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shirl\Desktop\SDU\Data Analytics in Accounting\Assignment\PowerBI assignment - Ruyi Zhong\7. Self-defined case\"/>
    </mc:Choice>
  </mc:AlternateContent>
  <xr:revisionPtr revIDLastSave="0" documentId="13_ncr:1_{86C81F8F-18F0-447B-A5B8-8D8EA7D71521}" xr6:coauthVersionLast="47" xr6:coauthVersionMax="47" xr10:uidLastSave="{00000000-0000-0000-0000-000000000000}"/>
  <bookViews>
    <workbookView xWindow="14955" yWindow="2745" windowWidth="19170" windowHeight="13020" firstSheet="1" activeTab="1" xr2:uid="{4ED6CEA6-D282-495E-A0B8-C055F281481C}"/>
  </bookViews>
  <sheets>
    <sheet name="2025 DEC Forecast" sheetId="16" r:id="rId1"/>
    <sheet name="Forecast method comparsion" sheetId="14" r:id="rId2"/>
    <sheet name="December_Forecast_Plan" sheetId="13" r:id="rId3"/>
    <sheet name="Stabiliity of forecast model" sheetId="11" r:id="rId4"/>
    <sheet name="Accumulation" sheetId="12" r:id="rId5"/>
    <sheet name="Accuracy calculation" sheetId="7" r:id="rId6"/>
    <sheet name="Forecasts" sheetId="6" r:id="rId7"/>
    <sheet name="Actuals" sheetId="3" r:id="rId8"/>
    <sheet name="Case1 - Data" sheetId="2" r:id="rId9"/>
    <sheet name="ID" sheetId="9" r:id="rId10"/>
  </sheets>
  <definedNames>
    <definedName name="ExternalData_1" localSheetId="8" hidden="1">'Case1 - Data'!$A$1:$F$7281</definedName>
    <definedName name="ExternalData_2" localSheetId="7" hidden="1">Actuals!$A$1:$F$3641</definedName>
    <definedName name="ExternalData_3" localSheetId="6" hidden="1">Forecasts!$A$1:$M$3641</definedName>
    <definedName name="ExternalData_4" localSheetId="0" hidden="1">'2025 DEC Forecast'!$A$1:$F$105</definedName>
    <definedName name="Slicer_FI">#N/A</definedName>
    <definedName name="Slicer_ID">#N/A</definedName>
  </definedNames>
  <calcPr calcId="191029"/>
  <pivotCaches>
    <pivotCache cacheId="60"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K2" i="16" l="1"/>
  <c r="K3" i="16"/>
  <c r="K4" i="16"/>
  <c r="K5" i="16"/>
  <c r="K6" i="16"/>
  <c r="K7" i="16"/>
  <c r="K8" i="16"/>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39" i="16"/>
  <c r="K40" i="16"/>
  <c r="K41" i="16"/>
  <c r="K42" i="16"/>
  <c r="K43" i="16"/>
  <c r="K44" i="16"/>
  <c r="K45" i="16"/>
  <c r="K46" i="16"/>
  <c r="K47" i="16"/>
  <c r="K48" i="16"/>
  <c r="K49" i="16"/>
  <c r="K50" i="16"/>
  <c r="K51" i="16"/>
  <c r="K52" i="16"/>
  <c r="K53" i="16"/>
  <c r="K54" i="16"/>
  <c r="K55" i="16"/>
  <c r="K56" i="16"/>
  <c r="K57" i="16"/>
  <c r="K58" i="16"/>
  <c r="K59" i="16"/>
  <c r="K60" i="16"/>
  <c r="K61" i="16"/>
  <c r="K62" i="16"/>
  <c r="K63" i="16"/>
  <c r="K64" i="16"/>
  <c r="K65" i="16"/>
  <c r="K66" i="16"/>
  <c r="K67" i="16"/>
  <c r="K68" i="16"/>
  <c r="K69" i="16"/>
  <c r="K70" i="16"/>
  <c r="K71" i="16"/>
  <c r="K72" i="16"/>
  <c r="K73" i="16"/>
  <c r="K74" i="16"/>
  <c r="K75" i="16"/>
  <c r="K76" i="16"/>
  <c r="K77" i="16"/>
  <c r="K78" i="16"/>
  <c r="K79" i="16"/>
  <c r="K80" i="16"/>
  <c r="K81" i="16"/>
  <c r="K82" i="16"/>
  <c r="K83" i="16"/>
  <c r="K84" i="16"/>
  <c r="K85" i="16"/>
  <c r="K86" i="16"/>
  <c r="K87" i="16"/>
  <c r="K88" i="16"/>
  <c r="K89" i="16"/>
  <c r="K90" i="16"/>
  <c r="K91" i="16"/>
  <c r="K92" i="16"/>
  <c r="K93" i="16"/>
  <c r="K94" i="16"/>
  <c r="K95" i="16"/>
  <c r="K96" i="16"/>
  <c r="K97" i="16"/>
  <c r="K98" i="16"/>
  <c r="K99" i="16"/>
  <c r="K100" i="16"/>
  <c r="K101" i="16"/>
  <c r="K102" i="16"/>
  <c r="K103" i="16"/>
  <c r="K104" i="16"/>
  <c r="K105" i="16"/>
  <c r="J11" i="16"/>
  <c r="J17" i="16"/>
  <c r="J30" i="16"/>
  <c r="J32" i="16"/>
  <c r="J33" i="16"/>
  <c r="J43" i="16"/>
  <c r="J45" i="16"/>
  <c r="J48" i="16"/>
  <c r="J49" i="16"/>
  <c r="J62" i="16"/>
  <c r="J75" i="16"/>
  <c r="J82" i="16"/>
  <c r="J95" i="16"/>
  <c r="J97" i="16"/>
  <c r="I2" i="16"/>
  <c r="J2" i="16" s="1"/>
  <c r="I3" i="16"/>
  <c r="J3" i="16" s="1"/>
  <c r="I4" i="16"/>
  <c r="J4" i="16" s="1"/>
  <c r="I5" i="16"/>
  <c r="J5" i="16" s="1"/>
  <c r="I6" i="16"/>
  <c r="J6" i="16" s="1"/>
  <c r="I7" i="16"/>
  <c r="J7" i="16" s="1"/>
  <c r="I8" i="16"/>
  <c r="J8" i="16" s="1"/>
  <c r="I9" i="16"/>
  <c r="J9" i="16" s="1"/>
  <c r="I10" i="16"/>
  <c r="J10" i="16" s="1"/>
  <c r="I11" i="16"/>
  <c r="I12" i="16"/>
  <c r="I13" i="16"/>
  <c r="I14" i="16"/>
  <c r="I15" i="16"/>
  <c r="I16" i="16"/>
  <c r="I17" i="16"/>
  <c r="I18" i="16"/>
  <c r="I19" i="16"/>
  <c r="J19" i="16" s="1"/>
  <c r="I20" i="16"/>
  <c r="J20" i="16" s="1"/>
  <c r="I21" i="16"/>
  <c r="J21" i="16" s="1"/>
  <c r="I22" i="16"/>
  <c r="J22" i="16" s="1"/>
  <c r="I23" i="16"/>
  <c r="J23" i="16" s="1"/>
  <c r="I24" i="16"/>
  <c r="J24" i="16" s="1"/>
  <c r="I25" i="16"/>
  <c r="J25" i="16" s="1"/>
  <c r="I26" i="16"/>
  <c r="J26" i="16" s="1"/>
  <c r="I27" i="16"/>
  <c r="I28" i="16"/>
  <c r="I29" i="16"/>
  <c r="I30" i="16"/>
  <c r="I31" i="16"/>
  <c r="I32" i="16"/>
  <c r="I33" i="16"/>
  <c r="I34" i="16"/>
  <c r="I35" i="16"/>
  <c r="J35" i="16" s="1"/>
  <c r="I36" i="16"/>
  <c r="J36" i="16" s="1"/>
  <c r="I37" i="16"/>
  <c r="J37" i="16" s="1"/>
  <c r="I38" i="16"/>
  <c r="J38" i="16" s="1"/>
  <c r="I39" i="16"/>
  <c r="J39" i="16" s="1"/>
  <c r="I40" i="16"/>
  <c r="J40" i="16" s="1"/>
  <c r="I41" i="16"/>
  <c r="J41" i="16" s="1"/>
  <c r="I42" i="16"/>
  <c r="J42" i="16" s="1"/>
  <c r="I43" i="16"/>
  <c r="I44" i="16"/>
  <c r="I45" i="16"/>
  <c r="I46" i="16"/>
  <c r="I47" i="16"/>
  <c r="I48" i="16"/>
  <c r="I49" i="16"/>
  <c r="I50" i="16"/>
  <c r="I51" i="16"/>
  <c r="J51" i="16" s="1"/>
  <c r="I52" i="16"/>
  <c r="J52" i="16" s="1"/>
  <c r="I53" i="16"/>
  <c r="J53" i="16" s="1"/>
  <c r="I54" i="16"/>
  <c r="J54" i="16" s="1"/>
  <c r="I55" i="16"/>
  <c r="J55" i="16" s="1"/>
  <c r="I56" i="16"/>
  <c r="J56" i="16" s="1"/>
  <c r="I57" i="16"/>
  <c r="J57" i="16" s="1"/>
  <c r="I58" i="16"/>
  <c r="J58" i="16" s="1"/>
  <c r="I59" i="16"/>
  <c r="I60" i="16"/>
  <c r="I61" i="16"/>
  <c r="I62" i="16"/>
  <c r="I63" i="16"/>
  <c r="I64" i="16"/>
  <c r="I65" i="16"/>
  <c r="I66" i="16"/>
  <c r="I67" i="16"/>
  <c r="J67" i="16" s="1"/>
  <c r="I68" i="16"/>
  <c r="J68" i="16" s="1"/>
  <c r="I69" i="16"/>
  <c r="J69" i="16" s="1"/>
  <c r="I70" i="16"/>
  <c r="J70" i="16" s="1"/>
  <c r="I71" i="16"/>
  <c r="J71" i="16" s="1"/>
  <c r="I72" i="16"/>
  <c r="J72" i="16" s="1"/>
  <c r="I73" i="16"/>
  <c r="J73" i="16" s="1"/>
  <c r="I74" i="16"/>
  <c r="J74" i="16" s="1"/>
  <c r="I75" i="16"/>
  <c r="I76" i="16"/>
  <c r="I77" i="16"/>
  <c r="I78" i="16"/>
  <c r="I79" i="16"/>
  <c r="I80" i="16"/>
  <c r="I81" i="16"/>
  <c r="I82" i="16"/>
  <c r="I83" i="16"/>
  <c r="J83" i="16" s="1"/>
  <c r="I84" i="16"/>
  <c r="J84" i="16" s="1"/>
  <c r="I85" i="16"/>
  <c r="J85" i="16" s="1"/>
  <c r="I86" i="16"/>
  <c r="J86" i="16" s="1"/>
  <c r="I87" i="16"/>
  <c r="J87" i="16" s="1"/>
  <c r="I88" i="16"/>
  <c r="J88" i="16" s="1"/>
  <c r="I89" i="16"/>
  <c r="J89" i="16" s="1"/>
  <c r="I90" i="16"/>
  <c r="J90" i="16" s="1"/>
  <c r="I91" i="16"/>
  <c r="I92" i="16"/>
  <c r="I93" i="16"/>
  <c r="I94" i="16"/>
  <c r="I95" i="16"/>
  <c r="I96" i="16"/>
  <c r="I97" i="16"/>
  <c r="I98" i="16"/>
  <c r="I99" i="16"/>
  <c r="J99" i="16" s="1"/>
  <c r="I100" i="16"/>
  <c r="J100" i="16" s="1"/>
  <c r="I101" i="16"/>
  <c r="J101" i="16" s="1"/>
  <c r="I102" i="16"/>
  <c r="J102" i="16" s="1"/>
  <c r="I103" i="16"/>
  <c r="J103" i="16" s="1"/>
  <c r="I104" i="16"/>
  <c r="J104" i="16" s="1"/>
  <c r="I105" i="16"/>
  <c r="J105" i="16" s="1"/>
  <c r="H2" i="16"/>
  <c r="H3" i="16"/>
  <c r="H4" i="16"/>
  <c r="H5" i="16"/>
  <c r="H6" i="16"/>
  <c r="H7" i="16"/>
  <c r="H8" i="16"/>
  <c r="H9" i="16"/>
  <c r="H10" i="16"/>
  <c r="H11" i="16"/>
  <c r="H12" i="16"/>
  <c r="H13" i="16"/>
  <c r="H14" i="16"/>
  <c r="H15" i="16"/>
  <c r="J15" i="16" s="1"/>
  <c r="H16" i="16"/>
  <c r="J16" i="16" s="1"/>
  <c r="H17" i="16"/>
  <c r="H18" i="16"/>
  <c r="J18" i="16" s="1"/>
  <c r="H19" i="16"/>
  <c r="H20" i="16"/>
  <c r="H21" i="16"/>
  <c r="H22" i="16"/>
  <c r="H23" i="16"/>
  <c r="H24" i="16"/>
  <c r="H25" i="16"/>
  <c r="H26" i="16"/>
  <c r="H27" i="16"/>
  <c r="J27" i="16" s="1"/>
  <c r="H28" i="16"/>
  <c r="J28" i="16" s="1"/>
  <c r="H29" i="16"/>
  <c r="J29" i="16" s="1"/>
  <c r="H30" i="16"/>
  <c r="H31" i="16"/>
  <c r="J31" i="16" s="1"/>
  <c r="H32" i="16"/>
  <c r="H33" i="16"/>
  <c r="H34" i="16"/>
  <c r="H35" i="16"/>
  <c r="H36" i="16"/>
  <c r="H37" i="16"/>
  <c r="H38" i="16"/>
  <c r="H39" i="16"/>
  <c r="H40" i="16"/>
  <c r="H41" i="16"/>
  <c r="H42" i="16"/>
  <c r="H43" i="16"/>
  <c r="H44" i="16"/>
  <c r="J44" i="16" s="1"/>
  <c r="H45" i="16"/>
  <c r="H46" i="16"/>
  <c r="H47" i="16"/>
  <c r="H48" i="16"/>
  <c r="H49" i="16"/>
  <c r="H50" i="16"/>
  <c r="H51" i="16"/>
  <c r="H52" i="16"/>
  <c r="H53" i="16"/>
  <c r="H54" i="16"/>
  <c r="H55" i="16"/>
  <c r="H56" i="16"/>
  <c r="H57" i="16"/>
  <c r="H58" i="16"/>
  <c r="H59" i="16"/>
  <c r="H60" i="16"/>
  <c r="H61" i="16"/>
  <c r="H62" i="16"/>
  <c r="H63" i="16"/>
  <c r="H64" i="16"/>
  <c r="H65" i="16"/>
  <c r="H66" i="16"/>
  <c r="J66" i="16" s="1"/>
  <c r="H67" i="16"/>
  <c r="H68" i="16"/>
  <c r="H69" i="16"/>
  <c r="H70" i="16"/>
  <c r="H71" i="16"/>
  <c r="H72" i="16"/>
  <c r="H73" i="16"/>
  <c r="H74" i="16"/>
  <c r="H75" i="16"/>
  <c r="H76" i="16"/>
  <c r="H77" i="16"/>
  <c r="H78" i="16"/>
  <c r="H79" i="16"/>
  <c r="J79" i="16" s="1"/>
  <c r="H80" i="16"/>
  <c r="J80" i="16" s="1"/>
  <c r="H81" i="16"/>
  <c r="J81" i="16" s="1"/>
  <c r="H82" i="16"/>
  <c r="H83" i="16"/>
  <c r="H84" i="16"/>
  <c r="H85" i="16"/>
  <c r="H86" i="16"/>
  <c r="H87" i="16"/>
  <c r="H88" i="16"/>
  <c r="H89" i="16"/>
  <c r="H90" i="16"/>
  <c r="H91" i="16"/>
  <c r="H92" i="16"/>
  <c r="J92" i="16" s="1"/>
  <c r="H93" i="16"/>
  <c r="J93" i="16" s="1"/>
  <c r="H94" i="16"/>
  <c r="J94" i="16" s="1"/>
  <c r="H95" i="16"/>
  <c r="H96" i="16"/>
  <c r="J96" i="16" s="1"/>
  <c r="H97" i="16"/>
  <c r="H98" i="16"/>
  <c r="H99" i="16"/>
  <c r="H100" i="16"/>
  <c r="H101" i="16"/>
  <c r="H102" i="16"/>
  <c r="H103" i="16"/>
  <c r="H104" i="16"/>
  <c r="H105" i="16"/>
  <c r="R2" i="6"/>
  <c r="G2" i="16"/>
  <c r="G3" i="16"/>
  <c r="G4" i="16"/>
  <c r="G5" i="16"/>
  <c r="G6" i="16"/>
  <c r="G7" i="16"/>
  <c r="G8" i="16"/>
  <c r="G9" i="16"/>
  <c r="G10" i="16"/>
  <c r="G11" i="16"/>
  <c r="G12" i="16"/>
  <c r="J12" i="16" s="1"/>
  <c r="G13" i="16"/>
  <c r="J13" i="16" s="1"/>
  <c r="G14" i="16"/>
  <c r="J14" i="16" s="1"/>
  <c r="G15" i="16"/>
  <c r="G16" i="16"/>
  <c r="G17" i="16"/>
  <c r="G18" i="16"/>
  <c r="G19" i="16"/>
  <c r="G20" i="16"/>
  <c r="G21" i="16"/>
  <c r="G22" i="16"/>
  <c r="G23" i="16"/>
  <c r="G24" i="16"/>
  <c r="G25" i="16"/>
  <c r="G26" i="16"/>
  <c r="G27" i="16"/>
  <c r="G28" i="16"/>
  <c r="G29" i="16"/>
  <c r="G30" i="16"/>
  <c r="G31" i="16"/>
  <c r="G32" i="16"/>
  <c r="G33" i="16"/>
  <c r="G34" i="16"/>
  <c r="J34" i="16" s="1"/>
  <c r="G35" i="16"/>
  <c r="G36" i="16"/>
  <c r="G37" i="16"/>
  <c r="G38" i="16"/>
  <c r="G39" i="16"/>
  <c r="G40" i="16"/>
  <c r="G41" i="16"/>
  <c r="G42" i="16"/>
  <c r="G43" i="16"/>
  <c r="G44" i="16"/>
  <c r="G45" i="16"/>
  <c r="G46" i="16"/>
  <c r="J46" i="16" s="1"/>
  <c r="G47" i="16"/>
  <c r="J47" i="16" s="1"/>
  <c r="G48" i="16"/>
  <c r="G49" i="16"/>
  <c r="G50" i="16"/>
  <c r="J50" i="16" s="1"/>
  <c r="G51" i="16"/>
  <c r="G52" i="16"/>
  <c r="G53" i="16"/>
  <c r="G54" i="16"/>
  <c r="G55" i="16"/>
  <c r="G56" i="16"/>
  <c r="G57" i="16"/>
  <c r="G58" i="16"/>
  <c r="G59" i="16"/>
  <c r="J59" i="16" s="1"/>
  <c r="G60" i="16"/>
  <c r="J60" i="16" s="1"/>
  <c r="G61" i="16"/>
  <c r="J61" i="16" s="1"/>
  <c r="G62" i="16"/>
  <c r="G63" i="16"/>
  <c r="J63" i="16" s="1"/>
  <c r="G64" i="16"/>
  <c r="J64" i="16" s="1"/>
  <c r="G65" i="16"/>
  <c r="J65" i="16" s="1"/>
  <c r="G66" i="16"/>
  <c r="G67" i="16"/>
  <c r="G68" i="16"/>
  <c r="G69" i="16"/>
  <c r="G70" i="16"/>
  <c r="G71" i="16"/>
  <c r="G72" i="16"/>
  <c r="G73" i="16"/>
  <c r="G74" i="16"/>
  <c r="G75" i="16"/>
  <c r="G76" i="16"/>
  <c r="J76" i="16" s="1"/>
  <c r="G77" i="16"/>
  <c r="J77" i="16" s="1"/>
  <c r="G78" i="16"/>
  <c r="J78" i="16" s="1"/>
  <c r="G79" i="16"/>
  <c r="G80" i="16"/>
  <c r="G81" i="16"/>
  <c r="G82" i="16"/>
  <c r="G83" i="16"/>
  <c r="G84" i="16"/>
  <c r="G85" i="16"/>
  <c r="G86" i="16"/>
  <c r="G87" i="16"/>
  <c r="G88" i="16"/>
  <c r="G89" i="16"/>
  <c r="G90" i="16"/>
  <c r="G91" i="16"/>
  <c r="J91" i="16" s="1"/>
  <c r="G92" i="16"/>
  <c r="G93" i="16"/>
  <c r="G94" i="16"/>
  <c r="G95" i="16"/>
  <c r="G96" i="16"/>
  <c r="G97" i="16"/>
  <c r="G98" i="16"/>
  <c r="J98" i="16" s="1"/>
  <c r="G99" i="16"/>
  <c r="G100" i="16"/>
  <c r="G101" i="16"/>
  <c r="G102" i="16"/>
  <c r="G103" i="16"/>
  <c r="G104" i="16"/>
  <c r="G105" i="16"/>
  <c r="O3" i="6"/>
  <c r="S2" i="6"/>
  <c r="B24" i="14"/>
  <c r="B25" i="14"/>
  <c r="B26" i="14"/>
  <c r="B27" i="14"/>
  <c r="B28" i="14"/>
  <c r="B29" i="14"/>
  <c r="B30" i="14"/>
  <c r="B31" i="14"/>
  <c r="B32" i="14"/>
  <c r="B33" i="14"/>
  <c r="B34" i="14"/>
  <c r="B35" i="14"/>
  <c r="B23" i="14"/>
  <c r="C24" i="14"/>
  <c r="D24" i="14"/>
  <c r="E24" i="14"/>
  <c r="C25" i="14"/>
  <c r="D25" i="14"/>
  <c r="E25" i="14"/>
  <c r="C26" i="14"/>
  <c r="D26" i="14"/>
  <c r="E26" i="14"/>
  <c r="C27" i="14"/>
  <c r="D27" i="14"/>
  <c r="E27" i="14"/>
  <c r="C28" i="14"/>
  <c r="D28" i="14"/>
  <c r="E28" i="14"/>
  <c r="C29" i="14"/>
  <c r="D29" i="14"/>
  <c r="E29" i="14"/>
  <c r="C30" i="14"/>
  <c r="D30" i="14"/>
  <c r="E30" i="14"/>
  <c r="C31" i="14"/>
  <c r="D31" i="14"/>
  <c r="E31" i="14"/>
  <c r="C32" i="14"/>
  <c r="D32" i="14"/>
  <c r="E32" i="14"/>
  <c r="C33" i="14"/>
  <c r="D33" i="14"/>
  <c r="E33" i="14"/>
  <c r="C34" i="14"/>
  <c r="D34" i="14"/>
  <c r="E34" i="14"/>
  <c r="C35" i="14"/>
  <c r="D35" i="14"/>
  <c r="E35" i="14"/>
  <c r="E23" i="14"/>
  <c r="D23" i="14"/>
  <c r="C23" i="14"/>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R1002" i="6"/>
  <c r="R1003" i="6"/>
  <c r="R1004" i="6"/>
  <c r="R1005" i="6"/>
  <c r="R1006" i="6"/>
  <c r="R1007" i="6"/>
  <c r="R1008" i="6"/>
  <c r="R1009" i="6"/>
  <c r="R1010" i="6"/>
  <c r="R1011" i="6"/>
  <c r="R1012" i="6"/>
  <c r="R1013" i="6"/>
  <c r="R1014" i="6"/>
  <c r="R1015" i="6"/>
  <c r="R1016" i="6"/>
  <c r="R1017" i="6"/>
  <c r="R1018" i="6"/>
  <c r="R1019" i="6"/>
  <c r="R1020" i="6"/>
  <c r="R1021" i="6"/>
  <c r="R1022" i="6"/>
  <c r="R1023" i="6"/>
  <c r="R1024" i="6"/>
  <c r="R1025" i="6"/>
  <c r="R1026" i="6"/>
  <c r="R1027" i="6"/>
  <c r="R1028" i="6"/>
  <c r="R1029" i="6"/>
  <c r="R1030" i="6"/>
  <c r="R1031" i="6"/>
  <c r="R1032" i="6"/>
  <c r="R1033" i="6"/>
  <c r="R1034" i="6"/>
  <c r="R1035" i="6"/>
  <c r="R1036" i="6"/>
  <c r="R1037" i="6"/>
  <c r="R1038" i="6"/>
  <c r="R1039" i="6"/>
  <c r="R1040" i="6"/>
  <c r="R1041" i="6"/>
  <c r="R1042" i="6"/>
  <c r="R1043" i="6"/>
  <c r="R1044" i="6"/>
  <c r="R1045" i="6"/>
  <c r="R1046" i="6"/>
  <c r="R1047" i="6"/>
  <c r="R1048" i="6"/>
  <c r="R1049" i="6"/>
  <c r="R1050" i="6"/>
  <c r="R1051" i="6"/>
  <c r="R1052" i="6"/>
  <c r="R1053" i="6"/>
  <c r="R1054" i="6"/>
  <c r="R1055" i="6"/>
  <c r="R1056" i="6"/>
  <c r="R1057" i="6"/>
  <c r="R1058" i="6"/>
  <c r="R1059" i="6"/>
  <c r="R1060" i="6"/>
  <c r="R1061" i="6"/>
  <c r="R1062" i="6"/>
  <c r="R1063" i="6"/>
  <c r="R1064" i="6"/>
  <c r="R1065" i="6"/>
  <c r="R1066" i="6"/>
  <c r="R1067" i="6"/>
  <c r="R1068" i="6"/>
  <c r="R1069" i="6"/>
  <c r="R1070" i="6"/>
  <c r="R1071" i="6"/>
  <c r="R1072" i="6"/>
  <c r="R1073" i="6"/>
  <c r="R1074" i="6"/>
  <c r="R1075" i="6"/>
  <c r="R1076" i="6"/>
  <c r="R1077" i="6"/>
  <c r="R1078" i="6"/>
  <c r="R1079" i="6"/>
  <c r="R1080" i="6"/>
  <c r="R1081" i="6"/>
  <c r="R1082" i="6"/>
  <c r="R1083" i="6"/>
  <c r="R1084" i="6"/>
  <c r="R1085" i="6"/>
  <c r="R1086" i="6"/>
  <c r="R1087" i="6"/>
  <c r="R1088" i="6"/>
  <c r="R1089" i="6"/>
  <c r="R1090" i="6"/>
  <c r="R1091" i="6"/>
  <c r="R1092" i="6"/>
  <c r="R1093" i="6"/>
  <c r="R1094" i="6"/>
  <c r="R1095" i="6"/>
  <c r="R1096" i="6"/>
  <c r="R1097" i="6"/>
  <c r="R1098" i="6"/>
  <c r="R1099" i="6"/>
  <c r="R1100" i="6"/>
  <c r="R1101" i="6"/>
  <c r="R1102" i="6"/>
  <c r="R1103" i="6"/>
  <c r="R1104" i="6"/>
  <c r="R1105" i="6"/>
  <c r="R1106" i="6"/>
  <c r="R1107" i="6"/>
  <c r="R1108" i="6"/>
  <c r="R1109" i="6"/>
  <c r="R1110" i="6"/>
  <c r="R1111" i="6"/>
  <c r="R1112" i="6"/>
  <c r="R1113" i="6"/>
  <c r="R1114" i="6"/>
  <c r="R1115" i="6"/>
  <c r="R1116" i="6"/>
  <c r="R1117" i="6"/>
  <c r="R1118" i="6"/>
  <c r="R1119" i="6"/>
  <c r="R1120" i="6"/>
  <c r="R1121" i="6"/>
  <c r="R1122" i="6"/>
  <c r="R1123" i="6"/>
  <c r="R1124" i="6"/>
  <c r="R1125" i="6"/>
  <c r="R1126" i="6"/>
  <c r="R1127" i="6"/>
  <c r="R1128" i="6"/>
  <c r="R1129" i="6"/>
  <c r="R1130" i="6"/>
  <c r="R1131" i="6"/>
  <c r="R1132" i="6"/>
  <c r="R1133" i="6"/>
  <c r="R1134" i="6"/>
  <c r="R1135" i="6"/>
  <c r="R1136" i="6"/>
  <c r="R1137" i="6"/>
  <c r="R1138" i="6"/>
  <c r="R1139" i="6"/>
  <c r="R1140" i="6"/>
  <c r="R1141" i="6"/>
  <c r="R1142" i="6"/>
  <c r="R1143" i="6"/>
  <c r="R1144" i="6"/>
  <c r="R1145" i="6"/>
  <c r="R1146" i="6"/>
  <c r="R1147" i="6"/>
  <c r="R1148" i="6"/>
  <c r="R1149" i="6"/>
  <c r="R1150" i="6"/>
  <c r="R1151" i="6"/>
  <c r="R1152" i="6"/>
  <c r="R1153" i="6"/>
  <c r="R1154" i="6"/>
  <c r="R1155" i="6"/>
  <c r="R1156" i="6"/>
  <c r="R1157" i="6"/>
  <c r="R1158" i="6"/>
  <c r="R1159" i="6"/>
  <c r="R1160" i="6"/>
  <c r="R1161" i="6"/>
  <c r="R1162" i="6"/>
  <c r="R1163" i="6"/>
  <c r="R1164" i="6"/>
  <c r="R1165" i="6"/>
  <c r="R1166" i="6"/>
  <c r="R1167" i="6"/>
  <c r="R1168" i="6"/>
  <c r="R1169" i="6"/>
  <c r="R1170" i="6"/>
  <c r="R1171" i="6"/>
  <c r="R1172" i="6"/>
  <c r="R1173" i="6"/>
  <c r="R1174" i="6"/>
  <c r="R1175" i="6"/>
  <c r="R1176" i="6"/>
  <c r="R1177" i="6"/>
  <c r="R1178" i="6"/>
  <c r="R1179" i="6"/>
  <c r="R1180" i="6"/>
  <c r="R1181" i="6"/>
  <c r="R1182" i="6"/>
  <c r="R1183" i="6"/>
  <c r="R1184" i="6"/>
  <c r="R1185" i="6"/>
  <c r="R1186" i="6"/>
  <c r="R1187" i="6"/>
  <c r="R1188" i="6"/>
  <c r="R1189" i="6"/>
  <c r="R1190" i="6"/>
  <c r="R1191" i="6"/>
  <c r="R1192" i="6"/>
  <c r="R1193" i="6"/>
  <c r="R1194" i="6"/>
  <c r="R1195" i="6"/>
  <c r="R1196" i="6"/>
  <c r="R1197" i="6"/>
  <c r="R1198" i="6"/>
  <c r="R1199" i="6"/>
  <c r="R1200" i="6"/>
  <c r="R1201" i="6"/>
  <c r="R1202" i="6"/>
  <c r="R1203" i="6"/>
  <c r="R1204" i="6"/>
  <c r="R1205" i="6"/>
  <c r="R1206" i="6"/>
  <c r="R1207" i="6"/>
  <c r="R1208" i="6"/>
  <c r="R1209" i="6"/>
  <c r="R1210" i="6"/>
  <c r="R1211" i="6"/>
  <c r="R1212" i="6"/>
  <c r="R1213" i="6"/>
  <c r="R1214" i="6"/>
  <c r="R1215" i="6"/>
  <c r="R1216" i="6"/>
  <c r="R1217" i="6"/>
  <c r="R1218" i="6"/>
  <c r="R1219" i="6"/>
  <c r="R1220" i="6"/>
  <c r="R1221" i="6"/>
  <c r="R1222" i="6"/>
  <c r="R1223" i="6"/>
  <c r="R1224" i="6"/>
  <c r="R1225" i="6"/>
  <c r="R1226" i="6"/>
  <c r="R1227" i="6"/>
  <c r="R1228" i="6"/>
  <c r="R1229" i="6"/>
  <c r="R1230" i="6"/>
  <c r="R1231" i="6"/>
  <c r="R1232" i="6"/>
  <c r="R1233" i="6"/>
  <c r="R1234" i="6"/>
  <c r="R1235" i="6"/>
  <c r="R1236" i="6"/>
  <c r="R1237" i="6"/>
  <c r="R1238" i="6"/>
  <c r="R1239" i="6"/>
  <c r="R1240" i="6"/>
  <c r="R1241" i="6"/>
  <c r="R1242" i="6"/>
  <c r="R1243" i="6"/>
  <c r="R1244" i="6"/>
  <c r="R1245" i="6"/>
  <c r="R1246" i="6"/>
  <c r="R1247" i="6"/>
  <c r="R1248" i="6"/>
  <c r="R1249" i="6"/>
  <c r="R1250" i="6"/>
  <c r="R1251" i="6"/>
  <c r="R1252" i="6"/>
  <c r="R1253" i="6"/>
  <c r="R1254" i="6"/>
  <c r="R1255" i="6"/>
  <c r="R1256" i="6"/>
  <c r="R1257" i="6"/>
  <c r="R1258" i="6"/>
  <c r="R1259" i="6"/>
  <c r="R1260" i="6"/>
  <c r="R1261" i="6"/>
  <c r="R1262" i="6"/>
  <c r="R1263" i="6"/>
  <c r="R1264" i="6"/>
  <c r="R1265" i="6"/>
  <c r="R1266" i="6"/>
  <c r="R1267" i="6"/>
  <c r="R1268" i="6"/>
  <c r="R1269" i="6"/>
  <c r="R1270" i="6"/>
  <c r="R1271" i="6"/>
  <c r="R1272" i="6"/>
  <c r="R1273" i="6"/>
  <c r="R1274" i="6"/>
  <c r="R1275" i="6"/>
  <c r="R1276" i="6"/>
  <c r="R1277" i="6"/>
  <c r="R1278" i="6"/>
  <c r="R1279" i="6"/>
  <c r="R1280" i="6"/>
  <c r="R1281" i="6"/>
  <c r="R1282" i="6"/>
  <c r="R1283" i="6"/>
  <c r="R1284" i="6"/>
  <c r="R1285" i="6"/>
  <c r="R1286" i="6"/>
  <c r="R1287" i="6"/>
  <c r="R1288" i="6"/>
  <c r="R1289" i="6"/>
  <c r="R1290" i="6"/>
  <c r="R1291" i="6"/>
  <c r="R1292" i="6"/>
  <c r="R1293" i="6"/>
  <c r="R1294" i="6"/>
  <c r="R1295" i="6"/>
  <c r="R1296" i="6"/>
  <c r="R1297" i="6"/>
  <c r="R1298" i="6"/>
  <c r="R1299" i="6"/>
  <c r="R1300" i="6"/>
  <c r="R1301" i="6"/>
  <c r="R1302" i="6"/>
  <c r="R1303" i="6"/>
  <c r="R1304" i="6"/>
  <c r="R1305" i="6"/>
  <c r="R1306" i="6"/>
  <c r="R1307" i="6"/>
  <c r="R1308" i="6"/>
  <c r="R1309" i="6"/>
  <c r="R1310" i="6"/>
  <c r="R1311" i="6"/>
  <c r="R1312" i="6"/>
  <c r="R1313" i="6"/>
  <c r="R1314" i="6"/>
  <c r="R1315" i="6"/>
  <c r="R1316" i="6"/>
  <c r="R1317" i="6"/>
  <c r="R1318" i="6"/>
  <c r="R1319" i="6"/>
  <c r="R1320" i="6"/>
  <c r="R1321" i="6"/>
  <c r="R1322" i="6"/>
  <c r="R1323" i="6"/>
  <c r="R1324" i="6"/>
  <c r="R1325" i="6"/>
  <c r="R1326" i="6"/>
  <c r="R1327" i="6"/>
  <c r="R1328" i="6"/>
  <c r="R1329" i="6"/>
  <c r="R1330" i="6"/>
  <c r="R1331" i="6"/>
  <c r="R1332" i="6"/>
  <c r="R1333" i="6"/>
  <c r="R1334" i="6"/>
  <c r="R1335" i="6"/>
  <c r="R1336" i="6"/>
  <c r="R1337" i="6"/>
  <c r="R1338" i="6"/>
  <c r="R1339" i="6"/>
  <c r="R1340" i="6"/>
  <c r="R1341" i="6"/>
  <c r="R1342" i="6"/>
  <c r="R1343" i="6"/>
  <c r="R1344" i="6"/>
  <c r="R1345" i="6"/>
  <c r="R1346" i="6"/>
  <c r="R1347" i="6"/>
  <c r="R1348" i="6"/>
  <c r="R1349" i="6"/>
  <c r="R1350" i="6"/>
  <c r="R1351" i="6"/>
  <c r="R1352" i="6"/>
  <c r="R1353" i="6"/>
  <c r="R1354" i="6"/>
  <c r="R1355" i="6"/>
  <c r="R1356" i="6"/>
  <c r="R1357" i="6"/>
  <c r="R1358" i="6"/>
  <c r="R1359" i="6"/>
  <c r="R1360" i="6"/>
  <c r="R1361" i="6"/>
  <c r="R1362" i="6"/>
  <c r="R1363" i="6"/>
  <c r="R1364" i="6"/>
  <c r="R1365" i="6"/>
  <c r="R1366" i="6"/>
  <c r="R1367" i="6"/>
  <c r="R1368" i="6"/>
  <c r="R1369" i="6"/>
  <c r="R1370" i="6"/>
  <c r="R1371" i="6"/>
  <c r="R1372" i="6"/>
  <c r="R1373" i="6"/>
  <c r="R1374" i="6"/>
  <c r="R1375" i="6"/>
  <c r="R1376" i="6"/>
  <c r="R1377" i="6"/>
  <c r="R1378" i="6"/>
  <c r="R1379" i="6"/>
  <c r="R1380" i="6"/>
  <c r="R1381" i="6"/>
  <c r="R1382" i="6"/>
  <c r="R1383" i="6"/>
  <c r="R1384" i="6"/>
  <c r="R1385" i="6"/>
  <c r="R1386" i="6"/>
  <c r="R1387" i="6"/>
  <c r="R1388" i="6"/>
  <c r="R1389" i="6"/>
  <c r="R1390" i="6"/>
  <c r="R1391" i="6"/>
  <c r="R1392" i="6"/>
  <c r="R1393" i="6"/>
  <c r="R1394" i="6"/>
  <c r="R1395" i="6"/>
  <c r="R1396" i="6"/>
  <c r="R1397" i="6"/>
  <c r="R1398" i="6"/>
  <c r="R1399" i="6"/>
  <c r="R1400" i="6"/>
  <c r="R1401" i="6"/>
  <c r="R1402" i="6"/>
  <c r="R1403" i="6"/>
  <c r="R1404" i="6"/>
  <c r="R1405" i="6"/>
  <c r="R1406" i="6"/>
  <c r="R1407" i="6"/>
  <c r="R1408" i="6"/>
  <c r="R1409" i="6"/>
  <c r="R1410" i="6"/>
  <c r="R1411" i="6"/>
  <c r="R1412" i="6"/>
  <c r="R1413" i="6"/>
  <c r="R1414" i="6"/>
  <c r="R1415" i="6"/>
  <c r="R1416" i="6"/>
  <c r="R1417" i="6"/>
  <c r="R1418" i="6"/>
  <c r="R1419" i="6"/>
  <c r="R1420" i="6"/>
  <c r="R1421" i="6"/>
  <c r="R1422" i="6"/>
  <c r="R1423" i="6"/>
  <c r="R1424" i="6"/>
  <c r="R1425" i="6"/>
  <c r="R1426" i="6"/>
  <c r="R1427" i="6"/>
  <c r="R1428" i="6"/>
  <c r="R1429" i="6"/>
  <c r="R1430" i="6"/>
  <c r="R1431" i="6"/>
  <c r="R1432" i="6"/>
  <c r="R1433" i="6"/>
  <c r="R1434" i="6"/>
  <c r="R1435" i="6"/>
  <c r="R1436" i="6"/>
  <c r="R1437" i="6"/>
  <c r="R1438" i="6"/>
  <c r="R1439" i="6"/>
  <c r="R1440" i="6"/>
  <c r="R1441" i="6"/>
  <c r="R1442" i="6"/>
  <c r="R1443" i="6"/>
  <c r="R1444" i="6"/>
  <c r="R1445" i="6"/>
  <c r="R1446" i="6"/>
  <c r="R1447" i="6"/>
  <c r="R1448" i="6"/>
  <c r="R1449" i="6"/>
  <c r="R1450" i="6"/>
  <c r="R1451" i="6"/>
  <c r="R1452" i="6"/>
  <c r="R1453" i="6"/>
  <c r="R1454" i="6"/>
  <c r="R1455" i="6"/>
  <c r="R1456" i="6"/>
  <c r="R1457" i="6"/>
  <c r="R1458" i="6"/>
  <c r="R1459" i="6"/>
  <c r="R1460" i="6"/>
  <c r="R1461" i="6"/>
  <c r="R1462" i="6"/>
  <c r="R1463" i="6"/>
  <c r="R1464" i="6"/>
  <c r="R1465" i="6"/>
  <c r="R1466" i="6"/>
  <c r="R1467" i="6"/>
  <c r="R1468" i="6"/>
  <c r="R1469" i="6"/>
  <c r="R1470" i="6"/>
  <c r="R1471" i="6"/>
  <c r="R1472" i="6"/>
  <c r="R1473" i="6"/>
  <c r="R1474" i="6"/>
  <c r="R1475" i="6"/>
  <c r="R1476" i="6"/>
  <c r="R1477" i="6"/>
  <c r="R1478" i="6"/>
  <c r="R1479" i="6"/>
  <c r="R1480" i="6"/>
  <c r="R1481" i="6"/>
  <c r="R1482" i="6"/>
  <c r="R1483" i="6"/>
  <c r="R1484" i="6"/>
  <c r="R1485" i="6"/>
  <c r="R1486" i="6"/>
  <c r="R1487" i="6"/>
  <c r="R1488" i="6"/>
  <c r="R1489" i="6"/>
  <c r="R1490" i="6"/>
  <c r="R1491" i="6"/>
  <c r="R1492" i="6"/>
  <c r="R1493" i="6"/>
  <c r="R1494" i="6"/>
  <c r="R1495" i="6"/>
  <c r="R1496" i="6"/>
  <c r="R1497" i="6"/>
  <c r="R1498" i="6"/>
  <c r="R1499" i="6"/>
  <c r="R1500" i="6"/>
  <c r="R1501" i="6"/>
  <c r="R1502" i="6"/>
  <c r="R1503" i="6"/>
  <c r="R1504" i="6"/>
  <c r="R1505" i="6"/>
  <c r="R1506" i="6"/>
  <c r="R1507" i="6"/>
  <c r="R1508" i="6"/>
  <c r="R1509" i="6"/>
  <c r="R1510" i="6"/>
  <c r="R1511" i="6"/>
  <c r="R1512" i="6"/>
  <c r="R1513" i="6"/>
  <c r="R1514" i="6"/>
  <c r="R1515" i="6"/>
  <c r="R1516" i="6"/>
  <c r="R1517" i="6"/>
  <c r="R1518" i="6"/>
  <c r="R1519" i="6"/>
  <c r="R1520" i="6"/>
  <c r="R1521" i="6"/>
  <c r="R1522" i="6"/>
  <c r="R1523" i="6"/>
  <c r="R1524" i="6"/>
  <c r="R1525" i="6"/>
  <c r="R1526" i="6"/>
  <c r="R1527" i="6"/>
  <c r="R1528" i="6"/>
  <c r="R1529" i="6"/>
  <c r="R1530" i="6"/>
  <c r="R1531" i="6"/>
  <c r="R1532" i="6"/>
  <c r="R1533" i="6"/>
  <c r="R1534" i="6"/>
  <c r="R1535" i="6"/>
  <c r="R1536" i="6"/>
  <c r="R1537" i="6"/>
  <c r="R1538" i="6"/>
  <c r="R1539" i="6"/>
  <c r="R1540" i="6"/>
  <c r="R1541" i="6"/>
  <c r="R1542" i="6"/>
  <c r="R1543" i="6"/>
  <c r="R1544" i="6"/>
  <c r="R1545" i="6"/>
  <c r="R1546" i="6"/>
  <c r="R1547" i="6"/>
  <c r="R1548" i="6"/>
  <c r="R1549" i="6"/>
  <c r="R1550" i="6"/>
  <c r="R1551" i="6"/>
  <c r="R1552" i="6"/>
  <c r="R1553" i="6"/>
  <c r="R1554" i="6"/>
  <c r="R1555" i="6"/>
  <c r="R1556" i="6"/>
  <c r="R1557" i="6"/>
  <c r="R1558" i="6"/>
  <c r="R1559" i="6"/>
  <c r="R1560" i="6"/>
  <c r="R1561" i="6"/>
  <c r="R1562" i="6"/>
  <c r="R1563" i="6"/>
  <c r="R1564" i="6"/>
  <c r="R1565" i="6"/>
  <c r="R1566" i="6"/>
  <c r="R1567" i="6"/>
  <c r="R1568" i="6"/>
  <c r="R1569" i="6"/>
  <c r="R1570" i="6"/>
  <c r="R1571" i="6"/>
  <c r="R1572" i="6"/>
  <c r="R1573" i="6"/>
  <c r="R1574" i="6"/>
  <c r="R1575" i="6"/>
  <c r="R1576" i="6"/>
  <c r="R1577" i="6"/>
  <c r="R1578" i="6"/>
  <c r="R1579" i="6"/>
  <c r="R1580" i="6"/>
  <c r="R1581" i="6"/>
  <c r="R1582" i="6"/>
  <c r="R1583" i="6"/>
  <c r="R1584" i="6"/>
  <c r="R1585" i="6"/>
  <c r="R1586" i="6"/>
  <c r="R1587" i="6"/>
  <c r="R1588" i="6"/>
  <c r="R1589" i="6"/>
  <c r="R1590" i="6"/>
  <c r="R1591" i="6"/>
  <c r="R1592" i="6"/>
  <c r="R1593" i="6"/>
  <c r="R1594" i="6"/>
  <c r="R1595" i="6"/>
  <c r="R1596" i="6"/>
  <c r="R1597" i="6"/>
  <c r="R1598" i="6"/>
  <c r="R1599" i="6"/>
  <c r="R1600" i="6"/>
  <c r="R1601" i="6"/>
  <c r="R1602" i="6"/>
  <c r="R1603" i="6"/>
  <c r="R1604" i="6"/>
  <c r="R1605" i="6"/>
  <c r="R1606" i="6"/>
  <c r="R1607" i="6"/>
  <c r="R1608" i="6"/>
  <c r="R1609" i="6"/>
  <c r="R1610" i="6"/>
  <c r="R1611" i="6"/>
  <c r="R1612" i="6"/>
  <c r="R1613" i="6"/>
  <c r="R1614" i="6"/>
  <c r="R1615" i="6"/>
  <c r="R1616" i="6"/>
  <c r="R1617" i="6"/>
  <c r="R1618" i="6"/>
  <c r="R1619" i="6"/>
  <c r="R1620" i="6"/>
  <c r="R1621" i="6"/>
  <c r="R1622" i="6"/>
  <c r="R1623" i="6"/>
  <c r="R1624" i="6"/>
  <c r="R1625" i="6"/>
  <c r="R1626" i="6"/>
  <c r="R1627" i="6"/>
  <c r="R1628" i="6"/>
  <c r="R1629" i="6"/>
  <c r="R1630" i="6"/>
  <c r="R1631" i="6"/>
  <c r="R1632" i="6"/>
  <c r="R1633" i="6"/>
  <c r="R1634" i="6"/>
  <c r="R1635" i="6"/>
  <c r="R1636" i="6"/>
  <c r="R1637" i="6"/>
  <c r="R1638" i="6"/>
  <c r="R1639" i="6"/>
  <c r="R1640" i="6"/>
  <c r="R1641" i="6"/>
  <c r="R1642" i="6"/>
  <c r="R1643" i="6"/>
  <c r="R1644" i="6"/>
  <c r="R1645" i="6"/>
  <c r="R1646" i="6"/>
  <c r="R1647" i="6"/>
  <c r="R1648" i="6"/>
  <c r="R1649" i="6"/>
  <c r="R1650" i="6"/>
  <c r="R1651" i="6"/>
  <c r="R1652" i="6"/>
  <c r="R1653" i="6"/>
  <c r="R1654" i="6"/>
  <c r="R1655" i="6"/>
  <c r="R1656" i="6"/>
  <c r="R1657" i="6"/>
  <c r="R1658" i="6"/>
  <c r="R1659" i="6"/>
  <c r="R1660" i="6"/>
  <c r="R1661" i="6"/>
  <c r="R1662" i="6"/>
  <c r="R1663" i="6"/>
  <c r="R1664" i="6"/>
  <c r="R1665" i="6"/>
  <c r="R1666" i="6"/>
  <c r="R1667" i="6"/>
  <c r="R1668" i="6"/>
  <c r="R1669" i="6"/>
  <c r="R1670" i="6"/>
  <c r="R1671" i="6"/>
  <c r="R1672" i="6"/>
  <c r="R1673" i="6"/>
  <c r="R1674" i="6"/>
  <c r="R1675" i="6"/>
  <c r="R1676" i="6"/>
  <c r="R1677" i="6"/>
  <c r="R1678" i="6"/>
  <c r="R1679" i="6"/>
  <c r="R1680" i="6"/>
  <c r="R1681" i="6"/>
  <c r="R1682" i="6"/>
  <c r="R1683" i="6"/>
  <c r="R1684" i="6"/>
  <c r="R1685" i="6"/>
  <c r="R1686" i="6"/>
  <c r="R1687" i="6"/>
  <c r="R1688" i="6"/>
  <c r="R1689" i="6"/>
  <c r="R1690" i="6"/>
  <c r="R1691" i="6"/>
  <c r="R1692" i="6"/>
  <c r="R1693" i="6"/>
  <c r="R1694" i="6"/>
  <c r="R1695" i="6"/>
  <c r="R1696" i="6"/>
  <c r="R1697" i="6"/>
  <c r="R1698" i="6"/>
  <c r="R1699" i="6"/>
  <c r="R1700" i="6"/>
  <c r="R1701" i="6"/>
  <c r="R1702" i="6"/>
  <c r="R1703" i="6"/>
  <c r="R1704" i="6"/>
  <c r="R1705" i="6"/>
  <c r="R1706" i="6"/>
  <c r="R1707" i="6"/>
  <c r="R1708" i="6"/>
  <c r="R1709" i="6"/>
  <c r="R1710" i="6"/>
  <c r="R1711" i="6"/>
  <c r="R1712" i="6"/>
  <c r="R1713" i="6"/>
  <c r="R1714" i="6"/>
  <c r="R1715" i="6"/>
  <c r="R1716" i="6"/>
  <c r="R1717" i="6"/>
  <c r="R1718" i="6"/>
  <c r="R1719" i="6"/>
  <c r="R1720" i="6"/>
  <c r="R1721" i="6"/>
  <c r="R1722" i="6"/>
  <c r="R1723" i="6"/>
  <c r="R1724" i="6"/>
  <c r="R1725" i="6"/>
  <c r="R1726" i="6"/>
  <c r="R1727" i="6"/>
  <c r="R1728" i="6"/>
  <c r="R1729" i="6"/>
  <c r="R1730" i="6"/>
  <c r="R1731" i="6"/>
  <c r="R1732" i="6"/>
  <c r="R1733" i="6"/>
  <c r="R1734" i="6"/>
  <c r="R1735" i="6"/>
  <c r="R1736" i="6"/>
  <c r="R1737" i="6"/>
  <c r="R1738" i="6"/>
  <c r="R1739" i="6"/>
  <c r="R1740" i="6"/>
  <c r="R1741" i="6"/>
  <c r="R1742" i="6"/>
  <c r="R1743" i="6"/>
  <c r="R1744" i="6"/>
  <c r="R1745" i="6"/>
  <c r="R1746" i="6"/>
  <c r="R1747" i="6"/>
  <c r="R1748" i="6"/>
  <c r="R1749" i="6"/>
  <c r="R1750" i="6"/>
  <c r="R1751" i="6"/>
  <c r="R1752" i="6"/>
  <c r="R1753" i="6"/>
  <c r="R1754" i="6"/>
  <c r="R1755" i="6"/>
  <c r="R1756" i="6"/>
  <c r="R1757" i="6"/>
  <c r="R1758" i="6"/>
  <c r="R1759" i="6"/>
  <c r="R1760" i="6"/>
  <c r="R1761" i="6"/>
  <c r="R1762" i="6"/>
  <c r="R1763" i="6"/>
  <c r="R1764" i="6"/>
  <c r="R1765" i="6"/>
  <c r="R1766" i="6"/>
  <c r="R1767" i="6"/>
  <c r="R1768" i="6"/>
  <c r="R1769" i="6"/>
  <c r="R1770" i="6"/>
  <c r="R1771" i="6"/>
  <c r="R1772" i="6"/>
  <c r="R1773" i="6"/>
  <c r="R1774" i="6"/>
  <c r="R1775" i="6"/>
  <c r="R1776" i="6"/>
  <c r="R1777" i="6"/>
  <c r="R1778" i="6"/>
  <c r="R1779" i="6"/>
  <c r="R1780" i="6"/>
  <c r="R1781" i="6"/>
  <c r="R1782" i="6"/>
  <c r="R1783" i="6"/>
  <c r="R1784" i="6"/>
  <c r="R1785" i="6"/>
  <c r="R1786" i="6"/>
  <c r="R1787" i="6"/>
  <c r="R1788" i="6"/>
  <c r="R1789" i="6"/>
  <c r="R1790" i="6"/>
  <c r="R1791" i="6"/>
  <c r="R1792" i="6"/>
  <c r="R1793" i="6"/>
  <c r="R1794" i="6"/>
  <c r="R1795" i="6"/>
  <c r="R1796" i="6"/>
  <c r="R1797" i="6"/>
  <c r="R1798" i="6"/>
  <c r="R1799" i="6"/>
  <c r="R1800" i="6"/>
  <c r="R1801" i="6"/>
  <c r="R1802" i="6"/>
  <c r="R1803" i="6"/>
  <c r="R1804" i="6"/>
  <c r="R1805" i="6"/>
  <c r="R1806" i="6"/>
  <c r="R1807" i="6"/>
  <c r="R1808" i="6"/>
  <c r="R1809" i="6"/>
  <c r="R1810" i="6"/>
  <c r="R1811" i="6"/>
  <c r="R1812" i="6"/>
  <c r="R1813" i="6"/>
  <c r="R1814" i="6"/>
  <c r="R1815" i="6"/>
  <c r="R1816" i="6"/>
  <c r="R1817" i="6"/>
  <c r="R1818" i="6"/>
  <c r="R1819" i="6"/>
  <c r="R1820" i="6"/>
  <c r="R1821" i="6"/>
  <c r="R1822" i="6"/>
  <c r="R1823" i="6"/>
  <c r="R1824" i="6"/>
  <c r="R1825" i="6"/>
  <c r="R1826" i="6"/>
  <c r="R1827" i="6"/>
  <c r="R1828" i="6"/>
  <c r="R1829" i="6"/>
  <c r="R1830" i="6"/>
  <c r="R1831" i="6"/>
  <c r="R1832" i="6"/>
  <c r="R1833" i="6"/>
  <c r="R1834" i="6"/>
  <c r="R1835" i="6"/>
  <c r="R1836" i="6"/>
  <c r="R1837" i="6"/>
  <c r="R1838" i="6"/>
  <c r="R1839" i="6"/>
  <c r="R1840" i="6"/>
  <c r="R1841" i="6"/>
  <c r="R1842" i="6"/>
  <c r="R1843" i="6"/>
  <c r="R1844" i="6"/>
  <c r="R1845" i="6"/>
  <c r="R1846" i="6"/>
  <c r="R1847" i="6"/>
  <c r="R1848" i="6"/>
  <c r="R1849" i="6"/>
  <c r="R1850" i="6"/>
  <c r="R1851" i="6"/>
  <c r="R1852" i="6"/>
  <c r="R1853" i="6"/>
  <c r="R1854" i="6"/>
  <c r="R1855" i="6"/>
  <c r="R1856" i="6"/>
  <c r="R1857" i="6"/>
  <c r="R1858" i="6"/>
  <c r="R1859" i="6"/>
  <c r="R1860" i="6"/>
  <c r="R1861" i="6"/>
  <c r="R1862" i="6"/>
  <c r="R1863" i="6"/>
  <c r="R1864" i="6"/>
  <c r="R1865" i="6"/>
  <c r="R1866" i="6"/>
  <c r="R1867" i="6"/>
  <c r="R1868" i="6"/>
  <c r="R1869" i="6"/>
  <c r="R1870" i="6"/>
  <c r="R1871" i="6"/>
  <c r="R1872" i="6"/>
  <c r="R1873" i="6"/>
  <c r="R1874" i="6"/>
  <c r="R1875" i="6"/>
  <c r="R1876" i="6"/>
  <c r="R1877" i="6"/>
  <c r="R1878" i="6"/>
  <c r="R1879" i="6"/>
  <c r="R1880" i="6"/>
  <c r="R1881" i="6"/>
  <c r="R1882" i="6"/>
  <c r="R1883" i="6"/>
  <c r="R1884" i="6"/>
  <c r="R1885" i="6"/>
  <c r="R1886" i="6"/>
  <c r="R1887" i="6"/>
  <c r="R1888" i="6"/>
  <c r="R1889" i="6"/>
  <c r="R1890" i="6"/>
  <c r="R1891" i="6"/>
  <c r="R1892" i="6"/>
  <c r="R1893" i="6"/>
  <c r="R1894" i="6"/>
  <c r="R1895" i="6"/>
  <c r="R1896" i="6"/>
  <c r="R1897" i="6"/>
  <c r="R1898" i="6"/>
  <c r="R1899" i="6"/>
  <c r="R1900" i="6"/>
  <c r="R1901" i="6"/>
  <c r="R1902" i="6"/>
  <c r="R1903" i="6"/>
  <c r="R1904" i="6"/>
  <c r="R1905" i="6"/>
  <c r="R1906" i="6"/>
  <c r="R1907" i="6"/>
  <c r="R1908" i="6"/>
  <c r="R1909" i="6"/>
  <c r="R1910" i="6"/>
  <c r="R1911" i="6"/>
  <c r="R1912" i="6"/>
  <c r="R1913" i="6"/>
  <c r="R1914" i="6"/>
  <c r="R1915" i="6"/>
  <c r="R1916" i="6"/>
  <c r="R1917" i="6"/>
  <c r="R1918" i="6"/>
  <c r="R1919" i="6"/>
  <c r="R1920" i="6"/>
  <c r="R1921" i="6"/>
  <c r="R1922" i="6"/>
  <c r="R1923" i="6"/>
  <c r="R1924" i="6"/>
  <c r="R1925" i="6"/>
  <c r="R1926" i="6"/>
  <c r="R1927" i="6"/>
  <c r="R1928" i="6"/>
  <c r="R1929" i="6"/>
  <c r="R1930" i="6"/>
  <c r="R1931" i="6"/>
  <c r="R1932" i="6"/>
  <c r="R1933" i="6"/>
  <c r="R1934" i="6"/>
  <c r="R1935" i="6"/>
  <c r="R1936" i="6"/>
  <c r="R1937" i="6"/>
  <c r="R1938" i="6"/>
  <c r="R1939" i="6"/>
  <c r="R1940" i="6"/>
  <c r="R1941" i="6"/>
  <c r="R1942" i="6"/>
  <c r="R1943" i="6"/>
  <c r="R1944" i="6"/>
  <c r="R1945" i="6"/>
  <c r="R1946" i="6"/>
  <c r="R1947" i="6"/>
  <c r="R1948" i="6"/>
  <c r="R1949" i="6"/>
  <c r="R1950" i="6"/>
  <c r="R1951" i="6"/>
  <c r="R1952" i="6"/>
  <c r="R1953" i="6"/>
  <c r="R1954" i="6"/>
  <c r="R1955" i="6"/>
  <c r="R1956" i="6"/>
  <c r="R1957" i="6"/>
  <c r="R1958" i="6"/>
  <c r="R1959" i="6"/>
  <c r="R1960" i="6"/>
  <c r="R1961" i="6"/>
  <c r="R1962" i="6"/>
  <c r="R1963" i="6"/>
  <c r="R1964" i="6"/>
  <c r="R1965" i="6"/>
  <c r="R1966" i="6"/>
  <c r="R1967" i="6"/>
  <c r="R1968" i="6"/>
  <c r="R1969" i="6"/>
  <c r="R1970" i="6"/>
  <c r="R1971" i="6"/>
  <c r="R1972" i="6"/>
  <c r="R1973" i="6"/>
  <c r="R1974" i="6"/>
  <c r="R1975" i="6"/>
  <c r="R1976" i="6"/>
  <c r="R1977" i="6"/>
  <c r="R1978" i="6"/>
  <c r="R1979" i="6"/>
  <c r="R1980" i="6"/>
  <c r="R1981" i="6"/>
  <c r="R1982" i="6"/>
  <c r="R1983" i="6"/>
  <c r="R1984" i="6"/>
  <c r="R1985" i="6"/>
  <c r="R1986" i="6"/>
  <c r="R1987" i="6"/>
  <c r="R1988" i="6"/>
  <c r="R1989" i="6"/>
  <c r="R1990" i="6"/>
  <c r="R1991" i="6"/>
  <c r="R1992" i="6"/>
  <c r="R1993" i="6"/>
  <c r="R1994" i="6"/>
  <c r="R1995" i="6"/>
  <c r="R1996" i="6"/>
  <c r="R1997" i="6"/>
  <c r="R1998" i="6"/>
  <c r="R1999" i="6"/>
  <c r="R2000" i="6"/>
  <c r="R2001" i="6"/>
  <c r="R2002" i="6"/>
  <c r="R2003" i="6"/>
  <c r="R2004" i="6"/>
  <c r="R2005" i="6"/>
  <c r="R2006" i="6"/>
  <c r="R2007" i="6"/>
  <c r="R2008" i="6"/>
  <c r="R2009" i="6"/>
  <c r="R2010" i="6"/>
  <c r="R2011" i="6"/>
  <c r="R2012" i="6"/>
  <c r="R2013" i="6"/>
  <c r="R2014" i="6"/>
  <c r="R2015" i="6"/>
  <c r="R2016" i="6"/>
  <c r="R2017" i="6"/>
  <c r="R2018" i="6"/>
  <c r="R2019" i="6"/>
  <c r="R2020" i="6"/>
  <c r="R2021" i="6"/>
  <c r="R2022" i="6"/>
  <c r="R2023" i="6"/>
  <c r="R2024" i="6"/>
  <c r="R2025" i="6"/>
  <c r="R2026" i="6"/>
  <c r="R2027" i="6"/>
  <c r="R2028" i="6"/>
  <c r="R2029" i="6"/>
  <c r="R2030" i="6"/>
  <c r="R2031" i="6"/>
  <c r="R2032" i="6"/>
  <c r="R2033" i="6"/>
  <c r="R2034" i="6"/>
  <c r="R2035" i="6"/>
  <c r="R2036" i="6"/>
  <c r="R2037" i="6"/>
  <c r="R2038" i="6"/>
  <c r="R2039" i="6"/>
  <c r="R2040" i="6"/>
  <c r="R2041" i="6"/>
  <c r="R2042" i="6"/>
  <c r="R2043" i="6"/>
  <c r="R2044" i="6"/>
  <c r="R2045" i="6"/>
  <c r="R2046" i="6"/>
  <c r="R2047" i="6"/>
  <c r="R2048" i="6"/>
  <c r="R2049" i="6"/>
  <c r="R2050" i="6"/>
  <c r="R2051" i="6"/>
  <c r="R2052" i="6"/>
  <c r="R2053" i="6"/>
  <c r="R2054" i="6"/>
  <c r="R2055" i="6"/>
  <c r="R2056" i="6"/>
  <c r="R2057" i="6"/>
  <c r="R2058" i="6"/>
  <c r="R2059" i="6"/>
  <c r="R2060" i="6"/>
  <c r="R2061" i="6"/>
  <c r="R2062" i="6"/>
  <c r="R2063" i="6"/>
  <c r="R2064" i="6"/>
  <c r="R2065" i="6"/>
  <c r="R2066" i="6"/>
  <c r="R2067" i="6"/>
  <c r="R2068" i="6"/>
  <c r="R2069" i="6"/>
  <c r="R2070" i="6"/>
  <c r="R2071" i="6"/>
  <c r="R2072" i="6"/>
  <c r="R2073" i="6"/>
  <c r="R2074" i="6"/>
  <c r="R2075" i="6"/>
  <c r="R2076" i="6"/>
  <c r="R2077" i="6"/>
  <c r="R2078" i="6"/>
  <c r="R2079" i="6"/>
  <c r="R2080" i="6"/>
  <c r="R2081" i="6"/>
  <c r="R2082" i="6"/>
  <c r="R2083" i="6"/>
  <c r="R2084" i="6"/>
  <c r="R2085" i="6"/>
  <c r="R2086" i="6"/>
  <c r="R2087" i="6"/>
  <c r="R2088" i="6"/>
  <c r="R2089" i="6"/>
  <c r="R2090" i="6"/>
  <c r="R2091" i="6"/>
  <c r="R2092" i="6"/>
  <c r="R2093" i="6"/>
  <c r="R2094" i="6"/>
  <c r="R2095" i="6"/>
  <c r="R2096" i="6"/>
  <c r="R2097" i="6"/>
  <c r="R2098" i="6"/>
  <c r="R2099" i="6"/>
  <c r="R2100" i="6"/>
  <c r="R2101" i="6"/>
  <c r="R2102" i="6"/>
  <c r="R2103" i="6"/>
  <c r="R2104" i="6"/>
  <c r="R2105" i="6"/>
  <c r="R2106" i="6"/>
  <c r="R2107" i="6"/>
  <c r="R2108" i="6"/>
  <c r="R2109" i="6"/>
  <c r="R2110" i="6"/>
  <c r="R2111" i="6"/>
  <c r="R2112" i="6"/>
  <c r="R2113" i="6"/>
  <c r="R2114" i="6"/>
  <c r="R2115" i="6"/>
  <c r="R2116" i="6"/>
  <c r="R2117" i="6"/>
  <c r="R2118" i="6"/>
  <c r="R2119" i="6"/>
  <c r="R2120" i="6"/>
  <c r="R2121" i="6"/>
  <c r="R2122" i="6"/>
  <c r="R2123" i="6"/>
  <c r="R2124" i="6"/>
  <c r="R2125" i="6"/>
  <c r="R2126" i="6"/>
  <c r="R2127" i="6"/>
  <c r="R2128" i="6"/>
  <c r="R2129" i="6"/>
  <c r="R2130" i="6"/>
  <c r="R2131" i="6"/>
  <c r="R2132" i="6"/>
  <c r="R2133" i="6"/>
  <c r="R2134" i="6"/>
  <c r="R2135" i="6"/>
  <c r="R2136" i="6"/>
  <c r="R2137" i="6"/>
  <c r="R2138" i="6"/>
  <c r="R2139" i="6"/>
  <c r="R2140" i="6"/>
  <c r="R2141" i="6"/>
  <c r="R2142" i="6"/>
  <c r="R2143" i="6"/>
  <c r="R2144" i="6"/>
  <c r="R2145" i="6"/>
  <c r="R2146" i="6"/>
  <c r="R2147" i="6"/>
  <c r="R2148" i="6"/>
  <c r="R2149" i="6"/>
  <c r="R2150" i="6"/>
  <c r="R2151" i="6"/>
  <c r="R2152" i="6"/>
  <c r="R2153" i="6"/>
  <c r="R2154" i="6"/>
  <c r="R2155" i="6"/>
  <c r="R2156" i="6"/>
  <c r="R2157" i="6"/>
  <c r="R2158" i="6"/>
  <c r="R2159" i="6"/>
  <c r="R2160" i="6"/>
  <c r="R2161" i="6"/>
  <c r="R2162" i="6"/>
  <c r="R2163" i="6"/>
  <c r="R2164" i="6"/>
  <c r="R2165" i="6"/>
  <c r="R2166" i="6"/>
  <c r="R2167" i="6"/>
  <c r="R2168" i="6"/>
  <c r="R2169" i="6"/>
  <c r="R2170" i="6"/>
  <c r="R2171" i="6"/>
  <c r="R2172" i="6"/>
  <c r="R2173" i="6"/>
  <c r="R2174" i="6"/>
  <c r="R2175" i="6"/>
  <c r="R2176" i="6"/>
  <c r="R2177" i="6"/>
  <c r="R2178" i="6"/>
  <c r="R2179" i="6"/>
  <c r="R2180" i="6"/>
  <c r="R2181" i="6"/>
  <c r="R2182" i="6"/>
  <c r="R2183" i="6"/>
  <c r="R2184" i="6"/>
  <c r="R2185" i="6"/>
  <c r="R2186" i="6"/>
  <c r="R2187" i="6"/>
  <c r="R2188" i="6"/>
  <c r="R2189" i="6"/>
  <c r="R2190" i="6"/>
  <c r="R2191" i="6"/>
  <c r="R2192" i="6"/>
  <c r="R2193" i="6"/>
  <c r="R2194" i="6"/>
  <c r="R2195" i="6"/>
  <c r="R2196" i="6"/>
  <c r="R2197" i="6"/>
  <c r="R2198" i="6"/>
  <c r="R2199" i="6"/>
  <c r="R2200" i="6"/>
  <c r="R2201" i="6"/>
  <c r="R2202" i="6"/>
  <c r="R2203" i="6"/>
  <c r="R2204" i="6"/>
  <c r="R2205" i="6"/>
  <c r="R2206" i="6"/>
  <c r="R2207" i="6"/>
  <c r="R2208" i="6"/>
  <c r="R2209" i="6"/>
  <c r="R2210" i="6"/>
  <c r="R2211" i="6"/>
  <c r="R2212" i="6"/>
  <c r="R2213" i="6"/>
  <c r="R2214" i="6"/>
  <c r="R2215" i="6"/>
  <c r="R2216" i="6"/>
  <c r="R2217" i="6"/>
  <c r="R2218" i="6"/>
  <c r="R2219" i="6"/>
  <c r="R2220" i="6"/>
  <c r="R2221" i="6"/>
  <c r="R2222" i="6"/>
  <c r="R2223" i="6"/>
  <c r="R2224" i="6"/>
  <c r="R2225" i="6"/>
  <c r="R2226" i="6"/>
  <c r="R2227" i="6"/>
  <c r="R2228" i="6"/>
  <c r="R2229" i="6"/>
  <c r="R2230" i="6"/>
  <c r="R2231" i="6"/>
  <c r="R2232" i="6"/>
  <c r="R2233" i="6"/>
  <c r="R2234" i="6"/>
  <c r="R2235" i="6"/>
  <c r="R2236" i="6"/>
  <c r="R2237" i="6"/>
  <c r="R2238" i="6"/>
  <c r="R2239" i="6"/>
  <c r="R2240" i="6"/>
  <c r="R2241" i="6"/>
  <c r="R2242" i="6"/>
  <c r="R2243" i="6"/>
  <c r="R2244" i="6"/>
  <c r="R2245" i="6"/>
  <c r="R2246" i="6"/>
  <c r="R2247" i="6"/>
  <c r="R2248" i="6"/>
  <c r="R2249" i="6"/>
  <c r="R2250" i="6"/>
  <c r="R2251" i="6"/>
  <c r="R2252" i="6"/>
  <c r="R2253" i="6"/>
  <c r="R2254" i="6"/>
  <c r="R2255" i="6"/>
  <c r="R2256" i="6"/>
  <c r="R2257" i="6"/>
  <c r="R2258" i="6"/>
  <c r="R2259" i="6"/>
  <c r="R2260" i="6"/>
  <c r="R2261" i="6"/>
  <c r="R2262" i="6"/>
  <c r="R2263" i="6"/>
  <c r="R2264" i="6"/>
  <c r="R2265" i="6"/>
  <c r="R2266" i="6"/>
  <c r="R2267" i="6"/>
  <c r="R2268" i="6"/>
  <c r="R2269" i="6"/>
  <c r="R2270" i="6"/>
  <c r="R2271" i="6"/>
  <c r="R2272" i="6"/>
  <c r="R2273" i="6"/>
  <c r="R2274" i="6"/>
  <c r="R2275" i="6"/>
  <c r="R2276" i="6"/>
  <c r="R2277" i="6"/>
  <c r="R2278" i="6"/>
  <c r="R2279" i="6"/>
  <c r="R2280" i="6"/>
  <c r="R2281" i="6"/>
  <c r="R2282" i="6"/>
  <c r="R2283" i="6"/>
  <c r="R2284" i="6"/>
  <c r="R2285" i="6"/>
  <c r="R2286" i="6"/>
  <c r="R2287" i="6"/>
  <c r="R2288" i="6"/>
  <c r="R2289" i="6"/>
  <c r="R2290" i="6"/>
  <c r="R2291" i="6"/>
  <c r="R2292" i="6"/>
  <c r="R2293" i="6"/>
  <c r="R2294" i="6"/>
  <c r="R2295" i="6"/>
  <c r="R2296" i="6"/>
  <c r="R2297" i="6"/>
  <c r="R2298" i="6"/>
  <c r="R2299" i="6"/>
  <c r="R2300" i="6"/>
  <c r="R2301" i="6"/>
  <c r="R2302" i="6"/>
  <c r="R2303" i="6"/>
  <c r="R2304" i="6"/>
  <c r="R2305" i="6"/>
  <c r="R2306" i="6"/>
  <c r="R2307" i="6"/>
  <c r="R2308" i="6"/>
  <c r="R2309" i="6"/>
  <c r="R2310" i="6"/>
  <c r="R2311" i="6"/>
  <c r="R2312" i="6"/>
  <c r="R2313" i="6"/>
  <c r="R2314" i="6"/>
  <c r="R2315" i="6"/>
  <c r="R2316" i="6"/>
  <c r="R2317" i="6"/>
  <c r="R2318" i="6"/>
  <c r="R2319" i="6"/>
  <c r="R2320" i="6"/>
  <c r="R2321" i="6"/>
  <c r="R2322" i="6"/>
  <c r="R2323" i="6"/>
  <c r="R2324" i="6"/>
  <c r="R2325" i="6"/>
  <c r="R2326" i="6"/>
  <c r="R2327" i="6"/>
  <c r="R2328" i="6"/>
  <c r="R2329" i="6"/>
  <c r="R2330" i="6"/>
  <c r="R2331" i="6"/>
  <c r="R2332" i="6"/>
  <c r="R2333" i="6"/>
  <c r="R2334" i="6"/>
  <c r="R2335" i="6"/>
  <c r="R2336" i="6"/>
  <c r="R2337" i="6"/>
  <c r="R2338" i="6"/>
  <c r="R2339" i="6"/>
  <c r="R2340" i="6"/>
  <c r="R2341" i="6"/>
  <c r="R2342" i="6"/>
  <c r="R2343" i="6"/>
  <c r="R2344" i="6"/>
  <c r="R2345" i="6"/>
  <c r="R2346" i="6"/>
  <c r="R2347" i="6"/>
  <c r="R2348" i="6"/>
  <c r="R2349" i="6"/>
  <c r="R2350" i="6"/>
  <c r="R2351" i="6"/>
  <c r="R2352" i="6"/>
  <c r="R2353" i="6"/>
  <c r="R2354" i="6"/>
  <c r="R2355" i="6"/>
  <c r="R2356" i="6"/>
  <c r="R2357" i="6"/>
  <c r="R2358" i="6"/>
  <c r="R2359" i="6"/>
  <c r="R2360" i="6"/>
  <c r="R2361" i="6"/>
  <c r="R2362" i="6"/>
  <c r="R2363" i="6"/>
  <c r="R2364" i="6"/>
  <c r="R2365" i="6"/>
  <c r="R2366" i="6"/>
  <c r="R2367" i="6"/>
  <c r="R2368" i="6"/>
  <c r="R2369" i="6"/>
  <c r="R2370" i="6"/>
  <c r="R2371" i="6"/>
  <c r="R2372" i="6"/>
  <c r="R2373" i="6"/>
  <c r="R2374" i="6"/>
  <c r="R2375" i="6"/>
  <c r="R2376" i="6"/>
  <c r="R2377" i="6"/>
  <c r="R2378" i="6"/>
  <c r="R2379" i="6"/>
  <c r="R2380" i="6"/>
  <c r="R2381" i="6"/>
  <c r="R2382" i="6"/>
  <c r="R2383" i="6"/>
  <c r="R2384" i="6"/>
  <c r="R2385" i="6"/>
  <c r="R2386" i="6"/>
  <c r="R2387" i="6"/>
  <c r="R2388" i="6"/>
  <c r="R2389" i="6"/>
  <c r="R2390" i="6"/>
  <c r="R2391" i="6"/>
  <c r="R2392" i="6"/>
  <c r="R2393" i="6"/>
  <c r="R2394" i="6"/>
  <c r="R2395" i="6"/>
  <c r="R2396" i="6"/>
  <c r="R2397" i="6"/>
  <c r="R2398" i="6"/>
  <c r="R2399" i="6"/>
  <c r="R2400" i="6"/>
  <c r="R2401" i="6"/>
  <c r="R2402" i="6"/>
  <c r="R2403" i="6"/>
  <c r="R2404" i="6"/>
  <c r="R2405" i="6"/>
  <c r="R2406" i="6"/>
  <c r="R2407" i="6"/>
  <c r="R2408" i="6"/>
  <c r="R2409" i="6"/>
  <c r="R2410" i="6"/>
  <c r="R2411" i="6"/>
  <c r="R2412" i="6"/>
  <c r="R2413" i="6"/>
  <c r="R2414" i="6"/>
  <c r="R2415" i="6"/>
  <c r="R2416" i="6"/>
  <c r="R2417" i="6"/>
  <c r="R2418" i="6"/>
  <c r="R2419" i="6"/>
  <c r="R2420" i="6"/>
  <c r="R2421" i="6"/>
  <c r="R2422" i="6"/>
  <c r="R2423" i="6"/>
  <c r="R2424" i="6"/>
  <c r="R2425" i="6"/>
  <c r="R2426" i="6"/>
  <c r="R2427" i="6"/>
  <c r="R2428" i="6"/>
  <c r="R2429" i="6"/>
  <c r="R2430" i="6"/>
  <c r="R2431" i="6"/>
  <c r="R2432" i="6"/>
  <c r="R2433" i="6"/>
  <c r="R2434" i="6"/>
  <c r="R2435" i="6"/>
  <c r="R2436" i="6"/>
  <c r="R2437" i="6"/>
  <c r="R2438" i="6"/>
  <c r="R2439" i="6"/>
  <c r="R2440" i="6"/>
  <c r="R2441" i="6"/>
  <c r="R2442" i="6"/>
  <c r="R2443" i="6"/>
  <c r="R2444" i="6"/>
  <c r="R2445" i="6"/>
  <c r="R2446" i="6"/>
  <c r="R2447" i="6"/>
  <c r="R2448" i="6"/>
  <c r="R2449" i="6"/>
  <c r="R2450" i="6"/>
  <c r="R2451" i="6"/>
  <c r="R2452" i="6"/>
  <c r="R2453" i="6"/>
  <c r="R2454" i="6"/>
  <c r="R2455" i="6"/>
  <c r="R2456" i="6"/>
  <c r="R2457" i="6"/>
  <c r="R2458" i="6"/>
  <c r="R2459" i="6"/>
  <c r="R2460" i="6"/>
  <c r="R2461" i="6"/>
  <c r="R2462" i="6"/>
  <c r="R2463" i="6"/>
  <c r="R2464" i="6"/>
  <c r="R2465" i="6"/>
  <c r="R2466" i="6"/>
  <c r="R2467" i="6"/>
  <c r="R2468" i="6"/>
  <c r="R2469" i="6"/>
  <c r="R2470" i="6"/>
  <c r="R2471" i="6"/>
  <c r="R2472" i="6"/>
  <c r="R2473" i="6"/>
  <c r="R2474" i="6"/>
  <c r="R2475" i="6"/>
  <c r="R2476" i="6"/>
  <c r="R2477" i="6"/>
  <c r="R2478" i="6"/>
  <c r="R2479" i="6"/>
  <c r="R2480" i="6"/>
  <c r="R2481" i="6"/>
  <c r="R2482" i="6"/>
  <c r="R2483" i="6"/>
  <c r="R2484" i="6"/>
  <c r="R2485" i="6"/>
  <c r="R2486" i="6"/>
  <c r="R2487" i="6"/>
  <c r="R2488" i="6"/>
  <c r="R2489" i="6"/>
  <c r="R2490" i="6"/>
  <c r="R2491" i="6"/>
  <c r="R2492" i="6"/>
  <c r="R2493" i="6"/>
  <c r="R2494" i="6"/>
  <c r="R2495" i="6"/>
  <c r="R2496" i="6"/>
  <c r="R2497" i="6"/>
  <c r="R2498" i="6"/>
  <c r="R2499" i="6"/>
  <c r="R2500" i="6"/>
  <c r="R2501" i="6"/>
  <c r="R2502" i="6"/>
  <c r="R2503" i="6"/>
  <c r="R2504" i="6"/>
  <c r="R2505" i="6"/>
  <c r="R2506" i="6"/>
  <c r="R2507" i="6"/>
  <c r="R2508" i="6"/>
  <c r="R2509" i="6"/>
  <c r="R2510" i="6"/>
  <c r="R2511" i="6"/>
  <c r="R2512" i="6"/>
  <c r="R2513" i="6"/>
  <c r="R2514" i="6"/>
  <c r="R2515" i="6"/>
  <c r="R2516" i="6"/>
  <c r="R2517" i="6"/>
  <c r="R2518" i="6"/>
  <c r="R2519" i="6"/>
  <c r="R2520" i="6"/>
  <c r="R2521" i="6"/>
  <c r="R2522" i="6"/>
  <c r="R2523" i="6"/>
  <c r="R2524" i="6"/>
  <c r="R2525" i="6"/>
  <c r="R2526" i="6"/>
  <c r="R2527" i="6"/>
  <c r="R2528" i="6"/>
  <c r="R2529" i="6"/>
  <c r="R2530" i="6"/>
  <c r="R2531" i="6"/>
  <c r="R2532" i="6"/>
  <c r="R2533" i="6"/>
  <c r="R2534" i="6"/>
  <c r="R2535" i="6"/>
  <c r="R2536" i="6"/>
  <c r="R2537" i="6"/>
  <c r="R2538" i="6"/>
  <c r="R2539" i="6"/>
  <c r="R2540" i="6"/>
  <c r="R2541" i="6"/>
  <c r="R2542" i="6"/>
  <c r="R2543" i="6"/>
  <c r="R2544" i="6"/>
  <c r="R2545" i="6"/>
  <c r="R2546" i="6"/>
  <c r="R2547" i="6"/>
  <c r="R2548" i="6"/>
  <c r="R2549" i="6"/>
  <c r="R2550" i="6"/>
  <c r="R2551" i="6"/>
  <c r="R2552" i="6"/>
  <c r="R2553" i="6"/>
  <c r="R2554" i="6"/>
  <c r="R2555" i="6"/>
  <c r="R2556" i="6"/>
  <c r="R2557" i="6"/>
  <c r="R2558" i="6"/>
  <c r="R2559" i="6"/>
  <c r="R2560" i="6"/>
  <c r="R2561" i="6"/>
  <c r="R2562" i="6"/>
  <c r="R2563" i="6"/>
  <c r="R2564" i="6"/>
  <c r="R2565" i="6"/>
  <c r="R2566" i="6"/>
  <c r="R2567" i="6"/>
  <c r="R2568" i="6"/>
  <c r="R2569" i="6"/>
  <c r="R2570" i="6"/>
  <c r="R2571" i="6"/>
  <c r="R2572" i="6"/>
  <c r="R2573" i="6"/>
  <c r="R2574" i="6"/>
  <c r="R2575" i="6"/>
  <c r="R2576" i="6"/>
  <c r="R2577" i="6"/>
  <c r="R2578" i="6"/>
  <c r="R2579" i="6"/>
  <c r="R2580" i="6"/>
  <c r="R2581" i="6"/>
  <c r="R2582" i="6"/>
  <c r="R2583" i="6"/>
  <c r="R2584" i="6"/>
  <c r="R2585" i="6"/>
  <c r="R2586" i="6"/>
  <c r="R2587" i="6"/>
  <c r="R2588" i="6"/>
  <c r="R2589" i="6"/>
  <c r="R2590" i="6"/>
  <c r="R2591" i="6"/>
  <c r="R2592" i="6"/>
  <c r="R2593" i="6"/>
  <c r="R2594" i="6"/>
  <c r="R2595" i="6"/>
  <c r="R2596" i="6"/>
  <c r="R2597" i="6"/>
  <c r="R2598" i="6"/>
  <c r="R2599" i="6"/>
  <c r="R2600" i="6"/>
  <c r="R2601" i="6"/>
  <c r="R2602" i="6"/>
  <c r="R2603" i="6"/>
  <c r="R2604" i="6"/>
  <c r="R2605" i="6"/>
  <c r="R2606" i="6"/>
  <c r="R2607" i="6"/>
  <c r="R2608" i="6"/>
  <c r="R2609" i="6"/>
  <c r="R2610" i="6"/>
  <c r="R2611" i="6"/>
  <c r="R2612" i="6"/>
  <c r="R2613" i="6"/>
  <c r="R2614" i="6"/>
  <c r="R2615" i="6"/>
  <c r="R2616" i="6"/>
  <c r="R2617" i="6"/>
  <c r="R2618" i="6"/>
  <c r="R2619" i="6"/>
  <c r="R2620" i="6"/>
  <c r="R2621" i="6"/>
  <c r="R2622" i="6"/>
  <c r="R2623" i="6"/>
  <c r="R2624" i="6"/>
  <c r="R2625" i="6"/>
  <c r="R2626" i="6"/>
  <c r="R2627" i="6"/>
  <c r="R2628" i="6"/>
  <c r="R2629" i="6"/>
  <c r="R2630" i="6"/>
  <c r="R2631" i="6"/>
  <c r="R2632" i="6"/>
  <c r="R2633" i="6"/>
  <c r="R2634" i="6"/>
  <c r="R2635" i="6"/>
  <c r="R2636" i="6"/>
  <c r="R2637" i="6"/>
  <c r="R2638" i="6"/>
  <c r="R2639" i="6"/>
  <c r="R2640" i="6"/>
  <c r="R2641" i="6"/>
  <c r="R2642" i="6"/>
  <c r="R2643" i="6"/>
  <c r="R2644" i="6"/>
  <c r="R2645" i="6"/>
  <c r="R2646" i="6"/>
  <c r="R2647" i="6"/>
  <c r="R2648" i="6"/>
  <c r="R2649" i="6"/>
  <c r="R2650" i="6"/>
  <c r="R2651" i="6"/>
  <c r="R2652" i="6"/>
  <c r="R2653" i="6"/>
  <c r="R2654" i="6"/>
  <c r="R2655" i="6"/>
  <c r="R2656" i="6"/>
  <c r="R2657" i="6"/>
  <c r="R2658" i="6"/>
  <c r="R2659" i="6"/>
  <c r="R2660" i="6"/>
  <c r="R2661" i="6"/>
  <c r="R2662" i="6"/>
  <c r="R2663" i="6"/>
  <c r="R2664" i="6"/>
  <c r="R2665" i="6"/>
  <c r="R2666" i="6"/>
  <c r="R2667" i="6"/>
  <c r="R2668" i="6"/>
  <c r="R2669" i="6"/>
  <c r="R2670" i="6"/>
  <c r="R2671" i="6"/>
  <c r="R2672" i="6"/>
  <c r="R2673" i="6"/>
  <c r="R2674" i="6"/>
  <c r="R2675" i="6"/>
  <c r="R2676" i="6"/>
  <c r="R2677" i="6"/>
  <c r="R2678" i="6"/>
  <c r="R2679" i="6"/>
  <c r="R2680" i="6"/>
  <c r="R2681" i="6"/>
  <c r="R2682" i="6"/>
  <c r="R2683" i="6"/>
  <c r="R2684" i="6"/>
  <c r="R2685" i="6"/>
  <c r="R2686" i="6"/>
  <c r="R2687" i="6"/>
  <c r="R2688" i="6"/>
  <c r="R2689" i="6"/>
  <c r="R2690" i="6"/>
  <c r="R2691" i="6"/>
  <c r="R2692" i="6"/>
  <c r="R2693" i="6"/>
  <c r="R2694" i="6"/>
  <c r="R2695" i="6"/>
  <c r="R2696" i="6"/>
  <c r="R2697" i="6"/>
  <c r="R2698" i="6"/>
  <c r="R2699" i="6"/>
  <c r="R2700" i="6"/>
  <c r="R2701" i="6"/>
  <c r="R2702" i="6"/>
  <c r="R2703" i="6"/>
  <c r="R2704" i="6"/>
  <c r="R2705" i="6"/>
  <c r="R2706" i="6"/>
  <c r="R2707" i="6"/>
  <c r="R2708" i="6"/>
  <c r="R2709" i="6"/>
  <c r="R2710" i="6"/>
  <c r="R2711" i="6"/>
  <c r="R2712" i="6"/>
  <c r="R2713" i="6"/>
  <c r="R2714" i="6"/>
  <c r="R2715" i="6"/>
  <c r="R2716" i="6"/>
  <c r="R2717" i="6"/>
  <c r="R2718" i="6"/>
  <c r="R2719" i="6"/>
  <c r="R2720" i="6"/>
  <c r="R2721" i="6"/>
  <c r="R2722" i="6"/>
  <c r="R2723" i="6"/>
  <c r="R2724" i="6"/>
  <c r="R2725" i="6"/>
  <c r="R2726" i="6"/>
  <c r="R2727" i="6"/>
  <c r="R2728" i="6"/>
  <c r="R2729" i="6"/>
  <c r="R2730" i="6"/>
  <c r="R2731" i="6"/>
  <c r="R2732" i="6"/>
  <c r="R2733" i="6"/>
  <c r="R2734" i="6"/>
  <c r="R2735" i="6"/>
  <c r="R2736" i="6"/>
  <c r="R2737" i="6"/>
  <c r="R2738" i="6"/>
  <c r="R2739" i="6"/>
  <c r="R2740" i="6"/>
  <c r="R2741" i="6"/>
  <c r="R2742" i="6"/>
  <c r="R2743" i="6"/>
  <c r="R2744" i="6"/>
  <c r="R2745" i="6"/>
  <c r="R2746" i="6"/>
  <c r="R2747" i="6"/>
  <c r="R2748" i="6"/>
  <c r="R2749" i="6"/>
  <c r="R2750" i="6"/>
  <c r="R2751" i="6"/>
  <c r="R2752" i="6"/>
  <c r="R2753" i="6"/>
  <c r="R2754" i="6"/>
  <c r="R2755" i="6"/>
  <c r="R2756" i="6"/>
  <c r="R2757" i="6"/>
  <c r="R2758" i="6"/>
  <c r="R2759" i="6"/>
  <c r="R2760" i="6"/>
  <c r="R2761" i="6"/>
  <c r="R2762" i="6"/>
  <c r="R2763" i="6"/>
  <c r="R2764" i="6"/>
  <c r="R2765" i="6"/>
  <c r="R2766" i="6"/>
  <c r="R2767" i="6"/>
  <c r="R2768" i="6"/>
  <c r="R2769" i="6"/>
  <c r="R2770" i="6"/>
  <c r="R2771" i="6"/>
  <c r="R2772" i="6"/>
  <c r="R2773" i="6"/>
  <c r="R2774" i="6"/>
  <c r="R2775" i="6"/>
  <c r="R2776" i="6"/>
  <c r="R2777" i="6"/>
  <c r="R2778" i="6"/>
  <c r="R2779" i="6"/>
  <c r="R2780" i="6"/>
  <c r="R2781" i="6"/>
  <c r="R2782" i="6"/>
  <c r="R2783" i="6"/>
  <c r="R2784" i="6"/>
  <c r="R2785" i="6"/>
  <c r="R2786" i="6"/>
  <c r="R2787" i="6"/>
  <c r="R2788" i="6"/>
  <c r="R2789" i="6"/>
  <c r="R2790" i="6"/>
  <c r="R2791" i="6"/>
  <c r="R2792" i="6"/>
  <c r="R2793" i="6"/>
  <c r="R2794" i="6"/>
  <c r="R2795" i="6"/>
  <c r="R2796" i="6"/>
  <c r="R2797" i="6"/>
  <c r="R2798" i="6"/>
  <c r="R2799" i="6"/>
  <c r="R2800" i="6"/>
  <c r="R2801" i="6"/>
  <c r="R2802" i="6"/>
  <c r="R2803" i="6"/>
  <c r="R2804" i="6"/>
  <c r="R2805" i="6"/>
  <c r="R2806" i="6"/>
  <c r="R2807" i="6"/>
  <c r="R2808" i="6"/>
  <c r="R2809" i="6"/>
  <c r="R2810" i="6"/>
  <c r="R2811" i="6"/>
  <c r="R2812" i="6"/>
  <c r="R2813" i="6"/>
  <c r="R2814" i="6"/>
  <c r="R2815" i="6"/>
  <c r="R2816" i="6"/>
  <c r="R2817" i="6"/>
  <c r="R2818" i="6"/>
  <c r="R2819" i="6"/>
  <c r="R2820" i="6"/>
  <c r="R2821" i="6"/>
  <c r="R2822" i="6"/>
  <c r="R2823" i="6"/>
  <c r="R2824" i="6"/>
  <c r="R2825" i="6"/>
  <c r="R2826" i="6"/>
  <c r="R2827" i="6"/>
  <c r="R2828" i="6"/>
  <c r="R2829" i="6"/>
  <c r="R2830" i="6"/>
  <c r="R2831" i="6"/>
  <c r="R2832" i="6"/>
  <c r="R2833" i="6"/>
  <c r="R2834" i="6"/>
  <c r="R2835" i="6"/>
  <c r="R2836" i="6"/>
  <c r="R2837" i="6"/>
  <c r="R2838" i="6"/>
  <c r="R2839" i="6"/>
  <c r="R2840" i="6"/>
  <c r="R2841" i="6"/>
  <c r="R2842" i="6"/>
  <c r="R2843" i="6"/>
  <c r="R2844" i="6"/>
  <c r="R2845" i="6"/>
  <c r="R2846" i="6"/>
  <c r="R2847" i="6"/>
  <c r="R2848" i="6"/>
  <c r="R2849" i="6"/>
  <c r="R2850" i="6"/>
  <c r="R2851" i="6"/>
  <c r="R2852" i="6"/>
  <c r="R2853" i="6"/>
  <c r="R2854" i="6"/>
  <c r="R2855" i="6"/>
  <c r="R2856" i="6"/>
  <c r="R2857" i="6"/>
  <c r="R2858" i="6"/>
  <c r="R2859" i="6"/>
  <c r="R2860" i="6"/>
  <c r="R2861" i="6"/>
  <c r="R2862" i="6"/>
  <c r="R2863" i="6"/>
  <c r="R2864" i="6"/>
  <c r="R2865" i="6"/>
  <c r="R2866" i="6"/>
  <c r="R2867" i="6"/>
  <c r="R2868" i="6"/>
  <c r="R2869" i="6"/>
  <c r="R2870" i="6"/>
  <c r="R2871" i="6"/>
  <c r="R2872" i="6"/>
  <c r="R2873" i="6"/>
  <c r="R2874" i="6"/>
  <c r="R2875" i="6"/>
  <c r="R2876" i="6"/>
  <c r="R2877" i="6"/>
  <c r="R2878" i="6"/>
  <c r="R2879" i="6"/>
  <c r="R2880" i="6"/>
  <c r="R2881" i="6"/>
  <c r="R2882" i="6"/>
  <c r="R2883" i="6"/>
  <c r="R2884" i="6"/>
  <c r="R2885" i="6"/>
  <c r="R2886" i="6"/>
  <c r="R2887" i="6"/>
  <c r="R2888" i="6"/>
  <c r="R2889" i="6"/>
  <c r="R2890" i="6"/>
  <c r="R2891" i="6"/>
  <c r="R2892" i="6"/>
  <c r="R2893" i="6"/>
  <c r="R2894" i="6"/>
  <c r="R2895" i="6"/>
  <c r="R2896" i="6"/>
  <c r="R2897" i="6"/>
  <c r="R2898" i="6"/>
  <c r="R2899" i="6"/>
  <c r="R2900" i="6"/>
  <c r="R2901" i="6"/>
  <c r="R2902" i="6"/>
  <c r="R2903" i="6"/>
  <c r="R2904" i="6"/>
  <c r="R2905" i="6"/>
  <c r="R2906" i="6"/>
  <c r="R2907" i="6"/>
  <c r="R2908" i="6"/>
  <c r="R2909" i="6"/>
  <c r="R2910" i="6"/>
  <c r="R2911" i="6"/>
  <c r="R2912" i="6"/>
  <c r="R2913" i="6"/>
  <c r="R2914" i="6"/>
  <c r="R2915" i="6"/>
  <c r="R2916" i="6"/>
  <c r="R2917" i="6"/>
  <c r="R2918" i="6"/>
  <c r="R2919" i="6"/>
  <c r="R2920" i="6"/>
  <c r="R2921" i="6"/>
  <c r="R2922" i="6"/>
  <c r="R2923" i="6"/>
  <c r="R2924" i="6"/>
  <c r="R2925" i="6"/>
  <c r="R2926" i="6"/>
  <c r="R2927" i="6"/>
  <c r="R2928" i="6"/>
  <c r="R2929" i="6"/>
  <c r="R2930" i="6"/>
  <c r="R2931" i="6"/>
  <c r="R2932" i="6"/>
  <c r="R2933" i="6"/>
  <c r="R2934" i="6"/>
  <c r="R2935" i="6"/>
  <c r="R2936" i="6"/>
  <c r="R2937" i="6"/>
  <c r="R2938" i="6"/>
  <c r="R2939" i="6"/>
  <c r="R2940" i="6"/>
  <c r="R2941" i="6"/>
  <c r="R2942" i="6"/>
  <c r="R2943" i="6"/>
  <c r="R2944" i="6"/>
  <c r="R2945" i="6"/>
  <c r="R2946" i="6"/>
  <c r="R2947" i="6"/>
  <c r="R2948" i="6"/>
  <c r="R2949" i="6"/>
  <c r="R2950" i="6"/>
  <c r="R2951" i="6"/>
  <c r="R2952" i="6"/>
  <c r="R2953" i="6"/>
  <c r="R2954" i="6"/>
  <c r="R2955" i="6"/>
  <c r="R2956" i="6"/>
  <c r="R2957" i="6"/>
  <c r="R2958" i="6"/>
  <c r="R2959" i="6"/>
  <c r="R2960" i="6"/>
  <c r="R2961" i="6"/>
  <c r="R2962" i="6"/>
  <c r="R2963" i="6"/>
  <c r="R2964" i="6"/>
  <c r="R2965" i="6"/>
  <c r="R2966" i="6"/>
  <c r="R2967" i="6"/>
  <c r="R2968" i="6"/>
  <c r="R2969" i="6"/>
  <c r="R2970" i="6"/>
  <c r="R2971" i="6"/>
  <c r="R2972" i="6"/>
  <c r="R2973" i="6"/>
  <c r="R2974" i="6"/>
  <c r="R2975" i="6"/>
  <c r="R2976" i="6"/>
  <c r="R2977" i="6"/>
  <c r="R2978" i="6"/>
  <c r="R2979" i="6"/>
  <c r="R2980" i="6"/>
  <c r="R2981" i="6"/>
  <c r="R2982" i="6"/>
  <c r="R2983" i="6"/>
  <c r="R2984" i="6"/>
  <c r="R2985" i="6"/>
  <c r="R2986" i="6"/>
  <c r="R2987" i="6"/>
  <c r="R2988" i="6"/>
  <c r="R2989" i="6"/>
  <c r="R2990" i="6"/>
  <c r="R2991" i="6"/>
  <c r="R2992" i="6"/>
  <c r="R2993" i="6"/>
  <c r="R2994" i="6"/>
  <c r="R2995" i="6"/>
  <c r="R2996" i="6"/>
  <c r="R2997" i="6"/>
  <c r="R2998" i="6"/>
  <c r="R2999" i="6"/>
  <c r="R3000" i="6"/>
  <c r="R3001" i="6"/>
  <c r="R3002" i="6"/>
  <c r="R3003" i="6"/>
  <c r="R3004" i="6"/>
  <c r="R3005" i="6"/>
  <c r="R3006" i="6"/>
  <c r="R3007" i="6"/>
  <c r="R3008" i="6"/>
  <c r="R3009" i="6"/>
  <c r="R3010" i="6"/>
  <c r="R3011" i="6"/>
  <c r="R3012" i="6"/>
  <c r="R3013" i="6"/>
  <c r="R3014" i="6"/>
  <c r="R3015" i="6"/>
  <c r="R3016" i="6"/>
  <c r="R3017" i="6"/>
  <c r="R3018" i="6"/>
  <c r="R3019" i="6"/>
  <c r="R3020" i="6"/>
  <c r="R3021" i="6"/>
  <c r="R3022" i="6"/>
  <c r="R3023" i="6"/>
  <c r="R3024" i="6"/>
  <c r="R3025" i="6"/>
  <c r="R3026" i="6"/>
  <c r="R3027" i="6"/>
  <c r="R3028" i="6"/>
  <c r="R3029" i="6"/>
  <c r="R3030" i="6"/>
  <c r="R3031" i="6"/>
  <c r="R3032" i="6"/>
  <c r="R3033" i="6"/>
  <c r="R3034" i="6"/>
  <c r="R3035" i="6"/>
  <c r="R3036" i="6"/>
  <c r="R3037" i="6"/>
  <c r="R3038" i="6"/>
  <c r="R3039" i="6"/>
  <c r="R3040" i="6"/>
  <c r="R3041" i="6"/>
  <c r="R3042" i="6"/>
  <c r="R3043" i="6"/>
  <c r="R3044" i="6"/>
  <c r="R3045" i="6"/>
  <c r="R3046" i="6"/>
  <c r="R3047" i="6"/>
  <c r="R3048" i="6"/>
  <c r="R3049" i="6"/>
  <c r="R3050" i="6"/>
  <c r="R3051" i="6"/>
  <c r="R3052" i="6"/>
  <c r="R3053" i="6"/>
  <c r="R3054" i="6"/>
  <c r="R3055" i="6"/>
  <c r="R3056" i="6"/>
  <c r="R3057" i="6"/>
  <c r="R3058" i="6"/>
  <c r="R3059" i="6"/>
  <c r="R3060" i="6"/>
  <c r="R3061" i="6"/>
  <c r="R3062" i="6"/>
  <c r="R3063" i="6"/>
  <c r="R3064" i="6"/>
  <c r="R3065" i="6"/>
  <c r="R3066" i="6"/>
  <c r="R3067" i="6"/>
  <c r="R3068" i="6"/>
  <c r="R3069" i="6"/>
  <c r="R3070" i="6"/>
  <c r="R3071" i="6"/>
  <c r="R3072" i="6"/>
  <c r="R3073" i="6"/>
  <c r="R3074" i="6"/>
  <c r="R3075" i="6"/>
  <c r="R3076" i="6"/>
  <c r="R3077" i="6"/>
  <c r="R3078" i="6"/>
  <c r="R3079" i="6"/>
  <c r="R3080" i="6"/>
  <c r="R3081" i="6"/>
  <c r="R3082" i="6"/>
  <c r="R3083" i="6"/>
  <c r="R3084" i="6"/>
  <c r="R3085" i="6"/>
  <c r="R3086" i="6"/>
  <c r="R3087" i="6"/>
  <c r="R3088" i="6"/>
  <c r="R3089" i="6"/>
  <c r="R3090" i="6"/>
  <c r="R3091" i="6"/>
  <c r="R3092" i="6"/>
  <c r="R3093" i="6"/>
  <c r="R3094" i="6"/>
  <c r="R3095" i="6"/>
  <c r="R3096" i="6"/>
  <c r="R3097" i="6"/>
  <c r="R3098" i="6"/>
  <c r="R3099" i="6"/>
  <c r="R3100" i="6"/>
  <c r="R3101" i="6"/>
  <c r="R3102" i="6"/>
  <c r="R3103" i="6"/>
  <c r="R3104" i="6"/>
  <c r="R3105" i="6"/>
  <c r="R3106" i="6"/>
  <c r="R3107" i="6"/>
  <c r="R3108" i="6"/>
  <c r="R3109" i="6"/>
  <c r="R3110" i="6"/>
  <c r="R3111" i="6"/>
  <c r="R3112" i="6"/>
  <c r="R3113" i="6"/>
  <c r="R3114" i="6"/>
  <c r="R3115" i="6"/>
  <c r="R3116" i="6"/>
  <c r="R3117" i="6"/>
  <c r="R3118" i="6"/>
  <c r="R3119" i="6"/>
  <c r="R3120" i="6"/>
  <c r="R3121" i="6"/>
  <c r="R3122" i="6"/>
  <c r="R3123" i="6"/>
  <c r="R3124" i="6"/>
  <c r="R3125" i="6"/>
  <c r="R3126" i="6"/>
  <c r="R3127" i="6"/>
  <c r="R3128" i="6"/>
  <c r="R3129" i="6"/>
  <c r="R3130" i="6"/>
  <c r="R3131" i="6"/>
  <c r="R3132" i="6"/>
  <c r="R3133" i="6"/>
  <c r="R3134" i="6"/>
  <c r="R3135" i="6"/>
  <c r="R3136" i="6"/>
  <c r="R3137" i="6"/>
  <c r="R3138" i="6"/>
  <c r="R3139" i="6"/>
  <c r="R3140" i="6"/>
  <c r="R3141" i="6"/>
  <c r="R3142" i="6"/>
  <c r="R3143" i="6"/>
  <c r="R3144" i="6"/>
  <c r="R3145" i="6"/>
  <c r="R3146" i="6"/>
  <c r="R3147" i="6"/>
  <c r="R3148" i="6"/>
  <c r="R3149" i="6"/>
  <c r="R3150" i="6"/>
  <c r="R3151" i="6"/>
  <c r="R3152" i="6"/>
  <c r="R3153" i="6"/>
  <c r="R3154" i="6"/>
  <c r="R3155" i="6"/>
  <c r="R3156" i="6"/>
  <c r="R3157" i="6"/>
  <c r="R3158" i="6"/>
  <c r="R3159" i="6"/>
  <c r="R3160" i="6"/>
  <c r="R3161" i="6"/>
  <c r="R3162" i="6"/>
  <c r="R3163" i="6"/>
  <c r="R3164" i="6"/>
  <c r="R3165" i="6"/>
  <c r="R3166" i="6"/>
  <c r="R3167" i="6"/>
  <c r="R3168" i="6"/>
  <c r="R3169" i="6"/>
  <c r="R3170" i="6"/>
  <c r="R3171" i="6"/>
  <c r="R3172" i="6"/>
  <c r="R3173" i="6"/>
  <c r="R3174" i="6"/>
  <c r="R3175" i="6"/>
  <c r="R3176" i="6"/>
  <c r="R3177" i="6"/>
  <c r="R3178" i="6"/>
  <c r="R3179" i="6"/>
  <c r="R3180" i="6"/>
  <c r="R3181" i="6"/>
  <c r="R3182" i="6"/>
  <c r="R3183" i="6"/>
  <c r="R3184" i="6"/>
  <c r="R3185" i="6"/>
  <c r="R3186" i="6"/>
  <c r="R3187" i="6"/>
  <c r="R3188" i="6"/>
  <c r="R3189" i="6"/>
  <c r="R3190" i="6"/>
  <c r="R3191" i="6"/>
  <c r="R3192" i="6"/>
  <c r="R3193" i="6"/>
  <c r="R3194" i="6"/>
  <c r="R3195" i="6"/>
  <c r="R3196" i="6"/>
  <c r="R3197" i="6"/>
  <c r="R3198" i="6"/>
  <c r="R3199" i="6"/>
  <c r="R3200" i="6"/>
  <c r="R3201" i="6"/>
  <c r="R3202" i="6"/>
  <c r="R3203" i="6"/>
  <c r="R3204" i="6"/>
  <c r="R3205" i="6"/>
  <c r="R3206" i="6"/>
  <c r="R3207" i="6"/>
  <c r="R3208" i="6"/>
  <c r="R3209" i="6"/>
  <c r="R3210" i="6"/>
  <c r="R3211" i="6"/>
  <c r="R3212" i="6"/>
  <c r="R3213" i="6"/>
  <c r="R3214" i="6"/>
  <c r="R3215" i="6"/>
  <c r="R3216" i="6"/>
  <c r="R3217" i="6"/>
  <c r="R3218" i="6"/>
  <c r="R3219" i="6"/>
  <c r="R3220" i="6"/>
  <c r="R3221" i="6"/>
  <c r="R3222" i="6"/>
  <c r="R3223" i="6"/>
  <c r="R3224" i="6"/>
  <c r="R3225" i="6"/>
  <c r="R3226" i="6"/>
  <c r="R3227" i="6"/>
  <c r="R3228" i="6"/>
  <c r="R3229" i="6"/>
  <c r="R3230" i="6"/>
  <c r="R3231" i="6"/>
  <c r="R3232" i="6"/>
  <c r="R3233" i="6"/>
  <c r="R3234" i="6"/>
  <c r="R3235" i="6"/>
  <c r="R3236" i="6"/>
  <c r="R3237" i="6"/>
  <c r="R3238" i="6"/>
  <c r="R3239" i="6"/>
  <c r="R3240" i="6"/>
  <c r="R3241" i="6"/>
  <c r="R3242" i="6"/>
  <c r="R3243" i="6"/>
  <c r="R3244" i="6"/>
  <c r="R3245" i="6"/>
  <c r="R3246" i="6"/>
  <c r="R3247" i="6"/>
  <c r="R3248" i="6"/>
  <c r="R3249" i="6"/>
  <c r="R3250" i="6"/>
  <c r="R3251" i="6"/>
  <c r="R3252" i="6"/>
  <c r="R3253" i="6"/>
  <c r="R3254" i="6"/>
  <c r="R3255" i="6"/>
  <c r="R3256" i="6"/>
  <c r="R3257" i="6"/>
  <c r="R3258" i="6"/>
  <c r="R3259" i="6"/>
  <c r="R3260" i="6"/>
  <c r="R3261" i="6"/>
  <c r="R3262" i="6"/>
  <c r="R3263" i="6"/>
  <c r="R3264" i="6"/>
  <c r="R3265" i="6"/>
  <c r="R3266" i="6"/>
  <c r="R3267" i="6"/>
  <c r="R3268" i="6"/>
  <c r="R3269" i="6"/>
  <c r="R3270" i="6"/>
  <c r="R3271" i="6"/>
  <c r="R3272" i="6"/>
  <c r="R3273" i="6"/>
  <c r="R3274" i="6"/>
  <c r="R3275" i="6"/>
  <c r="R3276" i="6"/>
  <c r="R3277" i="6"/>
  <c r="R3278" i="6"/>
  <c r="R3279" i="6"/>
  <c r="R3280" i="6"/>
  <c r="R3281" i="6"/>
  <c r="R3282" i="6"/>
  <c r="R3283" i="6"/>
  <c r="R3284" i="6"/>
  <c r="R3285" i="6"/>
  <c r="R3286" i="6"/>
  <c r="R3287" i="6"/>
  <c r="R3288" i="6"/>
  <c r="R3289" i="6"/>
  <c r="R3290" i="6"/>
  <c r="R3291" i="6"/>
  <c r="R3292" i="6"/>
  <c r="R3293" i="6"/>
  <c r="R3294" i="6"/>
  <c r="R3295" i="6"/>
  <c r="R3296" i="6"/>
  <c r="R3297" i="6"/>
  <c r="R3298" i="6"/>
  <c r="R3299" i="6"/>
  <c r="R3300" i="6"/>
  <c r="R3301" i="6"/>
  <c r="R3302" i="6"/>
  <c r="R3303" i="6"/>
  <c r="R3304" i="6"/>
  <c r="R3305" i="6"/>
  <c r="R3306" i="6"/>
  <c r="R3307" i="6"/>
  <c r="R3308" i="6"/>
  <c r="R3309" i="6"/>
  <c r="R3310" i="6"/>
  <c r="R3311" i="6"/>
  <c r="R3312" i="6"/>
  <c r="R3313" i="6"/>
  <c r="R3314" i="6"/>
  <c r="R3315" i="6"/>
  <c r="R3316" i="6"/>
  <c r="R3317" i="6"/>
  <c r="R3318" i="6"/>
  <c r="R3319" i="6"/>
  <c r="R3320" i="6"/>
  <c r="R3321" i="6"/>
  <c r="R3322" i="6"/>
  <c r="R3323" i="6"/>
  <c r="R3324" i="6"/>
  <c r="R3325" i="6"/>
  <c r="R3326" i="6"/>
  <c r="R3327" i="6"/>
  <c r="R3328" i="6"/>
  <c r="R3329" i="6"/>
  <c r="R3330" i="6"/>
  <c r="R3331" i="6"/>
  <c r="R3332" i="6"/>
  <c r="R3333" i="6"/>
  <c r="R3334" i="6"/>
  <c r="R3335" i="6"/>
  <c r="R3336" i="6"/>
  <c r="R3337" i="6"/>
  <c r="R3338" i="6"/>
  <c r="R3339" i="6"/>
  <c r="R3340" i="6"/>
  <c r="R3341" i="6"/>
  <c r="R3342" i="6"/>
  <c r="R3343" i="6"/>
  <c r="R3344" i="6"/>
  <c r="R3345" i="6"/>
  <c r="R3346" i="6"/>
  <c r="R3347" i="6"/>
  <c r="R3348" i="6"/>
  <c r="R3349" i="6"/>
  <c r="R3350" i="6"/>
  <c r="R3351" i="6"/>
  <c r="R3352" i="6"/>
  <c r="R3353" i="6"/>
  <c r="R3354" i="6"/>
  <c r="R3355" i="6"/>
  <c r="R3356" i="6"/>
  <c r="R3357" i="6"/>
  <c r="R3358" i="6"/>
  <c r="R3359" i="6"/>
  <c r="R3360" i="6"/>
  <c r="R3361" i="6"/>
  <c r="R3362" i="6"/>
  <c r="R3363" i="6"/>
  <c r="R3364" i="6"/>
  <c r="R3365" i="6"/>
  <c r="R3366" i="6"/>
  <c r="R3367" i="6"/>
  <c r="R3368" i="6"/>
  <c r="R3369" i="6"/>
  <c r="R3370" i="6"/>
  <c r="R3371" i="6"/>
  <c r="R3372" i="6"/>
  <c r="R3373" i="6"/>
  <c r="R3374" i="6"/>
  <c r="R3375" i="6"/>
  <c r="R3376" i="6"/>
  <c r="R3377" i="6"/>
  <c r="R3378" i="6"/>
  <c r="R3379" i="6"/>
  <c r="R3380" i="6"/>
  <c r="R3381" i="6"/>
  <c r="R3382" i="6"/>
  <c r="R3383" i="6"/>
  <c r="R3384" i="6"/>
  <c r="R3385" i="6"/>
  <c r="R3386" i="6"/>
  <c r="R3387" i="6"/>
  <c r="R3388" i="6"/>
  <c r="R3389" i="6"/>
  <c r="R3390" i="6"/>
  <c r="R3391" i="6"/>
  <c r="R3392" i="6"/>
  <c r="R3393" i="6"/>
  <c r="R3394" i="6"/>
  <c r="R3395" i="6"/>
  <c r="R3396" i="6"/>
  <c r="R3397" i="6"/>
  <c r="R3398" i="6"/>
  <c r="R3399" i="6"/>
  <c r="R3400" i="6"/>
  <c r="R3401" i="6"/>
  <c r="R3402" i="6"/>
  <c r="R3403" i="6"/>
  <c r="R3404" i="6"/>
  <c r="R3405" i="6"/>
  <c r="R3406" i="6"/>
  <c r="R3407" i="6"/>
  <c r="R3408" i="6"/>
  <c r="R3409" i="6"/>
  <c r="R3410" i="6"/>
  <c r="R3411" i="6"/>
  <c r="R3412" i="6"/>
  <c r="R3413" i="6"/>
  <c r="R3414" i="6"/>
  <c r="R3415" i="6"/>
  <c r="R3416" i="6"/>
  <c r="R3417" i="6"/>
  <c r="R3418" i="6"/>
  <c r="R3419" i="6"/>
  <c r="R3420" i="6"/>
  <c r="R3421" i="6"/>
  <c r="R3422" i="6"/>
  <c r="R3423" i="6"/>
  <c r="R3424" i="6"/>
  <c r="R3425" i="6"/>
  <c r="R3426" i="6"/>
  <c r="R3427" i="6"/>
  <c r="R3428" i="6"/>
  <c r="R3429" i="6"/>
  <c r="R3430" i="6"/>
  <c r="R3431" i="6"/>
  <c r="R3432" i="6"/>
  <c r="R3433" i="6"/>
  <c r="R3434" i="6"/>
  <c r="R3435" i="6"/>
  <c r="R3436" i="6"/>
  <c r="R3437" i="6"/>
  <c r="R3438" i="6"/>
  <c r="R3439" i="6"/>
  <c r="R3440" i="6"/>
  <c r="R3441" i="6"/>
  <c r="R3442" i="6"/>
  <c r="R3443" i="6"/>
  <c r="R3444" i="6"/>
  <c r="R3445" i="6"/>
  <c r="R3446" i="6"/>
  <c r="R3447" i="6"/>
  <c r="R3448" i="6"/>
  <c r="R3449" i="6"/>
  <c r="R3450" i="6"/>
  <c r="R3451" i="6"/>
  <c r="R3452" i="6"/>
  <c r="R3453" i="6"/>
  <c r="R3454" i="6"/>
  <c r="R3455" i="6"/>
  <c r="R3456" i="6"/>
  <c r="R3457" i="6"/>
  <c r="R3458" i="6"/>
  <c r="R3459" i="6"/>
  <c r="R3460" i="6"/>
  <c r="R3461" i="6"/>
  <c r="R3462" i="6"/>
  <c r="R3463" i="6"/>
  <c r="R3464" i="6"/>
  <c r="R3465" i="6"/>
  <c r="R3466" i="6"/>
  <c r="R3467" i="6"/>
  <c r="R3468" i="6"/>
  <c r="R3469" i="6"/>
  <c r="R3470" i="6"/>
  <c r="R3471" i="6"/>
  <c r="R3472" i="6"/>
  <c r="R3473" i="6"/>
  <c r="R3474" i="6"/>
  <c r="R3475" i="6"/>
  <c r="R3476" i="6"/>
  <c r="R3477" i="6"/>
  <c r="R3478" i="6"/>
  <c r="R3479" i="6"/>
  <c r="R3480" i="6"/>
  <c r="R3481" i="6"/>
  <c r="R3482" i="6"/>
  <c r="R3483" i="6"/>
  <c r="R3484" i="6"/>
  <c r="R3485" i="6"/>
  <c r="R3486" i="6"/>
  <c r="R3487" i="6"/>
  <c r="R3488" i="6"/>
  <c r="R3489" i="6"/>
  <c r="R3490" i="6"/>
  <c r="R3491" i="6"/>
  <c r="R3492" i="6"/>
  <c r="R3493" i="6"/>
  <c r="R3494" i="6"/>
  <c r="R3495" i="6"/>
  <c r="R3496" i="6"/>
  <c r="R3497" i="6"/>
  <c r="R3498" i="6"/>
  <c r="R3499" i="6"/>
  <c r="R3500" i="6"/>
  <c r="R3501" i="6"/>
  <c r="R3502" i="6"/>
  <c r="R3503" i="6"/>
  <c r="R3504" i="6"/>
  <c r="R3505" i="6"/>
  <c r="R3506" i="6"/>
  <c r="R3507" i="6"/>
  <c r="R3508" i="6"/>
  <c r="R3509" i="6"/>
  <c r="R3510" i="6"/>
  <c r="R3511" i="6"/>
  <c r="R3512" i="6"/>
  <c r="R3513" i="6"/>
  <c r="R3514" i="6"/>
  <c r="R3515" i="6"/>
  <c r="R3516" i="6"/>
  <c r="R3517" i="6"/>
  <c r="R3518" i="6"/>
  <c r="R3519" i="6"/>
  <c r="R3520" i="6"/>
  <c r="R3521" i="6"/>
  <c r="R3522" i="6"/>
  <c r="R3523" i="6"/>
  <c r="R3524" i="6"/>
  <c r="R3525" i="6"/>
  <c r="R3526" i="6"/>
  <c r="R3527" i="6"/>
  <c r="R3528" i="6"/>
  <c r="R3529" i="6"/>
  <c r="R3530" i="6"/>
  <c r="R3531" i="6"/>
  <c r="R3532" i="6"/>
  <c r="R3533" i="6"/>
  <c r="R3534" i="6"/>
  <c r="R3535" i="6"/>
  <c r="R3536" i="6"/>
  <c r="R3537" i="6"/>
  <c r="R3538" i="6"/>
  <c r="R3539" i="6"/>
  <c r="R3540" i="6"/>
  <c r="R3541" i="6"/>
  <c r="R3542" i="6"/>
  <c r="R3543" i="6"/>
  <c r="R3544" i="6"/>
  <c r="R3545" i="6"/>
  <c r="R3546" i="6"/>
  <c r="R3547" i="6"/>
  <c r="R3548" i="6"/>
  <c r="R3549" i="6"/>
  <c r="R3550" i="6"/>
  <c r="R3551" i="6"/>
  <c r="R3552" i="6"/>
  <c r="R3553" i="6"/>
  <c r="R3554" i="6"/>
  <c r="R3555" i="6"/>
  <c r="R3556" i="6"/>
  <c r="R3557" i="6"/>
  <c r="R3558" i="6"/>
  <c r="R3559" i="6"/>
  <c r="R3560" i="6"/>
  <c r="R3561" i="6"/>
  <c r="R3562" i="6"/>
  <c r="R3563" i="6"/>
  <c r="R3564" i="6"/>
  <c r="R3565" i="6"/>
  <c r="R3566" i="6"/>
  <c r="R3567" i="6"/>
  <c r="R3568" i="6"/>
  <c r="R3569" i="6"/>
  <c r="R3570" i="6"/>
  <c r="R3571" i="6"/>
  <c r="R3572" i="6"/>
  <c r="R3573" i="6"/>
  <c r="R3574" i="6"/>
  <c r="R3575" i="6"/>
  <c r="R3576" i="6"/>
  <c r="R3577" i="6"/>
  <c r="R3578" i="6"/>
  <c r="R3579" i="6"/>
  <c r="R3580" i="6"/>
  <c r="R3581" i="6"/>
  <c r="R3582" i="6"/>
  <c r="R3583" i="6"/>
  <c r="R3584" i="6"/>
  <c r="R3585" i="6"/>
  <c r="R3586" i="6"/>
  <c r="R3587" i="6"/>
  <c r="R3588" i="6"/>
  <c r="R3589" i="6"/>
  <c r="R3590" i="6"/>
  <c r="R3591" i="6"/>
  <c r="R3592" i="6"/>
  <c r="R3593" i="6"/>
  <c r="R3594" i="6"/>
  <c r="R3595" i="6"/>
  <c r="R3596" i="6"/>
  <c r="R3597" i="6"/>
  <c r="R3598" i="6"/>
  <c r="R3599" i="6"/>
  <c r="R3600" i="6"/>
  <c r="R3601" i="6"/>
  <c r="R3602" i="6"/>
  <c r="R3603" i="6"/>
  <c r="R3604" i="6"/>
  <c r="R3605" i="6"/>
  <c r="R3606" i="6"/>
  <c r="R3607" i="6"/>
  <c r="R3608" i="6"/>
  <c r="R3609" i="6"/>
  <c r="R3610" i="6"/>
  <c r="R3611" i="6"/>
  <c r="R3612" i="6"/>
  <c r="R3613" i="6"/>
  <c r="R3614" i="6"/>
  <c r="R3615" i="6"/>
  <c r="R3616" i="6"/>
  <c r="R3617" i="6"/>
  <c r="R3618" i="6"/>
  <c r="R3619" i="6"/>
  <c r="R3620" i="6"/>
  <c r="R3621" i="6"/>
  <c r="R3622" i="6"/>
  <c r="R3623" i="6"/>
  <c r="R3624" i="6"/>
  <c r="R3625" i="6"/>
  <c r="R3626" i="6"/>
  <c r="R3627" i="6"/>
  <c r="R3628" i="6"/>
  <c r="R3629" i="6"/>
  <c r="R3630" i="6"/>
  <c r="R3631" i="6"/>
  <c r="R3632" i="6"/>
  <c r="R3633" i="6"/>
  <c r="R3634" i="6"/>
  <c r="R3635" i="6"/>
  <c r="R3636" i="6"/>
  <c r="R3637" i="6"/>
  <c r="R3638" i="6"/>
  <c r="R3639" i="6"/>
  <c r="R3640" i="6"/>
  <c r="R3641" i="6"/>
  <c r="O2"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O792" i="6"/>
  <c r="O793" i="6"/>
  <c r="O794" i="6"/>
  <c r="O795" i="6"/>
  <c r="O796" i="6"/>
  <c r="O797" i="6"/>
  <c r="O798" i="6"/>
  <c r="O799" i="6"/>
  <c r="O800" i="6"/>
  <c r="O801" i="6"/>
  <c r="O802" i="6"/>
  <c r="O803" i="6"/>
  <c r="O804" i="6"/>
  <c r="O805" i="6"/>
  <c r="O806" i="6"/>
  <c r="O807" i="6"/>
  <c r="O808" i="6"/>
  <c r="O809" i="6"/>
  <c r="O810" i="6"/>
  <c r="O811" i="6"/>
  <c r="O812" i="6"/>
  <c r="O813" i="6"/>
  <c r="O814" i="6"/>
  <c r="O815" i="6"/>
  <c r="O816" i="6"/>
  <c r="O817" i="6"/>
  <c r="O818" i="6"/>
  <c r="O819" i="6"/>
  <c r="O820" i="6"/>
  <c r="O821" i="6"/>
  <c r="O822" i="6"/>
  <c r="O823" i="6"/>
  <c r="O824" i="6"/>
  <c r="O825" i="6"/>
  <c r="O826" i="6"/>
  <c r="O827" i="6"/>
  <c r="O828" i="6"/>
  <c r="O829" i="6"/>
  <c r="O830" i="6"/>
  <c r="O831" i="6"/>
  <c r="O832" i="6"/>
  <c r="O833" i="6"/>
  <c r="O834" i="6"/>
  <c r="O835" i="6"/>
  <c r="O836" i="6"/>
  <c r="O837" i="6"/>
  <c r="O838" i="6"/>
  <c r="O839" i="6"/>
  <c r="O840" i="6"/>
  <c r="O841" i="6"/>
  <c r="O842" i="6"/>
  <c r="O843" i="6"/>
  <c r="O844" i="6"/>
  <c r="O845" i="6"/>
  <c r="O846" i="6"/>
  <c r="O847" i="6"/>
  <c r="O848" i="6"/>
  <c r="O849" i="6"/>
  <c r="O850" i="6"/>
  <c r="O851" i="6"/>
  <c r="O852" i="6"/>
  <c r="O853" i="6"/>
  <c r="O854" i="6"/>
  <c r="O855" i="6"/>
  <c r="O856" i="6"/>
  <c r="O857" i="6"/>
  <c r="O858" i="6"/>
  <c r="O859" i="6"/>
  <c r="O860" i="6"/>
  <c r="O861" i="6"/>
  <c r="O862" i="6"/>
  <c r="O863" i="6"/>
  <c r="O864" i="6"/>
  <c r="O865" i="6"/>
  <c r="O866" i="6"/>
  <c r="O867" i="6"/>
  <c r="O868" i="6"/>
  <c r="O869" i="6"/>
  <c r="O870" i="6"/>
  <c r="O871" i="6"/>
  <c r="O872" i="6"/>
  <c r="O873" i="6"/>
  <c r="O874" i="6"/>
  <c r="O875" i="6"/>
  <c r="O876" i="6"/>
  <c r="O877" i="6"/>
  <c r="O878" i="6"/>
  <c r="O879" i="6"/>
  <c r="O880" i="6"/>
  <c r="O881" i="6"/>
  <c r="O882" i="6"/>
  <c r="O883" i="6"/>
  <c r="O884" i="6"/>
  <c r="O885" i="6"/>
  <c r="O886" i="6"/>
  <c r="O887" i="6"/>
  <c r="O888" i="6"/>
  <c r="O889" i="6"/>
  <c r="O890" i="6"/>
  <c r="O891" i="6"/>
  <c r="O892" i="6"/>
  <c r="O893" i="6"/>
  <c r="O894" i="6"/>
  <c r="O895" i="6"/>
  <c r="O896" i="6"/>
  <c r="O897" i="6"/>
  <c r="O898" i="6"/>
  <c r="O899" i="6"/>
  <c r="O900" i="6"/>
  <c r="O901" i="6"/>
  <c r="O902" i="6"/>
  <c r="O903" i="6"/>
  <c r="O904" i="6"/>
  <c r="O905" i="6"/>
  <c r="O906" i="6"/>
  <c r="O907" i="6"/>
  <c r="O908" i="6"/>
  <c r="O909" i="6"/>
  <c r="O910" i="6"/>
  <c r="O911" i="6"/>
  <c r="O912" i="6"/>
  <c r="O913" i="6"/>
  <c r="O914" i="6"/>
  <c r="O915" i="6"/>
  <c r="O916" i="6"/>
  <c r="O917" i="6"/>
  <c r="O918" i="6"/>
  <c r="O919" i="6"/>
  <c r="O920" i="6"/>
  <c r="O921" i="6"/>
  <c r="O922" i="6"/>
  <c r="O923" i="6"/>
  <c r="O924" i="6"/>
  <c r="O925" i="6"/>
  <c r="O926" i="6"/>
  <c r="O927" i="6"/>
  <c r="O928" i="6"/>
  <c r="O929" i="6"/>
  <c r="O930" i="6"/>
  <c r="O931" i="6"/>
  <c r="O932" i="6"/>
  <c r="O933" i="6"/>
  <c r="O934" i="6"/>
  <c r="O935" i="6"/>
  <c r="O936" i="6"/>
  <c r="O937" i="6"/>
  <c r="O938" i="6"/>
  <c r="O939" i="6"/>
  <c r="O940" i="6"/>
  <c r="O941" i="6"/>
  <c r="O942" i="6"/>
  <c r="O943" i="6"/>
  <c r="O944" i="6"/>
  <c r="O945" i="6"/>
  <c r="O946" i="6"/>
  <c r="O947" i="6"/>
  <c r="O948" i="6"/>
  <c r="O949" i="6"/>
  <c r="O950" i="6"/>
  <c r="O951" i="6"/>
  <c r="O952" i="6"/>
  <c r="O953" i="6"/>
  <c r="O954" i="6"/>
  <c r="O955" i="6"/>
  <c r="O956" i="6"/>
  <c r="O957" i="6"/>
  <c r="O958" i="6"/>
  <c r="O959" i="6"/>
  <c r="O960" i="6"/>
  <c r="O961" i="6"/>
  <c r="O962" i="6"/>
  <c r="O963" i="6"/>
  <c r="O964" i="6"/>
  <c r="O965" i="6"/>
  <c r="O966" i="6"/>
  <c r="O967" i="6"/>
  <c r="O968" i="6"/>
  <c r="O969" i="6"/>
  <c r="O970" i="6"/>
  <c r="O971" i="6"/>
  <c r="O972" i="6"/>
  <c r="O973" i="6"/>
  <c r="O974" i="6"/>
  <c r="O975" i="6"/>
  <c r="O976" i="6"/>
  <c r="O977" i="6"/>
  <c r="O978" i="6"/>
  <c r="O979" i="6"/>
  <c r="O980" i="6"/>
  <c r="O981" i="6"/>
  <c r="O982" i="6"/>
  <c r="O983" i="6"/>
  <c r="O984" i="6"/>
  <c r="O985" i="6"/>
  <c r="O986" i="6"/>
  <c r="O987" i="6"/>
  <c r="O988" i="6"/>
  <c r="O989" i="6"/>
  <c r="O990" i="6"/>
  <c r="O991" i="6"/>
  <c r="O992" i="6"/>
  <c r="O993" i="6"/>
  <c r="O994" i="6"/>
  <c r="O995" i="6"/>
  <c r="O996" i="6"/>
  <c r="O997" i="6"/>
  <c r="O998" i="6"/>
  <c r="O999" i="6"/>
  <c r="O1000" i="6"/>
  <c r="O1001" i="6"/>
  <c r="O1002" i="6"/>
  <c r="O1003" i="6"/>
  <c r="O1004" i="6"/>
  <c r="O1005" i="6"/>
  <c r="O1006" i="6"/>
  <c r="O1007" i="6"/>
  <c r="O1008" i="6"/>
  <c r="O1009" i="6"/>
  <c r="O1010" i="6"/>
  <c r="O1011" i="6"/>
  <c r="O1012" i="6"/>
  <c r="O1013" i="6"/>
  <c r="O1014" i="6"/>
  <c r="O1015" i="6"/>
  <c r="O1016" i="6"/>
  <c r="O1017" i="6"/>
  <c r="O1018" i="6"/>
  <c r="O1019" i="6"/>
  <c r="O1020" i="6"/>
  <c r="O1021" i="6"/>
  <c r="O1022" i="6"/>
  <c r="O1023" i="6"/>
  <c r="O1024" i="6"/>
  <c r="O1025" i="6"/>
  <c r="O1026" i="6"/>
  <c r="O1027" i="6"/>
  <c r="O1028" i="6"/>
  <c r="O1029" i="6"/>
  <c r="O1030" i="6"/>
  <c r="O1031" i="6"/>
  <c r="O1032" i="6"/>
  <c r="O1033" i="6"/>
  <c r="O1034" i="6"/>
  <c r="O1035" i="6"/>
  <c r="O1036" i="6"/>
  <c r="O1037" i="6"/>
  <c r="O1038" i="6"/>
  <c r="O1039" i="6"/>
  <c r="O1040" i="6"/>
  <c r="O1041" i="6"/>
  <c r="O1042" i="6"/>
  <c r="O1043" i="6"/>
  <c r="O1044" i="6"/>
  <c r="O1045" i="6"/>
  <c r="O1046" i="6"/>
  <c r="O1047" i="6"/>
  <c r="O1048" i="6"/>
  <c r="O1049" i="6"/>
  <c r="O1050" i="6"/>
  <c r="O1051" i="6"/>
  <c r="O1052" i="6"/>
  <c r="O1053" i="6"/>
  <c r="O1054" i="6"/>
  <c r="O1055" i="6"/>
  <c r="O1056" i="6"/>
  <c r="O1057" i="6"/>
  <c r="O1058" i="6"/>
  <c r="O1059" i="6"/>
  <c r="O1060" i="6"/>
  <c r="O1061" i="6"/>
  <c r="O1062" i="6"/>
  <c r="O1063" i="6"/>
  <c r="O1064" i="6"/>
  <c r="O1065" i="6"/>
  <c r="O1066" i="6"/>
  <c r="O1067" i="6"/>
  <c r="O1068" i="6"/>
  <c r="O1069" i="6"/>
  <c r="O1070" i="6"/>
  <c r="O1071" i="6"/>
  <c r="O1072" i="6"/>
  <c r="O1073" i="6"/>
  <c r="O1074" i="6"/>
  <c r="O1075" i="6"/>
  <c r="O1076" i="6"/>
  <c r="O1077" i="6"/>
  <c r="O1078" i="6"/>
  <c r="O1079" i="6"/>
  <c r="O1080" i="6"/>
  <c r="O1081" i="6"/>
  <c r="O1082" i="6"/>
  <c r="O1083" i="6"/>
  <c r="O1084" i="6"/>
  <c r="O1085" i="6"/>
  <c r="O1086" i="6"/>
  <c r="O1087" i="6"/>
  <c r="O1088" i="6"/>
  <c r="O1089" i="6"/>
  <c r="O1090" i="6"/>
  <c r="O1091" i="6"/>
  <c r="O1092" i="6"/>
  <c r="O1093" i="6"/>
  <c r="O1094" i="6"/>
  <c r="O1095" i="6"/>
  <c r="O1096" i="6"/>
  <c r="O1097" i="6"/>
  <c r="O1098" i="6"/>
  <c r="O1099" i="6"/>
  <c r="O1100" i="6"/>
  <c r="O1101" i="6"/>
  <c r="O1102" i="6"/>
  <c r="O1103" i="6"/>
  <c r="O1104" i="6"/>
  <c r="O1105" i="6"/>
  <c r="O1106" i="6"/>
  <c r="O1107" i="6"/>
  <c r="O1108" i="6"/>
  <c r="O1109" i="6"/>
  <c r="O1110" i="6"/>
  <c r="O1111" i="6"/>
  <c r="O1112" i="6"/>
  <c r="O1113" i="6"/>
  <c r="O1114" i="6"/>
  <c r="O1115" i="6"/>
  <c r="O1116" i="6"/>
  <c r="O1117" i="6"/>
  <c r="O1118" i="6"/>
  <c r="O1119" i="6"/>
  <c r="O1120" i="6"/>
  <c r="O1121" i="6"/>
  <c r="O1122" i="6"/>
  <c r="O1123" i="6"/>
  <c r="O1124" i="6"/>
  <c r="O1125" i="6"/>
  <c r="O1126" i="6"/>
  <c r="O1127" i="6"/>
  <c r="O1128" i="6"/>
  <c r="O1129" i="6"/>
  <c r="O1130" i="6"/>
  <c r="O1131" i="6"/>
  <c r="O1132" i="6"/>
  <c r="O1133" i="6"/>
  <c r="O1134" i="6"/>
  <c r="O1135" i="6"/>
  <c r="O1136" i="6"/>
  <c r="O1137" i="6"/>
  <c r="O1138" i="6"/>
  <c r="O1139" i="6"/>
  <c r="O1140" i="6"/>
  <c r="O1141" i="6"/>
  <c r="O1142" i="6"/>
  <c r="O1143" i="6"/>
  <c r="O1144" i="6"/>
  <c r="O1145" i="6"/>
  <c r="O1146" i="6"/>
  <c r="O1147" i="6"/>
  <c r="O1148" i="6"/>
  <c r="O1149" i="6"/>
  <c r="O1150" i="6"/>
  <c r="O1151" i="6"/>
  <c r="O1152" i="6"/>
  <c r="O1153" i="6"/>
  <c r="O1154" i="6"/>
  <c r="O1155" i="6"/>
  <c r="O1156" i="6"/>
  <c r="O1157" i="6"/>
  <c r="O1158" i="6"/>
  <c r="O1159" i="6"/>
  <c r="O1160" i="6"/>
  <c r="O1161" i="6"/>
  <c r="O1162" i="6"/>
  <c r="O1163" i="6"/>
  <c r="O1164" i="6"/>
  <c r="O1165" i="6"/>
  <c r="O1166" i="6"/>
  <c r="O1167" i="6"/>
  <c r="O1168" i="6"/>
  <c r="O1169" i="6"/>
  <c r="O1170" i="6"/>
  <c r="O1171" i="6"/>
  <c r="O1172" i="6"/>
  <c r="O1173" i="6"/>
  <c r="O1174" i="6"/>
  <c r="O1175" i="6"/>
  <c r="O1176" i="6"/>
  <c r="O1177" i="6"/>
  <c r="O1178" i="6"/>
  <c r="O1179" i="6"/>
  <c r="O1180" i="6"/>
  <c r="O1181" i="6"/>
  <c r="O1182" i="6"/>
  <c r="O1183" i="6"/>
  <c r="O1184" i="6"/>
  <c r="O1185" i="6"/>
  <c r="O1186" i="6"/>
  <c r="O1187" i="6"/>
  <c r="O1188" i="6"/>
  <c r="O1189" i="6"/>
  <c r="O1190" i="6"/>
  <c r="O1191" i="6"/>
  <c r="O1192" i="6"/>
  <c r="O1193" i="6"/>
  <c r="O1194" i="6"/>
  <c r="O1195" i="6"/>
  <c r="O1196" i="6"/>
  <c r="O1197" i="6"/>
  <c r="O1198" i="6"/>
  <c r="O1199" i="6"/>
  <c r="O1200" i="6"/>
  <c r="O1201" i="6"/>
  <c r="O1202" i="6"/>
  <c r="O1203" i="6"/>
  <c r="O1204" i="6"/>
  <c r="O1205" i="6"/>
  <c r="O1206" i="6"/>
  <c r="O1207" i="6"/>
  <c r="O1208" i="6"/>
  <c r="O1209" i="6"/>
  <c r="O1210" i="6"/>
  <c r="O1211" i="6"/>
  <c r="O1212" i="6"/>
  <c r="O1213" i="6"/>
  <c r="O1214" i="6"/>
  <c r="O1215" i="6"/>
  <c r="O1216" i="6"/>
  <c r="O1217" i="6"/>
  <c r="O1218" i="6"/>
  <c r="O1219" i="6"/>
  <c r="O1220" i="6"/>
  <c r="O1221" i="6"/>
  <c r="O1222" i="6"/>
  <c r="O1223" i="6"/>
  <c r="O1224" i="6"/>
  <c r="O1225" i="6"/>
  <c r="O1226" i="6"/>
  <c r="O1227" i="6"/>
  <c r="O1228" i="6"/>
  <c r="O1229" i="6"/>
  <c r="O1230" i="6"/>
  <c r="O1231" i="6"/>
  <c r="O1232" i="6"/>
  <c r="O1233" i="6"/>
  <c r="O1234" i="6"/>
  <c r="O1235" i="6"/>
  <c r="O1236" i="6"/>
  <c r="O1237" i="6"/>
  <c r="O1238" i="6"/>
  <c r="O1239" i="6"/>
  <c r="O1240" i="6"/>
  <c r="O1241" i="6"/>
  <c r="O1242" i="6"/>
  <c r="O1243" i="6"/>
  <c r="O1244" i="6"/>
  <c r="O1245" i="6"/>
  <c r="O1246" i="6"/>
  <c r="O1247" i="6"/>
  <c r="O1248" i="6"/>
  <c r="O1249" i="6"/>
  <c r="O1250" i="6"/>
  <c r="O1251" i="6"/>
  <c r="O1252" i="6"/>
  <c r="O1253" i="6"/>
  <c r="O1254" i="6"/>
  <c r="O1255" i="6"/>
  <c r="O1256" i="6"/>
  <c r="O1257" i="6"/>
  <c r="O1258" i="6"/>
  <c r="O1259" i="6"/>
  <c r="O1260" i="6"/>
  <c r="O1261" i="6"/>
  <c r="O1262" i="6"/>
  <c r="O1263" i="6"/>
  <c r="O1264" i="6"/>
  <c r="O1265" i="6"/>
  <c r="O1266" i="6"/>
  <c r="O1267" i="6"/>
  <c r="O1268" i="6"/>
  <c r="O1269" i="6"/>
  <c r="O1270" i="6"/>
  <c r="O1271" i="6"/>
  <c r="O1272" i="6"/>
  <c r="O1273" i="6"/>
  <c r="O1274" i="6"/>
  <c r="O1275" i="6"/>
  <c r="O1276" i="6"/>
  <c r="O1277" i="6"/>
  <c r="O1278" i="6"/>
  <c r="O1279" i="6"/>
  <c r="O1280" i="6"/>
  <c r="O1281" i="6"/>
  <c r="O1282" i="6"/>
  <c r="O1283" i="6"/>
  <c r="O1284" i="6"/>
  <c r="O1285" i="6"/>
  <c r="O1286" i="6"/>
  <c r="O1287" i="6"/>
  <c r="O1288" i="6"/>
  <c r="O1289" i="6"/>
  <c r="O1290" i="6"/>
  <c r="O1291" i="6"/>
  <c r="O1292" i="6"/>
  <c r="O1293" i="6"/>
  <c r="O1294" i="6"/>
  <c r="O1295" i="6"/>
  <c r="O1296" i="6"/>
  <c r="O1297" i="6"/>
  <c r="O1298" i="6"/>
  <c r="O1299" i="6"/>
  <c r="O1300" i="6"/>
  <c r="O1301" i="6"/>
  <c r="O1302" i="6"/>
  <c r="O1303" i="6"/>
  <c r="O1304" i="6"/>
  <c r="O1305" i="6"/>
  <c r="O1306" i="6"/>
  <c r="O1307" i="6"/>
  <c r="O1308" i="6"/>
  <c r="O1309" i="6"/>
  <c r="O1310" i="6"/>
  <c r="O1311" i="6"/>
  <c r="O1312" i="6"/>
  <c r="O1313" i="6"/>
  <c r="O1314" i="6"/>
  <c r="O1315" i="6"/>
  <c r="O1316" i="6"/>
  <c r="O1317" i="6"/>
  <c r="O1318" i="6"/>
  <c r="O1319" i="6"/>
  <c r="O1320" i="6"/>
  <c r="O1321" i="6"/>
  <c r="O1322" i="6"/>
  <c r="O1323" i="6"/>
  <c r="O1324" i="6"/>
  <c r="O1325" i="6"/>
  <c r="O1326" i="6"/>
  <c r="O1327" i="6"/>
  <c r="O1328" i="6"/>
  <c r="O1329" i="6"/>
  <c r="O1330" i="6"/>
  <c r="O1331" i="6"/>
  <c r="O1332" i="6"/>
  <c r="O1333" i="6"/>
  <c r="O1334" i="6"/>
  <c r="O1335" i="6"/>
  <c r="O1336" i="6"/>
  <c r="O1337" i="6"/>
  <c r="O1338" i="6"/>
  <c r="O1339" i="6"/>
  <c r="O1340" i="6"/>
  <c r="O1341" i="6"/>
  <c r="O1342" i="6"/>
  <c r="O1343" i="6"/>
  <c r="O1344" i="6"/>
  <c r="O1345" i="6"/>
  <c r="O1346" i="6"/>
  <c r="O1347" i="6"/>
  <c r="O1348" i="6"/>
  <c r="O1349" i="6"/>
  <c r="O1350" i="6"/>
  <c r="O1351" i="6"/>
  <c r="O1352" i="6"/>
  <c r="O1353" i="6"/>
  <c r="O1354" i="6"/>
  <c r="O1355" i="6"/>
  <c r="O1356" i="6"/>
  <c r="O1357" i="6"/>
  <c r="O1358" i="6"/>
  <c r="O1359" i="6"/>
  <c r="O1360" i="6"/>
  <c r="O1361" i="6"/>
  <c r="O1362" i="6"/>
  <c r="O1363" i="6"/>
  <c r="O1364" i="6"/>
  <c r="O1365" i="6"/>
  <c r="O1366" i="6"/>
  <c r="O1367" i="6"/>
  <c r="O1368" i="6"/>
  <c r="O1369" i="6"/>
  <c r="O1370" i="6"/>
  <c r="O1371" i="6"/>
  <c r="O1372" i="6"/>
  <c r="O1373" i="6"/>
  <c r="O1374" i="6"/>
  <c r="O1375" i="6"/>
  <c r="O1376" i="6"/>
  <c r="O1377" i="6"/>
  <c r="O1378" i="6"/>
  <c r="O1379" i="6"/>
  <c r="O1380" i="6"/>
  <c r="O1381" i="6"/>
  <c r="O1382" i="6"/>
  <c r="O1383" i="6"/>
  <c r="O1384" i="6"/>
  <c r="O1385" i="6"/>
  <c r="O1386" i="6"/>
  <c r="O1387" i="6"/>
  <c r="O1388" i="6"/>
  <c r="O1389" i="6"/>
  <c r="O1390" i="6"/>
  <c r="O1391" i="6"/>
  <c r="O1392" i="6"/>
  <c r="O1393" i="6"/>
  <c r="O1394" i="6"/>
  <c r="O1395" i="6"/>
  <c r="O1396" i="6"/>
  <c r="O1397" i="6"/>
  <c r="O1398" i="6"/>
  <c r="O1399" i="6"/>
  <c r="O1400" i="6"/>
  <c r="O1401" i="6"/>
  <c r="O1402" i="6"/>
  <c r="O1403" i="6"/>
  <c r="O1404" i="6"/>
  <c r="O1405" i="6"/>
  <c r="O1406" i="6"/>
  <c r="O1407" i="6"/>
  <c r="O1408" i="6"/>
  <c r="O1409" i="6"/>
  <c r="O1410" i="6"/>
  <c r="O1411" i="6"/>
  <c r="O1412" i="6"/>
  <c r="O1413" i="6"/>
  <c r="O1414" i="6"/>
  <c r="O1415" i="6"/>
  <c r="O1416" i="6"/>
  <c r="O1417" i="6"/>
  <c r="O1418" i="6"/>
  <c r="O1419" i="6"/>
  <c r="O1420" i="6"/>
  <c r="O1421" i="6"/>
  <c r="O1422" i="6"/>
  <c r="O1423" i="6"/>
  <c r="O1424" i="6"/>
  <c r="O1425" i="6"/>
  <c r="O1426" i="6"/>
  <c r="O1427" i="6"/>
  <c r="O1428" i="6"/>
  <c r="O1429" i="6"/>
  <c r="O1430" i="6"/>
  <c r="O1431" i="6"/>
  <c r="O1432" i="6"/>
  <c r="O1433" i="6"/>
  <c r="O1434" i="6"/>
  <c r="O1435" i="6"/>
  <c r="O1436" i="6"/>
  <c r="O1437" i="6"/>
  <c r="O1438" i="6"/>
  <c r="O1439" i="6"/>
  <c r="O1440" i="6"/>
  <c r="O1441" i="6"/>
  <c r="O1442" i="6"/>
  <c r="O1443" i="6"/>
  <c r="O1444" i="6"/>
  <c r="O1445" i="6"/>
  <c r="O1446" i="6"/>
  <c r="O1447" i="6"/>
  <c r="O1448" i="6"/>
  <c r="O1449" i="6"/>
  <c r="O1450" i="6"/>
  <c r="O1451" i="6"/>
  <c r="O1452" i="6"/>
  <c r="O1453" i="6"/>
  <c r="O1454" i="6"/>
  <c r="O1455" i="6"/>
  <c r="O1456" i="6"/>
  <c r="O1457" i="6"/>
  <c r="O1458" i="6"/>
  <c r="O1459" i="6"/>
  <c r="O1460" i="6"/>
  <c r="O1461" i="6"/>
  <c r="O1462" i="6"/>
  <c r="O1463" i="6"/>
  <c r="O1464" i="6"/>
  <c r="O1465" i="6"/>
  <c r="O1466" i="6"/>
  <c r="O1467" i="6"/>
  <c r="O1468" i="6"/>
  <c r="O1469" i="6"/>
  <c r="O1470" i="6"/>
  <c r="O1471" i="6"/>
  <c r="O1472" i="6"/>
  <c r="O1473" i="6"/>
  <c r="O1474" i="6"/>
  <c r="O1475" i="6"/>
  <c r="O1476" i="6"/>
  <c r="O1477" i="6"/>
  <c r="O1478" i="6"/>
  <c r="O1479" i="6"/>
  <c r="O1480" i="6"/>
  <c r="O1481" i="6"/>
  <c r="O1482" i="6"/>
  <c r="O1483" i="6"/>
  <c r="O1484" i="6"/>
  <c r="O1485" i="6"/>
  <c r="O1486" i="6"/>
  <c r="O1487" i="6"/>
  <c r="O1488" i="6"/>
  <c r="O1489" i="6"/>
  <c r="O1490" i="6"/>
  <c r="O1491" i="6"/>
  <c r="O1492" i="6"/>
  <c r="O1493" i="6"/>
  <c r="O1494" i="6"/>
  <c r="O1495" i="6"/>
  <c r="O1496" i="6"/>
  <c r="O1497" i="6"/>
  <c r="O1498" i="6"/>
  <c r="O1499" i="6"/>
  <c r="O1500" i="6"/>
  <c r="O1501" i="6"/>
  <c r="O1502" i="6"/>
  <c r="O1503" i="6"/>
  <c r="O1504" i="6"/>
  <c r="O1505" i="6"/>
  <c r="O1506" i="6"/>
  <c r="O1507" i="6"/>
  <c r="O1508" i="6"/>
  <c r="O1509" i="6"/>
  <c r="O1510" i="6"/>
  <c r="O1511" i="6"/>
  <c r="O1512" i="6"/>
  <c r="O1513" i="6"/>
  <c r="O1514" i="6"/>
  <c r="O1515" i="6"/>
  <c r="O1516" i="6"/>
  <c r="O1517" i="6"/>
  <c r="O1518" i="6"/>
  <c r="O1519" i="6"/>
  <c r="O1520" i="6"/>
  <c r="O1521" i="6"/>
  <c r="O1522" i="6"/>
  <c r="O1523" i="6"/>
  <c r="O1524" i="6"/>
  <c r="O1525" i="6"/>
  <c r="O1526" i="6"/>
  <c r="O1527" i="6"/>
  <c r="O1528" i="6"/>
  <c r="O1529" i="6"/>
  <c r="O1530" i="6"/>
  <c r="O1531" i="6"/>
  <c r="O1532" i="6"/>
  <c r="O1533" i="6"/>
  <c r="O1534" i="6"/>
  <c r="O1535" i="6"/>
  <c r="O1536" i="6"/>
  <c r="O1537" i="6"/>
  <c r="O1538" i="6"/>
  <c r="O1539" i="6"/>
  <c r="O1540" i="6"/>
  <c r="O1541" i="6"/>
  <c r="O1542" i="6"/>
  <c r="O1543" i="6"/>
  <c r="O1544" i="6"/>
  <c r="O1545" i="6"/>
  <c r="O1546" i="6"/>
  <c r="O1547" i="6"/>
  <c r="O1548" i="6"/>
  <c r="O1549" i="6"/>
  <c r="O1550" i="6"/>
  <c r="O1551" i="6"/>
  <c r="O1552" i="6"/>
  <c r="O1553" i="6"/>
  <c r="O1554" i="6"/>
  <c r="O1555" i="6"/>
  <c r="O1556" i="6"/>
  <c r="O1557" i="6"/>
  <c r="O1558" i="6"/>
  <c r="O1559" i="6"/>
  <c r="O1560" i="6"/>
  <c r="O1561" i="6"/>
  <c r="O1562" i="6"/>
  <c r="O1563" i="6"/>
  <c r="O1564" i="6"/>
  <c r="O1565" i="6"/>
  <c r="O1566" i="6"/>
  <c r="O1567" i="6"/>
  <c r="O1568" i="6"/>
  <c r="O1569" i="6"/>
  <c r="O1570" i="6"/>
  <c r="O1571" i="6"/>
  <c r="O1572" i="6"/>
  <c r="O1573" i="6"/>
  <c r="O1574" i="6"/>
  <c r="O1575" i="6"/>
  <c r="O1576" i="6"/>
  <c r="O1577" i="6"/>
  <c r="O1578" i="6"/>
  <c r="O1579" i="6"/>
  <c r="O1580" i="6"/>
  <c r="O1581" i="6"/>
  <c r="O1582" i="6"/>
  <c r="O1583" i="6"/>
  <c r="O1584" i="6"/>
  <c r="O1585" i="6"/>
  <c r="O1586" i="6"/>
  <c r="O1587" i="6"/>
  <c r="O1588" i="6"/>
  <c r="O1589" i="6"/>
  <c r="O1590" i="6"/>
  <c r="O1591" i="6"/>
  <c r="O1592" i="6"/>
  <c r="O1593" i="6"/>
  <c r="O1594" i="6"/>
  <c r="O1595" i="6"/>
  <c r="O1596" i="6"/>
  <c r="O1597" i="6"/>
  <c r="O1598" i="6"/>
  <c r="O1599" i="6"/>
  <c r="O1600" i="6"/>
  <c r="O1601" i="6"/>
  <c r="O1602" i="6"/>
  <c r="O1603" i="6"/>
  <c r="O1604" i="6"/>
  <c r="O1605" i="6"/>
  <c r="O1606" i="6"/>
  <c r="O1607" i="6"/>
  <c r="O1608" i="6"/>
  <c r="O1609" i="6"/>
  <c r="O1610" i="6"/>
  <c r="O1611" i="6"/>
  <c r="O1612" i="6"/>
  <c r="O1613" i="6"/>
  <c r="O1614" i="6"/>
  <c r="O1615" i="6"/>
  <c r="O1616" i="6"/>
  <c r="O1617" i="6"/>
  <c r="O1618" i="6"/>
  <c r="O1619" i="6"/>
  <c r="O1620" i="6"/>
  <c r="O1621" i="6"/>
  <c r="O1622" i="6"/>
  <c r="O1623" i="6"/>
  <c r="O1624" i="6"/>
  <c r="O1625" i="6"/>
  <c r="O1626" i="6"/>
  <c r="O1627" i="6"/>
  <c r="O1628" i="6"/>
  <c r="O1629" i="6"/>
  <c r="O1630" i="6"/>
  <c r="O1631" i="6"/>
  <c r="O1632" i="6"/>
  <c r="O1633" i="6"/>
  <c r="O1634" i="6"/>
  <c r="O1635" i="6"/>
  <c r="O1636" i="6"/>
  <c r="O1637" i="6"/>
  <c r="O1638" i="6"/>
  <c r="O1639" i="6"/>
  <c r="O1640" i="6"/>
  <c r="O1641" i="6"/>
  <c r="O1642" i="6"/>
  <c r="O1643" i="6"/>
  <c r="O1644" i="6"/>
  <c r="O1645" i="6"/>
  <c r="O1646" i="6"/>
  <c r="O1647" i="6"/>
  <c r="O1648" i="6"/>
  <c r="O1649" i="6"/>
  <c r="O1650" i="6"/>
  <c r="O1651" i="6"/>
  <c r="O1652" i="6"/>
  <c r="O1653" i="6"/>
  <c r="O1654" i="6"/>
  <c r="O1655" i="6"/>
  <c r="O1656" i="6"/>
  <c r="O1657" i="6"/>
  <c r="O1658" i="6"/>
  <c r="O1659" i="6"/>
  <c r="O1660" i="6"/>
  <c r="O1661" i="6"/>
  <c r="O1662" i="6"/>
  <c r="O1663" i="6"/>
  <c r="O1664" i="6"/>
  <c r="O1665" i="6"/>
  <c r="O1666" i="6"/>
  <c r="O1667" i="6"/>
  <c r="O1668" i="6"/>
  <c r="O1669" i="6"/>
  <c r="O1670" i="6"/>
  <c r="O1671" i="6"/>
  <c r="O1672" i="6"/>
  <c r="O1673" i="6"/>
  <c r="O1674" i="6"/>
  <c r="O1675" i="6"/>
  <c r="O1676" i="6"/>
  <c r="O1677" i="6"/>
  <c r="O1678" i="6"/>
  <c r="O1679" i="6"/>
  <c r="O1680" i="6"/>
  <c r="O1681" i="6"/>
  <c r="O1682" i="6"/>
  <c r="O1683" i="6"/>
  <c r="O1684" i="6"/>
  <c r="O1685" i="6"/>
  <c r="O1686" i="6"/>
  <c r="O1687" i="6"/>
  <c r="O1688" i="6"/>
  <c r="O1689" i="6"/>
  <c r="O1690" i="6"/>
  <c r="O1691" i="6"/>
  <c r="O1692" i="6"/>
  <c r="O1693" i="6"/>
  <c r="O1694" i="6"/>
  <c r="O1695" i="6"/>
  <c r="O1696" i="6"/>
  <c r="O1697" i="6"/>
  <c r="O1698" i="6"/>
  <c r="O1699" i="6"/>
  <c r="O1700" i="6"/>
  <c r="O1701" i="6"/>
  <c r="O1702" i="6"/>
  <c r="O1703" i="6"/>
  <c r="O1704" i="6"/>
  <c r="O1705" i="6"/>
  <c r="O1706" i="6"/>
  <c r="O1707" i="6"/>
  <c r="O1708" i="6"/>
  <c r="O1709" i="6"/>
  <c r="O1710" i="6"/>
  <c r="O1711" i="6"/>
  <c r="O1712" i="6"/>
  <c r="O1713" i="6"/>
  <c r="O1714" i="6"/>
  <c r="O1715" i="6"/>
  <c r="O1716" i="6"/>
  <c r="O1717" i="6"/>
  <c r="O1718" i="6"/>
  <c r="O1719" i="6"/>
  <c r="O1720" i="6"/>
  <c r="O1721" i="6"/>
  <c r="O1722" i="6"/>
  <c r="O1723" i="6"/>
  <c r="O1724" i="6"/>
  <c r="O1725" i="6"/>
  <c r="O1726" i="6"/>
  <c r="O1727" i="6"/>
  <c r="O1728" i="6"/>
  <c r="O1729" i="6"/>
  <c r="O1730" i="6"/>
  <c r="O1731" i="6"/>
  <c r="O1732" i="6"/>
  <c r="O1733" i="6"/>
  <c r="O1734" i="6"/>
  <c r="O1735" i="6"/>
  <c r="O1736" i="6"/>
  <c r="O1737" i="6"/>
  <c r="O1738" i="6"/>
  <c r="O1739" i="6"/>
  <c r="O1740" i="6"/>
  <c r="O1741" i="6"/>
  <c r="O1742" i="6"/>
  <c r="O1743" i="6"/>
  <c r="O1744" i="6"/>
  <c r="O1745" i="6"/>
  <c r="O1746" i="6"/>
  <c r="O1747" i="6"/>
  <c r="O1748" i="6"/>
  <c r="O1749" i="6"/>
  <c r="O1750" i="6"/>
  <c r="O1751" i="6"/>
  <c r="O1752" i="6"/>
  <c r="O1753" i="6"/>
  <c r="O1754" i="6"/>
  <c r="O1755" i="6"/>
  <c r="O1756" i="6"/>
  <c r="O1757" i="6"/>
  <c r="O1758" i="6"/>
  <c r="O1759" i="6"/>
  <c r="O1760" i="6"/>
  <c r="O1761" i="6"/>
  <c r="O1762" i="6"/>
  <c r="O1763" i="6"/>
  <c r="O1764" i="6"/>
  <c r="O1765" i="6"/>
  <c r="O1766" i="6"/>
  <c r="O1767" i="6"/>
  <c r="O1768" i="6"/>
  <c r="O1769" i="6"/>
  <c r="O1770" i="6"/>
  <c r="O1771" i="6"/>
  <c r="O1772" i="6"/>
  <c r="O1773" i="6"/>
  <c r="O1774" i="6"/>
  <c r="O1775" i="6"/>
  <c r="O1776" i="6"/>
  <c r="O1777" i="6"/>
  <c r="O1778" i="6"/>
  <c r="O1779" i="6"/>
  <c r="O1780" i="6"/>
  <c r="O1781" i="6"/>
  <c r="O1782" i="6"/>
  <c r="O1783" i="6"/>
  <c r="O1784" i="6"/>
  <c r="O1785" i="6"/>
  <c r="O1786" i="6"/>
  <c r="O1787" i="6"/>
  <c r="O1788" i="6"/>
  <c r="O1789" i="6"/>
  <c r="O1790" i="6"/>
  <c r="O1791" i="6"/>
  <c r="O1792" i="6"/>
  <c r="O1793" i="6"/>
  <c r="O1794" i="6"/>
  <c r="O1795" i="6"/>
  <c r="O1796" i="6"/>
  <c r="O1797" i="6"/>
  <c r="O1798" i="6"/>
  <c r="O1799" i="6"/>
  <c r="O1800" i="6"/>
  <c r="O1801" i="6"/>
  <c r="O1802" i="6"/>
  <c r="O1803" i="6"/>
  <c r="O1804" i="6"/>
  <c r="O1805" i="6"/>
  <c r="O1806" i="6"/>
  <c r="O1807" i="6"/>
  <c r="O1808" i="6"/>
  <c r="O1809" i="6"/>
  <c r="O1810" i="6"/>
  <c r="O1811" i="6"/>
  <c r="O1812" i="6"/>
  <c r="O1813" i="6"/>
  <c r="O1814" i="6"/>
  <c r="O1815" i="6"/>
  <c r="O1816" i="6"/>
  <c r="O1817" i="6"/>
  <c r="O1818" i="6"/>
  <c r="O1819" i="6"/>
  <c r="O1820" i="6"/>
  <c r="O1821" i="6"/>
  <c r="O1822" i="6"/>
  <c r="O1823" i="6"/>
  <c r="O1824" i="6"/>
  <c r="O1825" i="6"/>
  <c r="O1826" i="6"/>
  <c r="O1827" i="6"/>
  <c r="O1828" i="6"/>
  <c r="O1829" i="6"/>
  <c r="O1830" i="6"/>
  <c r="O1831" i="6"/>
  <c r="O1832" i="6"/>
  <c r="O1833" i="6"/>
  <c r="O1834" i="6"/>
  <c r="O1835" i="6"/>
  <c r="O1836" i="6"/>
  <c r="O1837" i="6"/>
  <c r="O1838" i="6"/>
  <c r="O1839" i="6"/>
  <c r="O1840" i="6"/>
  <c r="O1841" i="6"/>
  <c r="O1842" i="6"/>
  <c r="O1843" i="6"/>
  <c r="O1844" i="6"/>
  <c r="O1845" i="6"/>
  <c r="O1846" i="6"/>
  <c r="O1847" i="6"/>
  <c r="O1848" i="6"/>
  <c r="O1849" i="6"/>
  <c r="O1850" i="6"/>
  <c r="O1851" i="6"/>
  <c r="O1852" i="6"/>
  <c r="O1853" i="6"/>
  <c r="O1854" i="6"/>
  <c r="O1855" i="6"/>
  <c r="O1856" i="6"/>
  <c r="O1857" i="6"/>
  <c r="O1858" i="6"/>
  <c r="O1859" i="6"/>
  <c r="O1860" i="6"/>
  <c r="O1861" i="6"/>
  <c r="O1862" i="6"/>
  <c r="O1863" i="6"/>
  <c r="O1864" i="6"/>
  <c r="O1865" i="6"/>
  <c r="O1866" i="6"/>
  <c r="O1867" i="6"/>
  <c r="O1868" i="6"/>
  <c r="O1869" i="6"/>
  <c r="O1870" i="6"/>
  <c r="O1871" i="6"/>
  <c r="O1872" i="6"/>
  <c r="O1873" i="6"/>
  <c r="O1874" i="6"/>
  <c r="O1875" i="6"/>
  <c r="O1876" i="6"/>
  <c r="O1877" i="6"/>
  <c r="O1878" i="6"/>
  <c r="O1879" i="6"/>
  <c r="O1880" i="6"/>
  <c r="O1881" i="6"/>
  <c r="O1882" i="6"/>
  <c r="O1883" i="6"/>
  <c r="O1884" i="6"/>
  <c r="O1885" i="6"/>
  <c r="O1886" i="6"/>
  <c r="O1887" i="6"/>
  <c r="O1888" i="6"/>
  <c r="O1889" i="6"/>
  <c r="O1890" i="6"/>
  <c r="O1891" i="6"/>
  <c r="O1892" i="6"/>
  <c r="O1893" i="6"/>
  <c r="O1894" i="6"/>
  <c r="O1895" i="6"/>
  <c r="O1896" i="6"/>
  <c r="O1897" i="6"/>
  <c r="O1898" i="6"/>
  <c r="O1899" i="6"/>
  <c r="O1900" i="6"/>
  <c r="O1901" i="6"/>
  <c r="O1902" i="6"/>
  <c r="O1903" i="6"/>
  <c r="O1904" i="6"/>
  <c r="O1905" i="6"/>
  <c r="O1906" i="6"/>
  <c r="O1907" i="6"/>
  <c r="O1908" i="6"/>
  <c r="O1909" i="6"/>
  <c r="O1910" i="6"/>
  <c r="O1911" i="6"/>
  <c r="O1912" i="6"/>
  <c r="O1913" i="6"/>
  <c r="O1914" i="6"/>
  <c r="O1915" i="6"/>
  <c r="O1916" i="6"/>
  <c r="O1917" i="6"/>
  <c r="O1918" i="6"/>
  <c r="O1919" i="6"/>
  <c r="O1920" i="6"/>
  <c r="O1921" i="6"/>
  <c r="O1922" i="6"/>
  <c r="O1923" i="6"/>
  <c r="O1924" i="6"/>
  <c r="O1925" i="6"/>
  <c r="O1926" i="6"/>
  <c r="O1927" i="6"/>
  <c r="O1928" i="6"/>
  <c r="O1929" i="6"/>
  <c r="O1930" i="6"/>
  <c r="O1931" i="6"/>
  <c r="O1932" i="6"/>
  <c r="O1933" i="6"/>
  <c r="O1934" i="6"/>
  <c r="O1935" i="6"/>
  <c r="O1936" i="6"/>
  <c r="O1937" i="6"/>
  <c r="O1938" i="6"/>
  <c r="O1939" i="6"/>
  <c r="O1940" i="6"/>
  <c r="O1941" i="6"/>
  <c r="O1942" i="6"/>
  <c r="O1943" i="6"/>
  <c r="O1944" i="6"/>
  <c r="O1945" i="6"/>
  <c r="O1946" i="6"/>
  <c r="O1947" i="6"/>
  <c r="O1948" i="6"/>
  <c r="O1949" i="6"/>
  <c r="O1950" i="6"/>
  <c r="O1951" i="6"/>
  <c r="O1952" i="6"/>
  <c r="O1953" i="6"/>
  <c r="O1954" i="6"/>
  <c r="O1955" i="6"/>
  <c r="O1956" i="6"/>
  <c r="O1957" i="6"/>
  <c r="O1958" i="6"/>
  <c r="O1959" i="6"/>
  <c r="O1960" i="6"/>
  <c r="O1961" i="6"/>
  <c r="O1962" i="6"/>
  <c r="O1963" i="6"/>
  <c r="O1964" i="6"/>
  <c r="O1965" i="6"/>
  <c r="O1966" i="6"/>
  <c r="O1967" i="6"/>
  <c r="O1968" i="6"/>
  <c r="O1969" i="6"/>
  <c r="O1970" i="6"/>
  <c r="O1971" i="6"/>
  <c r="O1972" i="6"/>
  <c r="O1973" i="6"/>
  <c r="O1974" i="6"/>
  <c r="O1975" i="6"/>
  <c r="O1976" i="6"/>
  <c r="O1977" i="6"/>
  <c r="O1978" i="6"/>
  <c r="O1979" i="6"/>
  <c r="O1980" i="6"/>
  <c r="O1981" i="6"/>
  <c r="O1982" i="6"/>
  <c r="O1983" i="6"/>
  <c r="O1984" i="6"/>
  <c r="O1985" i="6"/>
  <c r="O1986" i="6"/>
  <c r="O1987" i="6"/>
  <c r="O1988" i="6"/>
  <c r="O1989" i="6"/>
  <c r="O1990" i="6"/>
  <c r="O1991" i="6"/>
  <c r="O1992" i="6"/>
  <c r="O1993" i="6"/>
  <c r="O1994" i="6"/>
  <c r="O1995" i="6"/>
  <c r="O1996" i="6"/>
  <c r="O1997" i="6"/>
  <c r="O1998" i="6"/>
  <c r="O1999" i="6"/>
  <c r="O2000" i="6"/>
  <c r="O2001" i="6"/>
  <c r="O2002" i="6"/>
  <c r="O2003" i="6"/>
  <c r="O2004" i="6"/>
  <c r="O2005" i="6"/>
  <c r="O2006" i="6"/>
  <c r="O2007" i="6"/>
  <c r="O2008" i="6"/>
  <c r="O2009" i="6"/>
  <c r="O2010" i="6"/>
  <c r="O2011" i="6"/>
  <c r="O2012" i="6"/>
  <c r="O2013" i="6"/>
  <c r="O2014" i="6"/>
  <c r="O2015" i="6"/>
  <c r="O2016" i="6"/>
  <c r="O2017" i="6"/>
  <c r="O2018" i="6"/>
  <c r="O2019" i="6"/>
  <c r="O2020" i="6"/>
  <c r="O2021" i="6"/>
  <c r="O2022" i="6"/>
  <c r="O2023" i="6"/>
  <c r="O2024" i="6"/>
  <c r="O2025" i="6"/>
  <c r="O2026" i="6"/>
  <c r="O2027" i="6"/>
  <c r="O2028" i="6"/>
  <c r="O2029" i="6"/>
  <c r="O2030" i="6"/>
  <c r="O2031" i="6"/>
  <c r="O2032" i="6"/>
  <c r="O2033" i="6"/>
  <c r="O2034" i="6"/>
  <c r="O2035" i="6"/>
  <c r="O2036" i="6"/>
  <c r="O2037" i="6"/>
  <c r="O2038" i="6"/>
  <c r="O2039" i="6"/>
  <c r="O2040" i="6"/>
  <c r="O2041" i="6"/>
  <c r="O2042" i="6"/>
  <c r="O2043" i="6"/>
  <c r="O2044" i="6"/>
  <c r="O2045" i="6"/>
  <c r="O2046" i="6"/>
  <c r="O2047" i="6"/>
  <c r="O2048" i="6"/>
  <c r="O2049" i="6"/>
  <c r="O2050" i="6"/>
  <c r="O2051" i="6"/>
  <c r="O2052" i="6"/>
  <c r="O2053" i="6"/>
  <c r="O2054" i="6"/>
  <c r="O2055" i="6"/>
  <c r="O2056" i="6"/>
  <c r="O2057" i="6"/>
  <c r="O2058" i="6"/>
  <c r="O2059" i="6"/>
  <c r="O2060" i="6"/>
  <c r="O2061" i="6"/>
  <c r="O2062" i="6"/>
  <c r="O2063" i="6"/>
  <c r="O2064" i="6"/>
  <c r="O2065" i="6"/>
  <c r="O2066" i="6"/>
  <c r="O2067" i="6"/>
  <c r="O2068" i="6"/>
  <c r="O2069" i="6"/>
  <c r="O2070" i="6"/>
  <c r="O2071" i="6"/>
  <c r="O2072" i="6"/>
  <c r="O2073" i="6"/>
  <c r="O2074" i="6"/>
  <c r="O2075" i="6"/>
  <c r="O2076" i="6"/>
  <c r="O2077" i="6"/>
  <c r="O2078" i="6"/>
  <c r="O2079" i="6"/>
  <c r="O2080" i="6"/>
  <c r="O2081" i="6"/>
  <c r="O2082" i="6"/>
  <c r="O2083" i="6"/>
  <c r="O2084" i="6"/>
  <c r="O2085" i="6"/>
  <c r="O2086" i="6"/>
  <c r="O2087" i="6"/>
  <c r="O2088" i="6"/>
  <c r="O2089" i="6"/>
  <c r="O2090" i="6"/>
  <c r="O2091" i="6"/>
  <c r="O2092" i="6"/>
  <c r="O2093" i="6"/>
  <c r="O2094" i="6"/>
  <c r="O2095" i="6"/>
  <c r="O2096" i="6"/>
  <c r="O2097" i="6"/>
  <c r="O2098" i="6"/>
  <c r="O2099" i="6"/>
  <c r="O2100" i="6"/>
  <c r="O2101" i="6"/>
  <c r="O2102" i="6"/>
  <c r="O2103" i="6"/>
  <c r="O2104" i="6"/>
  <c r="O2105" i="6"/>
  <c r="O2106" i="6"/>
  <c r="O2107" i="6"/>
  <c r="O2108" i="6"/>
  <c r="O2109" i="6"/>
  <c r="O2110" i="6"/>
  <c r="O2111" i="6"/>
  <c r="O2112" i="6"/>
  <c r="O2113" i="6"/>
  <c r="O2114" i="6"/>
  <c r="O2115" i="6"/>
  <c r="O2116" i="6"/>
  <c r="O2117" i="6"/>
  <c r="O2118" i="6"/>
  <c r="O2119" i="6"/>
  <c r="O2120" i="6"/>
  <c r="O2121" i="6"/>
  <c r="O2122" i="6"/>
  <c r="O2123" i="6"/>
  <c r="O2124" i="6"/>
  <c r="O2125" i="6"/>
  <c r="O2126" i="6"/>
  <c r="O2127" i="6"/>
  <c r="O2128" i="6"/>
  <c r="O2129" i="6"/>
  <c r="O2130" i="6"/>
  <c r="O2131" i="6"/>
  <c r="O2132" i="6"/>
  <c r="O2133" i="6"/>
  <c r="O2134" i="6"/>
  <c r="O2135" i="6"/>
  <c r="O2136" i="6"/>
  <c r="O2137" i="6"/>
  <c r="O2138" i="6"/>
  <c r="O2139" i="6"/>
  <c r="O2140" i="6"/>
  <c r="O2141" i="6"/>
  <c r="O2142" i="6"/>
  <c r="O2143" i="6"/>
  <c r="O2144" i="6"/>
  <c r="O2145" i="6"/>
  <c r="O2146" i="6"/>
  <c r="O2147" i="6"/>
  <c r="O2148" i="6"/>
  <c r="O2149" i="6"/>
  <c r="O2150" i="6"/>
  <c r="O2151" i="6"/>
  <c r="O2152" i="6"/>
  <c r="O2153" i="6"/>
  <c r="O2154" i="6"/>
  <c r="O2155" i="6"/>
  <c r="O2156" i="6"/>
  <c r="O2157" i="6"/>
  <c r="O2158" i="6"/>
  <c r="O2159" i="6"/>
  <c r="O2160" i="6"/>
  <c r="O2161" i="6"/>
  <c r="O2162" i="6"/>
  <c r="O2163" i="6"/>
  <c r="O2164" i="6"/>
  <c r="O2165" i="6"/>
  <c r="O2166" i="6"/>
  <c r="O2167" i="6"/>
  <c r="O2168" i="6"/>
  <c r="O2169" i="6"/>
  <c r="O2170" i="6"/>
  <c r="O2171" i="6"/>
  <c r="O2172" i="6"/>
  <c r="O2173" i="6"/>
  <c r="O2174" i="6"/>
  <c r="O2175" i="6"/>
  <c r="O2176" i="6"/>
  <c r="O2177" i="6"/>
  <c r="O2178" i="6"/>
  <c r="O2179" i="6"/>
  <c r="O2180" i="6"/>
  <c r="O2181" i="6"/>
  <c r="O2182" i="6"/>
  <c r="O2183" i="6"/>
  <c r="O2184" i="6"/>
  <c r="O2185" i="6"/>
  <c r="O2186" i="6"/>
  <c r="O2187" i="6"/>
  <c r="O2188" i="6"/>
  <c r="O2189" i="6"/>
  <c r="O2190" i="6"/>
  <c r="O2191" i="6"/>
  <c r="O2192" i="6"/>
  <c r="O2193" i="6"/>
  <c r="O2194" i="6"/>
  <c r="O2195" i="6"/>
  <c r="O2196" i="6"/>
  <c r="O2197" i="6"/>
  <c r="O2198" i="6"/>
  <c r="O2199" i="6"/>
  <c r="O2200" i="6"/>
  <c r="O2201" i="6"/>
  <c r="O2202" i="6"/>
  <c r="O2203" i="6"/>
  <c r="O2204" i="6"/>
  <c r="O2205" i="6"/>
  <c r="O2206" i="6"/>
  <c r="O2207" i="6"/>
  <c r="O2208" i="6"/>
  <c r="O2209" i="6"/>
  <c r="O2210" i="6"/>
  <c r="O2211" i="6"/>
  <c r="O2212" i="6"/>
  <c r="O2213" i="6"/>
  <c r="O2214" i="6"/>
  <c r="O2215" i="6"/>
  <c r="O2216" i="6"/>
  <c r="O2217" i="6"/>
  <c r="O2218" i="6"/>
  <c r="O2219" i="6"/>
  <c r="O2220" i="6"/>
  <c r="O2221" i="6"/>
  <c r="O2222" i="6"/>
  <c r="O2223" i="6"/>
  <c r="O2224" i="6"/>
  <c r="O2225" i="6"/>
  <c r="O2226" i="6"/>
  <c r="O2227" i="6"/>
  <c r="O2228" i="6"/>
  <c r="O2229" i="6"/>
  <c r="O2230" i="6"/>
  <c r="O2231" i="6"/>
  <c r="O2232" i="6"/>
  <c r="O2233" i="6"/>
  <c r="O2234" i="6"/>
  <c r="O2235" i="6"/>
  <c r="O2236" i="6"/>
  <c r="O2237" i="6"/>
  <c r="O2238" i="6"/>
  <c r="O2239" i="6"/>
  <c r="O2240" i="6"/>
  <c r="O2241" i="6"/>
  <c r="O2242" i="6"/>
  <c r="O2243" i="6"/>
  <c r="O2244" i="6"/>
  <c r="O2245" i="6"/>
  <c r="O2246" i="6"/>
  <c r="O2247" i="6"/>
  <c r="O2248" i="6"/>
  <c r="O2249" i="6"/>
  <c r="O2250" i="6"/>
  <c r="O2251" i="6"/>
  <c r="O2252" i="6"/>
  <c r="O2253" i="6"/>
  <c r="O2254" i="6"/>
  <c r="O2255" i="6"/>
  <c r="O2256" i="6"/>
  <c r="O2257" i="6"/>
  <c r="O2258" i="6"/>
  <c r="O2259" i="6"/>
  <c r="O2260" i="6"/>
  <c r="O2261" i="6"/>
  <c r="O2262" i="6"/>
  <c r="O2263" i="6"/>
  <c r="O2264" i="6"/>
  <c r="O2265" i="6"/>
  <c r="O2266" i="6"/>
  <c r="O2267" i="6"/>
  <c r="O2268" i="6"/>
  <c r="O2269" i="6"/>
  <c r="O2270" i="6"/>
  <c r="O2271" i="6"/>
  <c r="O2272" i="6"/>
  <c r="O2273" i="6"/>
  <c r="O2274" i="6"/>
  <c r="O2275" i="6"/>
  <c r="O2276" i="6"/>
  <c r="O2277" i="6"/>
  <c r="O2278" i="6"/>
  <c r="O2279" i="6"/>
  <c r="O2280" i="6"/>
  <c r="O2281" i="6"/>
  <c r="O2282" i="6"/>
  <c r="O2283" i="6"/>
  <c r="O2284" i="6"/>
  <c r="O2285" i="6"/>
  <c r="O2286" i="6"/>
  <c r="O2287" i="6"/>
  <c r="O2288" i="6"/>
  <c r="O2289" i="6"/>
  <c r="O2290" i="6"/>
  <c r="O2291" i="6"/>
  <c r="O2292" i="6"/>
  <c r="O2293" i="6"/>
  <c r="O2294" i="6"/>
  <c r="O2295" i="6"/>
  <c r="O2296" i="6"/>
  <c r="O2297" i="6"/>
  <c r="O2298" i="6"/>
  <c r="O2299" i="6"/>
  <c r="O2300" i="6"/>
  <c r="O2301" i="6"/>
  <c r="O2302" i="6"/>
  <c r="O2303" i="6"/>
  <c r="O2304" i="6"/>
  <c r="O2305" i="6"/>
  <c r="O2306" i="6"/>
  <c r="O2307" i="6"/>
  <c r="O2308" i="6"/>
  <c r="O2309" i="6"/>
  <c r="O2310" i="6"/>
  <c r="O2311" i="6"/>
  <c r="O2312" i="6"/>
  <c r="O2313" i="6"/>
  <c r="O2314" i="6"/>
  <c r="O2315" i="6"/>
  <c r="O2316" i="6"/>
  <c r="O2317" i="6"/>
  <c r="O2318" i="6"/>
  <c r="O2319" i="6"/>
  <c r="O2320" i="6"/>
  <c r="O2321" i="6"/>
  <c r="O2322" i="6"/>
  <c r="O2323" i="6"/>
  <c r="O2324" i="6"/>
  <c r="O2325" i="6"/>
  <c r="O2326" i="6"/>
  <c r="O2327" i="6"/>
  <c r="O2328" i="6"/>
  <c r="O2329" i="6"/>
  <c r="O2330" i="6"/>
  <c r="O2331" i="6"/>
  <c r="O2332" i="6"/>
  <c r="O2333" i="6"/>
  <c r="O2334" i="6"/>
  <c r="O2335" i="6"/>
  <c r="O2336" i="6"/>
  <c r="O2337" i="6"/>
  <c r="O2338" i="6"/>
  <c r="O2339" i="6"/>
  <c r="O2340" i="6"/>
  <c r="O2341" i="6"/>
  <c r="O2342" i="6"/>
  <c r="O2343" i="6"/>
  <c r="O2344" i="6"/>
  <c r="O2345" i="6"/>
  <c r="O2346" i="6"/>
  <c r="O2347" i="6"/>
  <c r="O2348" i="6"/>
  <c r="O2349" i="6"/>
  <c r="O2350" i="6"/>
  <c r="O2351" i="6"/>
  <c r="O2352" i="6"/>
  <c r="O2353" i="6"/>
  <c r="O2354" i="6"/>
  <c r="O2355" i="6"/>
  <c r="O2356" i="6"/>
  <c r="O2357" i="6"/>
  <c r="O2358" i="6"/>
  <c r="O2359" i="6"/>
  <c r="O2360" i="6"/>
  <c r="O2361" i="6"/>
  <c r="O2362" i="6"/>
  <c r="O2363" i="6"/>
  <c r="O2364" i="6"/>
  <c r="O2365" i="6"/>
  <c r="O2366" i="6"/>
  <c r="O2367" i="6"/>
  <c r="O2368" i="6"/>
  <c r="O2369" i="6"/>
  <c r="O2370" i="6"/>
  <c r="O2371" i="6"/>
  <c r="O2372" i="6"/>
  <c r="O2373" i="6"/>
  <c r="O2374" i="6"/>
  <c r="O2375" i="6"/>
  <c r="O2376" i="6"/>
  <c r="O2377" i="6"/>
  <c r="O2378" i="6"/>
  <c r="O2379" i="6"/>
  <c r="O2380" i="6"/>
  <c r="O2381" i="6"/>
  <c r="O2382" i="6"/>
  <c r="O2383" i="6"/>
  <c r="O2384" i="6"/>
  <c r="O2385" i="6"/>
  <c r="O2386" i="6"/>
  <c r="O2387" i="6"/>
  <c r="O2388" i="6"/>
  <c r="O2389" i="6"/>
  <c r="O2390" i="6"/>
  <c r="O2391" i="6"/>
  <c r="O2392" i="6"/>
  <c r="O2393" i="6"/>
  <c r="O2394" i="6"/>
  <c r="O2395" i="6"/>
  <c r="O2396" i="6"/>
  <c r="O2397" i="6"/>
  <c r="O2398" i="6"/>
  <c r="O2399" i="6"/>
  <c r="O2400" i="6"/>
  <c r="O2401" i="6"/>
  <c r="O2402" i="6"/>
  <c r="O2403" i="6"/>
  <c r="O2404" i="6"/>
  <c r="O2405" i="6"/>
  <c r="O2406" i="6"/>
  <c r="O2407" i="6"/>
  <c r="O2408" i="6"/>
  <c r="O2409" i="6"/>
  <c r="O2410" i="6"/>
  <c r="O2411" i="6"/>
  <c r="O2412" i="6"/>
  <c r="O2413" i="6"/>
  <c r="O2414" i="6"/>
  <c r="O2415" i="6"/>
  <c r="O2416" i="6"/>
  <c r="O2417" i="6"/>
  <c r="O2418" i="6"/>
  <c r="O2419" i="6"/>
  <c r="O2420" i="6"/>
  <c r="O2421" i="6"/>
  <c r="O2422" i="6"/>
  <c r="O2423" i="6"/>
  <c r="O2424" i="6"/>
  <c r="O2425" i="6"/>
  <c r="O2426" i="6"/>
  <c r="O2427" i="6"/>
  <c r="O2428" i="6"/>
  <c r="O2429" i="6"/>
  <c r="O2430" i="6"/>
  <c r="O2431" i="6"/>
  <c r="O2432" i="6"/>
  <c r="O2433" i="6"/>
  <c r="O2434" i="6"/>
  <c r="O2435" i="6"/>
  <c r="O2436" i="6"/>
  <c r="O2437" i="6"/>
  <c r="O2438" i="6"/>
  <c r="O2439" i="6"/>
  <c r="O2440" i="6"/>
  <c r="O2441" i="6"/>
  <c r="O2442" i="6"/>
  <c r="O2443" i="6"/>
  <c r="O2444" i="6"/>
  <c r="O2445" i="6"/>
  <c r="O2446" i="6"/>
  <c r="O2447" i="6"/>
  <c r="O2448" i="6"/>
  <c r="O2449" i="6"/>
  <c r="O2450" i="6"/>
  <c r="O2451" i="6"/>
  <c r="O2452" i="6"/>
  <c r="O2453" i="6"/>
  <c r="O2454" i="6"/>
  <c r="O2455" i="6"/>
  <c r="O2456" i="6"/>
  <c r="O2457" i="6"/>
  <c r="O2458" i="6"/>
  <c r="O2459" i="6"/>
  <c r="O2460" i="6"/>
  <c r="O2461" i="6"/>
  <c r="O2462" i="6"/>
  <c r="O2463" i="6"/>
  <c r="O2464" i="6"/>
  <c r="O2465" i="6"/>
  <c r="O2466" i="6"/>
  <c r="O2467" i="6"/>
  <c r="O2468" i="6"/>
  <c r="O2469" i="6"/>
  <c r="O2470" i="6"/>
  <c r="O2471" i="6"/>
  <c r="O2472" i="6"/>
  <c r="O2473" i="6"/>
  <c r="O2474" i="6"/>
  <c r="O2475" i="6"/>
  <c r="O2476" i="6"/>
  <c r="O2477" i="6"/>
  <c r="O2478" i="6"/>
  <c r="O2479" i="6"/>
  <c r="O2480" i="6"/>
  <c r="O2481" i="6"/>
  <c r="O2482" i="6"/>
  <c r="O2483" i="6"/>
  <c r="O2484" i="6"/>
  <c r="O2485" i="6"/>
  <c r="O2486" i="6"/>
  <c r="O2487" i="6"/>
  <c r="O2488" i="6"/>
  <c r="O2489" i="6"/>
  <c r="O2490" i="6"/>
  <c r="O2491" i="6"/>
  <c r="O2492" i="6"/>
  <c r="O2493" i="6"/>
  <c r="O2494" i="6"/>
  <c r="O2495" i="6"/>
  <c r="O2496" i="6"/>
  <c r="O2497" i="6"/>
  <c r="O2498" i="6"/>
  <c r="O2499" i="6"/>
  <c r="O2500" i="6"/>
  <c r="O2501" i="6"/>
  <c r="O2502" i="6"/>
  <c r="O2503" i="6"/>
  <c r="O2504" i="6"/>
  <c r="O2505" i="6"/>
  <c r="O2506" i="6"/>
  <c r="O2507" i="6"/>
  <c r="O2508" i="6"/>
  <c r="O2509" i="6"/>
  <c r="O2510" i="6"/>
  <c r="O2511" i="6"/>
  <c r="O2512" i="6"/>
  <c r="O2513" i="6"/>
  <c r="O2514" i="6"/>
  <c r="O2515" i="6"/>
  <c r="O2516" i="6"/>
  <c r="O2517" i="6"/>
  <c r="O2518" i="6"/>
  <c r="O2519" i="6"/>
  <c r="O2520" i="6"/>
  <c r="O2521" i="6"/>
  <c r="O2522" i="6"/>
  <c r="O2523" i="6"/>
  <c r="O2524" i="6"/>
  <c r="O2525" i="6"/>
  <c r="O2526" i="6"/>
  <c r="O2527" i="6"/>
  <c r="O2528" i="6"/>
  <c r="O2529" i="6"/>
  <c r="O2530" i="6"/>
  <c r="O2531" i="6"/>
  <c r="O2532" i="6"/>
  <c r="O2533" i="6"/>
  <c r="O2534" i="6"/>
  <c r="O2535" i="6"/>
  <c r="O2536" i="6"/>
  <c r="O2537" i="6"/>
  <c r="O2538" i="6"/>
  <c r="O2539" i="6"/>
  <c r="O2540" i="6"/>
  <c r="O2541" i="6"/>
  <c r="O2542" i="6"/>
  <c r="O2543" i="6"/>
  <c r="O2544" i="6"/>
  <c r="O2545" i="6"/>
  <c r="O2546" i="6"/>
  <c r="O2547" i="6"/>
  <c r="O2548" i="6"/>
  <c r="O2549" i="6"/>
  <c r="O2550" i="6"/>
  <c r="O2551" i="6"/>
  <c r="O2552" i="6"/>
  <c r="O2553" i="6"/>
  <c r="O2554" i="6"/>
  <c r="O2555" i="6"/>
  <c r="O2556" i="6"/>
  <c r="O2557" i="6"/>
  <c r="O2558" i="6"/>
  <c r="O2559" i="6"/>
  <c r="O2560" i="6"/>
  <c r="O2561" i="6"/>
  <c r="O2562" i="6"/>
  <c r="O2563" i="6"/>
  <c r="O2564" i="6"/>
  <c r="O2565" i="6"/>
  <c r="O2566" i="6"/>
  <c r="O2567" i="6"/>
  <c r="O2568" i="6"/>
  <c r="O2569" i="6"/>
  <c r="O2570" i="6"/>
  <c r="O2571" i="6"/>
  <c r="O2572" i="6"/>
  <c r="O2573" i="6"/>
  <c r="O2574" i="6"/>
  <c r="O2575" i="6"/>
  <c r="O2576" i="6"/>
  <c r="O2577" i="6"/>
  <c r="O2578" i="6"/>
  <c r="O2579" i="6"/>
  <c r="O2580" i="6"/>
  <c r="O2581" i="6"/>
  <c r="O2582" i="6"/>
  <c r="O2583" i="6"/>
  <c r="O2584" i="6"/>
  <c r="O2585" i="6"/>
  <c r="O2586" i="6"/>
  <c r="O2587" i="6"/>
  <c r="O2588" i="6"/>
  <c r="O2589" i="6"/>
  <c r="O2590" i="6"/>
  <c r="O2591" i="6"/>
  <c r="O2592" i="6"/>
  <c r="O2593" i="6"/>
  <c r="O2594" i="6"/>
  <c r="O2595" i="6"/>
  <c r="O2596" i="6"/>
  <c r="O2597" i="6"/>
  <c r="O2598" i="6"/>
  <c r="O2599" i="6"/>
  <c r="O2600" i="6"/>
  <c r="O2601" i="6"/>
  <c r="O2602" i="6"/>
  <c r="O2603" i="6"/>
  <c r="O2604" i="6"/>
  <c r="O2605" i="6"/>
  <c r="O2606" i="6"/>
  <c r="O2607" i="6"/>
  <c r="O2608" i="6"/>
  <c r="O2609" i="6"/>
  <c r="O2610" i="6"/>
  <c r="O2611" i="6"/>
  <c r="O2612" i="6"/>
  <c r="O2613" i="6"/>
  <c r="O2614" i="6"/>
  <c r="O2615" i="6"/>
  <c r="O2616" i="6"/>
  <c r="O2617" i="6"/>
  <c r="O2618" i="6"/>
  <c r="O2619" i="6"/>
  <c r="O2620" i="6"/>
  <c r="O2621" i="6"/>
  <c r="O2622" i="6"/>
  <c r="O2623" i="6"/>
  <c r="O2624" i="6"/>
  <c r="O2625" i="6"/>
  <c r="O2626" i="6"/>
  <c r="O2627" i="6"/>
  <c r="O2628" i="6"/>
  <c r="O2629" i="6"/>
  <c r="O2630" i="6"/>
  <c r="O2631" i="6"/>
  <c r="O2632" i="6"/>
  <c r="O2633" i="6"/>
  <c r="O2634" i="6"/>
  <c r="O2635" i="6"/>
  <c r="O2636" i="6"/>
  <c r="O2637" i="6"/>
  <c r="O2638" i="6"/>
  <c r="O2639" i="6"/>
  <c r="O2640" i="6"/>
  <c r="O2641" i="6"/>
  <c r="O2642" i="6"/>
  <c r="O2643" i="6"/>
  <c r="O2644" i="6"/>
  <c r="O2645" i="6"/>
  <c r="O2646" i="6"/>
  <c r="O2647" i="6"/>
  <c r="O2648" i="6"/>
  <c r="O2649" i="6"/>
  <c r="O2650" i="6"/>
  <c r="O2651" i="6"/>
  <c r="O2652" i="6"/>
  <c r="O2653" i="6"/>
  <c r="O2654" i="6"/>
  <c r="O2655" i="6"/>
  <c r="O2656" i="6"/>
  <c r="O2657" i="6"/>
  <c r="O2658" i="6"/>
  <c r="O2659" i="6"/>
  <c r="O2660" i="6"/>
  <c r="O2661" i="6"/>
  <c r="O2662" i="6"/>
  <c r="O2663" i="6"/>
  <c r="O2664" i="6"/>
  <c r="O2665" i="6"/>
  <c r="O2666" i="6"/>
  <c r="O2667" i="6"/>
  <c r="O2668" i="6"/>
  <c r="O2669" i="6"/>
  <c r="O2670" i="6"/>
  <c r="O2671" i="6"/>
  <c r="O2672" i="6"/>
  <c r="O2673" i="6"/>
  <c r="O2674" i="6"/>
  <c r="O2675" i="6"/>
  <c r="O2676" i="6"/>
  <c r="O2677" i="6"/>
  <c r="O2678" i="6"/>
  <c r="O2679" i="6"/>
  <c r="O2680" i="6"/>
  <c r="O2681" i="6"/>
  <c r="O2682" i="6"/>
  <c r="O2683" i="6"/>
  <c r="O2684" i="6"/>
  <c r="O2685" i="6"/>
  <c r="O2686" i="6"/>
  <c r="O2687" i="6"/>
  <c r="O2688" i="6"/>
  <c r="O2689" i="6"/>
  <c r="O2690" i="6"/>
  <c r="O2691" i="6"/>
  <c r="O2692" i="6"/>
  <c r="O2693" i="6"/>
  <c r="O2694" i="6"/>
  <c r="O2695" i="6"/>
  <c r="O2696" i="6"/>
  <c r="O2697" i="6"/>
  <c r="O2698" i="6"/>
  <c r="O2699" i="6"/>
  <c r="O2700" i="6"/>
  <c r="O2701" i="6"/>
  <c r="O2702" i="6"/>
  <c r="O2703" i="6"/>
  <c r="O2704" i="6"/>
  <c r="O2705" i="6"/>
  <c r="O2706" i="6"/>
  <c r="O2707" i="6"/>
  <c r="O2708" i="6"/>
  <c r="O2709" i="6"/>
  <c r="O2710" i="6"/>
  <c r="O2711" i="6"/>
  <c r="O2712" i="6"/>
  <c r="O2713" i="6"/>
  <c r="O2714" i="6"/>
  <c r="O2715" i="6"/>
  <c r="O2716" i="6"/>
  <c r="O2717" i="6"/>
  <c r="O2718" i="6"/>
  <c r="O2719" i="6"/>
  <c r="O2720" i="6"/>
  <c r="O2721" i="6"/>
  <c r="O2722" i="6"/>
  <c r="O2723" i="6"/>
  <c r="O2724" i="6"/>
  <c r="O2725" i="6"/>
  <c r="O2726" i="6"/>
  <c r="O2727" i="6"/>
  <c r="O2728" i="6"/>
  <c r="O2729" i="6"/>
  <c r="O2730" i="6"/>
  <c r="O2731" i="6"/>
  <c r="O2732" i="6"/>
  <c r="O2733" i="6"/>
  <c r="O2734" i="6"/>
  <c r="O2735" i="6"/>
  <c r="O2736" i="6"/>
  <c r="O2737" i="6"/>
  <c r="O2738" i="6"/>
  <c r="O2739" i="6"/>
  <c r="O2740" i="6"/>
  <c r="O2741" i="6"/>
  <c r="O2742" i="6"/>
  <c r="O2743" i="6"/>
  <c r="O2744" i="6"/>
  <c r="O2745" i="6"/>
  <c r="O2746" i="6"/>
  <c r="O2747" i="6"/>
  <c r="O2748" i="6"/>
  <c r="O2749" i="6"/>
  <c r="O2750" i="6"/>
  <c r="O2751" i="6"/>
  <c r="O2752" i="6"/>
  <c r="O2753" i="6"/>
  <c r="O2754" i="6"/>
  <c r="O2755" i="6"/>
  <c r="O2756" i="6"/>
  <c r="O2757" i="6"/>
  <c r="O2758" i="6"/>
  <c r="O2759" i="6"/>
  <c r="O2760" i="6"/>
  <c r="O2761" i="6"/>
  <c r="O2762" i="6"/>
  <c r="O2763" i="6"/>
  <c r="O2764" i="6"/>
  <c r="O2765" i="6"/>
  <c r="O2766" i="6"/>
  <c r="O2767" i="6"/>
  <c r="O2768" i="6"/>
  <c r="O2769" i="6"/>
  <c r="O2770" i="6"/>
  <c r="O2771" i="6"/>
  <c r="O2772" i="6"/>
  <c r="O2773" i="6"/>
  <c r="O2774" i="6"/>
  <c r="O2775" i="6"/>
  <c r="O2776" i="6"/>
  <c r="O2777" i="6"/>
  <c r="O2778" i="6"/>
  <c r="O2779" i="6"/>
  <c r="O2780" i="6"/>
  <c r="O2781" i="6"/>
  <c r="O2782" i="6"/>
  <c r="O2783" i="6"/>
  <c r="O2784" i="6"/>
  <c r="O2785" i="6"/>
  <c r="O2786" i="6"/>
  <c r="O2787" i="6"/>
  <c r="O2788" i="6"/>
  <c r="O2789" i="6"/>
  <c r="O2790" i="6"/>
  <c r="O2791" i="6"/>
  <c r="O2792" i="6"/>
  <c r="O2793" i="6"/>
  <c r="O2794" i="6"/>
  <c r="O2795" i="6"/>
  <c r="O2796" i="6"/>
  <c r="O2797" i="6"/>
  <c r="O2798" i="6"/>
  <c r="O2799" i="6"/>
  <c r="O2800" i="6"/>
  <c r="O2801" i="6"/>
  <c r="O2802" i="6"/>
  <c r="O2803" i="6"/>
  <c r="O2804" i="6"/>
  <c r="O2805" i="6"/>
  <c r="O2806" i="6"/>
  <c r="O2807" i="6"/>
  <c r="O2808" i="6"/>
  <c r="O2809" i="6"/>
  <c r="O2810" i="6"/>
  <c r="O2811" i="6"/>
  <c r="O2812" i="6"/>
  <c r="O2813" i="6"/>
  <c r="O2814" i="6"/>
  <c r="O2815" i="6"/>
  <c r="O2816" i="6"/>
  <c r="O2817" i="6"/>
  <c r="O2818" i="6"/>
  <c r="O2819" i="6"/>
  <c r="O2820" i="6"/>
  <c r="O2821" i="6"/>
  <c r="O2822" i="6"/>
  <c r="O2823" i="6"/>
  <c r="O2824" i="6"/>
  <c r="O2825" i="6"/>
  <c r="O2826" i="6"/>
  <c r="O2827" i="6"/>
  <c r="O2828" i="6"/>
  <c r="O2829" i="6"/>
  <c r="O2830" i="6"/>
  <c r="O2831" i="6"/>
  <c r="O2832" i="6"/>
  <c r="O2833" i="6"/>
  <c r="O2834" i="6"/>
  <c r="O2835" i="6"/>
  <c r="O2836" i="6"/>
  <c r="O2837" i="6"/>
  <c r="O2838" i="6"/>
  <c r="O2839" i="6"/>
  <c r="O2840" i="6"/>
  <c r="O2841" i="6"/>
  <c r="O2842" i="6"/>
  <c r="O2843" i="6"/>
  <c r="O2844" i="6"/>
  <c r="O2845" i="6"/>
  <c r="O2846" i="6"/>
  <c r="O2847" i="6"/>
  <c r="O2848" i="6"/>
  <c r="O2849" i="6"/>
  <c r="O2850" i="6"/>
  <c r="O2851" i="6"/>
  <c r="O2852" i="6"/>
  <c r="O2853" i="6"/>
  <c r="O2854" i="6"/>
  <c r="O2855" i="6"/>
  <c r="O2856" i="6"/>
  <c r="O2857" i="6"/>
  <c r="O2858" i="6"/>
  <c r="O2859" i="6"/>
  <c r="O2860" i="6"/>
  <c r="O2861" i="6"/>
  <c r="O2862" i="6"/>
  <c r="O2863" i="6"/>
  <c r="O2864" i="6"/>
  <c r="O2865" i="6"/>
  <c r="O2866" i="6"/>
  <c r="O2867" i="6"/>
  <c r="O2868" i="6"/>
  <c r="O2869" i="6"/>
  <c r="O2870" i="6"/>
  <c r="O2871" i="6"/>
  <c r="O2872" i="6"/>
  <c r="O2873" i="6"/>
  <c r="O2874" i="6"/>
  <c r="O2875" i="6"/>
  <c r="O2876" i="6"/>
  <c r="O2877" i="6"/>
  <c r="O2878" i="6"/>
  <c r="O2879" i="6"/>
  <c r="O2880" i="6"/>
  <c r="O2881" i="6"/>
  <c r="O2882" i="6"/>
  <c r="O2883" i="6"/>
  <c r="O2884" i="6"/>
  <c r="O2885" i="6"/>
  <c r="O2886" i="6"/>
  <c r="O2887" i="6"/>
  <c r="O2888" i="6"/>
  <c r="O2889" i="6"/>
  <c r="O2890" i="6"/>
  <c r="O2891" i="6"/>
  <c r="O2892" i="6"/>
  <c r="O2893" i="6"/>
  <c r="O2894" i="6"/>
  <c r="O2895" i="6"/>
  <c r="O2896" i="6"/>
  <c r="O2897" i="6"/>
  <c r="O2898" i="6"/>
  <c r="O2899" i="6"/>
  <c r="O2900" i="6"/>
  <c r="O2901" i="6"/>
  <c r="O2902" i="6"/>
  <c r="O2903" i="6"/>
  <c r="O2904" i="6"/>
  <c r="O2905" i="6"/>
  <c r="O2906" i="6"/>
  <c r="O2907" i="6"/>
  <c r="O2908" i="6"/>
  <c r="O2909" i="6"/>
  <c r="O2910" i="6"/>
  <c r="O2911" i="6"/>
  <c r="O2912" i="6"/>
  <c r="O2913" i="6"/>
  <c r="O2914" i="6"/>
  <c r="O2915" i="6"/>
  <c r="O2916" i="6"/>
  <c r="O2917" i="6"/>
  <c r="O2918" i="6"/>
  <c r="O2919" i="6"/>
  <c r="O2920" i="6"/>
  <c r="O2921" i="6"/>
  <c r="O2922" i="6"/>
  <c r="O2923" i="6"/>
  <c r="O2924" i="6"/>
  <c r="O2925" i="6"/>
  <c r="O2926" i="6"/>
  <c r="O2927" i="6"/>
  <c r="O2928" i="6"/>
  <c r="O2929" i="6"/>
  <c r="O2930" i="6"/>
  <c r="O2931" i="6"/>
  <c r="O2932" i="6"/>
  <c r="O2933" i="6"/>
  <c r="O2934" i="6"/>
  <c r="O2935" i="6"/>
  <c r="O2936" i="6"/>
  <c r="O2937" i="6"/>
  <c r="O2938" i="6"/>
  <c r="O2939" i="6"/>
  <c r="O2940" i="6"/>
  <c r="O2941" i="6"/>
  <c r="O2942" i="6"/>
  <c r="O2943" i="6"/>
  <c r="O2944" i="6"/>
  <c r="O2945" i="6"/>
  <c r="O2946" i="6"/>
  <c r="O2947" i="6"/>
  <c r="O2948" i="6"/>
  <c r="O2949" i="6"/>
  <c r="O2950" i="6"/>
  <c r="O2951" i="6"/>
  <c r="O2952" i="6"/>
  <c r="O2953" i="6"/>
  <c r="O2954" i="6"/>
  <c r="O2955" i="6"/>
  <c r="O2956" i="6"/>
  <c r="O2957" i="6"/>
  <c r="O2958" i="6"/>
  <c r="O2959" i="6"/>
  <c r="O2960" i="6"/>
  <c r="O2961" i="6"/>
  <c r="O2962" i="6"/>
  <c r="O2963" i="6"/>
  <c r="O2964" i="6"/>
  <c r="O2965" i="6"/>
  <c r="O2966" i="6"/>
  <c r="O2967" i="6"/>
  <c r="O2968" i="6"/>
  <c r="O2969" i="6"/>
  <c r="O2970" i="6"/>
  <c r="O2971" i="6"/>
  <c r="O2972" i="6"/>
  <c r="O2973" i="6"/>
  <c r="O2974" i="6"/>
  <c r="O2975" i="6"/>
  <c r="O2976" i="6"/>
  <c r="O2977" i="6"/>
  <c r="O2978" i="6"/>
  <c r="O2979" i="6"/>
  <c r="O2980" i="6"/>
  <c r="O2981" i="6"/>
  <c r="O2982" i="6"/>
  <c r="O2983" i="6"/>
  <c r="O2984" i="6"/>
  <c r="O2985" i="6"/>
  <c r="O2986" i="6"/>
  <c r="O2987" i="6"/>
  <c r="O2988" i="6"/>
  <c r="O2989" i="6"/>
  <c r="O2990" i="6"/>
  <c r="O2991" i="6"/>
  <c r="O2992" i="6"/>
  <c r="O2993" i="6"/>
  <c r="O2994" i="6"/>
  <c r="O2995" i="6"/>
  <c r="O2996" i="6"/>
  <c r="O2997" i="6"/>
  <c r="O2998" i="6"/>
  <c r="O2999" i="6"/>
  <c r="O3000" i="6"/>
  <c r="O3001" i="6"/>
  <c r="O3002" i="6"/>
  <c r="O3003" i="6"/>
  <c r="O3004" i="6"/>
  <c r="O3005" i="6"/>
  <c r="O3006" i="6"/>
  <c r="O3007" i="6"/>
  <c r="O3008" i="6"/>
  <c r="O3009" i="6"/>
  <c r="O3010" i="6"/>
  <c r="O3011" i="6"/>
  <c r="O3012" i="6"/>
  <c r="O3013" i="6"/>
  <c r="O3014" i="6"/>
  <c r="O3015" i="6"/>
  <c r="O3016" i="6"/>
  <c r="O3017" i="6"/>
  <c r="O3018" i="6"/>
  <c r="O3019" i="6"/>
  <c r="O3020" i="6"/>
  <c r="O3021" i="6"/>
  <c r="O3022" i="6"/>
  <c r="O3023" i="6"/>
  <c r="O3024" i="6"/>
  <c r="O3025" i="6"/>
  <c r="O3026" i="6"/>
  <c r="O3027" i="6"/>
  <c r="O3028" i="6"/>
  <c r="O3029" i="6"/>
  <c r="O3030" i="6"/>
  <c r="O3031" i="6"/>
  <c r="O3032" i="6"/>
  <c r="O3033" i="6"/>
  <c r="O3034" i="6"/>
  <c r="O3035" i="6"/>
  <c r="O3036" i="6"/>
  <c r="O3037" i="6"/>
  <c r="O3038" i="6"/>
  <c r="O3039" i="6"/>
  <c r="O3040" i="6"/>
  <c r="O3041" i="6"/>
  <c r="O3042" i="6"/>
  <c r="O3043" i="6"/>
  <c r="O3044" i="6"/>
  <c r="O3045" i="6"/>
  <c r="O3046" i="6"/>
  <c r="O3047" i="6"/>
  <c r="O3048" i="6"/>
  <c r="O3049" i="6"/>
  <c r="O3050" i="6"/>
  <c r="O3051" i="6"/>
  <c r="O3052" i="6"/>
  <c r="O3053" i="6"/>
  <c r="O3054" i="6"/>
  <c r="O3055" i="6"/>
  <c r="O3056" i="6"/>
  <c r="O3057" i="6"/>
  <c r="O3058" i="6"/>
  <c r="O3059" i="6"/>
  <c r="O3060" i="6"/>
  <c r="O3061" i="6"/>
  <c r="O3062" i="6"/>
  <c r="O3063" i="6"/>
  <c r="O3064" i="6"/>
  <c r="O3065" i="6"/>
  <c r="O3066" i="6"/>
  <c r="O3067" i="6"/>
  <c r="O3068" i="6"/>
  <c r="O3069" i="6"/>
  <c r="O3070" i="6"/>
  <c r="O3071" i="6"/>
  <c r="O3072" i="6"/>
  <c r="O3073" i="6"/>
  <c r="O3074" i="6"/>
  <c r="O3075" i="6"/>
  <c r="O3076" i="6"/>
  <c r="O3077" i="6"/>
  <c r="O3078" i="6"/>
  <c r="O3079" i="6"/>
  <c r="O3080" i="6"/>
  <c r="O3081" i="6"/>
  <c r="O3082" i="6"/>
  <c r="O3083" i="6"/>
  <c r="O3084" i="6"/>
  <c r="O3085" i="6"/>
  <c r="O3086" i="6"/>
  <c r="O3087" i="6"/>
  <c r="O3088" i="6"/>
  <c r="O3089" i="6"/>
  <c r="O3090" i="6"/>
  <c r="O3091" i="6"/>
  <c r="O3092" i="6"/>
  <c r="O3093" i="6"/>
  <c r="O3094" i="6"/>
  <c r="O3095" i="6"/>
  <c r="O3096" i="6"/>
  <c r="O3097" i="6"/>
  <c r="O3098" i="6"/>
  <c r="O3099" i="6"/>
  <c r="O3100" i="6"/>
  <c r="O3101" i="6"/>
  <c r="O3102" i="6"/>
  <c r="O3103" i="6"/>
  <c r="O3104" i="6"/>
  <c r="O3105" i="6"/>
  <c r="O3106" i="6"/>
  <c r="O3107" i="6"/>
  <c r="O3108" i="6"/>
  <c r="O3109" i="6"/>
  <c r="O3110" i="6"/>
  <c r="O3111" i="6"/>
  <c r="O3112" i="6"/>
  <c r="O3113" i="6"/>
  <c r="O3114" i="6"/>
  <c r="O3115" i="6"/>
  <c r="O3116" i="6"/>
  <c r="O3117" i="6"/>
  <c r="O3118" i="6"/>
  <c r="O3119" i="6"/>
  <c r="O3120" i="6"/>
  <c r="O3121" i="6"/>
  <c r="O3122" i="6"/>
  <c r="O3123" i="6"/>
  <c r="O3124" i="6"/>
  <c r="O3125" i="6"/>
  <c r="O3126" i="6"/>
  <c r="O3127" i="6"/>
  <c r="O3128" i="6"/>
  <c r="O3129" i="6"/>
  <c r="O3130" i="6"/>
  <c r="O3131" i="6"/>
  <c r="O3132" i="6"/>
  <c r="O3133" i="6"/>
  <c r="O3134" i="6"/>
  <c r="O3135" i="6"/>
  <c r="O3136" i="6"/>
  <c r="O3137" i="6"/>
  <c r="O3138" i="6"/>
  <c r="O3139" i="6"/>
  <c r="O3140" i="6"/>
  <c r="O3141" i="6"/>
  <c r="O3142" i="6"/>
  <c r="O3143" i="6"/>
  <c r="O3144" i="6"/>
  <c r="O3145" i="6"/>
  <c r="O3146" i="6"/>
  <c r="O3147" i="6"/>
  <c r="O3148" i="6"/>
  <c r="O3149" i="6"/>
  <c r="O3150" i="6"/>
  <c r="O3151" i="6"/>
  <c r="O3152" i="6"/>
  <c r="O3153" i="6"/>
  <c r="O3154" i="6"/>
  <c r="O3155" i="6"/>
  <c r="O3156" i="6"/>
  <c r="O3157" i="6"/>
  <c r="O3158" i="6"/>
  <c r="O3159" i="6"/>
  <c r="O3160" i="6"/>
  <c r="O3161" i="6"/>
  <c r="O3162" i="6"/>
  <c r="O3163" i="6"/>
  <c r="O3164" i="6"/>
  <c r="O3165" i="6"/>
  <c r="O3166" i="6"/>
  <c r="O3167" i="6"/>
  <c r="O3168" i="6"/>
  <c r="O3169" i="6"/>
  <c r="O3170" i="6"/>
  <c r="O3171" i="6"/>
  <c r="O3172" i="6"/>
  <c r="O3173" i="6"/>
  <c r="O3174" i="6"/>
  <c r="O3175" i="6"/>
  <c r="O3176" i="6"/>
  <c r="O3177" i="6"/>
  <c r="O3178" i="6"/>
  <c r="O3179" i="6"/>
  <c r="O3180" i="6"/>
  <c r="O3181" i="6"/>
  <c r="O3182" i="6"/>
  <c r="O3183" i="6"/>
  <c r="O3184" i="6"/>
  <c r="O3185" i="6"/>
  <c r="O3186" i="6"/>
  <c r="O3187" i="6"/>
  <c r="O3188" i="6"/>
  <c r="O3189" i="6"/>
  <c r="O3190" i="6"/>
  <c r="O3191" i="6"/>
  <c r="O3192" i="6"/>
  <c r="O3193" i="6"/>
  <c r="O3194" i="6"/>
  <c r="O3195" i="6"/>
  <c r="O3196" i="6"/>
  <c r="O3197" i="6"/>
  <c r="O3198" i="6"/>
  <c r="O3199" i="6"/>
  <c r="O3200" i="6"/>
  <c r="O3201" i="6"/>
  <c r="O3202" i="6"/>
  <c r="O3203" i="6"/>
  <c r="O3204" i="6"/>
  <c r="O3205" i="6"/>
  <c r="O3206" i="6"/>
  <c r="O3207" i="6"/>
  <c r="O3208" i="6"/>
  <c r="O3209" i="6"/>
  <c r="O3210" i="6"/>
  <c r="O3211" i="6"/>
  <c r="O3212" i="6"/>
  <c r="O3213" i="6"/>
  <c r="O3214" i="6"/>
  <c r="O3215" i="6"/>
  <c r="O3216" i="6"/>
  <c r="O3217" i="6"/>
  <c r="O3218" i="6"/>
  <c r="O3219" i="6"/>
  <c r="O3220" i="6"/>
  <c r="O3221" i="6"/>
  <c r="O3222" i="6"/>
  <c r="O3223" i="6"/>
  <c r="O3224" i="6"/>
  <c r="O3225" i="6"/>
  <c r="O3226" i="6"/>
  <c r="O3227" i="6"/>
  <c r="O3228" i="6"/>
  <c r="O3229" i="6"/>
  <c r="O3230" i="6"/>
  <c r="O3231" i="6"/>
  <c r="O3232" i="6"/>
  <c r="O3233" i="6"/>
  <c r="O3234" i="6"/>
  <c r="O3235" i="6"/>
  <c r="O3236" i="6"/>
  <c r="O3237" i="6"/>
  <c r="O3238" i="6"/>
  <c r="O3239" i="6"/>
  <c r="O3240" i="6"/>
  <c r="O3241" i="6"/>
  <c r="O3242" i="6"/>
  <c r="O3243" i="6"/>
  <c r="O3244" i="6"/>
  <c r="O3245" i="6"/>
  <c r="O3246" i="6"/>
  <c r="O3247" i="6"/>
  <c r="O3248" i="6"/>
  <c r="O3249" i="6"/>
  <c r="O3250" i="6"/>
  <c r="O3251" i="6"/>
  <c r="O3252" i="6"/>
  <c r="O3253" i="6"/>
  <c r="O3254" i="6"/>
  <c r="O3255" i="6"/>
  <c r="O3256" i="6"/>
  <c r="O3257" i="6"/>
  <c r="O3258" i="6"/>
  <c r="O3259" i="6"/>
  <c r="O3260" i="6"/>
  <c r="O3261" i="6"/>
  <c r="O3262" i="6"/>
  <c r="O3263" i="6"/>
  <c r="O3264" i="6"/>
  <c r="O3265" i="6"/>
  <c r="O3266" i="6"/>
  <c r="O3267" i="6"/>
  <c r="O3268" i="6"/>
  <c r="O3269" i="6"/>
  <c r="O3270" i="6"/>
  <c r="O3271" i="6"/>
  <c r="O3272" i="6"/>
  <c r="O3273" i="6"/>
  <c r="O3274" i="6"/>
  <c r="O3275" i="6"/>
  <c r="O3276" i="6"/>
  <c r="O3277" i="6"/>
  <c r="O3278" i="6"/>
  <c r="O3279" i="6"/>
  <c r="O3280" i="6"/>
  <c r="O3281" i="6"/>
  <c r="O3282" i="6"/>
  <c r="O3283" i="6"/>
  <c r="O3284" i="6"/>
  <c r="O3285" i="6"/>
  <c r="O3286" i="6"/>
  <c r="O3287" i="6"/>
  <c r="O3288" i="6"/>
  <c r="O3289" i="6"/>
  <c r="O3290" i="6"/>
  <c r="O3291" i="6"/>
  <c r="O3292" i="6"/>
  <c r="O3293" i="6"/>
  <c r="O3294" i="6"/>
  <c r="O3295" i="6"/>
  <c r="O3296" i="6"/>
  <c r="O3297" i="6"/>
  <c r="O3298" i="6"/>
  <c r="O3299" i="6"/>
  <c r="O3300" i="6"/>
  <c r="O3301" i="6"/>
  <c r="O3302" i="6"/>
  <c r="O3303" i="6"/>
  <c r="O3304" i="6"/>
  <c r="O3305" i="6"/>
  <c r="O3306" i="6"/>
  <c r="O3307" i="6"/>
  <c r="O3308" i="6"/>
  <c r="O3309" i="6"/>
  <c r="O3310" i="6"/>
  <c r="O3311" i="6"/>
  <c r="O3312" i="6"/>
  <c r="O3313" i="6"/>
  <c r="O3314" i="6"/>
  <c r="O3315" i="6"/>
  <c r="O3316" i="6"/>
  <c r="O3317" i="6"/>
  <c r="O3318" i="6"/>
  <c r="O3319" i="6"/>
  <c r="O3320" i="6"/>
  <c r="O3321" i="6"/>
  <c r="O3322" i="6"/>
  <c r="O3323" i="6"/>
  <c r="O3324" i="6"/>
  <c r="O3325" i="6"/>
  <c r="O3326" i="6"/>
  <c r="O3327" i="6"/>
  <c r="O3328" i="6"/>
  <c r="O3329" i="6"/>
  <c r="O3330" i="6"/>
  <c r="O3331" i="6"/>
  <c r="O3332" i="6"/>
  <c r="O3333" i="6"/>
  <c r="O3334" i="6"/>
  <c r="O3335" i="6"/>
  <c r="O3336" i="6"/>
  <c r="O3337" i="6"/>
  <c r="O3338" i="6"/>
  <c r="O3339" i="6"/>
  <c r="O3340" i="6"/>
  <c r="O3341" i="6"/>
  <c r="O3342" i="6"/>
  <c r="O3343" i="6"/>
  <c r="O3344" i="6"/>
  <c r="O3345" i="6"/>
  <c r="O3346" i="6"/>
  <c r="O3347" i="6"/>
  <c r="O3348" i="6"/>
  <c r="O3349" i="6"/>
  <c r="O3350" i="6"/>
  <c r="O3351" i="6"/>
  <c r="O3352" i="6"/>
  <c r="O3353" i="6"/>
  <c r="O3354" i="6"/>
  <c r="O3355" i="6"/>
  <c r="O3356" i="6"/>
  <c r="O3357" i="6"/>
  <c r="O3358" i="6"/>
  <c r="O3359" i="6"/>
  <c r="O3360" i="6"/>
  <c r="O3361" i="6"/>
  <c r="O3362" i="6"/>
  <c r="O3363" i="6"/>
  <c r="O3364" i="6"/>
  <c r="O3365" i="6"/>
  <c r="O3366" i="6"/>
  <c r="O3367" i="6"/>
  <c r="O3368" i="6"/>
  <c r="O3369" i="6"/>
  <c r="O3370" i="6"/>
  <c r="O3371" i="6"/>
  <c r="O3372" i="6"/>
  <c r="O3373" i="6"/>
  <c r="O3374" i="6"/>
  <c r="O3375" i="6"/>
  <c r="O3376" i="6"/>
  <c r="O3377" i="6"/>
  <c r="O3378" i="6"/>
  <c r="O3379" i="6"/>
  <c r="O3380" i="6"/>
  <c r="O3381" i="6"/>
  <c r="O3382" i="6"/>
  <c r="O3383" i="6"/>
  <c r="O3384" i="6"/>
  <c r="O3385" i="6"/>
  <c r="O3386" i="6"/>
  <c r="O3387" i="6"/>
  <c r="O3388" i="6"/>
  <c r="O3389" i="6"/>
  <c r="O3390" i="6"/>
  <c r="O3391" i="6"/>
  <c r="O3392" i="6"/>
  <c r="O3393" i="6"/>
  <c r="O3394" i="6"/>
  <c r="O3395" i="6"/>
  <c r="O3396" i="6"/>
  <c r="O3397" i="6"/>
  <c r="O3398" i="6"/>
  <c r="O3399" i="6"/>
  <c r="O3400" i="6"/>
  <c r="O3401" i="6"/>
  <c r="O3402" i="6"/>
  <c r="O3403" i="6"/>
  <c r="O3404" i="6"/>
  <c r="O3405" i="6"/>
  <c r="O3406" i="6"/>
  <c r="O3407" i="6"/>
  <c r="O3408" i="6"/>
  <c r="O3409" i="6"/>
  <c r="O3410" i="6"/>
  <c r="O3411" i="6"/>
  <c r="O3412" i="6"/>
  <c r="O3413" i="6"/>
  <c r="O3414" i="6"/>
  <c r="O3415" i="6"/>
  <c r="O3416" i="6"/>
  <c r="O3417" i="6"/>
  <c r="O3418" i="6"/>
  <c r="O3419" i="6"/>
  <c r="O3420" i="6"/>
  <c r="O3421" i="6"/>
  <c r="O3422" i="6"/>
  <c r="O3423" i="6"/>
  <c r="O3424" i="6"/>
  <c r="O3425" i="6"/>
  <c r="O3426" i="6"/>
  <c r="O3427" i="6"/>
  <c r="O3428" i="6"/>
  <c r="O3429" i="6"/>
  <c r="O3430" i="6"/>
  <c r="O3431" i="6"/>
  <c r="O3432" i="6"/>
  <c r="O3433" i="6"/>
  <c r="O3434" i="6"/>
  <c r="O3435" i="6"/>
  <c r="O3436" i="6"/>
  <c r="O3437" i="6"/>
  <c r="O3438" i="6"/>
  <c r="O3439" i="6"/>
  <c r="O3440" i="6"/>
  <c r="O3441" i="6"/>
  <c r="O3442" i="6"/>
  <c r="O3443" i="6"/>
  <c r="O3444" i="6"/>
  <c r="O3445" i="6"/>
  <c r="O3446" i="6"/>
  <c r="O3447" i="6"/>
  <c r="O3448" i="6"/>
  <c r="O3449" i="6"/>
  <c r="O3450" i="6"/>
  <c r="O3451" i="6"/>
  <c r="O3452" i="6"/>
  <c r="O3453" i="6"/>
  <c r="O3454" i="6"/>
  <c r="O3455" i="6"/>
  <c r="O3456" i="6"/>
  <c r="O3457" i="6"/>
  <c r="O3458" i="6"/>
  <c r="O3459" i="6"/>
  <c r="O3460" i="6"/>
  <c r="O3461" i="6"/>
  <c r="O3462" i="6"/>
  <c r="O3463" i="6"/>
  <c r="O3464" i="6"/>
  <c r="O3465" i="6"/>
  <c r="O3466" i="6"/>
  <c r="O3467" i="6"/>
  <c r="O3468" i="6"/>
  <c r="O3469" i="6"/>
  <c r="O3470" i="6"/>
  <c r="O3471" i="6"/>
  <c r="O3472" i="6"/>
  <c r="O3473" i="6"/>
  <c r="O3474" i="6"/>
  <c r="O3475" i="6"/>
  <c r="O3476" i="6"/>
  <c r="O3477" i="6"/>
  <c r="O3478" i="6"/>
  <c r="O3479" i="6"/>
  <c r="O3480" i="6"/>
  <c r="O3481" i="6"/>
  <c r="O3482" i="6"/>
  <c r="O3483" i="6"/>
  <c r="O3484" i="6"/>
  <c r="O3485" i="6"/>
  <c r="O3486" i="6"/>
  <c r="O3487" i="6"/>
  <c r="O3488" i="6"/>
  <c r="O3489" i="6"/>
  <c r="O3490" i="6"/>
  <c r="O3491" i="6"/>
  <c r="O3492" i="6"/>
  <c r="O3493" i="6"/>
  <c r="O3494" i="6"/>
  <c r="O3495" i="6"/>
  <c r="O3496" i="6"/>
  <c r="O3497" i="6"/>
  <c r="O3498" i="6"/>
  <c r="O3499" i="6"/>
  <c r="O3500" i="6"/>
  <c r="O3501" i="6"/>
  <c r="O3502" i="6"/>
  <c r="O3503" i="6"/>
  <c r="O3504" i="6"/>
  <c r="O3505" i="6"/>
  <c r="O3506" i="6"/>
  <c r="O3507" i="6"/>
  <c r="O3508" i="6"/>
  <c r="O3509" i="6"/>
  <c r="O3510" i="6"/>
  <c r="O3511" i="6"/>
  <c r="O3512" i="6"/>
  <c r="O3513" i="6"/>
  <c r="O3514" i="6"/>
  <c r="O3515" i="6"/>
  <c r="O3516" i="6"/>
  <c r="O3517" i="6"/>
  <c r="O3518" i="6"/>
  <c r="O3519" i="6"/>
  <c r="O3520" i="6"/>
  <c r="O3521" i="6"/>
  <c r="O3522" i="6"/>
  <c r="O3523" i="6"/>
  <c r="O3524" i="6"/>
  <c r="O3525" i="6"/>
  <c r="O3526" i="6"/>
  <c r="O3527" i="6"/>
  <c r="O3528" i="6"/>
  <c r="O3529" i="6"/>
  <c r="O3530" i="6"/>
  <c r="O3531" i="6"/>
  <c r="O3532" i="6"/>
  <c r="O3533" i="6"/>
  <c r="O3534" i="6"/>
  <c r="O3535" i="6"/>
  <c r="O3536" i="6"/>
  <c r="O3537" i="6"/>
  <c r="O3538" i="6"/>
  <c r="O3539" i="6"/>
  <c r="O3540" i="6"/>
  <c r="O3541" i="6"/>
  <c r="O3542" i="6"/>
  <c r="O3543" i="6"/>
  <c r="O3544" i="6"/>
  <c r="O3545" i="6"/>
  <c r="O3546" i="6"/>
  <c r="O3547" i="6"/>
  <c r="O3548" i="6"/>
  <c r="O3549" i="6"/>
  <c r="O3550" i="6"/>
  <c r="O3551" i="6"/>
  <c r="O3552" i="6"/>
  <c r="O3553" i="6"/>
  <c r="O3554" i="6"/>
  <c r="O3555" i="6"/>
  <c r="O3556" i="6"/>
  <c r="O3557" i="6"/>
  <c r="O3558" i="6"/>
  <c r="O3559" i="6"/>
  <c r="O3560" i="6"/>
  <c r="O3561" i="6"/>
  <c r="O3562" i="6"/>
  <c r="O3563" i="6"/>
  <c r="O3564" i="6"/>
  <c r="O3565" i="6"/>
  <c r="O3566" i="6"/>
  <c r="O3567" i="6"/>
  <c r="O3568" i="6"/>
  <c r="O3569" i="6"/>
  <c r="O3570" i="6"/>
  <c r="O3571" i="6"/>
  <c r="O3572" i="6"/>
  <c r="O3573" i="6"/>
  <c r="O3574" i="6"/>
  <c r="O3575" i="6"/>
  <c r="O3576" i="6"/>
  <c r="O3577" i="6"/>
  <c r="O3578" i="6"/>
  <c r="O3579" i="6"/>
  <c r="O3580" i="6"/>
  <c r="O3581" i="6"/>
  <c r="O3582" i="6"/>
  <c r="O3583" i="6"/>
  <c r="O3584" i="6"/>
  <c r="O3585" i="6"/>
  <c r="O3586" i="6"/>
  <c r="O3587" i="6"/>
  <c r="O3588" i="6"/>
  <c r="O3589" i="6"/>
  <c r="O3590" i="6"/>
  <c r="O3591" i="6"/>
  <c r="O3592" i="6"/>
  <c r="O3593" i="6"/>
  <c r="O3594" i="6"/>
  <c r="O3595" i="6"/>
  <c r="O3596" i="6"/>
  <c r="O3597" i="6"/>
  <c r="O3598" i="6"/>
  <c r="O3599" i="6"/>
  <c r="O3600" i="6"/>
  <c r="O3601" i="6"/>
  <c r="O3602" i="6"/>
  <c r="O3603" i="6"/>
  <c r="O3604" i="6"/>
  <c r="O3605" i="6"/>
  <c r="O3606" i="6"/>
  <c r="O3607" i="6"/>
  <c r="O3608" i="6"/>
  <c r="O3609" i="6"/>
  <c r="O3610" i="6"/>
  <c r="O3611" i="6"/>
  <c r="O3612" i="6"/>
  <c r="O3613" i="6"/>
  <c r="O3614" i="6"/>
  <c r="O3615" i="6"/>
  <c r="O3616" i="6"/>
  <c r="O3617" i="6"/>
  <c r="O3618" i="6"/>
  <c r="O3619" i="6"/>
  <c r="O3620" i="6"/>
  <c r="O3621" i="6"/>
  <c r="O3622" i="6"/>
  <c r="O3623" i="6"/>
  <c r="O3624" i="6"/>
  <c r="O3625" i="6"/>
  <c r="O3626" i="6"/>
  <c r="O3627" i="6"/>
  <c r="O3628" i="6"/>
  <c r="O3629" i="6"/>
  <c r="O3630" i="6"/>
  <c r="O3631" i="6"/>
  <c r="O3632" i="6"/>
  <c r="O3633" i="6"/>
  <c r="O3634" i="6"/>
  <c r="O3635" i="6"/>
  <c r="O3636" i="6"/>
  <c r="O3637" i="6"/>
  <c r="O3638" i="6"/>
  <c r="O3639" i="6"/>
  <c r="O3640" i="6"/>
  <c r="O3641" i="6"/>
  <c r="N3" i="6"/>
  <c r="N4" i="6"/>
  <c r="P4" i="6" s="1"/>
  <c r="Q4" i="6" s="1"/>
  <c r="N5" i="6"/>
  <c r="P5" i="6" s="1"/>
  <c r="Q5" i="6" s="1"/>
  <c r="N6" i="6"/>
  <c r="P6" i="6" s="1"/>
  <c r="Q6" i="6" s="1"/>
  <c r="N7" i="6"/>
  <c r="P7" i="6" s="1"/>
  <c r="Q7" i="6" s="1"/>
  <c r="N8" i="6"/>
  <c r="P8" i="6" s="1"/>
  <c r="Q8" i="6" s="1"/>
  <c r="N9" i="6"/>
  <c r="P9" i="6" s="1"/>
  <c r="Q9" i="6" s="1"/>
  <c r="N10" i="6"/>
  <c r="P10" i="6" s="1"/>
  <c r="Q10" i="6" s="1"/>
  <c r="N11" i="6"/>
  <c r="P11" i="6" s="1"/>
  <c r="Q11" i="6" s="1"/>
  <c r="N12" i="6"/>
  <c r="P12" i="6" s="1"/>
  <c r="Q12" i="6" s="1"/>
  <c r="N13" i="6"/>
  <c r="P13" i="6" s="1"/>
  <c r="Q13" i="6" s="1"/>
  <c r="N14" i="6"/>
  <c r="P14" i="6" s="1"/>
  <c r="Q14" i="6" s="1"/>
  <c r="N15" i="6"/>
  <c r="P15" i="6" s="1"/>
  <c r="Q15" i="6" s="1"/>
  <c r="N16" i="6"/>
  <c r="P16" i="6" s="1"/>
  <c r="Q16" i="6" s="1"/>
  <c r="N17" i="6"/>
  <c r="P17" i="6" s="1"/>
  <c r="Q17" i="6" s="1"/>
  <c r="N18" i="6"/>
  <c r="P18" i="6" s="1"/>
  <c r="Q18" i="6" s="1"/>
  <c r="N19" i="6"/>
  <c r="P19" i="6" s="1"/>
  <c r="Q19" i="6" s="1"/>
  <c r="N20" i="6"/>
  <c r="P20" i="6" s="1"/>
  <c r="Q20" i="6" s="1"/>
  <c r="N21" i="6"/>
  <c r="P21" i="6" s="1"/>
  <c r="Q21" i="6" s="1"/>
  <c r="N22" i="6"/>
  <c r="P22" i="6" s="1"/>
  <c r="Q22" i="6" s="1"/>
  <c r="N23" i="6"/>
  <c r="P23" i="6" s="1"/>
  <c r="Q23" i="6" s="1"/>
  <c r="N24" i="6"/>
  <c r="P24" i="6" s="1"/>
  <c r="Q24" i="6" s="1"/>
  <c r="N25" i="6"/>
  <c r="P25" i="6" s="1"/>
  <c r="Q25" i="6" s="1"/>
  <c r="N26" i="6"/>
  <c r="P26" i="6" s="1"/>
  <c r="Q26" i="6" s="1"/>
  <c r="N27" i="6"/>
  <c r="P27" i="6" s="1"/>
  <c r="Q27" i="6" s="1"/>
  <c r="N28" i="6"/>
  <c r="P28" i="6" s="1"/>
  <c r="Q28" i="6" s="1"/>
  <c r="N29" i="6"/>
  <c r="P29" i="6" s="1"/>
  <c r="Q29" i="6" s="1"/>
  <c r="N30" i="6"/>
  <c r="P30" i="6" s="1"/>
  <c r="Q30" i="6" s="1"/>
  <c r="N31" i="6"/>
  <c r="P31" i="6" s="1"/>
  <c r="Q31" i="6" s="1"/>
  <c r="N32" i="6"/>
  <c r="P32" i="6" s="1"/>
  <c r="Q32" i="6" s="1"/>
  <c r="N33" i="6"/>
  <c r="P33" i="6" s="1"/>
  <c r="Q33" i="6" s="1"/>
  <c r="N34" i="6"/>
  <c r="P34" i="6" s="1"/>
  <c r="Q34" i="6" s="1"/>
  <c r="N35" i="6"/>
  <c r="P35" i="6" s="1"/>
  <c r="Q35" i="6" s="1"/>
  <c r="N36" i="6"/>
  <c r="P36" i="6" s="1"/>
  <c r="Q36" i="6" s="1"/>
  <c r="N37" i="6"/>
  <c r="P37" i="6" s="1"/>
  <c r="Q37" i="6" s="1"/>
  <c r="N38" i="6"/>
  <c r="P38" i="6" s="1"/>
  <c r="Q38" i="6" s="1"/>
  <c r="N39" i="6"/>
  <c r="P39" i="6" s="1"/>
  <c r="Q39" i="6" s="1"/>
  <c r="N40" i="6"/>
  <c r="P40" i="6" s="1"/>
  <c r="Q40" i="6" s="1"/>
  <c r="N41" i="6"/>
  <c r="P41" i="6" s="1"/>
  <c r="Q41" i="6" s="1"/>
  <c r="N42" i="6"/>
  <c r="P42" i="6" s="1"/>
  <c r="Q42" i="6" s="1"/>
  <c r="N43" i="6"/>
  <c r="P43" i="6" s="1"/>
  <c r="Q43" i="6" s="1"/>
  <c r="N44" i="6"/>
  <c r="P44" i="6" s="1"/>
  <c r="Q44" i="6" s="1"/>
  <c r="N45" i="6"/>
  <c r="P45" i="6" s="1"/>
  <c r="Q45" i="6" s="1"/>
  <c r="N46" i="6"/>
  <c r="P46" i="6" s="1"/>
  <c r="Q46" i="6" s="1"/>
  <c r="N47" i="6"/>
  <c r="P47" i="6" s="1"/>
  <c r="Q47" i="6" s="1"/>
  <c r="N48" i="6"/>
  <c r="P48" i="6" s="1"/>
  <c r="Q48" i="6" s="1"/>
  <c r="N49" i="6"/>
  <c r="P49" i="6" s="1"/>
  <c r="Q49" i="6" s="1"/>
  <c r="N50" i="6"/>
  <c r="P50" i="6" s="1"/>
  <c r="Q50" i="6" s="1"/>
  <c r="N51" i="6"/>
  <c r="P51" i="6" s="1"/>
  <c r="Q51" i="6" s="1"/>
  <c r="N52" i="6"/>
  <c r="P52" i="6" s="1"/>
  <c r="Q52" i="6" s="1"/>
  <c r="N53" i="6"/>
  <c r="P53" i="6" s="1"/>
  <c r="Q53" i="6" s="1"/>
  <c r="N54" i="6"/>
  <c r="P54" i="6" s="1"/>
  <c r="Q54" i="6" s="1"/>
  <c r="N55" i="6"/>
  <c r="P55" i="6" s="1"/>
  <c r="Q55" i="6" s="1"/>
  <c r="N56" i="6"/>
  <c r="P56" i="6" s="1"/>
  <c r="Q56" i="6" s="1"/>
  <c r="N57" i="6"/>
  <c r="P57" i="6" s="1"/>
  <c r="Q57" i="6" s="1"/>
  <c r="N58" i="6"/>
  <c r="P58" i="6" s="1"/>
  <c r="Q58" i="6" s="1"/>
  <c r="N59" i="6"/>
  <c r="P59" i="6" s="1"/>
  <c r="Q59" i="6" s="1"/>
  <c r="N60" i="6"/>
  <c r="P60" i="6" s="1"/>
  <c r="Q60" i="6" s="1"/>
  <c r="N61" i="6"/>
  <c r="P61" i="6" s="1"/>
  <c r="Q61" i="6" s="1"/>
  <c r="N62" i="6"/>
  <c r="P62" i="6" s="1"/>
  <c r="Q62" i="6" s="1"/>
  <c r="N63" i="6"/>
  <c r="P63" i="6" s="1"/>
  <c r="Q63" i="6" s="1"/>
  <c r="N64" i="6"/>
  <c r="P64" i="6" s="1"/>
  <c r="Q64" i="6" s="1"/>
  <c r="N65" i="6"/>
  <c r="P65" i="6" s="1"/>
  <c r="Q65" i="6" s="1"/>
  <c r="N66" i="6"/>
  <c r="P66" i="6" s="1"/>
  <c r="Q66" i="6" s="1"/>
  <c r="N67" i="6"/>
  <c r="P67" i="6" s="1"/>
  <c r="Q67" i="6" s="1"/>
  <c r="N68" i="6"/>
  <c r="P68" i="6" s="1"/>
  <c r="Q68" i="6" s="1"/>
  <c r="N69" i="6"/>
  <c r="P69" i="6" s="1"/>
  <c r="Q69" i="6" s="1"/>
  <c r="N70" i="6"/>
  <c r="P70" i="6" s="1"/>
  <c r="Q70" i="6" s="1"/>
  <c r="N71" i="6"/>
  <c r="P71" i="6" s="1"/>
  <c r="Q71" i="6" s="1"/>
  <c r="N72" i="6"/>
  <c r="P72" i="6" s="1"/>
  <c r="Q72" i="6" s="1"/>
  <c r="N73" i="6"/>
  <c r="P73" i="6" s="1"/>
  <c r="Q73" i="6" s="1"/>
  <c r="N74" i="6"/>
  <c r="P74" i="6" s="1"/>
  <c r="Q74" i="6" s="1"/>
  <c r="N75" i="6"/>
  <c r="P75" i="6" s="1"/>
  <c r="Q75" i="6" s="1"/>
  <c r="N76" i="6"/>
  <c r="P76" i="6" s="1"/>
  <c r="Q76" i="6" s="1"/>
  <c r="N77" i="6"/>
  <c r="P77" i="6" s="1"/>
  <c r="Q77" i="6" s="1"/>
  <c r="N78" i="6"/>
  <c r="P78" i="6" s="1"/>
  <c r="Q78" i="6" s="1"/>
  <c r="N79" i="6"/>
  <c r="P79" i="6" s="1"/>
  <c r="Q79" i="6" s="1"/>
  <c r="N80" i="6"/>
  <c r="P80" i="6" s="1"/>
  <c r="Q80" i="6" s="1"/>
  <c r="N81" i="6"/>
  <c r="P81" i="6" s="1"/>
  <c r="Q81" i="6" s="1"/>
  <c r="N82" i="6"/>
  <c r="P82" i="6" s="1"/>
  <c r="Q82" i="6" s="1"/>
  <c r="N83" i="6"/>
  <c r="P83" i="6" s="1"/>
  <c r="Q83" i="6" s="1"/>
  <c r="N84" i="6"/>
  <c r="P84" i="6" s="1"/>
  <c r="Q84" i="6" s="1"/>
  <c r="N85" i="6"/>
  <c r="P85" i="6" s="1"/>
  <c r="Q85" i="6" s="1"/>
  <c r="N86" i="6"/>
  <c r="P86" i="6" s="1"/>
  <c r="Q86" i="6" s="1"/>
  <c r="N87" i="6"/>
  <c r="P87" i="6" s="1"/>
  <c r="Q87" i="6" s="1"/>
  <c r="N88" i="6"/>
  <c r="P88" i="6" s="1"/>
  <c r="Q88" i="6" s="1"/>
  <c r="N89" i="6"/>
  <c r="P89" i="6" s="1"/>
  <c r="Q89" i="6" s="1"/>
  <c r="N90" i="6"/>
  <c r="P90" i="6" s="1"/>
  <c r="Q90" i="6" s="1"/>
  <c r="N91" i="6"/>
  <c r="P91" i="6" s="1"/>
  <c r="Q91" i="6" s="1"/>
  <c r="N92" i="6"/>
  <c r="P92" i="6" s="1"/>
  <c r="Q92" i="6" s="1"/>
  <c r="N93" i="6"/>
  <c r="P93" i="6" s="1"/>
  <c r="Q93" i="6" s="1"/>
  <c r="N94" i="6"/>
  <c r="P94" i="6" s="1"/>
  <c r="Q94" i="6" s="1"/>
  <c r="N95" i="6"/>
  <c r="P95" i="6" s="1"/>
  <c r="Q95" i="6" s="1"/>
  <c r="N96" i="6"/>
  <c r="P96" i="6" s="1"/>
  <c r="Q96" i="6" s="1"/>
  <c r="N97" i="6"/>
  <c r="P97" i="6" s="1"/>
  <c r="Q97" i="6" s="1"/>
  <c r="N98" i="6"/>
  <c r="P98" i="6" s="1"/>
  <c r="Q98" i="6" s="1"/>
  <c r="N99" i="6"/>
  <c r="P99" i="6" s="1"/>
  <c r="Q99" i="6" s="1"/>
  <c r="N100" i="6"/>
  <c r="P100" i="6" s="1"/>
  <c r="Q100" i="6" s="1"/>
  <c r="N101" i="6"/>
  <c r="P101" i="6" s="1"/>
  <c r="Q101" i="6" s="1"/>
  <c r="N102" i="6"/>
  <c r="P102" i="6" s="1"/>
  <c r="Q102" i="6" s="1"/>
  <c r="N103" i="6"/>
  <c r="P103" i="6" s="1"/>
  <c r="Q103" i="6" s="1"/>
  <c r="N104" i="6"/>
  <c r="P104" i="6" s="1"/>
  <c r="Q104" i="6" s="1"/>
  <c r="N105" i="6"/>
  <c r="P105" i="6" s="1"/>
  <c r="Q105" i="6" s="1"/>
  <c r="N106" i="6"/>
  <c r="P106" i="6" s="1"/>
  <c r="Q106" i="6" s="1"/>
  <c r="N107" i="6"/>
  <c r="P107" i="6" s="1"/>
  <c r="Q107" i="6" s="1"/>
  <c r="N108" i="6"/>
  <c r="P108" i="6" s="1"/>
  <c r="Q108" i="6" s="1"/>
  <c r="N109" i="6"/>
  <c r="P109" i="6" s="1"/>
  <c r="Q109" i="6" s="1"/>
  <c r="N110" i="6"/>
  <c r="P110" i="6" s="1"/>
  <c r="Q110" i="6" s="1"/>
  <c r="N111" i="6"/>
  <c r="P111" i="6" s="1"/>
  <c r="Q111" i="6" s="1"/>
  <c r="N112" i="6"/>
  <c r="P112" i="6" s="1"/>
  <c r="Q112" i="6" s="1"/>
  <c r="N113" i="6"/>
  <c r="P113" i="6" s="1"/>
  <c r="Q113" i="6" s="1"/>
  <c r="N114" i="6"/>
  <c r="P114" i="6" s="1"/>
  <c r="Q114" i="6" s="1"/>
  <c r="N115" i="6"/>
  <c r="P115" i="6" s="1"/>
  <c r="Q115" i="6" s="1"/>
  <c r="N116" i="6"/>
  <c r="P116" i="6" s="1"/>
  <c r="Q116" i="6" s="1"/>
  <c r="N117" i="6"/>
  <c r="P117" i="6" s="1"/>
  <c r="Q117" i="6" s="1"/>
  <c r="N118" i="6"/>
  <c r="P118" i="6" s="1"/>
  <c r="Q118" i="6" s="1"/>
  <c r="N119" i="6"/>
  <c r="P119" i="6" s="1"/>
  <c r="Q119" i="6" s="1"/>
  <c r="N120" i="6"/>
  <c r="P120" i="6" s="1"/>
  <c r="Q120" i="6" s="1"/>
  <c r="N121" i="6"/>
  <c r="P121" i="6" s="1"/>
  <c r="Q121" i="6" s="1"/>
  <c r="N122" i="6"/>
  <c r="P122" i="6" s="1"/>
  <c r="Q122" i="6" s="1"/>
  <c r="N123" i="6"/>
  <c r="P123" i="6" s="1"/>
  <c r="Q123" i="6" s="1"/>
  <c r="N124" i="6"/>
  <c r="P124" i="6" s="1"/>
  <c r="Q124" i="6" s="1"/>
  <c r="N125" i="6"/>
  <c r="P125" i="6" s="1"/>
  <c r="Q125" i="6" s="1"/>
  <c r="N126" i="6"/>
  <c r="P126" i="6" s="1"/>
  <c r="Q126" i="6" s="1"/>
  <c r="N127" i="6"/>
  <c r="P127" i="6" s="1"/>
  <c r="Q127" i="6" s="1"/>
  <c r="N128" i="6"/>
  <c r="P128" i="6" s="1"/>
  <c r="Q128" i="6" s="1"/>
  <c r="N129" i="6"/>
  <c r="P129" i="6" s="1"/>
  <c r="Q129" i="6" s="1"/>
  <c r="N130" i="6"/>
  <c r="P130" i="6" s="1"/>
  <c r="Q130" i="6" s="1"/>
  <c r="N131" i="6"/>
  <c r="P131" i="6" s="1"/>
  <c r="Q131" i="6" s="1"/>
  <c r="N132" i="6"/>
  <c r="P132" i="6" s="1"/>
  <c r="Q132" i="6" s="1"/>
  <c r="N133" i="6"/>
  <c r="P133" i="6" s="1"/>
  <c r="Q133" i="6" s="1"/>
  <c r="N134" i="6"/>
  <c r="P134" i="6" s="1"/>
  <c r="Q134" i="6" s="1"/>
  <c r="N135" i="6"/>
  <c r="P135" i="6" s="1"/>
  <c r="Q135" i="6" s="1"/>
  <c r="N136" i="6"/>
  <c r="P136" i="6" s="1"/>
  <c r="Q136" i="6" s="1"/>
  <c r="N137" i="6"/>
  <c r="P137" i="6" s="1"/>
  <c r="Q137" i="6" s="1"/>
  <c r="N138" i="6"/>
  <c r="P138" i="6" s="1"/>
  <c r="Q138" i="6" s="1"/>
  <c r="N139" i="6"/>
  <c r="P139" i="6" s="1"/>
  <c r="Q139" i="6" s="1"/>
  <c r="N140" i="6"/>
  <c r="P140" i="6" s="1"/>
  <c r="Q140" i="6" s="1"/>
  <c r="N141" i="6"/>
  <c r="P141" i="6" s="1"/>
  <c r="Q141" i="6" s="1"/>
  <c r="N142" i="6"/>
  <c r="P142" i="6" s="1"/>
  <c r="Q142" i="6" s="1"/>
  <c r="N143" i="6"/>
  <c r="P143" i="6" s="1"/>
  <c r="Q143" i="6" s="1"/>
  <c r="N144" i="6"/>
  <c r="P144" i="6" s="1"/>
  <c r="Q144" i="6" s="1"/>
  <c r="N145" i="6"/>
  <c r="P145" i="6" s="1"/>
  <c r="Q145" i="6" s="1"/>
  <c r="N146" i="6"/>
  <c r="P146" i="6" s="1"/>
  <c r="Q146" i="6" s="1"/>
  <c r="N147" i="6"/>
  <c r="P147" i="6" s="1"/>
  <c r="Q147" i="6" s="1"/>
  <c r="N148" i="6"/>
  <c r="P148" i="6" s="1"/>
  <c r="Q148" i="6" s="1"/>
  <c r="N149" i="6"/>
  <c r="P149" i="6" s="1"/>
  <c r="Q149" i="6" s="1"/>
  <c r="N150" i="6"/>
  <c r="P150" i="6" s="1"/>
  <c r="Q150" i="6" s="1"/>
  <c r="N151" i="6"/>
  <c r="P151" i="6" s="1"/>
  <c r="Q151" i="6" s="1"/>
  <c r="N152" i="6"/>
  <c r="P152" i="6" s="1"/>
  <c r="Q152" i="6" s="1"/>
  <c r="N153" i="6"/>
  <c r="P153" i="6" s="1"/>
  <c r="Q153" i="6" s="1"/>
  <c r="N154" i="6"/>
  <c r="P154" i="6" s="1"/>
  <c r="Q154" i="6" s="1"/>
  <c r="N155" i="6"/>
  <c r="P155" i="6" s="1"/>
  <c r="Q155" i="6" s="1"/>
  <c r="N156" i="6"/>
  <c r="P156" i="6" s="1"/>
  <c r="Q156" i="6" s="1"/>
  <c r="N157" i="6"/>
  <c r="P157" i="6" s="1"/>
  <c r="Q157" i="6" s="1"/>
  <c r="N158" i="6"/>
  <c r="P158" i="6" s="1"/>
  <c r="Q158" i="6" s="1"/>
  <c r="N159" i="6"/>
  <c r="P159" i="6" s="1"/>
  <c r="Q159" i="6" s="1"/>
  <c r="N160" i="6"/>
  <c r="P160" i="6" s="1"/>
  <c r="Q160" i="6" s="1"/>
  <c r="N161" i="6"/>
  <c r="P161" i="6" s="1"/>
  <c r="Q161" i="6" s="1"/>
  <c r="N162" i="6"/>
  <c r="P162" i="6" s="1"/>
  <c r="Q162" i="6" s="1"/>
  <c r="N163" i="6"/>
  <c r="P163" i="6" s="1"/>
  <c r="Q163" i="6" s="1"/>
  <c r="N164" i="6"/>
  <c r="P164" i="6" s="1"/>
  <c r="Q164" i="6" s="1"/>
  <c r="N165" i="6"/>
  <c r="P165" i="6" s="1"/>
  <c r="Q165" i="6" s="1"/>
  <c r="N166" i="6"/>
  <c r="P166" i="6" s="1"/>
  <c r="Q166" i="6" s="1"/>
  <c r="N167" i="6"/>
  <c r="P167" i="6" s="1"/>
  <c r="Q167" i="6" s="1"/>
  <c r="N168" i="6"/>
  <c r="P168" i="6" s="1"/>
  <c r="Q168" i="6" s="1"/>
  <c r="N169" i="6"/>
  <c r="P169" i="6" s="1"/>
  <c r="Q169" i="6" s="1"/>
  <c r="N170" i="6"/>
  <c r="P170" i="6" s="1"/>
  <c r="Q170" i="6" s="1"/>
  <c r="N171" i="6"/>
  <c r="P171" i="6" s="1"/>
  <c r="Q171" i="6" s="1"/>
  <c r="N172" i="6"/>
  <c r="P172" i="6" s="1"/>
  <c r="Q172" i="6" s="1"/>
  <c r="N173" i="6"/>
  <c r="P173" i="6" s="1"/>
  <c r="Q173" i="6" s="1"/>
  <c r="N174" i="6"/>
  <c r="P174" i="6" s="1"/>
  <c r="Q174" i="6" s="1"/>
  <c r="N175" i="6"/>
  <c r="P175" i="6" s="1"/>
  <c r="Q175" i="6" s="1"/>
  <c r="N176" i="6"/>
  <c r="P176" i="6" s="1"/>
  <c r="Q176" i="6" s="1"/>
  <c r="N177" i="6"/>
  <c r="P177" i="6" s="1"/>
  <c r="Q177" i="6" s="1"/>
  <c r="N178" i="6"/>
  <c r="P178" i="6" s="1"/>
  <c r="Q178" i="6" s="1"/>
  <c r="N179" i="6"/>
  <c r="P179" i="6" s="1"/>
  <c r="Q179" i="6" s="1"/>
  <c r="N180" i="6"/>
  <c r="P180" i="6" s="1"/>
  <c r="Q180" i="6" s="1"/>
  <c r="N181" i="6"/>
  <c r="P181" i="6" s="1"/>
  <c r="Q181" i="6" s="1"/>
  <c r="N182" i="6"/>
  <c r="P182" i="6" s="1"/>
  <c r="Q182" i="6" s="1"/>
  <c r="N183" i="6"/>
  <c r="P183" i="6" s="1"/>
  <c r="Q183" i="6" s="1"/>
  <c r="N184" i="6"/>
  <c r="P184" i="6" s="1"/>
  <c r="Q184" i="6" s="1"/>
  <c r="N185" i="6"/>
  <c r="P185" i="6" s="1"/>
  <c r="Q185" i="6" s="1"/>
  <c r="N186" i="6"/>
  <c r="P186" i="6" s="1"/>
  <c r="Q186" i="6" s="1"/>
  <c r="N187" i="6"/>
  <c r="P187" i="6" s="1"/>
  <c r="Q187" i="6" s="1"/>
  <c r="N188" i="6"/>
  <c r="P188" i="6" s="1"/>
  <c r="Q188" i="6" s="1"/>
  <c r="N189" i="6"/>
  <c r="P189" i="6" s="1"/>
  <c r="Q189" i="6" s="1"/>
  <c r="N190" i="6"/>
  <c r="P190" i="6" s="1"/>
  <c r="Q190" i="6" s="1"/>
  <c r="N191" i="6"/>
  <c r="P191" i="6" s="1"/>
  <c r="Q191" i="6" s="1"/>
  <c r="N192" i="6"/>
  <c r="P192" i="6" s="1"/>
  <c r="Q192" i="6" s="1"/>
  <c r="N193" i="6"/>
  <c r="P193" i="6" s="1"/>
  <c r="Q193" i="6" s="1"/>
  <c r="N194" i="6"/>
  <c r="P194" i="6" s="1"/>
  <c r="Q194" i="6" s="1"/>
  <c r="N195" i="6"/>
  <c r="P195" i="6" s="1"/>
  <c r="Q195" i="6" s="1"/>
  <c r="N196" i="6"/>
  <c r="P196" i="6" s="1"/>
  <c r="Q196" i="6" s="1"/>
  <c r="N197" i="6"/>
  <c r="P197" i="6" s="1"/>
  <c r="Q197" i="6" s="1"/>
  <c r="N198" i="6"/>
  <c r="P198" i="6" s="1"/>
  <c r="Q198" i="6" s="1"/>
  <c r="N199" i="6"/>
  <c r="P199" i="6" s="1"/>
  <c r="Q199" i="6" s="1"/>
  <c r="N200" i="6"/>
  <c r="P200" i="6" s="1"/>
  <c r="Q200" i="6" s="1"/>
  <c r="N201" i="6"/>
  <c r="P201" i="6" s="1"/>
  <c r="Q201" i="6" s="1"/>
  <c r="N202" i="6"/>
  <c r="P202" i="6" s="1"/>
  <c r="Q202" i="6" s="1"/>
  <c r="N203" i="6"/>
  <c r="P203" i="6" s="1"/>
  <c r="Q203" i="6" s="1"/>
  <c r="N204" i="6"/>
  <c r="P204" i="6" s="1"/>
  <c r="Q204" i="6" s="1"/>
  <c r="N205" i="6"/>
  <c r="P205" i="6" s="1"/>
  <c r="Q205" i="6" s="1"/>
  <c r="N206" i="6"/>
  <c r="P206" i="6" s="1"/>
  <c r="Q206" i="6" s="1"/>
  <c r="N207" i="6"/>
  <c r="P207" i="6" s="1"/>
  <c r="Q207" i="6" s="1"/>
  <c r="N208" i="6"/>
  <c r="P208" i="6" s="1"/>
  <c r="Q208" i="6" s="1"/>
  <c r="N209" i="6"/>
  <c r="P209" i="6" s="1"/>
  <c r="Q209" i="6" s="1"/>
  <c r="N210" i="6"/>
  <c r="P210" i="6" s="1"/>
  <c r="Q210" i="6" s="1"/>
  <c r="N211" i="6"/>
  <c r="P211" i="6" s="1"/>
  <c r="Q211" i="6" s="1"/>
  <c r="N212" i="6"/>
  <c r="P212" i="6" s="1"/>
  <c r="Q212" i="6" s="1"/>
  <c r="N213" i="6"/>
  <c r="P213" i="6" s="1"/>
  <c r="Q213" i="6" s="1"/>
  <c r="N214" i="6"/>
  <c r="P214" i="6" s="1"/>
  <c r="Q214" i="6" s="1"/>
  <c r="N215" i="6"/>
  <c r="P215" i="6" s="1"/>
  <c r="Q215" i="6" s="1"/>
  <c r="N216" i="6"/>
  <c r="P216" i="6" s="1"/>
  <c r="Q216" i="6" s="1"/>
  <c r="N217" i="6"/>
  <c r="P217" i="6" s="1"/>
  <c r="Q217" i="6" s="1"/>
  <c r="N218" i="6"/>
  <c r="P218" i="6" s="1"/>
  <c r="Q218" i="6" s="1"/>
  <c r="N219" i="6"/>
  <c r="P219" i="6" s="1"/>
  <c r="Q219" i="6" s="1"/>
  <c r="N220" i="6"/>
  <c r="P220" i="6" s="1"/>
  <c r="Q220" i="6" s="1"/>
  <c r="N221" i="6"/>
  <c r="P221" i="6" s="1"/>
  <c r="Q221" i="6" s="1"/>
  <c r="N222" i="6"/>
  <c r="P222" i="6" s="1"/>
  <c r="Q222" i="6" s="1"/>
  <c r="N223" i="6"/>
  <c r="P223" i="6" s="1"/>
  <c r="Q223" i="6" s="1"/>
  <c r="N224" i="6"/>
  <c r="P224" i="6" s="1"/>
  <c r="Q224" i="6" s="1"/>
  <c r="N225" i="6"/>
  <c r="P225" i="6" s="1"/>
  <c r="Q225" i="6" s="1"/>
  <c r="N226" i="6"/>
  <c r="P226" i="6" s="1"/>
  <c r="Q226" i="6" s="1"/>
  <c r="N227" i="6"/>
  <c r="P227" i="6" s="1"/>
  <c r="Q227" i="6" s="1"/>
  <c r="N228" i="6"/>
  <c r="P228" i="6" s="1"/>
  <c r="Q228" i="6" s="1"/>
  <c r="N229" i="6"/>
  <c r="P229" i="6" s="1"/>
  <c r="Q229" i="6" s="1"/>
  <c r="N230" i="6"/>
  <c r="P230" i="6" s="1"/>
  <c r="Q230" i="6" s="1"/>
  <c r="N231" i="6"/>
  <c r="P231" i="6" s="1"/>
  <c r="Q231" i="6" s="1"/>
  <c r="N232" i="6"/>
  <c r="P232" i="6" s="1"/>
  <c r="Q232" i="6" s="1"/>
  <c r="N233" i="6"/>
  <c r="P233" i="6" s="1"/>
  <c r="Q233" i="6" s="1"/>
  <c r="N234" i="6"/>
  <c r="P234" i="6" s="1"/>
  <c r="Q234" i="6" s="1"/>
  <c r="N235" i="6"/>
  <c r="P235" i="6" s="1"/>
  <c r="Q235" i="6" s="1"/>
  <c r="N236" i="6"/>
  <c r="P236" i="6" s="1"/>
  <c r="Q236" i="6" s="1"/>
  <c r="N237" i="6"/>
  <c r="P237" i="6" s="1"/>
  <c r="Q237" i="6" s="1"/>
  <c r="N238" i="6"/>
  <c r="P238" i="6" s="1"/>
  <c r="Q238" i="6" s="1"/>
  <c r="N239" i="6"/>
  <c r="P239" i="6" s="1"/>
  <c r="Q239" i="6" s="1"/>
  <c r="N240" i="6"/>
  <c r="P240" i="6" s="1"/>
  <c r="Q240" i="6" s="1"/>
  <c r="N241" i="6"/>
  <c r="P241" i="6" s="1"/>
  <c r="Q241" i="6" s="1"/>
  <c r="N242" i="6"/>
  <c r="P242" i="6" s="1"/>
  <c r="Q242" i="6" s="1"/>
  <c r="N243" i="6"/>
  <c r="P243" i="6" s="1"/>
  <c r="Q243" i="6" s="1"/>
  <c r="N244" i="6"/>
  <c r="P244" i="6" s="1"/>
  <c r="Q244" i="6" s="1"/>
  <c r="N245" i="6"/>
  <c r="P245" i="6" s="1"/>
  <c r="Q245" i="6" s="1"/>
  <c r="N246" i="6"/>
  <c r="P246" i="6" s="1"/>
  <c r="Q246" i="6" s="1"/>
  <c r="N247" i="6"/>
  <c r="P247" i="6" s="1"/>
  <c r="Q247" i="6" s="1"/>
  <c r="N248" i="6"/>
  <c r="P248" i="6" s="1"/>
  <c r="Q248" i="6" s="1"/>
  <c r="N249" i="6"/>
  <c r="P249" i="6" s="1"/>
  <c r="Q249" i="6" s="1"/>
  <c r="N250" i="6"/>
  <c r="P250" i="6" s="1"/>
  <c r="Q250" i="6" s="1"/>
  <c r="N251" i="6"/>
  <c r="P251" i="6" s="1"/>
  <c r="Q251" i="6" s="1"/>
  <c r="N252" i="6"/>
  <c r="P252" i="6" s="1"/>
  <c r="Q252" i="6" s="1"/>
  <c r="N253" i="6"/>
  <c r="P253" i="6" s="1"/>
  <c r="Q253" i="6" s="1"/>
  <c r="N254" i="6"/>
  <c r="P254" i="6" s="1"/>
  <c r="Q254" i="6" s="1"/>
  <c r="N255" i="6"/>
  <c r="P255" i="6" s="1"/>
  <c r="Q255" i="6" s="1"/>
  <c r="N256" i="6"/>
  <c r="P256" i="6" s="1"/>
  <c r="Q256" i="6" s="1"/>
  <c r="N257" i="6"/>
  <c r="P257" i="6" s="1"/>
  <c r="Q257" i="6" s="1"/>
  <c r="N258" i="6"/>
  <c r="P258" i="6" s="1"/>
  <c r="Q258" i="6" s="1"/>
  <c r="N259" i="6"/>
  <c r="P259" i="6" s="1"/>
  <c r="Q259" i="6" s="1"/>
  <c r="N260" i="6"/>
  <c r="P260" i="6" s="1"/>
  <c r="Q260" i="6" s="1"/>
  <c r="N261" i="6"/>
  <c r="P261" i="6" s="1"/>
  <c r="Q261" i="6" s="1"/>
  <c r="N262" i="6"/>
  <c r="P262" i="6" s="1"/>
  <c r="Q262" i="6" s="1"/>
  <c r="N263" i="6"/>
  <c r="P263" i="6" s="1"/>
  <c r="Q263" i="6" s="1"/>
  <c r="N264" i="6"/>
  <c r="P264" i="6" s="1"/>
  <c r="Q264" i="6" s="1"/>
  <c r="N265" i="6"/>
  <c r="P265" i="6" s="1"/>
  <c r="Q265" i="6" s="1"/>
  <c r="N266" i="6"/>
  <c r="P266" i="6" s="1"/>
  <c r="Q266" i="6" s="1"/>
  <c r="N267" i="6"/>
  <c r="P267" i="6" s="1"/>
  <c r="Q267" i="6" s="1"/>
  <c r="N268" i="6"/>
  <c r="P268" i="6" s="1"/>
  <c r="Q268" i="6" s="1"/>
  <c r="N269" i="6"/>
  <c r="P269" i="6" s="1"/>
  <c r="Q269" i="6" s="1"/>
  <c r="N270" i="6"/>
  <c r="P270" i="6" s="1"/>
  <c r="Q270" i="6" s="1"/>
  <c r="N271" i="6"/>
  <c r="P271" i="6" s="1"/>
  <c r="Q271" i="6" s="1"/>
  <c r="N272" i="6"/>
  <c r="P272" i="6" s="1"/>
  <c r="Q272" i="6" s="1"/>
  <c r="N273" i="6"/>
  <c r="P273" i="6" s="1"/>
  <c r="Q273" i="6" s="1"/>
  <c r="N274" i="6"/>
  <c r="P274" i="6" s="1"/>
  <c r="Q274" i="6" s="1"/>
  <c r="N275" i="6"/>
  <c r="P275" i="6" s="1"/>
  <c r="Q275" i="6" s="1"/>
  <c r="N276" i="6"/>
  <c r="P276" i="6" s="1"/>
  <c r="Q276" i="6" s="1"/>
  <c r="N277" i="6"/>
  <c r="P277" i="6" s="1"/>
  <c r="Q277" i="6" s="1"/>
  <c r="N278" i="6"/>
  <c r="P278" i="6" s="1"/>
  <c r="Q278" i="6" s="1"/>
  <c r="N279" i="6"/>
  <c r="P279" i="6" s="1"/>
  <c r="Q279" i="6" s="1"/>
  <c r="N280" i="6"/>
  <c r="P280" i="6" s="1"/>
  <c r="Q280" i="6" s="1"/>
  <c r="N281" i="6"/>
  <c r="P281" i="6" s="1"/>
  <c r="Q281" i="6" s="1"/>
  <c r="N282" i="6"/>
  <c r="P282" i="6" s="1"/>
  <c r="Q282" i="6" s="1"/>
  <c r="N283" i="6"/>
  <c r="P283" i="6" s="1"/>
  <c r="Q283" i="6" s="1"/>
  <c r="N284" i="6"/>
  <c r="P284" i="6" s="1"/>
  <c r="Q284" i="6" s="1"/>
  <c r="N285" i="6"/>
  <c r="P285" i="6" s="1"/>
  <c r="Q285" i="6" s="1"/>
  <c r="N286" i="6"/>
  <c r="P286" i="6" s="1"/>
  <c r="Q286" i="6" s="1"/>
  <c r="N287" i="6"/>
  <c r="P287" i="6" s="1"/>
  <c r="Q287" i="6" s="1"/>
  <c r="N288" i="6"/>
  <c r="P288" i="6" s="1"/>
  <c r="Q288" i="6" s="1"/>
  <c r="N289" i="6"/>
  <c r="P289" i="6" s="1"/>
  <c r="Q289" i="6" s="1"/>
  <c r="N290" i="6"/>
  <c r="P290" i="6" s="1"/>
  <c r="Q290" i="6" s="1"/>
  <c r="N291" i="6"/>
  <c r="P291" i="6" s="1"/>
  <c r="Q291" i="6" s="1"/>
  <c r="N292" i="6"/>
  <c r="P292" i="6" s="1"/>
  <c r="Q292" i="6" s="1"/>
  <c r="N293" i="6"/>
  <c r="P293" i="6" s="1"/>
  <c r="Q293" i="6" s="1"/>
  <c r="N294" i="6"/>
  <c r="P294" i="6" s="1"/>
  <c r="Q294" i="6" s="1"/>
  <c r="N295" i="6"/>
  <c r="P295" i="6" s="1"/>
  <c r="Q295" i="6" s="1"/>
  <c r="N296" i="6"/>
  <c r="P296" i="6" s="1"/>
  <c r="Q296" i="6" s="1"/>
  <c r="N297" i="6"/>
  <c r="P297" i="6" s="1"/>
  <c r="Q297" i="6" s="1"/>
  <c r="N298" i="6"/>
  <c r="P298" i="6" s="1"/>
  <c r="Q298" i="6" s="1"/>
  <c r="N299" i="6"/>
  <c r="P299" i="6" s="1"/>
  <c r="Q299" i="6" s="1"/>
  <c r="N300" i="6"/>
  <c r="P300" i="6" s="1"/>
  <c r="Q300" i="6" s="1"/>
  <c r="N301" i="6"/>
  <c r="P301" i="6" s="1"/>
  <c r="Q301" i="6" s="1"/>
  <c r="N302" i="6"/>
  <c r="P302" i="6" s="1"/>
  <c r="Q302" i="6" s="1"/>
  <c r="N303" i="6"/>
  <c r="P303" i="6" s="1"/>
  <c r="Q303" i="6" s="1"/>
  <c r="N304" i="6"/>
  <c r="P304" i="6" s="1"/>
  <c r="Q304" i="6" s="1"/>
  <c r="N305" i="6"/>
  <c r="P305" i="6" s="1"/>
  <c r="Q305" i="6" s="1"/>
  <c r="N306" i="6"/>
  <c r="P306" i="6" s="1"/>
  <c r="Q306" i="6" s="1"/>
  <c r="N307" i="6"/>
  <c r="P307" i="6" s="1"/>
  <c r="Q307" i="6" s="1"/>
  <c r="N308" i="6"/>
  <c r="P308" i="6" s="1"/>
  <c r="Q308" i="6" s="1"/>
  <c r="N309" i="6"/>
  <c r="P309" i="6" s="1"/>
  <c r="Q309" i="6" s="1"/>
  <c r="N310" i="6"/>
  <c r="P310" i="6" s="1"/>
  <c r="Q310" i="6" s="1"/>
  <c r="N311" i="6"/>
  <c r="P311" i="6" s="1"/>
  <c r="Q311" i="6" s="1"/>
  <c r="N312" i="6"/>
  <c r="P312" i="6" s="1"/>
  <c r="Q312" i="6" s="1"/>
  <c r="N313" i="6"/>
  <c r="P313" i="6" s="1"/>
  <c r="Q313" i="6" s="1"/>
  <c r="N314" i="6"/>
  <c r="P314" i="6" s="1"/>
  <c r="Q314" i="6" s="1"/>
  <c r="N315" i="6"/>
  <c r="P315" i="6" s="1"/>
  <c r="Q315" i="6" s="1"/>
  <c r="N316" i="6"/>
  <c r="P316" i="6" s="1"/>
  <c r="Q316" i="6" s="1"/>
  <c r="N317" i="6"/>
  <c r="P317" i="6" s="1"/>
  <c r="Q317" i="6" s="1"/>
  <c r="N318" i="6"/>
  <c r="P318" i="6" s="1"/>
  <c r="Q318" i="6" s="1"/>
  <c r="N319" i="6"/>
  <c r="P319" i="6" s="1"/>
  <c r="Q319" i="6" s="1"/>
  <c r="N320" i="6"/>
  <c r="P320" i="6" s="1"/>
  <c r="Q320" i="6" s="1"/>
  <c r="N321" i="6"/>
  <c r="P321" i="6" s="1"/>
  <c r="Q321" i="6" s="1"/>
  <c r="N322" i="6"/>
  <c r="P322" i="6" s="1"/>
  <c r="Q322" i="6" s="1"/>
  <c r="N323" i="6"/>
  <c r="P323" i="6" s="1"/>
  <c r="Q323" i="6" s="1"/>
  <c r="N324" i="6"/>
  <c r="P324" i="6" s="1"/>
  <c r="Q324" i="6" s="1"/>
  <c r="N325" i="6"/>
  <c r="P325" i="6" s="1"/>
  <c r="Q325" i="6" s="1"/>
  <c r="N326" i="6"/>
  <c r="P326" i="6" s="1"/>
  <c r="Q326" i="6" s="1"/>
  <c r="N327" i="6"/>
  <c r="P327" i="6" s="1"/>
  <c r="Q327" i="6" s="1"/>
  <c r="N328" i="6"/>
  <c r="P328" i="6" s="1"/>
  <c r="Q328" i="6" s="1"/>
  <c r="N329" i="6"/>
  <c r="P329" i="6" s="1"/>
  <c r="Q329" i="6" s="1"/>
  <c r="N330" i="6"/>
  <c r="P330" i="6" s="1"/>
  <c r="Q330" i="6" s="1"/>
  <c r="N331" i="6"/>
  <c r="P331" i="6" s="1"/>
  <c r="Q331" i="6" s="1"/>
  <c r="N332" i="6"/>
  <c r="P332" i="6" s="1"/>
  <c r="Q332" i="6" s="1"/>
  <c r="N333" i="6"/>
  <c r="P333" i="6" s="1"/>
  <c r="Q333" i="6" s="1"/>
  <c r="N334" i="6"/>
  <c r="P334" i="6" s="1"/>
  <c r="Q334" i="6" s="1"/>
  <c r="N335" i="6"/>
  <c r="P335" i="6" s="1"/>
  <c r="Q335" i="6" s="1"/>
  <c r="N336" i="6"/>
  <c r="P336" i="6" s="1"/>
  <c r="Q336" i="6" s="1"/>
  <c r="N337" i="6"/>
  <c r="P337" i="6" s="1"/>
  <c r="Q337" i="6" s="1"/>
  <c r="N338" i="6"/>
  <c r="P338" i="6" s="1"/>
  <c r="Q338" i="6" s="1"/>
  <c r="N339" i="6"/>
  <c r="P339" i="6" s="1"/>
  <c r="Q339" i="6" s="1"/>
  <c r="N340" i="6"/>
  <c r="P340" i="6" s="1"/>
  <c r="Q340" i="6" s="1"/>
  <c r="N341" i="6"/>
  <c r="P341" i="6" s="1"/>
  <c r="Q341" i="6" s="1"/>
  <c r="N342" i="6"/>
  <c r="P342" i="6" s="1"/>
  <c r="Q342" i="6" s="1"/>
  <c r="N343" i="6"/>
  <c r="P343" i="6" s="1"/>
  <c r="Q343" i="6" s="1"/>
  <c r="N344" i="6"/>
  <c r="P344" i="6" s="1"/>
  <c r="Q344" i="6" s="1"/>
  <c r="N345" i="6"/>
  <c r="P345" i="6" s="1"/>
  <c r="Q345" i="6" s="1"/>
  <c r="N346" i="6"/>
  <c r="P346" i="6" s="1"/>
  <c r="Q346" i="6" s="1"/>
  <c r="N347" i="6"/>
  <c r="P347" i="6" s="1"/>
  <c r="Q347" i="6" s="1"/>
  <c r="N348" i="6"/>
  <c r="P348" i="6" s="1"/>
  <c r="Q348" i="6" s="1"/>
  <c r="N349" i="6"/>
  <c r="P349" i="6" s="1"/>
  <c r="Q349" i="6" s="1"/>
  <c r="N350" i="6"/>
  <c r="P350" i="6" s="1"/>
  <c r="Q350" i="6" s="1"/>
  <c r="N351" i="6"/>
  <c r="P351" i="6" s="1"/>
  <c r="Q351" i="6" s="1"/>
  <c r="N352" i="6"/>
  <c r="P352" i="6" s="1"/>
  <c r="Q352" i="6" s="1"/>
  <c r="N353" i="6"/>
  <c r="P353" i="6" s="1"/>
  <c r="Q353" i="6" s="1"/>
  <c r="N354" i="6"/>
  <c r="P354" i="6" s="1"/>
  <c r="Q354" i="6" s="1"/>
  <c r="N355" i="6"/>
  <c r="P355" i="6" s="1"/>
  <c r="Q355" i="6" s="1"/>
  <c r="N356" i="6"/>
  <c r="P356" i="6" s="1"/>
  <c r="Q356" i="6" s="1"/>
  <c r="N357" i="6"/>
  <c r="P357" i="6" s="1"/>
  <c r="Q357" i="6" s="1"/>
  <c r="N358" i="6"/>
  <c r="P358" i="6" s="1"/>
  <c r="Q358" i="6" s="1"/>
  <c r="N359" i="6"/>
  <c r="P359" i="6" s="1"/>
  <c r="Q359" i="6" s="1"/>
  <c r="N360" i="6"/>
  <c r="P360" i="6" s="1"/>
  <c r="Q360" i="6" s="1"/>
  <c r="N361" i="6"/>
  <c r="P361" i="6" s="1"/>
  <c r="Q361" i="6" s="1"/>
  <c r="N362" i="6"/>
  <c r="P362" i="6" s="1"/>
  <c r="Q362" i="6" s="1"/>
  <c r="N363" i="6"/>
  <c r="P363" i="6" s="1"/>
  <c r="Q363" i="6" s="1"/>
  <c r="N364" i="6"/>
  <c r="P364" i="6" s="1"/>
  <c r="Q364" i="6" s="1"/>
  <c r="N365" i="6"/>
  <c r="P365" i="6" s="1"/>
  <c r="Q365" i="6" s="1"/>
  <c r="N366" i="6"/>
  <c r="P366" i="6" s="1"/>
  <c r="Q366" i="6" s="1"/>
  <c r="N367" i="6"/>
  <c r="P367" i="6" s="1"/>
  <c r="Q367" i="6" s="1"/>
  <c r="N368" i="6"/>
  <c r="P368" i="6" s="1"/>
  <c r="Q368" i="6" s="1"/>
  <c r="N369" i="6"/>
  <c r="P369" i="6" s="1"/>
  <c r="Q369" i="6" s="1"/>
  <c r="N370" i="6"/>
  <c r="P370" i="6" s="1"/>
  <c r="Q370" i="6" s="1"/>
  <c r="N371" i="6"/>
  <c r="P371" i="6" s="1"/>
  <c r="Q371" i="6" s="1"/>
  <c r="N372" i="6"/>
  <c r="P372" i="6" s="1"/>
  <c r="Q372" i="6" s="1"/>
  <c r="N373" i="6"/>
  <c r="P373" i="6" s="1"/>
  <c r="Q373" i="6" s="1"/>
  <c r="N374" i="6"/>
  <c r="P374" i="6" s="1"/>
  <c r="Q374" i="6" s="1"/>
  <c r="N375" i="6"/>
  <c r="P375" i="6" s="1"/>
  <c r="Q375" i="6" s="1"/>
  <c r="N376" i="6"/>
  <c r="P376" i="6" s="1"/>
  <c r="Q376" i="6" s="1"/>
  <c r="N377" i="6"/>
  <c r="P377" i="6" s="1"/>
  <c r="Q377" i="6" s="1"/>
  <c r="N378" i="6"/>
  <c r="P378" i="6" s="1"/>
  <c r="Q378" i="6" s="1"/>
  <c r="N379" i="6"/>
  <c r="P379" i="6" s="1"/>
  <c r="Q379" i="6" s="1"/>
  <c r="N380" i="6"/>
  <c r="P380" i="6" s="1"/>
  <c r="Q380" i="6" s="1"/>
  <c r="N381" i="6"/>
  <c r="P381" i="6" s="1"/>
  <c r="Q381" i="6" s="1"/>
  <c r="N382" i="6"/>
  <c r="P382" i="6" s="1"/>
  <c r="Q382" i="6" s="1"/>
  <c r="N383" i="6"/>
  <c r="P383" i="6" s="1"/>
  <c r="Q383" i="6" s="1"/>
  <c r="N384" i="6"/>
  <c r="P384" i="6" s="1"/>
  <c r="Q384" i="6" s="1"/>
  <c r="N385" i="6"/>
  <c r="P385" i="6" s="1"/>
  <c r="Q385" i="6" s="1"/>
  <c r="N386" i="6"/>
  <c r="P386" i="6" s="1"/>
  <c r="Q386" i="6" s="1"/>
  <c r="N387" i="6"/>
  <c r="P387" i="6" s="1"/>
  <c r="Q387" i="6" s="1"/>
  <c r="N388" i="6"/>
  <c r="P388" i="6" s="1"/>
  <c r="Q388" i="6" s="1"/>
  <c r="N389" i="6"/>
  <c r="P389" i="6" s="1"/>
  <c r="Q389" i="6" s="1"/>
  <c r="N390" i="6"/>
  <c r="P390" i="6" s="1"/>
  <c r="Q390" i="6" s="1"/>
  <c r="N391" i="6"/>
  <c r="P391" i="6" s="1"/>
  <c r="Q391" i="6" s="1"/>
  <c r="N392" i="6"/>
  <c r="P392" i="6" s="1"/>
  <c r="Q392" i="6" s="1"/>
  <c r="N393" i="6"/>
  <c r="P393" i="6" s="1"/>
  <c r="Q393" i="6" s="1"/>
  <c r="N394" i="6"/>
  <c r="P394" i="6" s="1"/>
  <c r="Q394" i="6" s="1"/>
  <c r="N395" i="6"/>
  <c r="P395" i="6" s="1"/>
  <c r="Q395" i="6" s="1"/>
  <c r="N396" i="6"/>
  <c r="P396" i="6" s="1"/>
  <c r="Q396" i="6" s="1"/>
  <c r="N397" i="6"/>
  <c r="P397" i="6" s="1"/>
  <c r="Q397" i="6" s="1"/>
  <c r="N398" i="6"/>
  <c r="P398" i="6" s="1"/>
  <c r="Q398" i="6" s="1"/>
  <c r="N399" i="6"/>
  <c r="P399" i="6" s="1"/>
  <c r="Q399" i="6" s="1"/>
  <c r="N400" i="6"/>
  <c r="P400" i="6" s="1"/>
  <c r="Q400" i="6" s="1"/>
  <c r="N401" i="6"/>
  <c r="P401" i="6" s="1"/>
  <c r="Q401" i="6" s="1"/>
  <c r="N402" i="6"/>
  <c r="P402" i="6" s="1"/>
  <c r="Q402" i="6" s="1"/>
  <c r="N403" i="6"/>
  <c r="P403" i="6" s="1"/>
  <c r="Q403" i="6" s="1"/>
  <c r="N404" i="6"/>
  <c r="P404" i="6" s="1"/>
  <c r="Q404" i="6" s="1"/>
  <c r="N405" i="6"/>
  <c r="P405" i="6" s="1"/>
  <c r="Q405" i="6" s="1"/>
  <c r="N406" i="6"/>
  <c r="P406" i="6" s="1"/>
  <c r="Q406" i="6" s="1"/>
  <c r="N407" i="6"/>
  <c r="P407" i="6" s="1"/>
  <c r="Q407" i="6" s="1"/>
  <c r="N408" i="6"/>
  <c r="P408" i="6" s="1"/>
  <c r="Q408" i="6" s="1"/>
  <c r="N409" i="6"/>
  <c r="P409" i="6" s="1"/>
  <c r="Q409" i="6" s="1"/>
  <c r="N410" i="6"/>
  <c r="P410" i="6" s="1"/>
  <c r="Q410" i="6" s="1"/>
  <c r="N411" i="6"/>
  <c r="P411" i="6" s="1"/>
  <c r="Q411" i="6" s="1"/>
  <c r="N412" i="6"/>
  <c r="P412" i="6" s="1"/>
  <c r="Q412" i="6" s="1"/>
  <c r="N413" i="6"/>
  <c r="P413" i="6" s="1"/>
  <c r="Q413" i="6" s="1"/>
  <c r="N414" i="6"/>
  <c r="P414" i="6" s="1"/>
  <c r="Q414" i="6" s="1"/>
  <c r="N415" i="6"/>
  <c r="P415" i="6" s="1"/>
  <c r="Q415" i="6" s="1"/>
  <c r="N416" i="6"/>
  <c r="P416" i="6" s="1"/>
  <c r="Q416" i="6" s="1"/>
  <c r="N417" i="6"/>
  <c r="P417" i="6" s="1"/>
  <c r="Q417" i="6" s="1"/>
  <c r="N418" i="6"/>
  <c r="P418" i="6" s="1"/>
  <c r="Q418" i="6" s="1"/>
  <c r="N419" i="6"/>
  <c r="P419" i="6" s="1"/>
  <c r="Q419" i="6" s="1"/>
  <c r="N420" i="6"/>
  <c r="P420" i="6" s="1"/>
  <c r="Q420" i="6" s="1"/>
  <c r="N421" i="6"/>
  <c r="P421" i="6" s="1"/>
  <c r="Q421" i="6" s="1"/>
  <c r="N422" i="6"/>
  <c r="P422" i="6" s="1"/>
  <c r="Q422" i="6" s="1"/>
  <c r="N423" i="6"/>
  <c r="P423" i="6" s="1"/>
  <c r="Q423" i="6" s="1"/>
  <c r="N424" i="6"/>
  <c r="P424" i="6" s="1"/>
  <c r="Q424" i="6" s="1"/>
  <c r="N425" i="6"/>
  <c r="P425" i="6" s="1"/>
  <c r="Q425" i="6" s="1"/>
  <c r="N426" i="6"/>
  <c r="P426" i="6" s="1"/>
  <c r="Q426" i="6" s="1"/>
  <c r="N427" i="6"/>
  <c r="P427" i="6" s="1"/>
  <c r="Q427" i="6" s="1"/>
  <c r="N428" i="6"/>
  <c r="P428" i="6" s="1"/>
  <c r="Q428" i="6" s="1"/>
  <c r="N429" i="6"/>
  <c r="P429" i="6" s="1"/>
  <c r="Q429" i="6" s="1"/>
  <c r="N430" i="6"/>
  <c r="P430" i="6" s="1"/>
  <c r="Q430" i="6" s="1"/>
  <c r="N431" i="6"/>
  <c r="P431" i="6" s="1"/>
  <c r="Q431" i="6" s="1"/>
  <c r="N432" i="6"/>
  <c r="P432" i="6" s="1"/>
  <c r="Q432" i="6" s="1"/>
  <c r="N433" i="6"/>
  <c r="P433" i="6" s="1"/>
  <c r="Q433" i="6" s="1"/>
  <c r="N434" i="6"/>
  <c r="P434" i="6" s="1"/>
  <c r="Q434" i="6" s="1"/>
  <c r="N435" i="6"/>
  <c r="P435" i="6" s="1"/>
  <c r="Q435" i="6" s="1"/>
  <c r="N436" i="6"/>
  <c r="P436" i="6" s="1"/>
  <c r="Q436" i="6" s="1"/>
  <c r="N437" i="6"/>
  <c r="P437" i="6" s="1"/>
  <c r="Q437" i="6" s="1"/>
  <c r="N438" i="6"/>
  <c r="P438" i="6" s="1"/>
  <c r="Q438" i="6" s="1"/>
  <c r="N439" i="6"/>
  <c r="P439" i="6" s="1"/>
  <c r="Q439" i="6" s="1"/>
  <c r="N440" i="6"/>
  <c r="P440" i="6" s="1"/>
  <c r="Q440" i="6" s="1"/>
  <c r="N441" i="6"/>
  <c r="P441" i="6" s="1"/>
  <c r="Q441" i="6" s="1"/>
  <c r="N442" i="6"/>
  <c r="P442" i="6" s="1"/>
  <c r="Q442" i="6" s="1"/>
  <c r="N443" i="6"/>
  <c r="P443" i="6" s="1"/>
  <c r="Q443" i="6" s="1"/>
  <c r="N444" i="6"/>
  <c r="P444" i="6" s="1"/>
  <c r="Q444" i="6" s="1"/>
  <c r="N445" i="6"/>
  <c r="P445" i="6" s="1"/>
  <c r="Q445" i="6" s="1"/>
  <c r="N446" i="6"/>
  <c r="P446" i="6" s="1"/>
  <c r="Q446" i="6" s="1"/>
  <c r="N447" i="6"/>
  <c r="P447" i="6" s="1"/>
  <c r="Q447" i="6" s="1"/>
  <c r="N448" i="6"/>
  <c r="P448" i="6" s="1"/>
  <c r="Q448" i="6" s="1"/>
  <c r="N449" i="6"/>
  <c r="P449" i="6" s="1"/>
  <c r="Q449" i="6" s="1"/>
  <c r="N450" i="6"/>
  <c r="P450" i="6" s="1"/>
  <c r="Q450" i="6" s="1"/>
  <c r="N451" i="6"/>
  <c r="P451" i="6" s="1"/>
  <c r="Q451" i="6" s="1"/>
  <c r="N452" i="6"/>
  <c r="P452" i="6" s="1"/>
  <c r="Q452" i="6" s="1"/>
  <c r="N453" i="6"/>
  <c r="P453" i="6" s="1"/>
  <c r="Q453" i="6" s="1"/>
  <c r="N454" i="6"/>
  <c r="P454" i="6" s="1"/>
  <c r="Q454" i="6" s="1"/>
  <c r="N455" i="6"/>
  <c r="P455" i="6" s="1"/>
  <c r="Q455" i="6" s="1"/>
  <c r="N456" i="6"/>
  <c r="P456" i="6" s="1"/>
  <c r="Q456" i="6" s="1"/>
  <c r="N457" i="6"/>
  <c r="P457" i="6" s="1"/>
  <c r="Q457" i="6" s="1"/>
  <c r="N458" i="6"/>
  <c r="P458" i="6" s="1"/>
  <c r="Q458" i="6" s="1"/>
  <c r="N459" i="6"/>
  <c r="P459" i="6" s="1"/>
  <c r="Q459" i="6" s="1"/>
  <c r="N460" i="6"/>
  <c r="P460" i="6" s="1"/>
  <c r="Q460" i="6" s="1"/>
  <c r="N461" i="6"/>
  <c r="P461" i="6" s="1"/>
  <c r="Q461" i="6" s="1"/>
  <c r="N462" i="6"/>
  <c r="P462" i="6" s="1"/>
  <c r="Q462" i="6" s="1"/>
  <c r="N463" i="6"/>
  <c r="P463" i="6" s="1"/>
  <c r="Q463" i="6" s="1"/>
  <c r="N464" i="6"/>
  <c r="P464" i="6" s="1"/>
  <c r="Q464" i="6" s="1"/>
  <c r="N465" i="6"/>
  <c r="P465" i="6" s="1"/>
  <c r="Q465" i="6" s="1"/>
  <c r="N466" i="6"/>
  <c r="P466" i="6" s="1"/>
  <c r="Q466" i="6" s="1"/>
  <c r="N467" i="6"/>
  <c r="P467" i="6" s="1"/>
  <c r="Q467" i="6" s="1"/>
  <c r="N468" i="6"/>
  <c r="P468" i="6" s="1"/>
  <c r="Q468" i="6" s="1"/>
  <c r="N469" i="6"/>
  <c r="P469" i="6" s="1"/>
  <c r="Q469" i="6" s="1"/>
  <c r="N470" i="6"/>
  <c r="P470" i="6" s="1"/>
  <c r="Q470" i="6" s="1"/>
  <c r="N471" i="6"/>
  <c r="P471" i="6" s="1"/>
  <c r="Q471" i="6" s="1"/>
  <c r="N472" i="6"/>
  <c r="P472" i="6" s="1"/>
  <c r="Q472" i="6" s="1"/>
  <c r="N473" i="6"/>
  <c r="P473" i="6" s="1"/>
  <c r="Q473" i="6" s="1"/>
  <c r="N474" i="6"/>
  <c r="P474" i="6" s="1"/>
  <c r="Q474" i="6" s="1"/>
  <c r="N475" i="6"/>
  <c r="P475" i="6" s="1"/>
  <c r="Q475" i="6" s="1"/>
  <c r="N476" i="6"/>
  <c r="P476" i="6" s="1"/>
  <c r="Q476" i="6" s="1"/>
  <c r="N477" i="6"/>
  <c r="P477" i="6" s="1"/>
  <c r="Q477" i="6" s="1"/>
  <c r="N478" i="6"/>
  <c r="P478" i="6" s="1"/>
  <c r="Q478" i="6" s="1"/>
  <c r="N479" i="6"/>
  <c r="P479" i="6" s="1"/>
  <c r="Q479" i="6" s="1"/>
  <c r="N480" i="6"/>
  <c r="P480" i="6" s="1"/>
  <c r="Q480" i="6" s="1"/>
  <c r="N481" i="6"/>
  <c r="P481" i="6" s="1"/>
  <c r="Q481" i="6" s="1"/>
  <c r="N482" i="6"/>
  <c r="P482" i="6" s="1"/>
  <c r="Q482" i="6" s="1"/>
  <c r="N483" i="6"/>
  <c r="P483" i="6" s="1"/>
  <c r="Q483" i="6" s="1"/>
  <c r="N484" i="6"/>
  <c r="P484" i="6" s="1"/>
  <c r="Q484" i="6" s="1"/>
  <c r="N485" i="6"/>
  <c r="P485" i="6" s="1"/>
  <c r="Q485" i="6" s="1"/>
  <c r="N486" i="6"/>
  <c r="P486" i="6" s="1"/>
  <c r="Q486" i="6" s="1"/>
  <c r="N487" i="6"/>
  <c r="P487" i="6" s="1"/>
  <c r="Q487" i="6" s="1"/>
  <c r="N488" i="6"/>
  <c r="P488" i="6" s="1"/>
  <c r="Q488" i="6" s="1"/>
  <c r="N489" i="6"/>
  <c r="P489" i="6" s="1"/>
  <c r="Q489" i="6" s="1"/>
  <c r="N490" i="6"/>
  <c r="P490" i="6" s="1"/>
  <c r="Q490" i="6" s="1"/>
  <c r="N491" i="6"/>
  <c r="P491" i="6" s="1"/>
  <c r="Q491" i="6" s="1"/>
  <c r="N492" i="6"/>
  <c r="P492" i="6" s="1"/>
  <c r="Q492" i="6" s="1"/>
  <c r="N493" i="6"/>
  <c r="P493" i="6" s="1"/>
  <c r="Q493" i="6" s="1"/>
  <c r="N494" i="6"/>
  <c r="P494" i="6" s="1"/>
  <c r="Q494" i="6" s="1"/>
  <c r="N495" i="6"/>
  <c r="P495" i="6" s="1"/>
  <c r="Q495" i="6" s="1"/>
  <c r="N496" i="6"/>
  <c r="P496" i="6" s="1"/>
  <c r="Q496" i="6" s="1"/>
  <c r="N497" i="6"/>
  <c r="P497" i="6" s="1"/>
  <c r="Q497" i="6" s="1"/>
  <c r="N498" i="6"/>
  <c r="P498" i="6" s="1"/>
  <c r="Q498" i="6" s="1"/>
  <c r="N499" i="6"/>
  <c r="P499" i="6" s="1"/>
  <c r="Q499" i="6" s="1"/>
  <c r="N500" i="6"/>
  <c r="P500" i="6" s="1"/>
  <c r="Q500" i="6" s="1"/>
  <c r="N501" i="6"/>
  <c r="P501" i="6" s="1"/>
  <c r="Q501" i="6" s="1"/>
  <c r="N502" i="6"/>
  <c r="P502" i="6" s="1"/>
  <c r="Q502" i="6" s="1"/>
  <c r="N503" i="6"/>
  <c r="P503" i="6" s="1"/>
  <c r="Q503" i="6" s="1"/>
  <c r="N504" i="6"/>
  <c r="P504" i="6" s="1"/>
  <c r="Q504" i="6" s="1"/>
  <c r="N505" i="6"/>
  <c r="P505" i="6" s="1"/>
  <c r="Q505" i="6" s="1"/>
  <c r="N506" i="6"/>
  <c r="P506" i="6" s="1"/>
  <c r="Q506" i="6" s="1"/>
  <c r="N507" i="6"/>
  <c r="P507" i="6" s="1"/>
  <c r="Q507" i="6" s="1"/>
  <c r="N508" i="6"/>
  <c r="P508" i="6" s="1"/>
  <c r="Q508" i="6" s="1"/>
  <c r="N509" i="6"/>
  <c r="P509" i="6" s="1"/>
  <c r="Q509" i="6" s="1"/>
  <c r="N510" i="6"/>
  <c r="P510" i="6" s="1"/>
  <c r="Q510" i="6" s="1"/>
  <c r="N511" i="6"/>
  <c r="P511" i="6" s="1"/>
  <c r="Q511" i="6" s="1"/>
  <c r="N512" i="6"/>
  <c r="P512" i="6" s="1"/>
  <c r="Q512" i="6" s="1"/>
  <c r="N513" i="6"/>
  <c r="P513" i="6" s="1"/>
  <c r="Q513" i="6" s="1"/>
  <c r="N514" i="6"/>
  <c r="P514" i="6" s="1"/>
  <c r="Q514" i="6" s="1"/>
  <c r="N515" i="6"/>
  <c r="P515" i="6" s="1"/>
  <c r="Q515" i="6" s="1"/>
  <c r="N516" i="6"/>
  <c r="P516" i="6" s="1"/>
  <c r="Q516" i="6" s="1"/>
  <c r="N517" i="6"/>
  <c r="P517" i="6" s="1"/>
  <c r="Q517" i="6" s="1"/>
  <c r="N518" i="6"/>
  <c r="P518" i="6" s="1"/>
  <c r="Q518" i="6" s="1"/>
  <c r="N519" i="6"/>
  <c r="P519" i="6" s="1"/>
  <c r="Q519" i="6" s="1"/>
  <c r="N520" i="6"/>
  <c r="P520" i="6" s="1"/>
  <c r="Q520" i="6" s="1"/>
  <c r="N521" i="6"/>
  <c r="P521" i="6" s="1"/>
  <c r="Q521" i="6" s="1"/>
  <c r="N522" i="6"/>
  <c r="P522" i="6" s="1"/>
  <c r="Q522" i="6" s="1"/>
  <c r="N523" i="6"/>
  <c r="P523" i="6" s="1"/>
  <c r="Q523" i="6" s="1"/>
  <c r="N524" i="6"/>
  <c r="P524" i="6" s="1"/>
  <c r="Q524" i="6" s="1"/>
  <c r="N525" i="6"/>
  <c r="P525" i="6" s="1"/>
  <c r="Q525" i="6" s="1"/>
  <c r="N526" i="6"/>
  <c r="P526" i="6" s="1"/>
  <c r="Q526" i="6" s="1"/>
  <c r="N527" i="6"/>
  <c r="P527" i="6" s="1"/>
  <c r="Q527" i="6" s="1"/>
  <c r="N528" i="6"/>
  <c r="P528" i="6" s="1"/>
  <c r="Q528" i="6" s="1"/>
  <c r="N529" i="6"/>
  <c r="P529" i="6" s="1"/>
  <c r="Q529" i="6" s="1"/>
  <c r="N530" i="6"/>
  <c r="P530" i="6" s="1"/>
  <c r="Q530" i="6" s="1"/>
  <c r="N531" i="6"/>
  <c r="P531" i="6" s="1"/>
  <c r="Q531" i="6" s="1"/>
  <c r="N532" i="6"/>
  <c r="P532" i="6" s="1"/>
  <c r="Q532" i="6" s="1"/>
  <c r="N533" i="6"/>
  <c r="P533" i="6" s="1"/>
  <c r="Q533" i="6" s="1"/>
  <c r="N534" i="6"/>
  <c r="P534" i="6" s="1"/>
  <c r="Q534" i="6" s="1"/>
  <c r="N535" i="6"/>
  <c r="P535" i="6" s="1"/>
  <c r="Q535" i="6" s="1"/>
  <c r="N536" i="6"/>
  <c r="P536" i="6" s="1"/>
  <c r="Q536" i="6" s="1"/>
  <c r="N537" i="6"/>
  <c r="P537" i="6" s="1"/>
  <c r="Q537" i="6" s="1"/>
  <c r="N538" i="6"/>
  <c r="P538" i="6" s="1"/>
  <c r="Q538" i="6" s="1"/>
  <c r="N539" i="6"/>
  <c r="P539" i="6" s="1"/>
  <c r="Q539" i="6" s="1"/>
  <c r="N540" i="6"/>
  <c r="P540" i="6" s="1"/>
  <c r="Q540" i="6" s="1"/>
  <c r="N541" i="6"/>
  <c r="P541" i="6" s="1"/>
  <c r="Q541" i="6" s="1"/>
  <c r="N542" i="6"/>
  <c r="P542" i="6" s="1"/>
  <c r="Q542" i="6" s="1"/>
  <c r="N543" i="6"/>
  <c r="P543" i="6" s="1"/>
  <c r="Q543" i="6" s="1"/>
  <c r="N544" i="6"/>
  <c r="P544" i="6" s="1"/>
  <c r="Q544" i="6" s="1"/>
  <c r="N545" i="6"/>
  <c r="P545" i="6" s="1"/>
  <c r="Q545" i="6" s="1"/>
  <c r="N546" i="6"/>
  <c r="P546" i="6" s="1"/>
  <c r="Q546" i="6" s="1"/>
  <c r="N547" i="6"/>
  <c r="P547" i="6" s="1"/>
  <c r="Q547" i="6" s="1"/>
  <c r="N548" i="6"/>
  <c r="P548" i="6" s="1"/>
  <c r="Q548" i="6" s="1"/>
  <c r="N549" i="6"/>
  <c r="P549" i="6" s="1"/>
  <c r="Q549" i="6" s="1"/>
  <c r="N550" i="6"/>
  <c r="P550" i="6" s="1"/>
  <c r="Q550" i="6" s="1"/>
  <c r="N551" i="6"/>
  <c r="P551" i="6" s="1"/>
  <c r="Q551" i="6" s="1"/>
  <c r="N552" i="6"/>
  <c r="P552" i="6" s="1"/>
  <c r="Q552" i="6" s="1"/>
  <c r="N553" i="6"/>
  <c r="P553" i="6" s="1"/>
  <c r="Q553" i="6" s="1"/>
  <c r="N554" i="6"/>
  <c r="P554" i="6" s="1"/>
  <c r="Q554" i="6" s="1"/>
  <c r="N555" i="6"/>
  <c r="P555" i="6" s="1"/>
  <c r="Q555" i="6" s="1"/>
  <c r="N556" i="6"/>
  <c r="P556" i="6" s="1"/>
  <c r="Q556" i="6" s="1"/>
  <c r="N557" i="6"/>
  <c r="P557" i="6" s="1"/>
  <c r="Q557" i="6" s="1"/>
  <c r="N558" i="6"/>
  <c r="P558" i="6" s="1"/>
  <c r="Q558" i="6" s="1"/>
  <c r="N559" i="6"/>
  <c r="P559" i="6" s="1"/>
  <c r="Q559" i="6" s="1"/>
  <c r="N560" i="6"/>
  <c r="P560" i="6" s="1"/>
  <c r="Q560" i="6" s="1"/>
  <c r="N561" i="6"/>
  <c r="P561" i="6" s="1"/>
  <c r="Q561" i="6" s="1"/>
  <c r="N562" i="6"/>
  <c r="P562" i="6" s="1"/>
  <c r="Q562" i="6" s="1"/>
  <c r="N563" i="6"/>
  <c r="P563" i="6" s="1"/>
  <c r="Q563" i="6" s="1"/>
  <c r="N564" i="6"/>
  <c r="P564" i="6" s="1"/>
  <c r="Q564" i="6" s="1"/>
  <c r="N565" i="6"/>
  <c r="P565" i="6" s="1"/>
  <c r="Q565" i="6" s="1"/>
  <c r="N566" i="6"/>
  <c r="P566" i="6" s="1"/>
  <c r="Q566" i="6" s="1"/>
  <c r="N567" i="6"/>
  <c r="P567" i="6" s="1"/>
  <c r="Q567" i="6" s="1"/>
  <c r="N568" i="6"/>
  <c r="P568" i="6" s="1"/>
  <c r="Q568" i="6" s="1"/>
  <c r="N569" i="6"/>
  <c r="P569" i="6" s="1"/>
  <c r="Q569" i="6" s="1"/>
  <c r="N570" i="6"/>
  <c r="P570" i="6" s="1"/>
  <c r="Q570" i="6" s="1"/>
  <c r="N571" i="6"/>
  <c r="P571" i="6" s="1"/>
  <c r="Q571" i="6" s="1"/>
  <c r="N572" i="6"/>
  <c r="P572" i="6" s="1"/>
  <c r="Q572" i="6" s="1"/>
  <c r="N573" i="6"/>
  <c r="P573" i="6" s="1"/>
  <c r="Q573" i="6" s="1"/>
  <c r="N574" i="6"/>
  <c r="P574" i="6" s="1"/>
  <c r="Q574" i="6" s="1"/>
  <c r="N575" i="6"/>
  <c r="P575" i="6" s="1"/>
  <c r="Q575" i="6" s="1"/>
  <c r="N576" i="6"/>
  <c r="P576" i="6" s="1"/>
  <c r="Q576" i="6" s="1"/>
  <c r="N577" i="6"/>
  <c r="P577" i="6" s="1"/>
  <c r="Q577" i="6" s="1"/>
  <c r="N578" i="6"/>
  <c r="P578" i="6" s="1"/>
  <c r="Q578" i="6" s="1"/>
  <c r="N579" i="6"/>
  <c r="P579" i="6" s="1"/>
  <c r="Q579" i="6" s="1"/>
  <c r="N580" i="6"/>
  <c r="P580" i="6" s="1"/>
  <c r="Q580" i="6" s="1"/>
  <c r="N581" i="6"/>
  <c r="P581" i="6" s="1"/>
  <c r="Q581" i="6" s="1"/>
  <c r="N582" i="6"/>
  <c r="P582" i="6" s="1"/>
  <c r="Q582" i="6" s="1"/>
  <c r="N583" i="6"/>
  <c r="P583" i="6" s="1"/>
  <c r="Q583" i="6" s="1"/>
  <c r="N584" i="6"/>
  <c r="P584" i="6" s="1"/>
  <c r="Q584" i="6" s="1"/>
  <c r="N585" i="6"/>
  <c r="P585" i="6" s="1"/>
  <c r="Q585" i="6" s="1"/>
  <c r="N586" i="6"/>
  <c r="P586" i="6" s="1"/>
  <c r="Q586" i="6" s="1"/>
  <c r="N587" i="6"/>
  <c r="P587" i="6" s="1"/>
  <c r="Q587" i="6" s="1"/>
  <c r="N588" i="6"/>
  <c r="P588" i="6" s="1"/>
  <c r="Q588" i="6" s="1"/>
  <c r="N589" i="6"/>
  <c r="P589" i="6" s="1"/>
  <c r="Q589" i="6" s="1"/>
  <c r="N590" i="6"/>
  <c r="P590" i="6" s="1"/>
  <c r="Q590" i="6" s="1"/>
  <c r="N591" i="6"/>
  <c r="P591" i="6" s="1"/>
  <c r="Q591" i="6" s="1"/>
  <c r="N592" i="6"/>
  <c r="P592" i="6" s="1"/>
  <c r="Q592" i="6" s="1"/>
  <c r="N593" i="6"/>
  <c r="P593" i="6" s="1"/>
  <c r="Q593" i="6" s="1"/>
  <c r="N594" i="6"/>
  <c r="P594" i="6" s="1"/>
  <c r="Q594" i="6" s="1"/>
  <c r="N595" i="6"/>
  <c r="P595" i="6" s="1"/>
  <c r="Q595" i="6" s="1"/>
  <c r="N596" i="6"/>
  <c r="P596" i="6" s="1"/>
  <c r="Q596" i="6" s="1"/>
  <c r="N597" i="6"/>
  <c r="P597" i="6" s="1"/>
  <c r="Q597" i="6" s="1"/>
  <c r="N598" i="6"/>
  <c r="P598" i="6" s="1"/>
  <c r="Q598" i="6" s="1"/>
  <c r="N599" i="6"/>
  <c r="P599" i="6" s="1"/>
  <c r="Q599" i="6" s="1"/>
  <c r="N600" i="6"/>
  <c r="P600" i="6" s="1"/>
  <c r="Q600" i="6" s="1"/>
  <c r="N601" i="6"/>
  <c r="P601" i="6" s="1"/>
  <c r="Q601" i="6" s="1"/>
  <c r="N602" i="6"/>
  <c r="P602" i="6" s="1"/>
  <c r="Q602" i="6" s="1"/>
  <c r="N603" i="6"/>
  <c r="P603" i="6" s="1"/>
  <c r="Q603" i="6" s="1"/>
  <c r="N604" i="6"/>
  <c r="P604" i="6" s="1"/>
  <c r="Q604" i="6" s="1"/>
  <c r="N605" i="6"/>
  <c r="P605" i="6" s="1"/>
  <c r="Q605" i="6" s="1"/>
  <c r="N606" i="6"/>
  <c r="P606" i="6" s="1"/>
  <c r="Q606" i="6" s="1"/>
  <c r="N607" i="6"/>
  <c r="P607" i="6" s="1"/>
  <c r="Q607" i="6" s="1"/>
  <c r="N608" i="6"/>
  <c r="P608" i="6" s="1"/>
  <c r="Q608" i="6" s="1"/>
  <c r="N609" i="6"/>
  <c r="P609" i="6" s="1"/>
  <c r="Q609" i="6" s="1"/>
  <c r="N610" i="6"/>
  <c r="P610" i="6" s="1"/>
  <c r="Q610" i="6" s="1"/>
  <c r="N611" i="6"/>
  <c r="P611" i="6" s="1"/>
  <c r="Q611" i="6" s="1"/>
  <c r="N612" i="6"/>
  <c r="P612" i="6" s="1"/>
  <c r="Q612" i="6" s="1"/>
  <c r="N613" i="6"/>
  <c r="P613" i="6" s="1"/>
  <c r="Q613" i="6" s="1"/>
  <c r="N614" i="6"/>
  <c r="P614" i="6" s="1"/>
  <c r="Q614" i="6" s="1"/>
  <c r="N615" i="6"/>
  <c r="P615" i="6" s="1"/>
  <c r="Q615" i="6" s="1"/>
  <c r="N616" i="6"/>
  <c r="P616" i="6" s="1"/>
  <c r="Q616" i="6" s="1"/>
  <c r="N617" i="6"/>
  <c r="P617" i="6" s="1"/>
  <c r="Q617" i="6" s="1"/>
  <c r="N618" i="6"/>
  <c r="P618" i="6" s="1"/>
  <c r="Q618" i="6" s="1"/>
  <c r="N619" i="6"/>
  <c r="P619" i="6" s="1"/>
  <c r="Q619" i="6" s="1"/>
  <c r="N620" i="6"/>
  <c r="P620" i="6" s="1"/>
  <c r="Q620" i="6" s="1"/>
  <c r="N621" i="6"/>
  <c r="P621" i="6" s="1"/>
  <c r="Q621" i="6" s="1"/>
  <c r="N622" i="6"/>
  <c r="P622" i="6" s="1"/>
  <c r="Q622" i="6" s="1"/>
  <c r="N623" i="6"/>
  <c r="P623" i="6" s="1"/>
  <c r="Q623" i="6" s="1"/>
  <c r="N624" i="6"/>
  <c r="P624" i="6" s="1"/>
  <c r="Q624" i="6" s="1"/>
  <c r="N625" i="6"/>
  <c r="P625" i="6" s="1"/>
  <c r="Q625" i="6" s="1"/>
  <c r="N626" i="6"/>
  <c r="P626" i="6" s="1"/>
  <c r="Q626" i="6" s="1"/>
  <c r="N627" i="6"/>
  <c r="P627" i="6" s="1"/>
  <c r="Q627" i="6" s="1"/>
  <c r="N628" i="6"/>
  <c r="P628" i="6" s="1"/>
  <c r="Q628" i="6" s="1"/>
  <c r="N629" i="6"/>
  <c r="P629" i="6" s="1"/>
  <c r="Q629" i="6" s="1"/>
  <c r="N630" i="6"/>
  <c r="P630" i="6" s="1"/>
  <c r="Q630" i="6" s="1"/>
  <c r="N631" i="6"/>
  <c r="P631" i="6" s="1"/>
  <c r="Q631" i="6" s="1"/>
  <c r="N632" i="6"/>
  <c r="P632" i="6" s="1"/>
  <c r="Q632" i="6" s="1"/>
  <c r="N633" i="6"/>
  <c r="P633" i="6" s="1"/>
  <c r="Q633" i="6" s="1"/>
  <c r="N634" i="6"/>
  <c r="P634" i="6" s="1"/>
  <c r="Q634" i="6" s="1"/>
  <c r="N635" i="6"/>
  <c r="P635" i="6" s="1"/>
  <c r="Q635" i="6" s="1"/>
  <c r="N636" i="6"/>
  <c r="P636" i="6" s="1"/>
  <c r="Q636" i="6" s="1"/>
  <c r="N637" i="6"/>
  <c r="P637" i="6" s="1"/>
  <c r="Q637" i="6" s="1"/>
  <c r="N638" i="6"/>
  <c r="P638" i="6" s="1"/>
  <c r="Q638" i="6" s="1"/>
  <c r="N639" i="6"/>
  <c r="P639" i="6" s="1"/>
  <c r="Q639" i="6" s="1"/>
  <c r="N640" i="6"/>
  <c r="P640" i="6" s="1"/>
  <c r="Q640" i="6" s="1"/>
  <c r="N641" i="6"/>
  <c r="P641" i="6" s="1"/>
  <c r="Q641" i="6" s="1"/>
  <c r="N642" i="6"/>
  <c r="P642" i="6" s="1"/>
  <c r="Q642" i="6" s="1"/>
  <c r="N643" i="6"/>
  <c r="P643" i="6" s="1"/>
  <c r="Q643" i="6" s="1"/>
  <c r="N644" i="6"/>
  <c r="P644" i="6" s="1"/>
  <c r="Q644" i="6" s="1"/>
  <c r="N645" i="6"/>
  <c r="P645" i="6" s="1"/>
  <c r="Q645" i="6" s="1"/>
  <c r="N646" i="6"/>
  <c r="P646" i="6" s="1"/>
  <c r="Q646" i="6" s="1"/>
  <c r="N647" i="6"/>
  <c r="P647" i="6" s="1"/>
  <c r="Q647" i="6" s="1"/>
  <c r="N648" i="6"/>
  <c r="P648" i="6" s="1"/>
  <c r="Q648" i="6" s="1"/>
  <c r="N649" i="6"/>
  <c r="P649" i="6" s="1"/>
  <c r="Q649" i="6" s="1"/>
  <c r="N650" i="6"/>
  <c r="P650" i="6" s="1"/>
  <c r="Q650" i="6" s="1"/>
  <c r="N651" i="6"/>
  <c r="P651" i="6" s="1"/>
  <c r="Q651" i="6" s="1"/>
  <c r="N652" i="6"/>
  <c r="P652" i="6" s="1"/>
  <c r="Q652" i="6" s="1"/>
  <c r="N653" i="6"/>
  <c r="P653" i="6" s="1"/>
  <c r="Q653" i="6" s="1"/>
  <c r="N654" i="6"/>
  <c r="P654" i="6" s="1"/>
  <c r="Q654" i="6" s="1"/>
  <c r="N655" i="6"/>
  <c r="P655" i="6" s="1"/>
  <c r="Q655" i="6" s="1"/>
  <c r="N656" i="6"/>
  <c r="P656" i="6" s="1"/>
  <c r="Q656" i="6" s="1"/>
  <c r="N657" i="6"/>
  <c r="P657" i="6" s="1"/>
  <c r="Q657" i="6" s="1"/>
  <c r="N658" i="6"/>
  <c r="P658" i="6" s="1"/>
  <c r="Q658" i="6" s="1"/>
  <c r="N659" i="6"/>
  <c r="P659" i="6" s="1"/>
  <c r="Q659" i="6" s="1"/>
  <c r="N660" i="6"/>
  <c r="P660" i="6" s="1"/>
  <c r="Q660" i="6" s="1"/>
  <c r="N661" i="6"/>
  <c r="P661" i="6" s="1"/>
  <c r="Q661" i="6" s="1"/>
  <c r="N662" i="6"/>
  <c r="P662" i="6" s="1"/>
  <c r="Q662" i="6" s="1"/>
  <c r="N663" i="6"/>
  <c r="P663" i="6" s="1"/>
  <c r="Q663" i="6" s="1"/>
  <c r="N664" i="6"/>
  <c r="P664" i="6" s="1"/>
  <c r="Q664" i="6" s="1"/>
  <c r="N665" i="6"/>
  <c r="P665" i="6" s="1"/>
  <c r="Q665" i="6" s="1"/>
  <c r="N666" i="6"/>
  <c r="P666" i="6" s="1"/>
  <c r="Q666" i="6" s="1"/>
  <c r="N667" i="6"/>
  <c r="P667" i="6" s="1"/>
  <c r="Q667" i="6" s="1"/>
  <c r="N668" i="6"/>
  <c r="P668" i="6" s="1"/>
  <c r="Q668" i="6" s="1"/>
  <c r="N669" i="6"/>
  <c r="P669" i="6" s="1"/>
  <c r="Q669" i="6" s="1"/>
  <c r="N670" i="6"/>
  <c r="P670" i="6" s="1"/>
  <c r="Q670" i="6" s="1"/>
  <c r="N671" i="6"/>
  <c r="P671" i="6" s="1"/>
  <c r="Q671" i="6" s="1"/>
  <c r="N672" i="6"/>
  <c r="P672" i="6" s="1"/>
  <c r="Q672" i="6" s="1"/>
  <c r="N673" i="6"/>
  <c r="P673" i="6" s="1"/>
  <c r="Q673" i="6" s="1"/>
  <c r="N674" i="6"/>
  <c r="P674" i="6" s="1"/>
  <c r="Q674" i="6" s="1"/>
  <c r="N675" i="6"/>
  <c r="P675" i="6" s="1"/>
  <c r="Q675" i="6" s="1"/>
  <c r="N676" i="6"/>
  <c r="P676" i="6" s="1"/>
  <c r="Q676" i="6" s="1"/>
  <c r="N677" i="6"/>
  <c r="P677" i="6" s="1"/>
  <c r="Q677" i="6" s="1"/>
  <c r="N678" i="6"/>
  <c r="P678" i="6" s="1"/>
  <c r="Q678" i="6" s="1"/>
  <c r="N679" i="6"/>
  <c r="P679" i="6" s="1"/>
  <c r="Q679" i="6" s="1"/>
  <c r="N680" i="6"/>
  <c r="P680" i="6" s="1"/>
  <c r="Q680" i="6" s="1"/>
  <c r="N681" i="6"/>
  <c r="P681" i="6" s="1"/>
  <c r="Q681" i="6" s="1"/>
  <c r="N682" i="6"/>
  <c r="P682" i="6" s="1"/>
  <c r="Q682" i="6" s="1"/>
  <c r="N683" i="6"/>
  <c r="P683" i="6" s="1"/>
  <c r="Q683" i="6" s="1"/>
  <c r="N684" i="6"/>
  <c r="P684" i="6" s="1"/>
  <c r="Q684" i="6" s="1"/>
  <c r="N685" i="6"/>
  <c r="P685" i="6" s="1"/>
  <c r="Q685" i="6" s="1"/>
  <c r="N686" i="6"/>
  <c r="P686" i="6" s="1"/>
  <c r="Q686" i="6" s="1"/>
  <c r="N687" i="6"/>
  <c r="P687" i="6" s="1"/>
  <c r="Q687" i="6" s="1"/>
  <c r="N688" i="6"/>
  <c r="P688" i="6" s="1"/>
  <c r="Q688" i="6" s="1"/>
  <c r="N689" i="6"/>
  <c r="P689" i="6" s="1"/>
  <c r="Q689" i="6" s="1"/>
  <c r="N690" i="6"/>
  <c r="P690" i="6" s="1"/>
  <c r="Q690" i="6" s="1"/>
  <c r="N691" i="6"/>
  <c r="P691" i="6" s="1"/>
  <c r="Q691" i="6" s="1"/>
  <c r="N692" i="6"/>
  <c r="P692" i="6" s="1"/>
  <c r="Q692" i="6" s="1"/>
  <c r="N693" i="6"/>
  <c r="P693" i="6" s="1"/>
  <c r="Q693" i="6" s="1"/>
  <c r="N694" i="6"/>
  <c r="P694" i="6" s="1"/>
  <c r="Q694" i="6" s="1"/>
  <c r="N695" i="6"/>
  <c r="P695" i="6" s="1"/>
  <c r="Q695" i="6" s="1"/>
  <c r="N696" i="6"/>
  <c r="P696" i="6" s="1"/>
  <c r="Q696" i="6" s="1"/>
  <c r="N697" i="6"/>
  <c r="P697" i="6" s="1"/>
  <c r="Q697" i="6" s="1"/>
  <c r="N698" i="6"/>
  <c r="P698" i="6" s="1"/>
  <c r="Q698" i="6" s="1"/>
  <c r="N699" i="6"/>
  <c r="P699" i="6" s="1"/>
  <c r="Q699" i="6" s="1"/>
  <c r="N700" i="6"/>
  <c r="P700" i="6" s="1"/>
  <c r="Q700" i="6" s="1"/>
  <c r="N701" i="6"/>
  <c r="P701" i="6" s="1"/>
  <c r="Q701" i="6" s="1"/>
  <c r="N702" i="6"/>
  <c r="P702" i="6" s="1"/>
  <c r="Q702" i="6" s="1"/>
  <c r="N703" i="6"/>
  <c r="P703" i="6" s="1"/>
  <c r="Q703" i="6" s="1"/>
  <c r="N704" i="6"/>
  <c r="P704" i="6" s="1"/>
  <c r="Q704" i="6" s="1"/>
  <c r="N705" i="6"/>
  <c r="P705" i="6" s="1"/>
  <c r="Q705" i="6" s="1"/>
  <c r="N706" i="6"/>
  <c r="P706" i="6" s="1"/>
  <c r="Q706" i="6" s="1"/>
  <c r="N707" i="6"/>
  <c r="P707" i="6" s="1"/>
  <c r="Q707" i="6" s="1"/>
  <c r="N708" i="6"/>
  <c r="P708" i="6" s="1"/>
  <c r="Q708" i="6" s="1"/>
  <c r="N709" i="6"/>
  <c r="P709" i="6" s="1"/>
  <c r="Q709" i="6" s="1"/>
  <c r="N710" i="6"/>
  <c r="P710" i="6" s="1"/>
  <c r="Q710" i="6" s="1"/>
  <c r="N711" i="6"/>
  <c r="P711" i="6" s="1"/>
  <c r="Q711" i="6" s="1"/>
  <c r="N712" i="6"/>
  <c r="P712" i="6" s="1"/>
  <c r="Q712" i="6" s="1"/>
  <c r="N713" i="6"/>
  <c r="P713" i="6" s="1"/>
  <c r="Q713" i="6" s="1"/>
  <c r="N714" i="6"/>
  <c r="P714" i="6" s="1"/>
  <c r="Q714" i="6" s="1"/>
  <c r="N715" i="6"/>
  <c r="P715" i="6" s="1"/>
  <c r="Q715" i="6" s="1"/>
  <c r="N716" i="6"/>
  <c r="P716" i="6" s="1"/>
  <c r="Q716" i="6" s="1"/>
  <c r="N717" i="6"/>
  <c r="P717" i="6" s="1"/>
  <c r="Q717" i="6" s="1"/>
  <c r="N718" i="6"/>
  <c r="P718" i="6" s="1"/>
  <c r="Q718" i="6" s="1"/>
  <c r="N719" i="6"/>
  <c r="P719" i="6" s="1"/>
  <c r="Q719" i="6" s="1"/>
  <c r="N720" i="6"/>
  <c r="P720" i="6" s="1"/>
  <c r="Q720" i="6" s="1"/>
  <c r="N721" i="6"/>
  <c r="P721" i="6" s="1"/>
  <c r="Q721" i="6" s="1"/>
  <c r="N722" i="6"/>
  <c r="P722" i="6" s="1"/>
  <c r="Q722" i="6" s="1"/>
  <c r="N723" i="6"/>
  <c r="P723" i="6" s="1"/>
  <c r="Q723" i="6" s="1"/>
  <c r="N724" i="6"/>
  <c r="P724" i="6" s="1"/>
  <c r="Q724" i="6" s="1"/>
  <c r="N725" i="6"/>
  <c r="P725" i="6" s="1"/>
  <c r="Q725" i="6" s="1"/>
  <c r="N726" i="6"/>
  <c r="P726" i="6" s="1"/>
  <c r="Q726" i="6" s="1"/>
  <c r="N727" i="6"/>
  <c r="P727" i="6" s="1"/>
  <c r="Q727" i="6" s="1"/>
  <c r="N728" i="6"/>
  <c r="P728" i="6" s="1"/>
  <c r="Q728" i="6" s="1"/>
  <c r="N729" i="6"/>
  <c r="P729" i="6" s="1"/>
  <c r="Q729" i="6" s="1"/>
  <c r="N730" i="6"/>
  <c r="P730" i="6" s="1"/>
  <c r="Q730" i="6" s="1"/>
  <c r="N731" i="6"/>
  <c r="P731" i="6" s="1"/>
  <c r="Q731" i="6" s="1"/>
  <c r="N732" i="6"/>
  <c r="P732" i="6" s="1"/>
  <c r="Q732" i="6" s="1"/>
  <c r="N733" i="6"/>
  <c r="P733" i="6" s="1"/>
  <c r="Q733" i="6" s="1"/>
  <c r="N734" i="6"/>
  <c r="P734" i="6" s="1"/>
  <c r="Q734" i="6" s="1"/>
  <c r="N735" i="6"/>
  <c r="P735" i="6" s="1"/>
  <c r="Q735" i="6" s="1"/>
  <c r="N736" i="6"/>
  <c r="P736" i="6" s="1"/>
  <c r="Q736" i="6" s="1"/>
  <c r="N737" i="6"/>
  <c r="P737" i="6" s="1"/>
  <c r="Q737" i="6" s="1"/>
  <c r="N738" i="6"/>
  <c r="P738" i="6" s="1"/>
  <c r="Q738" i="6" s="1"/>
  <c r="N739" i="6"/>
  <c r="P739" i="6" s="1"/>
  <c r="Q739" i="6" s="1"/>
  <c r="N740" i="6"/>
  <c r="P740" i="6" s="1"/>
  <c r="Q740" i="6" s="1"/>
  <c r="N741" i="6"/>
  <c r="P741" i="6" s="1"/>
  <c r="Q741" i="6" s="1"/>
  <c r="N742" i="6"/>
  <c r="P742" i="6" s="1"/>
  <c r="Q742" i="6" s="1"/>
  <c r="N743" i="6"/>
  <c r="P743" i="6" s="1"/>
  <c r="Q743" i="6" s="1"/>
  <c r="N744" i="6"/>
  <c r="P744" i="6" s="1"/>
  <c r="Q744" i="6" s="1"/>
  <c r="N745" i="6"/>
  <c r="P745" i="6" s="1"/>
  <c r="Q745" i="6" s="1"/>
  <c r="N746" i="6"/>
  <c r="P746" i="6" s="1"/>
  <c r="Q746" i="6" s="1"/>
  <c r="N747" i="6"/>
  <c r="P747" i="6" s="1"/>
  <c r="Q747" i="6" s="1"/>
  <c r="N748" i="6"/>
  <c r="P748" i="6" s="1"/>
  <c r="Q748" i="6" s="1"/>
  <c r="N749" i="6"/>
  <c r="P749" i="6" s="1"/>
  <c r="Q749" i="6" s="1"/>
  <c r="N750" i="6"/>
  <c r="P750" i="6" s="1"/>
  <c r="Q750" i="6" s="1"/>
  <c r="N751" i="6"/>
  <c r="P751" i="6" s="1"/>
  <c r="Q751" i="6" s="1"/>
  <c r="N752" i="6"/>
  <c r="P752" i="6" s="1"/>
  <c r="Q752" i="6" s="1"/>
  <c r="N753" i="6"/>
  <c r="P753" i="6" s="1"/>
  <c r="Q753" i="6" s="1"/>
  <c r="N754" i="6"/>
  <c r="P754" i="6" s="1"/>
  <c r="Q754" i="6" s="1"/>
  <c r="N755" i="6"/>
  <c r="P755" i="6" s="1"/>
  <c r="Q755" i="6" s="1"/>
  <c r="N756" i="6"/>
  <c r="P756" i="6" s="1"/>
  <c r="Q756" i="6" s="1"/>
  <c r="N757" i="6"/>
  <c r="P757" i="6" s="1"/>
  <c r="Q757" i="6" s="1"/>
  <c r="N758" i="6"/>
  <c r="P758" i="6" s="1"/>
  <c r="Q758" i="6" s="1"/>
  <c r="N759" i="6"/>
  <c r="P759" i="6" s="1"/>
  <c r="Q759" i="6" s="1"/>
  <c r="N760" i="6"/>
  <c r="P760" i="6" s="1"/>
  <c r="Q760" i="6" s="1"/>
  <c r="N761" i="6"/>
  <c r="P761" i="6" s="1"/>
  <c r="Q761" i="6" s="1"/>
  <c r="N762" i="6"/>
  <c r="P762" i="6" s="1"/>
  <c r="Q762" i="6" s="1"/>
  <c r="N763" i="6"/>
  <c r="P763" i="6" s="1"/>
  <c r="Q763" i="6" s="1"/>
  <c r="N764" i="6"/>
  <c r="P764" i="6" s="1"/>
  <c r="Q764" i="6" s="1"/>
  <c r="N765" i="6"/>
  <c r="P765" i="6" s="1"/>
  <c r="Q765" i="6" s="1"/>
  <c r="N766" i="6"/>
  <c r="P766" i="6" s="1"/>
  <c r="Q766" i="6" s="1"/>
  <c r="N767" i="6"/>
  <c r="P767" i="6" s="1"/>
  <c r="Q767" i="6" s="1"/>
  <c r="N768" i="6"/>
  <c r="P768" i="6" s="1"/>
  <c r="Q768" i="6" s="1"/>
  <c r="N769" i="6"/>
  <c r="P769" i="6" s="1"/>
  <c r="Q769" i="6" s="1"/>
  <c r="N770" i="6"/>
  <c r="P770" i="6" s="1"/>
  <c r="Q770" i="6" s="1"/>
  <c r="N771" i="6"/>
  <c r="P771" i="6" s="1"/>
  <c r="Q771" i="6" s="1"/>
  <c r="N772" i="6"/>
  <c r="P772" i="6" s="1"/>
  <c r="Q772" i="6" s="1"/>
  <c r="N773" i="6"/>
  <c r="P773" i="6" s="1"/>
  <c r="Q773" i="6" s="1"/>
  <c r="N774" i="6"/>
  <c r="P774" i="6" s="1"/>
  <c r="Q774" i="6" s="1"/>
  <c r="N775" i="6"/>
  <c r="P775" i="6" s="1"/>
  <c r="Q775" i="6" s="1"/>
  <c r="N776" i="6"/>
  <c r="P776" i="6" s="1"/>
  <c r="Q776" i="6" s="1"/>
  <c r="N777" i="6"/>
  <c r="P777" i="6" s="1"/>
  <c r="Q777" i="6" s="1"/>
  <c r="N778" i="6"/>
  <c r="P778" i="6" s="1"/>
  <c r="Q778" i="6" s="1"/>
  <c r="N779" i="6"/>
  <c r="P779" i="6" s="1"/>
  <c r="Q779" i="6" s="1"/>
  <c r="N780" i="6"/>
  <c r="P780" i="6" s="1"/>
  <c r="Q780" i="6" s="1"/>
  <c r="N781" i="6"/>
  <c r="P781" i="6" s="1"/>
  <c r="Q781" i="6" s="1"/>
  <c r="N782" i="6"/>
  <c r="P782" i="6" s="1"/>
  <c r="Q782" i="6" s="1"/>
  <c r="N783" i="6"/>
  <c r="P783" i="6" s="1"/>
  <c r="Q783" i="6" s="1"/>
  <c r="N784" i="6"/>
  <c r="P784" i="6" s="1"/>
  <c r="Q784" i="6" s="1"/>
  <c r="N785" i="6"/>
  <c r="P785" i="6" s="1"/>
  <c r="Q785" i="6" s="1"/>
  <c r="N786" i="6"/>
  <c r="P786" i="6" s="1"/>
  <c r="Q786" i="6" s="1"/>
  <c r="N787" i="6"/>
  <c r="P787" i="6" s="1"/>
  <c r="Q787" i="6" s="1"/>
  <c r="N788" i="6"/>
  <c r="P788" i="6" s="1"/>
  <c r="Q788" i="6" s="1"/>
  <c r="N789" i="6"/>
  <c r="P789" i="6" s="1"/>
  <c r="Q789" i="6" s="1"/>
  <c r="N790" i="6"/>
  <c r="P790" i="6" s="1"/>
  <c r="Q790" i="6" s="1"/>
  <c r="N791" i="6"/>
  <c r="P791" i="6" s="1"/>
  <c r="Q791" i="6" s="1"/>
  <c r="N792" i="6"/>
  <c r="P792" i="6" s="1"/>
  <c r="Q792" i="6" s="1"/>
  <c r="N793" i="6"/>
  <c r="P793" i="6" s="1"/>
  <c r="Q793" i="6" s="1"/>
  <c r="N794" i="6"/>
  <c r="P794" i="6" s="1"/>
  <c r="Q794" i="6" s="1"/>
  <c r="N795" i="6"/>
  <c r="P795" i="6" s="1"/>
  <c r="Q795" i="6" s="1"/>
  <c r="N796" i="6"/>
  <c r="P796" i="6" s="1"/>
  <c r="Q796" i="6" s="1"/>
  <c r="N797" i="6"/>
  <c r="P797" i="6" s="1"/>
  <c r="Q797" i="6" s="1"/>
  <c r="N798" i="6"/>
  <c r="P798" i="6" s="1"/>
  <c r="Q798" i="6" s="1"/>
  <c r="N799" i="6"/>
  <c r="P799" i="6" s="1"/>
  <c r="Q799" i="6" s="1"/>
  <c r="N800" i="6"/>
  <c r="P800" i="6" s="1"/>
  <c r="Q800" i="6" s="1"/>
  <c r="N801" i="6"/>
  <c r="P801" i="6" s="1"/>
  <c r="Q801" i="6" s="1"/>
  <c r="N802" i="6"/>
  <c r="P802" i="6" s="1"/>
  <c r="Q802" i="6" s="1"/>
  <c r="N803" i="6"/>
  <c r="P803" i="6" s="1"/>
  <c r="Q803" i="6" s="1"/>
  <c r="N804" i="6"/>
  <c r="P804" i="6" s="1"/>
  <c r="Q804" i="6" s="1"/>
  <c r="N805" i="6"/>
  <c r="P805" i="6" s="1"/>
  <c r="Q805" i="6" s="1"/>
  <c r="N806" i="6"/>
  <c r="P806" i="6" s="1"/>
  <c r="Q806" i="6" s="1"/>
  <c r="N807" i="6"/>
  <c r="P807" i="6" s="1"/>
  <c r="Q807" i="6" s="1"/>
  <c r="N808" i="6"/>
  <c r="P808" i="6" s="1"/>
  <c r="Q808" i="6" s="1"/>
  <c r="N809" i="6"/>
  <c r="P809" i="6" s="1"/>
  <c r="Q809" i="6" s="1"/>
  <c r="N810" i="6"/>
  <c r="P810" i="6" s="1"/>
  <c r="Q810" i="6" s="1"/>
  <c r="N811" i="6"/>
  <c r="P811" i="6" s="1"/>
  <c r="Q811" i="6" s="1"/>
  <c r="N812" i="6"/>
  <c r="P812" i="6" s="1"/>
  <c r="Q812" i="6" s="1"/>
  <c r="N813" i="6"/>
  <c r="P813" i="6" s="1"/>
  <c r="Q813" i="6" s="1"/>
  <c r="N814" i="6"/>
  <c r="P814" i="6" s="1"/>
  <c r="Q814" i="6" s="1"/>
  <c r="N815" i="6"/>
  <c r="P815" i="6" s="1"/>
  <c r="Q815" i="6" s="1"/>
  <c r="N816" i="6"/>
  <c r="P816" i="6" s="1"/>
  <c r="Q816" i="6" s="1"/>
  <c r="N817" i="6"/>
  <c r="P817" i="6" s="1"/>
  <c r="Q817" i="6" s="1"/>
  <c r="N818" i="6"/>
  <c r="P818" i="6" s="1"/>
  <c r="Q818" i="6" s="1"/>
  <c r="N819" i="6"/>
  <c r="P819" i="6" s="1"/>
  <c r="Q819" i="6" s="1"/>
  <c r="N820" i="6"/>
  <c r="P820" i="6" s="1"/>
  <c r="Q820" i="6" s="1"/>
  <c r="N821" i="6"/>
  <c r="P821" i="6" s="1"/>
  <c r="Q821" i="6" s="1"/>
  <c r="N822" i="6"/>
  <c r="P822" i="6" s="1"/>
  <c r="Q822" i="6" s="1"/>
  <c r="N823" i="6"/>
  <c r="P823" i="6" s="1"/>
  <c r="Q823" i="6" s="1"/>
  <c r="N824" i="6"/>
  <c r="P824" i="6" s="1"/>
  <c r="Q824" i="6" s="1"/>
  <c r="N825" i="6"/>
  <c r="P825" i="6" s="1"/>
  <c r="Q825" i="6" s="1"/>
  <c r="N826" i="6"/>
  <c r="P826" i="6" s="1"/>
  <c r="Q826" i="6" s="1"/>
  <c r="N827" i="6"/>
  <c r="P827" i="6" s="1"/>
  <c r="Q827" i="6" s="1"/>
  <c r="N828" i="6"/>
  <c r="P828" i="6" s="1"/>
  <c r="Q828" i="6" s="1"/>
  <c r="N829" i="6"/>
  <c r="P829" i="6" s="1"/>
  <c r="Q829" i="6" s="1"/>
  <c r="N830" i="6"/>
  <c r="P830" i="6" s="1"/>
  <c r="Q830" i="6" s="1"/>
  <c r="N831" i="6"/>
  <c r="P831" i="6" s="1"/>
  <c r="Q831" i="6" s="1"/>
  <c r="N832" i="6"/>
  <c r="P832" i="6" s="1"/>
  <c r="Q832" i="6" s="1"/>
  <c r="N833" i="6"/>
  <c r="P833" i="6" s="1"/>
  <c r="Q833" i="6" s="1"/>
  <c r="N834" i="6"/>
  <c r="P834" i="6" s="1"/>
  <c r="Q834" i="6" s="1"/>
  <c r="N835" i="6"/>
  <c r="P835" i="6" s="1"/>
  <c r="Q835" i="6" s="1"/>
  <c r="N836" i="6"/>
  <c r="P836" i="6" s="1"/>
  <c r="Q836" i="6" s="1"/>
  <c r="N837" i="6"/>
  <c r="P837" i="6" s="1"/>
  <c r="Q837" i="6" s="1"/>
  <c r="N838" i="6"/>
  <c r="P838" i="6" s="1"/>
  <c r="Q838" i="6" s="1"/>
  <c r="N839" i="6"/>
  <c r="P839" i="6" s="1"/>
  <c r="Q839" i="6" s="1"/>
  <c r="N840" i="6"/>
  <c r="P840" i="6" s="1"/>
  <c r="Q840" i="6" s="1"/>
  <c r="N841" i="6"/>
  <c r="P841" i="6" s="1"/>
  <c r="Q841" i="6" s="1"/>
  <c r="N842" i="6"/>
  <c r="P842" i="6" s="1"/>
  <c r="Q842" i="6" s="1"/>
  <c r="N843" i="6"/>
  <c r="P843" i="6" s="1"/>
  <c r="Q843" i="6" s="1"/>
  <c r="N844" i="6"/>
  <c r="P844" i="6" s="1"/>
  <c r="Q844" i="6" s="1"/>
  <c r="N845" i="6"/>
  <c r="P845" i="6" s="1"/>
  <c r="Q845" i="6" s="1"/>
  <c r="N846" i="6"/>
  <c r="P846" i="6" s="1"/>
  <c r="Q846" i="6" s="1"/>
  <c r="N847" i="6"/>
  <c r="P847" i="6" s="1"/>
  <c r="Q847" i="6" s="1"/>
  <c r="N848" i="6"/>
  <c r="P848" i="6" s="1"/>
  <c r="Q848" i="6" s="1"/>
  <c r="N849" i="6"/>
  <c r="P849" i="6" s="1"/>
  <c r="Q849" i="6" s="1"/>
  <c r="N850" i="6"/>
  <c r="P850" i="6" s="1"/>
  <c r="Q850" i="6" s="1"/>
  <c r="N851" i="6"/>
  <c r="P851" i="6" s="1"/>
  <c r="Q851" i="6" s="1"/>
  <c r="N852" i="6"/>
  <c r="P852" i="6" s="1"/>
  <c r="Q852" i="6" s="1"/>
  <c r="N853" i="6"/>
  <c r="P853" i="6" s="1"/>
  <c r="Q853" i="6" s="1"/>
  <c r="N854" i="6"/>
  <c r="P854" i="6" s="1"/>
  <c r="Q854" i="6" s="1"/>
  <c r="N855" i="6"/>
  <c r="P855" i="6" s="1"/>
  <c r="Q855" i="6" s="1"/>
  <c r="N856" i="6"/>
  <c r="P856" i="6" s="1"/>
  <c r="Q856" i="6" s="1"/>
  <c r="N857" i="6"/>
  <c r="P857" i="6" s="1"/>
  <c r="Q857" i="6" s="1"/>
  <c r="N858" i="6"/>
  <c r="P858" i="6" s="1"/>
  <c r="Q858" i="6" s="1"/>
  <c r="N859" i="6"/>
  <c r="P859" i="6" s="1"/>
  <c r="Q859" i="6" s="1"/>
  <c r="N860" i="6"/>
  <c r="P860" i="6" s="1"/>
  <c r="Q860" i="6" s="1"/>
  <c r="N861" i="6"/>
  <c r="P861" i="6" s="1"/>
  <c r="Q861" i="6" s="1"/>
  <c r="N862" i="6"/>
  <c r="P862" i="6" s="1"/>
  <c r="Q862" i="6" s="1"/>
  <c r="N863" i="6"/>
  <c r="P863" i="6" s="1"/>
  <c r="Q863" i="6" s="1"/>
  <c r="N864" i="6"/>
  <c r="P864" i="6" s="1"/>
  <c r="Q864" i="6" s="1"/>
  <c r="N865" i="6"/>
  <c r="P865" i="6" s="1"/>
  <c r="Q865" i="6" s="1"/>
  <c r="N866" i="6"/>
  <c r="P866" i="6" s="1"/>
  <c r="Q866" i="6" s="1"/>
  <c r="N867" i="6"/>
  <c r="P867" i="6" s="1"/>
  <c r="Q867" i="6" s="1"/>
  <c r="N868" i="6"/>
  <c r="P868" i="6" s="1"/>
  <c r="Q868" i="6" s="1"/>
  <c r="N869" i="6"/>
  <c r="P869" i="6" s="1"/>
  <c r="Q869" i="6" s="1"/>
  <c r="N870" i="6"/>
  <c r="P870" i="6" s="1"/>
  <c r="Q870" i="6" s="1"/>
  <c r="N871" i="6"/>
  <c r="P871" i="6" s="1"/>
  <c r="Q871" i="6" s="1"/>
  <c r="N872" i="6"/>
  <c r="P872" i="6" s="1"/>
  <c r="Q872" i="6" s="1"/>
  <c r="N873" i="6"/>
  <c r="P873" i="6" s="1"/>
  <c r="Q873" i="6" s="1"/>
  <c r="N874" i="6"/>
  <c r="P874" i="6" s="1"/>
  <c r="Q874" i="6" s="1"/>
  <c r="N875" i="6"/>
  <c r="P875" i="6" s="1"/>
  <c r="Q875" i="6" s="1"/>
  <c r="N876" i="6"/>
  <c r="P876" i="6" s="1"/>
  <c r="Q876" i="6" s="1"/>
  <c r="N877" i="6"/>
  <c r="P877" i="6" s="1"/>
  <c r="Q877" i="6" s="1"/>
  <c r="N878" i="6"/>
  <c r="P878" i="6" s="1"/>
  <c r="Q878" i="6" s="1"/>
  <c r="N879" i="6"/>
  <c r="P879" i="6" s="1"/>
  <c r="Q879" i="6" s="1"/>
  <c r="N880" i="6"/>
  <c r="P880" i="6" s="1"/>
  <c r="Q880" i="6" s="1"/>
  <c r="N881" i="6"/>
  <c r="P881" i="6" s="1"/>
  <c r="Q881" i="6" s="1"/>
  <c r="N882" i="6"/>
  <c r="P882" i="6" s="1"/>
  <c r="Q882" i="6" s="1"/>
  <c r="N883" i="6"/>
  <c r="P883" i="6" s="1"/>
  <c r="Q883" i="6" s="1"/>
  <c r="N884" i="6"/>
  <c r="P884" i="6" s="1"/>
  <c r="Q884" i="6" s="1"/>
  <c r="N885" i="6"/>
  <c r="P885" i="6" s="1"/>
  <c r="Q885" i="6" s="1"/>
  <c r="N886" i="6"/>
  <c r="P886" i="6" s="1"/>
  <c r="Q886" i="6" s="1"/>
  <c r="N887" i="6"/>
  <c r="P887" i="6" s="1"/>
  <c r="Q887" i="6" s="1"/>
  <c r="N888" i="6"/>
  <c r="P888" i="6" s="1"/>
  <c r="Q888" i="6" s="1"/>
  <c r="N889" i="6"/>
  <c r="P889" i="6" s="1"/>
  <c r="Q889" i="6" s="1"/>
  <c r="N890" i="6"/>
  <c r="P890" i="6" s="1"/>
  <c r="Q890" i="6" s="1"/>
  <c r="N891" i="6"/>
  <c r="P891" i="6" s="1"/>
  <c r="Q891" i="6" s="1"/>
  <c r="N892" i="6"/>
  <c r="P892" i="6" s="1"/>
  <c r="Q892" i="6" s="1"/>
  <c r="N893" i="6"/>
  <c r="P893" i="6" s="1"/>
  <c r="Q893" i="6" s="1"/>
  <c r="N894" i="6"/>
  <c r="P894" i="6" s="1"/>
  <c r="Q894" i="6" s="1"/>
  <c r="N895" i="6"/>
  <c r="P895" i="6" s="1"/>
  <c r="Q895" i="6" s="1"/>
  <c r="N896" i="6"/>
  <c r="P896" i="6" s="1"/>
  <c r="Q896" i="6" s="1"/>
  <c r="N897" i="6"/>
  <c r="P897" i="6" s="1"/>
  <c r="Q897" i="6" s="1"/>
  <c r="N898" i="6"/>
  <c r="P898" i="6" s="1"/>
  <c r="Q898" i="6" s="1"/>
  <c r="N899" i="6"/>
  <c r="P899" i="6" s="1"/>
  <c r="Q899" i="6" s="1"/>
  <c r="N900" i="6"/>
  <c r="P900" i="6" s="1"/>
  <c r="Q900" i="6" s="1"/>
  <c r="N901" i="6"/>
  <c r="P901" i="6" s="1"/>
  <c r="Q901" i="6" s="1"/>
  <c r="N902" i="6"/>
  <c r="P902" i="6" s="1"/>
  <c r="Q902" i="6" s="1"/>
  <c r="N903" i="6"/>
  <c r="P903" i="6" s="1"/>
  <c r="Q903" i="6" s="1"/>
  <c r="N904" i="6"/>
  <c r="P904" i="6" s="1"/>
  <c r="Q904" i="6" s="1"/>
  <c r="N905" i="6"/>
  <c r="P905" i="6" s="1"/>
  <c r="Q905" i="6" s="1"/>
  <c r="N906" i="6"/>
  <c r="P906" i="6" s="1"/>
  <c r="Q906" i="6" s="1"/>
  <c r="N907" i="6"/>
  <c r="P907" i="6" s="1"/>
  <c r="Q907" i="6" s="1"/>
  <c r="N908" i="6"/>
  <c r="P908" i="6" s="1"/>
  <c r="Q908" i="6" s="1"/>
  <c r="N909" i="6"/>
  <c r="P909" i="6" s="1"/>
  <c r="Q909" i="6" s="1"/>
  <c r="N910" i="6"/>
  <c r="P910" i="6" s="1"/>
  <c r="Q910" i="6" s="1"/>
  <c r="N911" i="6"/>
  <c r="P911" i="6" s="1"/>
  <c r="Q911" i="6" s="1"/>
  <c r="N912" i="6"/>
  <c r="P912" i="6" s="1"/>
  <c r="Q912" i="6" s="1"/>
  <c r="N913" i="6"/>
  <c r="P913" i="6" s="1"/>
  <c r="Q913" i="6" s="1"/>
  <c r="N914" i="6"/>
  <c r="P914" i="6" s="1"/>
  <c r="Q914" i="6" s="1"/>
  <c r="N915" i="6"/>
  <c r="P915" i="6" s="1"/>
  <c r="Q915" i="6" s="1"/>
  <c r="N916" i="6"/>
  <c r="P916" i="6" s="1"/>
  <c r="Q916" i="6" s="1"/>
  <c r="N917" i="6"/>
  <c r="P917" i="6" s="1"/>
  <c r="Q917" i="6" s="1"/>
  <c r="N918" i="6"/>
  <c r="P918" i="6" s="1"/>
  <c r="Q918" i="6" s="1"/>
  <c r="N919" i="6"/>
  <c r="P919" i="6" s="1"/>
  <c r="Q919" i="6" s="1"/>
  <c r="N920" i="6"/>
  <c r="P920" i="6" s="1"/>
  <c r="Q920" i="6" s="1"/>
  <c r="N921" i="6"/>
  <c r="P921" i="6" s="1"/>
  <c r="Q921" i="6" s="1"/>
  <c r="N922" i="6"/>
  <c r="P922" i="6" s="1"/>
  <c r="Q922" i="6" s="1"/>
  <c r="N923" i="6"/>
  <c r="P923" i="6" s="1"/>
  <c r="Q923" i="6" s="1"/>
  <c r="N924" i="6"/>
  <c r="P924" i="6" s="1"/>
  <c r="Q924" i="6" s="1"/>
  <c r="N925" i="6"/>
  <c r="P925" i="6" s="1"/>
  <c r="Q925" i="6" s="1"/>
  <c r="N926" i="6"/>
  <c r="P926" i="6" s="1"/>
  <c r="Q926" i="6" s="1"/>
  <c r="N927" i="6"/>
  <c r="P927" i="6" s="1"/>
  <c r="Q927" i="6" s="1"/>
  <c r="N928" i="6"/>
  <c r="P928" i="6" s="1"/>
  <c r="Q928" i="6" s="1"/>
  <c r="N929" i="6"/>
  <c r="P929" i="6" s="1"/>
  <c r="Q929" i="6" s="1"/>
  <c r="N930" i="6"/>
  <c r="P930" i="6" s="1"/>
  <c r="Q930" i="6" s="1"/>
  <c r="N931" i="6"/>
  <c r="P931" i="6" s="1"/>
  <c r="Q931" i="6" s="1"/>
  <c r="N932" i="6"/>
  <c r="P932" i="6" s="1"/>
  <c r="Q932" i="6" s="1"/>
  <c r="N933" i="6"/>
  <c r="P933" i="6" s="1"/>
  <c r="Q933" i="6" s="1"/>
  <c r="N934" i="6"/>
  <c r="P934" i="6" s="1"/>
  <c r="Q934" i="6" s="1"/>
  <c r="N935" i="6"/>
  <c r="P935" i="6" s="1"/>
  <c r="Q935" i="6" s="1"/>
  <c r="N936" i="6"/>
  <c r="P936" i="6" s="1"/>
  <c r="Q936" i="6" s="1"/>
  <c r="N937" i="6"/>
  <c r="P937" i="6" s="1"/>
  <c r="Q937" i="6" s="1"/>
  <c r="N938" i="6"/>
  <c r="P938" i="6" s="1"/>
  <c r="Q938" i="6" s="1"/>
  <c r="N939" i="6"/>
  <c r="P939" i="6" s="1"/>
  <c r="Q939" i="6" s="1"/>
  <c r="N940" i="6"/>
  <c r="P940" i="6" s="1"/>
  <c r="Q940" i="6" s="1"/>
  <c r="N941" i="6"/>
  <c r="P941" i="6" s="1"/>
  <c r="Q941" i="6" s="1"/>
  <c r="N942" i="6"/>
  <c r="P942" i="6" s="1"/>
  <c r="Q942" i="6" s="1"/>
  <c r="N943" i="6"/>
  <c r="P943" i="6" s="1"/>
  <c r="Q943" i="6" s="1"/>
  <c r="N944" i="6"/>
  <c r="P944" i="6" s="1"/>
  <c r="Q944" i="6" s="1"/>
  <c r="N945" i="6"/>
  <c r="P945" i="6" s="1"/>
  <c r="Q945" i="6" s="1"/>
  <c r="N946" i="6"/>
  <c r="P946" i="6" s="1"/>
  <c r="Q946" i="6" s="1"/>
  <c r="N947" i="6"/>
  <c r="P947" i="6" s="1"/>
  <c r="Q947" i="6" s="1"/>
  <c r="N948" i="6"/>
  <c r="P948" i="6" s="1"/>
  <c r="Q948" i="6" s="1"/>
  <c r="N949" i="6"/>
  <c r="P949" i="6" s="1"/>
  <c r="Q949" i="6" s="1"/>
  <c r="N950" i="6"/>
  <c r="P950" i="6" s="1"/>
  <c r="Q950" i="6" s="1"/>
  <c r="N951" i="6"/>
  <c r="P951" i="6" s="1"/>
  <c r="Q951" i="6" s="1"/>
  <c r="N952" i="6"/>
  <c r="P952" i="6" s="1"/>
  <c r="Q952" i="6" s="1"/>
  <c r="N953" i="6"/>
  <c r="P953" i="6" s="1"/>
  <c r="Q953" i="6" s="1"/>
  <c r="N954" i="6"/>
  <c r="P954" i="6" s="1"/>
  <c r="Q954" i="6" s="1"/>
  <c r="N955" i="6"/>
  <c r="P955" i="6" s="1"/>
  <c r="Q955" i="6" s="1"/>
  <c r="N956" i="6"/>
  <c r="P956" i="6" s="1"/>
  <c r="Q956" i="6" s="1"/>
  <c r="N957" i="6"/>
  <c r="P957" i="6" s="1"/>
  <c r="Q957" i="6" s="1"/>
  <c r="N958" i="6"/>
  <c r="P958" i="6" s="1"/>
  <c r="Q958" i="6" s="1"/>
  <c r="N959" i="6"/>
  <c r="P959" i="6" s="1"/>
  <c r="Q959" i="6" s="1"/>
  <c r="N960" i="6"/>
  <c r="P960" i="6" s="1"/>
  <c r="Q960" i="6" s="1"/>
  <c r="N961" i="6"/>
  <c r="P961" i="6" s="1"/>
  <c r="Q961" i="6" s="1"/>
  <c r="N962" i="6"/>
  <c r="P962" i="6" s="1"/>
  <c r="Q962" i="6" s="1"/>
  <c r="N963" i="6"/>
  <c r="P963" i="6" s="1"/>
  <c r="Q963" i="6" s="1"/>
  <c r="N964" i="6"/>
  <c r="P964" i="6" s="1"/>
  <c r="Q964" i="6" s="1"/>
  <c r="N965" i="6"/>
  <c r="P965" i="6" s="1"/>
  <c r="Q965" i="6" s="1"/>
  <c r="N966" i="6"/>
  <c r="P966" i="6" s="1"/>
  <c r="Q966" i="6" s="1"/>
  <c r="N967" i="6"/>
  <c r="P967" i="6" s="1"/>
  <c r="Q967" i="6" s="1"/>
  <c r="N968" i="6"/>
  <c r="P968" i="6" s="1"/>
  <c r="Q968" i="6" s="1"/>
  <c r="N969" i="6"/>
  <c r="P969" i="6" s="1"/>
  <c r="Q969" i="6" s="1"/>
  <c r="N970" i="6"/>
  <c r="P970" i="6" s="1"/>
  <c r="Q970" i="6" s="1"/>
  <c r="N971" i="6"/>
  <c r="P971" i="6" s="1"/>
  <c r="Q971" i="6" s="1"/>
  <c r="N972" i="6"/>
  <c r="P972" i="6" s="1"/>
  <c r="Q972" i="6" s="1"/>
  <c r="N973" i="6"/>
  <c r="P973" i="6" s="1"/>
  <c r="Q973" i="6" s="1"/>
  <c r="N974" i="6"/>
  <c r="P974" i="6" s="1"/>
  <c r="Q974" i="6" s="1"/>
  <c r="N975" i="6"/>
  <c r="P975" i="6" s="1"/>
  <c r="Q975" i="6" s="1"/>
  <c r="N976" i="6"/>
  <c r="P976" i="6" s="1"/>
  <c r="Q976" i="6" s="1"/>
  <c r="N977" i="6"/>
  <c r="P977" i="6" s="1"/>
  <c r="Q977" i="6" s="1"/>
  <c r="N978" i="6"/>
  <c r="P978" i="6" s="1"/>
  <c r="Q978" i="6" s="1"/>
  <c r="N979" i="6"/>
  <c r="P979" i="6" s="1"/>
  <c r="Q979" i="6" s="1"/>
  <c r="N980" i="6"/>
  <c r="P980" i="6" s="1"/>
  <c r="Q980" i="6" s="1"/>
  <c r="N981" i="6"/>
  <c r="P981" i="6" s="1"/>
  <c r="Q981" i="6" s="1"/>
  <c r="N982" i="6"/>
  <c r="P982" i="6" s="1"/>
  <c r="Q982" i="6" s="1"/>
  <c r="N983" i="6"/>
  <c r="P983" i="6" s="1"/>
  <c r="Q983" i="6" s="1"/>
  <c r="N984" i="6"/>
  <c r="P984" i="6" s="1"/>
  <c r="Q984" i="6" s="1"/>
  <c r="N985" i="6"/>
  <c r="P985" i="6" s="1"/>
  <c r="Q985" i="6" s="1"/>
  <c r="N986" i="6"/>
  <c r="P986" i="6" s="1"/>
  <c r="Q986" i="6" s="1"/>
  <c r="N987" i="6"/>
  <c r="P987" i="6" s="1"/>
  <c r="Q987" i="6" s="1"/>
  <c r="N988" i="6"/>
  <c r="P988" i="6" s="1"/>
  <c r="Q988" i="6" s="1"/>
  <c r="N989" i="6"/>
  <c r="P989" i="6" s="1"/>
  <c r="Q989" i="6" s="1"/>
  <c r="N990" i="6"/>
  <c r="P990" i="6" s="1"/>
  <c r="Q990" i="6" s="1"/>
  <c r="N991" i="6"/>
  <c r="P991" i="6" s="1"/>
  <c r="Q991" i="6" s="1"/>
  <c r="N992" i="6"/>
  <c r="P992" i="6" s="1"/>
  <c r="Q992" i="6" s="1"/>
  <c r="N993" i="6"/>
  <c r="P993" i="6" s="1"/>
  <c r="Q993" i="6" s="1"/>
  <c r="N994" i="6"/>
  <c r="P994" i="6" s="1"/>
  <c r="Q994" i="6" s="1"/>
  <c r="N995" i="6"/>
  <c r="P995" i="6" s="1"/>
  <c r="Q995" i="6" s="1"/>
  <c r="N996" i="6"/>
  <c r="P996" i="6" s="1"/>
  <c r="Q996" i="6" s="1"/>
  <c r="N997" i="6"/>
  <c r="P997" i="6" s="1"/>
  <c r="Q997" i="6" s="1"/>
  <c r="N998" i="6"/>
  <c r="P998" i="6" s="1"/>
  <c r="Q998" i="6" s="1"/>
  <c r="N999" i="6"/>
  <c r="P999" i="6" s="1"/>
  <c r="Q999" i="6" s="1"/>
  <c r="N1000" i="6"/>
  <c r="P1000" i="6" s="1"/>
  <c r="Q1000" i="6" s="1"/>
  <c r="N1001" i="6"/>
  <c r="P1001" i="6" s="1"/>
  <c r="Q1001" i="6" s="1"/>
  <c r="N1002" i="6"/>
  <c r="P1002" i="6" s="1"/>
  <c r="Q1002" i="6" s="1"/>
  <c r="N1003" i="6"/>
  <c r="P1003" i="6" s="1"/>
  <c r="Q1003" i="6" s="1"/>
  <c r="N1004" i="6"/>
  <c r="P1004" i="6" s="1"/>
  <c r="Q1004" i="6" s="1"/>
  <c r="N1005" i="6"/>
  <c r="P1005" i="6" s="1"/>
  <c r="Q1005" i="6" s="1"/>
  <c r="N1006" i="6"/>
  <c r="P1006" i="6" s="1"/>
  <c r="Q1006" i="6" s="1"/>
  <c r="N1007" i="6"/>
  <c r="P1007" i="6" s="1"/>
  <c r="Q1007" i="6" s="1"/>
  <c r="N1008" i="6"/>
  <c r="P1008" i="6" s="1"/>
  <c r="Q1008" i="6" s="1"/>
  <c r="N1009" i="6"/>
  <c r="P1009" i="6" s="1"/>
  <c r="Q1009" i="6" s="1"/>
  <c r="N1010" i="6"/>
  <c r="P1010" i="6" s="1"/>
  <c r="Q1010" i="6" s="1"/>
  <c r="N1011" i="6"/>
  <c r="P1011" i="6" s="1"/>
  <c r="Q1011" i="6" s="1"/>
  <c r="N1012" i="6"/>
  <c r="P1012" i="6" s="1"/>
  <c r="Q1012" i="6" s="1"/>
  <c r="N1013" i="6"/>
  <c r="P1013" i="6" s="1"/>
  <c r="Q1013" i="6" s="1"/>
  <c r="N1014" i="6"/>
  <c r="P1014" i="6" s="1"/>
  <c r="Q1014" i="6" s="1"/>
  <c r="N1015" i="6"/>
  <c r="P1015" i="6" s="1"/>
  <c r="Q1015" i="6" s="1"/>
  <c r="N1016" i="6"/>
  <c r="P1016" i="6" s="1"/>
  <c r="Q1016" i="6" s="1"/>
  <c r="N1017" i="6"/>
  <c r="P1017" i="6" s="1"/>
  <c r="Q1017" i="6" s="1"/>
  <c r="N1018" i="6"/>
  <c r="P1018" i="6" s="1"/>
  <c r="Q1018" i="6" s="1"/>
  <c r="N1019" i="6"/>
  <c r="P1019" i="6" s="1"/>
  <c r="Q1019" i="6" s="1"/>
  <c r="N1020" i="6"/>
  <c r="P1020" i="6" s="1"/>
  <c r="Q1020" i="6" s="1"/>
  <c r="N1021" i="6"/>
  <c r="P1021" i="6" s="1"/>
  <c r="Q1021" i="6" s="1"/>
  <c r="N1022" i="6"/>
  <c r="P1022" i="6" s="1"/>
  <c r="Q1022" i="6" s="1"/>
  <c r="N1023" i="6"/>
  <c r="P1023" i="6" s="1"/>
  <c r="Q1023" i="6" s="1"/>
  <c r="N1024" i="6"/>
  <c r="P1024" i="6" s="1"/>
  <c r="Q1024" i="6" s="1"/>
  <c r="N1025" i="6"/>
  <c r="P1025" i="6" s="1"/>
  <c r="Q1025" i="6" s="1"/>
  <c r="N1026" i="6"/>
  <c r="P1026" i="6" s="1"/>
  <c r="Q1026" i="6" s="1"/>
  <c r="N1027" i="6"/>
  <c r="P1027" i="6" s="1"/>
  <c r="Q1027" i="6" s="1"/>
  <c r="N1028" i="6"/>
  <c r="P1028" i="6" s="1"/>
  <c r="Q1028" i="6" s="1"/>
  <c r="N1029" i="6"/>
  <c r="P1029" i="6" s="1"/>
  <c r="Q1029" i="6" s="1"/>
  <c r="N1030" i="6"/>
  <c r="P1030" i="6" s="1"/>
  <c r="Q1030" i="6" s="1"/>
  <c r="N1031" i="6"/>
  <c r="P1031" i="6" s="1"/>
  <c r="Q1031" i="6" s="1"/>
  <c r="N1032" i="6"/>
  <c r="P1032" i="6" s="1"/>
  <c r="Q1032" i="6" s="1"/>
  <c r="N1033" i="6"/>
  <c r="P1033" i="6" s="1"/>
  <c r="Q1033" i="6" s="1"/>
  <c r="N1034" i="6"/>
  <c r="P1034" i="6" s="1"/>
  <c r="Q1034" i="6" s="1"/>
  <c r="N1035" i="6"/>
  <c r="P1035" i="6" s="1"/>
  <c r="Q1035" i="6" s="1"/>
  <c r="N1036" i="6"/>
  <c r="P1036" i="6" s="1"/>
  <c r="Q1036" i="6" s="1"/>
  <c r="N1037" i="6"/>
  <c r="P1037" i="6" s="1"/>
  <c r="Q1037" i="6" s="1"/>
  <c r="N1038" i="6"/>
  <c r="P1038" i="6" s="1"/>
  <c r="Q1038" i="6" s="1"/>
  <c r="N1039" i="6"/>
  <c r="P1039" i="6" s="1"/>
  <c r="Q1039" i="6" s="1"/>
  <c r="N1040" i="6"/>
  <c r="P1040" i="6" s="1"/>
  <c r="Q1040" i="6" s="1"/>
  <c r="N1041" i="6"/>
  <c r="P1041" i="6" s="1"/>
  <c r="Q1041" i="6" s="1"/>
  <c r="N1042" i="6"/>
  <c r="P1042" i="6" s="1"/>
  <c r="Q1042" i="6" s="1"/>
  <c r="N1043" i="6"/>
  <c r="P1043" i="6" s="1"/>
  <c r="Q1043" i="6" s="1"/>
  <c r="N1044" i="6"/>
  <c r="P1044" i="6" s="1"/>
  <c r="Q1044" i="6" s="1"/>
  <c r="N1045" i="6"/>
  <c r="P1045" i="6" s="1"/>
  <c r="Q1045" i="6" s="1"/>
  <c r="N1046" i="6"/>
  <c r="P1046" i="6" s="1"/>
  <c r="Q1046" i="6" s="1"/>
  <c r="N1047" i="6"/>
  <c r="P1047" i="6" s="1"/>
  <c r="Q1047" i="6" s="1"/>
  <c r="N1048" i="6"/>
  <c r="P1048" i="6" s="1"/>
  <c r="Q1048" i="6" s="1"/>
  <c r="N1049" i="6"/>
  <c r="P1049" i="6" s="1"/>
  <c r="Q1049" i="6" s="1"/>
  <c r="N1050" i="6"/>
  <c r="P1050" i="6" s="1"/>
  <c r="Q1050" i="6" s="1"/>
  <c r="N1051" i="6"/>
  <c r="P1051" i="6" s="1"/>
  <c r="Q1051" i="6" s="1"/>
  <c r="N1052" i="6"/>
  <c r="P1052" i="6" s="1"/>
  <c r="Q1052" i="6" s="1"/>
  <c r="N1053" i="6"/>
  <c r="P1053" i="6" s="1"/>
  <c r="Q1053" i="6" s="1"/>
  <c r="N1054" i="6"/>
  <c r="P1054" i="6" s="1"/>
  <c r="Q1054" i="6" s="1"/>
  <c r="N1055" i="6"/>
  <c r="P1055" i="6" s="1"/>
  <c r="Q1055" i="6" s="1"/>
  <c r="N1056" i="6"/>
  <c r="P1056" i="6" s="1"/>
  <c r="Q1056" i="6" s="1"/>
  <c r="N1057" i="6"/>
  <c r="P1057" i="6" s="1"/>
  <c r="Q1057" i="6" s="1"/>
  <c r="N1058" i="6"/>
  <c r="P1058" i="6" s="1"/>
  <c r="Q1058" i="6" s="1"/>
  <c r="N1059" i="6"/>
  <c r="P1059" i="6" s="1"/>
  <c r="Q1059" i="6" s="1"/>
  <c r="N1060" i="6"/>
  <c r="P1060" i="6" s="1"/>
  <c r="Q1060" i="6" s="1"/>
  <c r="N1061" i="6"/>
  <c r="P1061" i="6" s="1"/>
  <c r="Q1061" i="6" s="1"/>
  <c r="N1062" i="6"/>
  <c r="P1062" i="6" s="1"/>
  <c r="Q1062" i="6" s="1"/>
  <c r="N1063" i="6"/>
  <c r="P1063" i="6" s="1"/>
  <c r="Q1063" i="6" s="1"/>
  <c r="N1064" i="6"/>
  <c r="P1064" i="6" s="1"/>
  <c r="Q1064" i="6" s="1"/>
  <c r="N1065" i="6"/>
  <c r="P1065" i="6" s="1"/>
  <c r="Q1065" i="6" s="1"/>
  <c r="N1066" i="6"/>
  <c r="P1066" i="6" s="1"/>
  <c r="Q1066" i="6" s="1"/>
  <c r="N1067" i="6"/>
  <c r="P1067" i="6" s="1"/>
  <c r="Q1067" i="6" s="1"/>
  <c r="N1068" i="6"/>
  <c r="P1068" i="6" s="1"/>
  <c r="Q1068" i="6" s="1"/>
  <c r="N1069" i="6"/>
  <c r="P1069" i="6" s="1"/>
  <c r="Q1069" i="6" s="1"/>
  <c r="N1070" i="6"/>
  <c r="P1070" i="6" s="1"/>
  <c r="Q1070" i="6" s="1"/>
  <c r="N1071" i="6"/>
  <c r="P1071" i="6" s="1"/>
  <c r="Q1071" i="6" s="1"/>
  <c r="N1072" i="6"/>
  <c r="P1072" i="6" s="1"/>
  <c r="Q1072" i="6" s="1"/>
  <c r="N1073" i="6"/>
  <c r="P1073" i="6" s="1"/>
  <c r="Q1073" i="6" s="1"/>
  <c r="N1074" i="6"/>
  <c r="P1074" i="6" s="1"/>
  <c r="Q1074" i="6" s="1"/>
  <c r="N1075" i="6"/>
  <c r="P1075" i="6" s="1"/>
  <c r="Q1075" i="6" s="1"/>
  <c r="N1076" i="6"/>
  <c r="P1076" i="6" s="1"/>
  <c r="Q1076" i="6" s="1"/>
  <c r="N1077" i="6"/>
  <c r="P1077" i="6" s="1"/>
  <c r="Q1077" i="6" s="1"/>
  <c r="N1078" i="6"/>
  <c r="P1078" i="6" s="1"/>
  <c r="Q1078" i="6" s="1"/>
  <c r="N1079" i="6"/>
  <c r="P1079" i="6" s="1"/>
  <c r="Q1079" i="6" s="1"/>
  <c r="N1080" i="6"/>
  <c r="P1080" i="6" s="1"/>
  <c r="Q1080" i="6" s="1"/>
  <c r="N1081" i="6"/>
  <c r="P1081" i="6" s="1"/>
  <c r="Q1081" i="6" s="1"/>
  <c r="N1082" i="6"/>
  <c r="P1082" i="6" s="1"/>
  <c r="Q1082" i="6" s="1"/>
  <c r="N1083" i="6"/>
  <c r="P1083" i="6" s="1"/>
  <c r="Q1083" i="6" s="1"/>
  <c r="N1084" i="6"/>
  <c r="P1084" i="6" s="1"/>
  <c r="Q1084" i="6" s="1"/>
  <c r="N1085" i="6"/>
  <c r="P1085" i="6" s="1"/>
  <c r="Q1085" i="6" s="1"/>
  <c r="N1086" i="6"/>
  <c r="P1086" i="6" s="1"/>
  <c r="Q1086" i="6" s="1"/>
  <c r="N1087" i="6"/>
  <c r="P1087" i="6" s="1"/>
  <c r="Q1087" i="6" s="1"/>
  <c r="N1088" i="6"/>
  <c r="P1088" i="6" s="1"/>
  <c r="Q1088" i="6" s="1"/>
  <c r="N1089" i="6"/>
  <c r="P1089" i="6" s="1"/>
  <c r="Q1089" i="6" s="1"/>
  <c r="N1090" i="6"/>
  <c r="P1090" i="6" s="1"/>
  <c r="Q1090" i="6" s="1"/>
  <c r="N1091" i="6"/>
  <c r="P1091" i="6" s="1"/>
  <c r="Q1091" i="6" s="1"/>
  <c r="N1092" i="6"/>
  <c r="P1092" i="6" s="1"/>
  <c r="Q1092" i="6" s="1"/>
  <c r="N1093" i="6"/>
  <c r="P1093" i="6" s="1"/>
  <c r="Q1093" i="6" s="1"/>
  <c r="N1094" i="6"/>
  <c r="P1094" i="6" s="1"/>
  <c r="Q1094" i="6" s="1"/>
  <c r="N1095" i="6"/>
  <c r="P1095" i="6" s="1"/>
  <c r="Q1095" i="6" s="1"/>
  <c r="N1096" i="6"/>
  <c r="P1096" i="6" s="1"/>
  <c r="Q1096" i="6" s="1"/>
  <c r="N1097" i="6"/>
  <c r="P1097" i="6" s="1"/>
  <c r="Q1097" i="6" s="1"/>
  <c r="N1098" i="6"/>
  <c r="P1098" i="6" s="1"/>
  <c r="Q1098" i="6" s="1"/>
  <c r="N1099" i="6"/>
  <c r="P1099" i="6" s="1"/>
  <c r="Q1099" i="6" s="1"/>
  <c r="N1100" i="6"/>
  <c r="P1100" i="6" s="1"/>
  <c r="Q1100" i="6" s="1"/>
  <c r="N1101" i="6"/>
  <c r="P1101" i="6" s="1"/>
  <c r="Q1101" i="6" s="1"/>
  <c r="N1102" i="6"/>
  <c r="P1102" i="6" s="1"/>
  <c r="Q1102" i="6" s="1"/>
  <c r="N1103" i="6"/>
  <c r="P1103" i="6" s="1"/>
  <c r="Q1103" i="6" s="1"/>
  <c r="N1104" i="6"/>
  <c r="P1104" i="6" s="1"/>
  <c r="Q1104" i="6" s="1"/>
  <c r="N1105" i="6"/>
  <c r="P1105" i="6" s="1"/>
  <c r="Q1105" i="6" s="1"/>
  <c r="N1106" i="6"/>
  <c r="P1106" i="6" s="1"/>
  <c r="Q1106" i="6" s="1"/>
  <c r="N1107" i="6"/>
  <c r="P1107" i="6" s="1"/>
  <c r="Q1107" i="6" s="1"/>
  <c r="N1108" i="6"/>
  <c r="P1108" i="6" s="1"/>
  <c r="Q1108" i="6" s="1"/>
  <c r="N1109" i="6"/>
  <c r="P1109" i="6" s="1"/>
  <c r="Q1109" i="6" s="1"/>
  <c r="N1110" i="6"/>
  <c r="P1110" i="6" s="1"/>
  <c r="Q1110" i="6" s="1"/>
  <c r="N1111" i="6"/>
  <c r="P1111" i="6" s="1"/>
  <c r="Q1111" i="6" s="1"/>
  <c r="N1112" i="6"/>
  <c r="P1112" i="6" s="1"/>
  <c r="Q1112" i="6" s="1"/>
  <c r="N1113" i="6"/>
  <c r="P1113" i="6" s="1"/>
  <c r="Q1113" i="6" s="1"/>
  <c r="N1114" i="6"/>
  <c r="P1114" i="6" s="1"/>
  <c r="Q1114" i="6" s="1"/>
  <c r="N1115" i="6"/>
  <c r="P1115" i="6" s="1"/>
  <c r="Q1115" i="6" s="1"/>
  <c r="N1116" i="6"/>
  <c r="P1116" i="6" s="1"/>
  <c r="Q1116" i="6" s="1"/>
  <c r="N1117" i="6"/>
  <c r="P1117" i="6" s="1"/>
  <c r="Q1117" i="6" s="1"/>
  <c r="N1118" i="6"/>
  <c r="P1118" i="6" s="1"/>
  <c r="Q1118" i="6" s="1"/>
  <c r="N1119" i="6"/>
  <c r="P1119" i="6" s="1"/>
  <c r="Q1119" i="6" s="1"/>
  <c r="N1120" i="6"/>
  <c r="P1120" i="6" s="1"/>
  <c r="Q1120" i="6" s="1"/>
  <c r="N1121" i="6"/>
  <c r="P1121" i="6" s="1"/>
  <c r="Q1121" i="6" s="1"/>
  <c r="N1122" i="6"/>
  <c r="P1122" i="6" s="1"/>
  <c r="Q1122" i="6" s="1"/>
  <c r="N1123" i="6"/>
  <c r="P1123" i="6" s="1"/>
  <c r="Q1123" i="6" s="1"/>
  <c r="N1124" i="6"/>
  <c r="P1124" i="6" s="1"/>
  <c r="Q1124" i="6" s="1"/>
  <c r="N1125" i="6"/>
  <c r="P1125" i="6" s="1"/>
  <c r="Q1125" i="6" s="1"/>
  <c r="N1126" i="6"/>
  <c r="P1126" i="6" s="1"/>
  <c r="Q1126" i="6" s="1"/>
  <c r="N1127" i="6"/>
  <c r="P1127" i="6" s="1"/>
  <c r="Q1127" i="6" s="1"/>
  <c r="N1128" i="6"/>
  <c r="P1128" i="6" s="1"/>
  <c r="Q1128" i="6" s="1"/>
  <c r="N1129" i="6"/>
  <c r="P1129" i="6" s="1"/>
  <c r="Q1129" i="6" s="1"/>
  <c r="N1130" i="6"/>
  <c r="P1130" i="6" s="1"/>
  <c r="Q1130" i="6" s="1"/>
  <c r="N1131" i="6"/>
  <c r="P1131" i="6" s="1"/>
  <c r="Q1131" i="6" s="1"/>
  <c r="N1132" i="6"/>
  <c r="P1132" i="6" s="1"/>
  <c r="Q1132" i="6" s="1"/>
  <c r="N1133" i="6"/>
  <c r="P1133" i="6" s="1"/>
  <c r="Q1133" i="6" s="1"/>
  <c r="N1134" i="6"/>
  <c r="P1134" i="6" s="1"/>
  <c r="Q1134" i="6" s="1"/>
  <c r="N1135" i="6"/>
  <c r="P1135" i="6" s="1"/>
  <c r="Q1135" i="6" s="1"/>
  <c r="N1136" i="6"/>
  <c r="P1136" i="6" s="1"/>
  <c r="Q1136" i="6" s="1"/>
  <c r="N1137" i="6"/>
  <c r="P1137" i="6" s="1"/>
  <c r="Q1137" i="6" s="1"/>
  <c r="N1138" i="6"/>
  <c r="P1138" i="6" s="1"/>
  <c r="Q1138" i="6" s="1"/>
  <c r="N1139" i="6"/>
  <c r="P1139" i="6" s="1"/>
  <c r="Q1139" i="6" s="1"/>
  <c r="N1140" i="6"/>
  <c r="P1140" i="6" s="1"/>
  <c r="Q1140" i="6" s="1"/>
  <c r="N1141" i="6"/>
  <c r="P1141" i="6" s="1"/>
  <c r="Q1141" i="6" s="1"/>
  <c r="N1142" i="6"/>
  <c r="P1142" i="6" s="1"/>
  <c r="Q1142" i="6" s="1"/>
  <c r="N1143" i="6"/>
  <c r="P1143" i="6" s="1"/>
  <c r="Q1143" i="6" s="1"/>
  <c r="N1144" i="6"/>
  <c r="P1144" i="6" s="1"/>
  <c r="Q1144" i="6" s="1"/>
  <c r="N1145" i="6"/>
  <c r="P1145" i="6" s="1"/>
  <c r="Q1145" i="6" s="1"/>
  <c r="N1146" i="6"/>
  <c r="P1146" i="6" s="1"/>
  <c r="Q1146" i="6" s="1"/>
  <c r="N1147" i="6"/>
  <c r="P1147" i="6" s="1"/>
  <c r="Q1147" i="6" s="1"/>
  <c r="N1148" i="6"/>
  <c r="P1148" i="6" s="1"/>
  <c r="Q1148" i="6" s="1"/>
  <c r="N1149" i="6"/>
  <c r="P1149" i="6" s="1"/>
  <c r="Q1149" i="6" s="1"/>
  <c r="N1150" i="6"/>
  <c r="P1150" i="6" s="1"/>
  <c r="Q1150" i="6" s="1"/>
  <c r="N1151" i="6"/>
  <c r="P1151" i="6" s="1"/>
  <c r="Q1151" i="6" s="1"/>
  <c r="N1152" i="6"/>
  <c r="P1152" i="6" s="1"/>
  <c r="Q1152" i="6" s="1"/>
  <c r="N1153" i="6"/>
  <c r="P1153" i="6" s="1"/>
  <c r="Q1153" i="6" s="1"/>
  <c r="N1154" i="6"/>
  <c r="P1154" i="6" s="1"/>
  <c r="Q1154" i="6" s="1"/>
  <c r="N1155" i="6"/>
  <c r="P1155" i="6" s="1"/>
  <c r="Q1155" i="6" s="1"/>
  <c r="N1156" i="6"/>
  <c r="P1156" i="6" s="1"/>
  <c r="Q1156" i="6" s="1"/>
  <c r="N1157" i="6"/>
  <c r="P1157" i="6" s="1"/>
  <c r="Q1157" i="6" s="1"/>
  <c r="N1158" i="6"/>
  <c r="P1158" i="6" s="1"/>
  <c r="Q1158" i="6" s="1"/>
  <c r="N1159" i="6"/>
  <c r="P1159" i="6" s="1"/>
  <c r="Q1159" i="6" s="1"/>
  <c r="N1160" i="6"/>
  <c r="P1160" i="6" s="1"/>
  <c r="Q1160" i="6" s="1"/>
  <c r="N1161" i="6"/>
  <c r="P1161" i="6" s="1"/>
  <c r="Q1161" i="6" s="1"/>
  <c r="N1162" i="6"/>
  <c r="P1162" i="6" s="1"/>
  <c r="Q1162" i="6" s="1"/>
  <c r="N1163" i="6"/>
  <c r="P1163" i="6" s="1"/>
  <c r="Q1163" i="6" s="1"/>
  <c r="N1164" i="6"/>
  <c r="P1164" i="6" s="1"/>
  <c r="Q1164" i="6" s="1"/>
  <c r="N1165" i="6"/>
  <c r="P1165" i="6" s="1"/>
  <c r="Q1165" i="6" s="1"/>
  <c r="N1166" i="6"/>
  <c r="P1166" i="6" s="1"/>
  <c r="Q1166" i="6" s="1"/>
  <c r="N1167" i="6"/>
  <c r="P1167" i="6" s="1"/>
  <c r="Q1167" i="6" s="1"/>
  <c r="N1168" i="6"/>
  <c r="P1168" i="6" s="1"/>
  <c r="Q1168" i="6" s="1"/>
  <c r="N1169" i="6"/>
  <c r="P1169" i="6" s="1"/>
  <c r="Q1169" i="6" s="1"/>
  <c r="N1170" i="6"/>
  <c r="P1170" i="6" s="1"/>
  <c r="Q1170" i="6" s="1"/>
  <c r="N1171" i="6"/>
  <c r="P1171" i="6" s="1"/>
  <c r="Q1171" i="6" s="1"/>
  <c r="N1172" i="6"/>
  <c r="P1172" i="6" s="1"/>
  <c r="Q1172" i="6" s="1"/>
  <c r="N1173" i="6"/>
  <c r="P1173" i="6" s="1"/>
  <c r="Q1173" i="6" s="1"/>
  <c r="N1174" i="6"/>
  <c r="P1174" i="6" s="1"/>
  <c r="Q1174" i="6" s="1"/>
  <c r="N1175" i="6"/>
  <c r="P1175" i="6" s="1"/>
  <c r="Q1175" i="6" s="1"/>
  <c r="N1176" i="6"/>
  <c r="P1176" i="6" s="1"/>
  <c r="Q1176" i="6" s="1"/>
  <c r="N1177" i="6"/>
  <c r="P1177" i="6" s="1"/>
  <c r="Q1177" i="6" s="1"/>
  <c r="N1178" i="6"/>
  <c r="P1178" i="6" s="1"/>
  <c r="Q1178" i="6" s="1"/>
  <c r="N1179" i="6"/>
  <c r="P1179" i="6" s="1"/>
  <c r="Q1179" i="6" s="1"/>
  <c r="N1180" i="6"/>
  <c r="P1180" i="6" s="1"/>
  <c r="Q1180" i="6" s="1"/>
  <c r="N1181" i="6"/>
  <c r="P1181" i="6" s="1"/>
  <c r="Q1181" i="6" s="1"/>
  <c r="N1182" i="6"/>
  <c r="P1182" i="6" s="1"/>
  <c r="Q1182" i="6" s="1"/>
  <c r="N1183" i="6"/>
  <c r="P1183" i="6" s="1"/>
  <c r="Q1183" i="6" s="1"/>
  <c r="N1184" i="6"/>
  <c r="P1184" i="6" s="1"/>
  <c r="Q1184" i="6" s="1"/>
  <c r="N1185" i="6"/>
  <c r="P1185" i="6" s="1"/>
  <c r="Q1185" i="6" s="1"/>
  <c r="N1186" i="6"/>
  <c r="P1186" i="6" s="1"/>
  <c r="Q1186" i="6" s="1"/>
  <c r="N1187" i="6"/>
  <c r="P1187" i="6" s="1"/>
  <c r="Q1187" i="6" s="1"/>
  <c r="N1188" i="6"/>
  <c r="P1188" i="6" s="1"/>
  <c r="Q1188" i="6" s="1"/>
  <c r="N1189" i="6"/>
  <c r="P1189" i="6" s="1"/>
  <c r="Q1189" i="6" s="1"/>
  <c r="N1190" i="6"/>
  <c r="P1190" i="6" s="1"/>
  <c r="Q1190" i="6" s="1"/>
  <c r="N1191" i="6"/>
  <c r="P1191" i="6" s="1"/>
  <c r="Q1191" i="6" s="1"/>
  <c r="N1192" i="6"/>
  <c r="P1192" i="6" s="1"/>
  <c r="Q1192" i="6" s="1"/>
  <c r="N1193" i="6"/>
  <c r="P1193" i="6" s="1"/>
  <c r="Q1193" i="6" s="1"/>
  <c r="N1194" i="6"/>
  <c r="P1194" i="6" s="1"/>
  <c r="Q1194" i="6" s="1"/>
  <c r="N1195" i="6"/>
  <c r="P1195" i="6" s="1"/>
  <c r="Q1195" i="6" s="1"/>
  <c r="N1196" i="6"/>
  <c r="P1196" i="6" s="1"/>
  <c r="Q1196" i="6" s="1"/>
  <c r="N1197" i="6"/>
  <c r="P1197" i="6" s="1"/>
  <c r="Q1197" i="6" s="1"/>
  <c r="N1198" i="6"/>
  <c r="P1198" i="6" s="1"/>
  <c r="Q1198" i="6" s="1"/>
  <c r="N1199" i="6"/>
  <c r="P1199" i="6" s="1"/>
  <c r="Q1199" i="6" s="1"/>
  <c r="N1200" i="6"/>
  <c r="P1200" i="6" s="1"/>
  <c r="Q1200" i="6" s="1"/>
  <c r="N1201" i="6"/>
  <c r="P1201" i="6" s="1"/>
  <c r="Q1201" i="6" s="1"/>
  <c r="N1202" i="6"/>
  <c r="P1202" i="6" s="1"/>
  <c r="Q1202" i="6" s="1"/>
  <c r="N1203" i="6"/>
  <c r="P1203" i="6" s="1"/>
  <c r="Q1203" i="6" s="1"/>
  <c r="N1204" i="6"/>
  <c r="P1204" i="6" s="1"/>
  <c r="Q1204" i="6" s="1"/>
  <c r="N1205" i="6"/>
  <c r="P1205" i="6" s="1"/>
  <c r="Q1205" i="6" s="1"/>
  <c r="N1206" i="6"/>
  <c r="P1206" i="6" s="1"/>
  <c r="Q1206" i="6" s="1"/>
  <c r="N1207" i="6"/>
  <c r="P1207" i="6" s="1"/>
  <c r="Q1207" i="6" s="1"/>
  <c r="N1208" i="6"/>
  <c r="P1208" i="6" s="1"/>
  <c r="Q1208" i="6" s="1"/>
  <c r="N1209" i="6"/>
  <c r="P1209" i="6" s="1"/>
  <c r="Q1209" i="6" s="1"/>
  <c r="N1210" i="6"/>
  <c r="P1210" i="6" s="1"/>
  <c r="Q1210" i="6" s="1"/>
  <c r="N1211" i="6"/>
  <c r="P1211" i="6" s="1"/>
  <c r="Q1211" i="6" s="1"/>
  <c r="N1212" i="6"/>
  <c r="P1212" i="6" s="1"/>
  <c r="Q1212" i="6" s="1"/>
  <c r="N1213" i="6"/>
  <c r="P1213" i="6" s="1"/>
  <c r="Q1213" i="6" s="1"/>
  <c r="N1214" i="6"/>
  <c r="P1214" i="6" s="1"/>
  <c r="Q1214" i="6" s="1"/>
  <c r="N1215" i="6"/>
  <c r="P1215" i="6" s="1"/>
  <c r="Q1215" i="6" s="1"/>
  <c r="N1216" i="6"/>
  <c r="P1216" i="6" s="1"/>
  <c r="Q1216" i="6" s="1"/>
  <c r="N1217" i="6"/>
  <c r="P1217" i="6" s="1"/>
  <c r="Q1217" i="6" s="1"/>
  <c r="N1218" i="6"/>
  <c r="P1218" i="6" s="1"/>
  <c r="Q1218" i="6" s="1"/>
  <c r="N1219" i="6"/>
  <c r="P1219" i="6" s="1"/>
  <c r="Q1219" i="6" s="1"/>
  <c r="N1220" i="6"/>
  <c r="P1220" i="6" s="1"/>
  <c r="Q1220" i="6" s="1"/>
  <c r="N1221" i="6"/>
  <c r="P1221" i="6" s="1"/>
  <c r="Q1221" i="6" s="1"/>
  <c r="N1222" i="6"/>
  <c r="P1222" i="6" s="1"/>
  <c r="Q1222" i="6" s="1"/>
  <c r="N1223" i="6"/>
  <c r="P1223" i="6" s="1"/>
  <c r="Q1223" i="6" s="1"/>
  <c r="N1224" i="6"/>
  <c r="P1224" i="6" s="1"/>
  <c r="Q1224" i="6" s="1"/>
  <c r="N1225" i="6"/>
  <c r="P1225" i="6" s="1"/>
  <c r="Q1225" i="6" s="1"/>
  <c r="N1226" i="6"/>
  <c r="P1226" i="6" s="1"/>
  <c r="Q1226" i="6" s="1"/>
  <c r="N1227" i="6"/>
  <c r="P1227" i="6" s="1"/>
  <c r="Q1227" i="6" s="1"/>
  <c r="N1228" i="6"/>
  <c r="P1228" i="6" s="1"/>
  <c r="Q1228" i="6" s="1"/>
  <c r="N1229" i="6"/>
  <c r="P1229" i="6" s="1"/>
  <c r="Q1229" i="6" s="1"/>
  <c r="N1230" i="6"/>
  <c r="P1230" i="6" s="1"/>
  <c r="Q1230" i="6" s="1"/>
  <c r="N1231" i="6"/>
  <c r="P1231" i="6" s="1"/>
  <c r="Q1231" i="6" s="1"/>
  <c r="N1232" i="6"/>
  <c r="P1232" i="6" s="1"/>
  <c r="Q1232" i="6" s="1"/>
  <c r="N1233" i="6"/>
  <c r="P1233" i="6" s="1"/>
  <c r="Q1233" i="6" s="1"/>
  <c r="N1234" i="6"/>
  <c r="P1234" i="6" s="1"/>
  <c r="Q1234" i="6" s="1"/>
  <c r="N1235" i="6"/>
  <c r="P1235" i="6" s="1"/>
  <c r="Q1235" i="6" s="1"/>
  <c r="N1236" i="6"/>
  <c r="P1236" i="6" s="1"/>
  <c r="Q1236" i="6" s="1"/>
  <c r="N1237" i="6"/>
  <c r="P1237" i="6" s="1"/>
  <c r="Q1237" i="6" s="1"/>
  <c r="N1238" i="6"/>
  <c r="P1238" i="6" s="1"/>
  <c r="Q1238" i="6" s="1"/>
  <c r="N1239" i="6"/>
  <c r="P1239" i="6" s="1"/>
  <c r="Q1239" i="6" s="1"/>
  <c r="N1240" i="6"/>
  <c r="P1240" i="6" s="1"/>
  <c r="Q1240" i="6" s="1"/>
  <c r="N1241" i="6"/>
  <c r="P1241" i="6" s="1"/>
  <c r="Q1241" i="6" s="1"/>
  <c r="N1242" i="6"/>
  <c r="P1242" i="6" s="1"/>
  <c r="Q1242" i="6" s="1"/>
  <c r="N1243" i="6"/>
  <c r="P1243" i="6" s="1"/>
  <c r="Q1243" i="6" s="1"/>
  <c r="N1244" i="6"/>
  <c r="P1244" i="6" s="1"/>
  <c r="Q1244" i="6" s="1"/>
  <c r="N1245" i="6"/>
  <c r="P1245" i="6" s="1"/>
  <c r="Q1245" i="6" s="1"/>
  <c r="N1246" i="6"/>
  <c r="P1246" i="6" s="1"/>
  <c r="Q1246" i="6" s="1"/>
  <c r="N1247" i="6"/>
  <c r="P1247" i="6" s="1"/>
  <c r="Q1247" i="6" s="1"/>
  <c r="N1248" i="6"/>
  <c r="P1248" i="6" s="1"/>
  <c r="Q1248" i="6" s="1"/>
  <c r="N1249" i="6"/>
  <c r="P1249" i="6" s="1"/>
  <c r="Q1249" i="6" s="1"/>
  <c r="N1250" i="6"/>
  <c r="P1250" i="6" s="1"/>
  <c r="Q1250" i="6" s="1"/>
  <c r="N1251" i="6"/>
  <c r="P1251" i="6" s="1"/>
  <c r="Q1251" i="6" s="1"/>
  <c r="N1252" i="6"/>
  <c r="P1252" i="6" s="1"/>
  <c r="Q1252" i="6" s="1"/>
  <c r="N1253" i="6"/>
  <c r="P1253" i="6" s="1"/>
  <c r="Q1253" i="6" s="1"/>
  <c r="N1254" i="6"/>
  <c r="P1254" i="6" s="1"/>
  <c r="Q1254" i="6" s="1"/>
  <c r="N1255" i="6"/>
  <c r="P1255" i="6" s="1"/>
  <c r="Q1255" i="6" s="1"/>
  <c r="N1256" i="6"/>
  <c r="P1256" i="6" s="1"/>
  <c r="Q1256" i="6" s="1"/>
  <c r="N1257" i="6"/>
  <c r="P1257" i="6" s="1"/>
  <c r="Q1257" i="6" s="1"/>
  <c r="N1258" i="6"/>
  <c r="P1258" i="6" s="1"/>
  <c r="Q1258" i="6" s="1"/>
  <c r="N1259" i="6"/>
  <c r="P1259" i="6" s="1"/>
  <c r="Q1259" i="6" s="1"/>
  <c r="N1260" i="6"/>
  <c r="P1260" i="6" s="1"/>
  <c r="Q1260" i="6" s="1"/>
  <c r="N1261" i="6"/>
  <c r="P1261" i="6" s="1"/>
  <c r="Q1261" i="6" s="1"/>
  <c r="N1262" i="6"/>
  <c r="P1262" i="6" s="1"/>
  <c r="Q1262" i="6" s="1"/>
  <c r="N1263" i="6"/>
  <c r="P1263" i="6" s="1"/>
  <c r="Q1263" i="6" s="1"/>
  <c r="N1264" i="6"/>
  <c r="P1264" i="6" s="1"/>
  <c r="Q1264" i="6" s="1"/>
  <c r="N1265" i="6"/>
  <c r="P1265" i="6" s="1"/>
  <c r="Q1265" i="6" s="1"/>
  <c r="N1266" i="6"/>
  <c r="P1266" i="6" s="1"/>
  <c r="Q1266" i="6" s="1"/>
  <c r="N1267" i="6"/>
  <c r="P1267" i="6" s="1"/>
  <c r="Q1267" i="6" s="1"/>
  <c r="N1268" i="6"/>
  <c r="P1268" i="6" s="1"/>
  <c r="Q1268" i="6" s="1"/>
  <c r="N1269" i="6"/>
  <c r="P1269" i="6" s="1"/>
  <c r="Q1269" i="6" s="1"/>
  <c r="N1270" i="6"/>
  <c r="P1270" i="6" s="1"/>
  <c r="Q1270" i="6" s="1"/>
  <c r="N1271" i="6"/>
  <c r="P1271" i="6" s="1"/>
  <c r="Q1271" i="6" s="1"/>
  <c r="N1272" i="6"/>
  <c r="P1272" i="6" s="1"/>
  <c r="Q1272" i="6" s="1"/>
  <c r="N1273" i="6"/>
  <c r="P1273" i="6" s="1"/>
  <c r="Q1273" i="6" s="1"/>
  <c r="N1274" i="6"/>
  <c r="P1274" i="6" s="1"/>
  <c r="Q1274" i="6" s="1"/>
  <c r="N1275" i="6"/>
  <c r="P1275" i="6" s="1"/>
  <c r="Q1275" i="6" s="1"/>
  <c r="N1276" i="6"/>
  <c r="P1276" i="6" s="1"/>
  <c r="Q1276" i="6" s="1"/>
  <c r="N1277" i="6"/>
  <c r="P1277" i="6" s="1"/>
  <c r="Q1277" i="6" s="1"/>
  <c r="N1278" i="6"/>
  <c r="P1278" i="6" s="1"/>
  <c r="Q1278" i="6" s="1"/>
  <c r="N1279" i="6"/>
  <c r="P1279" i="6" s="1"/>
  <c r="Q1279" i="6" s="1"/>
  <c r="N1280" i="6"/>
  <c r="P1280" i="6" s="1"/>
  <c r="Q1280" i="6" s="1"/>
  <c r="N1281" i="6"/>
  <c r="P1281" i="6" s="1"/>
  <c r="Q1281" i="6" s="1"/>
  <c r="N1282" i="6"/>
  <c r="P1282" i="6" s="1"/>
  <c r="Q1282" i="6" s="1"/>
  <c r="N1283" i="6"/>
  <c r="P1283" i="6" s="1"/>
  <c r="Q1283" i="6" s="1"/>
  <c r="N1284" i="6"/>
  <c r="P1284" i="6" s="1"/>
  <c r="Q1284" i="6" s="1"/>
  <c r="N1285" i="6"/>
  <c r="P1285" i="6" s="1"/>
  <c r="Q1285" i="6" s="1"/>
  <c r="N1286" i="6"/>
  <c r="P1286" i="6" s="1"/>
  <c r="Q1286" i="6" s="1"/>
  <c r="N1287" i="6"/>
  <c r="P1287" i="6" s="1"/>
  <c r="Q1287" i="6" s="1"/>
  <c r="N1288" i="6"/>
  <c r="P1288" i="6" s="1"/>
  <c r="Q1288" i="6" s="1"/>
  <c r="N1289" i="6"/>
  <c r="P1289" i="6" s="1"/>
  <c r="Q1289" i="6" s="1"/>
  <c r="N1290" i="6"/>
  <c r="P1290" i="6" s="1"/>
  <c r="Q1290" i="6" s="1"/>
  <c r="N1291" i="6"/>
  <c r="P1291" i="6" s="1"/>
  <c r="Q1291" i="6" s="1"/>
  <c r="N1292" i="6"/>
  <c r="P1292" i="6" s="1"/>
  <c r="Q1292" i="6" s="1"/>
  <c r="N1293" i="6"/>
  <c r="P1293" i="6" s="1"/>
  <c r="Q1293" i="6" s="1"/>
  <c r="N1294" i="6"/>
  <c r="P1294" i="6" s="1"/>
  <c r="Q1294" i="6" s="1"/>
  <c r="N1295" i="6"/>
  <c r="P1295" i="6" s="1"/>
  <c r="Q1295" i="6" s="1"/>
  <c r="N1296" i="6"/>
  <c r="P1296" i="6" s="1"/>
  <c r="Q1296" i="6" s="1"/>
  <c r="N1297" i="6"/>
  <c r="P1297" i="6" s="1"/>
  <c r="Q1297" i="6" s="1"/>
  <c r="N1298" i="6"/>
  <c r="P1298" i="6" s="1"/>
  <c r="Q1298" i="6" s="1"/>
  <c r="N1299" i="6"/>
  <c r="P1299" i="6" s="1"/>
  <c r="Q1299" i="6" s="1"/>
  <c r="N1300" i="6"/>
  <c r="P1300" i="6" s="1"/>
  <c r="Q1300" i="6" s="1"/>
  <c r="N1301" i="6"/>
  <c r="P1301" i="6" s="1"/>
  <c r="Q1301" i="6" s="1"/>
  <c r="N1302" i="6"/>
  <c r="P1302" i="6" s="1"/>
  <c r="Q1302" i="6" s="1"/>
  <c r="N1303" i="6"/>
  <c r="P1303" i="6" s="1"/>
  <c r="Q1303" i="6" s="1"/>
  <c r="N1304" i="6"/>
  <c r="P1304" i="6" s="1"/>
  <c r="Q1304" i="6" s="1"/>
  <c r="N1305" i="6"/>
  <c r="P1305" i="6" s="1"/>
  <c r="Q1305" i="6" s="1"/>
  <c r="N1306" i="6"/>
  <c r="P1306" i="6" s="1"/>
  <c r="Q1306" i="6" s="1"/>
  <c r="N1307" i="6"/>
  <c r="P1307" i="6" s="1"/>
  <c r="Q1307" i="6" s="1"/>
  <c r="N1308" i="6"/>
  <c r="P1308" i="6" s="1"/>
  <c r="Q1308" i="6" s="1"/>
  <c r="N1309" i="6"/>
  <c r="P1309" i="6" s="1"/>
  <c r="Q1309" i="6" s="1"/>
  <c r="N1310" i="6"/>
  <c r="P1310" i="6" s="1"/>
  <c r="Q1310" i="6" s="1"/>
  <c r="N1311" i="6"/>
  <c r="P1311" i="6" s="1"/>
  <c r="Q1311" i="6" s="1"/>
  <c r="N1312" i="6"/>
  <c r="P1312" i="6" s="1"/>
  <c r="Q1312" i="6" s="1"/>
  <c r="N1313" i="6"/>
  <c r="P1313" i="6" s="1"/>
  <c r="Q1313" i="6" s="1"/>
  <c r="N1314" i="6"/>
  <c r="P1314" i="6" s="1"/>
  <c r="Q1314" i="6" s="1"/>
  <c r="N1315" i="6"/>
  <c r="P1315" i="6" s="1"/>
  <c r="Q1315" i="6" s="1"/>
  <c r="N1316" i="6"/>
  <c r="P1316" i="6" s="1"/>
  <c r="Q1316" i="6" s="1"/>
  <c r="N1317" i="6"/>
  <c r="P1317" i="6" s="1"/>
  <c r="Q1317" i="6" s="1"/>
  <c r="N1318" i="6"/>
  <c r="P1318" i="6" s="1"/>
  <c r="Q1318" i="6" s="1"/>
  <c r="N1319" i="6"/>
  <c r="P1319" i="6" s="1"/>
  <c r="Q1319" i="6" s="1"/>
  <c r="N1320" i="6"/>
  <c r="P1320" i="6" s="1"/>
  <c r="Q1320" i="6" s="1"/>
  <c r="N1321" i="6"/>
  <c r="P1321" i="6" s="1"/>
  <c r="Q1321" i="6" s="1"/>
  <c r="N1322" i="6"/>
  <c r="P1322" i="6" s="1"/>
  <c r="Q1322" i="6" s="1"/>
  <c r="N1323" i="6"/>
  <c r="P1323" i="6" s="1"/>
  <c r="Q1323" i="6" s="1"/>
  <c r="N1324" i="6"/>
  <c r="P1324" i="6" s="1"/>
  <c r="Q1324" i="6" s="1"/>
  <c r="N1325" i="6"/>
  <c r="P1325" i="6" s="1"/>
  <c r="Q1325" i="6" s="1"/>
  <c r="N1326" i="6"/>
  <c r="P1326" i="6" s="1"/>
  <c r="Q1326" i="6" s="1"/>
  <c r="N1327" i="6"/>
  <c r="P1327" i="6" s="1"/>
  <c r="Q1327" i="6" s="1"/>
  <c r="N1328" i="6"/>
  <c r="P1328" i="6" s="1"/>
  <c r="Q1328" i="6" s="1"/>
  <c r="N1329" i="6"/>
  <c r="P1329" i="6" s="1"/>
  <c r="Q1329" i="6" s="1"/>
  <c r="N1330" i="6"/>
  <c r="P1330" i="6" s="1"/>
  <c r="Q1330" i="6" s="1"/>
  <c r="N1331" i="6"/>
  <c r="P1331" i="6" s="1"/>
  <c r="Q1331" i="6" s="1"/>
  <c r="N1332" i="6"/>
  <c r="P1332" i="6" s="1"/>
  <c r="Q1332" i="6" s="1"/>
  <c r="N1333" i="6"/>
  <c r="P1333" i="6" s="1"/>
  <c r="Q1333" i="6" s="1"/>
  <c r="N1334" i="6"/>
  <c r="P1334" i="6" s="1"/>
  <c r="Q1334" i="6" s="1"/>
  <c r="N1335" i="6"/>
  <c r="P1335" i="6" s="1"/>
  <c r="Q1335" i="6" s="1"/>
  <c r="N1336" i="6"/>
  <c r="P1336" i="6" s="1"/>
  <c r="Q1336" i="6" s="1"/>
  <c r="N1337" i="6"/>
  <c r="P1337" i="6" s="1"/>
  <c r="Q1337" i="6" s="1"/>
  <c r="N1338" i="6"/>
  <c r="P1338" i="6" s="1"/>
  <c r="Q1338" i="6" s="1"/>
  <c r="N1339" i="6"/>
  <c r="P1339" i="6" s="1"/>
  <c r="Q1339" i="6" s="1"/>
  <c r="N1340" i="6"/>
  <c r="P1340" i="6" s="1"/>
  <c r="Q1340" i="6" s="1"/>
  <c r="N1341" i="6"/>
  <c r="P1341" i="6" s="1"/>
  <c r="Q1341" i="6" s="1"/>
  <c r="N1342" i="6"/>
  <c r="P1342" i="6" s="1"/>
  <c r="Q1342" i="6" s="1"/>
  <c r="N1343" i="6"/>
  <c r="P1343" i="6" s="1"/>
  <c r="Q1343" i="6" s="1"/>
  <c r="N1344" i="6"/>
  <c r="P1344" i="6" s="1"/>
  <c r="Q1344" i="6" s="1"/>
  <c r="N1345" i="6"/>
  <c r="P1345" i="6" s="1"/>
  <c r="Q1345" i="6" s="1"/>
  <c r="N1346" i="6"/>
  <c r="P1346" i="6" s="1"/>
  <c r="Q1346" i="6" s="1"/>
  <c r="N1347" i="6"/>
  <c r="P1347" i="6" s="1"/>
  <c r="Q1347" i="6" s="1"/>
  <c r="N1348" i="6"/>
  <c r="P1348" i="6" s="1"/>
  <c r="Q1348" i="6" s="1"/>
  <c r="N1349" i="6"/>
  <c r="P1349" i="6" s="1"/>
  <c r="Q1349" i="6" s="1"/>
  <c r="N1350" i="6"/>
  <c r="P1350" i="6" s="1"/>
  <c r="Q1350" i="6" s="1"/>
  <c r="N1351" i="6"/>
  <c r="P1351" i="6" s="1"/>
  <c r="Q1351" i="6" s="1"/>
  <c r="N1352" i="6"/>
  <c r="P1352" i="6" s="1"/>
  <c r="Q1352" i="6" s="1"/>
  <c r="N1353" i="6"/>
  <c r="P1353" i="6" s="1"/>
  <c r="Q1353" i="6" s="1"/>
  <c r="N1354" i="6"/>
  <c r="P1354" i="6" s="1"/>
  <c r="Q1354" i="6" s="1"/>
  <c r="N1355" i="6"/>
  <c r="P1355" i="6" s="1"/>
  <c r="Q1355" i="6" s="1"/>
  <c r="N1356" i="6"/>
  <c r="P1356" i="6" s="1"/>
  <c r="Q1356" i="6" s="1"/>
  <c r="N1357" i="6"/>
  <c r="P1357" i="6" s="1"/>
  <c r="Q1357" i="6" s="1"/>
  <c r="N1358" i="6"/>
  <c r="P1358" i="6" s="1"/>
  <c r="Q1358" i="6" s="1"/>
  <c r="N1359" i="6"/>
  <c r="P1359" i="6" s="1"/>
  <c r="Q1359" i="6" s="1"/>
  <c r="N1360" i="6"/>
  <c r="P1360" i="6" s="1"/>
  <c r="Q1360" i="6" s="1"/>
  <c r="N1361" i="6"/>
  <c r="P1361" i="6" s="1"/>
  <c r="Q1361" i="6" s="1"/>
  <c r="N1362" i="6"/>
  <c r="P1362" i="6" s="1"/>
  <c r="Q1362" i="6" s="1"/>
  <c r="N1363" i="6"/>
  <c r="P1363" i="6" s="1"/>
  <c r="Q1363" i="6" s="1"/>
  <c r="N1364" i="6"/>
  <c r="P1364" i="6" s="1"/>
  <c r="Q1364" i="6" s="1"/>
  <c r="N1365" i="6"/>
  <c r="P1365" i="6" s="1"/>
  <c r="Q1365" i="6" s="1"/>
  <c r="N1366" i="6"/>
  <c r="P1366" i="6" s="1"/>
  <c r="Q1366" i="6" s="1"/>
  <c r="N1367" i="6"/>
  <c r="P1367" i="6" s="1"/>
  <c r="Q1367" i="6" s="1"/>
  <c r="N1368" i="6"/>
  <c r="P1368" i="6" s="1"/>
  <c r="Q1368" i="6" s="1"/>
  <c r="N1369" i="6"/>
  <c r="P1369" i="6" s="1"/>
  <c r="Q1369" i="6" s="1"/>
  <c r="N1370" i="6"/>
  <c r="P1370" i="6" s="1"/>
  <c r="Q1370" i="6" s="1"/>
  <c r="N1371" i="6"/>
  <c r="P1371" i="6" s="1"/>
  <c r="Q1371" i="6" s="1"/>
  <c r="N1372" i="6"/>
  <c r="P1372" i="6" s="1"/>
  <c r="Q1372" i="6" s="1"/>
  <c r="N1373" i="6"/>
  <c r="P1373" i="6" s="1"/>
  <c r="Q1373" i="6" s="1"/>
  <c r="N1374" i="6"/>
  <c r="P1374" i="6" s="1"/>
  <c r="Q1374" i="6" s="1"/>
  <c r="N1375" i="6"/>
  <c r="P1375" i="6" s="1"/>
  <c r="Q1375" i="6" s="1"/>
  <c r="N1376" i="6"/>
  <c r="P1376" i="6" s="1"/>
  <c r="Q1376" i="6" s="1"/>
  <c r="N1377" i="6"/>
  <c r="P1377" i="6" s="1"/>
  <c r="Q1377" i="6" s="1"/>
  <c r="N1378" i="6"/>
  <c r="P1378" i="6" s="1"/>
  <c r="Q1378" i="6" s="1"/>
  <c r="N1379" i="6"/>
  <c r="P1379" i="6" s="1"/>
  <c r="Q1379" i="6" s="1"/>
  <c r="N1380" i="6"/>
  <c r="P1380" i="6" s="1"/>
  <c r="Q1380" i="6" s="1"/>
  <c r="N1381" i="6"/>
  <c r="P1381" i="6" s="1"/>
  <c r="Q1381" i="6" s="1"/>
  <c r="N1382" i="6"/>
  <c r="P1382" i="6" s="1"/>
  <c r="Q1382" i="6" s="1"/>
  <c r="N1383" i="6"/>
  <c r="P1383" i="6" s="1"/>
  <c r="Q1383" i="6" s="1"/>
  <c r="N1384" i="6"/>
  <c r="P1384" i="6" s="1"/>
  <c r="Q1384" i="6" s="1"/>
  <c r="N1385" i="6"/>
  <c r="P1385" i="6" s="1"/>
  <c r="Q1385" i="6" s="1"/>
  <c r="N1386" i="6"/>
  <c r="P1386" i="6" s="1"/>
  <c r="Q1386" i="6" s="1"/>
  <c r="N1387" i="6"/>
  <c r="P1387" i="6" s="1"/>
  <c r="Q1387" i="6" s="1"/>
  <c r="N1388" i="6"/>
  <c r="P1388" i="6" s="1"/>
  <c r="Q1388" i="6" s="1"/>
  <c r="N1389" i="6"/>
  <c r="P1389" i="6" s="1"/>
  <c r="Q1389" i="6" s="1"/>
  <c r="N1390" i="6"/>
  <c r="P1390" i="6" s="1"/>
  <c r="Q1390" i="6" s="1"/>
  <c r="N1391" i="6"/>
  <c r="P1391" i="6" s="1"/>
  <c r="Q1391" i="6" s="1"/>
  <c r="N1392" i="6"/>
  <c r="P1392" i="6" s="1"/>
  <c r="Q1392" i="6" s="1"/>
  <c r="N1393" i="6"/>
  <c r="P1393" i="6" s="1"/>
  <c r="Q1393" i="6" s="1"/>
  <c r="N1394" i="6"/>
  <c r="P1394" i="6" s="1"/>
  <c r="Q1394" i="6" s="1"/>
  <c r="N1395" i="6"/>
  <c r="P1395" i="6" s="1"/>
  <c r="Q1395" i="6" s="1"/>
  <c r="N1396" i="6"/>
  <c r="P1396" i="6" s="1"/>
  <c r="Q1396" i="6" s="1"/>
  <c r="N1397" i="6"/>
  <c r="P1397" i="6" s="1"/>
  <c r="Q1397" i="6" s="1"/>
  <c r="N1398" i="6"/>
  <c r="P1398" i="6" s="1"/>
  <c r="Q1398" i="6" s="1"/>
  <c r="N1399" i="6"/>
  <c r="P1399" i="6" s="1"/>
  <c r="Q1399" i="6" s="1"/>
  <c r="N1400" i="6"/>
  <c r="P1400" i="6" s="1"/>
  <c r="Q1400" i="6" s="1"/>
  <c r="N1401" i="6"/>
  <c r="P1401" i="6" s="1"/>
  <c r="Q1401" i="6" s="1"/>
  <c r="N1402" i="6"/>
  <c r="P1402" i="6" s="1"/>
  <c r="Q1402" i="6" s="1"/>
  <c r="N1403" i="6"/>
  <c r="P1403" i="6" s="1"/>
  <c r="Q1403" i="6" s="1"/>
  <c r="N1404" i="6"/>
  <c r="P1404" i="6" s="1"/>
  <c r="Q1404" i="6" s="1"/>
  <c r="N1405" i="6"/>
  <c r="P1405" i="6" s="1"/>
  <c r="Q1405" i="6" s="1"/>
  <c r="N1406" i="6"/>
  <c r="P1406" i="6" s="1"/>
  <c r="Q1406" i="6" s="1"/>
  <c r="N1407" i="6"/>
  <c r="P1407" i="6" s="1"/>
  <c r="Q1407" i="6" s="1"/>
  <c r="N1408" i="6"/>
  <c r="P1408" i="6" s="1"/>
  <c r="Q1408" i="6" s="1"/>
  <c r="N1409" i="6"/>
  <c r="P1409" i="6" s="1"/>
  <c r="Q1409" i="6" s="1"/>
  <c r="N1410" i="6"/>
  <c r="P1410" i="6" s="1"/>
  <c r="Q1410" i="6" s="1"/>
  <c r="N1411" i="6"/>
  <c r="P1411" i="6" s="1"/>
  <c r="Q1411" i="6" s="1"/>
  <c r="N1412" i="6"/>
  <c r="P1412" i="6" s="1"/>
  <c r="Q1412" i="6" s="1"/>
  <c r="N1413" i="6"/>
  <c r="P1413" i="6" s="1"/>
  <c r="Q1413" i="6" s="1"/>
  <c r="N1414" i="6"/>
  <c r="P1414" i="6" s="1"/>
  <c r="Q1414" i="6" s="1"/>
  <c r="N1415" i="6"/>
  <c r="P1415" i="6" s="1"/>
  <c r="Q1415" i="6" s="1"/>
  <c r="N1416" i="6"/>
  <c r="P1416" i="6" s="1"/>
  <c r="Q1416" i="6" s="1"/>
  <c r="N1417" i="6"/>
  <c r="P1417" i="6" s="1"/>
  <c r="Q1417" i="6" s="1"/>
  <c r="N1418" i="6"/>
  <c r="P1418" i="6" s="1"/>
  <c r="Q1418" i="6" s="1"/>
  <c r="N1419" i="6"/>
  <c r="P1419" i="6" s="1"/>
  <c r="Q1419" i="6" s="1"/>
  <c r="N1420" i="6"/>
  <c r="P1420" i="6" s="1"/>
  <c r="Q1420" i="6" s="1"/>
  <c r="N1421" i="6"/>
  <c r="P1421" i="6" s="1"/>
  <c r="Q1421" i="6" s="1"/>
  <c r="N1422" i="6"/>
  <c r="P1422" i="6" s="1"/>
  <c r="Q1422" i="6" s="1"/>
  <c r="N1423" i="6"/>
  <c r="P1423" i="6" s="1"/>
  <c r="Q1423" i="6" s="1"/>
  <c r="N1424" i="6"/>
  <c r="P1424" i="6" s="1"/>
  <c r="Q1424" i="6" s="1"/>
  <c r="N1425" i="6"/>
  <c r="P1425" i="6" s="1"/>
  <c r="Q1425" i="6" s="1"/>
  <c r="N1426" i="6"/>
  <c r="P1426" i="6" s="1"/>
  <c r="Q1426" i="6" s="1"/>
  <c r="N1427" i="6"/>
  <c r="P1427" i="6" s="1"/>
  <c r="Q1427" i="6" s="1"/>
  <c r="N1428" i="6"/>
  <c r="P1428" i="6" s="1"/>
  <c r="Q1428" i="6" s="1"/>
  <c r="N1429" i="6"/>
  <c r="P1429" i="6" s="1"/>
  <c r="Q1429" i="6" s="1"/>
  <c r="N1430" i="6"/>
  <c r="P1430" i="6" s="1"/>
  <c r="Q1430" i="6" s="1"/>
  <c r="N1431" i="6"/>
  <c r="P1431" i="6" s="1"/>
  <c r="Q1431" i="6" s="1"/>
  <c r="N1432" i="6"/>
  <c r="P1432" i="6" s="1"/>
  <c r="Q1432" i="6" s="1"/>
  <c r="N1433" i="6"/>
  <c r="P1433" i="6" s="1"/>
  <c r="Q1433" i="6" s="1"/>
  <c r="N1434" i="6"/>
  <c r="P1434" i="6" s="1"/>
  <c r="Q1434" i="6" s="1"/>
  <c r="N1435" i="6"/>
  <c r="P1435" i="6" s="1"/>
  <c r="Q1435" i="6" s="1"/>
  <c r="N1436" i="6"/>
  <c r="P1436" i="6" s="1"/>
  <c r="Q1436" i="6" s="1"/>
  <c r="N1437" i="6"/>
  <c r="P1437" i="6" s="1"/>
  <c r="Q1437" i="6" s="1"/>
  <c r="N1438" i="6"/>
  <c r="P1438" i="6" s="1"/>
  <c r="Q1438" i="6" s="1"/>
  <c r="N1439" i="6"/>
  <c r="P1439" i="6" s="1"/>
  <c r="Q1439" i="6" s="1"/>
  <c r="N1440" i="6"/>
  <c r="P1440" i="6" s="1"/>
  <c r="Q1440" i="6" s="1"/>
  <c r="N1441" i="6"/>
  <c r="P1441" i="6" s="1"/>
  <c r="Q1441" i="6" s="1"/>
  <c r="N1442" i="6"/>
  <c r="P1442" i="6" s="1"/>
  <c r="Q1442" i="6" s="1"/>
  <c r="N1443" i="6"/>
  <c r="P1443" i="6" s="1"/>
  <c r="Q1443" i="6" s="1"/>
  <c r="N1444" i="6"/>
  <c r="P1444" i="6" s="1"/>
  <c r="Q1444" i="6" s="1"/>
  <c r="N1445" i="6"/>
  <c r="P1445" i="6" s="1"/>
  <c r="Q1445" i="6" s="1"/>
  <c r="N1446" i="6"/>
  <c r="P1446" i="6" s="1"/>
  <c r="Q1446" i="6" s="1"/>
  <c r="N1447" i="6"/>
  <c r="P1447" i="6" s="1"/>
  <c r="Q1447" i="6" s="1"/>
  <c r="N1448" i="6"/>
  <c r="P1448" i="6" s="1"/>
  <c r="Q1448" i="6" s="1"/>
  <c r="N1449" i="6"/>
  <c r="P1449" i="6" s="1"/>
  <c r="Q1449" i="6" s="1"/>
  <c r="N1450" i="6"/>
  <c r="P1450" i="6" s="1"/>
  <c r="Q1450" i="6" s="1"/>
  <c r="N1451" i="6"/>
  <c r="P1451" i="6" s="1"/>
  <c r="Q1451" i="6" s="1"/>
  <c r="N1452" i="6"/>
  <c r="P1452" i="6" s="1"/>
  <c r="Q1452" i="6" s="1"/>
  <c r="N1453" i="6"/>
  <c r="P1453" i="6" s="1"/>
  <c r="Q1453" i="6" s="1"/>
  <c r="N1454" i="6"/>
  <c r="P1454" i="6" s="1"/>
  <c r="Q1454" i="6" s="1"/>
  <c r="N1455" i="6"/>
  <c r="P1455" i="6" s="1"/>
  <c r="Q1455" i="6" s="1"/>
  <c r="N1456" i="6"/>
  <c r="P1456" i="6" s="1"/>
  <c r="Q1456" i="6" s="1"/>
  <c r="N1457" i="6"/>
  <c r="P1457" i="6" s="1"/>
  <c r="Q1457" i="6" s="1"/>
  <c r="N1458" i="6"/>
  <c r="P1458" i="6" s="1"/>
  <c r="Q1458" i="6" s="1"/>
  <c r="N1459" i="6"/>
  <c r="P1459" i="6" s="1"/>
  <c r="Q1459" i="6" s="1"/>
  <c r="N1460" i="6"/>
  <c r="P1460" i="6" s="1"/>
  <c r="Q1460" i="6" s="1"/>
  <c r="N1461" i="6"/>
  <c r="P1461" i="6" s="1"/>
  <c r="Q1461" i="6" s="1"/>
  <c r="N1462" i="6"/>
  <c r="P1462" i="6" s="1"/>
  <c r="Q1462" i="6" s="1"/>
  <c r="N1463" i="6"/>
  <c r="P1463" i="6" s="1"/>
  <c r="Q1463" i="6" s="1"/>
  <c r="N1464" i="6"/>
  <c r="P1464" i="6" s="1"/>
  <c r="Q1464" i="6" s="1"/>
  <c r="N1465" i="6"/>
  <c r="P1465" i="6" s="1"/>
  <c r="Q1465" i="6" s="1"/>
  <c r="N1466" i="6"/>
  <c r="P1466" i="6" s="1"/>
  <c r="Q1466" i="6" s="1"/>
  <c r="N1467" i="6"/>
  <c r="P1467" i="6" s="1"/>
  <c r="Q1467" i="6" s="1"/>
  <c r="N1468" i="6"/>
  <c r="P1468" i="6" s="1"/>
  <c r="Q1468" i="6" s="1"/>
  <c r="N1469" i="6"/>
  <c r="P1469" i="6" s="1"/>
  <c r="Q1469" i="6" s="1"/>
  <c r="N1470" i="6"/>
  <c r="P1470" i="6" s="1"/>
  <c r="Q1470" i="6" s="1"/>
  <c r="N1471" i="6"/>
  <c r="P1471" i="6" s="1"/>
  <c r="Q1471" i="6" s="1"/>
  <c r="N1472" i="6"/>
  <c r="P1472" i="6" s="1"/>
  <c r="Q1472" i="6" s="1"/>
  <c r="N1473" i="6"/>
  <c r="P1473" i="6" s="1"/>
  <c r="Q1473" i="6" s="1"/>
  <c r="N1474" i="6"/>
  <c r="P1474" i="6" s="1"/>
  <c r="Q1474" i="6" s="1"/>
  <c r="N1475" i="6"/>
  <c r="P1475" i="6" s="1"/>
  <c r="Q1475" i="6" s="1"/>
  <c r="N1476" i="6"/>
  <c r="P1476" i="6" s="1"/>
  <c r="Q1476" i="6" s="1"/>
  <c r="N1477" i="6"/>
  <c r="P1477" i="6" s="1"/>
  <c r="Q1477" i="6" s="1"/>
  <c r="N1478" i="6"/>
  <c r="P1478" i="6" s="1"/>
  <c r="Q1478" i="6" s="1"/>
  <c r="N1479" i="6"/>
  <c r="P1479" i="6" s="1"/>
  <c r="Q1479" i="6" s="1"/>
  <c r="N1480" i="6"/>
  <c r="P1480" i="6" s="1"/>
  <c r="Q1480" i="6" s="1"/>
  <c r="N1481" i="6"/>
  <c r="P1481" i="6" s="1"/>
  <c r="Q1481" i="6" s="1"/>
  <c r="N1482" i="6"/>
  <c r="P1482" i="6" s="1"/>
  <c r="Q1482" i="6" s="1"/>
  <c r="N1483" i="6"/>
  <c r="P1483" i="6" s="1"/>
  <c r="Q1483" i="6" s="1"/>
  <c r="N1484" i="6"/>
  <c r="P1484" i="6" s="1"/>
  <c r="Q1484" i="6" s="1"/>
  <c r="N1485" i="6"/>
  <c r="P1485" i="6" s="1"/>
  <c r="Q1485" i="6" s="1"/>
  <c r="N1486" i="6"/>
  <c r="P1486" i="6" s="1"/>
  <c r="Q1486" i="6" s="1"/>
  <c r="N1487" i="6"/>
  <c r="P1487" i="6" s="1"/>
  <c r="Q1487" i="6" s="1"/>
  <c r="N1488" i="6"/>
  <c r="P1488" i="6" s="1"/>
  <c r="Q1488" i="6" s="1"/>
  <c r="N1489" i="6"/>
  <c r="P1489" i="6" s="1"/>
  <c r="Q1489" i="6" s="1"/>
  <c r="N1490" i="6"/>
  <c r="P1490" i="6" s="1"/>
  <c r="Q1490" i="6" s="1"/>
  <c r="N1491" i="6"/>
  <c r="P1491" i="6" s="1"/>
  <c r="Q1491" i="6" s="1"/>
  <c r="N1492" i="6"/>
  <c r="P1492" i="6" s="1"/>
  <c r="Q1492" i="6" s="1"/>
  <c r="N1493" i="6"/>
  <c r="P1493" i="6" s="1"/>
  <c r="Q1493" i="6" s="1"/>
  <c r="N1494" i="6"/>
  <c r="P1494" i="6" s="1"/>
  <c r="Q1494" i="6" s="1"/>
  <c r="N1495" i="6"/>
  <c r="P1495" i="6" s="1"/>
  <c r="Q1495" i="6" s="1"/>
  <c r="N1496" i="6"/>
  <c r="P1496" i="6" s="1"/>
  <c r="Q1496" i="6" s="1"/>
  <c r="N1497" i="6"/>
  <c r="P1497" i="6" s="1"/>
  <c r="Q1497" i="6" s="1"/>
  <c r="N1498" i="6"/>
  <c r="P1498" i="6" s="1"/>
  <c r="Q1498" i="6" s="1"/>
  <c r="N1499" i="6"/>
  <c r="P1499" i="6" s="1"/>
  <c r="Q1499" i="6" s="1"/>
  <c r="N1500" i="6"/>
  <c r="P1500" i="6" s="1"/>
  <c r="Q1500" i="6" s="1"/>
  <c r="N1501" i="6"/>
  <c r="P1501" i="6" s="1"/>
  <c r="Q1501" i="6" s="1"/>
  <c r="N1502" i="6"/>
  <c r="P1502" i="6" s="1"/>
  <c r="Q1502" i="6" s="1"/>
  <c r="N1503" i="6"/>
  <c r="P1503" i="6" s="1"/>
  <c r="Q1503" i="6" s="1"/>
  <c r="N1504" i="6"/>
  <c r="P1504" i="6" s="1"/>
  <c r="Q1504" i="6" s="1"/>
  <c r="N1505" i="6"/>
  <c r="P1505" i="6" s="1"/>
  <c r="Q1505" i="6" s="1"/>
  <c r="N1506" i="6"/>
  <c r="P1506" i="6" s="1"/>
  <c r="Q1506" i="6" s="1"/>
  <c r="N1507" i="6"/>
  <c r="P1507" i="6" s="1"/>
  <c r="Q1507" i="6" s="1"/>
  <c r="N1508" i="6"/>
  <c r="P1508" i="6" s="1"/>
  <c r="Q1508" i="6" s="1"/>
  <c r="N1509" i="6"/>
  <c r="P1509" i="6" s="1"/>
  <c r="Q1509" i="6" s="1"/>
  <c r="N1510" i="6"/>
  <c r="P1510" i="6" s="1"/>
  <c r="Q1510" i="6" s="1"/>
  <c r="N1511" i="6"/>
  <c r="P1511" i="6" s="1"/>
  <c r="Q1511" i="6" s="1"/>
  <c r="N1512" i="6"/>
  <c r="P1512" i="6" s="1"/>
  <c r="Q1512" i="6" s="1"/>
  <c r="N1513" i="6"/>
  <c r="P1513" i="6" s="1"/>
  <c r="Q1513" i="6" s="1"/>
  <c r="N1514" i="6"/>
  <c r="P1514" i="6" s="1"/>
  <c r="Q1514" i="6" s="1"/>
  <c r="N1515" i="6"/>
  <c r="P1515" i="6" s="1"/>
  <c r="Q1515" i="6" s="1"/>
  <c r="N1516" i="6"/>
  <c r="P1516" i="6" s="1"/>
  <c r="Q1516" i="6" s="1"/>
  <c r="N1517" i="6"/>
  <c r="P1517" i="6" s="1"/>
  <c r="Q1517" i="6" s="1"/>
  <c r="N1518" i="6"/>
  <c r="P1518" i="6" s="1"/>
  <c r="Q1518" i="6" s="1"/>
  <c r="N1519" i="6"/>
  <c r="P1519" i="6" s="1"/>
  <c r="Q1519" i="6" s="1"/>
  <c r="N1520" i="6"/>
  <c r="P1520" i="6" s="1"/>
  <c r="Q1520" i="6" s="1"/>
  <c r="N1521" i="6"/>
  <c r="P1521" i="6" s="1"/>
  <c r="Q1521" i="6" s="1"/>
  <c r="N1522" i="6"/>
  <c r="P1522" i="6" s="1"/>
  <c r="Q1522" i="6" s="1"/>
  <c r="N1523" i="6"/>
  <c r="P1523" i="6" s="1"/>
  <c r="Q1523" i="6" s="1"/>
  <c r="N1524" i="6"/>
  <c r="P1524" i="6" s="1"/>
  <c r="Q1524" i="6" s="1"/>
  <c r="N1525" i="6"/>
  <c r="P1525" i="6" s="1"/>
  <c r="Q1525" i="6" s="1"/>
  <c r="N1526" i="6"/>
  <c r="P1526" i="6" s="1"/>
  <c r="Q1526" i="6" s="1"/>
  <c r="N1527" i="6"/>
  <c r="P1527" i="6" s="1"/>
  <c r="Q1527" i="6" s="1"/>
  <c r="N1528" i="6"/>
  <c r="P1528" i="6" s="1"/>
  <c r="Q1528" i="6" s="1"/>
  <c r="N1529" i="6"/>
  <c r="P1529" i="6" s="1"/>
  <c r="Q1529" i="6" s="1"/>
  <c r="N1530" i="6"/>
  <c r="P1530" i="6" s="1"/>
  <c r="Q1530" i="6" s="1"/>
  <c r="N1531" i="6"/>
  <c r="P1531" i="6" s="1"/>
  <c r="Q1531" i="6" s="1"/>
  <c r="N1532" i="6"/>
  <c r="P1532" i="6" s="1"/>
  <c r="Q1532" i="6" s="1"/>
  <c r="N1533" i="6"/>
  <c r="P1533" i="6" s="1"/>
  <c r="Q1533" i="6" s="1"/>
  <c r="N1534" i="6"/>
  <c r="P1534" i="6" s="1"/>
  <c r="Q1534" i="6" s="1"/>
  <c r="N1535" i="6"/>
  <c r="P1535" i="6" s="1"/>
  <c r="Q1535" i="6" s="1"/>
  <c r="N1536" i="6"/>
  <c r="P1536" i="6" s="1"/>
  <c r="Q1536" i="6" s="1"/>
  <c r="N1537" i="6"/>
  <c r="P1537" i="6" s="1"/>
  <c r="Q1537" i="6" s="1"/>
  <c r="N1538" i="6"/>
  <c r="P1538" i="6" s="1"/>
  <c r="Q1538" i="6" s="1"/>
  <c r="N1539" i="6"/>
  <c r="P1539" i="6" s="1"/>
  <c r="Q1539" i="6" s="1"/>
  <c r="N1540" i="6"/>
  <c r="P1540" i="6" s="1"/>
  <c r="Q1540" i="6" s="1"/>
  <c r="N1541" i="6"/>
  <c r="P1541" i="6" s="1"/>
  <c r="Q1541" i="6" s="1"/>
  <c r="N1542" i="6"/>
  <c r="P1542" i="6" s="1"/>
  <c r="Q1542" i="6" s="1"/>
  <c r="N1543" i="6"/>
  <c r="P1543" i="6" s="1"/>
  <c r="Q1543" i="6" s="1"/>
  <c r="N1544" i="6"/>
  <c r="P1544" i="6" s="1"/>
  <c r="Q1544" i="6" s="1"/>
  <c r="N1545" i="6"/>
  <c r="P1545" i="6" s="1"/>
  <c r="Q1545" i="6" s="1"/>
  <c r="N1546" i="6"/>
  <c r="P1546" i="6" s="1"/>
  <c r="Q1546" i="6" s="1"/>
  <c r="N1547" i="6"/>
  <c r="P1547" i="6" s="1"/>
  <c r="Q1547" i="6" s="1"/>
  <c r="N1548" i="6"/>
  <c r="P1548" i="6" s="1"/>
  <c r="Q1548" i="6" s="1"/>
  <c r="N1549" i="6"/>
  <c r="P1549" i="6" s="1"/>
  <c r="Q1549" i="6" s="1"/>
  <c r="N1550" i="6"/>
  <c r="P1550" i="6" s="1"/>
  <c r="Q1550" i="6" s="1"/>
  <c r="N1551" i="6"/>
  <c r="P1551" i="6" s="1"/>
  <c r="Q1551" i="6" s="1"/>
  <c r="N1552" i="6"/>
  <c r="P1552" i="6" s="1"/>
  <c r="Q1552" i="6" s="1"/>
  <c r="N1553" i="6"/>
  <c r="P1553" i="6" s="1"/>
  <c r="Q1553" i="6" s="1"/>
  <c r="N1554" i="6"/>
  <c r="P1554" i="6" s="1"/>
  <c r="Q1554" i="6" s="1"/>
  <c r="N1555" i="6"/>
  <c r="P1555" i="6" s="1"/>
  <c r="Q1555" i="6" s="1"/>
  <c r="N1556" i="6"/>
  <c r="P1556" i="6" s="1"/>
  <c r="Q1556" i="6" s="1"/>
  <c r="N1557" i="6"/>
  <c r="P1557" i="6" s="1"/>
  <c r="Q1557" i="6" s="1"/>
  <c r="N1558" i="6"/>
  <c r="P1558" i="6" s="1"/>
  <c r="Q1558" i="6" s="1"/>
  <c r="N1559" i="6"/>
  <c r="P1559" i="6" s="1"/>
  <c r="Q1559" i="6" s="1"/>
  <c r="N1560" i="6"/>
  <c r="P1560" i="6" s="1"/>
  <c r="Q1560" i="6" s="1"/>
  <c r="N1561" i="6"/>
  <c r="P1561" i="6" s="1"/>
  <c r="Q1561" i="6" s="1"/>
  <c r="N1562" i="6"/>
  <c r="P1562" i="6" s="1"/>
  <c r="Q1562" i="6" s="1"/>
  <c r="N1563" i="6"/>
  <c r="P1563" i="6" s="1"/>
  <c r="Q1563" i="6" s="1"/>
  <c r="N1564" i="6"/>
  <c r="P1564" i="6" s="1"/>
  <c r="Q1564" i="6" s="1"/>
  <c r="N1565" i="6"/>
  <c r="P1565" i="6" s="1"/>
  <c r="Q1565" i="6" s="1"/>
  <c r="N1566" i="6"/>
  <c r="P1566" i="6" s="1"/>
  <c r="Q1566" i="6" s="1"/>
  <c r="N1567" i="6"/>
  <c r="P1567" i="6" s="1"/>
  <c r="Q1567" i="6" s="1"/>
  <c r="N1568" i="6"/>
  <c r="P1568" i="6" s="1"/>
  <c r="Q1568" i="6" s="1"/>
  <c r="N1569" i="6"/>
  <c r="P1569" i="6" s="1"/>
  <c r="Q1569" i="6" s="1"/>
  <c r="N1570" i="6"/>
  <c r="P1570" i="6" s="1"/>
  <c r="Q1570" i="6" s="1"/>
  <c r="N1571" i="6"/>
  <c r="P1571" i="6" s="1"/>
  <c r="Q1571" i="6" s="1"/>
  <c r="N1572" i="6"/>
  <c r="P1572" i="6" s="1"/>
  <c r="Q1572" i="6" s="1"/>
  <c r="N1573" i="6"/>
  <c r="P1573" i="6" s="1"/>
  <c r="Q1573" i="6" s="1"/>
  <c r="N1574" i="6"/>
  <c r="P1574" i="6" s="1"/>
  <c r="Q1574" i="6" s="1"/>
  <c r="N1575" i="6"/>
  <c r="P1575" i="6" s="1"/>
  <c r="Q1575" i="6" s="1"/>
  <c r="N1576" i="6"/>
  <c r="P1576" i="6" s="1"/>
  <c r="Q1576" i="6" s="1"/>
  <c r="N1577" i="6"/>
  <c r="P1577" i="6" s="1"/>
  <c r="Q1577" i="6" s="1"/>
  <c r="N1578" i="6"/>
  <c r="P1578" i="6" s="1"/>
  <c r="Q1578" i="6" s="1"/>
  <c r="N1579" i="6"/>
  <c r="P1579" i="6" s="1"/>
  <c r="Q1579" i="6" s="1"/>
  <c r="N1580" i="6"/>
  <c r="P1580" i="6" s="1"/>
  <c r="Q1580" i="6" s="1"/>
  <c r="N1581" i="6"/>
  <c r="P1581" i="6" s="1"/>
  <c r="Q1581" i="6" s="1"/>
  <c r="N1582" i="6"/>
  <c r="P1582" i="6" s="1"/>
  <c r="Q1582" i="6" s="1"/>
  <c r="N1583" i="6"/>
  <c r="P1583" i="6" s="1"/>
  <c r="Q1583" i="6" s="1"/>
  <c r="N1584" i="6"/>
  <c r="P1584" i="6" s="1"/>
  <c r="Q1584" i="6" s="1"/>
  <c r="N1585" i="6"/>
  <c r="P1585" i="6" s="1"/>
  <c r="Q1585" i="6" s="1"/>
  <c r="N1586" i="6"/>
  <c r="P1586" i="6" s="1"/>
  <c r="Q1586" i="6" s="1"/>
  <c r="N1587" i="6"/>
  <c r="P1587" i="6" s="1"/>
  <c r="Q1587" i="6" s="1"/>
  <c r="N1588" i="6"/>
  <c r="P1588" i="6" s="1"/>
  <c r="Q1588" i="6" s="1"/>
  <c r="N1589" i="6"/>
  <c r="P1589" i="6" s="1"/>
  <c r="Q1589" i="6" s="1"/>
  <c r="N1590" i="6"/>
  <c r="P1590" i="6" s="1"/>
  <c r="Q1590" i="6" s="1"/>
  <c r="N1591" i="6"/>
  <c r="P1591" i="6" s="1"/>
  <c r="Q1591" i="6" s="1"/>
  <c r="N1592" i="6"/>
  <c r="P1592" i="6" s="1"/>
  <c r="Q1592" i="6" s="1"/>
  <c r="N1593" i="6"/>
  <c r="P1593" i="6" s="1"/>
  <c r="Q1593" i="6" s="1"/>
  <c r="N1594" i="6"/>
  <c r="P1594" i="6" s="1"/>
  <c r="Q1594" i="6" s="1"/>
  <c r="N1595" i="6"/>
  <c r="P1595" i="6" s="1"/>
  <c r="Q1595" i="6" s="1"/>
  <c r="N1596" i="6"/>
  <c r="P1596" i="6" s="1"/>
  <c r="Q1596" i="6" s="1"/>
  <c r="N1597" i="6"/>
  <c r="P1597" i="6" s="1"/>
  <c r="Q1597" i="6" s="1"/>
  <c r="N1598" i="6"/>
  <c r="P1598" i="6" s="1"/>
  <c r="Q1598" i="6" s="1"/>
  <c r="N1599" i="6"/>
  <c r="P1599" i="6" s="1"/>
  <c r="Q1599" i="6" s="1"/>
  <c r="N1600" i="6"/>
  <c r="P1600" i="6" s="1"/>
  <c r="Q1600" i="6" s="1"/>
  <c r="N1601" i="6"/>
  <c r="P1601" i="6" s="1"/>
  <c r="Q1601" i="6" s="1"/>
  <c r="N1602" i="6"/>
  <c r="P1602" i="6" s="1"/>
  <c r="Q1602" i="6" s="1"/>
  <c r="N1603" i="6"/>
  <c r="P1603" i="6" s="1"/>
  <c r="Q1603" i="6" s="1"/>
  <c r="N1604" i="6"/>
  <c r="P1604" i="6" s="1"/>
  <c r="Q1604" i="6" s="1"/>
  <c r="N1605" i="6"/>
  <c r="P1605" i="6" s="1"/>
  <c r="Q1605" i="6" s="1"/>
  <c r="N1606" i="6"/>
  <c r="P1606" i="6" s="1"/>
  <c r="Q1606" i="6" s="1"/>
  <c r="N1607" i="6"/>
  <c r="P1607" i="6" s="1"/>
  <c r="Q1607" i="6" s="1"/>
  <c r="N1608" i="6"/>
  <c r="P1608" i="6" s="1"/>
  <c r="Q1608" i="6" s="1"/>
  <c r="N1609" i="6"/>
  <c r="P1609" i="6" s="1"/>
  <c r="Q1609" i="6" s="1"/>
  <c r="N1610" i="6"/>
  <c r="P1610" i="6" s="1"/>
  <c r="Q1610" i="6" s="1"/>
  <c r="N1611" i="6"/>
  <c r="P1611" i="6" s="1"/>
  <c r="Q1611" i="6" s="1"/>
  <c r="N1612" i="6"/>
  <c r="P1612" i="6" s="1"/>
  <c r="Q1612" i="6" s="1"/>
  <c r="N1613" i="6"/>
  <c r="P1613" i="6" s="1"/>
  <c r="Q1613" i="6" s="1"/>
  <c r="N1614" i="6"/>
  <c r="P1614" i="6" s="1"/>
  <c r="Q1614" i="6" s="1"/>
  <c r="N1615" i="6"/>
  <c r="P1615" i="6" s="1"/>
  <c r="Q1615" i="6" s="1"/>
  <c r="N1616" i="6"/>
  <c r="P1616" i="6" s="1"/>
  <c r="Q1616" i="6" s="1"/>
  <c r="N1617" i="6"/>
  <c r="P1617" i="6" s="1"/>
  <c r="Q1617" i="6" s="1"/>
  <c r="N1618" i="6"/>
  <c r="P1618" i="6" s="1"/>
  <c r="Q1618" i="6" s="1"/>
  <c r="N1619" i="6"/>
  <c r="P1619" i="6" s="1"/>
  <c r="Q1619" i="6" s="1"/>
  <c r="N1620" i="6"/>
  <c r="P1620" i="6" s="1"/>
  <c r="Q1620" i="6" s="1"/>
  <c r="N1621" i="6"/>
  <c r="P1621" i="6" s="1"/>
  <c r="Q1621" i="6" s="1"/>
  <c r="N1622" i="6"/>
  <c r="P1622" i="6" s="1"/>
  <c r="Q1622" i="6" s="1"/>
  <c r="N1623" i="6"/>
  <c r="P1623" i="6" s="1"/>
  <c r="Q1623" i="6" s="1"/>
  <c r="N1624" i="6"/>
  <c r="P1624" i="6" s="1"/>
  <c r="Q1624" i="6" s="1"/>
  <c r="N1625" i="6"/>
  <c r="P1625" i="6" s="1"/>
  <c r="Q1625" i="6" s="1"/>
  <c r="N1626" i="6"/>
  <c r="P1626" i="6" s="1"/>
  <c r="Q1626" i="6" s="1"/>
  <c r="N1627" i="6"/>
  <c r="P1627" i="6" s="1"/>
  <c r="Q1627" i="6" s="1"/>
  <c r="N1628" i="6"/>
  <c r="P1628" i="6" s="1"/>
  <c r="Q1628" i="6" s="1"/>
  <c r="N1629" i="6"/>
  <c r="P1629" i="6" s="1"/>
  <c r="Q1629" i="6" s="1"/>
  <c r="N1630" i="6"/>
  <c r="P1630" i="6" s="1"/>
  <c r="Q1630" i="6" s="1"/>
  <c r="N1631" i="6"/>
  <c r="P1631" i="6" s="1"/>
  <c r="Q1631" i="6" s="1"/>
  <c r="N1632" i="6"/>
  <c r="P1632" i="6" s="1"/>
  <c r="Q1632" i="6" s="1"/>
  <c r="N1633" i="6"/>
  <c r="P1633" i="6" s="1"/>
  <c r="Q1633" i="6" s="1"/>
  <c r="N1634" i="6"/>
  <c r="P1634" i="6" s="1"/>
  <c r="Q1634" i="6" s="1"/>
  <c r="N1635" i="6"/>
  <c r="P1635" i="6" s="1"/>
  <c r="Q1635" i="6" s="1"/>
  <c r="N1636" i="6"/>
  <c r="P1636" i="6" s="1"/>
  <c r="Q1636" i="6" s="1"/>
  <c r="N1637" i="6"/>
  <c r="P1637" i="6" s="1"/>
  <c r="Q1637" i="6" s="1"/>
  <c r="N1638" i="6"/>
  <c r="P1638" i="6" s="1"/>
  <c r="Q1638" i="6" s="1"/>
  <c r="N1639" i="6"/>
  <c r="P1639" i="6" s="1"/>
  <c r="Q1639" i="6" s="1"/>
  <c r="N1640" i="6"/>
  <c r="P1640" i="6" s="1"/>
  <c r="Q1640" i="6" s="1"/>
  <c r="N1641" i="6"/>
  <c r="P1641" i="6" s="1"/>
  <c r="Q1641" i="6" s="1"/>
  <c r="N1642" i="6"/>
  <c r="P1642" i="6" s="1"/>
  <c r="Q1642" i="6" s="1"/>
  <c r="N1643" i="6"/>
  <c r="P1643" i="6" s="1"/>
  <c r="Q1643" i="6" s="1"/>
  <c r="N1644" i="6"/>
  <c r="P1644" i="6" s="1"/>
  <c r="Q1644" i="6" s="1"/>
  <c r="N1645" i="6"/>
  <c r="P1645" i="6" s="1"/>
  <c r="Q1645" i="6" s="1"/>
  <c r="N1646" i="6"/>
  <c r="P1646" i="6" s="1"/>
  <c r="Q1646" i="6" s="1"/>
  <c r="N1647" i="6"/>
  <c r="P1647" i="6" s="1"/>
  <c r="Q1647" i="6" s="1"/>
  <c r="N1648" i="6"/>
  <c r="P1648" i="6" s="1"/>
  <c r="Q1648" i="6" s="1"/>
  <c r="N1649" i="6"/>
  <c r="P1649" i="6" s="1"/>
  <c r="Q1649" i="6" s="1"/>
  <c r="N1650" i="6"/>
  <c r="P1650" i="6" s="1"/>
  <c r="Q1650" i="6" s="1"/>
  <c r="N1651" i="6"/>
  <c r="P1651" i="6" s="1"/>
  <c r="Q1651" i="6" s="1"/>
  <c r="N1652" i="6"/>
  <c r="P1652" i="6" s="1"/>
  <c r="Q1652" i="6" s="1"/>
  <c r="N1653" i="6"/>
  <c r="P1653" i="6" s="1"/>
  <c r="Q1653" i="6" s="1"/>
  <c r="N1654" i="6"/>
  <c r="P1654" i="6" s="1"/>
  <c r="Q1654" i="6" s="1"/>
  <c r="N1655" i="6"/>
  <c r="P1655" i="6" s="1"/>
  <c r="Q1655" i="6" s="1"/>
  <c r="N1656" i="6"/>
  <c r="P1656" i="6" s="1"/>
  <c r="Q1656" i="6" s="1"/>
  <c r="N1657" i="6"/>
  <c r="P1657" i="6" s="1"/>
  <c r="Q1657" i="6" s="1"/>
  <c r="N1658" i="6"/>
  <c r="P1658" i="6" s="1"/>
  <c r="Q1658" i="6" s="1"/>
  <c r="N1659" i="6"/>
  <c r="P1659" i="6" s="1"/>
  <c r="Q1659" i="6" s="1"/>
  <c r="N1660" i="6"/>
  <c r="P1660" i="6" s="1"/>
  <c r="Q1660" i="6" s="1"/>
  <c r="N1661" i="6"/>
  <c r="P1661" i="6" s="1"/>
  <c r="Q1661" i="6" s="1"/>
  <c r="N1662" i="6"/>
  <c r="P1662" i="6" s="1"/>
  <c r="Q1662" i="6" s="1"/>
  <c r="N1663" i="6"/>
  <c r="P1663" i="6" s="1"/>
  <c r="Q1663" i="6" s="1"/>
  <c r="N1664" i="6"/>
  <c r="P1664" i="6" s="1"/>
  <c r="Q1664" i="6" s="1"/>
  <c r="N1665" i="6"/>
  <c r="P1665" i="6" s="1"/>
  <c r="Q1665" i="6" s="1"/>
  <c r="N1666" i="6"/>
  <c r="P1666" i="6" s="1"/>
  <c r="Q1666" i="6" s="1"/>
  <c r="N1667" i="6"/>
  <c r="P1667" i="6" s="1"/>
  <c r="Q1667" i="6" s="1"/>
  <c r="N1668" i="6"/>
  <c r="P1668" i="6" s="1"/>
  <c r="Q1668" i="6" s="1"/>
  <c r="N1669" i="6"/>
  <c r="P1669" i="6" s="1"/>
  <c r="Q1669" i="6" s="1"/>
  <c r="N1670" i="6"/>
  <c r="P1670" i="6" s="1"/>
  <c r="Q1670" i="6" s="1"/>
  <c r="N1671" i="6"/>
  <c r="P1671" i="6" s="1"/>
  <c r="Q1671" i="6" s="1"/>
  <c r="N1672" i="6"/>
  <c r="P1672" i="6" s="1"/>
  <c r="Q1672" i="6" s="1"/>
  <c r="N1673" i="6"/>
  <c r="P1673" i="6" s="1"/>
  <c r="Q1673" i="6" s="1"/>
  <c r="N1674" i="6"/>
  <c r="P1674" i="6" s="1"/>
  <c r="Q1674" i="6" s="1"/>
  <c r="N1675" i="6"/>
  <c r="P1675" i="6" s="1"/>
  <c r="Q1675" i="6" s="1"/>
  <c r="N1676" i="6"/>
  <c r="P1676" i="6" s="1"/>
  <c r="Q1676" i="6" s="1"/>
  <c r="N1677" i="6"/>
  <c r="P1677" i="6" s="1"/>
  <c r="Q1677" i="6" s="1"/>
  <c r="N1678" i="6"/>
  <c r="P1678" i="6" s="1"/>
  <c r="Q1678" i="6" s="1"/>
  <c r="N1679" i="6"/>
  <c r="P1679" i="6" s="1"/>
  <c r="Q1679" i="6" s="1"/>
  <c r="N1680" i="6"/>
  <c r="P1680" i="6" s="1"/>
  <c r="Q1680" i="6" s="1"/>
  <c r="N1681" i="6"/>
  <c r="P1681" i="6" s="1"/>
  <c r="Q1681" i="6" s="1"/>
  <c r="N1682" i="6"/>
  <c r="P1682" i="6" s="1"/>
  <c r="Q1682" i="6" s="1"/>
  <c r="N1683" i="6"/>
  <c r="P1683" i="6" s="1"/>
  <c r="Q1683" i="6" s="1"/>
  <c r="N1684" i="6"/>
  <c r="P1684" i="6" s="1"/>
  <c r="Q1684" i="6" s="1"/>
  <c r="N1685" i="6"/>
  <c r="P1685" i="6" s="1"/>
  <c r="Q1685" i="6" s="1"/>
  <c r="N1686" i="6"/>
  <c r="P1686" i="6" s="1"/>
  <c r="Q1686" i="6" s="1"/>
  <c r="N1687" i="6"/>
  <c r="P1687" i="6" s="1"/>
  <c r="Q1687" i="6" s="1"/>
  <c r="N1688" i="6"/>
  <c r="P1688" i="6" s="1"/>
  <c r="Q1688" i="6" s="1"/>
  <c r="N1689" i="6"/>
  <c r="P1689" i="6" s="1"/>
  <c r="Q1689" i="6" s="1"/>
  <c r="N1690" i="6"/>
  <c r="P1690" i="6" s="1"/>
  <c r="Q1690" i="6" s="1"/>
  <c r="N1691" i="6"/>
  <c r="P1691" i="6" s="1"/>
  <c r="Q1691" i="6" s="1"/>
  <c r="N1692" i="6"/>
  <c r="P1692" i="6" s="1"/>
  <c r="Q1692" i="6" s="1"/>
  <c r="N1693" i="6"/>
  <c r="P1693" i="6" s="1"/>
  <c r="Q1693" i="6" s="1"/>
  <c r="N1694" i="6"/>
  <c r="P1694" i="6" s="1"/>
  <c r="Q1694" i="6" s="1"/>
  <c r="N1695" i="6"/>
  <c r="P1695" i="6" s="1"/>
  <c r="Q1695" i="6" s="1"/>
  <c r="N1696" i="6"/>
  <c r="P1696" i="6" s="1"/>
  <c r="Q1696" i="6" s="1"/>
  <c r="N1697" i="6"/>
  <c r="P1697" i="6" s="1"/>
  <c r="Q1697" i="6" s="1"/>
  <c r="N1698" i="6"/>
  <c r="P1698" i="6" s="1"/>
  <c r="Q1698" i="6" s="1"/>
  <c r="N1699" i="6"/>
  <c r="P1699" i="6" s="1"/>
  <c r="Q1699" i="6" s="1"/>
  <c r="N1700" i="6"/>
  <c r="P1700" i="6" s="1"/>
  <c r="Q1700" i="6" s="1"/>
  <c r="N1701" i="6"/>
  <c r="P1701" i="6" s="1"/>
  <c r="Q1701" i="6" s="1"/>
  <c r="N1702" i="6"/>
  <c r="P1702" i="6" s="1"/>
  <c r="Q1702" i="6" s="1"/>
  <c r="N1703" i="6"/>
  <c r="P1703" i="6" s="1"/>
  <c r="Q1703" i="6" s="1"/>
  <c r="N1704" i="6"/>
  <c r="P1704" i="6" s="1"/>
  <c r="Q1704" i="6" s="1"/>
  <c r="N1705" i="6"/>
  <c r="P1705" i="6" s="1"/>
  <c r="Q1705" i="6" s="1"/>
  <c r="N1706" i="6"/>
  <c r="P1706" i="6" s="1"/>
  <c r="Q1706" i="6" s="1"/>
  <c r="N1707" i="6"/>
  <c r="P1707" i="6" s="1"/>
  <c r="Q1707" i="6" s="1"/>
  <c r="N1708" i="6"/>
  <c r="P1708" i="6" s="1"/>
  <c r="Q1708" i="6" s="1"/>
  <c r="N1709" i="6"/>
  <c r="P1709" i="6" s="1"/>
  <c r="Q1709" i="6" s="1"/>
  <c r="N1710" i="6"/>
  <c r="P1710" i="6" s="1"/>
  <c r="Q1710" i="6" s="1"/>
  <c r="N1711" i="6"/>
  <c r="P1711" i="6" s="1"/>
  <c r="Q1711" i="6" s="1"/>
  <c r="N1712" i="6"/>
  <c r="P1712" i="6" s="1"/>
  <c r="Q1712" i="6" s="1"/>
  <c r="N1713" i="6"/>
  <c r="P1713" i="6" s="1"/>
  <c r="Q1713" i="6" s="1"/>
  <c r="N1714" i="6"/>
  <c r="P1714" i="6" s="1"/>
  <c r="Q1714" i="6" s="1"/>
  <c r="N1715" i="6"/>
  <c r="P1715" i="6" s="1"/>
  <c r="Q1715" i="6" s="1"/>
  <c r="N1716" i="6"/>
  <c r="P1716" i="6" s="1"/>
  <c r="Q1716" i="6" s="1"/>
  <c r="N1717" i="6"/>
  <c r="P1717" i="6" s="1"/>
  <c r="Q1717" i="6" s="1"/>
  <c r="N1718" i="6"/>
  <c r="P1718" i="6" s="1"/>
  <c r="Q1718" i="6" s="1"/>
  <c r="N1719" i="6"/>
  <c r="P1719" i="6" s="1"/>
  <c r="Q1719" i="6" s="1"/>
  <c r="N1720" i="6"/>
  <c r="P1720" i="6" s="1"/>
  <c r="Q1720" i="6" s="1"/>
  <c r="N1721" i="6"/>
  <c r="P1721" i="6" s="1"/>
  <c r="Q1721" i="6" s="1"/>
  <c r="N1722" i="6"/>
  <c r="P1722" i="6" s="1"/>
  <c r="Q1722" i="6" s="1"/>
  <c r="N1723" i="6"/>
  <c r="P1723" i="6" s="1"/>
  <c r="Q1723" i="6" s="1"/>
  <c r="N1724" i="6"/>
  <c r="P1724" i="6" s="1"/>
  <c r="Q1724" i="6" s="1"/>
  <c r="N1725" i="6"/>
  <c r="P1725" i="6" s="1"/>
  <c r="Q1725" i="6" s="1"/>
  <c r="N1726" i="6"/>
  <c r="P1726" i="6" s="1"/>
  <c r="Q1726" i="6" s="1"/>
  <c r="N1727" i="6"/>
  <c r="P1727" i="6" s="1"/>
  <c r="Q1727" i="6" s="1"/>
  <c r="N1728" i="6"/>
  <c r="P1728" i="6" s="1"/>
  <c r="Q1728" i="6" s="1"/>
  <c r="N1729" i="6"/>
  <c r="P1729" i="6" s="1"/>
  <c r="Q1729" i="6" s="1"/>
  <c r="N1730" i="6"/>
  <c r="P1730" i="6" s="1"/>
  <c r="Q1730" i="6" s="1"/>
  <c r="N1731" i="6"/>
  <c r="P1731" i="6" s="1"/>
  <c r="Q1731" i="6" s="1"/>
  <c r="N1732" i="6"/>
  <c r="P1732" i="6" s="1"/>
  <c r="Q1732" i="6" s="1"/>
  <c r="N1733" i="6"/>
  <c r="P1733" i="6" s="1"/>
  <c r="Q1733" i="6" s="1"/>
  <c r="N1734" i="6"/>
  <c r="P1734" i="6" s="1"/>
  <c r="Q1734" i="6" s="1"/>
  <c r="N1735" i="6"/>
  <c r="P1735" i="6" s="1"/>
  <c r="Q1735" i="6" s="1"/>
  <c r="N1736" i="6"/>
  <c r="P1736" i="6" s="1"/>
  <c r="Q1736" i="6" s="1"/>
  <c r="N1737" i="6"/>
  <c r="P1737" i="6" s="1"/>
  <c r="Q1737" i="6" s="1"/>
  <c r="N1738" i="6"/>
  <c r="P1738" i="6" s="1"/>
  <c r="Q1738" i="6" s="1"/>
  <c r="N1739" i="6"/>
  <c r="P1739" i="6" s="1"/>
  <c r="Q1739" i="6" s="1"/>
  <c r="N1740" i="6"/>
  <c r="P1740" i="6" s="1"/>
  <c r="Q1740" i="6" s="1"/>
  <c r="N1741" i="6"/>
  <c r="P1741" i="6" s="1"/>
  <c r="Q1741" i="6" s="1"/>
  <c r="N1742" i="6"/>
  <c r="P1742" i="6" s="1"/>
  <c r="Q1742" i="6" s="1"/>
  <c r="N1743" i="6"/>
  <c r="P1743" i="6" s="1"/>
  <c r="Q1743" i="6" s="1"/>
  <c r="N1744" i="6"/>
  <c r="P1744" i="6" s="1"/>
  <c r="Q1744" i="6" s="1"/>
  <c r="N1745" i="6"/>
  <c r="P1745" i="6" s="1"/>
  <c r="Q1745" i="6" s="1"/>
  <c r="N1746" i="6"/>
  <c r="P1746" i="6" s="1"/>
  <c r="Q1746" i="6" s="1"/>
  <c r="N1747" i="6"/>
  <c r="P1747" i="6" s="1"/>
  <c r="Q1747" i="6" s="1"/>
  <c r="N1748" i="6"/>
  <c r="P1748" i="6" s="1"/>
  <c r="Q1748" i="6" s="1"/>
  <c r="N1749" i="6"/>
  <c r="P1749" i="6" s="1"/>
  <c r="Q1749" i="6" s="1"/>
  <c r="N1750" i="6"/>
  <c r="P1750" i="6" s="1"/>
  <c r="Q1750" i="6" s="1"/>
  <c r="N1751" i="6"/>
  <c r="P1751" i="6" s="1"/>
  <c r="Q1751" i="6" s="1"/>
  <c r="N1752" i="6"/>
  <c r="P1752" i="6" s="1"/>
  <c r="Q1752" i="6" s="1"/>
  <c r="N1753" i="6"/>
  <c r="P1753" i="6" s="1"/>
  <c r="Q1753" i="6" s="1"/>
  <c r="N1754" i="6"/>
  <c r="P1754" i="6" s="1"/>
  <c r="Q1754" i="6" s="1"/>
  <c r="N1755" i="6"/>
  <c r="P1755" i="6" s="1"/>
  <c r="Q1755" i="6" s="1"/>
  <c r="N1756" i="6"/>
  <c r="P1756" i="6" s="1"/>
  <c r="Q1756" i="6" s="1"/>
  <c r="N1757" i="6"/>
  <c r="P1757" i="6" s="1"/>
  <c r="Q1757" i="6" s="1"/>
  <c r="N1758" i="6"/>
  <c r="P1758" i="6" s="1"/>
  <c r="Q1758" i="6" s="1"/>
  <c r="N1759" i="6"/>
  <c r="P1759" i="6" s="1"/>
  <c r="Q1759" i="6" s="1"/>
  <c r="N1760" i="6"/>
  <c r="P1760" i="6" s="1"/>
  <c r="Q1760" i="6" s="1"/>
  <c r="N1761" i="6"/>
  <c r="P1761" i="6" s="1"/>
  <c r="Q1761" i="6" s="1"/>
  <c r="N1762" i="6"/>
  <c r="P1762" i="6" s="1"/>
  <c r="Q1762" i="6" s="1"/>
  <c r="N1763" i="6"/>
  <c r="P1763" i="6" s="1"/>
  <c r="Q1763" i="6" s="1"/>
  <c r="N1764" i="6"/>
  <c r="P1764" i="6" s="1"/>
  <c r="Q1764" i="6" s="1"/>
  <c r="N1765" i="6"/>
  <c r="P1765" i="6" s="1"/>
  <c r="Q1765" i="6" s="1"/>
  <c r="N1766" i="6"/>
  <c r="P1766" i="6" s="1"/>
  <c r="Q1766" i="6" s="1"/>
  <c r="N1767" i="6"/>
  <c r="P1767" i="6" s="1"/>
  <c r="Q1767" i="6" s="1"/>
  <c r="N1768" i="6"/>
  <c r="P1768" i="6" s="1"/>
  <c r="Q1768" i="6" s="1"/>
  <c r="N1769" i="6"/>
  <c r="P1769" i="6" s="1"/>
  <c r="Q1769" i="6" s="1"/>
  <c r="N1770" i="6"/>
  <c r="P1770" i="6" s="1"/>
  <c r="Q1770" i="6" s="1"/>
  <c r="N1771" i="6"/>
  <c r="P1771" i="6" s="1"/>
  <c r="Q1771" i="6" s="1"/>
  <c r="N1772" i="6"/>
  <c r="P1772" i="6" s="1"/>
  <c r="Q1772" i="6" s="1"/>
  <c r="N1773" i="6"/>
  <c r="P1773" i="6" s="1"/>
  <c r="Q1773" i="6" s="1"/>
  <c r="N1774" i="6"/>
  <c r="P1774" i="6" s="1"/>
  <c r="Q1774" i="6" s="1"/>
  <c r="N1775" i="6"/>
  <c r="P1775" i="6" s="1"/>
  <c r="Q1775" i="6" s="1"/>
  <c r="N1776" i="6"/>
  <c r="P1776" i="6" s="1"/>
  <c r="Q1776" i="6" s="1"/>
  <c r="N1777" i="6"/>
  <c r="P1777" i="6" s="1"/>
  <c r="Q1777" i="6" s="1"/>
  <c r="N1778" i="6"/>
  <c r="P1778" i="6" s="1"/>
  <c r="Q1778" i="6" s="1"/>
  <c r="N1779" i="6"/>
  <c r="P1779" i="6" s="1"/>
  <c r="Q1779" i="6" s="1"/>
  <c r="N1780" i="6"/>
  <c r="P1780" i="6" s="1"/>
  <c r="Q1780" i="6" s="1"/>
  <c r="N1781" i="6"/>
  <c r="P1781" i="6" s="1"/>
  <c r="Q1781" i="6" s="1"/>
  <c r="N1782" i="6"/>
  <c r="P1782" i="6" s="1"/>
  <c r="Q1782" i="6" s="1"/>
  <c r="N1783" i="6"/>
  <c r="P1783" i="6" s="1"/>
  <c r="Q1783" i="6" s="1"/>
  <c r="N1784" i="6"/>
  <c r="P1784" i="6" s="1"/>
  <c r="Q1784" i="6" s="1"/>
  <c r="N1785" i="6"/>
  <c r="P1785" i="6" s="1"/>
  <c r="Q1785" i="6" s="1"/>
  <c r="N1786" i="6"/>
  <c r="P1786" i="6" s="1"/>
  <c r="Q1786" i="6" s="1"/>
  <c r="N1787" i="6"/>
  <c r="P1787" i="6" s="1"/>
  <c r="Q1787" i="6" s="1"/>
  <c r="N1788" i="6"/>
  <c r="P1788" i="6" s="1"/>
  <c r="Q1788" i="6" s="1"/>
  <c r="N1789" i="6"/>
  <c r="P1789" i="6" s="1"/>
  <c r="Q1789" i="6" s="1"/>
  <c r="N1790" i="6"/>
  <c r="P1790" i="6" s="1"/>
  <c r="Q1790" i="6" s="1"/>
  <c r="N1791" i="6"/>
  <c r="P1791" i="6" s="1"/>
  <c r="Q1791" i="6" s="1"/>
  <c r="N1792" i="6"/>
  <c r="P1792" i="6" s="1"/>
  <c r="Q1792" i="6" s="1"/>
  <c r="N1793" i="6"/>
  <c r="P1793" i="6" s="1"/>
  <c r="Q1793" i="6" s="1"/>
  <c r="N1794" i="6"/>
  <c r="P1794" i="6" s="1"/>
  <c r="Q1794" i="6" s="1"/>
  <c r="N1795" i="6"/>
  <c r="P1795" i="6" s="1"/>
  <c r="Q1795" i="6" s="1"/>
  <c r="N1796" i="6"/>
  <c r="P1796" i="6" s="1"/>
  <c r="Q1796" i="6" s="1"/>
  <c r="N1797" i="6"/>
  <c r="P1797" i="6" s="1"/>
  <c r="Q1797" i="6" s="1"/>
  <c r="N1798" i="6"/>
  <c r="P1798" i="6" s="1"/>
  <c r="Q1798" i="6" s="1"/>
  <c r="N1799" i="6"/>
  <c r="P1799" i="6" s="1"/>
  <c r="Q1799" i="6" s="1"/>
  <c r="N1800" i="6"/>
  <c r="P1800" i="6" s="1"/>
  <c r="Q1800" i="6" s="1"/>
  <c r="N1801" i="6"/>
  <c r="P1801" i="6" s="1"/>
  <c r="Q1801" i="6" s="1"/>
  <c r="N1802" i="6"/>
  <c r="P1802" i="6" s="1"/>
  <c r="Q1802" i="6" s="1"/>
  <c r="N1803" i="6"/>
  <c r="P1803" i="6" s="1"/>
  <c r="Q1803" i="6" s="1"/>
  <c r="N1804" i="6"/>
  <c r="P1804" i="6" s="1"/>
  <c r="Q1804" i="6" s="1"/>
  <c r="N1805" i="6"/>
  <c r="P1805" i="6" s="1"/>
  <c r="Q1805" i="6" s="1"/>
  <c r="N1806" i="6"/>
  <c r="P1806" i="6" s="1"/>
  <c r="Q1806" i="6" s="1"/>
  <c r="N1807" i="6"/>
  <c r="P1807" i="6" s="1"/>
  <c r="Q1807" i="6" s="1"/>
  <c r="N1808" i="6"/>
  <c r="P1808" i="6" s="1"/>
  <c r="Q1808" i="6" s="1"/>
  <c r="N1809" i="6"/>
  <c r="P1809" i="6" s="1"/>
  <c r="Q1809" i="6" s="1"/>
  <c r="N1810" i="6"/>
  <c r="P1810" i="6" s="1"/>
  <c r="Q1810" i="6" s="1"/>
  <c r="N1811" i="6"/>
  <c r="P1811" i="6" s="1"/>
  <c r="Q1811" i="6" s="1"/>
  <c r="N1812" i="6"/>
  <c r="P1812" i="6" s="1"/>
  <c r="Q1812" i="6" s="1"/>
  <c r="N1813" i="6"/>
  <c r="P1813" i="6" s="1"/>
  <c r="Q1813" i="6" s="1"/>
  <c r="N1814" i="6"/>
  <c r="P1814" i="6" s="1"/>
  <c r="Q1814" i="6" s="1"/>
  <c r="N1815" i="6"/>
  <c r="P1815" i="6" s="1"/>
  <c r="Q1815" i="6" s="1"/>
  <c r="N1816" i="6"/>
  <c r="P1816" i="6" s="1"/>
  <c r="Q1816" i="6" s="1"/>
  <c r="N1817" i="6"/>
  <c r="P1817" i="6" s="1"/>
  <c r="Q1817" i="6" s="1"/>
  <c r="N1818" i="6"/>
  <c r="P1818" i="6" s="1"/>
  <c r="Q1818" i="6" s="1"/>
  <c r="N1819" i="6"/>
  <c r="P1819" i="6" s="1"/>
  <c r="Q1819" i="6" s="1"/>
  <c r="N1820" i="6"/>
  <c r="P1820" i="6" s="1"/>
  <c r="Q1820" i="6" s="1"/>
  <c r="N1821" i="6"/>
  <c r="P1821" i="6" s="1"/>
  <c r="Q1821" i="6" s="1"/>
  <c r="N1822" i="6"/>
  <c r="P1822" i="6" s="1"/>
  <c r="Q1822" i="6" s="1"/>
  <c r="N1823" i="6"/>
  <c r="P1823" i="6" s="1"/>
  <c r="Q1823" i="6" s="1"/>
  <c r="N1824" i="6"/>
  <c r="P1824" i="6" s="1"/>
  <c r="Q1824" i="6" s="1"/>
  <c r="N1825" i="6"/>
  <c r="P1825" i="6" s="1"/>
  <c r="Q1825" i="6" s="1"/>
  <c r="N1826" i="6"/>
  <c r="P1826" i="6" s="1"/>
  <c r="Q1826" i="6" s="1"/>
  <c r="N1827" i="6"/>
  <c r="P1827" i="6" s="1"/>
  <c r="Q1827" i="6" s="1"/>
  <c r="N1828" i="6"/>
  <c r="P1828" i="6" s="1"/>
  <c r="Q1828" i="6" s="1"/>
  <c r="N1829" i="6"/>
  <c r="P1829" i="6" s="1"/>
  <c r="Q1829" i="6" s="1"/>
  <c r="N1830" i="6"/>
  <c r="P1830" i="6" s="1"/>
  <c r="Q1830" i="6" s="1"/>
  <c r="N1831" i="6"/>
  <c r="P1831" i="6" s="1"/>
  <c r="Q1831" i="6" s="1"/>
  <c r="N1832" i="6"/>
  <c r="P1832" i="6" s="1"/>
  <c r="Q1832" i="6" s="1"/>
  <c r="N1833" i="6"/>
  <c r="P1833" i="6" s="1"/>
  <c r="Q1833" i="6" s="1"/>
  <c r="N1834" i="6"/>
  <c r="P1834" i="6" s="1"/>
  <c r="Q1834" i="6" s="1"/>
  <c r="N1835" i="6"/>
  <c r="P1835" i="6" s="1"/>
  <c r="Q1835" i="6" s="1"/>
  <c r="N1836" i="6"/>
  <c r="P1836" i="6" s="1"/>
  <c r="Q1836" i="6" s="1"/>
  <c r="N1837" i="6"/>
  <c r="P1837" i="6" s="1"/>
  <c r="Q1837" i="6" s="1"/>
  <c r="N1838" i="6"/>
  <c r="P1838" i="6" s="1"/>
  <c r="Q1838" i="6" s="1"/>
  <c r="N1839" i="6"/>
  <c r="P1839" i="6" s="1"/>
  <c r="Q1839" i="6" s="1"/>
  <c r="N1840" i="6"/>
  <c r="P1840" i="6" s="1"/>
  <c r="Q1840" i="6" s="1"/>
  <c r="N1841" i="6"/>
  <c r="P1841" i="6" s="1"/>
  <c r="Q1841" i="6" s="1"/>
  <c r="N1842" i="6"/>
  <c r="P1842" i="6" s="1"/>
  <c r="Q1842" i="6" s="1"/>
  <c r="N1843" i="6"/>
  <c r="P1843" i="6" s="1"/>
  <c r="Q1843" i="6" s="1"/>
  <c r="N1844" i="6"/>
  <c r="P1844" i="6" s="1"/>
  <c r="Q1844" i="6" s="1"/>
  <c r="N1845" i="6"/>
  <c r="P1845" i="6" s="1"/>
  <c r="Q1845" i="6" s="1"/>
  <c r="N1846" i="6"/>
  <c r="P1846" i="6" s="1"/>
  <c r="Q1846" i="6" s="1"/>
  <c r="N1847" i="6"/>
  <c r="P1847" i="6" s="1"/>
  <c r="Q1847" i="6" s="1"/>
  <c r="N1848" i="6"/>
  <c r="P1848" i="6" s="1"/>
  <c r="Q1848" i="6" s="1"/>
  <c r="N1849" i="6"/>
  <c r="P1849" i="6" s="1"/>
  <c r="Q1849" i="6" s="1"/>
  <c r="N1850" i="6"/>
  <c r="P1850" i="6" s="1"/>
  <c r="Q1850" i="6" s="1"/>
  <c r="N1851" i="6"/>
  <c r="P1851" i="6" s="1"/>
  <c r="Q1851" i="6" s="1"/>
  <c r="N1852" i="6"/>
  <c r="P1852" i="6" s="1"/>
  <c r="Q1852" i="6" s="1"/>
  <c r="N1853" i="6"/>
  <c r="P1853" i="6" s="1"/>
  <c r="Q1853" i="6" s="1"/>
  <c r="N1854" i="6"/>
  <c r="P1854" i="6" s="1"/>
  <c r="Q1854" i="6" s="1"/>
  <c r="N1855" i="6"/>
  <c r="P1855" i="6" s="1"/>
  <c r="Q1855" i="6" s="1"/>
  <c r="N1856" i="6"/>
  <c r="P1856" i="6" s="1"/>
  <c r="Q1856" i="6" s="1"/>
  <c r="N1857" i="6"/>
  <c r="P1857" i="6" s="1"/>
  <c r="Q1857" i="6" s="1"/>
  <c r="N1858" i="6"/>
  <c r="P1858" i="6" s="1"/>
  <c r="Q1858" i="6" s="1"/>
  <c r="N1859" i="6"/>
  <c r="P1859" i="6" s="1"/>
  <c r="Q1859" i="6" s="1"/>
  <c r="N1860" i="6"/>
  <c r="P1860" i="6" s="1"/>
  <c r="Q1860" i="6" s="1"/>
  <c r="N1861" i="6"/>
  <c r="P1861" i="6" s="1"/>
  <c r="Q1861" i="6" s="1"/>
  <c r="N1862" i="6"/>
  <c r="P1862" i="6" s="1"/>
  <c r="Q1862" i="6" s="1"/>
  <c r="N1863" i="6"/>
  <c r="P1863" i="6" s="1"/>
  <c r="Q1863" i="6" s="1"/>
  <c r="N1864" i="6"/>
  <c r="P1864" i="6" s="1"/>
  <c r="Q1864" i="6" s="1"/>
  <c r="N1865" i="6"/>
  <c r="P1865" i="6" s="1"/>
  <c r="Q1865" i="6" s="1"/>
  <c r="N1866" i="6"/>
  <c r="P1866" i="6" s="1"/>
  <c r="Q1866" i="6" s="1"/>
  <c r="N1867" i="6"/>
  <c r="P1867" i="6" s="1"/>
  <c r="Q1867" i="6" s="1"/>
  <c r="N1868" i="6"/>
  <c r="P1868" i="6" s="1"/>
  <c r="Q1868" i="6" s="1"/>
  <c r="N1869" i="6"/>
  <c r="P1869" i="6" s="1"/>
  <c r="Q1869" i="6" s="1"/>
  <c r="N1870" i="6"/>
  <c r="P1870" i="6" s="1"/>
  <c r="Q1870" i="6" s="1"/>
  <c r="N1871" i="6"/>
  <c r="P1871" i="6" s="1"/>
  <c r="Q1871" i="6" s="1"/>
  <c r="N1872" i="6"/>
  <c r="P1872" i="6" s="1"/>
  <c r="Q1872" i="6" s="1"/>
  <c r="N1873" i="6"/>
  <c r="P1873" i="6" s="1"/>
  <c r="Q1873" i="6" s="1"/>
  <c r="N1874" i="6"/>
  <c r="P1874" i="6" s="1"/>
  <c r="Q1874" i="6" s="1"/>
  <c r="N1875" i="6"/>
  <c r="P1875" i="6" s="1"/>
  <c r="Q1875" i="6" s="1"/>
  <c r="N1876" i="6"/>
  <c r="P1876" i="6" s="1"/>
  <c r="Q1876" i="6" s="1"/>
  <c r="N1877" i="6"/>
  <c r="P1877" i="6" s="1"/>
  <c r="Q1877" i="6" s="1"/>
  <c r="N1878" i="6"/>
  <c r="P1878" i="6" s="1"/>
  <c r="Q1878" i="6" s="1"/>
  <c r="N1879" i="6"/>
  <c r="P1879" i="6" s="1"/>
  <c r="Q1879" i="6" s="1"/>
  <c r="N1880" i="6"/>
  <c r="P1880" i="6" s="1"/>
  <c r="Q1880" i="6" s="1"/>
  <c r="N1881" i="6"/>
  <c r="P1881" i="6" s="1"/>
  <c r="Q1881" i="6" s="1"/>
  <c r="N1882" i="6"/>
  <c r="P1882" i="6" s="1"/>
  <c r="Q1882" i="6" s="1"/>
  <c r="N1883" i="6"/>
  <c r="P1883" i="6" s="1"/>
  <c r="Q1883" i="6" s="1"/>
  <c r="N1884" i="6"/>
  <c r="P1884" i="6" s="1"/>
  <c r="Q1884" i="6" s="1"/>
  <c r="N1885" i="6"/>
  <c r="P1885" i="6" s="1"/>
  <c r="Q1885" i="6" s="1"/>
  <c r="N1886" i="6"/>
  <c r="P1886" i="6" s="1"/>
  <c r="Q1886" i="6" s="1"/>
  <c r="N1887" i="6"/>
  <c r="P1887" i="6" s="1"/>
  <c r="Q1887" i="6" s="1"/>
  <c r="N1888" i="6"/>
  <c r="P1888" i="6" s="1"/>
  <c r="Q1888" i="6" s="1"/>
  <c r="N1889" i="6"/>
  <c r="P1889" i="6" s="1"/>
  <c r="Q1889" i="6" s="1"/>
  <c r="N1890" i="6"/>
  <c r="P1890" i="6" s="1"/>
  <c r="Q1890" i="6" s="1"/>
  <c r="N1891" i="6"/>
  <c r="P1891" i="6" s="1"/>
  <c r="Q1891" i="6" s="1"/>
  <c r="N1892" i="6"/>
  <c r="P1892" i="6" s="1"/>
  <c r="Q1892" i="6" s="1"/>
  <c r="N1893" i="6"/>
  <c r="P1893" i="6" s="1"/>
  <c r="Q1893" i="6" s="1"/>
  <c r="N1894" i="6"/>
  <c r="P1894" i="6" s="1"/>
  <c r="Q1894" i="6" s="1"/>
  <c r="N1895" i="6"/>
  <c r="P1895" i="6" s="1"/>
  <c r="Q1895" i="6" s="1"/>
  <c r="N1896" i="6"/>
  <c r="P1896" i="6" s="1"/>
  <c r="Q1896" i="6" s="1"/>
  <c r="N1897" i="6"/>
  <c r="P1897" i="6" s="1"/>
  <c r="Q1897" i="6" s="1"/>
  <c r="N1898" i="6"/>
  <c r="P1898" i="6" s="1"/>
  <c r="Q1898" i="6" s="1"/>
  <c r="N1899" i="6"/>
  <c r="P1899" i="6" s="1"/>
  <c r="Q1899" i="6" s="1"/>
  <c r="N1900" i="6"/>
  <c r="P1900" i="6" s="1"/>
  <c r="Q1900" i="6" s="1"/>
  <c r="N1901" i="6"/>
  <c r="P1901" i="6" s="1"/>
  <c r="Q1901" i="6" s="1"/>
  <c r="N1902" i="6"/>
  <c r="P1902" i="6" s="1"/>
  <c r="Q1902" i="6" s="1"/>
  <c r="N1903" i="6"/>
  <c r="P1903" i="6" s="1"/>
  <c r="Q1903" i="6" s="1"/>
  <c r="N1904" i="6"/>
  <c r="P1904" i="6" s="1"/>
  <c r="Q1904" i="6" s="1"/>
  <c r="N1905" i="6"/>
  <c r="P1905" i="6" s="1"/>
  <c r="Q1905" i="6" s="1"/>
  <c r="N1906" i="6"/>
  <c r="P1906" i="6" s="1"/>
  <c r="Q1906" i="6" s="1"/>
  <c r="N1907" i="6"/>
  <c r="P1907" i="6" s="1"/>
  <c r="Q1907" i="6" s="1"/>
  <c r="N1908" i="6"/>
  <c r="P1908" i="6" s="1"/>
  <c r="Q1908" i="6" s="1"/>
  <c r="N1909" i="6"/>
  <c r="P1909" i="6" s="1"/>
  <c r="Q1909" i="6" s="1"/>
  <c r="N1910" i="6"/>
  <c r="P1910" i="6" s="1"/>
  <c r="Q1910" i="6" s="1"/>
  <c r="N1911" i="6"/>
  <c r="P1911" i="6" s="1"/>
  <c r="Q1911" i="6" s="1"/>
  <c r="N1912" i="6"/>
  <c r="P1912" i="6" s="1"/>
  <c r="Q1912" i="6" s="1"/>
  <c r="N1913" i="6"/>
  <c r="P1913" i="6" s="1"/>
  <c r="Q1913" i="6" s="1"/>
  <c r="N1914" i="6"/>
  <c r="P1914" i="6" s="1"/>
  <c r="Q1914" i="6" s="1"/>
  <c r="N1915" i="6"/>
  <c r="P1915" i="6" s="1"/>
  <c r="Q1915" i="6" s="1"/>
  <c r="N1916" i="6"/>
  <c r="P1916" i="6" s="1"/>
  <c r="Q1916" i="6" s="1"/>
  <c r="N1917" i="6"/>
  <c r="P1917" i="6" s="1"/>
  <c r="Q1917" i="6" s="1"/>
  <c r="N1918" i="6"/>
  <c r="P1918" i="6" s="1"/>
  <c r="Q1918" i="6" s="1"/>
  <c r="N1919" i="6"/>
  <c r="P1919" i="6" s="1"/>
  <c r="Q1919" i="6" s="1"/>
  <c r="N1920" i="6"/>
  <c r="P1920" i="6" s="1"/>
  <c r="Q1920" i="6" s="1"/>
  <c r="N1921" i="6"/>
  <c r="P1921" i="6" s="1"/>
  <c r="Q1921" i="6" s="1"/>
  <c r="N1922" i="6"/>
  <c r="P1922" i="6" s="1"/>
  <c r="Q1922" i="6" s="1"/>
  <c r="N1923" i="6"/>
  <c r="P1923" i="6" s="1"/>
  <c r="Q1923" i="6" s="1"/>
  <c r="N1924" i="6"/>
  <c r="P1924" i="6" s="1"/>
  <c r="Q1924" i="6" s="1"/>
  <c r="N1925" i="6"/>
  <c r="P1925" i="6" s="1"/>
  <c r="Q1925" i="6" s="1"/>
  <c r="N1926" i="6"/>
  <c r="P1926" i="6" s="1"/>
  <c r="Q1926" i="6" s="1"/>
  <c r="N1927" i="6"/>
  <c r="P1927" i="6" s="1"/>
  <c r="Q1927" i="6" s="1"/>
  <c r="N1928" i="6"/>
  <c r="P1928" i="6" s="1"/>
  <c r="Q1928" i="6" s="1"/>
  <c r="N1929" i="6"/>
  <c r="P1929" i="6" s="1"/>
  <c r="Q1929" i="6" s="1"/>
  <c r="N1930" i="6"/>
  <c r="P1930" i="6" s="1"/>
  <c r="Q1930" i="6" s="1"/>
  <c r="N1931" i="6"/>
  <c r="P1931" i="6" s="1"/>
  <c r="Q1931" i="6" s="1"/>
  <c r="N1932" i="6"/>
  <c r="P1932" i="6" s="1"/>
  <c r="Q1932" i="6" s="1"/>
  <c r="N1933" i="6"/>
  <c r="P1933" i="6" s="1"/>
  <c r="Q1933" i="6" s="1"/>
  <c r="N1934" i="6"/>
  <c r="P1934" i="6" s="1"/>
  <c r="Q1934" i="6" s="1"/>
  <c r="N1935" i="6"/>
  <c r="P1935" i="6" s="1"/>
  <c r="Q1935" i="6" s="1"/>
  <c r="N1936" i="6"/>
  <c r="P1936" i="6" s="1"/>
  <c r="Q1936" i="6" s="1"/>
  <c r="N1937" i="6"/>
  <c r="P1937" i="6" s="1"/>
  <c r="Q1937" i="6" s="1"/>
  <c r="N1938" i="6"/>
  <c r="P1938" i="6" s="1"/>
  <c r="Q1938" i="6" s="1"/>
  <c r="N1939" i="6"/>
  <c r="P1939" i="6" s="1"/>
  <c r="Q1939" i="6" s="1"/>
  <c r="N1940" i="6"/>
  <c r="P1940" i="6" s="1"/>
  <c r="Q1940" i="6" s="1"/>
  <c r="N1941" i="6"/>
  <c r="P1941" i="6" s="1"/>
  <c r="Q1941" i="6" s="1"/>
  <c r="N1942" i="6"/>
  <c r="P1942" i="6" s="1"/>
  <c r="Q1942" i="6" s="1"/>
  <c r="N1943" i="6"/>
  <c r="P1943" i="6" s="1"/>
  <c r="Q1943" i="6" s="1"/>
  <c r="N1944" i="6"/>
  <c r="P1944" i="6" s="1"/>
  <c r="Q1944" i="6" s="1"/>
  <c r="N1945" i="6"/>
  <c r="P1945" i="6" s="1"/>
  <c r="Q1945" i="6" s="1"/>
  <c r="N1946" i="6"/>
  <c r="P1946" i="6" s="1"/>
  <c r="Q1946" i="6" s="1"/>
  <c r="N1947" i="6"/>
  <c r="P1947" i="6" s="1"/>
  <c r="Q1947" i="6" s="1"/>
  <c r="N1948" i="6"/>
  <c r="P1948" i="6" s="1"/>
  <c r="Q1948" i="6" s="1"/>
  <c r="N1949" i="6"/>
  <c r="P1949" i="6" s="1"/>
  <c r="Q1949" i="6" s="1"/>
  <c r="N1950" i="6"/>
  <c r="P1950" i="6" s="1"/>
  <c r="Q1950" i="6" s="1"/>
  <c r="N1951" i="6"/>
  <c r="P1951" i="6" s="1"/>
  <c r="Q1951" i="6" s="1"/>
  <c r="N1952" i="6"/>
  <c r="P1952" i="6" s="1"/>
  <c r="Q1952" i="6" s="1"/>
  <c r="N1953" i="6"/>
  <c r="P1953" i="6" s="1"/>
  <c r="Q1953" i="6" s="1"/>
  <c r="N1954" i="6"/>
  <c r="P1954" i="6" s="1"/>
  <c r="Q1954" i="6" s="1"/>
  <c r="N1955" i="6"/>
  <c r="P1955" i="6" s="1"/>
  <c r="Q1955" i="6" s="1"/>
  <c r="N1956" i="6"/>
  <c r="P1956" i="6" s="1"/>
  <c r="Q1956" i="6" s="1"/>
  <c r="N1957" i="6"/>
  <c r="P1957" i="6" s="1"/>
  <c r="Q1957" i="6" s="1"/>
  <c r="N1958" i="6"/>
  <c r="P1958" i="6" s="1"/>
  <c r="Q1958" i="6" s="1"/>
  <c r="N1959" i="6"/>
  <c r="P1959" i="6" s="1"/>
  <c r="Q1959" i="6" s="1"/>
  <c r="N1960" i="6"/>
  <c r="P1960" i="6" s="1"/>
  <c r="Q1960" i="6" s="1"/>
  <c r="N1961" i="6"/>
  <c r="P1961" i="6" s="1"/>
  <c r="Q1961" i="6" s="1"/>
  <c r="N1962" i="6"/>
  <c r="P1962" i="6" s="1"/>
  <c r="Q1962" i="6" s="1"/>
  <c r="N1963" i="6"/>
  <c r="P1963" i="6" s="1"/>
  <c r="Q1963" i="6" s="1"/>
  <c r="N1964" i="6"/>
  <c r="P1964" i="6" s="1"/>
  <c r="Q1964" i="6" s="1"/>
  <c r="N1965" i="6"/>
  <c r="P1965" i="6" s="1"/>
  <c r="Q1965" i="6" s="1"/>
  <c r="N1966" i="6"/>
  <c r="P1966" i="6" s="1"/>
  <c r="Q1966" i="6" s="1"/>
  <c r="N1967" i="6"/>
  <c r="P1967" i="6" s="1"/>
  <c r="Q1967" i="6" s="1"/>
  <c r="N1968" i="6"/>
  <c r="P1968" i="6" s="1"/>
  <c r="Q1968" i="6" s="1"/>
  <c r="N1969" i="6"/>
  <c r="P1969" i="6" s="1"/>
  <c r="Q1969" i="6" s="1"/>
  <c r="N1970" i="6"/>
  <c r="P1970" i="6" s="1"/>
  <c r="Q1970" i="6" s="1"/>
  <c r="N1971" i="6"/>
  <c r="P1971" i="6" s="1"/>
  <c r="Q1971" i="6" s="1"/>
  <c r="N1972" i="6"/>
  <c r="P1972" i="6" s="1"/>
  <c r="Q1972" i="6" s="1"/>
  <c r="N1973" i="6"/>
  <c r="P1973" i="6" s="1"/>
  <c r="Q1973" i="6" s="1"/>
  <c r="N1974" i="6"/>
  <c r="P1974" i="6" s="1"/>
  <c r="Q1974" i="6" s="1"/>
  <c r="N1975" i="6"/>
  <c r="P1975" i="6" s="1"/>
  <c r="Q1975" i="6" s="1"/>
  <c r="N1976" i="6"/>
  <c r="P1976" i="6" s="1"/>
  <c r="Q1976" i="6" s="1"/>
  <c r="N1977" i="6"/>
  <c r="P1977" i="6" s="1"/>
  <c r="Q1977" i="6" s="1"/>
  <c r="N1978" i="6"/>
  <c r="P1978" i="6" s="1"/>
  <c r="Q1978" i="6" s="1"/>
  <c r="N1979" i="6"/>
  <c r="P1979" i="6" s="1"/>
  <c r="Q1979" i="6" s="1"/>
  <c r="N1980" i="6"/>
  <c r="P1980" i="6" s="1"/>
  <c r="Q1980" i="6" s="1"/>
  <c r="N1981" i="6"/>
  <c r="P1981" i="6" s="1"/>
  <c r="Q1981" i="6" s="1"/>
  <c r="N1982" i="6"/>
  <c r="P1982" i="6" s="1"/>
  <c r="Q1982" i="6" s="1"/>
  <c r="N1983" i="6"/>
  <c r="P1983" i="6" s="1"/>
  <c r="Q1983" i="6" s="1"/>
  <c r="N1984" i="6"/>
  <c r="P1984" i="6" s="1"/>
  <c r="Q1984" i="6" s="1"/>
  <c r="N1985" i="6"/>
  <c r="P1985" i="6" s="1"/>
  <c r="Q1985" i="6" s="1"/>
  <c r="N1986" i="6"/>
  <c r="P1986" i="6" s="1"/>
  <c r="Q1986" i="6" s="1"/>
  <c r="N1987" i="6"/>
  <c r="P1987" i="6" s="1"/>
  <c r="Q1987" i="6" s="1"/>
  <c r="N1988" i="6"/>
  <c r="P1988" i="6" s="1"/>
  <c r="Q1988" i="6" s="1"/>
  <c r="N1989" i="6"/>
  <c r="P1989" i="6" s="1"/>
  <c r="Q1989" i="6" s="1"/>
  <c r="N1990" i="6"/>
  <c r="P1990" i="6" s="1"/>
  <c r="Q1990" i="6" s="1"/>
  <c r="N1991" i="6"/>
  <c r="P1991" i="6" s="1"/>
  <c r="Q1991" i="6" s="1"/>
  <c r="N1992" i="6"/>
  <c r="P1992" i="6" s="1"/>
  <c r="Q1992" i="6" s="1"/>
  <c r="N1993" i="6"/>
  <c r="P1993" i="6" s="1"/>
  <c r="Q1993" i="6" s="1"/>
  <c r="N1994" i="6"/>
  <c r="P1994" i="6" s="1"/>
  <c r="Q1994" i="6" s="1"/>
  <c r="N1995" i="6"/>
  <c r="P1995" i="6" s="1"/>
  <c r="Q1995" i="6" s="1"/>
  <c r="N1996" i="6"/>
  <c r="P1996" i="6" s="1"/>
  <c r="Q1996" i="6" s="1"/>
  <c r="N1997" i="6"/>
  <c r="P1997" i="6" s="1"/>
  <c r="Q1997" i="6" s="1"/>
  <c r="N1998" i="6"/>
  <c r="P1998" i="6" s="1"/>
  <c r="Q1998" i="6" s="1"/>
  <c r="N1999" i="6"/>
  <c r="P1999" i="6" s="1"/>
  <c r="Q1999" i="6" s="1"/>
  <c r="N2000" i="6"/>
  <c r="P2000" i="6" s="1"/>
  <c r="Q2000" i="6" s="1"/>
  <c r="N2001" i="6"/>
  <c r="P2001" i="6" s="1"/>
  <c r="Q2001" i="6" s="1"/>
  <c r="N2002" i="6"/>
  <c r="P2002" i="6" s="1"/>
  <c r="Q2002" i="6" s="1"/>
  <c r="N2003" i="6"/>
  <c r="P2003" i="6" s="1"/>
  <c r="Q2003" i="6" s="1"/>
  <c r="N2004" i="6"/>
  <c r="P2004" i="6" s="1"/>
  <c r="Q2004" i="6" s="1"/>
  <c r="N2005" i="6"/>
  <c r="P2005" i="6" s="1"/>
  <c r="Q2005" i="6" s="1"/>
  <c r="N2006" i="6"/>
  <c r="P2006" i="6" s="1"/>
  <c r="Q2006" i="6" s="1"/>
  <c r="N2007" i="6"/>
  <c r="P2007" i="6" s="1"/>
  <c r="Q2007" i="6" s="1"/>
  <c r="N2008" i="6"/>
  <c r="P2008" i="6" s="1"/>
  <c r="Q2008" i="6" s="1"/>
  <c r="N2009" i="6"/>
  <c r="P2009" i="6" s="1"/>
  <c r="Q2009" i="6" s="1"/>
  <c r="N2010" i="6"/>
  <c r="P2010" i="6" s="1"/>
  <c r="Q2010" i="6" s="1"/>
  <c r="N2011" i="6"/>
  <c r="P2011" i="6" s="1"/>
  <c r="Q2011" i="6" s="1"/>
  <c r="N2012" i="6"/>
  <c r="P2012" i="6" s="1"/>
  <c r="Q2012" i="6" s="1"/>
  <c r="N2013" i="6"/>
  <c r="P2013" i="6" s="1"/>
  <c r="Q2013" i="6" s="1"/>
  <c r="N2014" i="6"/>
  <c r="P2014" i="6" s="1"/>
  <c r="Q2014" i="6" s="1"/>
  <c r="N2015" i="6"/>
  <c r="P2015" i="6" s="1"/>
  <c r="Q2015" i="6" s="1"/>
  <c r="N2016" i="6"/>
  <c r="P2016" i="6" s="1"/>
  <c r="Q2016" i="6" s="1"/>
  <c r="N2017" i="6"/>
  <c r="P2017" i="6" s="1"/>
  <c r="Q2017" i="6" s="1"/>
  <c r="N2018" i="6"/>
  <c r="P2018" i="6" s="1"/>
  <c r="Q2018" i="6" s="1"/>
  <c r="N2019" i="6"/>
  <c r="P2019" i="6" s="1"/>
  <c r="Q2019" i="6" s="1"/>
  <c r="N2020" i="6"/>
  <c r="P2020" i="6" s="1"/>
  <c r="Q2020" i="6" s="1"/>
  <c r="N2021" i="6"/>
  <c r="P2021" i="6" s="1"/>
  <c r="Q2021" i="6" s="1"/>
  <c r="N2022" i="6"/>
  <c r="P2022" i="6" s="1"/>
  <c r="Q2022" i="6" s="1"/>
  <c r="N2023" i="6"/>
  <c r="P2023" i="6" s="1"/>
  <c r="Q2023" i="6" s="1"/>
  <c r="N2024" i="6"/>
  <c r="P2024" i="6" s="1"/>
  <c r="Q2024" i="6" s="1"/>
  <c r="N2025" i="6"/>
  <c r="P2025" i="6" s="1"/>
  <c r="Q2025" i="6" s="1"/>
  <c r="N2026" i="6"/>
  <c r="P2026" i="6" s="1"/>
  <c r="Q2026" i="6" s="1"/>
  <c r="N2027" i="6"/>
  <c r="P2027" i="6" s="1"/>
  <c r="Q2027" i="6" s="1"/>
  <c r="N2028" i="6"/>
  <c r="P2028" i="6" s="1"/>
  <c r="Q2028" i="6" s="1"/>
  <c r="N2029" i="6"/>
  <c r="P2029" i="6" s="1"/>
  <c r="Q2029" i="6" s="1"/>
  <c r="N2030" i="6"/>
  <c r="P2030" i="6" s="1"/>
  <c r="Q2030" i="6" s="1"/>
  <c r="N2031" i="6"/>
  <c r="P2031" i="6" s="1"/>
  <c r="Q2031" i="6" s="1"/>
  <c r="N2032" i="6"/>
  <c r="P2032" i="6" s="1"/>
  <c r="Q2032" i="6" s="1"/>
  <c r="N2033" i="6"/>
  <c r="P2033" i="6" s="1"/>
  <c r="Q2033" i="6" s="1"/>
  <c r="N2034" i="6"/>
  <c r="P2034" i="6" s="1"/>
  <c r="Q2034" i="6" s="1"/>
  <c r="N2035" i="6"/>
  <c r="P2035" i="6" s="1"/>
  <c r="Q2035" i="6" s="1"/>
  <c r="N2036" i="6"/>
  <c r="P2036" i="6" s="1"/>
  <c r="Q2036" i="6" s="1"/>
  <c r="N2037" i="6"/>
  <c r="P2037" i="6" s="1"/>
  <c r="Q2037" i="6" s="1"/>
  <c r="N2038" i="6"/>
  <c r="P2038" i="6" s="1"/>
  <c r="Q2038" i="6" s="1"/>
  <c r="N2039" i="6"/>
  <c r="P2039" i="6" s="1"/>
  <c r="Q2039" i="6" s="1"/>
  <c r="N2040" i="6"/>
  <c r="P2040" i="6" s="1"/>
  <c r="Q2040" i="6" s="1"/>
  <c r="N2041" i="6"/>
  <c r="P2041" i="6" s="1"/>
  <c r="Q2041" i="6" s="1"/>
  <c r="N2042" i="6"/>
  <c r="P2042" i="6" s="1"/>
  <c r="Q2042" i="6" s="1"/>
  <c r="N2043" i="6"/>
  <c r="P2043" i="6" s="1"/>
  <c r="Q2043" i="6" s="1"/>
  <c r="N2044" i="6"/>
  <c r="P2044" i="6" s="1"/>
  <c r="Q2044" i="6" s="1"/>
  <c r="N2045" i="6"/>
  <c r="P2045" i="6" s="1"/>
  <c r="Q2045" i="6" s="1"/>
  <c r="N2046" i="6"/>
  <c r="P2046" i="6" s="1"/>
  <c r="Q2046" i="6" s="1"/>
  <c r="N2047" i="6"/>
  <c r="P2047" i="6" s="1"/>
  <c r="Q2047" i="6" s="1"/>
  <c r="N2048" i="6"/>
  <c r="P2048" i="6" s="1"/>
  <c r="Q2048" i="6" s="1"/>
  <c r="N2049" i="6"/>
  <c r="P2049" i="6" s="1"/>
  <c r="Q2049" i="6" s="1"/>
  <c r="N2050" i="6"/>
  <c r="P2050" i="6" s="1"/>
  <c r="Q2050" i="6" s="1"/>
  <c r="N2051" i="6"/>
  <c r="P2051" i="6" s="1"/>
  <c r="Q2051" i="6" s="1"/>
  <c r="N2052" i="6"/>
  <c r="P2052" i="6" s="1"/>
  <c r="Q2052" i="6" s="1"/>
  <c r="N2053" i="6"/>
  <c r="P2053" i="6" s="1"/>
  <c r="Q2053" i="6" s="1"/>
  <c r="N2054" i="6"/>
  <c r="P2054" i="6" s="1"/>
  <c r="Q2054" i="6" s="1"/>
  <c r="N2055" i="6"/>
  <c r="P2055" i="6" s="1"/>
  <c r="Q2055" i="6" s="1"/>
  <c r="N2056" i="6"/>
  <c r="P2056" i="6" s="1"/>
  <c r="Q2056" i="6" s="1"/>
  <c r="N2057" i="6"/>
  <c r="P2057" i="6" s="1"/>
  <c r="Q2057" i="6" s="1"/>
  <c r="N2058" i="6"/>
  <c r="P2058" i="6" s="1"/>
  <c r="Q2058" i="6" s="1"/>
  <c r="N2059" i="6"/>
  <c r="P2059" i="6" s="1"/>
  <c r="Q2059" i="6" s="1"/>
  <c r="N2060" i="6"/>
  <c r="P2060" i="6" s="1"/>
  <c r="Q2060" i="6" s="1"/>
  <c r="N2061" i="6"/>
  <c r="P2061" i="6" s="1"/>
  <c r="Q2061" i="6" s="1"/>
  <c r="N2062" i="6"/>
  <c r="P2062" i="6" s="1"/>
  <c r="Q2062" i="6" s="1"/>
  <c r="N2063" i="6"/>
  <c r="P2063" i="6" s="1"/>
  <c r="Q2063" i="6" s="1"/>
  <c r="N2064" i="6"/>
  <c r="P2064" i="6" s="1"/>
  <c r="Q2064" i="6" s="1"/>
  <c r="N2065" i="6"/>
  <c r="P2065" i="6" s="1"/>
  <c r="Q2065" i="6" s="1"/>
  <c r="N2066" i="6"/>
  <c r="P2066" i="6" s="1"/>
  <c r="Q2066" i="6" s="1"/>
  <c r="N2067" i="6"/>
  <c r="P2067" i="6" s="1"/>
  <c r="Q2067" i="6" s="1"/>
  <c r="N2068" i="6"/>
  <c r="P2068" i="6" s="1"/>
  <c r="Q2068" i="6" s="1"/>
  <c r="N2069" i="6"/>
  <c r="P2069" i="6" s="1"/>
  <c r="Q2069" i="6" s="1"/>
  <c r="N2070" i="6"/>
  <c r="P2070" i="6" s="1"/>
  <c r="Q2070" i="6" s="1"/>
  <c r="N2071" i="6"/>
  <c r="P2071" i="6" s="1"/>
  <c r="Q2071" i="6" s="1"/>
  <c r="N2072" i="6"/>
  <c r="P2072" i="6" s="1"/>
  <c r="Q2072" i="6" s="1"/>
  <c r="N2073" i="6"/>
  <c r="P2073" i="6" s="1"/>
  <c r="Q2073" i="6" s="1"/>
  <c r="N2074" i="6"/>
  <c r="P2074" i="6" s="1"/>
  <c r="Q2074" i="6" s="1"/>
  <c r="N2075" i="6"/>
  <c r="P2075" i="6" s="1"/>
  <c r="Q2075" i="6" s="1"/>
  <c r="N2076" i="6"/>
  <c r="P2076" i="6" s="1"/>
  <c r="Q2076" i="6" s="1"/>
  <c r="N2077" i="6"/>
  <c r="P2077" i="6" s="1"/>
  <c r="Q2077" i="6" s="1"/>
  <c r="N2078" i="6"/>
  <c r="P2078" i="6" s="1"/>
  <c r="Q2078" i="6" s="1"/>
  <c r="N2079" i="6"/>
  <c r="P2079" i="6" s="1"/>
  <c r="Q2079" i="6" s="1"/>
  <c r="N2080" i="6"/>
  <c r="P2080" i="6" s="1"/>
  <c r="Q2080" i="6" s="1"/>
  <c r="N2081" i="6"/>
  <c r="P2081" i="6" s="1"/>
  <c r="Q2081" i="6" s="1"/>
  <c r="N2082" i="6"/>
  <c r="P2082" i="6" s="1"/>
  <c r="Q2082" i="6" s="1"/>
  <c r="N2083" i="6"/>
  <c r="P2083" i="6" s="1"/>
  <c r="Q2083" i="6" s="1"/>
  <c r="N2084" i="6"/>
  <c r="P2084" i="6" s="1"/>
  <c r="Q2084" i="6" s="1"/>
  <c r="N2085" i="6"/>
  <c r="P2085" i="6" s="1"/>
  <c r="Q2085" i="6" s="1"/>
  <c r="N2086" i="6"/>
  <c r="P2086" i="6" s="1"/>
  <c r="Q2086" i="6" s="1"/>
  <c r="N2087" i="6"/>
  <c r="P2087" i="6" s="1"/>
  <c r="Q2087" i="6" s="1"/>
  <c r="N2088" i="6"/>
  <c r="P2088" i="6" s="1"/>
  <c r="Q2088" i="6" s="1"/>
  <c r="N2089" i="6"/>
  <c r="P2089" i="6" s="1"/>
  <c r="Q2089" i="6" s="1"/>
  <c r="N2090" i="6"/>
  <c r="P2090" i="6" s="1"/>
  <c r="Q2090" i="6" s="1"/>
  <c r="N2091" i="6"/>
  <c r="P2091" i="6" s="1"/>
  <c r="Q2091" i="6" s="1"/>
  <c r="N2092" i="6"/>
  <c r="P2092" i="6" s="1"/>
  <c r="Q2092" i="6" s="1"/>
  <c r="N2093" i="6"/>
  <c r="P2093" i="6" s="1"/>
  <c r="Q2093" i="6" s="1"/>
  <c r="N2094" i="6"/>
  <c r="P2094" i="6" s="1"/>
  <c r="Q2094" i="6" s="1"/>
  <c r="N2095" i="6"/>
  <c r="P2095" i="6" s="1"/>
  <c r="Q2095" i="6" s="1"/>
  <c r="N2096" i="6"/>
  <c r="P2096" i="6" s="1"/>
  <c r="Q2096" i="6" s="1"/>
  <c r="N2097" i="6"/>
  <c r="P2097" i="6" s="1"/>
  <c r="Q2097" i="6" s="1"/>
  <c r="N2098" i="6"/>
  <c r="P2098" i="6" s="1"/>
  <c r="Q2098" i="6" s="1"/>
  <c r="N2099" i="6"/>
  <c r="P2099" i="6" s="1"/>
  <c r="Q2099" i="6" s="1"/>
  <c r="N2100" i="6"/>
  <c r="P2100" i="6" s="1"/>
  <c r="Q2100" i="6" s="1"/>
  <c r="N2101" i="6"/>
  <c r="P2101" i="6" s="1"/>
  <c r="Q2101" i="6" s="1"/>
  <c r="N2102" i="6"/>
  <c r="P2102" i="6" s="1"/>
  <c r="Q2102" i="6" s="1"/>
  <c r="N2103" i="6"/>
  <c r="P2103" i="6" s="1"/>
  <c r="Q2103" i="6" s="1"/>
  <c r="N2104" i="6"/>
  <c r="P2104" i="6" s="1"/>
  <c r="Q2104" i="6" s="1"/>
  <c r="N2105" i="6"/>
  <c r="P2105" i="6" s="1"/>
  <c r="Q2105" i="6" s="1"/>
  <c r="N2106" i="6"/>
  <c r="P2106" i="6" s="1"/>
  <c r="Q2106" i="6" s="1"/>
  <c r="N2107" i="6"/>
  <c r="P2107" i="6" s="1"/>
  <c r="Q2107" i="6" s="1"/>
  <c r="N2108" i="6"/>
  <c r="P2108" i="6" s="1"/>
  <c r="Q2108" i="6" s="1"/>
  <c r="N2109" i="6"/>
  <c r="P2109" i="6" s="1"/>
  <c r="Q2109" i="6" s="1"/>
  <c r="N2110" i="6"/>
  <c r="P2110" i="6" s="1"/>
  <c r="Q2110" i="6" s="1"/>
  <c r="N2111" i="6"/>
  <c r="P2111" i="6" s="1"/>
  <c r="Q2111" i="6" s="1"/>
  <c r="N2112" i="6"/>
  <c r="P2112" i="6" s="1"/>
  <c r="Q2112" i="6" s="1"/>
  <c r="N2113" i="6"/>
  <c r="P2113" i="6" s="1"/>
  <c r="Q2113" i="6" s="1"/>
  <c r="N2114" i="6"/>
  <c r="P2114" i="6" s="1"/>
  <c r="Q2114" i="6" s="1"/>
  <c r="N2115" i="6"/>
  <c r="P2115" i="6" s="1"/>
  <c r="Q2115" i="6" s="1"/>
  <c r="N2116" i="6"/>
  <c r="P2116" i="6" s="1"/>
  <c r="Q2116" i="6" s="1"/>
  <c r="N2117" i="6"/>
  <c r="P2117" i="6" s="1"/>
  <c r="Q2117" i="6" s="1"/>
  <c r="N2118" i="6"/>
  <c r="P2118" i="6" s="1"/>
  <c r="Q2118" i="6" s="1"/>
  <c r="N2119" i="6"/>
  <c r="P2119" i="6" s="1"/>
  <c r="Q2119" i="6" s="1"/>
  <c r="N2120" i="6"/>
  <c r="P2120" i="6" s="1"/>
  <c r="Q2120" i="6" s="1"/>
  <c r="N2121" i="6"/>
  <c r="P2121" i="6" s="1"/>
  <c r="Q2121" i="6" s="1"/>
  <c r="N2122" i="6"/>
  <c r="P2122" i="6" s="1"/>
  <c r="Q2122" i="6" s="1"/>
  <c r="N2123" i="6"/>
  <c r="P2123" i="6" s="1"/>
  <c r="Q2123" i="6" s="1"/>
  <c r="N2124" i="6"/>
  <c r="P2124" i="6" s="1"/>
  <c r="Q2124" i="6" s="1"/>
  <c r="N2125" i="6"/>
  <c r="P2125" i="6" s="1"/>
  <c r="Q2125" i="6" s="1"/>
  <c r="N2126" i="6"/>
  <c r="P2126" i="6" s="1"/>
  <c r="Q2126" i="6" s="1"/>
  <c r="N2127" i="6"/>
  <c r="P2127" i="6" s="1"/>
  <c r="Q2127" i="6" s="1"/>
  <c r="N2128" i="6"/>
  <c r="P2128" i="6" s="1"/>
  <c r="Q2128" i="6" s="1"/>
  <c r="N2129" i="6"/>
  <c r="P2129" i="6" s="1"/>
  <c r="Q2129" i="6" s="1"/>
  <c r="N2130" i="6"/>
  <c r="P2130" i="6" s="1"/>
  <c r="Q2130" i="6" s="1"/>
  <c r="N2131" i="6"/>
  <c r="P2131" i="6" s="1"/>
  <c r="Q2131" i="6" s="1"/>
  <c r="N2132" i="6"/>
  <c r="P2132" i="6" s="1"/>
  <c r="Q2132" i="6" s="1"/>
  <c r="N2133" i="6"/>
  <c r="P2133" i="6" s="1"/>
  <c r="Q2133" i="6" s="1"/>
  <c r="N2134" i="6"/>
  <c r="P2134" i="6" s="1"/>
  <c r="Q2134" i="6" s="1"/>
  <c r="N2135" i="6"/>
  <c r="P2135" i="6" s="1"/>
  <c r="Q2135" i="6" s="1"/>
  <c r="N2136" i="6"/>
  <c r="P2136" i="6" s="1"/>
  <c r="Q2136" i="6" s="1"/>
  <c r="N2137" i="6"/>
  <c r="P2137" i="6" s="1"/>
  <c r="Q2137" i="6" s="1"/>
  <c r="N2138" i="6"/>
  <c r="P2138" i="6" s="1"/>
  <c r="Q2138" i="6" s="1"/>
  <c r="N2139" i="6"/>
  <c r="P2139" i="6" s="1"/>
  <c r="Q2139" i="6" s="1"/>
  <c r="N2140" i="6"/>
  <c r="P2140" i="6" s="1"/>
  <c r="Q2140" i="6" s="1"/>
  <c r="N2141" i="6"/>
  <c r="P2141" i="6" s="1"/>
  <c r="Q2141" i="6" s="1"/>
  <c r="N2142" i="6"/>
  <c r="P2142" i="6" s="1"/>
  <c r="Q2142" i="6" s="1"/>
  <c r="N2143" i="6"/>
  <c r="P2143" i="6" s="1"/>
  <c r="Q2143" i="6" s="1"/>
  <c r="N2144" i="6"/>
  <c r="P2144" i="6" s="1"/>
  <c r="Q2144" i="6" s="1"/>
  <c r="N2145" i="6"/>
  <c r="P2145" i="6" s="1"/>
  <c r="Q2145" i="6" s="1"/>
  <c r="N2146" i="6"/>
  <c r="P2146" i="6" s="1"/>
  <c r="Q2146" i="6" s="1"/>
  <c r="N2147" i="6"/>
  <c r="P2147" i="6" s="1"/>
  <c r="Q2147" i="6" s="1"/>
  <c r="N2148" i="6"/>
  <c r="P2148" i="6" s="1"/>
  <c r="Q2148" i="6" s="1"/>
  <c r="N2149" i="6"/>
  <c r="P2149" i="6" s="1"/>
  <c r="Q2149" i="6" s="1"/>
  <c r="N2150" i="6"/>
  <c r="P2150" i="6" s="1"/>
  <c r="Q2150" i="6" s="1"/>
  <c r="N2151" i="6"/>
  <c r="P2151" i="6" s="1"/>
  <c r="Q2151" i="6" s="1"/>
  <c r="N2152" i="6"/>
  <c r="P2152" i="6" s="1"/>
  <c r="Q2152" i="6" s="1"/>
  <c r="N2153" i="6"/>
  <c r="P2153" i="6" s="1"/>
  <c r="Q2153" i="6" s="1"/>
  <c r="N2154" i="6"/>
  <c r="P2154" i="6" s="1"/>
  <c r="Q2154" i="6" s="1"/>
  <c r="N2155" i="6"/>
  <c r="P2155" i="6" s="1"/>
  <c r="Q2155" i="6" s="1"/>
  <c r="N2156" i="6"/>
  <c r="P2156" i="6" s="1"/>
  <c r="Q2156" i="6" s="1"/>
  <c r="N2157" i="6"/>
  <c r="P2157" i="6" s="1"/>
  <c r="Q2157" i="6" s="1"/>
  <c r="N2158" i="6"/>
  <c r="P2158" i="6" s="1"/>
  <c r="Q2158" i="6" s="1"/>
  <c r="N2159" i="6"/>
  <c r="P2159" i="6" s="1"/>
  <c r="Q2159" i="6" s="1"/>
  <c r="N2160" i="6"/>
  <c r="P2160" i="6" s="1"/>
  <c r="Q2160" i="6" s="1"/>
  <c r="N2161" i="6"/>
  <c r="P2161" i="6" s="1"/>
  <c r="Q2161" i="6" s="1"/>
  <c r="N2162" i="6"/>
  <c r="P2162" i="6" s="1"/>
  <c r="Q2162" i="6" s="1"/>
  <c r="N2163" i="6"/>
  <c r="P2163" i="6" s="1"/>
  <c r="Q2163" i="6" s="1"/>
  <c r="N2164" i="6"/>
  <c r="P2164" i="6" s="1"/>
  <c r="Q2164" i="6" s="1"/>
  <c r="N2165" i="6"/>
  <c r="P2165" i="6" s="1"/>
  <c r="Q2165" i="6" s="1"/>
  <c r="N2166" i="6"/>
  <c r="P2166" i="6" s="1"/>
  <c r="Q2166" i="6" s="1"/>
  <c r="N2167" i="6"/>
  <c r="P2167" i="6" s="1"/>
  <c r="Q2167" i="6" s="1"/>
  <c r="N2168" i="6"/>
  <c r="P2168" i="6" s="1"/>
  <c r="Q2168" i="6" s="1"/>
  <c r="N2169" i="6"/>
  <c r="P2169" i="6" s="1"/>
  <c r="Q2169" i="6" s="1"/>
  <c r="N2170" i="6"/>
  <c r="P2170" i="6" s="1"/>
  <c r="Q2170" i="6" s="1"/>
  <c r="N2171" i="6"/>
  <c r="P2171" i="6" s="1"/>
  <c r="Q2171" i="6" s="1"/>
  <c r="N2172" i="6"/>
  <c r="P2172" i="6" s="1"/>
  <c r="Q2172" i="6" s="1"/>
  <c r="N2173" i="6"/>
  <c r="P2173" i="6" s="1"/>
  <c r="Q2173" i="6" s="1"/>
  <c r="N2174" i="6"/>
  <c r="P2174" i="6" s="1"/>
  <c r="Q2174" i="6" s="1"/>
  <c r="N2175" i="6"/>
  <c r="P2175" i="6" s="1"/>
  <c r="Q2175" i="6" s="1"/>
  <c r="N2176" i="6"/>
  <c r="P2176" i="6" s="1"/>
  <c r="Q2176" i="6" s="1"/>
  <c r="N2177" i="6"/>
  <c r="P2177" i="6" s="1"/>
  <c r="Q2177" i="6" s="1"/>
  <c r="N2178" i="6"/>
  <c r="P2178" i="6" s="1"/>
  <c r="Q2178" i="6" s="1"/>
  <c r="N2179" i="6"/>
  <c r="P2179" i="6" s="1"/>
  <c r="Q2179" i="6" s="1"/>
  <c r="N2180" i="6"/>
  <c r="P2180" i="6" s="1"/>
  <c r="Q2180" i="6" s="1"/>
  <c r="N2181" i="6"/>
  <c r="P2181" i="6" s="1"/>
  <c r="Q2181" i="6" s="1"/>
  <c r="N2182" i="6"/>
  <c r="P2182" i="6" s="1"/>
  <c r="Q2182" i="6" s="1"/>
  <c r="N2183" i="6"/>
  <c r="P2183" i="6" s="1"/>
  <c r="Q2183" i="6" s="1"/>
  <c r="N2184" i="6"/>
  <c r="P2184" i="6" s="1"/>
  <c r="Q2184" i="6" s="1"/>
  <c r="N2185" i="6"/>
  <c r="P2185" i="6" s="1"/>
  <c r="Q2185" i="6" s="1"/>
  <c r="N2186" i="6"/>
  <c r="P2186" i="6" s="1"/>
  <c r="Q2186" i="6" s="1"/>
  <c r="N2187" i="6"/>
  <c r="P2187" i="6" s="1"/>
  <c r="Q2187" i="6" s="1"/>
  <c r="N2188" i="6"/>
  <c r="P2188" i="6" s="1"/>
  <c r="Q2188" i="6" s="1"/>
  <c r="N2189" i="6"/>
  <c r="P2189" i="6" s="1"/>
  <c r="Q2189" i="6" s="1"/>
  <c r="N2190" i="6"/>
  <c r="P2190" i="6" s="1"/>
  <c r="Q2190" i="6" s="1"/>
  <c r="N2191" i="6"/>
  <c r="P2191" i="6" s="1"/>
  <c r="Q2191" i="6" s="1"/>
  <c r="N2192" i="6"/>
  <c r="P2192" i="6" s="1"/>
  <c r="Q2192" i="6" s="1"/>
  <c r="N2193" i="6"/>
  <c r="P2193" i="6" s="1"/>
  <c r="Q2193" i="6" s="1"/>
  <c r="N2194" i="6"/>
  <c r="P2194" i="6" s="1"/>
  <c r="Q2194" i="6" s="1"/>
  <c r="N2195" i="6"/>
  <c r="P2195" i="6" s="1"/>
  <c r="Q2195" i="6" s="1"/>
  <c r="N2196" i="6"/>
  <c r="P2196" i="6" s="1"/>
  <c r="Q2196" i="6" s="1"/>
  <c r="N2197" i="6"/>
  <c r="P2197" i="6" s="1"/>
  <c r="Q2197" i="6" s="1"/>
  <c r="N2198" i="6"/>
  <c r="P2198" i="6" s="1"/>
  <c r="Q2198" i="6" s="1"/>
  <c r="N2199" i="6"/>
  <c r="P2199" i="6" s="1"/>
  <c r="Q2199" i="6" s="1"/>
  <c r="N2200" i="6"/>
  <c r="P2200" i="6" s="1"/>
  <c r="Q2200" i="6" s="1"/>
  <c r="N2201" i="6"/>
  <c r="P2201" i="6" s="1"/>
  <c r="Q2201" i="6" s="1"/>
  <c r="N2202" i="6"/>
  <c r="P2202" i="6" s="1"/>
  <c r="Q2202" i="6" s="1"/>
  <c r="N2203" i="6"/>
  <c r="P2203" i="6" s="1"/>
  <c r="Q2203" i="6" s="1"/>
  <c r="N2204" i="6"/>
  <c r="P2204" i="6" s="1"/>
  <c r="Q2204" i="6" s="1"/>
  <c r="N2205" i="6"/>
  <c r="P2205" i="6" s="1"/>
  <c r="Q2205" i="6" s="1"/>
  <c r="N2206" i="6"/>
  <c r="P2206" i="6" s="1"/>
  <c r="Q2206" i="6" s="1"/>
  <c r="N2207" i="6"/>
  <c r="P2207" i="6" s="1"/>
  <c r="Q2207" i="6" s="1"/>
  <c r="N2208" i="6"/>
  <c r="P2208" i="6" s="1"/>
  <c r="Q2208" i="6" s="1"/>
  <c r="N2209" i="6"/>
  <c r="P2209" i="6" s="1"/>
  <c r="Q2209" i="6" s="1"/>
  <c r="N2210" i="6"/>
  <c r="P2210" i="6" s="1"/>
  <c r="Q2210" i="6" s="1"/>
  <c r="N2211" i="6"/>
  <c r="P2211" i="6" s="1"/>
  <c r="Q2211" i="6" s="1"/>
  <c r="N2212" i="6"/>
  <c r="P2212" i="6" s="1"/>
  <c r="Q2212" i="6" s="1"/>
  <c r="N2213" i="6"/>
  <c r="P2213" i="6" s="1"/>
  <c r="Q2213" i="6" s="1"/>
  <c r="N2214" i="6"/>
  <c r="P2214" i="6" s="1"/>
  <c r="Q2214" i="6" s="1"/>
  <c r="N2215" i="6"/>
  <c r="P2215" i="6" s="1"/>
  <c r="Q2215" i="6" s="1"/>
  <c r="N2216" i="6"/>
  <c r="P2216" i="6" s="1"/>
  <c r="Q2216" i="6" s="1"/>
  <c r="N2217" i="6"/>
  <c r="P2217" i="6" s="1"/>
  <c r="Q2217" i="6" s="1"/>
  <c r="N2218" i="6"/>
  <c r="P2218" i="6" s="1"/>
  <c r="Q2218" i="6" s="1"/>
  <c r="N2219" i="6"/>
  <c r="P2219" i="6" s="1"/>
  <c r="Q2219" i="6" s="1"/>
  <c r="N2220" i="6"/>
  <c r="P2220" i="6" s="1"/>
  <c r="Q2220" i="6" s="1"/>
  <c r="N2221" i="6"/>
  <c r="P2221" i="6" s="1"/>
  <c r="Q2221" i="6" s="1"/>
  <c r="N2222" i="6"/>
  <c r="P2222" i="6" s="1"/>
  <c r="Q2222" i="6" s="1"/>
  <c r="N2223" i="6"/>
  <c r="P2223" i="6" s="1"/>
  <c r="Q2223" i="6" s="1"/>
  <c r="N2224" i="6"/>
  <c r="P2224" i="6" s="1"/>
  <c r="Q2224" i="6" s="1"/>
  <c r="N2225" i="6"/>
  <c r="P2225" i="6" s="1"/>
  <c r="Q2225" i="6" s="1"/>
  <c r="N2226" i="6"/>
  <c r="P2226" i="6" s="1"/>
  <c r="Q2226" i="6" s="1"/>
  <c r="N2227" i="6"/>
  <c r="P2227" i="6" s="1"/>
  <c r="Q2227" i="6" s="1"/>
  <c r="N2228" i="6"/>
  <c r="P2228" i="6" s="1"/>
  <c r="Q2228" i="6" s="1"/>
  <c r="N2229" i="6"/>
  <c r="P2229" i="6" s="1"/>
  <c r="Q2229" i="6" s="1"/>
  <c r="N2230" i="6"/>
  <c r="P2230" i="6" s="1"/>
  <c r="Q2230" i="6" s="1"/>
  <c r="N2231" i="6"/>
  <c r="P2231" i="6" s="1"/>
  <c r="Q2231" i="6" s="1"/>
  <c r="N2232" i="6"/>
  <c r="P2232" i="6" s="1"/>
  <c r="Q2232" i="6" s="1"/>
  <c r="N2233" i="6"/>
  <c r="P2233" i="6" s="1"/>
  <c r="Q2233" i="6" s="1"/>
  <c r="N2234" i="6"/>
  <c r="P2234" i="6" s="1"/>
  <c r="Q2234" i="6" s="1"/>
  <c r="N2235" i="6"/>
  <c r="P2235" i="6" s="1"/>
  <c r="Q2235" i="6" s="1"/>
  <c r="N2236" i="6"/>
  <c r="P2236" i="6" s="1"/>
  <c r="Q2236" i="6" s="1"/>
  <c r="N2237" i="6"/>
  <c r="P2237" i="6" s="1"/>
  <c r="Q2237" i="6" s="1"/>
  <c r="N2238" i="6"/>
  <c r="P2238" i="6" s="1"/>
  <c r="Q2238" i="6" s="1"/>
  <c r="N2239" i="6"/>
  <c r="P2239" i="6" s="1"/>
  <c r="Q2239" i="6" s="1"/>
  <c r="N2240" i="6"/>
  <c r="P2240" i="6" s="1"/>
  <c r="Q2240" i="6" s="1"/>
  <c r="N2241" i="6"/>
  <c r="P2241" i="6" s="1"/>
  <c r="Q2241" i="6" s="1"/>
  <c r="N2242" i="6"/>
  <c r="P2242" i="6" s="1"/>
  <c r="Q2242" i="6" s="1"/>
  <c r="N2243" i="6"/>
  <c r="P2243" i="6" s="1"/>
  <c r="Q2243" i="6" s="1"/>
  <c r="N2244" i="6"/>
  <c r="P2244" i="6" s="1"/>
  <c r="Q2244" i="6" s="1"/>
  <c r="N2245" i="6"/>
  <c r="P2245" i="6" s="1"/>
  <c r="Q2245" i="6" s="1"/>
  <c r="N2246" i="6"/>
  <c r="P2246" i="6" s="1"/>
  <c r="Q2246" i="6" s="1"/>
  <c r="N2247" i="6"/>
  <c r="P2247" i="6" s="1"/>
  <c r="Q2247" i="6" s="1"/>
  <c r="N2248" i="6"/>
  <c r="P2248" i="6" s="1"/>
  <c r="Q2248" i="6" s="1"/>
  <c r="N2249" i="6"/>
  <c r="P2249" i="6" s="1"/>
  <c r="Q2249" i="6" s="1"/>
  <c r="N2250" i="6"/>
  <c r="P2250" i="6" s="1"/>
  <c r="Q2250" i="6" s="1"/>
  <c r="N2251" i="6"/>
  <c r="P2251" i="6" s="1"/>
  <c r="Q2251" i="6" s="1"/>
  <c r="N2252" i="6"/>
  <c r="P2252" i="6" s="1"/>
  <c r="Q2252" i="6" s="1"/>
  <c r="N2253" i="6"/>
  <c r="P2253" i="6" s="1"/>
  <c r="Q2253" i="6" s="1"/>
  <c r="N2254" i="6"/>
  <c r="P2254" i="6" s="1"/>
  <c r="Q2254" i="6" s="1"/>
  <c r="N2255" i="6"/>
  <c r="P2255" i="6" s="1"/>
  <c r="Q2255" i="6" s="1"/>
  <c r="N2256" i="6"/>
  <c r="P2256" i="6" s="1"/>
  <c r="Q2256" i="6" s="1"/>
  <c r="N2257" i="6"/>
  <c r="P2257" i="6" s="1"/>
  <c r="Q2257" i="6" s="1"/>
  <c r="N2258" i="6"/>
  <c r="P2258" i="6" s="1"/>
  <c r="Q2258" i="6" s="1"/>
  <c r="N2259" i="6"/>
  <c r="P2259" i="6" s="1"/>
  <c r="Q2259" i="6" s="1"/>
  <c r="N2260" i="6"/>
  <c r="P2260" i="6" s="1"/>
  <c r="Q2260" i="6" s="1"/>
  <c r="N2261" i="6"/>
  <c r="P2261" i="6" s="1"/>
  <c r="Q2261" i="6" s="1"/>
  <c r="N2262" i="6"/>
  <c r="P2262" i="6" s="1"/>
  <c r="Q2262" i="6" s="1"/>
  <c r="N2263" i="6"/>
  <c r="P2263" i="6" s="1"/>
  <c r="Q2263" i="6" s="1"/>
  <c r="N2264" i="6"/>
  <c r="P2264" i="6" s="1"/>
  <c r="Q2264" i="6" s="1"/>
  <c r="N2265" i="6"/>
  <c r="P2265" i="6" s="1"/>
  <c r="Q2265" i="6" s="1"/>
  <c r="N2266" i="6"/>
  <c r="P2266" i="6" s="1"/>
  <c r="Q2266" i="6" s="1"/>
  <c r="N2267" i="6"/>
  <c r="P2267" i="6" s="1"/>
  <c r="Q2267" i="6" s="1"/>
  <c r="N2268" i="6"/>
  <c r="P2268" i="6" s="1"/>
  <c r="Q2268" i="6" s="1"/>
  <c r="N2269" i="6"/>
  <c r="P2269" i="6" s="1"/>
  <c r="Q2269" i="6" s="1"/>
  <c r="N2270" i="6"/>
  <c r="P2270" i="6" s="1"/>
  <c r="Q2270" i="6" s="1"/>
  <c r="N2271" i="6"/>
  <c r="P2271" i="6" s="1"/>
  <c r="Q2271" i="6" s="1"/>
  <c r="N2272" i="6"/>
  <c r="P2272" i="6" s="1"/>
  <c r="Q2272" i="6" s="1"/>
  <c r="N2273" i="6"/>
  <c r="P2273" i="6" s="1"/>
  <c r="Q2273" i="6" s="1"/>
  <c r="N2274" i="6"/>
  <c r="P2274" i="6" s="1"/>
  <c r="Q2274" i="6" s="1"/>
  <c r="N2275" i="6"/>
  <c r="P2275" i="6" s="1"/>
  <c r="Q2275" i="6" s="1"/>
  <c r="N2276" i="6"/>
  <c r="P2276" i="6" s="1"/>
  <c r="Q2276" i="6" s="1"/>
  <c r="N2277" i="6"/>
  <c r="P2277" i="6" s="1"/>
  <c r="Q2277" i="6" s="1"/>
  <c r="N2278" i="6"/>
  <c r="P2278" i="6" s="1"/>
  <c r="Q2278" i="6" s="1"/>
  <c r="N2279" i="6"/>
  <c r="P2279" i="6" s="1"/>
  <c r="Q2279" i="6" s="1"/>
  <c r="N2280" i="6"/>
  <c r="P2280" i="6" s="1"/>
  <c r="Q2280" i="6" s="1"/>
  <c r="N2281" i="6"/>
  <c r="P2281" i="6" s="1"/>
  <c r="Q2281" i="6" s="1"/>
  <c r="N2282" i="6"/>
  <c r="P2282" i="6" s="1"/>
  <c r="Q2282" i="6" s="1"/>
  <c r="N2283" i="6"/>
  <c r="P2283" i="6" s="1"/>
  <c r="Q2283" i="6" s="1"/>
  <c r="N2284" i="6"/>
  <c r="P2284" i="6" s="1"/>
  <c r="Q2284" i="6" s="1"/>
  <c r="N2285" i="6"/>
  <c r="P2285" i="6" s="1"/>
  <c r="Q2285" i="6" s="1"/>
  <c r="N2286" i="6"/>
  <c r="P2286" i="6" s="1"/>
  <c r="Q2286" i="6" s="1"/>
  <c r="N2287" i="6"/>
  <c r="P2287" i="6" s="1"/>
  <c r="Q2287" i="6" s="1"/>
  <c r="N2288" i="6"/>
  <c r="P2288" i="6" s="1"/>
  <c r="Q2288" i="6" s="1"/>
  <c r="N2289" i="6"/>
  <c r="P2289" i="6" s="1"/>
  <c r="Q2289" i="6" s="1"/>
  <c r="N2290" i="6"/>
  <c r="P2290" i="6" s="1"/>
  <c r="Q2290" i="6" s="1"/>
  <c r="N2291" i="6"/>
  <c r="P2291" i="6" s="1"/>
  <c r="Q2291" i="6" s="1"/>
  <c r="N2292" i="6"/>
  <c r="P2292" i="6" s="1"/>
  <c r="Q2292" i="6" s="1"/>
  <c r="N2293" i="6"/>
  <c r="P2293" i="6" s="1"/>
  <c r="Q2293" i="6" s="1"/>
  <c r="N2294" i="6"/>
  <c r="P2294" i="6" s="1"/>
  <c r="Q2294" i="6" s="1"/>
  <c r="N2295" i="6"/>
  <c r="P2295" i="6" s="1"/>
  <c r="Q2295" i="6" s="1"/>
  <c r="N2296" i="6"/>
  <c r="P2296" i="6" s="1"/>
  <c r="Q2296" i="6" s="1"/>
  <c r="N2297" i="6"/>
  <c r="P2297" i="6" s="1"/>
  <c r="Q2297" i="6" s="1"/>
  <c r="N2298" i="6"/>
  <c r="P2298" i="6" s="1"/>
  <c r="Q2298" i="6" s="1"/>
  <c r="N2299" i="6"/>
  <c r="P2299" i="6" s="1"/>
  <c r="Q2299" i="6" s="1"/>
  <c r="N2300" i="6"/>
  <c r="P2300" i="6" s="1"/>
  <c r="Q2300" i="6" s="1"/>
  <c r="N2301" i="6"/>
  <c r="P2301" i="6" s="1"/>
  <c r="Q2301" i="6" s="1"/>
  <c r="N2302" i="6"/>
  <c r="P2302" i="6" s="1"/>
  <c r="Q2302" i="6" s="1"/>
  <c r="N2303" i="6"/>
  <c r="P2303" i="6" s="1"/>
  <c r="Q2303" i="6" s="1"/>
  <c r="N2304" i="6"/>
  <c r="P2304" i="6" s="1"/>
  <c r="Q2304" i="6" s="1"/>
  <c r="N2305" i="6"/>
  <c r="P2305" i="6" s="1"/>
  <c r="Q2305" i="6" s="1"/>
  <c r="N2306" i="6"/>
  <c r="P2306" i="6" s="1"/>
  <c r="Q2306" i="6" s="1"/>
  <c r="N2307" i="6"/>
  <c r="P2307" i="6" s="1"/>
  <c r="Q2307" i="6" s="1"/>
  <c r="N2308" i="6"/>
  <c r="P2308" i="6" s="1"/>
  <c r="Q2308" i="6" s="1"/>
  <c r="N2309" i="6"/>
  <c r="P2309" i="6" s="1"/>
  <c r="Q2309" i="6" s="1"/>
  <c r="N2310" i="6"/>
  <c r="P2310" i="6" s="1"/>
  <c r="Q2310" i="6" s="1"/>
  <c r="N2311" i="6"/>
  <c r="P2311" i="6" s="1"/>
  <c r="Q2311" i="6" s="1"/>
  <c r="N2312" i="6"/>
  <c r="P2312" i="6" s="1"/>
  <c r="Q2312" i="6" s="1"/>
  <c r="N2313" i="6"/>
  <c r="P2313" i="6" s="1"/>
  <c r="Q2313" i="6" s="1"/>
  <c r="N2314" i="6"/>
  <c r="P2314" i="6" s="1"/>
  <c r="Q2314" i="6" s="1"/>
  <c r="N2315" i="6"/>
  <c r="P2315" i="6" s="1"/>
  <c r="Q2315" i="6" s="1"/>
  <c r="N2316" i="6"/>
  <c r="P2316" i="6" s="1"/>
  <c r="Q2316" i="6" s="1"/>
  <c r="N2317" i="6"/>
  <c r="P2317" i="6" s="1"/>
  <c r="Q2317" i="6" s="1"/>
  <c r="N2318" i="6"/>
  <c r="P2318" i="6" s="1"/>
  <c r="Q2318" i="6" s="1"/>
  <c r="N2319" i="6"/>
  <c r="P2319" i="6" s="1"/>
  <c r="Q2319" i="6" s="1"/>
  <c r="N2320" i="6"/>
  <c r="P2320" i="6" s="1"/>
  <c r="Q2320" i="6" s="1"/>
  <c r="N2321" i="6"/>
  <c r="P2321" i="6" s="1"/>
  <c r="Q2321" i="6" s="1"/>
  <c r="N2322" i="6"/>
  <c r="P2322" i="6" s="1"/>
  <c r="Q2322" i="6" s="1"/>
  <c r="N2323" i="6"/>
  <c r="P2323" i="6" s="1"/>
  <c r="Q2323" i="6" s="1"/>
  <c r="N2324" i="6"/>
  <c r="P2324" i="6" s="1"/>
  <c r="Q2324" i="6" s="1"/>
  <c r="N2325" i="6"/>
  <c r="P2325" i="6" s="1"/>
  <c r="Q2325" i="6" s="1"/>
  <c r="N2326" i="6"/>
  <c r="P2326" i="6" s="1"/>
  <c r="Q2326" i="6" s="1"/>
  <c r="N2327" i="6"/>
  <c r="P2327" i="6" s="1"/>
  <c r="Q2327" i="6" s="1"/>
  <c r="N2328" i="6"/>
  <c r="P2328" i="6" s="1"/>
  <c r="Q2328" i="6" s="1"/>
  <c r="N2329" i="6"/>
  <c r="P2329" i="6" s="1"/>
  <c r="Q2329" i="6" s="1"/>
  <c r="N2330" i="6"/>
  <c r="P2330" i="6" s="1"/>
  <c r="Q2330" i="6" s="1"/>
  <c r="N2331" i="6"/>
  <c r="P2331" i="6" s="1"/>
  <c r="Q2331" i="6" s="1"/>
  <c r="N2332" i="6"/>
  <c r="P2332" i="6" s="1"/>
  <c r="Q2332" i="6" s="1"/>
  <c r="N2333" i="6"/>
  <c r="P2333" i="6" s="1"/>
  <c r="Q2333" i="6" s="1"/>
  <c r="N2334" i="6"/>
  <c r="P2334" i="6" s="1"/>
  <c r="Q2334" i="6" s="1"/>
  <c r="N2335" i="6"/>
  <c r="P2335" i="6" s="1"/>
  <c r="Q2335" i="6" s="1"/>
  <c r="N2336" i="6"/>
  <c r="P2336" i="6" s="1"/>
  <c r="Q2336" i="6" s="1"/>
  <c r="N2337" i="6"/>
  <c r="P2337" i="6" s="1"/>
  <c r="Q2337" i="6" s="1"/>
  <c r="N2338" i="6"/>
  <c r="P2338" i="6" s="1"/>
  <c r="Q2338" i="6" s="1"/>
  <c r="N2339" i="6"/>
  <c r="P2339" i="6" s="1"/>
  <c r="Q2339" i="6" s="1"/>
  <c r="N2340" i="6"/>
  <c r="P2340" i="6" s="1"/>
  <c r="Q2340" i="6" s="1"/>
  <c r="N2341" i="6"/>
  <c r="P2341" i="6" s="1"/>
  <c r="Q2341" i="6" s="1"/>
  <c r="N2342" i="6"/>
  <c r="P2342" i="6" s="1"/>
  <c r="Q2342" i="6" s="1"/>
  <c r="N2343" i="6"/>
  <c r="P2343" i="6" s="1"/>
  <c r="Q2343" i="6" s="1"/>
  <c r="N2344" i="6"/>
  <c r="P2344" i="6" s="1"/>
  <c r="Q2344" i="6" s="1"/>
  <c r="N2345" i="6"/>
  <c r="P2345" i="6" s="1"/>
  <c r="Q2345" i="6" s="1"/>
  <c r="N2346" i="6"/>
  <c r="P2346" i="6" s="1"/>
  <c r="Q2346" i="6" s="1"/>
  <c r="N2347" i="6"/>
  <c r="P2347" i="6" s="1"/>
  <c r="Q2347" i="6" s="1"/>
  <c r="N2348" i="6"/>
  <c r="P2348" i="6" s="1"/>
  <c r="Q2348" i="6" s="1"/>
  <c r="N2349" i="6"/>
  <c r="P2349" i="6" s="1"/>
  <c r="Q2349" i="6" s="1"/>
  <c r="N2350" i="6"/>
  <c r="P2350" i="6" s="1"/>
  <c r="Q2350" i="6" s="1"/>
  <c r="N2351" i="6"/>
  <c r="P2351" i="6" s="1"/>
  <c r="Q2351" i="6" s="1"/>
  <c r="N2352" i="6"/>
  <c r="P2352" i="6" s="1"/>
  <c r="Q2352" i="6" s="1"/>
  <c r="N2353" i="6"/>
  <c r="P2353" i="6" s="1"/>
  <c r="Q2353" i="6" s="1"/>
  <c r="N2354" i="6"/>
  <c r="P2354" i="6" s="1"/>
  <c r="Q2354" i="6" s="1"/>
  <c r="N2355" i="6"/>
  <c r="P2355" i="6" s="1"/>
  <c r="Q2355" i="6" s="1"/>
  <c r="N2356" i="6"/>
  <c r="P2356" i="6" s="1"/>
  <c r="Q2356" i="6" s="1"/>
  <c r="N2357" i="6"/>
  <c r="P2357" i="6" s="1"/>
  <c r="Q2357" i="6" s="1"/>
  <c r="N2358" i="6"/>
  <c r="P2358" i="6" s="1"/>
  <c r="Q2358" i="6" s="1"/>
  <c r="N2359" i="6"/>
  <c r="P2359" i="6" s="1"/>
  <c r="Q2359" i="6" s="1"/>
  <c r="N2360" i="6"/>
  <c r="P2360" i="6" s="1"/>
  <c r="Q2360" i="6" s="1"/>
  <c r="N2361" i="6"/>
  <c r="P2361" i="6" s="1"/>
  <c r="Q2361" i="6" s="1"/>
  <c r="N2362" i="6"/>
  <c r="P2362" i="6" s="1"/>
  <c r="Q2362" i="6" s="1"/>
  <c r="N2363" i="6"/>
  <c r="P2363" i="6" s="1"/>
  <c r="Q2363" i="6" s="1"/>
  <c r="N2364" i="6"/>
  <c r="P2364" i="6" s="1"/>
  <c r="Q2364" i="6" s="1"/>
  <c r="N2365" i="6"/>
  <c r="P2365" i="6" s="1"/>
  <c r="Q2365" i="6" s="1"/>
  <c r="N2366" i="6"/>
  <c r="P2366" i="6" s="1"/>
  <c r="Q2366" i="6" s="1"/>
  <c r="N2367" i="6"/>
  <c r="P2367" i="6" s="1"/>
  <c r="Q2367" i="6" s="1"/>
  <c r="N2368" i="6"/>
  <c r="P2368" i="6" s="1"/>
  <c r="Q2368" i="6" s="1"/>
  <c r="N2369" i="6"/>
  <c r="P2369" i="6" s="1"/>
  <c r="Q2369" i="6" s="1"/>
  <c r="N2370" i="6"/>
  <c r="P2370" i="6" s="1"/>
  <c r="Q2370" i="6" s="1"/>
  <c r="N2371" i="6"/>
  <c r="P2371" i="6" s="1"/>
  <c r="Q2371" i="6" s="1"/>
  <c r="N2372" i="6"/>
  <c r="P2372" i="6" s="1"/>
  <c r="Q2372" i="6" s="1"/>
  <c r="N2373" i="6"/>
  <c r="P2373" i="6" s="1"/>
  <c r="Q2373" i="6" s="1"/>
  <c r="N2374" i="6"/>
  <c r="P2374" i="6" s="1"/>
  <c r="Q2374" i="6" s="1"/>
  <c r="N2375" i="6"/>
  <c r="P2375" i="6" s="1"/>
  <c r="Q2375" i="6" s="1"/>
  <c r="N2376" i="6"/>
  <c r="P2376" i="6" s="1"/>
  <c r="Q2376" i="6" s="1"/>
  <c r="N2377" i="6"/>
  <c r="P2377" i="6" s="1"/>
  <c r="Q2377" i="6" s="1"/>
  <c r="N2378" i="6"/>
  <c r="P2378" i="6" s="1"/>
  <c r="Q2378" i="6" s="1"/>
  <c r="N2379" i="6"/>
  <c r="P2379" i="6" s="1"/>
  <c r="Q2379" i="6" s="1"/>
  <c r="N2380" i="6"/>
  <c r="P2380" i="6" s="1"/>
  <c r="Q2380" i="6" s="1"/>
  <c r="N2381" i="6"/>
  <c r="P2381" i="6" s="1"/>
  <c r="Q2381" i="6" s="1"/>
  <c r="N2382" i="6"/>
  <c r="P2382" i="6" s="1"/>
  <c r="Q2382" i="6" s="1"/>
  <c r="N2383" i="6"/>
  <c r="P2383" i="6" s="1"/>
  <c r="Q2383" i="6" s="1"/>
  <c r="N2384" i="6"/>
  <c r="P2384" i="6" s="1"/>
  <c r="Q2384" i="6" s="1"/>
  <c r="N2385" i="6"/>
  <c r="P2385" i="6" s="1"/>
  <c r="Q2385" i="6" s="1"/>
  <c r="N2386" i="6"/>
  <c r="P2386" i="6" s="1"/>
  <c r="Q2386" i="6" s="1"/>
  <c r="N2387" i="6"/>
  <c r="P2387" i="6" s="1"/>
  <c r="Q2387" i="6" s="1"/>
  <c r="N2388" i="6"/>
  <c r="P2388" i="6" s="1"/>
  <c r="Q2388" i="6" s="1"/>
  <c r="N2389" i="6"/>
  <c r="P2389" i="6" s="1"/>
  <c r="Q2389" i="6" s="1"/>
  <c r="N2390" i="6"/>
  <c r="P2390" i="6" s="1"/>
  <c r="Q2390" i="6" s="1"/>
  <c r="N2391" i="6"/>
  <c r="P2391" i="6" s="1"/>
  <c r="Q2391" i="6" s="1"/>
  <c r="N2392" i="6"/>
  <c r="P2392" i="6" s="1"/>
  <c r="Q2392" i="6" s="1"/>
  <c r="N2393" i="6"/>
  <c r="P2393" i="6" s="1"/>
  <c r="Q2393" i="6" s="1"/>
  <c r="N2394" i="6"/>
  <c r="P2394" i="6" s="1"/>
  <c r="Q2394" i="6" s="1"/>
  <c r="N2395" i="6"/>
  <c r="P2395" i="6" s="1"/>
  <c r="Q2395" i="6" s="1"/>
  <c r="N2396" i="6"/>
  <c r="P2396" i="6" s="1"/>
  <c r="Q2396" i="6" s="1"/>
  <c r="N2397" i="6"/>
  <c r="P2397" i="6" s="1"/>
  <c r="Q2397" i="6" s="1"/>
  <c r="N2398" i="6"/>
  <c r="P2398" i="6" s="1"/>
  <c r="Q2398" i="6" s="1"/>
  <c r="N2399" i="6"/>
  <c r="P2399" i="6" s="1"/>
  <c r="Q2399" i="6" s="1"/>
  <c r="N2400" i="6"/>
  <c r="P2400" i="6" s="1"/>
  <c r="Q2400" i="6" s="1"/>
  <c r="N2401" i="6"/>
  <c r="P2401" i="6" s="1"/>
  <c r="Q2401" i="6" s="1"/>
  <c r="N2402" i="6"/>
  <c r="P2402" i="6" s="1"/>
  <c r="Q2402" i="6" s="1"/>
  <c r="N2403" i="6"/>
  <c r="P2403" i="6" s="1"/>
  <c r="Q2403" i="6" s="1"/>
  <c r="N2404" i="6"/>
  <c r="P2404" i="6" s="1"/>
  <c r="Q2404" i="6" s="1"/>
  <c r="N2405" i="6"/>
  <c r="P2405" i="6" s="1"/>
  <c r="Q2405" i="6" s="1"/>
  <c r="N2406" i="6"/>
  <c r="P2406" i="6" s="1"/>
  <c r="Q2406" i="6" s="1"/>
  <c r="N2407" i="6"/>
  <c r="P2407" i="6" s="1"/>
  <c r="Q2407" i="6" s="1"/>
  <c r="N2408" i="6"/>
  <c r="P2408" i="6" s="1"/>
  <c r="Q2408" i="6" s="1"/>
  <c r="N2409" i="6"/>
  <c r="P2409" i="6" s="1"/>
  <c r="Q2409" i="6" s="1"/>
  <c r="N2410" i="6"/>
  <c r="P2410" i="6" s="1"/>
  <c r="Q2410" i="6" s="1"/>
  <c r="N2411" i="6"/>
  <c r="P2411" i="6" s="1"/>
  <c r="Q2411" i="6" s="1"/>
  <c r="N2412" i="6"/>
  <c r="P2412" i="6" s="1"/>
  <c r="Q2412" i="6" s="1"/>
  <c r="N2413" i="6"/>
  <c r="P2413" i="6" s="1"/>
  <c r="Q2413" i="6" s="1"/>
  <c r="N2414" i="6"/>
  <c r="P2414" i="6" s="1"/>
  <c r="Q2414" i="6" s="1"/>
  <c r="N2415" i="6"/>
  <c r="P2415" i="6" s="1"/>
  <c r="Q2415" i="6" s="1"/>
  <c r="N2416" i="6"/>
  <c r="P2416" i="6" s="1"/>
  <c r="Q2416" i="6" s="1"/>
  <c r="N2417" i="6"/>
  <c r="P2417" i="6" s="1"/>
  <c r="Q2417" i="6" s="1"/>
  <c r="N2418" i="6"/>
  <c r="P2418" i="6" s="1"/>
  <c r="Q2418" i="6" s="1"/>
  <c r="N2419" i="6"/>
  <c r="P2419" i="6" s="1"/>
  <c r="Q2419" i="6" s="1"/>
  <c r="N2420" i="6"/>
  <c r="P2420" i="6" s="1"/>
  <c r="Q2420" i="6" s="1"/>
  <c r="N2421" i="6"/>
  <c r="P2421" i="6" s="1"/>
  <c r="Q2421" i="6" s="1"/>
  <c r="N2422" i="6"/>
  <c r="P2422" i="6" s="1"/>
  <c r="Q2422" i="6" s="1"/>
  <c r="N2423" i="6"/>
  <c r="P2423" i="6" s="1"/>
  <c r="Q2423" i="6" s="1"/>
  <c r="N2424" i="6"/>
  <c r="P2424" i="6" s="1"/>
  <c r="Q2424" i="6" s="1"/>
  <c r="N2425" i="6"/>
  <c r="P2425" i="6" s="1"/>
  <c r="Q2425" i="6" s="1"/>
  <c r="N2426" i="6"/>
  <c r="P2426" i="6" s="1"/>
  <c r="Q2426" i="6" s="1"/>
  <c r="N2427" i="6"/>
  <c r="P2427" i="6" s="1"/>
  <c r="Q2427" i="6" s="1"/>
  <c r="N2428" i="6"/>
  <c r="P2428" i="6" s="1"/>
  <c r="Q2428" i="6" s="1"/>
  <c r="N2429" i="6"/>
  <c r="P2429" i="6" s="1"/>
  <c r="Q2429" i="6" s="1"/>
  <c r="N2430" i="6"/>
  <c r="P2430" i="6" s="1"/>
  <c r="Q2430" i="6" s="1"/>
  <c r="N2431" i="6"/>
  <c r="P2431" i="6" s="1"/>
  <c r="Q2431" i="6" s="1"/>
  <c r="N2432" i="6"/>
  <c r="P2432" i="6" s="1"/>
  <c r="Q2432" i="6" s="1"/>
  <c r="N2433" i="6"/>
  <c r="P2433" i="6" s="1"/>
  <c r="Q2433" i="6" s="1"/>
  <c r="N2434" i="6"/>
  <c r="P2434" i="6" s="1"/>
  <c r="Q2434" i="6" s="1"/>
  <c r="N2435" i="6"/>
  <c r="P2435" i="6" s="1"/>
  <c r="Q2435" i="6" s="1"/>
  <c r="N2436" i="6"/>
  <c r="P2436" i="6" s="1"/>
  <c r="Q2436" i="6" s="1"/>
  <c r="N2437" i="6"/>
  <c r="P2437" i="6" s="1"/>
  <c r="Q2437" i="6" s="1"/>
  <c r="N2438" i="6"/>
  <c r="P2438" i="6" s="1"/>
  <c r="Q2438" i="6" s="1"/>
  <c r="N2439" i="6"/>
  <c r="P2439" i="6" s="1"/>
  <c r="Q2439" i="6" s="1"/>
  <c r="N2440" i="6"/>
  <c r="P2440" i="6" s="1"/>
  <c r="Q2440" i="6" s="1"/>
  <c r="N2441" i="6"/>
  <c r="P2441" i="6" s="1"/>
  <c r="Q2441" i="6" s="1"/>
  <c r="N2442" i="6"/>
  <c r="P2442" i="6" s="1"/>
  <c r="Q2442" i="6" s="1"/>
  <c r="N2443" i="6"/>
  <c r="P2443" i="6" s="1"/>
  <c r="Q2443" i="6" s="1"/>
  <c r="N2444" i="6"/>
  <c r="P2444" i="6" s="1"/>
  <c r="Q2444" i="6" s="1"/>
  <c r="N2445" i="6"/>
  <c r="P2445" i="6" s="1"/>
  <c r="Q2445" i="6" s="1"/>
  <c r="N2446" i="6"/>
  <c r="P2446" i="6" s="1"/>
  <c r="Q2446" i="6" s="1"/>
  <c r="N2447" i="6"/>
  <c r="P2447" i="6" s="1"/>
  <c r="Q2447" i="6" s="1"/>
  <c r="N2448" i="6"/>
  <c r="P2448" i="6" s="1"/>
  <c r="Q2448" i="6" s="1"/>
  <c r="N2449" i="6"/>
  <c r="P2449" i="6" s="1"/>
  <c r="Q2449" i="6" s="1"/>
  <c r="N2450" i="6"/>
  <c r="P2450" i="6" s="1"/>
  <c r="Q2450" i="6" s="1"/>
  <c r="N2451" i="6"/>
  <c r="P2451" i="6" s="1"/>
  <c r="Q2451" i="6" s="1"/>
  <c r="N2452" i="6"/>
  <c r="P2452" i="6" s="1"/>
  <c r="Q2452" i="6" s="1"/>
  <c r="N2453" i="6"/>
  <c r="P2453" i="6" s="1"/>
  <c r="Q2453" i="6" s="1"/>
  <c r="N2454" i="6"/>
  <c r="P2454" i="6" s="1"/>
  <c r="Q2454" i="6" s="1"/>
  <c r="N2455" i="6"/>
  <c r="P2455" i="6" s="1"/>
  <c r="Q2455" i="6" s="1"/>
  <c r="N2456" i="6"/>
  <c r="P2456" i="6" s="1"/>
  <c r="Q2456" i="6" s="1"/>
  <c r="N2457" i="6"/>
  <c r="P2457" i="6" s="1"/>
  <c r="Q2457" i="6" s="1"/>
  <c r="N2458" i="6"/>
  <c r="P2458" i="6" s="1"/>
  <c r="Q2458" i="6" s="1"/>
  <c r="N2459" i="6"/>
  <c r="P2459" i="6" s="1"/>
  <c r="Q2459" i="6" s="1"/>
  <c r="N2460" i="6"/>
  <c r="P2460" i="6" s="1"/>
  <c r="Q2460" i="6" s="1"/>
  <c r="N2461" i="6"/>
  <c r="P2461" i="6" s="1"/>
  <c r="Q2461" i="6" s="1"/>
  <c r="N2462" i="6"/>
  <c r="P2462" i="6" s="1"/>
  <c r="Q2462" i="6" s="1"/>
  <c r="N2463" i="6"/>
  <c r="P2463" i="6" s="1"/>
  <c r="Q2463" i="6" s="1"/>
  <c r="N2464" i="6"/>
  <c r="P2464" i="6" s="1"/>
  <c r="Q2464" i="6" s="1"/>
  <c r="N2465" i="6"/>
  <c r="P2465" i="6" s="1"/>
  <c r="Q2465" i="6" s="1"/>
  <c r="N2466" i="6"/>
  <c r="P2466" i="6" s="1"/>
  <c r="Q2466" i="6" s="1"/>
  <c r="N2467" i="6"/>
  <c r="P2467" i="6" s="1"/>
  <c r="Q2467" i="6" s="1"/>
  <c r="N2468" i="6"/>
  <c r="P2468" i="6" s="1"/>
  <c r="Q2468" i="6" s="1"/>
  <c r="N2469" i="6"/>
  <c r="P2469" i="6" s="1"/>
  <c r="Q2469" i="6" s="1"/>
  <c r="N2470" i="6"/>
  <c r="P2470" i="6" s="1"/>
  <c r="Q2470" i="6" s="1"/>
  <c r="N2471" i="6"/>
  <c r="P2471" i="6" s="1"/>
  <c r="Q2471" i="6" s="1"/>
  <c r="N2472" i="6"/>
  <c r="P2472" i="6" s="1"/>
  <c r="Q2472" i="6" s="1"/>
  <c r="N2473" i="6"/>
  <c r="P2473" i="6" s="1"/>
  <c r="Q2473" i="6" s="1"/>
  <c r="N2474" i="6"/>
  <c r="P2474" i="6" s="1"/>
  <c r="Q2474" i="6" s="1"/>
  <c r="N2475" i="6"/>
  <c r="P2475" i="6" s="1"/>
  <c r="Q2475" i="6" s="1"/>
  <c r="N2476" i="6"/>
  <c r="P2476" i="6" s="1"/>
  <c r="Q2476" i="6" s="1"/>
  <c r="N2477" i="6"/>
  <c r="P2477" i="6" s="1"/>
  <c r="Q2477" i="6" s="1"/>
  <c r="N2478" i="6"/>
  <c r="P2478" i="6" s="1"/>
  <c r="Q2478" i="6" s="1"/>
  <c r="N2479" i="6"/>
  <c r="P2479" i="6" s="1"/>
  <c r="Q2479" i="6" s="1"/>
  <c r="N2480" i="6"/>
  <c r="P2480" i="6" s="1"/>
  <c r="Q2480" i="6" s="1"/>
  <c r="N2481" i="6"/>
  <c r="P2481" i="6" s="1"/>
  <c r="Q2481" i="6" s="1"/>
  <c r="N2482" i="6"/>
  <c r="P2482" i="6" s="1"/>
  <c r="Q2482" i="6" s="1"/>
  <c r="N2483" i="6"/>
  <c r="P2483" i="6" s="1"/>
  <c r="Q2483" i="6" s="1"/>
  <c r="N2484" i="6"/>
  <c r="P2484" i="6" s="1"/>
  <c r="Q2484" i="6" s="1"/>
  <c r="N2485" i="6"/>
  <c r="P2485" i="6" s="1"/>
  <c r="Q2485" i="6" s="1"/>
  <c r="N2486" i="6"/>
  <c r="P2486" i="6" s="1"/>
  <c r="Q2486" i="6" s="1"/>
  <c r="N2487" i="6"/>
  <c r="P2487" i="6" s="1"/>
  <c r="Q2487" i="6" s="1"/>
  <c r="N2488" i="6"/>
  <c r="P2488" i="6" s="1"/>
  <c r="Q2488" i="6" s="1"/>
  <c r="N2489" i="6"/>
  <c r="P2489" i="6" s="1"/>
  <c r="Q2489" i="6" s="1"/>
  <c r="N2490" i="6"/>
  <c r="P2490" i="6" s="1"/>
  <c r="Q2490" i="6" s="1"/>
  <c r="N2491" i="6"/>
  <c r="P2491" i="6" s="1"/>
  <c r="Q2491" i="6" s="1"/>
  <c r="N2492" i="6"/>
  <c r="P2492" i="6" s="1"/>
  <c r="Q2492" i="6" s="1"/>
  <c r="N2493" i="6"/>
  <c r="P2493" i="6" s="1"/>
  <c r="Q2493" i="6" s="1"/>
  <c r="N2494" i="6"/>
  <c r="P2494" i="6" s="1"/>
  <c r="Q2494" i="6" s="1"/>
  <c r="N2495" i="6"/>
  <c r="P2495" i="6" s="1"/>
  <c r="Q2495" i="6" s="1"/>
  <c r="N2496" i="6"/>
  <c r="P2496" i="6" s="1"/>
  <c r="Q2496" i="6" s="1"/>
  <c r="N2497" i="6"/>
  <c r="P2497" i="6" s="1"/>
  <c r="Q2497" i="6" s="1"/>
  <c r="N2498" i="6"/>
  <c r="P2498" i="6" s="1"/>
  <c r="Q2498" i="6" s="1"/>
  <c r="N2499" i="6"/>
  <c r="P2499" i="6" s="1"/>
  <c r="Q2499" i="6" s="1"/>
  <c r="N2500" i="6"/>
  <c r="P2500" i="6" s="1"/>
  <c r="Q2500" i="6" s="1"/>
  <c r="N2501" i="6"/>
  <c r="P2501" i="6" s="1"/>
  <c r="Q2501" i="6" s="1"/>
  <c r="N2502" i="6"/>
  <c r="P2502" i="6" s="1"/>
  <c r="Q2502" i="6" s="1"/>
  <c r="N2503" i="6"/>
  <c r="P2503" i="6" s="1"/>
  <c r="Q2503" i="6" s="1"/>
  <c r="N2504" i="6"/>
  <c r="P2504" i="6" s="1"/>
  <c r="Q2504" i="6" s="1"/>
  <c r="N2505" i="6"/>
  <c r="P2505" i="6" s="1"/>
  <c r="Q2505" i="6" s="1"/>
  <c r="N2506" i="6"/>
  <c r="P2506" i="6" s="1"/>
  <c r="Q2506" i="6" s="1"/>
  <c r="N2507" i="6"/>
  <c r="P2507" i="6" s="1"/>
  <c r="Q2507" i="6" s="1"/>
  <c r="N2508" i="6"/>
  <c r="P2508" i="6" s="1"/>
  <c r="Q2508" i="6" s="1"/>
  <c r="N2509" i="6"/>
  <c r="P2509" i="6" s="1"/>
  <c r="Q2509" i="6" s="1"/>
  <c r="N2510" i="6"/>
  <c r="P2510" i="6" s="1"/>
  <c r="Q2510" i="6" s="1"/>
  <c r="N2511" i="6"/>
  <c r="P2511" i="6" s="1"/>
  <c r="Q2511" i="6" s="1"/>
  <c r="N2512" i="6"/>
  <c r="P2512" i="6" s="1"/>
  <c r="Q2512" i="6" s="1"/>
  <c r="N2513" i="6"/>
  <c r="P2513" i="6" s="1"/>
  <c r="Q2513" i="6" s="1"/>
  <c r="N2514" i="6"/>
  <c r="P2514" i="6" s="1"/>
  <c r="Q2514" i="6" s="1"/>
  <c r="N2515" i="6"/>
  <c r="P2515" i="6" s="1"/>
  <c r="Q2515" i="6" s="1"/>
  <c r="N2516" i="6"/>
  <c r="P2516" i="6" s="1"/>
  <c r="Q2516" i="6" s="1"/>
  <c r="N2517" i="6"/>
  <c r="P2517" i="6" s="1"/>
  <c r="Q2517" i="6" s="1"/>
  <c r="N2518" i="6"/>
  <c r="P2518" i="6" s="1"/>
  <c r="Q2518" i="6" s="1"/>
  <c r="N2519" i="6"/>
  <c r="P2519" i="6" s="1"/>
  <c r="Q2519" i="6" s="1"/>
  <c r="N2520" i="6"/>
  <c r="P2520" i="6" s="1"/>
  <c r="Q2520" i="6" s="1"/>
  <c r="N2521" i="6"/>
  <c r="P2521" i="6" s="1"/>
  <c r="Q2521" i="6" s="1"/>
  <c r="N2522" i="6"/>
  <c r="P2522" i="6" s="1"/>
  <c r="Q2522" i="6" s="1"/>
  <c r="N2523" i="6"/>
  <c r="P2523" i="6" s="1"/>
  <c r="Q2523" i="6" s="1"/>
  <c r="N2524" i="6"/>
  <c r="P2524" i="6" s="1"/>
  <c r="Q2524" i="6" s="1"/>
  <c r="N2525" i="6"/>
  <c r="P2525" i="6" s="1"/>
  <c r="Q2525" i="6" s="1"/>
  <c r="N2526" i="6"/>
  <c r="P2526" i="6" s="1"/>
  <c r="Q2526" i="6" s="1"/>
  <c r="N2527" i="6"/>
  <c r="P2527" i="6" s="1"/>
  <c r="Q2527" i="6" s="1"/>
  <c r="N2528" i="6"/>
  <c r="P2528" i="6" s="1"/>
  <c r="Q2528" i="6" s="1"/>
  <c r="N2529" i="6"/>
  <c r="P2529" i="6" s="1"/>
  <c r="Q2529" i="6" s="1"/>
  <c r="N2530" i="6"/>
  <c r="P2530" i="6" s="1"/>
  <c r="Q2530" i="6" s="1"/>
  <c r="N2531" i="6"/>
  <c r="P2531" i="6" s="1"/>
  <c r="Q2531" i="6" s="1"/>
  <c r="N2532" i="6"/>
  <c r="P2532" i="6" s="1"/>
  <c r="Q2532" i="6" s="1"/>
  <c r="N2533" i="6"/>
  <c r="P2533" i="6" s="1"/>
  <c r="Q2533" i="6" s="1"/>
  <c r="N2534" i="6"/>
  <c r="P2534" i="6" s="1"/>
  <c r="Q2534" i="6" s="1"/>
  <c r="N2535" i="6"/>
  <c r="P2535" i="6" s="1"/>
  <c r="Q2535" i="6" s="1"/>
  <c r="N2536" i="6"/>
  <c r="P2536" i="6" s="1"/>
  <c r="Q2536" i="6" s="1"/>
  <c r="N2537" i="6"/>
  <c r="P2537" i="6" s="1"/>
  <c r="Q2537" i="6" s="1"/>
  <c r="N2538" i="6"/>
  <c r="P2538" i="6" s="1"/>
  <c r="Q2538" i="6" s="1"/>
  <c r="N2539" i="6"/>
  <c r="P2539" i="6" s="1"/>
  <c r="Q2539" i="6" s="1"/>
  <c r="N2540" i="6"/>
  <c r="P2540" i="6" s="1"/>
  <c r="Q2540" i="6" s="1"/>
  <c r="N2541" i="6"/>
  <c r="P2541" i="6" s="1"/>
  <c r="Q2541" i="6" s="1"/>
  <c r="N2542" i="6"/>
  <c r="P2542" i="6" s="1"/>
  <c r="Q2542" i="6" s="1"/>
  <c r="N2543" i="6"/>
  <c r="P2543" i="6" s="1"/>
  <c r="Q2543" i="6" s="1"/>
  <c r="N2544" i="6"/>
  <c r="P2544" i="6" s="1"/>
  <c r="Q2544" i="6" s="1"/>
  <c r="N2545" i="6"/>
  <c r="P2545" i="6" s="1"/>
  <c r="Q2545" i="6" s="1"/>
  <c r="N2546" i="6"/>
  <c r="P2546" i="6" s="1"/>
  <c r="Q2546" i="6" s="1"/>
  <c r="N2547" i="6"/>
  <c r="P2547" i="6" s="1"/>
  <c r="Q2547" i="6" s="1"/>
  <c r="N2548" i="6"/>
  <c r="P2548" i="6" s="1"/>
  <c r="Q2548" i="6" s="1"/>
  <c r="N2549" i="6"/>
  <c r="P2549" i="6" s="1"/>
  <c r="Q2549" i="6" s="1"/>
  <c r="N2550" i="6"/>
  <c r="P2550" i="6" s="1"/>
  <c r="Q2550" i="6" s="1"/>
  <c r="N2551" i="6"/>
  <c r="P2551" i="6" s="1"/>
  <c r="Q2551" i="6" s="1"/>
  <c r="N2552" i="6"/>
  <c r="P2552" i="6" s="1"/>
  <c r="Q2552" i="6" s="1"/>
  <c r="N2553" i="6"/>
  <c r="P2553" i="6" s="1"/>
  <c r="Q2553" i="6" s="1"/>
  <c r="N2554" i="6"/>
  <c r="P2554" i="6" s="1"/>
  <c r="Q2554" i="6" s="1"/>
  <c r="N2555" i="6"/>
  <c r="P2555" i="6" s="1"/>
  <c r="Q2555" i="6" s="1"/>
  <c r="N2556" i="6"/>
  <c r="P2556" i="6" s="1"/>
  <c r="Q2556" i="6" s="1"/>
  <c r="N2557" i="6"/>
  <c r="P2557" i="6" s="1"/>
  <c r="Q2557" i="6" s="1"/>
  <c r="N2558" i="6"/>
  <c r="P2558" i="6" s="1"/>
  <c r="Q2558" i="6" s="1"/>
  <c r="N2559" i="6"/>
  <c r="P2559" i="6" s="1"/>
  <c r="Q2559" i="6" s="1"/>
  <c r="N2560" i="6"/>
  <c r="P2560" i="6" s="1"/>
  <c r="Q2560" i="6" s="1"/>
  <c r="N2561" i="6"/>
  <c r="P2561" i="6" s="1"/>
  <c r="Q2561" i="6" s="1"/>
  <c r="N2562" i="6"/>
  <c r="P2562" i="6" s="1"/>
  <c r="Q2562" i="6" s="1"/>
  <c r="N2563" i="6"/>
  <c r="P2563" i="6" s="1"/>
  <c r="Q2563" i="6" s="1"/>
  <c r="N2564" i="6"/>
  <c r="P2564" i="6" s="1"/>
  <c r="Q2564" i="6" s="1"/>
  <c r="N2565" i="6"/>
  <c r="P2565" i="6" s="1"/>
  <c r="Q2565" i="6" s="1"/>
  <c r="N2566" i="6"/>
  <c r="P2566" i="6" s="1"/>
  <c r="Q2566" i="6" s="1"/>
  <c r="N2567" i="6"/>
  <c r="P2567" i="6" s="1"/>
  <c r="Q2567" i="6" s="1"/>
  <c r="N2568" i="6"/>
  <c r="P2568" i="6" s="1"/>
  <c r="Q2568" i="6" s="1"/>
  <c r="N2569" i="6"/>
  <c r="P2569" i="6" s="1"/>
  <c r="Q2569" i="6" s="1"/>
  <c r="N2570" i="6"/>
  <c r="P2570" i="6" s="1"/>
  <c r="Q2570" i="6" s="1"/>
  <c r="N2571" i="6"/>
  <c r="P2571" i="6" s="1"/>
  <c r="Q2571" i="6" s="1"/>
  <c r="N2572" i="6"/>
  <c r="P2572" i="6" s="1"/>
  <c r="Q2572" i="6" s="1"/>
  <c r="N2573" i="6"/>
  <c r="P2573" i="6" s="1"/>
  <c r="Q2573" i="6" s="1"/>
  <c r="N2574" i="6"/>
  <c r="P2574" i="6" s="1"/>
  <c r="Q2574" i="6" s="1"/>
  <c r="N2575" i="6"/>
  <c r="P2575" i="6" s="1"/>
  <c r="Q2575" i="6" s="1"/>
  <c r="N2576" i="6"/>
  <c r="P2576" i="6" s="1"/>
  <c r="Q2576" i="6" s="1"/>
  <c r="N2577" i="6"/>
  <c r="P2577" i="6" s="1"/>
  <c r="Q2577" i="6" s="1"/>
  <c r="N2578" i="6"/>
  <c r="P2578" i="6" s="1"/>
  <c r="Q2578" i="6" s="1"/>
  <c r="N2579" i="6"/>
  <c r="P2579" i="6" s="1"/>
  <c r="Q2579" i="6" s="1"/>
  <c r="N2580" i="6"/>
  <c r="P2580" i="6" s="1"/>
  <c r="Q2580" i="6" s="1"/>
  <c r="N2581" i="6"/>
  <c r="P2581" i="6" s="1"/>
  <c r="Q2581" i="6" s="1"/>
  <c r="N2582" i="6"/>
  <c r="P2582" i="6" s="1"/>
  <c r="Q2582" i="6" s="1"/>
  <c r="N2583" i="6"/>
  <c r="P2583" i="6" s="1"/>
  <c r="Q2583" i="6" s="1"/>
  <c r="N2584" i="6"/>
  <c r="P2584" i="6" s="1"/>
  <c r="Q2584" i="6" s="1"/>
  <c r="N2585" i="6"/>
  <c r="P2585" i="6" s="1"/>
  <c r="Q2585" i="6" s="1"/>
  <c r="N2586" i="6"/>
  <c r="P2586" i="6" s="1"/>
  <c r="Q2586" i="6" s="1"/>
  <c r="N2587" i="6"/>
  <c r="P2587" i="6" s="1"/>
  <c r="Q2587" i="6" s="1"/>
  <c r="N2588" i="6"/>
  <c r="P2588" i="6" s="1"/>
  <c r="Q2588" i="6" s="1"/>
  <c r="N2589" i="6"/>
  <c r="P2589" i="6" s="1"/>
  <c r="Q2589" i="6" s="1"/>
  <c r="N2590" i="6"/>
  <c r="P2590" i="6" s="1"/>
  <c r="Q2590" i="6" s="1"/>
  <c r="N2591" i="6"/>
  <c r="P2591" i="6" s="1"/>
  <c r="Q2591" i="6" s="1"/>
  <c r="N2592" i="6"/>
  <c r="P2592" i="6" s="1"/>
  <c r="Q2592" i="6" s="1"/>
  <c r="N2593" i="6"/>
  <c r="P2593" i="6" s="1"/>
  <c r="Q2593" i="6" s="1"/>
  <c r="N2594" i="6"/>
  <c r="P2594" i="6" s="1"/>
  <c r="Q2594" i="6" s="1"/>
  <c r="N2595" i="6"/>
  <c r="P2595" i="6" s="1"/>
  <c r="Q2595" i="6" s="1"/>
  <c r="N2596" i="6"/>
  <c r="P2596" i="6" s="1"/>
  <c r="Q2596" i="6" s="1"/>
  <c r="N2597" i="6"/>
  <c r="P2597" i="6" s="1"/>
  <c r="Q2597" i="6" s="1"/>
  <c r="N2598" i="6"/>
  <c r="P2598" i="6" s="1"/>
  <c r="Q2598" i="6" s="1"/>
  <c r="N2599" i="6"/>
  <c r="P2599" i="6" s="1"/>
  <c r="Q2599" i="6" s="1"/>
  <c r="N2600" i="6"/>
  <c r="P2600" i="6" s="1"/>
  <c r="Q2600" i="6" s="1"/>
  <c r="N2601" i="6"/>
  <c r="P2601" i="6" s="1"/>
  <c r="Q2601" i="6" s="1"/>
  <c r="N2602" i="6"/>
  <c r="P2602" i="6" s="1"/>
  <c r="Q2602" i="6" s="1"/>
  <c r="N2603" i="6"/>
  <c r="P2603" i="6" s="1"/>
  <c r="Q2603" i="6" s="1"/>
  <c r="N2604" i="6"/>
  <c r="P2604" i="6" s="1"/>
  <c r="Q2604" i="6" s="1"/>
  <c r="N2605" i="6"/>
  <c r="P2605" i="6" s="1"/>
  <c r="Q2605" i="6" s="1"/>
  <c r="N2606" i="6"/>
  <c r="P2606" i="6" s="1"/>
  <c r="Q2606" i="6" s="1"/>
  <c r="N2607" i="6"/>
  <c r="P2607" i="6" s="1"/>
  <c r="Q2607" i="6" s="1"/>
  <c r="N2608" i="6"/>
  <c r="P2608" i="6" s="1"/>
  <c r="Q2608" i="6" s="1"/>
  <c r="N2609" i="6"/>
  <c r="P2609" i="6" s="1"/>
  <c r="Q2609" i="6" s="1"/>
  <c r="N2610" i="6"/>
  <c r="P2610" i="6" s="1"/>
  <c r="Q2610" i="6" s="1"/>
  <c r="N2611" i="6"/>
  <c r="P2611" i="6" s="1"/>
  <c r="Q2611" i="6" s="1"/>
  <c r="N2612" i="6"/>
  <c r="P2612" i="6" s="1"/>
  <c r="Q2612" i="6" s="1"/>
  <c r="N2613" i="6"/>
  <c r="P2613" i="6" s="1"/>
  <c r="Q2613" i="6" s="1"/>
  <c r="N2614" i="6"/>
  <c r="P2614" i="6" s="1"/>
  <c r="Q2614" i="6" s="1"/>
  <c r="N2615" i="6"/>
  <c r="P2615" i="6" s="1"/>
  <c r="Q2615" i="6" s="1"/>
  <c r="N2616" i="6"/>
  <c r="P2616" i="6" s="1"/>
  <c r="Q2616" i="6" s="1"/>
  <c r="N2617" i="6"/>
  <c r="P2617" i="6" s="1"/>
  <c r="Q2617" i="6" s="1"/>
  <c r="N2618" i="6"/>
  <c r="P2618" i="6" s="1"/>
  <c r="Q2618" i="6" s="1"/>
  <c r="N2619" i="6"/>
  <c r="P2619" i="6" s="1"/>
  <c r="Q2619" i="6" s="1"/>
  <c r="N2620" i="6"/>
  <c r="P2620" i="6" s="1"/>
  <c r="Q2620" i="6" s="1"/>
  <c r="N2621" i="6"/>
  <c r="P2621" i="6" s="1"/>
  <c r="Q2621" i="6" s="1"/>
  <c r="N2622" i="6"/>
  <c r="P2622" i="6" s="1"/>
  <c r="Q2622" i="6" s="1"/>
  <c r="N2623" i="6"/>
  <c r="P2623" i="6" s="1"/>
  <c r="Q2623" i="6" s="1"/>
  <c r="N2624" i="6"/>
  <c r="P2624" i="6" s="1"/>
  <c r="Q2624" i="6" s="1"/>
  <c r="N2625" i="6"/>
  <c r="P2625" i="6" s="1"/>
  <c r="Q2625" i="6" s="1"/>
  <c r="N2626" i="6"/>
  <c r="P2626" i="6" s="1"/>
  <c r="Q2626" i="6" s="1"/>
  <c r="N2627" i="6"/>
  <c r="P2627" i="6" s="1"/>
  <c r="Q2627" i="6" s="1"/>
  <c r="N2628" i="6"/>
  <c r="P2628" i="6" s="1"/>
  <c r="Q2628" i="6" s="1"/>
  <c r="N2629" i="6"/>
  <c r="P2629" i="6" s="1"/>
  <c r="Q2629" i="6" s="1"/>
  <c r="N2630" i="6"/>
  <c r="P2630" i="6" s="1"/>
  <c r="Q2630" i="6" s="1"/>
  <c r="N2631" i="6"/>
  <c r="P2631" i="6" s="1"/>
  <c r="Q2631" i="6" s="1"/>
  <c r="N2632" i="6"/>
  <c r="P2632" i="6" s="1"/>
  <c r="Q2632" i="6" s="1"/>
  <c r="N2633" i="6"/>
  <c r="P2633" i="6" s="1"/>
  <c r="Q2633" i="6" s="1"/>
  <c r="N2634" i="6"/>
  <c r="P2634" i="6" s="1"/>
  <c r="Q2634" i="6" s="1"/>
  <c r="N2635" i="6"/>
  <c r="P2635" i="6" s="1"/>
  <c r="Q2635" i="6" s="1"/>
  <c r="N2636" i="6"/>
  <c r="P2636" i="6" s="1"/>
  <c r="Q2636" i="6" s="1"/>
  <c r="N2637" i="6"/>
  <c r="P2637" i="6" s="1"/>
  <c r="Q2637" i="6" s="1"/>
  <c r="N2638" i="6"/>
  <c r="P2638" i="6" s="1"/>
  <c r="Q2638" i="6" s="1"/>
  <c r="N2639" i="6"/>
  <c r="P2639" i="6" s="1"/>
  <c r="Q2639" i="6" s="1"/>
  <c r="N2640" i="6"/>
  <c r="P2640" i="6" s="1"/>
  <c r="Q2640" i="6" s="1"/>
  <c r="N2641" i="6"/>
  <c r="P2641" i="6" s="1"/>
  <c r="Q2641" i="6" s="1"/>
  <c r="N2642" i="6"/>
  <c r="P2642" i="6" s="1"/>
  <c r="Q2642" i="6" s="1"/>
  <c r="N2643" i="6"/>
  <c r="P2643" i="6" s="1"/>
  <c r="Q2643" i="6" s="1"/>
  <c r="N2644" i="6"/>
  <c r="P2644" i="6" s="1"/>
  <c r="Q2644" i="6" s="1"/>
  <c r="N2645" i="6"/>
  <c r="P2645" i="6" s="1"/>
  <c r="Q2645" i="6" s="1"/>
  <c r="N2646" i="6"/>
  <c r="P2646" i="6" s="1"/>
  <c r="Q2646" i="6" s="1"/>
  <c r="N2647" i="6"/>
  <c r="P2647" i="6" s="1"/>
  <c r="Q2647" i="6" s="1"/>
  <c r="N2648" i="6"/>
  <c r="P2648" i="6" s="1"/>
  <c r="Q2648" i="6" s="1"/>
  <c r="N2649" i="6"/>
  <c r="P2649" i="6" s="1"/>
  <c r="Q2649" i="6" s="1"/>
  <c r="N2650" i="6"/>
  <c r="P2650" i="6" s="1"/>
  <c r="Q2650" i="6" s="1"/>
  <c r="N2651" i="6"/>
  <c r="P2651" i="6" s="1"/>
  <c r="Q2651" i="6" s="1"/>
  <c r="N2652" i="6"/>
  <c r="P2652" i="6" s="1"/>
  <c r="Q2652" i="6" s="1"/>
  <c r="N2653" i="6"/>
  <c r="P2653" i="6" s="1"/>
  <c r="Q2653" i="6" s="1"/>
  <c r="N2654" i="6"/>
  <c r="P2654" i="6" s="1"/>
  <c r="Q2654" i="6" s="1"/>
  <c r="N2655" i="6"/>
  <c r="P2655" i="6" s="1"/>
  <c r="Q2655" i="6" s="1"/>
  <c r="N2656" i="6"/>
  <c r="P2656" i="6" s="1"/>
  <c r="Q2656" i="6" s="1"/>
  <c r="N2657" i="6"/>
  <c r="P2657" i="6" s="1"/>
  <c r="Q2657" i="6" s="1"/>
  <c r="N2658" i="6"/>
  <c r="P2658" i="6" s="1"/>
  <c r="Q2658" i="6" s="1"/>
  <c r="N2659" i="6"/>
  <c r="P2659" i="6" s="1"/>
  <c r="Q2659" i="6" s="1"/>
  <c r="N2660" i="6"/>
  <c r="P2660" i="6" s="1"/>
  <c r="Q2660" i="6" s="1"/>
  <c r="N2661" i="6"/>
  <c r="P2661" i="6" s="1"/>
  <c r="Q2661" i="6" s="1"/>
  <c r="N2662" i="6"/>
  <c r="P2662" i="6" s="1"/>
  <c r="Q2662" i="6" s="1"/>
  <c r="N2663" i="6"/>
  <c r="P2663" i="6" s="1"/>
  <c r="Q2663" i="6" s="1"/>
  <c r="N2664" i="6"/>
  <c r="P2664" i="6" s="1"/>
  <c r="Q2664" i="6" s="1"/>
  <c r="N2665" i="6"/>
  <c r="P2665" i="6" s="1"/>
  <c r="Q2665" i="6" s="1"/>
  <c r="N2666" i="6"/>
  <c r="P2666" i="6" s="1"/>
  <c r="Q2666" i="6" s="1"/>
  <c r="N2667" i="6"/>
  <c r="P2667" i="6" s="1"/>
  <c r="Q2667" i="6" s="1"/>
  <c r="N2668" i="6"/>
  <c r="P2668" i="6" s="1"/>
  <c r="Q2668" i="6" s="1"/>
  <c r="N2669" i="6"/>
  <c r="P2669" i="6" s="1"/>
  <c r="Q2669" i="6" s="1"/>
  <c r="N2670" i="6"/>
  <c r="P2670" i="6" s="1"/>
  <c r="Q2670" i="6" s="1"/>
  <c r="N2671" i="6"/>
  <c r="P2671" i="6" s="1"/>
  <c r="Q2671" i="6" s="1"/>
  <c r="N2672" i="6"/>
  <c r="P2672" i="6" s="1"/>
  <c r="Q2672" i="6" s="1"/>
  <c r="N2673" i="6"/>
  <c r="P2673" i="6" s="1"/>
  <c r="Q2673" i="6" s="1"/>
  <c r="N2674" i="6"/>
  <c r="P2674" i="6" s="1"/>
  <c r="Q2674" i="6" s="1"/>
  <c r="N2675" i="6"/>
  <c r="P2675" i="6" s="1"/>
  <c r="Q2675" i="6" s="1"/>
  <c r="N2676" i="6"/>
  <c r="P2676" i="6" s="1"/>
  <c r="Q2676" i="6" s="1"/>
  <c r="N2677" i="6"/>
  <c r="P2677" i="6" s="1"/>
  <c r="Q2677" i="6" s="1"/>
  <c r="N2678" i="6"/>
  <c r="P2678" i="6" s="1"/>
  <c r="Q2678" i="6" s="1"/>
  <c r="N2679" i="6"/>
  <c r="P2679" i="6" s="1"/>
  <c r="Q2679" i="6" s="1"/>
  <c r="N2680" i="6"/>
  <c r="P2680" i="6" s="1"/>
  <c r="Q2680" i="6" s="1"/>
  <c r="N2681" i="6"/>
  <c r="P2681" i="6" s="1"/>
  <c r="Q2681" i="6" s="1"/>
  <c r="N2682" i="6"/>
  <c r="P2682" i="6" s="1"/>
  <c r="Q2682" i="6" s="1"/>
  <c r="N2683" i="6"/>
  <c r="P2683" i="6" s="1"/>
  <c r="Q2683" i="6" s="1"/>
  <c r="N2684" i="6"/>
  <c r="P2684" i="6" s="1"/>
  <c r="Q2684" i="6" s="1"/>
  <c r="N2685" i="6"/>
  <c r="P2685" i="6" s="1"/>
  <c r="Q2685" i="6" s="1"/>
  <c r="N2686" i="6"/>
  <c r="P2686" i="6" s="1"/>
  <c r="Q2686" i="6" s="1"/>
  <c r="N2687" i="6"/>
  <c r="P2687" i="6" s="1"/>
  <c r="Q2687" i="6" s="1"/>
  <c r="N2688" i="6"/>
  <c r="P2688" i="6" s="1"/>
  <c r="Q2688" i="6" s="1"/>
  <c r="N2689" i="6"/>
  <c r="P2689" i="6" s="1"/>
  <c r="Q2689" i="6" s="1"/>
  <c r="N2690" i="6"/>
  <c r="P2690" i="6" s="1"/>
  <c r="Q2690" i="6" s="1"/>
  <c r="N2691" i="6"/>
  <c r="P2691" i="6" s="1"/>
  <c r="Q2691" i="6" s="1"/>
  <c r="N2692" i="6"/>
  <c r="P2692" i="6" s="1"/>
  <c r="Q2692" i="6" s="1"/>
  <c r="N2693" i="6"/>
  <c r="P2693" i="6" s="1"/>
  <c r="Q2693" i="6" s="1"/>
  <c r="N2694" i="6"/>
  <c r="P2694" i="6" s="1"/>
  <c r="Q2694" i="6" s="1"/>
  <c r="N2695" i="6"/>
  <c r="P2695" i="6" s="1"/>
  <c r="Q2695" i="6" s="1"/>
  <c r="N2696" i="6"/>
  <c r="P2696" i="6" s="1"/>
  <c r="Q2696" i="6" s="1"/>
  <c r="N2697" i="6"/>
  <c r="P2697" i="6" s="1"/>
  <c r="Q2697" i="6" s="1"/>
  <c r="N2698" i="6"/>
  <c r="P2698" i="6" s="1"/>
  <c r="Q2698" i="6" s="1"/>
  <c r="N2699" i="6"/>
  <c r="P2699" i="6" s="1"/>
  <c r="Q2699" i="6" s="1"/>
  <c r="N2700" i="6"/>
  <c r="P2700" i="6" s="1"/>
  <c r="Q2700" i="6" s="1"/>
  <c r="N2701" i="6"/>
  <c r="P2701" i="6" s="1"/>
  <c r="Q2701" i="6" s="1"/>
  <c r="N2702" i="6"/>
  <c r="P2702" i="6" s="1"/>
  <c r="Q2702" i="6" s="1"/>
  <c r="N2703" i="6"/>
  <c r="P2703" i="6" s="1"/>
  <c r="Q2703" i="6" s="1"/>
  <c r="N2704" i="6"/>
  <c r="P2704" i="6" s="1"/>
  <c r="Q2704" i="6" s="1"/>
  <c r="N2705" i="6"/>
  <c r="P2705" i="6" s="1"/>
  <c r="Q2705" i="6" s="1"/>
  <c r="N2706" i="6"/>
  <c r="P2706" i="6" s="1"/>
  <c r="Q2706" i="6" s="1"/>
  <c r="N2707" i="6"/>
  <c r="P2707" i="6" s="1"/>
  <c r="Q2707" i="6" s="1"/>
  <c r="N2708" i="6"/>
  <c r="P2708" i="6" s="1"/>
  <c r="Q2708" i="6" s="1"/>
  <c r="N2709" i="6"/>
  <c r="P2709" i="6" s="1"/>
  <c r="Q2709" i="6" s="1"/>
  <c r="N2710" i="6"/>
  <c r="P2710" i="6" s="1"/>
  <c r="Q2710" i="6" s="1"/>
  <c r="N2711" i="6"/>
  <c r="P2711" i="6" s="1"/>
  <c r="Q2711" i="6" s="1"/>
  <c r="N2712" i="6"/>
  <c r="P2712" i="6" s="1"/>
  <c r="Q2712" i="6" s="1"/>
  <c r="N2713" i="6"/>
  <c r="P2713" i="6" s="1"/>
  <c r="Q2713" i="6" s="1"/>
  <c r="N2714" i="6"/>
  <c r="P2714" i="6" s="1"/>
  <c r="Q2714" i="6" s="1"/>
  <c r="N2715" i="6"/>
  <c r="P2715" i="6" s="1"/>
  <c r="Q2715" i="6" s="1"/>
  <c r="N2716" i="6"/>
  <c r="P2716" i="6" s="1"/>
  <c r="Q2716" i="6" s="1"/>
  <c r="N2717" i="6"/>
  <c r="P2717" i="6" s="1"/>
  <c r="Q2717" i="6" s="1"/>
  <c r="N2718" i="6"/>
  <c r="P2718" i="6" s="1"/>
  <c r="Q2718" i="6" s="1"/>
  <c r="N2719" i="6"/>
  <c r="P2719" i="6" s="1"/>
  <c r="Q2719" i="6" s="1"/>
  <c r="N2720" i="6"/>
  <c r="P2720" i="6" s="1"/>
  <c r="Q2720" i="6" s="1"/>
  <c r="N2721" i="6"/>
  <c r="P2721" i="6" s="1"/>
  <c r="Q2721" i="6" s="1"/>
  <c r="N2722" i="6"/>
  <c r="P2722" i="6" s="1"/>
  <c r="Q2722" i="6" s="1"/>
  <c r="N2723" i="6"/>
  <c r="P2723" i="6" s="1"/>
  <c r="Q2723" i="6" s="1"/>
  <c r="N2724" i="6"/>
  <c r="P2724" i="6" s="1"/>
  <c r="Q2724" i="6" s="1"/>
  <c r="N2725" i="6"/>
  <c r="P2725" i="6" s="1"/>
  <c r="Q2725" i="6" s="1"/>
  <c r="N2726" i="6"/>
  <c r="P2726" i="6" s="1"/>
  <c r="Q2726" i="6" s="1"/>
  <c r="N2727" i="6"/>
  <c r="P2727" i="6" s="1"/>
  <c r="Q2727" i="6" s="1"/>
  <c r="N2728" i="6"/>
  <c r="P2728" i="6" s="1"/>
  <c r="Q2728" i="6" s="1"/>
  <c r="N2729" i="6"/>
  <c r="P2729" i="6" s="1"/>
  <c r="Q2729" i="6" s="1"/>
  <c r="N2730" i="6"/>
  <c r="P2730" i="6" s="1"/>
  <c r="Q2730" i="6" s="1"/>
  <c r="N2731" i="6"/>
  <c r="P2731" i="6" s="1"/>
  <c r="Q2731" i="6" s="1"/>
  <c r="N2732" i="6"/>
  <c r="P2732" i="6" s="1"/>
  <c r="Q2732" i="6" s="1"/>
  <c r="N2733" i="6"/>
  <c r="P2733" i="6" s="1"/>
  <c r="Q2733" i="6" s="1"/>
  <c r="N2734" i="6"/>
  <c r="P2734" i="6" s="1"/>
  <c r="Q2734" i="6" s="1"/>
  <c r="N2735" i="6"/>
  <c r="P2735" i="6" s="1"/>
  <c r="Q2735" i="6" s="1"/>
  <c r="N2736" i="6"/>
  <c r="P2736" i="6" s="1"/>
  <c r="Q2736" i="6" s="1"/>
  <c r="N2737" i="6"/>
  <c r="P2737" i="6" s="1"/>
  <c r="Q2737" i="6" s="1"/>
  <c r="N2738" i="6"/>
  <c r="P2738" i="6" s="1"/>
  <c r="Q2738" i="6" s="1"/>
  <c r="N2739" i="6"/>
  <c r="P2739" i="6" s="1"/>
  <c r="Q2739" i="6" s="1"/>
  <c r="N2740" i="6"/>
  <c r="P2740" i="6" s="1"/>
  <c r="Q2740" i="6" s="1"/>
  <c r="N2741" i="6"/>
  <c r="P2741" i="6" s="1"/>
  <c r="Q2741" i="6" s="1"/>
  <c r="N2742" i="6"/>
  <c r="P2742" i="6" s="1"/>
  <c r="Q2742" i="6" s="1"/>
  <c r="N2743" i="6"/>
  <c r="P2743" i="6" s="1"/>
  <c r="Q2743" i="6" s="1"/>
  <c r="N2744" i="6"/>
  <c r="P2744" i="6" s="1"/>
  <c r="Q2744" i="6" s="1"/>
  <c r="N2745" i="6"/>
  <c r="P2745" i="6" s="1"/>
  <c r="Q2745" i="6" s="1"/>
  <c r="N2746" i="6"/>
  <c r="P2746" i="6" s="1"/>
  <c r="Q2746" i="6" s="1"/>
  <c r="N2747" i="6"/>
  <c r="P2747" i="6" s="1"/>
  <c r="Q2747" i="6" s="1"/>
  <c r="N2748" i="6"/>
  <c r="P2748" i="6" s="1"/>
  <c r="Q2748" i="6" s="1"/>
  <c r="N2749" i="6"/>
  <c r="P2749" i="6" s="1"/>
  <c r="Q2749" i="6" s="1"/>
  <c r="N2750" i="6"/>
  <c r="P2750" i="6" s="1"/>
  <c r="Q2750" i="6" s="1"/>
  <c r="N2751" i="6"/>
  <c r="P2751" i="6" s="1"/>
  <c r="Q2751" i="6" s="1"/>
  <c r="N2752" i="6"/>
  <c r="P2752" i="6" s="1"/>
  <c r="Q2752" i="6" s="1"/>
  <c r="N2753" i="6"/>
  <c r="P2753" i="6" s="1"/>
  <c r="Q2753" i="6" s="1"/>
  <c r="N2754" i="6"/>
  <c r="P2754" i="6" s="1"/>
  <c r="Q2754" i="6" s="1"/>
  <c r="N2755" i="6"/>
  <c r="P2755" i="6" s="1"/>
  <c r="Q2755" i="6" s="1"/>
  <c r="N2756" i="6"/>
  <c r="P2756" i="6" s="1"/>
  <c r="Q2756" i="6" s="1"/>
  <c r="N2757" i="6"/>
  <c r="P2757" i="6" s="1"/>
  <c r="Q2757" i="6" s="1"/>
  <c r="N2758" i="6"/>
  <c r="P2758" i="6" s="1"/>
  <c r="Q2758" i="6" s="1"/>
  <c r="N2759" i="6"/>
  <c r="P2759" i="6" s="1"/>
  <c r="Q2759" i="6" s="1"/>
  <c r="N2760" i="6"/>
  <c r="P2760" i="6" s="1"/>
  <c r="Q2760" i="6" s="1"/>
  <c r="N2761" i="6"/>
  <c r="P2761" i="6" s="1"/>
  <c r="Q2761" i="6" s="1"/>
  <c r="N2762" i="6"/>
  <c r="P2762" i="6" s="1"/>
  <c r="Q2762" i="6" s="1"/>
  <c r="N2763" i="6"/>
  <c r="P2763" i="6" s="1"/>
  <c r="Q2763" i="6" s="1"/>
  <c r="N2764" i="6"/>
  <c r="P2764" i="6" s="1"/>
  <c r="Q2764" i="6" s="1"/>
  <c r="N2765" i="6"/>
  <c r="P2765" i="6" s="1"/>
  <c r="Q2765" i="6" s="1"/>
  <c r="N2766" i="6"/>
  <c r="P2766" i="6" s="1"/>
  <c r="Q2766" i="6" s="1"/>
  <c r="N2767" i="6"/>
  <c r="P2767" i="6" s="1"/>
  <c r="Q2767" i="6" s="1"/>
  <c r="N2768" i="6"/>
  <c r="P2768" i="6" s="1"/>
  <c r="Q2768" i="6" s="1"/>
  <c r="N2769" i="6"/>
  <c r="P2769" i="6" s="1"/>
  <c r="Q2769" i="6" s="1"/>
  <c r="N2770" i="6"/>
  <c r="P2770" i="6" s="1"/>
  <c r="Q2770" i="6" s="1"/>
  <c r="N2771" i="6"/>
  <c r="P2771" i="6" s="1"/>
  <c r="Q2771" i="6" s="1"/>
  <c r="N2772" i="6"/>
  <c r="P2772" i="6" s="1"/>
  <c r="Q2772" i="6" s="1"/>
  <c r="N2773" i="6"/>
  <c r="P2773" i="6" s="1"/>
  <c r="Q2773" i="6" s="1"/>
  <c r="N2774" i="6"/>
  <c r="P2774" i="6" s="1"/>
  <c r="Q2774" i="6" s="1"/>
  <c r="N2775" i="6"/>
  <c r="P2775" i="6" s="1"/>
  <c r="Q2775" i="6" s="1"/>
  <c r="N2776" i="6"/>
  <c r="P2776" i="6" s="1"/>
  <c r="Q2776" i="6" s="1"/>
  <c r="N2777" i="6"/>
  <c r="P2777" i="6" s="1"/>
  <c r="Q2777" i="6" s="1"/>
  <c r="N2778" i="6"/>
  <c r="P2778" i="6" s="1"/>
  <c r="Q2778" i="6" s="1"/>
  <c r="N2779" i="6"/>
  <c r="P2779" i="6" s="1"/>
  <c r="Q2779" i="6" s="1"/>
  <c r="N2780" i="6"/>
  <c r="P2780" i="6" s="1"/>
  <c r="Q2780" i="6" s="1"/>
  <c r="N2781" i="6"/>
  <c r="P2781" i="6" s="1"/>
  <c r="Q2781" i="6" s="1"/>
  <c r="N2782" i="6"/>
  <c r="P2782" i="6" s="1"/>
  <c r="Q2782" i="6" s="1"/>
  <c r="N2783" i="6"/>
  <c r="P2783" i="6" s="1"/>
  <c r="Q2783" i="6" s="1"/>
  <c r="N2784" i="6"/>
  <c r="P2784" i="6" s="1"/>
  <c r="Q2784" i="6" s="1"/>
  <c r="N2785" i="6"/>
  <c r="P2785" i="6" s="1"/>
  <c r="Q2785" i="6" s="1"/>
  <c r="N2786" i="6"/>
  <c r="P2786" i="6" s="1"/>
  <c r="Q2786" i="6" s="1"/>
  <c r="N2787" i="6"/>
  <c r="P2787" i="6" s="1"/>
  <c r="Q2787" i="6" s="1"/>
  <c r="N2788" i="6"/>
  <c r="P2788" i="6" s="1"/>
  <c r="Q2788" i="6" s="1"/>
  <c r="N2789" i="6"/>
  <c r="P2789" i="6" s="1"/>
  <c r="Q2789" i="6" s="1"/>
  <c r="N2790" i="6"/>
  <c r="P2790" i="6" s="1"/>
  <c r="Q2790" i="6" s="1"/>
  <c r="N2791" i="6"/>
  <c r="P2791" i="6" s="1"/>
  <c r="Q2791" i="6" s="1"/>
  <c r="N2792" i="6"/>
  <c r="P2792" i="6" s="1"/>
  <c r="Q2792" i="6" s="1"/>
  <c r="N2793" i="6"/>
  <c r="P2793" i="6" s="1"/>
  <c r="Q2793" i="6" s="1"/>
  <c r="N2794" i="6"/>
  <c r="P2794" i="6" s="1"/>
  <c r="Q2794" i="6" s="1"/>
  <c r="N2795" i="6"/>
  <c r="P2795" i="6" s="1"/>
  <c r="Q2795" i="6" s="1"/>
  <c r="N2796" i="6"/>
  <c r="P2796" i="6" s="1"/>
  <c r="Q2796" i="6" s="1"/>
  <c r="N2797" i="6"/>
  <c r="P2797" i="6" s="1"/>
  <c r="Q2797" i="6" s="1"/>
  <c r="N2798" i="6"/>
  <c r="P2798" i="6" s="1"/>
  <c r="Q2798" i="6" s="1"/>
  <c r="N2799" i="6"/>
  <c r="P2799" i="6" s="1"/>
  <c r="Q2799" i="6" s="1"/>
  <c r="N2800" i="6"/>
  <c r="P2800" i="6" s="1"/>
  <c r="Q2800" i="6" s="1"/>
  <c r="N2801" i="6"/>
  <c r="P2801" i="6" s="1"/>
  <c r="Q2801" i="6" s="1"/>
  <c r="N2802" i="6"/>
  <c r="P2802" i="6" s="1"/>
  <c r="Q2802" i="6" s="1"/>
  <c r="N2803" i="6"/>
  <c r="P2803" i="6" s="1"/>
  <c r="Q2803" i="6" s="1"/>
  <c r="N2804" i="6"/>
  <c r="P2804" i="6" s="1"/>
  <c r="Q2804" i="6" s="1"/>
  <c r="N2805" i="6"/>
  <c r="P2805" i="6" s="1"/>
  <c r="Q2805" i="6" s="1"/>
  <c r="N2806" i="6"/>
  <c r="P2806" i="6" s="1"/>
  <c r="Q2806" i="6" s="1"/>
  <c r="N2807" i="6"/>
  <c r="P2807" i="6" s="1"/>
  <c r="Q2807" i="6" s="1"/>
  <c r="N2808" i="6"/>
  <c r="P2808" i="6" s="1"/>
  <c r="Q2808" i="6" s="1"/>
  <c r="N2809" i="6"/>
  <c r="P2809" i="6" s="1"/>
  <c r="Q2809" i="6" s="1"/>
  <c r="N2810" i="6"/>
  <c r="P2810" i="6" s="1"/>
  <c r="Q2810" i="6" s="1"/>
  <c r="N2811" i="6"/>
  <c r="P2811" i="6" s="1"/>
  <c r="Q2811" i="6" s="1"/>
  <c r="N2812" i="6"/>
  <c r="P2812" i="6" s="1"/>
  <c r="Q2812" i="6" s="1"/>
  <c r="N2813" i="6"/>
  <c r="P2813" i="6" s="1"/>
  <c r="Q2813" i="6" s="1"/>
  <c r="N2814" i="6"/>
  <c r="P2814" i="6" s="1"/>
  <c r="Q2814" i="6" s="1"/>
  <c r="N2815" i="6"/>
  <c r="P2815" i="6" s="1"/>
  <c r="Q2815" i="6" s="1"/>
  <c r="N2816" i="6"/>
  <c r="P2816" i="6" s="1"/>
  <c r="Q2816" i="6" s="1"/>
  <c r="N2817" i="6"/>
  <c r="P2817" i="6" s="1"/>
  <c r="Q2817" i="6" s="1"/>
  <c r="N2818" i="6"/>
  <c r="P2818" i="6" s="1"/>
  <c r="Q2818" i="6" s="1"/>
  <c r="N2819" i="6"/>
  <c r="P2819" i="6" s="1"/>
  <c r="Q2819" i="6" s="1"/>
  <c r="N2820" i="6"/>
  <c r="P2820" i="6" s="1"/>
  <c r="Q2820" i="6" s="1"/>
  <c r="N2821" i="6"/>
  <c r="P2821" i="6" s="1"/>
  <c r="Q2821" i="6" s="1"/>
  <c r="N2822" i="6"/>
  <c r="P2822" i="6" s="1"/>
  <c r="Q2822" i="6" s="1"/>
  <c r="N2823" i="6"/>
  <c r="P2823" i="6" s="1"/>
  <c r="Q2823" i="6" s="1"/>
  <c r="N2824" i="6"/>
  <c r="P2824" i="6" s="1"/>
  <c r="Q2824" i="6" s="1"/>
  <c r="N2825" i="6"/>
  <c r="P2825" i="6" s="1"/>
  <c r="Q2825" i="6" s="1"/>
  <c r="N2826" i="6"/>
  <c r="P2826" i="6" s="1"/>
  <c r="Q2826" i="6" s="1"/>
  <c r="N2827" i="6"/>
  <c r="P2827" i="6" s="1"/>
  <c r="Q2827" i="6" s="1"/>
  <c r="N2828" i="6"/>
  <c r="P2828" i="6" s="1"/>
  <c r="Q2828" i="6" s="1"/>
  <c r="N2829" i="6"/>
  <c r="P2829" i="6" s="1"/>
  <c r="Q2829" i="6" s="1"/>
  <c r="N2830" i="6"/>
  <c r="P2830" i="6" s="1"/>
  <c r="Q2830" i="6" s="1"/>
  <c r="N2831" i="6"/>
  <c r="P2831" i="6" s="1"/>
  <c r="Q2831" i="6" s="1"/>
  <c r="N2832" i="6"/>
  <c r="P2832" i="6" s="1"/>
  <c r="Q2832" i="6" s="1"/>
  <c r="N2833" i="6"/>
  <c r="P2833" i="6" s="1"/>
  <c r="Q2833" i="6" s="1"/>
  <c r="N2834" i="6"/>
  <c r="P2834" i="6" s="1"/>
  <c r="Q2834" i="6" s="1"/>
  <c r="N2835" i="6"/>
  <c r="P2835" i="6" s="1"/>
  <c r="Q2835" i="6" s="1"/>
  <c r="N2836" i="6"/>
  <c r="P2836" i="6" s="1"/>
  <c r="Q2836" i="6" s="1"/>
  <c r="N2837" i="6"/>
  <c r="P2837" i="6" s="1"/>
  <c r="Q2837" i="6" s="1"/>
  <c r="N2838" i="6"/>
  <c r="P2838" i="6" s="1"/>
  <c r="Q2838" i="6" s="1"/>
  <c r="N2839" i="6"/>
  <c r="P2839" i="6" s="1"/>
  <c r="Q2839" i="6" s="1"/>
  <c r="N2840" i="6"/>
  <c r="P2840" i="6" s="1"/>
  <c r="Q2840" i="6" s="1"/>
  <c r="N2841" i="6"/>
  <c r="P2841" i="6" s="1"/>
  <c r="Q2841" i="6" s="1"/>
  <c r="N2842" i="6"/>
  <c r="P2842" i="6" s="1"/>
  <c r="Q2842" i="6" s="1"/>
  <c r="N2843" i="6"/>
  <c r="P2843" i="6" s="1"/>
  <c r="Q2843" i="6" s="1"/>
  <c r="N2844" i="6"/>
  <c r="P2844" i="6" s="1"/>
  <c r="Q2844" i="6" s="1"/>
  <c r="N2845" i="6"/>
  <c r="P2845" i="6" s="1"/>
  <c r="Q2845" i="6" s="1"/>
  <c r="N2846" i="6"/>
  <c r="P2846" i="6" s="1"/>
  <c r="Q2846" i="6" s="1"/>
  <c r="N2847" i="6"/>
  <c r="P2847" i="6" s="1"/>
  <c r="Q2847" i="6" s="1"/>
  <c r="N2848" i="6"/>
  <c r="P2848" i="6" s="1"/>
  <c r="Q2848" i="6" s="1"/>
  <c r="N2849" i="6"/>
  <c r="P2849" i="6" s="1"/>
  <c r="Q2849" i="6" s="1"/>
  <c r="N2850" i="6"/>
  <c r="P2850" i="6" s="1"/>
  <c r="Q2850" i="6" s="1"/>
  <c r="N2851" i="6"/>
  <c r="P2851" i="6" s="1"/>
  <c r="Q2851" i="6" s="1"/>
  <c r="N2852" i="6"/>
  <c r="P2852" i="6" s="1"/>
  <c r="Q2852" i="6" s="1"/>
  <c r="N2853" i="6"/>
  <c r="P2853" i="6" s="1"/>
  <c r="Q2853" i="6" s="1"/>
  <c r="N2854" i="6"/>
  <c r="P2854" i="6" s="1"/>
  <c r="Q2854" i="6" s="1"/>
  <c r="N2855" i="6"/>
  <c r="P2855" i="6" s="1"/>
  <c r="Q2855" i="6" s="1"/>
  <c r="N2856" i="6"/>
  <c r="P2856" i="6" s="1"/>
  <c r="Q2856" i="6" s="1"/>
  <c r="N2857" i="6"/>
  <c r="P2857" i="6" s="1"/>
  <c r="Q2857" i="6" s="1"/>
  <c r="N2858" i="6"/>
  <c r="P2858" i="6" s="1"/>
  <c r="Q2858" i="6" s="1"/>
  <c r="N2859" i="6"/>
  <c r="P2859" i="6" s="1"/>
  <c r="Q2859" i="6" s="1"/>
  <c r="N2860" i="6"/>
  <c r="P2860" i="6" s="1"/>
  <c r="Q2860" i="6" s="1"/>
  <c r="N2861" i="6"/>
  <c r="P2861" i="6" s="1"/>
  <c r="Q2861" i="6" s="1"/>
  <c r="N2862" i="6"/>
  <c r="P2862" i="6" s="1"/>
  <c r="Q2862" i="6" s="1"/>
  <c r="N2863" i="6"/>
  <c r="P2863" i="6" s="1"/>
  <c r="Q2863" i="6" s="1"/>
  <c r="N2864" i="6"/>
  <c r="P2864" i="6" s="1"/>
  <c r="Q2864" i="6" s="1"/>
  <c r="N2865" i="6"/>
  <c r="P2865" i="6" s="1"/>
  <c r="Q2865" i="6" s="1"/>
  <c r="N2866" i="6"/>
  <c r="P2866" i="6" s="1"/>
  <c r="Q2866" i="6" s="1"/>
  <c r="N2867" i="6"/>
  <c r="P2867" i="6" s="1"/>
  <c r="Q2867" i="6" s="1"/>
  <c r="N2868" i="6"/>
  <c r="P2868" i="6" s="1"/>
  <c r="Q2868" i="6" s="1"/>
  <c r="N2869" i="6"/>
  <c r="P2869" i="6" s="1"/>
  <c r="Q2869" i="6" s="1"/>
  <c r="N2870" i="6"/>
  <c r="P2870" i="6" s="1"/>
  <c r="Q2870" i="6" s="1"/>
  <c r="N2871" i="6"/>
  <c r="P2871" i="6" s="1"/>
  <c r="Q2871" i="6" s="1"/>
  <c r="N2872" i="6"/>
  <c r="P2872" i="6" s="1"/>
  <c r="Q2872" i="6" s="1"/>
  <c r="N2873" i="6"/>
  <c r="P2873" i="6" s="1"/>
  <c r="Q2873" i="6" s="1"/>
  <c r="N2874" i="6"/>
  <c r="P2874" i="6" s="1"/>
  <c r="Q2874" i="6" s="1"/>
  <c r="N2875" i="6"/>
  <c r="P2875" i="6" s="1"/>
  <c r="Q2875" i="6" s="1"/>
  <c r="N2876" i="6"/>
  <c r="P2876" i="6" s="1"/>
  <c r="Q2876" i="6" s="1"/>
  <c r="N2877" i="6"/>
  <c r="P2877" i="6" s="1"/>
  <c r="Q2877" i="6" s="1"/>
  <c r="N2878" i="6"/>
  <c r="P2878" i="6" s="1"/>
  <c r="Q2878" i="6" s="1"/>
  <c r="N2879" i="6"/>
  <c r="P2879" i="6" s="1"/>
  <c r="Q2879" i="6" s="1"/>
  <c r="N2880" i="6"/>
  <c r="P2880" i="6" s="1"/>
  <c r="Q2880" i="6" s="1"/>
  <c r="N2881" i="6"/>
  <c r="P2881" i="6" s="1"/>
  <c r="Q2881" i="6" s="1"/>
  <c r="N2882" i="6"/>
  <c r="P2882" i="6" s="1"/>
  <c r="Q2882" i="6" s="1"/>
  <c r="N2883" i="6"/>
  <c r="P2883" i="6" s="1"/>
  <c r="Q2883" i="6" s="1"/>
  <c r="N2884" i="6"/>
  <c r="P2884" i="6" s="1"/>
  <c r="Q2884" i="6" s="1"/>
  <c r="N2885" i="6"/>
  <c r="P2885" i="6" s="1"/>
  <c r="Q2885" i="6" s="1"/>
  <c r="N2886" i="6"/>
  <c r="P2886" i="6" s="1"/>
  <c r="Q2886" i="6" s="1"/>
  <c r="N2887" i="6"/>
  <c r="P2887" i="6" s="1"/>
  <c r="Q2887" i="6" s="1"/>
  <c r="N2888" i="6"/>
  <c r="P2888" i="6" s="1"/>
  <c r="Q2888" i="6" s="1"/>
  <c r="N2889" i="6"/>
  <c r="P2889" i="6" s="1"/>
  <c r="Q2889" i="6" s="1"/>
  <c r="N2890" i="6"/>
  <c r="P2890" i="6" s="1"/>
  <c r="Q2890" i="6" s="1"/>
  <c r="N2891" i="6"/>
  <c r="P2891" i="6" s="1"/>
  <c r="Q2891" i="6" s="1"/>
  <c r="N2892" i="6"/>
  <c r="P2892" i="6" s="1"/>
  <c r="Q2892" i="6" s="1"/>
  <c r="N2893" i="6"/>
  <c r="P2893" i="6" s="1"/>
  <c r="Q2893" i="6" s="1"/>
  <c r="N2894" i="6"/>
  <c r="P2894" i="6" s="1"/>
  <c r="Q2894" i="6" s="1"/>
  <c r="N2895" i="6"/>
  <c r="P2895" i="6" s="1"/>
  <c r="Q2895" i="6" s="1"/>
  <c r="N2896" i="6"/>
  <c r="P2896" i="6" s="1"/>
  <c r="Q2896" i="6" s="1"/>
  <c r="N2897" i="6"/>
  <c r="P2897" i="6" s="1"/>
  <c r="Q2897" i="6" s="1"/>
  <c r="N2898" i="6"/>
  <c r="P2898" i="6" s="1"/>
  <c r="Q2898" i="6" s="1"/>
  <c r="N2899" i="6"/>
  <c r="P2899" i="6" s="1"/>
  <c r="Q2899" i="6" s="1"/>
  <c r="N2900" i="6"/>
  <c r="P2900" i="6" s="1"/>
  <c r="Q2900" i="6" s="1"/>
  <c r="N2901" i="6"/>
  <c r="P2901" i="6" s="1"/>
  <c r="Q2901" i="6" s="1"/>
  <c r="N2902" i="6"/>
  <c r="P2902" i="6" s="1"/>
  <c r="Q2902" i="6" s="1"/>
  <c r="N2903" i="6"/>
  <c r="P2903" i="6" s="1"/>
  <c r="Q2903" i="6" s="1"/>
  <c r="N2904" i="6"/>
  <c r="P2904" i="6" s="1"/>
  <c r="Q2904" i="6" s="1"/>
  <c r="N2905" i="6"/>
  <c r="P2905" i="6" s="1"/>
  <c r="Q2905" i="6" s="1"/>
  <c r="N2906" i="6"/>
  <c r="P2906" i="6" s="1"/>
  <c r="Q2906" i="6" s="1"/>
  <c r="N2907" i="6"/>
  <c r="P2907" i="6" s="1"/>
  <c r="Q2907" i="6" s="1"/>
  <c r="N2908" i="6"/>
  <c r="P2908" i="6" s="1"/>
  <c r="Q2908" i="6" s="1"/>
  <c r="N2909" i="6"/>
  <c r="P2909" i="6" s="1"/>
  <c r="Q2909" i="6" s="1"/>
  <c r="N2910" i="6"/>
  <c r="P2910" i="6" s="1"/>
  <c r="Q2910" i="6" s="1"/>
  <c r="N2911" i="6"/>
  <c r="P2911" i="6" s="1"/>
  <c r="Q2911" i="6" s="1"/>
  <c r="N2912" i="6"/>
  <c r="P2912" i="6" s="1"/>
  <c r="Q2912" i="6" s="1"/>
  <c r="N2913" i="6"/>
  <c r="P2913" i="6" s="1"/>
  <c r="Q2913" i="6" s="1"/>
  <c r="N2914" i="6"/>
  <c r="P2914" i="6" s="1"/>
  <c r="Q2914" i="6" s="1"/>
  <c r="N2915" i="6"/>
  <c r="P2915" i="6" s="1"/>
  <c r="Q2915" i="6" s="1"/>
  <c r="N2916" i="6"/>
  <c r="P2916" i="6" s="1"/>
  <c r="Q2916" i="6" s="1"/>
  <c r="N2917" i="6"/>
  <c r="P2917" i="6" s="1"/>
  <c r="Q2917" i="6" s="1"/>
  <c r="N2918" i="6"/>
  <c r="P2918" i="6" s="1"/>
  <c r="Q2918" i="6" s="1"/>
  <c r="N2919" i="6"/>
  <c r="P2919" i="6" s="1"/>
  <c r="Q2919" i="6" s="1"/>
  <c r="N2920" i="6"/>
  <c r="P2920" i="6" s="1"/>
  <c r="Q2920" i="6" s="1"/>
  <c r="N2921" i="6"/>
  <c r="P2921" i="6" s="1"/>
  <c r="Q2921" i="6" s="1"/>
  <c r="N2922" i="6"/>
  <c r="P2922" i="6" s="1"/>
  <c r="Q2922" i="6" s="1"/>
  <c r="N2923" i="6"/>
  <c r="P2923" i="6" s="1"/>
  <c r="Q2923" i="6" s="1"/>
  <c r="N2924" i="6"/>
  <c r="P2924" i="6" s="1"/>
  <c r="Q2924" i="6" s="1"/>
  <c r="N2925" i="6"/>
  <c r="P2925" i="6" s="1"/>
  <c r="Q2925" i="6" s="1"/>
  <c r="N2926" i="6"/>
  <c r="P2926" i="6" s="1"/>
  <c r="Q2926" i="6" s="1"/>
  <c r="N2927" i="6"/>
  <c r="P2927" i="6" s="1"/>
  <c r="Q2927" i="6" s="1"/>
  <c r="N2928" i="6"/>
  <c r="P2928" i="6" s="1"/>
  <c r="Q2928" i="6" s="1"/>
  <c r="N2929" i="6"/>
  <c r="P2929" i="6" s="1"/>
  <c r="Q2929" i="6" s="1"/>
  <c r="N2930" i="6"/>
  <c r="P2930" i="6" s="1"/>
  <c r="Q2930" i="6" s="1"/>
  <c r="N2931" i="6"/>
  <c r="P2931" i="6" s="1"/>
  <c r="Q2931" i="6" s="1"/>
  <c r="N2932" i="6"/>
  <c r="P2932" i="6" s="1"/>
  <c r="Q2932" i="6" s="1"/>
  <c r="N2933" i="6"/>
  <c r="P2933" i="6" s="1"/>
  <c r="Q2933" i="6" s="1"/>
  <c r="N2934" i="6"/>
  <c r="P2934" i="6" s="1"/>
  <c r="Q2934" i="6" s="1"/>
  <c r="N2935" i="6"/>
  <c r="P2935" i="6" s="1"/>
  <c r="Q2935" i="6" s="1"/>
  <c r="N2936" i="6"/>
  <c r="P2936" i="6" s="1"/>
  <c r="Q2936" i="6" s="1"/>
  <c r="N2937" i="6"/>
  <c r="P2937" i="6" s="1"/>
  <c r="Q2937" i="6" s="1"/>
  <c r="N2938" i="6"/>
  <c r="P2938" i="6" s="1"/>
  <c r="Q2938" i="6" s="1"/>
  <c r="N2939" i="6"/>
  <c r="P2939" i="6" s="1"/>
  <c r="Q2939" i="6" s="1"/>
  <c r="N2940" i="6"/>
  <c r="P2940" i="6" s="1"/>
  <c r="Q2940" i="6" s="1"/>
  <c r="N2941" i="6"/>
  <c r="P2941" i="6" s="1"/>
  <c r="Q2941" i="6" s="1"/>
  <c r="N2942" i="6"/>
  <c r="P2942" i="6" s="1"/>
  <c r="Q2942" i="6" s="1"/>
  <c r="N2943" i="6"/>
  <c r="P2943" i="6" s="1"/>
  <c r="Q2943" i="6" s="1"/>
  <c r="N2944" i="6"/>
  <c r="P2944" i="6" s="1"/>
  <c r="Q2944" i="6" s="1"/>
  <c r="N2945" i="6"/>
  <c r="P2945" i="6" s="1"/>
  <c r="Q2945" i="6" s="1"/>
  <c r="N2946" i="6"/>
  <c r="P2946" i="6" s="1"/>
  <c r="Q2946" i="6" s="1"/>
  <c r="N2947" i="6"/>
  <c r="P2947" i="6" s="1"/>
  <c r="Q2947" i="6" s="1"/>
  <c r="N2948" i="6"/>
  <c r="P2948" i="6" s="1"/>
  <c r="Q2948" i="6" s="1"/>
  <c r="N2949" i="6"/>
  <c r="P2949" i="6" s="1"/>
  <c r="Q2949" i="6" s="1"/>
  <c r="N2950" i="6"/>
  <c r="P2950" i="6" s="1"/>
  <c r="Q2950" i="6" s="1"/>
  <c r="N2951" i="6"/>
  <c r="P2951" i="6" s="1"/>
  <c r="Q2951" i="6" s="1"/>
  <c r="N2952" i="6"/>
  <c r="P2952" i="6" s="1"/>
  <c r="Q2952" i="6" s="1"/>
  <c r="N2953" i="6"/>
  <c r="P2953" i="6" s="1"/>
  <c r="Q2953" i="6" s="1"/>
  <c r="N2954" i="6"/>
  <c r="P2954" i="6" s="1"/>
  <c r="Q2954" i="6" s="1"/>
  <c r="N2955" i="6"/>
  <c r="P2955" i="6" s="1"/>
  <c r="Q2955" i="6" s="1"/>
  <c r="N2956" i="6"/>
  <c r="P2956" i="6" s="1"/>
  <c r="Q2956" i="6" s="1"/>
  <c r="N2957" i="6"/>
  <c r="P2957" i="6" s="1"/>
  <c r="Q2957" i="6" s="1"/>
  <c r="N2958" i="6"/>
  <c r="P2958" i="6" s="1"/>
  <c r="Q2958" i="6" s="1"/>
  <c r="N2959" i="6"/>
  <c r="P2959" i="6" s="1"/>
  <c r="Q2959" i="6" s="1"/>
  <c r="N2960" i="6"/>
  <c r="P2960" i="6" s="1"/>
  <c r="Q2960" i="6" s="1"/>
  <c r="N2961" i="6"/>
  <c r="P2961" i="6" s="1"/>
  <c r="Q2961" i="6" s="1"/>
  <c r="N2962" i="6"/>
  <c r="P2962" i="6" s="1"/>
  <c r="Q2962" i="6" s="1"/>
  <c r="N2963" i="6"/>
  <c r="P2963" i="6" s="1"/>
  <c r="Q2963" i="6" s="1"/>
  <c r="N2964" i="6"/>
  <c r="P2964" i="6" s="1"/>
  <c r="Q2964" i="6" s="1"/>
  <c r="N2965" i="6"/>
  <c r="P2965" i="6" s="1"/>
  <c r="Q2965" i="6" s="1"/>
  <c r="N2966" i="6"/>
  <c r="P2966" i="6" s="1"/>
  <c r="Q2966" i="6" s="1"/>
  <c r="N2967" i="6"/>
  <c r="P2967" i="6" s="1"/>
  <c r="Q2967" i="6" s="1"/>
  <c r="N2968" i="6"/>
  <c r="P2968" i="6" s="1"/>
  <c r="Q2968" i="6" s="1"/>
  <c r="N2969" i="6"/>
  <c r="P2969" i="6" s="1"/>
  <c r="Q2969" i="6" s="1"/>
  <c r="N2970" i="6"/>
  <c r="P2970" i="6" s="1"/>
  <c r="Q2970" i="6" s="1"/>
  <c r="N2971" i="6"/>
  <c r="P2971" i="6" s="1"/>
  <c r="Q2971" i="6" s="1"/>
  <c r="N2972" i="6"/>
  <c r="P2972" i="6" s="1"/>
  <c r="Q2972" i="6" s="1"/>
  <c r="N2973" i="6"/>
  <c r="P2973" i="6" s="1"/>
  <c r="Q2973" i="6" s="1"/>
  <c r="N2974" i="6"/>
  <c r="P2974" i="6" s="1"/>
  <c r="Q2974" i="6" s="1"/>
  <c r="N2975" i="6"/>
  <c r="P2975" i="6" s="1"/>
  <c r="Q2975" i="6" s="1"/>
  <c r="N2976" i="6"/>
  <c r="P2976" i="6" s="1"/>
  <c r="Q2976" i="6" s="1"/>
  <c r="N2977" i="6"/>
  <c r="P2977" i="6" s="1"/>
  <c r="Q2977" i="6" s="1"/>
  <c r="N2978" i="6"/>
  <c r="P2978" i="6" s="1"/>
  <c r="Q2978" i="6" s="1"/>
  <c r="N2979" i="6"/>
  <c r="P2979" i="6" s="1"/>
  <c r="Q2979" i="6" s="1"/>
  <c r="N2980" i="6"/>
  <c r="P2980" i="6" s="1"/>
  <c r="Q2980" i="6" s="1"/>
  <c r="N2981" i="6"/>
  <c r="P2981" i="6" s="1"/>
  <c r="Q2981" i="6" s="1"/>
  <c r="N2982" i="6"/>
  <c r="P2982" i="6" s="1"/>
  <c r="Q2982" i="6" s="1"/>
  <c r="N2983" i="6"/>
  <c r="P2983" i="6" s="1"/>
  <c r="Q2983" i="6" s="1"/>
  <c r="N2984" i="6"/>
  <c r="P2984" i="6" s="1"/>
  <c r="Q2984" i="6" s="1"/>
  <c r="N2985" i="6"/>
  <c r="P2985" i="6" s="1"/>
  <c r="Q2985" i="6" s="1"/>
  <c r="N2986" i="6"/>
  <c r="P2986" i="6" s="1"/>
  <c r="Q2986" i="6" s="1"/>
  <c r="N2987" i="6"/>
  <c r="P2987" i="6" s="1"/>
  <c r="Q2987" i="6" s="1"/>
  <c r="N2988" i="6"/>
  <c r="P2988" i="6" s="1"/>
  <c r="Q2988" i="6" s="1"/>
  <c r="N2989" i="6"/>
  <c r="P2989" i="6" s="1"/>
  <c r="Q2989" i="6" s="1"/>
  <c r="N2990" i="6"/>
  <c r="P2990" i="6" s="1"/>
  <c r="Q2990" i="6" s="1"/>
  <c r="N2991" i="6"/>
  <c r="P2991" i="6" s="1"/>
  <c r="Q2991" i="6" s="1"/>
  <c r="N2992" i="6"/>
  <c r="P2992" i="6" s="1"/>
  <c r="Q2992" i="6" s="1"/>
  <c r="N2993" i="6"/>
  <c r="P2993" i="6" s="1"/>
  <c r="Q2993" i="6" s="1"/>
  <c r="N2994" i="6"/>
  <c r="P2994" i="6" s="1"/>
  <c r="Q2994" i="6" s="1"/>
  <c r="N2995" i="6"/>
  <c r="P2995" i="6" s="1"/>
  <c r="Q2995" i="6" s="1"/>
  <c r="N2996" i="6"/>
  <c r="P2996" i="6" s="1"/>
  <c r="Q2996" i="6" s="1"/>
  <c r="N2997" i="6"/>
  <c r="P2997" i="6" s="1"/>
  <c r="Q2997" i="6" s="1"/>
  <c r="N2998" i="6"/>
  <c r="P2998" i="6" s="1"/>
  <c r="Q2998" i="6" s="1"/>
  <c r="N2999" i="6"/>
  <c r="P2999" i="6" s="1"/>
  <c r="Q2999" i="6" s="1"/>
  <c r="N3000" i="6"/>
  <c r="P3000" i="6" s="1"/>
  <c r="Q3000" i="6" s="1"/>
  <c r="N3001" i="6"/>
  <c r="P3001" i="6" s="1"/>
  <c r="Q3001" i="6" s="1"/>
  <c r="N3002" i="6"/>
  <c r="P3002" i="6" s="1"/>
  <c r="Q3002" i="6" s="1"/>
  <c r="N3003" i="6"/>
  <c r="P3003" i="6" s="1"/>
  <c r="Q3003" i="6" s="1"/>
  <c r="N3004" i="6"/>
  <c r="P3004" i="6" s="1"/>
  <c r="Q3004" i="6" s="1"/>
  <c r="N3005" i="6"/>
  <c r="P3005" i="6" s="1"/>
  <c r="Q3005" i="6" s="1"/>
  <c r="N3006" i="6"/>
  <c r="P3006" i="6" s="1"/>
  <c r="Q3006" i="6" s="1"/>
  <c r="N3007" i="6"/>
  <c r="P3007" i="6" s="1"/>
  <c r="Q3007" i="6" s="1"/>
  <c r="N3008" i="6"/>
  <c r="P3008" i="6" s="1"/>
  <c r="Q3008" i="6" s="1"/>
  <c r="N3009" i="6"/>
  <c r="P3009" i="6" s="1"/>
  <c r="Q3009" i="6" s="1"/>
  <c r="N3010" i="6"/>
  <c r="P3010" i="6" s="1"/>
  <c r="Q3010" i="6" s="1"/>
  <c r="N3011" i="6"/>
  <c r="P3011" i="6" s="1"/>
  <c r="Q3011" i="6" s="1"/>
  <c r="N3012" i="6"/>
  <c r="P3012" i="6" s="1"/>
  <c r="Q3012" i="6" s="1"/>
  <c r="N3013" i="6"/>
  <c r="P3013" i="6" s="1"/>
  <c r="Q3013" i="6" s="1"/>
  <c r="N3014" i="6"/>
  <c r="P3014" i="6" s="1"/>
  <c r="Q3014" i="6" s="1"/>
  <c r="N3015" i="6"/>
  <c r="P3015" i="6" s="1"/>
  <c r="Q3015" i="6" s="1"/>
  <c r="N3016" i="6"/>
  <c r="P3016" i="6" s="1"/>
  <c r="Q3016" i="6" s="1"/>
  <c r="N3017" i="6"/>
  <c r="P3017" i="6" s="1"/>
  <c r="Q3017" i="6" s="1"/>
  <c r="N3018" i="6"/>
  <c r="P3018" i="6" s="1"/>
  <c r="Q3018" i="6" s="1"/>
  <c r="N3019" i="6"/>
  <c r="P3019" i="6" s="1"/>
  <c r="Q3019" i="6" s="1"/>
  <c r="N3020" i="6"/>
  <c r="P3020" i="6" s="1"/>
  <c r="Q3020" i="6" s="1"/>
  <c r="N3021" i="6"/>
  <c r="P3021" i="6" s="1"/>
  <c r="Q3021" i="6" s="1"/>
  <c r="N3022" i="6"/>
  <c r="P3022" i="6" s="1"/>
  <c r="Q3022" i="6" s="1"/>
  <c r="N3023" i="6"/>
  <c r="P3023" i="6" s="1"/>
  <c r="Q3023" i="6" s="1"/>
  <c r="N3024" i="6"/>
  <c r="P3024" i="6" s="1"/>
  <c r="Q3024" i="6" s="1"/>
  <c r="N3025" i="6"/>
  <c r="P3025" i="6" s="1"/>
  <c r="Q3025" i="6" s="1"/>
  <c r="N3026" i="6"/>
  <c r="P3026" i="6" s="1"/>
  <c r="Q3026" i="6" s="1"/>
  <c r="N3027" i="6"/>
  <c r="P3027" i="6" s="1"/>
  <c r="Q3027" i="6" s="1"/>
  <c r="N3028" i="6"/>
  <c r="P3028" i="6" s="1"/>
  <c r="Q3028" i="6" s="1"/>
  <c r="N3029" i="6"/>
  <c r="P3029" i="6" s="1"/>
  <c r="Q3029" i="6" s="1"/>
  <c r="N3030" i="6"/>
  <c r="P3030" i="6" s="1"/>
  <c r="Q3030" i="6" s="1"/>
  <c r="N3031" i="6"/>
  <c r="P3031" i="6" s="1"/>
  <c r="Q3031" i="6" s="1"/>
  <c r="N3032" i="6"/>
  <c r="P3032" i="6" s="1"/>
  <c r="Q3032" i="6" s="1"/>
  <c r="N3033" i="6"/>
  <c r="P3033" i="6" s="1"/>
  <c r="Q3033" i="6" s="1"/>
  <c r="N3034" i="6"/>
  <c r="P3034" i="6" s="1"/>
  <c r="Q3034" i="6" s="1"/>
  <c r="N3035" i="6"/>
  <c r="P3035" i="6" s="1"/>
  <c r="Q3035" i="6" s="1"/>
  <c r="N3036" i="6"/>
  <c r="P3036" i="6" s="1"/>
  <c r="Q3036" i="6" s="1"/>
  <c r="N3037" i="6"/>
  <c r="P3037" i="6" s="1"/>
  <c r="Q3037" i="6" s="1"/>
  <c r="N3038" i="6"/>
  <c r="P3038" i="6" s="1"/>
  <c r="Q3038" i="6" s="1"/>
  <c r="N3039" i="6"/>
  <c r="N3040" i="6"/>
  <c r="P3040" i="6" s="1"/>
  <c r="Q3040" i="6" s="1"/>
  <c r="N3041" i="6"/>
  <c r="P3041" i="6" s="1"/>
  <c r="Q3041" i="6" s="1"/>
  <c r="N3042" i="6"/>
  <c r="P3042" i="6" s="1"/>
  <c r="Q3042" i="6" s="1"/>
  <c r="N3043" i="6"/>
  <c r="P3043" i="6" s="1"/>
  <c r="Q3043" i="6" s="1"/>
  <c r="N3044" i="6"/>
  <c r="P3044" i="6" s="1"/>
  <c r="Q3044" i="6" s="1"/>
  <c r="N3045" i="6"/>
  <c r="P3045" i="6" s="1"/>
  <c r="Q3045" i="6" s="1"/>
  <c r="N3046" i="6"/>
  <c r="P3046" i="6" s="1"/>
  <c r="Q3046" i="6" s="1"/>
  <c r="N3047" i="6"/>
  <c r="P3047" i="6" s="1"/>
  <c r="Q3047" i="6" s="1"/>
  <c r="N3048" i="6"/>
  <c r="P3048" i="6" s="1"/>
  <c r="Q3048" i="6" s="1"/>
  <c r="N3049" i="6"/>
  <c r="P3049" i="6" s="1"/>
  <c r="Q3049" i="6" s="1"/>
  <c r="N3050" i="6"/>
  <c r="P3050" i="6" s="1"/>
  <c r="Q3050" i="6" s="1"/>
  <c r="N3051" i="6"/>
  <c r="P3051" i="6" s="1"/>
  <c r="Q3051" i="6" s="1"/>
  <c r="N3052" i="6"/>
  <c r="P3052" i="6" s="1"/>
  <c r="Q3052" i="6" s="1"/>
  <c r="N3053" i="6"/>
  <c r="P3053" i="6" s="1"/>
  <c r="Q3053" i="6" s="1"/>
  <c r="N3054" i="6"/>
  <c r="P3054" i="6" s="1"/>
  <c r="Q3054" i="6" s="1"/>
  <c r="N3055" i="6"/>
  <c r="N3056" i="6"/>
  <c r="P3056" i="6" s="1"/>
  <c r="Q3056" i="6" s="1"/>
  <c r="N3057" i="6"/>
  <c r="P3057" i="6" s="1"/>
  <c r="Q3057" i="6" s="1"/>
  <c r="N3058" i="6"/>
  <c r="P3058" i="6" s="1"/>
  <c r="Q3058" i="6" s="1"/>
  <c r="N3059" i="6"/>
  <c r="P3059" i="6" s="1"/>
  <c r="Q3059" i="6" s="1"/>
  <c r="N3060" i="6"/>
  <c r="P3060" i="6" s="1"/>
  <c r="Q3060" i="6" s="1"/>
  <c r="N3061" i="6"/>
  <c r="P3061" i="6" s="1"/>
  <c r="Q3061" i="6" s="1"/>
  <c r="N3062" i="6"/>
  <c r="P3062" i="6" s="1"/>
  <c r="Q3062" i="6" s="1"/>
  <c r="N3063" i="6"/>
  <c r="P3063" i="6" s="1"/>
  <c r="Q3063" i="6" s="1"/>
  <c r="N3064" i="6"/>
  <c r="P3064" i="6" s="1"/>
  <c r="Q3064" i="6" s="1"/>
  <c r="N3065" i="6"/>
  <c r="P3065" i="6" s="1"/>
  <c r="Q3065" i="6" s="1"/>
  <c r="N3066" i="6"/>
  <c r="P3066" i="6" s="1"/>
  <c r="Q3066" i="6" s="1"/>
  <c r="N3067" i="6"/>
  <c r="P3067" i="6" s="1"/>
  <c r="Q3067" i="6" s="1"/>
  <c r="N3068" i="6"/>
  <c r="P3068" i="6" s="1"/>
  <c r="Q3068" i="6" s="1"/>
  <c r="N3069" i="6"/>
  <c r="P3069" i="6" s="1"/>
  <c r="Q3069" i="6" s="1"/>
  <c r="N3070" i="6"/>
  <c r="P3070" i="6" s="1"/>
  <c r="Q3070" i="6" s="1"/>
  <c r="N3071" i="6"/>
  <c r="N3072" i="6"/>
  <c r="P3072" i="6" s="1"/>
  <c r="Q3072" i="6" s="1"/>
  <c r="N3073" i="6"/>
  <c r="P3073" i="6" s="1"/>
  <c r="Q3073" i="6" s="1"/>
  <c r="N3074" i="6"/>
  <c r="P3074" i="6" s="1"/>
  <c r="Q3074" i="6" s="1"/>
  <c r="N3075" i="6"/>
  <c r="P3075" i="6" s="1"/>
  <c r="Q3075" i="6" s="1"/>
  <c r="N3076" i="6"/>
  <c r="P3076" i="6" s="1"/>
  <c r="Q3076" i="6" s="1"/>
  <c r="N3077" i="6"/>
  <c r="P3077" i="6" s="1"/>
  <c r="Q3077" i="6" s="1"/>
  <c r="N3078" i="6"/>
  <c r="P3078" i="6" s="1"/>
  <c r="Q3078" i="6" s="1"/>
  <c r="N3079" i="6"/>
  <c r="P3079" i="6" s="1"/>
  <c r="Q3079" i="6" s="1"/>
  <c r="N3080" i="6"/>
  <c r="P3080" i="6" s="1"/>
  <c r="Q3080" i="6" s="1"/>
  <c r="N3081" i="6"/>
  <c r="P3081" i="6" s="1"/>
  <c r="Q3081" i="6" s="1"/>
  <c r="N3082" i="6"/>
  <c r="P3082" i="6" s="1"/>
  <c r="Q3082" i="6" s="1"/>
  <c r="N3083" i="6"/>
  <c r="P3083" i="6" s="1"/>
  <c r="Q3083" i="6" s="1"/>
  <c r="N3084" i="6"/>
  <c r="P3084" i="6" s="1"/>
  <c r="Q3084" i="6" s="1"/>
  <c r="N3085" i="6"/>
  <c r="P3085" i="6" s="1"/>
  <c r="Q3085" i="6" s="1"/>
  <c r="N3086" i="6"/>
  <c r="P3086" i="6" s="1"/>
  <c r="Q3086" i="6" s="1"/>
  <c r="N3087" i="6"/>
  <c r="N3088" i="6"/>
  <c r="P3088" i="6" s="1"/>
  <c r="Q3088" i="6" s="1"/>
  <c r="N3089" i="6"/>
  <c r="P3089" i="6" s="1"/>
  <c r="Q3089" i="6" s="1"/>
  <c r="N3090" i="6"/>
  <c r="P3090" i="6" s="1"/>
  <c r="Q3090" i="6" s="1"/>
  <c r="N3091" i="6"/>
  <c r="P3091" i="6" s="1"/>
  <c r="Q3091" i="6" s="1"/>
  <c r="N3092" i="6"/>
  <c r="P3092" i="6" s="1"/>
  <c r="Q3092" i="6" s="1"/>
  <c r="N3093" i="6"/>
  <c r="P3093" i="6" s="1"/>
  <c r="Q3093" i="6" s="1"/>
  <c r="N3094" i="6"/>
  <c r="P3094" i="6" s="1"/>
  <c r="Q3094" i="6" s="1"/>
  <c r="N3095" i="6"/>
  <c r="P3095" i="6" s="1"/>
  <c r="Q3095" i="6" s="1"/>
  <c r="N3096" i="6"/>
  <c r="P3096" i="6" s="1"/>
  <c r="Q3096" i="6" s="1"/>
  <c r="N3097" i="6"/>
  <c r="P3097" i="6" s="1"/>
  <c r="Q3097" i="6" s="1"/>
  <c r="N3098" i="6"/>
  <c r="P3098" i="6" s="1"/>
  <c r="Q3098" i="6" s="1"/>
  <c r="N3099" i="6"/>
  <c r="P3099" i="6" s="1"/>
  <c r="Q3099" i="6" s="1"/>
  <c r="N3100" i="6"/>
  <c r="P3100" i="6" s="1"/>
  <c r="Q3100" i="6" s="1"/>
  <c r="N3101" i="6"/>
  <c r="P3101" i="6" s="1"/>
  <c r="Q3101" i="6" s="1"/>
  <c r="N3102" i="6"/>
  <c r="P3102" i="6" s="1"/>
  <c r="Q3102" i="6" s="1"/>
  <c r="N3103" i="6"/>
  <c r="N3104" i="6"/>
  <c r="P3104" i="6" s="1"/>
  <c r="Q3104" i="6" s="1"/>
  <c r="N3105" i="6"/>
  <c r="P3105" i="6" s="1"/>
  <c r="Q3105" i="6" s="1"/>
  <c r="N3106" i="6"/>
  <c r="P3106" i="6" s="1"/>
  <c r="Q3106" i="6" s="1"/>
  <c r="N3107" i="6"/>
  <c r="P3107" i="6" s="1"/>
  <c r="Q3107" i="6" s="1"/>
  <c r="N3108" i="6"/>
  <c r="P3108" i="6" s="1"/>
  <c r="Q3108" i="6" s="1"/>
  <c r="N3109" i="6"/>
  <c r="P3109" i="6" s="1"/>
  <c r="Q3109" i="6" s="1"/>
  <c r="N3110" i="6"/>
  <c r="P3110" i="6" s="1"/>
  <c r="Q3110" i="6" s="1"/>
  <c r="N3111" i="6"/>
  <c r="P3111" i="6" s="1"/>
  <c r="Q3111" i="6" s="1"/>
  <c r="N3112" i="6"/>
  <c r="P3112" i="6" s="1"/>
  <c r="Q3112" i="6" s="1"/>
  <c r="N3113" i="6"/>
  <c r="P3113" i="6" s="1"/>
  <c r="Q3113" i="6" s="1"/>
  <c r="N3114" i="6"/>
  <c r="P3114" i="6" s="1"/>
  <c r="Q3114" i="6" s="1"/>
  <c r="N3115" i="6"/>
  <c r="P3115" i="6" s="1"/>
  <c r="Q3115" i="6" s="1"/>
  <c r="N3116" i="6"/>
  <c r="P3116" i="6" s="1"/>
  <c r="Q3116" i="6" s="1"/>
  <c r="N3117" i="6"/>
  <c r="P3117" i="6" s="1"/>
  <c r="Q3117" i="6" s="1"/>
  <c r="N3118" i="6"/>
  <c r="P3118" i="6" s="1"/>
  <c r="Q3118" i="6" s="1"/>
  <c r="N3119" i="6"/>
  <c r="N3120" i="6"/>
  <c r="P3120" i="6" s="1"/>
  <c r="Q3120" i="6" s="1"/>
  <c r="N3121" i="6"/>
  <c r="P3121" i="6" s="1"/>
  <c r="Q3121" i="6" s="1"/>
  <c r="N3122" i="6"/>
  <c r="P3122" i="6" s="1"/>
  <c r="Q3122" i="6" s="1"/>
  <c r="N3123" i="6"/>
  <c r="P3123" i="6" s="1"/>
  <c r="Q3123" i="6" s="1"/>
  <c r="N3124" i="6"/>
  <c r="P3124" i="6" s="1"/>
  <c r="Q3124" i="6" s="1"/>
  <c r="N3125" i="6"/>
  <c r="P3125" i="6" s="1"/>
  <c r="Q3125" i="6" s="1"/>
  <c r="N3126" i="6"/>
  <c r="P3126" i="6" s="1"/>
  <c r="Q3126" i="6" s="1"/>
  <c r="N3127" i="6"/>
  <c r="P3127" i="6" s="1"/>
  <c r="Q3127" i="6" s="1"/>
  <c r="N3128" i="6"/>
  <c r="P3128" i="6" s="1"/>
  <c r="Q3128" i="6" s="1"/>
  <c r="N3129" i="6"/>
  <c r="P3129" i="6" s="1"/>
  <c r="Q3129" i="6" s="1"/>
  <c r="N3130" i="6"/>
  <c r="P3130" i="6" s="1"/>
  <c r="Q3130" i="6" s="1"/>
  <c r="N3131" i="6"/>
  <c r="P3131" i="6" s="1"/>
  <c r="Q3131" i="6" s="1"/>
  <c r="N3132" i="6"/>
  <c r="P3132" i="6" s="1"/>
  <c r="Q3132" i="6" s="1"/>
  <c r="N3133" i="6"/>
  <c r="P3133" i="6" s="1"/>
  <c r="Q3133" i="6" s="1"/>
  <c r="N3134" i="6"/>
  <c r="P3134" i="6" s="1"/>
  <c r="Q3134" i="6" s="1"/>
  <c r="N3135" i="6"/>
  <c r="N3136" i="6"/>
  <c r="P3136" i="6" s="1"/>
  <c r="Q3136" i="6" s="1"/>
  <c r="N3137" i="6"/>
  <c r="P3137" i="6" s="1"/>
  <c r="Q3137" i="6" s="1"/>
  <c r="N3138" i="6"/>
  <c r="P3138" i="6" s="1"/>
  <c r="Q3138" i="6" s="1"/>
  <c r="N3139" i="6"/>
  <c r="P3139" i="6" s="1"/>
  <c r="Q3139" i="6" s="1"/>
  <c r="N3140" i="6"/>
  <c r="P3140" i="6" s="1"/>
  <c r="Q3140" i="6" s="1"/>
  <c r="N3141" i="6"/>
  <c r="P3141" i="6" s="1"/>
  <c r="Q3141" i="6" s="1"/>
  <c r="N3142" i="6"/>
  <c r="P3142" i="6" s="1"/>
  <c r="Q3142" i="6" s="1"/>
  <c r="N3143" i="6"/>
  <c r="P3143" i="6" s="1"/>
  <c r="Q3143" i="6" s="1"/>
  <c r="N3144" i="6"/>
  <c r="P3144" i="6" s="1"/>
  <c r="Q3144" i="6" s="1"/>
  <c r="N3145" i="6"/>
  <c r="P3145" i="6" s="1"/>
  <c r="Q3145" i="6" s="1"/>
  <c r="N3146" i="6"/>
  <c r="P3146" i="6" s="1"/>
  <c r="Q3146" i="6" s="1"/>
  <c r="N3147" i="6"/>
  <c r="P3147" i="6" s="1"/>
  <c r="Q3147" i="6" s="1"/>
  <c r="N3148" i="6"/>
  <c r="P3148" i="6" s="1"/>
  <c r="Q3148" i="6" s="1"/>
  <c r="N3149" i="6"/>
  <c r="P3149" i="6" s="1"/>
  <c r="Q3149" i="6" s="1"/>
  <c r="N3150" i="6"/>
  <c r="P3150" i="6" s="1"/>
  <c r="Q3150" i="6" s="1"/>
  <c r="N3151" i="6"/>
  <c r="N3152" i="6"/>
  <c r="P3152" i="6" s="1"/>
  <c r="Q3152" i="6" s="1"/>
  <c r="N3153" i="6"/>
  <c r="P3153" i="6" s="1"/>
  <c r="Q3153" i="6" s="1"/>
  <c r="N3154" i="6"/>
  <c r="P3154" i="6" s="1"/>
  <c r="Q3154" i="6" s="1"/>
  <c r="N3155" i="6"/>
  <c r="P3155" i="6" s="1"/>
  <c r="Q3155" i="6" s="1"/>
  <c r="N3156" i="6"/>
  <c r="P3156" i="6" s="1"/>
  <c r="Q3156" i="6" s="1"/>
  <c r="N3157" i="6"/>
  <c r="P3157" i="6" s="1"/>
  <c r="Q3157" i="6" s="1"/>
  <c r="N3158" i="6"/>
  <c r="P3158" i="6" s="1"/>
  <c r="Q3158" i="6" s="1"/>
  <c r="N3159" i="6"/>
  <c r="P3159" i="6" s="1"/>
  <c r="Q3159" i="6" s="1"/>
  <c r="N3160" i="6"/>
  <c r="P3160" i="6" s="1"/>
  <c r="Q3160" i="6" s="1"/>
  <c r="N3161" i="6"/>
  <c r="P3161" i="6" s="1"/>
  <c r="Q3161" i="6" s="1"/>
  <c r="N3162" i="6"/>
  <c r="P3162" i="6" s="1"/>
  <c r="Q3162" i="6" s="1"/>
  <c r="N3163" i="6"/>
  <c r="P3163" i="6" s="1"/>
  <c r="Q3163" i="6" s="1"/>
  <c r="N3164" i="6"/>
  <c r="P3164" i="6" s="1"/>
  <c r="Q3164" i="6" s="1"/>
  <c r="N3165" i="6"/>
  <c r="P3165" i="6" s="1"/>
  <c r="Q3165" i="6" s="1"/>
  <c r="N3166" i="6"/>
  <c r="P3166" i="6" s="1"/>
  <c r="Q3166" i="6" s="1"/>
  <c r="N3167" i="6"/>
  <c r="N3168" i="6"/>
  <c r="P3168" i="6" s="1"/>
  <c r="Q3168" i="6" s="1"/>
  <c r="N3169" i="6"/>
  <c r="P3169" i="6" s="1"/>
  <c r="Q3169" i="6" s="1"/>
  <c r="N3170" i="6"/>
  <c r="P3170" i="6" s="1"/>
  <c r="Q3170" i="6" s="1"/>
  <c r="N3171" i="6"/>
  <c r="P3171" i="6" s="1"/>
  <c r="Q3171" i="6" s="1"/>
  <c r="N3172" i="6"/>
  <c r="P3172" i="6" s="1"/>
  <c r="Q3172" i="6" s="1"/>
  <c r="N3173" i="6"/>
  <c r="P3173" i="6" s="1"/>
  <c r="Q3173" i="6" s="1"/>
  <c r="N3174" i="6"/>
  <c r="P3174" i="6" s="1"/>
  <c r="Q3174" i="6" s="1"/>
  <c r="N3175" i="6"/>
  <c r="P3175" i="6" s="1"/>
  <c r="Q3175" i="6" s="1"/>
  <c r="N3176" i="6"/>
  <c r="P3176" i="6" s="1"/>
  <c r="Q3176" i="6" s="1"/>
  <c r="N3177" i="6"/>
  <c r="P3177" i="6" s="1"/>
  <c r="Q3177" i="6" s="1"/>
  <c r="N3178" i="6"/>
  <c r="P3178" i="6" s="1"/>
  <c r="Q3178" i="6" s="1"/>
  <c r="N3179" i="6"/>
  <c r="P3179" i="6" s="1"/>
  <c r="Q3179" i="6" s="1"/>
  <c r="N3180" i="6"/>
  <c r="P3180" i="6" s="1"/>
  <c r="Q3180" i="6" s="1"/>
  <c r="N3181" i="6"/>
  <c r="P3181" i="6" s="1"/>
  <c r="Q3181" i="6" s="1"/>
  <c r="N3182" i="6"/>
  <c r="P3182" i="6" s="1"/>
  <c r="Q3182" i="6" s="1"/>
  <c r="N3183" i="6"/>
  <c r="N3184" i="6"/>
  <c r="P3184" i="6" s="1"/>
  <c r="Q3184" i="6" s="1"/>
  <c r="N3185" i="6"/>
  <c r="P3185" i="6" s="1"/>
  <c r="Q3185" i="6" s="1"/>
  <c r="N3186" i="6"/>
  <c r="P3186" i="6" s="1"/>
  <c r="Q3186" i="6" s="1"/>
  <c r="N3187" i="6"/>
  <c r="P3187" i="6" s="1"/>
  <c r="Q3187" i="6" s="1"/>
  <c r="N3188" i="6"/>
  <c r="P3188" i="6" s="1"/>
  <c r="Q3188" i="6" s="1"/>
  <c r="N3189" i="6"/>
  <c r="P3189" i="6" s="1"/>
  <c r="Q3189" i="6" s="1"/>
  <c r="N3190" i="6"/>
  <c r="P3190" i="6" s="1"/>
  <c r="Q3190" i="6" s="1"/>
  <c r="N3191" i="6"/>
  <c r="P3191" i="6" s="1"/>
  <c r="Q3191" i="6" s="1"/>
  <c r="N3192" i="6"/>
  <c r="P3192" i="6" s="1"/>
  <c r="Q3192" i="6" s="1"/>
  <c r="N3193" i="6"/>
  <c r="P3193" i="6" s="1"/>
  <c r="Q3193" i="6" s="1"/>
  <c r="N3194" i="6"/>
  <c r="P3194" i="6" s="1"/>
  <c r="Q3194" i="6" s="1"/>
  <c r="N3195" i="6"/>
  <c r="P3195" i="6" s="1"/>
  <c r="Q3195" i="6" s="1"/>
  <c r="N3196" i="6"/>
  <c r="P3196" i="6" s="1"/>
  <c r="Q3196" i="6" s="1"/>
  <c r="N3197" i="6"/>
  <c r="P3197" i="6" s="1"/>
  <c r="Q3197" i="6" s="1"/>
  <c r="N3198" i="6"/>
  <c r="P3198" i="6" s="1"/>
  <c r="Q3198" i="6" s="1"/>
  <c r="N3199" i="6"/>
  <c r="N3200" i="6"/>
  <c r="P3200" i="6" s="1"/>
  <c r="Q3200" i="6" s="1"/>
  <c r="N3201" i="6"/>
  <c r="P3201" i="6" s="1"/>
  <c r="Q3201" i="6" s="1"/>
  <c r="N3202" i="6"/>
  <c r="P3202" i="6" s="1"/>
  <c r="Q3202" i="6" s="1"/>
  <c r="N3203" i="6"/>
  <c r="P3203" i="6" s="1"/>
  <c r="Q3203" i="6" s="1"/>
  <c r="N3204" i="6"/>
  <c r="P3204" i="6" s="1"/>
  <c r="Q3204" i="6" s="1"/>
  <c r="N3205" i="6"/>
  <c r="P3205" i="6" s="1"/>
  <c r="Q3205" i="6" s="1"/>
  <c r="N3206" i="6"/>
  <c r="P3206" i="6" s="1"/>
  <c r="Q3206" i="6" s="1"/>
  <c r="N3207" i="6"/>
  <c r="P3207" i="6" s="1"/>
  <c r="Q3207" i="6" s="1"/>
  <c r="N3208" i="6"/>
  <c r="P3208" i="6" s="1"/>
  <c r="Q3208" i="6" s="1"/>
  <c r="N3209" i="6"/>
  <c r="P3209" i="6" s="1"/>
  <c r="Q3209" i="6" s="1"/>
  <c r="N3210" i="6"/>
  <c r="P3210" i="6" s="1"/>
  <c r="Q3210" i="6" s="1"/>
  <c r="N3211" i="6"/>
  <c r="P3211" i="6" s="1"/>
  <c r="Q3211" i="6" s="1"/>
  <c r="N3212" i="6"/>
  <c r="P3212" i="6" s="1"/>
  <c r="Q3212" i="6" s="1"/>
  <c r="N3213" i="6"/>
  <c r="P3213" i="6" s="1"/>
  <c r="Q3213" i="6" s="1"/>
  <c r="N3214" i="6"/>
  <c r="P3214" i="6" s="1"/>
  <c r="Q3214" i="6" s="1"/>
  <c r="N3215" i="6"/>
  <c r="N3216" i="6"/>
  <c r="P3216" i="6" s="1"/>
  <c r="Q3216" i="6" s="1"/>
  <c r="N3217" i="6"/>
  <c r="P3217" i="6" s="1"/>
  <c r="Q3217" i="6" s="1"/>
  <c r="N3218" i="6"/>
  <c r="P3218" i="6" s="1"/>
  <c r="Q3218" i="6" s="1"/>
  <c r="N3219" i="6"/>
  <c r="P3219" i="6" s="1"/>
  <c r="Q3219" i="6" s="1"/>
  <c r="N3220" i="6"/>
  <c r="P3220" i="6" s="1"/>
  <c r="Q3220" i="6" s="1"/>
  <c r="N3221" i="6"/>
  <c r="P3221" i="6" s="1"/>
  <c r="Q3221" i="6" s="1"/>
  <c r="N3222" i="6"/>
  <c r="P3222" i="6" s="1"/>
  <c r="Q3222" i="6" s="1"/>
  <c r="N3223" i="6"/>
  <c r="P3223" i="6" s="1"/>
  <c r="Q3223" i="6" s="1"/>
  <c r="N3224" i="6"/>
  <c r="P3224" i="6" s="1"/>
  <c r="Q3224" i="6" s="1"/>
  <c r="N3225" i="6"/>
  <c r="P3225" i="6" s="1"/>
  <c r="Q3225" i="6" s="1"/>
  <c r="N3226" i="6"/>
  <c r="P3226" i="6" s="1"/>
  <c r="Q3226" i="6" s="1"/>
  <c r="N3227" i="6"/>
  <c r="P3227" i="6" s="1"/>
  <c r="Q3227" i="6" s="1"/>
  <c r="N3228" i="6"/>
  <c r="P3228" i="6" s="1"/>
  <c r="Q3228" i="6" s="1"/>
  <c r="N3229" i="6"/>
  <c r="P3229" i="6" s="1"/>
  <c r="Q3229" i="6" s="1"/>
  <c r="N3230" i="6"/>
  <c r="P3230" i="6" s="1"/>
  <c r="Q3230" i="6" s="1"/>
  <c r="N3231" i="6"/>
  <c r="N3232" i="6"/>
  <c r="P3232" i="6" s="1"/>
  <c r="Q3232" i="6" s="1"/>
  <c r="N3233" i="6"/>
  <c r="P3233" i="6" s="1"/>
  <c r="Q3233" i="6" s="1"/>
  <c r="N3234" i="6"/>
  <c r="P3234" i="6" s="1"/>
  <c r="Q3234" i="6" s="1"/>
  <c r="N3235" i="6"/>
  <c r="P3235" i="6" s="1"/>
  <c r="Q3235" i="6" s="1"/>
  <c r="N3236" i="6"/>
  <c r="P3236" i="6" s="1"/>
  <c r="Q3236" i="6" s="1"/>
  <c r="N3237" i="6"/>
  <c r="P3237" i="6" s="1"/>
  <c r="Q3237" i="6" s="1"/>
  <c r="N3238" i="6"/>
  <c r="P3238" i="6" s="1"/>
  <c r="Q3238" i="6" s="1"/>
  <c r="N3239" i="6"/>
  <c r="P3239" i="6" s="1"/>
  <c r="Q3239" i="6" s="1"/>
  <c r="N3240" i="6"/>
  <c r="P3240" i="6" s="1"/>
  <c r="Q3240" i="6" s="1"/>
  <c r="N3241" i="6"/>
  <c r="P3241" i="6" s="1"/>
  <c r="Q3241" i="6" s="1"/>
  <c r="N3242" i="6"/>
  <c r="P3242" i="6" s="1"/>
  <c r="Q3242" i="6" s="1"/>
  <c r="N3243" i="6"/>
  <c r="P3243" i="6" s="1"/>
  <c r="Q3243" i="6" s="1"/>
  <c r="N3244" i="6"/>
  <c r="P3244" i="6" s="1"/>
  <c r="Q3244" i="6" s="1"/>
  <c r="N3245" i="6"/>
  <c r="P3245" i="6" s="1"/>
  <c r="Q3245" i="6" s="1"/>
  <c r="N3246" i="6"/>
  <c r="P3246" i="6" s="1"/>
  <c r="Q3246" i="6" s="1"/>
  <c r="N3247" i="6"/>
  <c r="N3248" i="6"/>
  <c r="P3248" i="6" s="1"/>
  <c r="Q3248" i="6" s="1"/>
  <c r="N3249" i="6"/>
  <c r="P3249" i="6" s="1"/>
  <c r="Q3249" i="6" s="1"/>
  <c r="N3250" i="6"/>
  <c r="P3250" i="6" s="1"/>
  <c r="Q3250" i="6" s="1"/>
  <c r="N3251" i="6"/>
  <c r="P3251" i="6" s="1"/>
  <c r="Q3251" i="6" s="1"/>
  <c r="N3252" i="6"/>
  <c r="P3252" i="6" s="1"/>
  <c r="Q3252" i="6" s="1"/>
  <c r="N3253" i="6"/>
  <c r="P3253" i="6" s="1"/>
  <c r="Q3253" i="6" s="1"/>
  <c r="N3254" i="6"/>
  <c r="P3254" i="6" s="1"/>
  <c r="Q3254" i="6" s="1"/>
  <c r="N3255" i="6"/>
  <c r="P3255" i="6" s="1"/>
  <c r="Q3255" i="6" s="1"/>
  <c r="N3256" i="6"/>
  <c r="P3256" i="6" s="1"/>
  <c r="Q3256" i="6" s="1"/>
  <c r="N3257" i="6"/>
  <c r="P3257" i="6" s="1"/>
  <c r="Q3257" i="6" s="1"/>
  <c r="N3258" i="6"/>
  <c r="P3258" i="6" s="1"/>
  <c r="Q3258" i="6" s="1"/>
  <c r="N3259" i="6"/>
  <c r="P3259" i="6" s="1"/>
  <c r="Q3259" i="6" s="1"/>
  <c r="N3260" i="6"/>
  <c r="P3260" i="6" s="1"/>
  <c r="Q3260" i="6" s="1"/>
  <c r="N3261" i="6"/>
  <c r="P3261" i="6" s="1"/>
  <c r="Q3261" i="6" s="1"/>
  <c r="N3262" i="6"/>
  <c r="P3262" i="6" s="1"/>
  <c r="Q3262" i="6" s="1"/>
  <c r="N3263" i="6"/>
  <c r="N3264" i="6"/>
  <c r="P3264" i="6" s="1"/>
  <c r="Q3264" i="6" s="1"/>
  <c r="N3265" i="6"/>
  <c r="P3265" i="6" s="1"/>
  <c r="Q3265" i="6" s="1"/>
  <c r="N3266" i="6"/>
  <c r="P3266" i="6" s="1"/>
  <c r="Q3266" i="6" s="1"/>
  <c r="N3267" i="6"/>
  <c r="P3267" i="6" s="1"/>
  <c r="Q3267" i="6" s="1"/>
  <c r="N3268" i="6"/>
  <c r="P3268" i="6" s="1"/>
  <c r="Q3268" i="6" s="1"/>
  <c r="N3269" i="6"/>
  <c r="P3269" i="6" s="1"/>
  <c r="Q3269" i="6" s="1"/>
  <c r="N3270" i="6"/>
  <c r="P3270" i="6" s="1"/>
  <c r="Q3270" i="6" s="1"/>
  <c r="N3271" i="6"/>
  <c r="P3271" i="6" s="1"/>
  <c r="Q3271" i="6" s="1"/>
  <c r="N3272" i="6"/>
  <c r="P3272" i="6" s="1"/>
  <c r="Q3272" i="6" s="1"/>
  <c r="N3273" i="6"/>
  <c r="P3273" i="6" s="1"/>
  <c r="Q3273" i="6" s="1"/>
  <c r="N3274" i="6"/>
  <c r="P3274" i="6" s="1"/>
  <c r="Q3274" i="6" s="1"/>
  <c r="N3275" i="6"/>
  <c r="P3275" i="6" s="1"/>
  <c r="Q3275" i="6" s="1"/>
  <c r="N3276" i="6"/>
  <c r="P3276" i="6" s="1"/>
  <c r="Q3276" i="6" s="1"/>
  <c r="N3277" i="6"/>
  <c r="P3277" i="6" s="1"/>
  <c r="Q3277" i="6" s="1"/>
  <c r="N3278" i="6"/>
  <c r="P3278" i="6" s="1"/>
  <c r="Q3278" i="6" s="1"/>
  <c r="N3279" i="6"/>
  <c r="N3280" i="6"/>
  <c r="P3280" i="6" s="1"/>
  <c r="Q3280" i="6" s="1"/>
  <c r="N3281" i="6"/>
  <c r="P3281" i="6" s="1"/>
  <c r="Q3281" i="6" s="1"/>
  <c r="N3282" i="6"/>
  <c r="P3282" i="6" s="1"/>
  <c r="Q3282" i="6" s="1"/>
  <c r="N3283" i="6"/>
  <c r="P3283" i="6" s="1"/>
  <c r="Q3283" i="6" s="1"/>
  <c r="N3284" i="6"/>
  <c r="P3284" i="6" s="1"/>
  <c r="Q3284" i="6" s="1"/>
  <c r="N3285" i="6"/>
  <c r="P3285" i="6" s="1"/>
  <c r="Q3285" i="6" s="1"/>
  <c r="N3286" i="6"/>
  <c r="P3286" i="6" s="1"/>
  <c r="Q3286" i="6" s="1"/>
  <c r="N3287" i="6"/>
  <c r="P3287" i="6" s="1"/>
  <c r="Q3287" i="6" s="1"/>
  <c r="N3288" i="6"/>
  <c r="P3288" i="6" s="1"/>
  <c r="Q3288" i="6" s="1"/>
  <c r="N3289" i="6"/>
  <c r="P3289" i="6" s="1"/>
  <c r="Q3289" i="6" s="1"/>
  <c r="N3290" i="6"/>
  <c r="P3290" i="6" s="1"/>
  <c r="Q3290" i="6" s="1"/>
  <c r="N3291" i="6"/>
  <c r="P3291" i="6" s="1"/>
  <c r="Q3291" i="6" s="1"/>
  <c r="N3292" i="6"/>
  <c r="P3292" i="6" s="1"/>
  <c r="Q3292" i="6" s="1"/>
  <c r="N3293" i="6"/>
  <c r="P3293" i="6" s="1"/>
  <c r="Q3293" i="6" s="1"/>
  <c r="N3294" i="6"/>
  <c r="P3294" i="6" s="1"/>
  <c r="Q3294" i="6" s="1"/>
  <c r="N3295" i="6"/>
  <c r="N3296" i="6"/>
  <c r="P3296" i="6" s="1"/>
  <c r="Q3296" i="6" s="1"/>
  <c r="N3297" i="6"/>
  <c r="P3297" i="6" s="1"/>
  <c r="Q3297" i="6" s="1"/>
  <c r="N3298" i="6"/>
  <c r="P3298" i="6" s="1"/>
  <c r="Q3298" i="6" s="1"/>
  <c r="N3299" i="6"/>
  <c r="P3299" i="6" s="1"/>
  <c r="Q3299" i="6" s="1"/>
  <c r="N3300" i="6"/>
  <c r="P3300" i="6" s="1"/>
  <c r="Q3300" i="6" s="1"/>
  <c r="N3301" i="6"/>
  <c r="P3301" i="6" s="1"/>
  <c r="Q3301" i="6" s="1"/>
  <c r="N3302" i="6"/>
  <c r="P3302" i="6" s="1"/>
  <c r="Q3302" i="6" s="1"/>
  <c r="N3303" i="6"/>
  <c r="P3303" i="6" s="1"/>
  <c r="Q3303" i="6" s="1"/>
  <c r="N3304" i="6"/>
  <c r="P3304" i="6" s="1"/>
  <c r="Q3304" i="6" s="1"/>
  <c r="N3305" i="6"/>
  <c r="N3306" i="6"/>
  <c r="P3306" i="6" s="1"/>
  <c r="Q3306" i="6" s="1"/>
  <c r="N3307" i="6"/>
  <c r="P3307" i="6" s="1"/>
  <c r="Q3307" i="6" s="1"/>
  <c r="N3308" i="6"/>
  <c r="P3308" i="6" s="1"/>
  <c r="Q3308" i="6" s="1"/>
  <c r="N3309" i="6"/>
  <c r="P3309" i="6" s="1"/>
  <c r="Q3309" i="6" s="1"/>
  <c r="N3310" i="6"/>
  <c r="P3310" i="6" s="1"/>
  <c r="Q3310" i="6" s="1"/>
  <c r="N3311" i="6"/>
  <c r="N3312" i="6"/>
  <c r="P3312" i="6" s="1"/>
  <c r="Q3312" i="6" s="1"/>
  <c r="N3313" i="6"/>
  <c r="P3313" i="6" s="1"/>
  <c r="Q3313" i="6" s="1"/>
  <c r="N3314" i="6"/>
  <c r="P3314" i="6" s="1"/>
  <c r="Q3314" i="6" s="1"/>
  <c r="N3315" i="6"/>
  <c r="P3315" i="6" s="1"/>
  <c r="Q3315" i="6" s="1"/>
  <c r="N3316" i="6"/>
  <c r="P3316" i="6" s="1"/>
  <c r="Q3316" i="6" s="1"/>
  <c r="N3317" i="6"/>
  <c r="P3317" i="6" s="1"/>
  <c r="Q3317" i="6" s="1"/>
  <c r="N3318" i="6"/>
  <c r="P3318" i="6" s="1"/>
  <c r="Q3318" i="6" s="1"/>
  <c r="N3319" i="6"/>
  <c r="P3319" i="6" s="1"/>
  <c r="Q3319" i="6" s="1"/>
  <c r="N3320" i="6"/>
  <c r="P3320" i="6" s="1"/>
  <c r="Q3320" i="6" s="1"/>
  <c r="N3321" i="6"/>
  <c r="N3322" i="6"/>
  <c r="P3322" i="6" s="1"/>
  <c r="Q3322" i="6" s="1"/>
  <c r="N3323" i="6"/>
  <c r="P3323" i="6" s="1"/>
  <c r="Q3323" i="6" s="1"/>
  <c r="N3324" i="6"/>
  <c r="P3324" i="6" s="1"/>
  <c r="Q3324" i="6" s="1"/>
  <c r="N3325" i="6"/>
  <c r="P3325" i="6" s="1"/>
  <c r="Q3325" i="6" s="1"/>
  <c r="N3326" i="6"/>
  <c r="P3326" i="6" s="1"/>
  <c r="Q3326" i="6" s="1"/>
  <c r="N3327" i="6"/>
  <c r="N3328" i="6"/>
  <c r="P3328" i="6" s="1"/>
  <c r="Q3328" i="6" s="1"/>
  <c r="N3329" i="6"/>
  <c r="P3329" i="6" s="1"/>
  <c r="Q3329" i="6" s="1"/>
  <c r="N3330" i="6"/>
  <c r="P3330" i="6" s="1"/>
  <c r="Q3330" i="6" s="1"/>
  <c r="N3331" i="6"/>
  <c r="P3331" i="6" s="1"/>
  <c r="Q3331" i="6" s="1"/>
  <c r="N3332" i="6"/>
  <c r="P3332" i="6" s="1"/>
  <c r="Q3332" i="6" s="1"/>
  <c r="N3333" i="6"/>
  <c r="P3333" i="6" s="1"/>
  <c r="Q3333" i="6" s="1"/>
  <c r="N3334" i="6"/>
  <c r="P3334" i="6" s="1"/>
  <c r="Q3334" i="6" s="1"/>
  <c r="N3335" i="6"/>
  <c r="P3335" i="6" s="1"/>
  <c r="Q3335" i="6" s="1"/>
  <c r="N3336" i="6"/>
  <c r="P3336" i="6" s="1"/>
  <c r="Q3336" i="6" s="1"/>
  <c r="N3337" i="6"/>
  <c r="N3338" i="6"/>
  <c r="P3338" i="6" s="1"/>
  <c r="Q3338" i="6" s="1"/>
  <c r="N3339" i="6"/>
  <c r="P3339" i="6" s="1"/>
  <c r="Q3339" i="6" s="1"/>
  <c r="N3340" i="6"/>
  <c r="P3340" i="6" s="1"/>
  <c r="Q3340" i="6" s="1"/>
  <c r="N3341" i="6"/>
  <c r="P3341" i="6" s="1"/>
  <c r="Q3341" i="6" s="1"/>
  <c r="N3342" i="6"/>
  <c r="P3342" i="6" s="1"/>
  <c r="Q3342" i="6" s="1"/>
  <c r="N3343" i="6"/>
  <c r="N3344" i="6"/>
  <c r="P3344" i="6" s="1"/>
  <c r="Q3344" i="6" s="1"/>
  <c r="N3345" i="6"/>
  <c r="P3345" i="6" s="1"/>
  <c r="Q3345" i="6" s="1"/>
  <c r="N3346" i="6"/>
  <c r="P3346" i="6" s="1"/>
  <c r="Q3346" i="6" s="1"/>
  <c r="N3347" i="6"/>
  <c r="P3347" i="6" s="1"/>
  <c r="Q3347" i="6" s="1"/>
  <c r="N3348" i="6"/>
  <c r="P3348" i="6" s="1"/>
  <c r="Q3348" i="6" s="1"/>
  <c r="N3349" i="6"/>
  <c r="P3349" i="6" s="1"/>
  <c r="Q3349" i="6" s="1"/>
  <c r="N3350" i="6"/>
  <c r="P3350" i="6" s="1"/>
  <c r="Q3350" i="6" s="1"/>
  <c r="N3351" i="6"/>
  <c r="P3351" i="6" s="1"/>
  <c r="Q3351" i="6" s="1"/>
  <c r="N3352" i="6"/>
  <c r="P3352" i="6" s="1"/>
  <c r="Q3352" i="6" s="1"/>
  <c r="N3353" i="6"/>
  <c r="N3354" i="6"/>
  <c r="P3354" i="6" s="1"/>
  <c r="Q3354" i="6" s="1"/>
  <c r="N3355" i="6"/>
  <c r="P3355" i="6" s="1"/>
  <c r="Q3355" i="6" s="1"/>
  <c r="N3356" i="6"/>
  <c r="P3356" i="6" s="1"/>
  <c r="Q3356" i="6" s="1"/>
  <c r="N3357" i="6"/>
  <c r="P3357" i="6" s="1"/>
  <c r="Q3357" i="6" s="1"/>
  <c r="N3358" i="6"/>
  <c r="P3358" i="6" s="1"/>
  <c r="Q3358" i="6" s="1"/>
  <c r="N3359" i="6"/>
  <c r="N3360" i="6"/>
  <c r="P3360" i="6" s="1"/>
  <c r="Q3360" i="6" s="1"/>
  <c r="N3361" i="6"/>
  <c r="P3361" i="6" s="1"/>
  <c r="Q3361" i="6" s="1"/>
  <c r="N3362" i="6"/>
  <c r="P3362" i="6" s="1"/>
  <c r="Q3362" i="6" s="1"/>
  <c r="N3363" i="6"/>
  <c r="P3363" i="6" s="1"/>
  <c r="Q3363" i="6" s="1"/>
  <c r="N3364" i="6"/>
  <c r="P3364" i="6" s="1"/>
  <c r="Q3364" i="6" s="1"/>
  <c r="N3365" i="6"/>
  <c r="P3365" i="6" s="1"/>
  <c r="Q3365" i="6" s="1"/>
  <c r="N3366" i="6"/>
  <c r="P3366" i="6" s="1"/>
  <c r="Q3366" i="6" s="1"/>
  <c r="N3367" i="6"/>
  <c r="P3367" i="6" s="1"/>
  <c r="Q3367" i="6" s="1"/>
  <c r="N3368" i="6"/>
  <c r="P3368" i="6" s="1"/>
  <c r="Q3368" i="6" s="1"/>
  <c r="N3369" i="6"/>
  <c r="N3370" i="6"/>
  <c r="P3370" i="6" s="1"/>
  <c r="Q3370" i="6" s="1"/>
  <c r="N3371" i="6"/>
  <c r="P3371" i="6" s="1"/>
  <c r="Q3371" i="6" s="1"/>
  <c r="N3372" i="6"/>
  <c r="P3372" i="6" s="1"/>
  <c r="Q3372" i="6" s="1"/>
  <c r="N3373" i="6"/>
  <c r="P3373" i="6" s="1"/>
  <c r="Q3373" i="6" s="1"/>
  <c r="N3374" i="6"/>
  <c r="P3374" i="6" s="1"/>
  <c r="Q3374" i="6" s="1"/>
  <c r="N3375" i="6"/>
  <c r="N3376" i="6"/>
  <c r="P3376" i="6" s="1"/>
  <c r="Q3376" i="6" s="1"/>
  <c r="N3377" i="6"/>
  <c r="P3377" i="6" s="1"/>
  <c r="Q3377" i="6" s="1"/>
  <c r="N3378" i="6"/>
  <c r="P3378" i="6" s="1"/>
  <c r="Q3378" i="6" s="1"/>
  <c r="N3379" i="6"/>
  <c r="P3379" i="6" s="1"/>
  <c r="Q3379" i="6" s="1"/>
  <c r="N3380" i="6"/>
  <c r="P3380" i="6" s="1"/>
  <c r="Q3380" i="6" s="1"/>
  <c r="N3381" i="6"/>
  <c r="P3381" i="6" s="1"/>
  <c r="Q3381" i="6" s="1"/>
  <c r="N3382" i="6"/>
  <c r="P3382" i="6" s="1"/>
  <c r="Q3382" i="6" s="1"/>
  <c r="N3383" i="6"/>
  <c r="P3383" i="6" s="1"/>
  <c r="Q3383" i="6" s="1"/>
  <c r="N3384" i="6"/>
  <c r="P3384" i="6" s="1"/>
  <c r="Q3384" i="6" s="1"/>
  <c r="N3385" i="6"/>
  <c r="N3386" i="6"/>
  <c r="P3386" i="6" s="1"/>
  <c r="Q3386" i="6" s="1"/>
  <c r="N3387" i="6"/>
  <c r="P3387" i="6" s="1"/>
  <c r="Q3387" i="6" s="1"/>
  <c r="N3388" i="6"/>
  <c r="P3388" i="6" s="1"/>
  <c r="Q3388" i="6" s="1"/>
  <c r="N3389" i="6"/>
  <c r="P3389" i="6" s="1"/>
  <c r="Q3389" i="6" s="1"/>
  <c r="N3390" i="6"/>
  <c r="P3390" i="6" s="1"/>
  <c r="Q3390" i="6" s="1"/>
  <c r="N3391" i="6"/>
  <c r="N3392" i="6"/>
  <c r="P3392" i="6" s="1"/>
  <c r="Q3392" i="6" s="1"/>
  <c r="N3393" i="6"/>
  <c r="P3393" i="6" s="1"/>
  <c r="Q3393" i="6" s="1"/>
  <c r="N3394" i="6"/>
  <c r="P3394" i="6" s="1"/>
  <c r="Q3394" i="6" s="1"/>
  <c r="N3395" i="6"/>
  <c r="P3395" i="6" s="1"/>
  <c r="Q3395" i="6" s="1"/>
  <c r="N3396" i="6"/>
  <c r="P3396" i="6" s="1"/>
  <c r="Q3396" i="6" s="1"/>
  <c r="N3397" i="6"/>
  <c r="P3397" i="6" s="1"/>
  <c r="Q3397" i="6" s="1"/>
  <c r="N3398" i="6"/>
  <c r="P3398" i="6" s="1"/>
  <c r="Q3398" i="6" s="1"/>
  <c r="N3399" i="6"/>
  <c r="P3399" i="6" s="1"/>
  <c r="Q3399" i="6" s="1"/>
  <c r="N3400" i="6"/>
  <c r="P3400" i="6" s="1"/>
  <c r="Q3400" i="6" s="1"/>
  <c r="N3401" i="6"/>
  <c r="N3402" i="6"/>
  <c r="P3402" i="6" s="1"/>
  <c r="Q3402" i="6" s="1"/>
  <c r="N3403" i="6"/>
  <c r="P3403" i="6" s="1"/>
  <c r="Q3403" i="6" s="1"/>
  <c r="N3404" i="6"/>
  <c r="P3404" i="6" s="1"/>
  <c r="Q3404" i="6" s="1"/>
  <c r="N3405" i="6"/>
  <c r="P3405" i="6" s="1"/>
  <c r="Q3405" i="6" s="1"/>
  <c r="N3406" i="6"/>
  <c r="P3406" i="6" s="1"/>
  <c r="Q3406" i="6" s="1"/>
  <c r="N3407" i="6"/>
  <c r="N3408" i="6"/>
  <c r="P3408" i="6" s="1"/>
  <c r="Q3408" i="6" s="1"/>
  <c r="N3409" i="6"/>
  <c r="P3409" i="6" s="1"/>
  <c r="Q3409" i="6" s="1"/>
  <c r="N3410" i="6"/>
  <c r="P3410" i="6" s="1"/>
  <c r="Q3410" i="6" s="1"/>
  <c r="N3411" i="6"/>
  <c r="P3411" i="6" s="1"/>
  <c r="Q3411" i="6" s="1"/>
  <c r="N3412" i="6"/>
  <c r="P3412" i="6" s="1"/>
  <c r="Q3412" i="6" s="1"/>
  <c r="N3413" i="6"/>
  <c r="P3413" i="6" s="1"/>
  <c r="Q3413" i="6" s="1"/>
  <c r="N3414" i="6"/>
  <c r="P3414" i="6" s="1"/>
  <c r="Q3414" i="6" s="1"/>
  <c r="N3415" i="6"/>
  <c r="P3415" i="6" s="1"/>
  <c r="Q3415" i="6" s="1"/>
  <c r="N3416" i="6"/>
  <c r="P3416" i="6" s="1"/>
  <c r="Q3416" i="6" s="1"/>
  <c r="N3417" i="6"/>
  <c r="N3418" i="6"/>
  <c r="P3418" i="6" s="1"/>
  <c r="Q3418" i="6" s="1"/>
  <c r="N3419" i="6"/>
  <c r="P3419" i="6" s="1"/>
  <c r="Q3419" i="6" s="1"/>
  <c r="N3420" i="6"/>
  <c r="P3420" i="6" s="1"/>
  <c r="Q3420" i="6" s="1"/>
  <c r="N3421" i="6"/>
  <c r="P3421" i="6" s="1"/>
  <c r="Q3421" i="6" s="1"/>
  <c r="N3422" i="6"/>
  <c r="P3422" i="6" s="1"/>
  <c r="Q3422" i="6" s="1"/>
  <c r="N3423" i="6"/>
  <c r="N3424" i="6"/>
  <c r="P3424" i="6" s="1"/>
  <c r="Q3424" i="6" s="1"/>
  <c r="N3425" i="6"/>
  <c r="P3425" i="6" s="1"/>
  <c r="Q3425" i="6" s="1"/>
  <c r="N3426" i="6"/>
  <c r="P3426" i="6" s="1"/>
  <c r="Q3426" i="6" s="1"/>
  <c r="N3427" i="6"/>
  <c r="P3427" i="6" s="1"/>
  <c r="Q3427" i="6" s="1"/>
  <c r="N3428" i="6"/>
  <c r="P3428" i="6" s="1"/>
  <c r="Q3428" i="6" s="1"/>
  <c r="N3429" i="6"/>
  <c r="P3429" i="6" s="1"/>
  <c r="Q3429" i="6" s="1"/>
  <c r="N3430" i="6"/>
  <c r="P3430" i="6" s="1"/>
  <c r="Q3430" i="6" s="1"/>
  <c r="N3431" i="6"/>
  <c r="P3431" i="6" s="1"/>
  <c r="Q3431" i="6" s="1"/>
  <c r="N3432" i="6"/>
  <c r="N3433" i="6"/>
  <c r="N3434" i="6"/>
  <c r="P3434" i="6" s="1"/>
  <c r="Q3434" i="6" s="1"/>
  <c r="N3435" i="6"/>
  <c r="P3435" i="6" s="1"/>
  <c r="Q3435" i="6" s="1"/>
  <c r="N3436" i="6"/>
  <c r="P3436" i="6" s="1"/>
  <c r="Q3436" i="6" s="1"/>
  <c r="N3437" i="6"/>
  <c r="P3437" i="6" s="1"/>
  <c r="Q3437" i="6" s="1"/>
  <c r="N3438" i="6"/>
  <c r="P3438" i="6" s="1"/>
  <c r="Q3438" i="6" s="1"/>
  <c r="N3439" i="6"/>
  <c r="N3440" i="6"/>
  <c r="P3440" i="6" s="1"/>
  <c r="Q3440" i="6" s="1"/>
  <c r="N3441" i="6"/>
  <c r="P3441" i="6" s="1"/>
  <c r="Q3441" i="6" s="1"/>
  <c r="N3442" i="6"/>
  <c r="P3442" i="6" s="1"/>
  <c r="Q3442" i="6" s="1"/>
  <c r="N3443" i="6"/>
  <c r="P3443" i="6" s="1"/>
  <c r="Q3443" i="6" s="1"/>
  <c r="N3444" i="6"/>
  <c r="P3444" i="6" s="1"/>
  <c r="Q3444" i="6" s="1"/>
  <c r="N3445" i="6"/>
  <c r="P3445" i="6" s="1"/>
  <c r="Q3445" i="6" s="1"/>
  <c r="N3446" i="6"/>
  <c r="P3446" i="6" s="1"/>
  <c r="Q3446" i="6" s="1"/>
  <c r="N3447" i="6"/>
  <c r="P3447" i="6" s="1"/>
  <c r="Q3447" i="6" s="1"/>
  <c r="N3448" i="6"/>
  <c r="N3449" i="6"/>
  <c r="N3450" i="6"/>
  <c r="P3450" i="6" s="1"/>
  <c r="Q3450" i="6" s="1"/>
  <c r="N3451" i="6"/>
  <c r="P3451" i="6" s="1"/>
  <c r="Q3451" i="6" s="1"/>
  <c r="N3452" i="6"/>
  <c r="P3452" i="6" s="1"/>
  <c r="Q3452" i="6" s="1"/>
  <c r="N3453" i="6"/>
  <c r="P3453" i="6" s="1"/>
  <c r="Q3453" i="6" s="1"/>
  <c r="N3454" i="6"/>
  <c r="P3454" i="6" s="1"/>
  <c r="Q3454" i="6" s="1"/>
  <c r="N3455" i="6"/>
  <c r="N3456" i="6"/>
  <c r="P3456" i="6" s="1"/>
  <c r="Q3456" i="6" s="1"/>
  <c r="N3457" i="6"/>
  <c r="P3457" i="6" s="1"/>
  <c r="Q3457" i="6" s="1"/>
  <c r="N3458" i="6"/>
  <c r="P3458" i="6" s="1"/>
  <c r="Q3458" i="6" s="1"/>
  <c r="N3459" i="6"/>
  <c r="P3459" i="6" s="1"/>
  <c r="Q3459" i="6" s="1"/>
  <c r="N3460" i="6"/>
  <c r="P3460" i="6" s="1"/>
  <c r="Q3460" i="6" s="1"/>
  <c r="N3461" i="6"/>
  <c r="P3461" i="6" s="1"/>
  <c r="Q3461" i="6" s="1"/>
  <c r="N3462" i="6"/>
  <c r="P3462" i="6" s="1"/>
  <c r="Q3462" i="6" s="1"/>
  <c r="N3463" i="6"/>
  <c r="P3463" i="6" s="1"/>
  <c r="Q3463" i="6" s="1"/>
  <c r="N3464" i="6"/>
  <c r="N3465" i="6"/>
  <c r="N3466" i="6"/>
  <c r="P3466" i="6" s="1"/>
  <c r="Q3466" i="6" s="1"/>
  <c r="N3467" i="6"/>
  <c r="P3467" i="6" s="1"/>
  <c r="Q3467" i="6" s="1"/>
  <c r="N3468" i="6"/>
  <c r="P3468" i="6" s="1"/>
  <c r="Q3468" i="6" s="1"/>
  <c r="N3469" i="6"/>
  <c r="P3469" i="6" s="1"/>
  <c r="Q3469" i="6" s="1"/>
  <c r="N3470" i="6"/>
  <c r="P3470" i="6" s="1"/>
  <c r="Q3470" i="6" s="1"/>
  <c r="N3471" i="6"/>
  <c r="N3472" i="6"/>
  <c r="P3472" i="6" s="1"/>
  <c r="Q3472" i="6" s="1"/>
  <c r="N3473" i="6"/>
  <c r="P3473" i="6" s="1"/>
  <c r="Q3473" i="6" s="1"/>
  <c r="N3474" i="6"/>
  <c r="P3474" i="6" s="1"/>
  <c r="Q3474" i="6" s="1"/>
  <c r="N3475" i="6"/>
  <c r="P3475" i="6" s="1"/>
  <c r="Q3475" i="6" s="1"/>
  <c r="N3476" i="6"/>
  <c r="P3476" i="6" s="1"/>
  <c r="Q3476" i="6" s="1"/>
  <c r="N3477" i="6"/>
  <c r="P3477" i="6" s="1"/>
  <c r="Q3477" i="6" s="1"/>
  <c r="N3478" i="6"/>
  <c r="P3478" i="6" s="1"/>
  <c r="Q3478" i="6" s="1"/>
  <c r="N3479" i="6"/>
  <c r="N3480" i="6"/>
  <c r="N3481" i="6"/>
  <c r="N3482" i="6"/>
  <c r="P3482" i="6" s="1"/>
  <c r="Q3482" i="6" s="1"/>
  <c r="N3483" i="6"/>
  <c r="P3483" i="6" s="1"/>
  <c r="Q3483" i="6" s="1"/>
  <c r="N3484" i="6"/>
  <c r="P3484" i="6" s="1"/>
  <c r="Q3484" i="6" s="1"/>
  <c r="N3485" i="6"/>
  <c r="P3485" i="6" s="1"/>
  <c r="Q3485" i="6" s="1"/>
  <c r="N3486" i="6"/>
  <c r="P3486" i="6" s="1"/>
  <c r="Q3486" i="6" s="1"/>
  <c r="N3487" i="6"/>
  <c r="N3488" i="6"/>
  <c r="P3488" i="6" s="1"/>
  <c r="Q3488" i="6" s="1"/>
  <c r="N3489" i="6"/>
  <c r="P3489" i="6" s="1"/>
  <c r="Q3489" i="6" s="1"/>
  <c r="N3490" i="6"/>
  <c r="P3490" i="6" s="1"/>
  <c r="Q3490" i="6" s="1"/>
  <c r="N3491" i="6"/>
  <c r="P3491" i="6" s="1"/>
  <c r="Q3491" i="6" s="1"/>
  <c r="N3492" i="6"/>
  <c r="P3492" i="6" s="1"/>
  <c r="Q3492" i="6" s="1"/>
  <c r="N3493" i="6"/>
  <c r="P3493" i="6" s="1"/>
  <c r="Q3493" i="6" s="1"/>
  <c r="N3494" i="6"/>
  <c r="P3494" i="6" s="1"/>
  <c r="Q3494" i="6" s="1"/>
  <c r="N3495" i="6"/>
  <c r="N3496" i="6"/>
  <c r="N3497" i="6"/>
  <c r="N3498" i="6"/>
  <c r="P3498" i="6" s="1"/>
  <c r="Q3498" i="6" s="1"/>
  <c r="N3499" i="6"/>
  <c r="P3499" i="6" s="1"/>
  <c r="Q3499" i="6" s="1"/>
  <c r="N3500" i="6"/>
  <c r="P3500" i="6" s="1"/>
  <c r="Q3500" i="6" s="1"/>
  <c r="N3501" i="6"/>
  <c r="P3501" i="6" s="1"/>
  <c r="Q3501" i="6" s="1"/>
  <c r="N3502" i="6"/>
  <c r="P3502" i="6" s="1"/>
  <c r="Q3502" i="6" s="1"/>
  <c r="N3503" i="6"/>
  <c r="N3504" i="6"/>
  <c r="P3504" i="6" s="1"/>
  <c r="Q3504" i="6" s="1"/>
  <c r="N3505" i="6"/>
  <c r="P3505" i="6" s="1"/>
  <c r="Q3505" i="6" s="1"/>
  <c r="N3506" i="6"/>
  <c r="P3506" i="6" s="1"/>
  <c r="Q3506" i="6" s="1"/>
  <c r="N3507" i="6"/>
  <c r="P3507" i="6" s="1"/>
  <c r="Q3507" i="6" s="1"/>
  <c r="N3508" i="6"/>
  <c r="P3508" i="6" s="1"/>
  <c r="Q3508" i="6" s="1"/>
  <c r="N3509" i="6"/>
  <c r="P3509" i="6" s="1"/>
  <c r="Q3509" i="6" s="1"/>
  <c r="N3510" i="6"/>
  <c r="P3510" i="6" s="1"/>
  <c r="Q3510" i="6" s="1"/>
  <c r="N3511" i="6"/>
  <c r="N3512" i="6"/>
  <c r="N3513" i="6"/>
  <c r="N3514" i="6"/>
  <c r="P3514" i="6" s="1"/>
  <c r="Q3514" i="6" s="1"/>
  <c r="N3515" i="6"/>
  <c r="P3515" i="6" s="1"/>
  <c r="Q3515" i="6" s="1"/>
  <c r="N3516" i="6"/>
  <c r="P3516" i="6" s="1"/>
  <c r="Q3516" i="6" s="1"/>
  <c r="N3517" i="6"/>
  <c r="P3517" i="6" s="1"/>
  <c r="Q3517" i="6" s="1"/>
  <c r="N3518" i="6"/>
  <c r="P3518" i="6" s="1"/>
  <c r="Q3518" i="6" s="1"/>
  <c r="N3519" i="6"/>
  <c r="N3520" i="6"/>
  <c r="P3520" i="6" s="1"/>
  <c r="Q3520" i="6" s="1"/>
  <c r="N3521" i="6"/>
  <c r="P3521" i="6" s="1"/>
  <c r="Q3521" i="6" s="1"/>
  <c r="N3522" i="6"/>
  <c r="P3522" i="6" s="1"/>
  <c r="Q3522" i="6" s="1"/>
  <c r="N3523" i="6"/>
  <c r="P3523" i="6" s="1"/>
  <c r="Q3523" i="6" s="1"/>
  <c r="N3524" i="6"/>
  <c r="P3524" i="6" s="1"/>
  <c r="Q3524" i="6" s="1"/>
  <c r="N3525" i="6"/>
  <c r="P3525" i="6" s="1"/>
  <c r="Q3525" i="6" s="1"/>
  <c r="N3526" i="6"/>
  <c r="P3526" i="6" s="1"/>
  <c r="Q3526" i="6" s="1"/>
  <c r="N3527" i="6"/>
  <c r="N3528" i="6"/>
  <c r="N3529" i="6"/>
  <c r="N3530" i="6"/>
  <c r="P3530" i="6" s="1"/>
  <c r="Q3530" i="6" s="1"/>
  <c r="N3531" i="6"/>
  <c r="P3531" i="6" s="1"/>
  <c r="Q3531" i="6" s="1"/>
  <c r="N3532" i="6"/>
  <c r="P3532" i="6" s="1"/>
  <c r="Q3532" i="6" s="1"/>
  <c r="N3533" i="6"/>
  <c r="P3533" i="6" s="1"/>
  <c r="Q3533" i="6" s="1"/>
  <c r="N3534" i="6"/>
  <c r="P3534" i="6" s="1"/>
  <c r="Q3534" i="6" s="1"/>
  <c r="N3535" i="6"/>
  <c r="N3536" i="6"/>
  <c r="P3536" i="6" s="1"/>
  <c r="Q3536" i="6" s="1"/>
  <c r="N3537" i="6"/>
  <c r="P3537" i="6" s="1"/>
  <c r="Q3537" i="6" s="1"/>
  <c r="N3538" i="6"/>
  <c r="P3538" i="6" s="1"/>
  <c r="Q3538" i="6" s="1"/>
  <c r="N3539" i="6"/>
  <c r="P3539" i="6" s="1"/>
  <c r="Q3539" i="6" s="1"/>
  <c r="N3540" i="6"/>
  <c r="P3540" i="6" s="1"/>
  <c r="Q3540" i="6" s="1"/>
  <c r="N3541" i="6"/>
  <c r="P3541" i="6" s="1"/>
  <c r="Q3541" i="6" s="1"/>
  <c r="N3542" i="6"/>
  <c r="P3542" i="6" s="1"/>
  <c r="Q3542" i="6" s="1"/>
  <c r="N3543" i="6"/>
  <c r="N3544" i="6"/>
  <c r="N3545" i="6"/>
  <c r="N3546" i="6"/>
  <c r="P3546" i="6" s="1"/>
  <c r="Q3546" i="6" s="1"/>
  <c r="N3547" i="6"/>
  <c r="P3547" i="6" s="1"/>
  <c r="Q3547" i="6" s="1"/>
  <c r="N3548" i="6"/>
  <c r="P3548" i="6" s="1"/>
  <c r="Q3548" i="6" s="1"/>
  <c r="N3549" i="6"/>
  <c r="P3549" i="6" s="1"/>
  <c r="Q3549" i="6" s="1"/>
  <c r="N3550" i="6"/>
  <c r="P3550" i="6" s="1"/>
  <c r="Q3550" i="6" s="1"/>
  <c r="N3551" i="6"/>
  <c r="N3552" i="6"/>
  <c r="P3552" i="6" s="1"/>
  <c r="Q3552" i="6" s="1"/>
  <c r="N3553" i="6"/>
  <c r="P3553" i="6" s="1"/>
  <c r="Q3553" i="6" s="1"/>
  <c r="N3554" i="6"/>
  <c r="P3554" i="6" s="1"/>
  <c r="Q3554" i="6" s="1"/>
  <c r="N3555" i="6"/>
  <c r="P3555" i="6" s="1"/>
  <c r="Q3555" i="6" s="1"/>
  <c r="N3556" i="6"/>
  <c r="P3556" i="6" s="1"/>
  <c r="Q3556" i="6" s="1"/>
  <c r="N3557" i="6"/>
  <c r="P3557" i="6" s="1"/>
  <c r="Q3557" i="6" s="1"/>
  <c r="N3558" i="6"/>
  <c r="P3558" i="6" s="1"/>
  <c r="Q3558" i="6" s="1"/>
  <c r="N3559" i="6"/>
  <c r="N3560" i="6"/>
  <c r="N3561" i="6"/>
  <c r="N3562" i="6"/>
  <c r="P3562" i="6" s="1"/>
  <c r="Q3562" i="6" s="1"/>
  <c r="N3563" i="6"/>
  <c r="P3563" i="6" s="1"/>
  <c r="Q3563" i="6" s="1"/>
  <c r="N3564" i="6"/>
  <c r="P3564" i="6" s="1"/>
  <c r="Q3564" i="6" s="1"/>
  <c r="N3565" i="6"/>
  <c r="P3565" i="6" s="1"/>
  <c r="Q3565" i="6" s="1"/>
  <c r="N3566" i="6"/>
  <c r="P3566" i="6" s="1"/>
  <c r="Q3566" i="6" s="1"/>
  <c r="N3567" i="6"/>
  <c r="N3568" i="6"/>
  <c r="P3568" i="6" s="1"/>
  <c r="Q3568" i="6" s="1"/>
  <c r="N3569" i="6"/>
  <c r="P3569" i="6" s="1"/>
  <c r="Q3569" i="6" s="1"/>
  <c r="N3570" i="6"/>
  <c r="P3570" i="6" s="1"/>
  <c r="Q3570" i="6" s="1"/>
  <c r="N3571" i="6"/>
  <c r="P3571" i="6" s="1"/>
  <c r="Q3571" i="6" s="1"/>
  <c r="N3572" i="6"/>
  <c r="P3572" i="6" s="1"/>
  <c r="Q3572" i="6" s="1"/>
  <c r="N3573" i="6"/>
  <c r="P3573" i="6" s="1"/>
  <c r="Q3573" i="6" s="1"/>
  <c r="N3574" i="6"/>
  <c r="P3574" i="6" s="1"/>
  <c r="Q3574" i="6" s="1"/>
  <c r="N3575" i="6"/>
  <c r="N3576" i="6"/>
  <c r="N3577" i="6"/>
  <c r="N3578" i="6"/>
  <c r="P3578" i="6" s="1"/>
  <c r="Q3578" i="6" s="1"/>
  <c r="N3579" i="6"/>
  <c r="P3579" i="6" s="1"/>
  <c r="Q3579" i="6" s="1"/>
  <c r="N3580" i="6"/>
  <c r="P3580" i="6" s="1"/>
  <c r="Q3580" i="6" s="1"/>
  <c r="N3581" i="6"/>
  <c r="P3581" i="6" s="1"/>
  <c r="Q3581" i="6" s="1"/>
  <c r="N3582" i="6"/>
  <c r="P3582" i="6" s="1"/>
  <c r="Q3582" i="6" s="1"/>
  <c r="N3583" i="6"/>
  <c r="N3584" i="6"/>
  <c r="P3584" i="6" s="1"/>
  <c r="Q3584" i="6" s="1"/>
  <c r="N3585" i="6"/>
  <c r="P3585" i="6" s="1"/>
  <c r="Q3585" i="6" s="1"/>
  <c r="N3586" i="6"/>
  <c r="P3586" i="6" s="1"/>
  <c r="Q3586" i="6" s="1"/>
  <c r="N3587" i="6"/>
  <c r="P3587" i="6" s="1"/>
  <c r="Q3587" i="6" s="1"/>
  <c r="N3588" i="6"/>
  <c r="P3588" i="6" s="1"/>
  <c r="Q3588" i="6" s="1"/>
  <c r="N3589" i="6"/>
  <c r="P3589" i="6" s="1"/>
  <c r="Q3589" i="6" s="1"/>
  <c r="N3590" i="6"/>
  <c r="P3590" i="6" s="1"/>
  <c r="Q3590" i="6" s="1"/>
  <c r="N3591" i="6"/>
  <c r="N3592" i="6"/>
  <c r="N3593" i="6"/>
  <c r="N3594" i="6"/>
  <c r="P3594" i="6" s="1"/>
  <c r="Q3594" i="6" s="1"/>
  <c r="N3595" i="6"/>
  <c r="P3595" i="6" s="1"/>
  <c r="Q3595" i="6" s="1"/>
  <c r="N3596" i="6"/>
  <c r="P3596" i="6" s="1"/>
  <c r="Q3596" i="6" s="1"/>
  <c r="N3597" i="6"/>
  <c r="P3597" i="6" s="1"/>
  <c r="Q3597" i="6" s="1"/>
  <c r="N3598" i="6"/>
  <c r="P3598" i="6" s="1"/>
  <c r="Q3598" i="6" s="1"/>
  <c r="N3599" i="6"/>
  <c r="N3600" i="6"/>
  <c r="P3600" i="6" s="1"/>
  <c r="Q3600" i="6" s="1"/>
  <c r="N3601" i="6"/>
  <c r="P3601" i="6" s="1"/>
  <c r="Q3601" i="6" s="1"/>
  <c r="N3602" i="6"/>
  <c r="P3602" i="6" s="1"/>
  <c r="Q3602" i="6" s="1"/>
  <c r="N3603" i="6"/>
  <c r="P3603" i="6" s="1"/>
  <c r="Q3603" i="6" s="1"/>
  <c r="N3604" i="6"/>
  <c r="P3604" i="6" s="1"/>
  <c r="Q3604" i="6" s="1"/>
  <c r="N3605" i="6"/>
  <c r="P3605" i="6" s="1"/>
  <c r="Q3605" i="6" s="1"/>
  <c r="N3606" i="6"/>
  <c r="P3606" i="6" s="1"/>
  <c r="Q3606" i="6" s="1"/>
  <c r="N3607" i="6"/>
  <c r="N3608" i="6"/>
  <c r="N3609" i="6"/>
  <c r="N3610" i="6"/>
  <c r="P3610" i="6" s="1"/>
  <c r="Q3610" i="6" s="1"/>
  <c r="N3611" i="6"/>
  <c r="P3611" i="6" s="1"/>
  <c r="Q3611" i="6" s="1"/>
  <c r="N3612" i="6"/>
  <c r="P3612" i="6" s="1"/>
  <c r="Q3612" i="6" s="1"/>
  <c r="N3613" i="6"/>
  <c r="P3613" i="6" s="1"/>
  <c r="Q3613" i="6" s="1"/>
  <c r="N3614" i="6"/>
  <c r="P3614" i="6" s="1"/>
  <c r="Q3614" i="6" s="1"/>
  <c r="N3615" i="6"/>
  <c r="N3616" i="6"/>
  <c r="P3616" i="6" s="1"/>
  <c r="Q3616" i="6" s="1"/>
  <c r="N3617" i="6"/>
  <c r="P3617" i="6" s="1"/>
  <c r="Q3617" i="6" s="1"/>
  <c r="N3618" i="6"/>
  <c r="P3618" i="6" s="1"/>
  <c r="Q3618" i="6" s="1"/>
  <c r="N3619" i="6"/>
  <c r="P3619" i="6" s="1"/>
  <c r="Q3619" i="6" s="1"/>
  <c r="N3620" i="6"/>
  <c r="P3620" i="6" s="1"/>
  <c r="Q3620" i="6" s="1"/>
  <c r="N3621" i="6"/>
  <c r="N3622" i="6"/>
  <c r="P3622" i="6" s="1"/>
  <c r="Q3622" i="6" s="1"/>
  <c r="N3623" i="6"/>
  <c r="N3624" i="6"/>
  <c r="N3625" i="6"/>
  <c r="N3626" i="6"/>
  <c r="P3626" i="6" s="1"/>
  <c r="Q3626" i="6" s="1"/>
  <c r="N3627" i="6"/>
  <c r="P3627" i="6" s="1"/>
  <c r="Q3627" i="6" s="1"/>
  <c r="N3628" i="6"/>
  <c r="P3628" i="6" s="1"/>
  <c r="Q3628" i="6" s="1"/>
  <c r="N3629" i="6"/>
  <c r="P3629" i="6" s="1"/>
  <c r="Q3629" i="6" s="1"/>
  <c r="N3630" i="6"/>
  <c r="P3630" i="6" s="1"/>
  <c r="Q3630" i="6" s="1"/>
  <c r="N3631" i="6"/>
  <c r="N3632" i="6"/>
  <c r="P3632" i="6" s="1"/>
  <c r="Q3632" i="6" s="1"/>
  <c r="N3633" i="6"/>
  <c r="P3633" i="6" s="1"/>
  <c r="Q3633" i="6" s="1"/>
  <c r="N3634" i="6"/>
  <c r="P3634" i="6" s="1"/>
  <c r="Q3634" i="6" s="1"/>
  <c r="N3635" i="6"/>
  <c r="P3635" i="6" s="1"/>
  <c r="Q3635" i="6" s="1"/>
  <c r="N3636" i="6"/>
  <c r="P3636" i="6" s="1"/>
  <c r="Q3636" i="6" s="1"/>
  <c r="N3637" i="6"/>
  <c r="N3638" i="6"/>
  <c r="P3638" i="6" s="1"/>
  <c r="Q3638" i="6" s="1"/>
  <c r="N3639" i="6"/>
  <c r="N3640" i="6"/>
  <c r="N3641" i="6"/>
  <c r="N2" i="6"/>
  <c r="P2" i="6" s="1"/>
  <c r="Q2" i="6" s="1"/>
  <c r="J14" i="11"/>
  <c r="M2" i="12"/>
  <c r="C4" i="12"/>
  <c r="B4" i="12"/>
  <c r="B5" i="12"/>
  <c r="B6" i="12"/>
  <c r="B7" i="12"/>
  <c r="B8" i="12"/>
  <c r="B9" i="12"/>
  <c r="B3" i="12"/>
  <c r="D3" i="12" s="1"/>
  <c r="C5" i="12"/>
  <c r="C6" i="12"/>
  <c r="C7" i="12"/>
  <c r="C8" i="12"/>
  <c r="C9" i="12"/>
  <c r="C3" i="12"/>
  <c r="E3" i="12" s="1"/>
  <c r="J8" i="11"/>
  <c r="J9" i="11"/>
  <c r="J10" i="11"/>
  <c r="J11" i="11"/>
  <c r="J12" i="11"/>
  <c r="J13" i="11"/>
  <c r="J7" i="11"/>
  <c r="P3" i="6" l="1"/>
  <c r="Q3" i="6" s="1"/>
  <c r="S3564" i="6"/>
  <c r="T3564" i="6" s="1"/>
  <c r="U3564" i="6" s="1"/>
  <c r="S3163" i="6"/>
  <c r="T3163" i="6" s="1"/>
  <c r="U3163" i="6" s="1"/>
  <c r="S3316" i="6"/>
  <c r="T3316" i="6" s="1"/>
  <c r="U3316" i="6" s="1"/>
  <c r="S3621" i="6"/>
  <c r="T3621" i="6" s="1"/>
  <c r="U3621" i="6" s="1"/>
  <c r="S3595" i="6"/>
  <c r="T3595" i="6" s="1"/>
  <c r="U3595" i="6" s="1"/>
  <c r="S3568" i="6"/>
  <c r="T3568" i="6" s="1"/>
  <c r="U3568" i="6" s="1"/>
  <c r="S2987" i="6"/>
  <c r="T2987" i="6" s="1"/>
  <c r="U2987" i="6" s="1"/>
  <c r="S2731" i="6"/>
  <c r="T2731" i="6" s="1"/>
  <c r="U2731" i="6" s="1"/>
  <c r="S3202" i="6"/>
  <c r="T3202" i="6" s="1"/>
  <c r="U3202" i="6" s="1"/>
  <c r="P3641" i="6"/>
  <c r="Q3641" i="6" s="1"/>
  <c r="P3625" i="6"/>
  <c r="Q3625" i="6" s="1"/>
  <c r="P3609" i="6"/>
  <c r="Q3609" i="6" s="1"/>
  <c r="P3593" i="6"/>
  <c r="Q3593" i="6" s="1"/>
  <c r="P3577" i="6"/>
  <c r="Q3577" i="6" s="1"/>
  <c r="P3561" i="6"/>
  <c r="Q3561" i="6" s="1"/>
  <c r="P3545" i="6"/>
  <c r="Q3545" i="6" s="1"/>
  <c r="P3529" i="6"/>
  <c r="Q3529" i="6" s="1"/>
  <c r="P3513" i="6"/>
  <c r="Q3513" i="6" s="1"/>
  <c r="P3497" i="6"/>
  <c r="Q3497" i="6" s="1"/>
  <c r="P3481" i="6"/>
  <c r="Q3481" i="6" s="1"/>
  <c r="P3465" i="6"/>
  <c r="Q3465" i="6" s="1"/>
  <c r="P3449" i="6"/>
  <c r="Q3449" i="6" s="1"/>
  <c r="P3433" i="6"/>
  <c r="Q3433" i="6" s="1"/>
  <c r="P3417" i="6"/>
  <c r="Q3417" i="6" s="1"/>
  <c r="P3401" i="6"/>
  <c r="Q3401" i="6" s="1"/>
  <c r="P3385" i="6"/>
  <c r="Q3385" i="6" s="1"/>
  <c r="P3369" i="6"/>
  <c r="Q3369" i="6" s="1"/>
  <c r="P3353" i="6"/>
  <c r="Q3353" i="6" s="1"/>
  <c r="P3337" i="6"/>
  <c r="Q3337" i="6" s="1"/>
  <c r="P3321" i="6"/>
  <c r="Q3321" i="6" s="1"/>
  <c r="P3305" i="6"/>
  <c r="Q3305" i="6" s="1"/>
  <c r="P3624" i="6"/>
  <c r="Q3624" i="6" s="1"/>
  <c r="P3592" i="6"/>
  <c r="Q3592" i="6" s="1"/>
  <c r="P3560" i="6"/>
  <c r="Q3560" i="6" s="1"/>
  <c r="P3528" i="6"/>
  <c r="Q3528" i="6" s="1"/>
  <c r="P3496" i="6"/>
  <c r="Q3496" i="6" s="1"/>
  <c r="P3464" i="6"/>
  <c r="Q3464" i="6" s="1"/>
  <c r="P3432" i="6"/>
  <c r="Q3432" i="6" s="1"/>
  <c r="S3271" i="6"/>
  <c r="T3271" i="6" s="1"/>
  <c r="U3271" i="6" s="1"/>
  <c r="S3450" i="6"/>
  <c r="T3450" i="6" s="1"/>
  <c r="U3450" i="6" s="1"/>
  <c r="S3439" i="6"/>
  <c r="T3439" i="6" s="1"/>
  <c r="U3439" i="6" s="1"/>
  <c r="S2827" i="6"/>
  <c r="T2827" i="6" s="1"/>
  <c r="U2827" i="6" s="1"/>
  <c r="S3519" i="6"/>
  <c r="T3519" i="6" s="1"/>
  <c r="U3519" i="6" s="1"/>
  <c r="S3418" i="6"/>
  <c r="T3418" i="6" s="1"/>
  <c r="U3418" i="6" s="1"/>
  <c r="S3229" i="6"/>
  <c r="T3229" i="6" s="1"/>
  <c r="U3229" i="6" s="1"/>
  <c r="S2699" i="6"/>
  <c r="T2699" i="6" s="1"/>
  <c r="U2699" i="6" s="1"/>
  <c r="S3307" i="6"/>
  <c r="T3307" i="6" s="1"/>
  <c r="U3307" i="6" s="1"/>
  <c r="S3482" i="6"/>
  <c r="T3482" i="6" s="1"/>
  <c r="U3482" i="6" s="1"/>
  <c r="S3567" i="6"/>
  <c r="T3567" i="6" s="1"/>
  <c r="U3567" i="6" s="1"/>
  <c r="S2229" i="6"/>
  <c r="T2229" i="6" s="1"/>
  <c r="U2229" i="6" s="1"/>
  <c r="S3375" i="6"/>
  <c r="T3375" i="6" s="1"/>
  <c r="U3375" i="6" s="1"/>
  <c r="P3640" i="6"/>
  <c r="Q3640" i="6" s="1"/>
  <c r="P3608" i="6"/>
  <c r="Q3608" i="6" s="1"/>
  <c r="P3576" i="6"/>
  <c r="Q3576" i="6" s="1"/>
  <c r="P3544" i="6"/>
  <c r="Q3544" i="6" s="1"/>
  <c r="P3512" i="6"/>
  <c r="Q3512" i="6" s="1"/>
  <c r="P3480" i="6"/>
  <c r="Q3480" i="6" s="1"/>
  <c r="P3448" i="6"/>
  <c r="Q3448" i="6" s="1"/>
  <c r="S3547" i="6"/>
  <c r="T3547" i="6" s="1"/>
  <c r="U3547" i="6" s="1"/>
  <c r="S3354" i="6"/>
  <c r="T3354" i="6" s="1"/>
  <c r="U3354" i="6" s="1"/>
  <c r="S3619" i="6"/>
  <c r="T3619" i="6" s="1"/>
  <c r="U3619" i="6" s="1"/>
  <c r="S2430" i="6"/>
  <c r="T2430" i="6" s="1"/>
  <c r="U2430" i="6" s="1"/>
  <c r="S3320" i="6"/>
  <c r="T3320" i="6" s="1"/>
  <c r="U3320" i="6" s="1"/>
  <c r="S3498" i="6"/>
  <c r="T3498" i="6" s="1"/>
  <c r="U3498" i="6" s="1"/>
  <c r="S2667" i="6"/>
  <c r="T2667" i="6" s="1"/>
  <c r="U2667" i="6" s="1"/>
  <c r="S3386" i="6"/>
  <c r="T3386" i="6" s="1"/>
  <c r="U3386" i="6" s="1"/>
  <c r="S3562" i="6"/>
  <c r="T3562" i="6" s="1"/>
  <c r="U3562" i="6" s="1"/>
  <c r="S3284" i="6"/>
  <c r="T3284" i="6" s="1"/>
  <c r="U3284" i="6" s="1"/>
  <c r="S3559" i="6"/>
  <c r="T3559" i="6" s="1"/>
  <c r="U3559" i="6" s="1"/>
  <c r="S3631" i="6"/>
  <c r="T3631" i="6" s="1"/>
  <c r="U3631" i="6" s="1"/>
  <c r="S3615" i="6"/>
  <c r="T3615" i="6" s="1"/>
  <c r="U3615" i="6" s="1"/>
  <c r="S3599" i="6"/>
  <c r="T3599" i="6" s="1"/>
  <c r="U3599" i="6" s="1"/>
  <c r="S3583" i="6"/>
  <c r="T3583" i="6" s="1"/>
  <c r="U3583" i="6" s="1"/>
  <c r="S3551" i="6"/>
  <c r="T3551" i="6" s="1"/>
  <c r="U3551" i="6" s="1"/>
  <c r="S3535" i="6"/>
  <c r="T3535" i="6" s="1"/>
  <c r="U3535" i="6" s="1"/>
  <c r="S3503" i="6"/>
  <c r="T3503" i="6" s="1"/>
  <c r="U3503" i="6" s="1"/>
  <c r="S3487" i="6"/>
  <c r="T3487" i="6" s="1"/>
  <c r="U3487" i="6" s="1"/>
  <c r="S3471" i="6"/>
  <c r="T3471" i="6" s="1"/>
  <c r="U3471" i="6" s="1"/>
  <c r="S3455" i="6"/>
  <c r="T3455" i="6" s="1"/>
  <c r="U3455" i="6" s="1"/>
  <c r="S3423" i="6"/>
  <c r="T3423" i="6" s="1"/>
  <c r="U3423" i="6" s="1"/>
  <c r="S3407" i="6"/>
  <c r="T3407" i="6" s="1"/>
  <c r="U3407" i="6" s="1"/>
  <c r="S3391" i="6"/>
  <c r="T3391" i="6" s="1"/>
  <c r="U3391" i="6" s="1"/>
  <c r="S3359" i="6"/>
  <c r="T3359" i="6" s="1"/>
  <c r="U3359" i="6" s="1"/>
  <c r="S3343" i="6"/>
  <c r="T3343" i="6" s="1"/>
  <c r="U3343" i="6" s="1"/>
  <c r="S3325" i="6"/>
  <c r="T3325" i="6" s="1"/>
  <c r="U3325" i="6" s="1"/>
  <c r="S3289" i="6"/>
  <c r="T3289" i="6" s="1"/>
  <c r="U3289" i="6" s="1"/>
  <c r="S3250" i="6"/>
  <c r="T3250" i="6" s="1"/>
  <c r="U3250" i="6" s="1"/>
  <c r="S3195" i="6"/>
  <c r="T3195" i="6" s="1"/>
  <c r="U3195" i="6" s="1"/>
  <c r="S3131" i="6"/>
  <c r="T3131" i="6" s="1"/>
  <c r="U3131" i="6" s="1"/>
  <c r="S3054" i="6"/>
  <c r="T3054" i="6" s="1"/>
  <c r="U3054" i="6" s="1"/>
  <c r="S2955" i="6"/>
  <c r="T2955" i="6" s="1"/>
  <c r="U2955" i="6" s="1"/>
  <c r="S2494" i="6"/>
  <c r="T2494" i="6" s="1"/>
  <c r="U2494" i="6" s="1"/>
  <c r="S322" i="6"/>
  <c r="T322" i="6" s="1"/>
  <c r="U322" i="6" s="1"/>
  <c r="S674" i="6"/>
  <c r="T674" i="6" s="1"/>
  <c r="U674" i="6" s="1"/>
  <c r="S690" i="6"/>
  <c r="T690" i="6" s="1"/>
  <c r="U690" i="6" s="1"/>
  <c r="S323" i="6"/>
  <c r="T323" i="6" s="1"/>
  <c r="U323" i="6" s="1"/>
  <c r="S675" i="6"/>
  <c r="T675" i="6" s="1"/>
  <c r="U675" i="6" s="1"/>
  <c r="S691" i="6"/>
  <c r="T691" i="6" s="1"/>
  <c r="U691" i="6" s="1"/>
  <c r="S324" i="6"/>
  <c r="T324" i="6" s="1"/>
  <c r="U324" i="6" s="1"/>
  <c r="S676" i="6"/>
  <c r="T676" i="6" s="1"/>
  <c r="U676" i="6" s="1"/>
  <c r="S692" i="6"/>
  <c r="T692" i="6" s="1"/>
  <c r="U692" i="6" s="1"/>
  <c r="S325" i="6"/>
  <c r="T325" i="6" s="1"/>
  <c r="U325" i="6" s="1"/>
  <c r="S677" i="6"/>
  <c r="T677" i="6" s="1"/>
  <c r="U677" i="6" s="1"/>
  <c r="S693" i="6"/>
  <c r="T693" i="6" s="1"/>
  <c r="U693" i="6" s="1"/>
  <c r="S1045" i="6"/>
  <c r="T1045" i="6" s="1"/>
  <c r="U1045" i="6" s="1"/>
  <c r="S1061" i="6"/>
  <c r="T1061" i="6" s="1"/>
  <c r="U1061" i="6" s="1"/>
  <c r="S310" i="6"/>
  <c r="T310" i="6" s="1"/>
  <c r="U310" i="6" s="1"/>
  <c r="S326" i="6"/>
  <c r="T326" i="6" s="1"/>
  <c r="U326" i="6" s="1"/>
  <c r="S678" i="6"/>
  <c r="T678" i="6" s="1"/>
  <c r="U678" i="6" s="1"/>
  <c r="S694" i="6"/>
  <c r="T694" i="6" s="1"/>
  <c r="U694" i="6" s="1"/>
  <c r="S1046" i="6"/>
  <c r="T1046" i="6" s="1"/>
  <c r="U1046" i="6" s="1"/>
  <c r="S1062" i="6"/>
  <c r="T1062" i="6" s="1"/>
  <c r="U1062" i="6" s="1"/>
  <c r="S312" i="6"/>
  <c r="T312" i="6" s="1"/>
  <c r="U312" i="6" s="1"/>
  <c r="S328" i="6"/>
  <c r="T328" i="6" s="1"/>
  <c r="U328" i="6" s="1"/>
  <c r="S680" i="6"/>
  <c r="T680" i="6" s="1"/>
  <c r="U680" i="6" s="1"/>
  <c r="S696" i="6"/>
  <c r="T696" i="6" s="1"/>
  <c r="U696" i="6" s="1"/>
  <c r="S1048" i="6"/>
  <c r="T1048" i="6" s="1"/>
  <c r="U1048" i="6" s="1"/>
  <c r="S1064" i="6"/>
  <c r="T1064" i="6" s="1"/>
  <c r="U1064" i="6" s="1"/>
  <c r="S313" i="6"/>
  <c r="T313" i="6" s="1"/>
  <c r="U313" i="6" s="1"/>
  <c r="S329" i="6"/>
  <c r="T329" i="6" s="1"/>
  <c r="U329" i="6" s="1"/>
  <c r="S681" i="6"/>
  <c r="T681" i="6" s="1"/>
  <c r="U681" i="6" s="1"/>
  <c r="S697" i="6"/>
  <c r="T697" i="6" s="1"/>
  <c r="U697" i="6" s="1"/>
  <c r="S314" i="6"/>
  <c r="T314" i="6" s="1"/>
  <c r="U314" i="6" s="1"/>
  <c r="S330" i="6"/>
  <c r="T330" i="6" s="1"/>
  <c r="U330" i="6" s="1"/>
  <c r="S682" i="6"/>
  <c r="T682" i="6" s="1"/>
  <c r="U682" i="6" s="1"/>
  <c r="S698" i="6"/>
  <c r="T698" i="6" s="1"/>
  <c r="U698" i="6" s="1"/>
  <c r="S315" i="6"/>
  <c r="T315" i="6" s="1"/>
  <c r="U315" i="6" s="1"/>
  <c r="S331" i="6"/>
  <c r="T331" i="6" s="1"/>
  <c r="U331" i="6" s="1"/>
  <c r="S683" i="6"/>
  <c r="T683" i="6" s="1"/>
  <c r="U683" i="6" s="1"/>
  <c r="S699" i="6"/>
  <c r="T699" i="6" s="1"/>
  <c r="U699" i="6" s="1"/>
  <c r="S1051" i="6"/>
  <c r="T1051" i="6" s="1"/>
  <c r="U1051" i="6" s="1"/>
  <c r="S316" i="6"/>
  <c r="T316" i="6" s="1"/>
  <c r="U316" i="6" s="1"/>
  <c r="S332" i="6"/>
  <c r="T332" i="6" s="1"/>
  <c r="U332" i="6" s="1"/>
  <c r="S684" i="6"/>
  <c r="T684" i="6" s="1"/>
  <c r="U684" i="6" s="1"/>
  <c r="S700" i="6"/>
  <c r="T700" i="6" s="1"/>
  <c r="U700" i="6" s="1"/>
  <c r="S317" i="6"/>
  <c r="T317" i="6" s="1"/>
  <c r="U317" i="6" s="1"/>
  <c r="S333" i="6"/>
  <c r="T333" i="6" s="1"/>
  <c r="U333" i="6" s="1"/>
  <c r="S685" i="6"/>
  <c r="T685" i="6" s="1"/>
  <c r="U685" i="6" s="1"/>
  <c r="S701" i="6"/>
  <c r="T701" i="6" s="1"/>
  <c r="U701" i="6" s="1"/>
  <c r="S318" i="6"/>
  <c r="T318" i="6" s="1"/>
  <c r="U318" i="6" s="1"/>
  <c r="S334" i="6"/>
  <c r="T334" i="6" s="1"/>
  <c r="U334" i="6" s="1"/>
  <c r="S319" i="6"/>
  <c r="T319" i="6" s="1"/>
  <c r="U319" i="6" s="1"/>
  <c r="S335" i="6"/>
  <c r="T335" i="6" s="1"/>
  <c r="U335" i="6" s="1"/>
  <c r="S687" i="6"/>
  <c r="T687" i="6" s="1"/>
  <c r="U687" i="6" s="1"/>
  <c r="S1039" i="6"/>
  <c r="T1039" i="6" s="1"/>
  <c r="U1039" i="6" s="1"/>
  <c r="S1055" i="6"/>
  <c r="T1055" i="6" s="1"/>
  <c r="U1055" i="6" s="1"/>
  <c r="S320" i="6"/>
  <c r="T320" i="6" s="1"/>
  <c r="U320" i="6" s="1"/>
  <c r="S336" i="6"/>
  <c r="T336" i="6" s="1"/>
  <c r="U336" i="6" s="1"/>
  <c r="S688" i="6"/>
  <c r="T688" i="6" s="1"/>
  <c r="U688" i="6" s="1"/>
  <c r="S1040" i="6"/>
  <c r="T1040" i="6" s="1"/>
  <c r="U1040" i="6" s="1"/>
  <c r="S1063" i="6"/>
  <c r="T1063" i="6" s="1"/>
  <c r="U1063" i="6" s="1"/>
  <c r="S1406" i="6"/>
  <c r="T1406" i="6" s="1"/>
  <c r="U1406" i="6" s="1"/>
  <c r="S1422" i="6"/>
  <c r="T1422" i="6" s="1"/>
  <c r="U1422" i="6" s="1"/>
  <c r="S1774" i="6"/>
  <c r="T1774" i="6" s="1"/>
  <c r="U1774" i="6" s="1"/>
  <c r="S1790" i="6"/>
  <c r="T1790" i="6" s="1"/>
  <c r="U1790" i="6" s="1"/>
  <c r="S1041" i="6"/>
  <c r="T1041" i="6" s="1"/>
  <c r="U1041" i="6" s="1"/>
  <c r="S1065" i="6"/>
  <c r="T1065" i="6" s="1"/>
  <c r="U1065" i="6" s="1"/>
  <c r="S1407" i="6"/>
  <c r="T1407" i="6" s="1"/>
  <c r="U1407" i="6" s="1"/>
  <c r="S1423" i="6"/>
  <c r="T1423" i="6" s="1"/>
  <c r="U1423" i="6" s="1"/>
  <c r="S1775" i="6"/>
  <c r="T1775" i="6" s="1"/>
  <c r="U1775" i="6" s="1"/>
  <c r="S1791" i="6"/>
  <c r="T1791" i="6" s="1"/>
  <c r="U1791" i="6" s="1"/>
  <c r="S2143" i="6"/>
  <c r="T2143" i="6" s="1"/>
  <c r="U2143" i="6" s="1"/>
  <c r="S1042" i="6"/>
  <c r="T1042" i="6" s="1"/>
  <c r="U1042" i="6" s="1"/>
  <c r="S1408" i="6"/>
  <c r="T1408" i="6" s="1"/>
  <c r="U1408" i="6" s="1"/>
  <c r="S1424" i="6"/>
  <c r="T1424" i="6" s="1"/>
  <c r="U1424" i="6" s="1"/>
  <c r="S1776" i="6"/>
  <c r="T1776" i="6" s="1"/>
  <c r="U1776" i="6" s="1"/>
  <c r="S1792" i="6"/>
  <c r="T1792" i="6" s="1"/>
  <c r="U1792" i="6" s="1"/>
  <c r="S1043" i="6"/>
  <c r="T1043" i="6" s="1"/>
  <c r="U1043" i="6" s="1"/>
  <c r="S1409" i="6"/>
  <c r="T1409" i="6" s="1"/>
  <c r="U1409" i="6" s="1"/>
  <c r="S1425" i="6"/>
  <c r="T1425" i="6" s="1"/>
  <c r="U1425" i="6" s="1"/>
  <c r="S1777" i="6"/>
  <c r="T1777" i="6" s="1"/>
  <c r="U1777" i="6" s="1"/>
  <c r="S311" i="6"/>
  <c r="T311" i="6" s="1"/>
  <c r="U311" i="6" s="1"/>
  <c r="S679" i="6"/>
  <c r="T679" i="6" s="1"/>
  <c r="U679" i="6" s="1"/>
  <c r="S1044" i="6"/>
  <c r="T1044" i="6" s="1"/>
  <c r="U1044" i="6" s="1"/>
  <c r="S1410" i="6"/>
  <c r="T1410" i="6" s="1"/>
  <c r="U1410" i="6" s="1"/>
  <c r="S1426" i="6"/>
  <c r="T1426" i="6" s="1"/>
  <c r="U1426" i="6" s="1"/>
  <c r="S321" i="6"/>
  <c r="T321" i="6" s="1"/>
  <c r="U321" i="6" s="1"/>
  <c r="S686" i="6"/>
  <c r="T686" i="6" s="1"/>
  <c r="U686" i="6" s="1"/>
  <c r="S1047" i="6"/>
  <c r="T1047" i="6" s="1"/>
  <c r="U1047" i="6" s="1"/>
  <c r="S1411" i="6"/>
  <c r="T1411" i="6" s="1"/>
  <c r="U1411" i="6" s="1"/>
  <c r="S1427" i="6"/>
  <c r="T1427" i="6" s="1"/>
  <c r="U1427" i="6" s="1"/>
  <c r="S1779" i="6"/>
  <c r="T1779" i="6" s="1"/>
  <c r="U1779" i="6" s="1"/>
  <c r="S327" i="6"/>
  <c r="T327" i="6" s="1"/>
  <c r="U327" i="6" s="1"/>
  <c r="S689" i="6"/>
  <c r="T689" i="6" s="1"/>
  <c r="U689" i="6" s="1"/>
  <c r="S1049" i="6"/>
  <c r="T1049" i="6" s="1"/>
  <c r="U1049" i="6" s="1"/>
  <c r="S1412" i="6"/>
  <c r="T1412" i="6" s="1"/>
  <c r="U1412" i="6" s="1"/>
  <c r="S1428" i="6"/>
  <c r="T1428" i="6" s="1"/>
  <c r="U1428" i="6" s="1"/>
  <c r="S1780" i="6"/>
  <c r="T1780" i="6" s="1"/>
  <c r="U1780" i="6" s="1"/>
  <c r="S2132" i="6"/>
  <c r="T2132" i="6" s="1"/>
  <c r="U2132" i="6" s="1"/>
  <c r="S2148" i="6"/>
  <c r="T2148" i="6" s="1"/>
  <c r="U2148" i="6" s="1"/>
  <c r="S337" i="6"/>
  <c r="T337" i="6" s="1"/>
  <c r="U337" i="6" s="1"/>
  <c r="S695" i="6"/>
  <c r="T695" i="6" s="1"/>
  <c r="U695" i="6" s="1"/>
  <c r="S1050" i="6"/>
  <c r="T1050" i="6" s="1"/>
  <c r="U1050" i="6" s="1"/>
  <c r="S1413" i="6"/>
  <c r="T1413" i="6" s="1"/>
  <c r="U1413" i="6" s="1"/>
  <c r="S1429" i="6"/>
  <c r="T1429" i="6" s="1"/>
  <c r="U1429" i="6" s="1"/>
  <c r="S1781" i="6"/>
  <c r="T1781" i="6" s="1"/>
  <c r="U1781" i="6" s="1"/>
  <c r="S2133" i="6"/>
  <c r="T2133" i="6" s="1"/>
  <c r="U2133" i="6" s="1"/>
  <c r="S2149" i="6"/>
  <c r="T2149" i="6" s="1"/>
  <c r="U2149" i="6" s="1"/>
  <c r="S1052" i="6"/>
  <c r="T1052" i="6" s="1"/>
  <c r="U1052" i="6" s="1"/>
  <c r="S1414" i="6"/>
  <c r="T1414" i="6" s="1"/>
  <c r="U1414" i="6" s="1"/>
  <c r="S1766" i="6"/>
  <c r="T1766" i="6" s="1"/>
  <c r="U1766" i="6" s="1"/>
  <c r="S1782" i="6"/>
  <c r="T1782" i="6" s="1"/>
  <c r="U1782" i="6" s="1"/>
  <c r="S2134" i="6"/>
  <c r="T2134" i="6" s="1"/>
  <c r="U2134" i="6" s="1"/>
  <c r="S2150" i="6"/>
  <c r="T2150" i="6" s="1"/>
  <c r="U2150" i="6" s="1"/>
  <c r="S1053" i="6"/>
  <c r="T1053" i="6" s="1"/>
  <c r="U1053" i="6" s="1"/>
  <c r="S1415" i="6"/>
  <c r="T1415" i="6" s="1"/>
  <c r="U1415" i="6" s="1"/>
  <c r="S1767" i="6"/>
  <c r="T1767" i="6" s="1"/>
  <c r="U1767" i="6" s="1"/>
  <c r="S1783" i="6"/>
  <c r="T1783" i="6" s="1"/>
  <c r="U1783" i="6" s="1"/>
  <c r="S1054" i="6"/>
  <c r="T1054" i="6" s="1"/>
  <c r="U1054" i="6" s="1"/>
  <c r="S1416" i="6"/>
  <c r="T1416" i="6" s="1"/>
  <c r="U1416" i="6" s="1"/>
  <c r="S1768" i="6"/>
  <c r="T1768" i="6" s="1"/>
  <c r="U1768" i="6" s="1"/>
  <c r="S1784" i="6"/>
  <c r="T1784" i="6" s="1"/>
  <c r="U1784" i="6" s="1"/>
  <c r="S1056" i="6"/>
  <c r="T1056" i="6" s="1"/>
  <c r="U1056" i="6" s="1"/>
  <c r="S1417" i="6"/>
  <c r="T1417" i="6" s="1"/>
  <c r="U1417" i="6" s="1"/>
  <c r="S1769" i="6"/>
  <c r="T1769" i="6" s="1"/>
  <c r="U1769" i="6" s="1"/>
  <c r="S1785" i="6"/>
  <c r="T1785" i="6" s="1"/>
  <c r="U1785" i="6" s="1"/>
  <c r="S1057" i="6"/>
  <c r="T1057" i="6" s="1"/>
  <c r="U1057" i="6" s="1"/>
  <c r="S1402" i="6"/>
  <c r="T1402" i="6" s="1"/>
  <c r="U1402" i="6" s="1"/>
  <c r="S1418" i="6"/>
  <c r="T1418" i="6" s="1"/>
  <c r="U1418" i="6" s="1"/>
  <c r="S1058" i="6"/>
  <c r="T1058" i="6" s="1"/>
  <c r="U1058" i="6" s="1"/>
  <c r="S1403" i="6"/>
  <c r="T1403" i="6" s="1"/>
  <c r="U1403" i="6" s="1"/>
  <c r="S1419" i="6"/>
  <c r="T1419" i="6" s="1"/>
  <c r="U1419" i="6" s="1"/>
  <c r="S1771" i="6"/>
  <c r="T1771" i="6" s="1"/>
  <c r="U1771" i="6" s="1"/>
  <c r="S1787" i="6"/>
  <c r="T1787" i="6" s="1"/>
  <c r="U1787" i="6" s="1"/>
  <c r="S1059" i="6"/>
  <c r="T1059" i="6" s="1"/>
  <c r="U1059" i="6" s="1"/>
  <c r="S1404" i="6"/>
  <c r="T1404" i="6" s="1"/>
  <c r="U1404" i="6" s="1"/>
  <c r="S1420" i="6"/>
  <c r="T1420" i="6" s="1"/>
  <c r="U1420" i="6" s="1"/>
  <c r="S1772" i="6"/>
  <c r="T1772" i="6" s="1"/>
  <c r="U1772" i="6" s="1"/>
  <c r="S1788" i="6"/>
  <c r="T1788" i="6" s="1"/>
  <c r="U1788" i="6" s="1"/>
  <c r="S2140" i="6"/>
  <c r="T2140" i="6" s="1"/>
  <c r="U2140" i="6" s="1"/>
  <c r="S2156" i="6"/>
  <c r="T2156" i="6" s="1"/>
  <c r="U2156" i="6" s="1"/>
  <c r="S1060" i="6"/>
  <c r="T1060" i="6" s="1"/>
  <c r="U1060" i="6" s="1"/>
  <c r="S1405" i="6"/>
  <c r="T1405" i="6" s="1"/>
  <c r="U1405" i="6" s="1"/>
  <c r="S2144" i="6"/>
  <c r="T2144" i="6" s="1"/>
  <c r="U2144" i="6" s="1"/>
  <c r="S2497" i="6"/>
  <c r="T2497" i="6" s="1"/>
  <c r="U2497" i="6" s="1"/>
  <c r="S2513" i="6"/>
  <c r="T2513" i="6" s="1"/>
  <c r="U2513" i="6" s="1"/>
  <c r="S2865" i="6"/>
  <c r="T2865" i="6" s="1"/>
  <c r="U2865" i="6" s="1"/>
  <c r="S2881" i="6"/>
  <c r="T2881" i="6" s="1"/>
  <c r="U2881" i="6" s="1"/>
  <c r="S2993" i="6"/>
  <c r="T2993" i="6" s="1"/>
  <c r="U2993" i="6" s="1"/>
  <c r="S1421" i="6"/>
  <c r="T1421" i="6" s="1"/>
  <c r="U1421" i="6" s="1"/>
  <c r="S2145" i="6"/>
  <c r="T2145" i="6" s="1"/>
  <c r="U2145" i="6" s="1"/>
  <c r="S2498" i="6"/>
  <c r="T2498" i="6" s="1"/>
  <c r="U2498" i="6" s="1"/>
  <c r="S2514" i="6"/>
  <c r="T2514" i="6" s="1"/>
  <c r="U2514" i="6" s="1"/>
  <c r="S2866" i="6"/>
  <c r="T2866" i="6" s="1"/>
  <c r="U2866" i="6" s="1"/>
  <c r="S2882" i="6"/>
  <c r="T2882" i="6" s="1"/>
  <c r="U2882" i="6" s="1"/>
  <c r="S2994" i="6"/>
  <c r="T2994" i="6" s="1"/>
  <c r="U2994" i="6" s="1"/>
  <c r="S2146" i="6"/>
  <c r="T2146" i="6" s="1"/>
  <c r="U2146" i="6" s="1"/>
  <c r="S2499" i="6"/>
  <c r="T2499" i="6" s="1"/>
  <c r="U2499" i="6" s="1"/>
  <c r="S2515" i="6"/>
  <c r="T2515" i="6" s="1"/>
  <c r="U2515" i="6" s="1"/>
  <c r="S2867" i="6"/>
  <c r="T2867" i="6" s="1"/>
  <c r="U2867" i="6" s="1"/>
  <c r="S2883" i="6"/>
  <c r="T2883" i="6" s="1"/>
  <c r="U2883" i="6" s="1"/>
  <c r="S2995" i="6"/>
  <c r="T2995" i="6" s="1"/>
  <c r="U2995" i="6" s="1"/>
  <c r="S3267" i="6"/>
  <c r="T3267" i="6" s="1"/>
  <c r="U3267" i="6" s="1"/>
  <c r="S2147" i="6"/>
  <c r="T2147" i="6" s="1"/>
  <c r="U2147" i="6" s="1"/>
  <c r="S2500" i="6"/>
  <c r="T2500" i="6" s="1"/>
  <c r="U2500" i="6" s="1"/>
  <c r="S2516" i="6"/>
  <c r="T2516" i="6" s="1"/>
  <c r="U2516" i="6" s="1"/>
  <c r="S2868" i="6"/>
  <c r="T2868" i="6" s="1"/>
  <c r="U2868" i="6" s="1"/>
  <c r="S2884" i="6"/>
  <c r="T2884" i="6" s="1"/>
  <c r="U2884" i="6" s="1"/>
  <c r="S2996" i="6"/>
  <c r="T2996" i="6" s="1"/>
  <c r="U2996" i="6" s="1"/>
  <c r="S2151" i="6"/>
  <c r="T2151" i="6" s="1"/>
  <c r="U2151" i="6" s="1"/>
  <c r="S2501" i="6"/>
  <c r="T2501" i="6" s="1"/>
  <c r="U2501" i="6" s="1"/>
  <c r="S2517" i="6"/>
  <c r="T2517" i="6" s="1"/>
  <c r="U2517" i="6" s="1"/>
  <c r="S2869" i="6"/>
  <c r="T2869" i="6" s="1"/>
  <c r="U2869" i="6" s="1"/>
  <c r="S2885" i="6"/>
  <c r="T2885" i="6" s="1"/>
  <c r="U2885" i="6" s="1"/>
  <c r="S2997" i="6"/>
  <c r="T2997" i="6" s="1"/>
  <c r="U2997" i="6" s="1"/>
  <c r="S3173" i="6"/>
  <c r="T3173" i="6" s="1"/>
  <c r="U3173" i="6" s="1"/>
  <c r="S2152" i="6"/>
  <c r="T2152" i="6" s="1"/>
  <c r="U2152" i="6" s="1"/>
  <c r="S2502" i="6"/>
  <c r="T2502" i="6" s="1"/>
  <c r="U2502" i="6" s="1"/>
  <c r="S2518" i="6"/>
  <c r="T2518" i="6" s="1"/>
  <c r="U2518" i="6" s="1"/>
  <c r="S2870" i="6"/>
  <c r="T2870" i="6" s="1"/>
  <c r="U2870" i="6" s="1"/>
  <c r="S3174" i="6"/>
  <c r="T3174" i="6" s="1"/>
  <c r="U3174" i="6" s="1"/>
  <c r="S3270" i="6"/>
  <c r="T3270" i="6" s="1"/>
  <c r="U3270" i="6" s="1"/>
  <c r="S2153" i="6"/>
  <c r="T2153" i="6" s="1"/>
  <c r="U2153" i="6" s="1"/>
  <c r="S2503" i="6"/>
  <c r="T2503" i="6" s="1"/>
  <c r="U2503" i="6" s="1"/>
  <c r="S2519" i="6"/>
  <c r="T2519" i="6" s="1"/>
  <c r="U2519" i="6" s="1"/>
  <c r="S2871" i="6"/>
  <c r="T2871" i="6" s="1"/>
  <c r="U2871" i="6" s="1"/>
  <c r="S3175" i="6"/>
  <c r="T3175" i="6" s="1"/>
  <c r="U3175" i="6" s="1"/>
  <c r="S2130" i="6"/>
  <c r="T2130" i="6" s="1"/>
  <c r="U2130" i="6" s="1"/>
  <c r="S2154" i="6"/>
  <c r="T2154" i="6" s="1"/>
  <c r="U2154" i="6" s="1"/>
  <c r="S2504" i="6"/>
  <c r="T2504" i="6" s="1"/>
  <c r="U2504" i="6" s="1"/>
  <c r="S2520" i="6"/>
  <c r="T2520" i="6" s="1"/>
  <c r="U2520" i="6" s="1"/>
  <c r="S2872" i="6"/>
  <c r="T2872" i="6" s="1"/>
  <c r="U2872" i="6" s="1"/>
  <c r="S3176" i="6"/>
  <c r="T3176" i="6" s="1"/>
  <c r="U3176" i="6" s="1"/>
  <c r="S2131" i="6"/>
  <c r="T2131" i="6" s="1"/>
  <c r="U2131" i="6" s="1"/>
  <c r="S2155" i="6"/>
  <c r="T2155" i="6" s="1"/>
  <c r="U2155" i="6" s="1"/>
  <c r="S2505" i="6"/>
  <c r="T2505" i="6" s="1"/>
  <c r="U2505" i="6" s="1"/>
  <c r="S2521" i="6"/>
  <c r="T2521" i="6" s="1"/>
  <c r="U2521" i="6" s="1"/>
  <c r="S2873" i="6"/>
  <c r="T2873" i="6" s="1"/>
  <c r="U2873" i="6" s="1"/>
  <c r="S3177" i="6"/>
  <c r="T3177" i="6" s="1"/>
  <c r="U3177" i="6" s="1"/>
  <c r="S1770" i="6"/>
  <c r="T1770" i="6" s="1"/>
  <c r="U1770" i="6" s="1"/>
  <c r="S2135" i="6"/>
  <c r="T2135" i="6" s="1"/>
  <c r="U2135" i="6" s="1"/>
  <c r="S2157" i="6"/>
  <c r="T2157" i="6" s="1"/>
  <c r="U2157" i="6" s="1"/>
  <c r="S2506" i="6"/>
  <c r="T2506" i="6" s="1"/>
  <c r="U2506" i="6" s="1"/>
  <c r="S2858" i="6"/>
  <c r="T2858" i="6" s="1"/>
  <c r="U2858" i="6" s="1"/>
  <c r="S2874" i="6"/>
  <c r="T2874" i="6" s="1"/>
  <c r="U2874" i="6" s="1"/>
  <c r="S3082" i="6"/>
  <c r="T3082" i="6" s="1"/>
  <c r="U3082" i="6" s="1"/>
  <c r="S3178" i="6"/>
  <c r="T3178" i="6" s="1"/>
  <c r="U3178" i="6" s="1"/>
  <c r="S1773" i="6"/>
  <c r="T1773" i="6" s="1"/>
  <c r="U1773" i="6" s="1"/>
  <c r="S2136" i="6"/>
  <c r="T2136" i="6" s="1"/>
  <c r="U2136" i="6" s="1"/>
  <c r="S2507" i="6"/>
  <c r="T2507" i="6" s="1"/>
  <c r="U2507" i="6" s="1"/>
  <c r="S1778" i="6"/>
  <c r="T1778" i="6" s="1"/>
  <c r="U1778" i="6" s="1"/>
  <c r="S2137" i="6"/>
  <c r="T2137" i="6" s="1"/>
  <c r="U2137" i="6" s="1"/>
  <c r="S2508" i="6"/>
  <c r="T2508" i="6" s="1"/>
  <c r="U2508" i="6" s="1"/>
  <c r="S2860" i="6"/>
  <c r="T2860" i="6" s="1"/>
  <c r="U2860" i="6" s="1"/>
  <c r="S2876" i="6"/>
  <c r="T2876" i="6" s="1"/>
  <c r="U2876" i="6" s="1"/>
  <c r="S3084" i="6"/>
  <c r="T3084" i="6" s="1"/>
  <c r="U3084" i="6" s="1"/>
  <c r="S1786" i="6"/>
  <c r="T1786" i="6" s="1"/>
  <c r="U1786" i="6" s="1"/>
  <c r="S2138" i="6"/>
  <c r="T2138" i="6" s="1"/>
  <c r="U2138" i="6" s="1"/>
  <c r="S2509" i="6"/>
  <c r="T2509" i="6" s="1"/>
  <c r="U2509" i="6" s="1"/>
  <c r="S2861" i="6"/>
  <c r="T2861" i="6" s="1"/>
  <c r="U2861" i="6" s="1"/>
  <c r="S2877" i="6"/>
  <c r="T2877" i="6" s="1"/>
  <c r="U2877" i="6" s="1"/>
  <c r="S3085" i="6"/>
  <c r="T3085" i="6" s="1"/>
  <c r="U3085" i="6" s="1"/>
  <c r="S1793" i="6"/>
  <c r="T1793" i="6" s="1"/>
  <c r="U1793" i="6" s="1"/>
  <c r="S2141" i="6"/>
  <c r="T2141" i="6" s="1"/>
  <c r="U2141" i="6" s="1"/>
  <c r="S2495" i="6"/>
  <c r="T2495" i="6" s="1"/>
  <c r="U2495" i="6" s="1"/>
  <c r="S2511" i="6"/>
  <c r="T2511" i="6" s="1"/>
  <c r="U2511" i="6" s="1"/>
  <c r="S2863" i="6"/>
  <c r="T2863" i="6" s="1"/>
  <c r="U2863" i="6" s="1"/>
  <c r="S2879" i="6"/>
  <c r="T2879" i="6" s="1"/>
  <c r="U2879" i="6" s="1"/>
  <c r="S2991" i="6"/>
  <c r="T2991" i="6" s="1"/>
  <c r="U2991" i="6" s="1"/>
  <c r="S3087" i="6"/>
  <c r="T3087" i="6" s="1"/>
  <c r="U3087" i="6" s="1"/>
  <c r="S1038" i="6"/>
  <c r="T1038" i="6" s="1"/>
  <c r="U1038" i="6" s="1"/>
  <c r="S2142" i="6"/>
  <c r="T2142" i="6" s="1"/>
  <c r="U2142" i="6" s="1"/>
  <c r="S2496" i="6"/>
  <c r="T2496" i="6" s="1"/>
  <c r="U2496" i="6" s="1"/>
  <c r="S2512" i="6"/>
  <c r="T2512" i="6" s="1"/>
  <c r="U2512" i="6" s="1"/>
  <c r="S2864" i="6"/>
  <c r="T2864" i="6" s="1"/>
  <c r="U2864" i="6" s="1"/>
  <c r="S2880" i="6"/>
  <c r="T2880" i="6" s="1"/>
  <c r="U2880" i="6" s="1"/>
  <c r="S2992" i="6"/>
  <c r="T2992" i="6" s="1"/>
  <c r="U2992" i="6" s="1"/>
  <c r="S210" i="6"/>
  <c r="T210" i="6" s="1"/>
  <c r="U210" i="6" s="1"/>
  <c r="S562" i="6"/>
  <c r="T562" i="6" s="1"/>
  <c r="U562" i="6" s="1"/>
  <c r="S578" i="6"/>
  <c r="T578" i="6" s="1"/>
  <c r="U578" i="6" s="1"/>
  <c r="S211" i="6"/>
  <c r="T211" i="6" s="1"/>
  <c r="U211" i="6" s="1"/>
  <c r="S563" i="6"/>
  <c r="T563" i="6" s="1"/>
  <c r="U563" i="6" s="1"/>
  <c r="S579" i="6"/>
  <c r="T579" i="6" s="1"/>
  <c r="U579" i="6" s="1"/>
  <c r="S212" i="6"/>
  <c r="T212" i="6" s="1"/>
  <c r="U212" i="6" s="1"/>
  <c r="S564" i="6"/>
  <c r="T564" i="6" s="1"/>
  <c r="U564" i="6" s="1"/>
  <c r="S580" i="6"/>
  <c r="T580" i="6" s="1"/>
  <c r="U580" i="6" s="1"/>
  <c r="S213" i="6"/>
  <c r="T213" i="6" s="1"/>
  <c r="U213" i="6" s="1"/>
  <c r="S565" i="6"/>
  <c r="T565" i="6" s="1"/>
  <c r="U565" i="6" s="1"/>
  <c r="S581" i="6"/>
  <c r="T581" i="6" s="1"/>
  <c r="U581" i="6" s="1"/>
  <c r="S933" i="6"/>
  <c r="T933" i="6" s="1"/>
  <c r="U933" i="6" s="1"/>
  <c r="S949" i="6"/>
  <c r="T949" i="6" s="1"/>
  <c r="U949" i="6" s="1"/>
  <c r="S1301" i="6"/>
  <c r="T1301" i="6" s="1"/>
  <c r="U1301" i="6" s="1"/>
  <c r="S1317" i="6"/>
  <c r="T1317" i="6" s="1"/>
  <c r="U1317" i="6" s="1"/>
  <c r="S198" i="6"/>
  <c r="T198" i="6" s="1"/>
  <c r="U198" i="6" s="1"/>
  <c r="S214" i="6"/>
  <c r="T214" i="6" s="1"/>
  <c r="U214" i="6" s="1"/>
  <c r="S566" i="6"/>
  <c r="T566" i="6" s="1"/>
  <c r="U566" i="6" s="1"/>
  <c r="S582" i="6"/>
  <c r="T582" i="6" s="1"/>
  <c r="U582" i="6" s="1"/>
  <c r="S934" i="6"/>
  <c r="T934" i="6" s="1"/>
  <c r="U934" i="6" s="1"/>
  <c r="S950" i="6"/>
  <c r="T950" i="6" s="1"/>
  <c r="U950" i="6" s="1"/>
  <c r="S1302" i="6"/>
  <c r="T1302" i="6" s="1"/>
  <c r="U1302" i="6" s="1"/>
  <c r="S200" i="6"/>
  <c r="T200" i="6" s="1"/>
  <c r="U200" i="6" s="1"/>
  <c r="S216" i="6"/>
  <c r="T216" i="6" s="1"/>
  <c r="U216" i="6" s="1"/>
  <c r="S568" i="6"/>
  <c r="T568" i="6" s="1"/>
  <c r="U568" i="6" s="1"/>
  <c r="S584" i="6"/>
  <c r="T584" i="6" s="1"/>
  <c r="U584" i="6" s="1"/>
  <c r="S936" i="6"/>
  <c r="T936" i="6" s="1"/>
  <c r="U936" i="6" s="1"/>
  <c r="S952" i="6"/>
  <c r="T952" i="6" s="1"/>
  <c r="U952" i="6" s="1"/>
  <c r="S1304" i="6"/>
  <c r="T1304" i="6" s="1"/>
  <c r="U1304" i="6" s="1"/>
  <c r="S201" i="6"/>
  <c r="T201" i="6" s="1"/>
  <c r="U201" i="6" s="1"/>
  <c r="S217" i="6"/>
  <c r="T217" i="6" s="1"/>
  <c r="U217" i="6" s="1"/>
  <c r="S569" i="6"/>
  <c r="T569" i="6" s="1"/>
  <c r="U569" i="6" s="1"/>
  <c r="S585" i="6"/>
  <c r="T585" i="6" s="1"/>
  <c r="U585" i="6" s="1"/>
  <c r="S202" i="6"/>
  <c r="T202" i="6" s="1"/>
  <c r="U202" i="6" s="1"/>
  <c r="S218" i="6"/>
  <c r="T218" i="6" s="1"/>
  <c r="U218" i="6" s="1"/>
  <c r="S570" i="6"/>
  <c r="T570" i="6" s="1"/>
  <c r="U570" i="6" s="1"/>
  <c r="S586" i="6"/>
  <c r="T586" i="6" s="1"/>
  <c r="U586" i="6" s="1"/>
  <c r="S203" i="6"/>
  <c r="T203" i="6" s="1"/>
  <c r="U203" i="6" s="1"/>
  <c r="S219" i="6"/>
  <c r="T219" i="6" s="1"/>
  <c r="U219" i="6" s="1"/>
  <c r="S571" i="6"/>
  <c r="T571" i="6" s="1"/>
  <c r="U571" i="6" s="1"/>
  <c r="S587" i="6"/>
  <c r="T587" i="6" s="1"/>
  <c r="U587" i="6" s="1"/>
  <c r="S939" i="6"/>
  <c r="T939" i="6" s="1"/>
  <c r="U939" i="6" s="1"/>
  <c r="S204" i="6"/>
  <c r="T204" i="6" s="1"/>
  <c r="U204" i="6" s="1"/>
  <c r="S220" i="6"/>
  <c r="T220" i="6" s="1"/>
  <c r="U220" i="6" s="1"/>
  <c r="S572" i="6"/>
  <c r="T572" i="6" s="1"/>
  <c r="U572" i="6" s="1"/>
  <c r="S588" i="6"/>
  <c r="T588" i="6" s="1"/>
  <c r="U588" i="6" s="1"/>
  <c r="S205" i="6"/>
  <c r="T205" i="6" s="1"/>
  <c r="U205" i="6" s="1"/>
  <c r="S221" i="6"/>
  <c r="T221" i="6" s="1"/>
  <c r="U221" i="6" s="1"/>
  <c r="S573" i="6"/>
  <c r="T573" i="6" s="1"/>
  <c r="U573" i="6" s="1"/>
  <c r="S589" i="6"/>
  <c r="T589" i="6" s="1"/>
  <c r="U589" i="6" s="1"/>
  <c r="S206" i="6"/>
  <c r="T206" i="6" s="1"/>
  <c r="U206" i="6" s="1"/>
  <c r="S222" i="6"/>
  <c r="T222" i="6" s="1"/>
  <c r="U222" i="6" s="1"/>
  <c r="S574" i="6"/>
  <c r="T574" i="6" s="1"/>
  <c r="U574" i="6" s="1"/>
  <c r="S207" i="6"/>
  <c r="T207" i="6" s="1"/>
  <c r="U207" i="6" s="1"/>
  <c r="S223" i="6"/>
  <c r="T223" i="6" s="1"/>
  <c r="U223" i="6" s="1"/>
  <c r="S575" i="6"/>
  <c r="T575" i="6" s="1"/>
  <c r="U575" i="6" s="1"/>
  <c r="S927" i="6"/>
  <c r="T927" i="6" s="1"/>
  <c r="U927" i="6" s="1"/>
  <c r="S943" i="6"/>
  <c r="T943" i="6" s="1"/>
  <c r="U943" i="6" s="1"/>
  <c r="S1295" i="6"/>
  <c r="T1295" i="6" s="1"/>
  <c r="U1295" i="6" s="1"/>
  <c r="S1311" i="6"/>
  <c r="T1311" i="6" s="1"/>
  <c r="U1311" i="6" s="1"/>
  <c r="S208" i="6"/>
  <c r="T208" i="6" s="1"/>
  <c r="U208" i="6" s="1"/>
  <c r="S224" i="6"/>
  <c r="T224" i="6" s="1"/>
  <c r="U224" i="6" s="1"/>
  <c r="S576" i="6"/>
  <c r="T576" i="6" s="1"/>
  <c r="U576" i="6" s="1"/>
  <c r="S928" i="6"/>
  <c r="T928" i="6" s="1"/>
  <c r="U928" i="6" s="1"/>
  <c r="S944" i="6"/>
  <c r="T944" i="6" s="1"/>
  <c r="U944" i="6" s="1"/>
  <c r="S938" i="6"/>
  <c r="T938" i="6" s="1"/>
  <c r="U938" i="6" s="1"/>
  <c r="S1294" i="6"/>
  <c r="T1294" i="6" s="1"/>
  <c r="U1294" i="6" s="1"/>
  <c r="S1315" i="6"/>
  <c r="T1315" i="6" s="1"/>
  <c r="U1315" i="6" s="1"/>
  <c r="S1662" i="6"/>
  <c r="T1662" i="6" s="1"/>
  <c r="U1662" i="6" s="1"/>
  <c r="S1678" i="6"/>
  <c r="T1678" i="6" s="1"/>
  <c r="U1678" i="6" s="1"/>
  <c r="S2030" i="6"/>
  <c r="T2030" i="6" s="1"/>
  <c r="U2030" i="6" s="1"/>
  <c r="S940" i="6"/>
  <c r="T940" i="6" s="1"/>
  <c r="U940" i="6" s="1"/>
  <c r="S1296" i="6"/>
  <c r="T1296" i="6" s="1"/>
  <c r="U1296" i="6" s="1"/>
  <c r="S1316" i="6"/>
  <c r="T1316" i="6" s="1"/>
  <c r="U1316" i="6" s="1"/>
  <c r="S1663" i="6"/>
  <c r="T1663" i="6" s="1"/>
  <c r="U1663" i="6" s="1"/>
  <c r="S1679" i="6"/>
  <c r="T1679" i="6" s="1"/>
  <c r="U1679" i="6" s="1"/>
  <c r="S2031" i="6"/>
  <c r="T2031" i="6" s="1"/>
  <c r="U2031" i="6" s="1"/>
  <c r="S941" i="6"/>
  <c r="T941" i="6" s="1"/>
  <c r="U941" i="6" s="1"/>
  <c r="S1297" i="6"/>
  <c r="T1297" i="6" s="1"/>
  <c r="U1297" i="6" s="1"/>
  <c r="S1664" i="6"/>
  <c r="T1664" i="6" s="1"/>
  <c r="U1664" i="6" s="1"/>
  <c r="S1680" i="6"/>
  <c r="T1680" i="6" s="1"/>
  <c r="U1680" i="6" s="1"/>
  <c r="S2032" i="6"/>
  <c r="T2032" i="6" s="1"/>
  <c r="U2032" i="6" s="1"/>
  <c r="S942" i="6"/>
  <c r="T942" i="6" s="1"/>
  <c r="U942" i="6" s="1"/>
  <c r="S1298" i="6"/>
  <c r="T1298" i="6" s="1"/>
  <c r="U1298" i="6" s="1"/>
  <c r="S1665" i="6"/>
  <c r="T1665" i="6" s="1"/>
  <c r="U1665" i="6" s="1"/>
  <c r="S1681" i="6"/>
  <c r="T1681" i="6" s="1"/>
  <c r="U1681" i="6" s="1"/>
  <c r="S567" i="6"/>
  <c r="T567" i="6" s="1"/>
  <c r="U567" i="6" s="1"/>
  <c r="S945" i="6"/>
  <c r="T945" i="6" s="1"/>
  <c r="U945" i="6" s="1"/>
  <c r="S1299" i="6"/>
  <c r="T1299" i="6" s="1"/>
  <c r="U1299" i="6" s="1"/>
  <c r="S1666" i="6"/>
  <c r="T1666" i="6" s="1"/>
  <c r="U1666" i="6" s="1"/>
  <c r="S577" i="6"/>
  <c r="T577" i="6" s="1"/>
  <c r="U577" i="6" s="1"/>
  <c r="S946" i="6"/>
  <c r="T946" i="6" s="1"/>
  <c r="U946" i="6" s="1"/>
  <c r="S1300" i="6"/>
  <c r="T1300" i="6" s="1"/>
  <c r="U1300" i="6" s="1"/>
  <c r="S1667" i="6"/>
  <c r="T1667" i="6" s="1"/>
  <c r="U1667" i="6" s="1"/>
  <c r="S2019" i="6"/>
  <c r="T2019" i="6" s="1"/>
  <c r="U2019" i="6" s="1"/>
  <c r="S2035" i="6"/>
  <c r="T2035" i="6" s="1"/>
  <c r="U2035" i="6" s="1"/>
  <c r="S199" i="6"/>
  <c r="T199" i="6" s="1"/>
  <c r="U199" i="6" s="1"/>
  <c r="S583" i="6"/>
  <c r="T583" i="6" s="1"/>
  <c r="U583" i="6" s="1"/>
  <c r="S947" i="6"/>
  <c r="T947" i="6" s="1"/>
  <c r="U947" i="6" s="1"/>
  <c r="S1303" i="6"/>
  <c r="T1303" i="6" s="1"/>
  <c r="U1303" i="6" s="1"/>
  <c r="S1668" i="6"/>
  <c r="T1668" i="6" s="1"/>
  <c r="U1668" i="6" s="1"/>
  <c r="S2020" i="6"/>
  <c r="T2020" i="6" s="1"/>
  <c r="U2020" i="6" s="1"/>
  <c r="S2036" i="6"/>
  <c r="T2036" i="6" s="1"/>
  <c r="U2036" i="6" s="1"/>
  <c r="S209" i="6"/>
  <c r="T209" i="6" s="1"/>
  <c r="U209" i="6" s="1"/>
  <c r="S948" i="6"/>
  <c r="T948" i="6" s="1"/>
  <c r="U948" i="6" s="1"/>
  <c r="S1305" i="6"/>
  <c r="T1305" i="6" s="1"/>
  <c r="U1305" i="6" s="1"/>
  <c r="S1669" i="6"/>
  <c r="T1669" i="6" s="1"/>
  <c r="U1669" i="6" s="1"/>
  <c r="S2021" i="6"/>
  <c r="T2021" i="6" s="1"/>
  <c r="U2021" i="6" s="1"/>
  <c r="S2037" i="6"/>
  <c r="T2037" i="6" s="1"/>
  <c r="U2037" i="6" s="1"/>
  <c r="S215" i="6"/>
  <c r="T215" i="6" s="1"/>
  <c r="U215" i="6" s="1"/>
  <c r="S951" i="6"/>
  <c r="T951" i="6" s="1"/>
  <c r="U951" i="6" s="1"/>
  <c r="S1306" i="6"/>
  <c r="T1306" i="6" s="1"/>
  <c r="U1306" i="6" s="1"/>
  <c r="S1654" i="6"/>
  <c r="T1654" i="6" s="1"/>
  <c r="U1654" i="6" s="1"/>
  <c r="S1670" i="6"/>
  <c r="T1670" i="6" s="1"/>
  <c r="U1670" i="6" s="1"/>
  <c r="S2022" i="6"/>
  <c r="T2022" i="6" s="1"/>
  <c r="U2022" i="6" s="1"/>
  <c r="S2038" i="6"/>
  <c r="T2038" i="6" s="1"/>
  <c r="U2038" i="6" s="1"/>
  <c r="S225" i="6"/>
  <c r="T225" i="6" s="1"/>
  <c r="U225" i="6" s="1"/>
  <c r="S926" i="6"/>
  <c r="T926" i="6" s="1"/>
  <c r="U926" i="6" s="1"/>
  <c r="S953" i="6"/>
  <c r="T953" i="6" s="1"/>
  <c r="U953" i="6" s="1"/>
  <c r="S1307" i="6"/>
  <c r="T1307" i="6" s="1"/>
  <c r="U1307" i="6" s="1"/>
  <c r="S1655" i="6"/>
  <c r="T1655" i="6" s="1"/>
  <c r="U1655" i="6" s="1"/>
  <c r="S1671" i="6"/>
  <c r="T1671" i="6" s="1"/>
  <c r="U1671" i="6" s="1"/>
  <c r="S2023" i="6"/>
  <c r="T2023" i="6" s="1"/>
  <c r="U2023" i="6" s="1"/>
  <c r="S2039" i="6"/>
  <c r="T2039" i="6" s="1"/>
  <c r="U2039" i="6" s="1"/>
  <c r="S929" i="6"/>
  <c r="T929" i="6" s="1"/>
  <c r="U929" i="6" s="1"/>
  <c r="S1308" i="6"/>
  <c r="T1308" i="6" s="1"/>
  <c r="U1308" i="6" s="1"/>
  <c r="S1656" i="6"/>
  <c r="T1656" i="6" s="1"/>
  <c r="U1656" i="6" s="1"/>
  <c r="S1672" i="6"/>
  <c r="T1672" i="6" s="1"/>
  <c r="U1672" i="6" s="1"/>
  <c r="S2024" i="6"/>
  <c r="T2024" i="6" s="1"/>
  <c r="U2024" i="6" s="1"/>
  <c r="S2040" i="6"/>
  <c r="T2040" i="6" s="1"/>
  <c r="U2040" i="6" s="1"/>
  <c r="S930" i="6"/>
  <c r="T930" i="6" s="1"/>
  <c r="U930" i="6" s="1"/>
  <c r="S1309" i="6"/>
  <c r="T1309" i="6" s="1"/>
  <c r="U1309" i="6" s="1"/>
  <c r="S1657" i="6"/>
  <c r="T1657" i="6" s="1"/>
  <c r="U1657" i="6" s="1"/>
  <c r="S1673" i="6"/>
  <c r="T1673" i="6" s="1"/>
  <c r="U1673" i="6" s="1"/>
  <c r="S931" i="6"/>
  <c r="T931" i="6" s="1"/>
  <c r="U931" i="6" s="1"/>
  <c r="S1290" i="6"/>
  <c r="T1290" i="6" s="1"/>
  <c r="U1290" i="6" s="1"/>
  <c r="S1310" i="6"/>
  <c r="T1310" i="6" s="1"/>
  <c r="U1310" i="6" s="1"/>
  <c r="S1658" i="6"/>
  <c r="T1658" i="6" s="1"/>
  <c r="U1658" i="6" s="1"/>
  <c r="S1674" i="6"/>
  <c r="T1674" i="6" s="1"/>
  <c r="U1674" i="6" s="1"/>
  <c r="S932" i="6"/>
  <c r="T932" i="6" s="1"/>
  <c r="U932" i="6" s="1"/>
  <c r="S1291" i="6"/>
  <c r="T1291" i="6" s="1"/>
  <c r="U1291" i="6" s="1"/>
  <c r="S1312" i="6"/>
  <c r="T1312" i="6" s="1"/>
  <c r="U1312" i="6" s="1"/>
  <c r="S1659" i="6"/>
  <c r="T1659" i="6" s="1"/>
  <c r="U1659" i="6" s="1"/>
  <c r="S1675" i="6"/>
  <c r="T1675" i="6" s="1"/>
  <c r="U1675" i="6" s="1"/>
  <c r="S2027" i="6"/>
  <c r="T2027" i="6" s="1"/>
  <c r="U2027" i="6" s="1"/>
  <c r="S2043" i="6"/>
  <c r="T2043" i="6" s="1"/>
  <c r="U2043" i="6" s="1"/>
  <c r="S935" i="6"/>
  <c r="T935" i="6" s="1"/>
  <c r="U935" i="6" s="1"/>
  <c r="S1292" i="6"/>
  <c r="T1292" i="6" s="1"/>
  <c r="U1292" i="6" s="1"/>
  <c r="S1313" i="6"/>
  <c r="T1313" i="6" s="1"/>
  <c r="U1313" i="6" s="1"/>
  <c r="S1660" i="6"/>
  <c r="T1660" i="6" s="1"/>
  <c r="U1660" i="6" s="1"/>
  <c r="S1676" i="6"/>
  <c r="T1676" i="6" s="1"/>
  <c r="U1676" i="6" s="1"/>
  <c r="S2028" i="6"/>
  <c r="T2028" i="6" s="1"/>
  <c r="U2028" i="6" s="1"/>
  <c r="S2044" i="6"/>
  <c r="T2044" i="6" s="1"/>
  <c r="U2044" i="6" s="1"/>
  <c r="S1661" i="6"/>
  <c r="T1661" i="6" s="1"/>
  <c r="U1661" i="6" s="1"/>
  <c r="S2385" i="6"/>
  <c r="T2385" i="6" s="1"/>
  <c r="U2385" i="6" s="1"/>
  <c r="S2401" i="6"/>
  <c r="T2401" i="6" s="1"/>
  <c r="U2401" i="6" s="1"/>
  <c r="S2753" i="6"/>
  <c r="T2753" i="6" s="1"/>
  <c r="U2753" i="6" s="1"/>
  <c r="S2769" i="6"/>
  <c r="T2769" i="6" s="1"/>
  <c r="U2769" i="6" s="1"/>
  <c r="S3057" i="6"/>
  <c r="T3057" i="6" s="1"/>
  <c r="U3057" i="6" s="1"/>
  <c r="S1677" i="6"/>
  <c r="T1677" i="6" s="1"/>
  <c r="U1677" i="6" s="1"/>
  <c r="S2386" i="6"/>
  <c r="T2386" i="6" s="1"/>
  <c r="U2386" i="6" s="1"/>
  <c r="S2402" i="6"/>
  <c r="T2402" i="6" s="1"/>
  <c r="U2402" i="6" s="1"/>
  <c r="S2754" i="6"/>
  <c r="T2754" i="6" s="1"/>
  <c r="U2754" i="6" s="1"/>
  <c r="S2770" i="6"/>
  <c r="T2770" i="6" s="1"/>
  <c r="U2770" i="6" s="1"/>
  <c r="S3058" i="6"/>
  <c r="T3058" i="6" s="1"/>
  <c r="U3058" i="6" s="1"/>
  <c r="S2387" i="6"/>
  <c r="T2387" i="6" s="1"/>
  <c r="U2387" i="6" s="1"/>
  <c r="S2403" i="6"/>
  <c r="T2403" i="6" s="1"/>
  <c r="U2403" i="6" s="1"/>
  <c r="S2755" i="6"/>
  <c r="T2755" i="6" s="1"/>
  <c r="U2755" i="6" s="1"/>
  <c r="S2771" i="6"/>
  <c r="T2771" i="6" s="1"/>
  <c r="U2771" i="6" s="1"/>
  <c r="S2963" i="6"/>
  <c r="T2963" i="6" s="1"/>
  <c r="U2963" i="6" s="1"/>
  <c r="S3059" i="6"/>
  <c r="T3059" i="6" s="1"/>
  <c r="U3059" i="6" s="1"/>
  <c r="S3331" i="6"/>
  <c r="T3331" i="6" s="1"/>
  <c r="U3331" i="6" s="1"/>
  <c r="S2388" i="6"/>
  <c r="T2388" i="6" s="1"/>
  <c r="U2388" i="6" s="1"/>
  <c r="S2404" i="6"/>
  <c r="T2404" i="6" s="1"/>
  <c r="U2404" i="6" s="1"/>
  <c r="S2756" i="6"/>
  <c r="T2756" i="6" s="1"/>
  <c r="U2756" i="6" s="1"/>
  <c r="S2772" i="6"/>
  <c r="T2772" i="6" s="1"/>
  <c r="U2772" i="6" s="1"/>
  <c r="S2964" i="6"/>
  <c r="T2964" i="6" s="1"/>
  <c r="U2964" i="6" s="1"/>
  <c r="S3060" i="6"/>
  <c r="T3060" i="6" s="1"/>
  <c r="U3060" i="6" s="1"/>
  <c r="S2018" i="6"/>
  <c r="T2018" i="6" s="1"/>
  <c r="U2018" i="6" s="1"/>
  <c r="S2389" i="6"/>
  <c r="T2389" i="6" s="1"/>
  <c r="U2389" i="6" s="1"/>
  <c r="S2405" i="6"/>
  <c r="T2405" i="6" s="1"/>
  <c r="U2405" i="6" s="1"/>
  <c r="S2757" i="6"/>
  <c r="T2757" i="6" s="1"/>
  <c r="U2757" i="6" s="1"/>
  <c r="S2773" i="6"/>
  <c r="T2773" i="6" s="1"/>
  <c r="U2773" i="6" s="1"/>
  <c r="S2965" i="6"/>
  <c r="T2965" i="6" s="1"/>
  <c r="U2965" i="6" s="1"/>
  <c r="S3237" i="6"/>
  <c r="T3237" i="6" s="1"/>
  <c r="U3237" i="6" s="1"/>
  <c r="S2025" i="6"/>
  <c r="T2025" i="6" s="1"/>
  <c r="U2025" i="6" s="1"/>
  <c r="S2390" i="6"/>
  <c r="T2390" i="6" s="1"/>
  <c r="U2390" i="6" s="1"/>
  <c r="S2406" i="6"/>
  <c r="T2406" i="6" s="1"/>
  <c r="U2406" i="6" s="1"/>
  <c r="S2758" i="6"/>
  <c r="T2758" i="6" s="1"/>
  <c r="U2758" i="6" s="1"/>
  <c r="S2966" i="6"/>
  <c r="T2966" i="6" s="1"/>
  <c r="U2966" i="6" s="1"/>
  <c r="S3238" i="6"/>
  <c r="T3238" i="6" s="1"/>
  <c r="U3238" i="6" s="1"/>
  <c r="S2026" i="6"/>
  <c r="T2026" i="6" s="1"/>
  <c r="U2026" i="6" s="1"/>
  <c r="S2391" i="6"/>
  <c r="T2391" i="6" s="1"/>
  <c r="U2391" i="6" s="1"/>
  <c r="S2407" i="6"/>
  <c r="T2407" i="6" s="1"/>
  <c r="U2407" i="6" s="1"/>
  <c r="S2759" i="6"/>
  <c r="T2759" i="6" s="1"/>
  <c r="U2759" i="6" s="1"/>
  <c r="S2967" i="6"/>
  <c r="T2967" i="6" s="1"/>
  <c r="U2967" i="6" s="1"/>
  <c r="S3239" i="6"/>
  <c r="T3239" i="6" s="1"/>
  <c r="U3239" i="6" s="1"/>
  <c r="S2029" i="6"/>
  <c r="T2029" i="6" s="1"/>
  <c r="U2029" i="6" s="1"/>
  <c r="S2392" i="6"/>
  <c r="T2392" i="6" s="1"/>
  <c r="U2392" i="6" s="1"/>
  <c r="S2408" i="6"/>
  <c r="T2408" i="6" s="1"/>
  <c r="U2408" i="6" s="1"/>
  <c r="S2760" i="6"/>
  <c r="T2760" i="6" s="1"/>
  <c r="U2760" i="6" s="1"/>
  <c r="S2968" i="6"/>
  <c r="T2968" i="6" s="1"/>
  <c r="U2968" i="6" s="1"/>
  <c r="S3240" i="6"/>
  <c r="T3240" i="6" s="1"/>
  <c r="U3240" i="6" s="1"/>
  <c r="S2033" i="6"/>
  <c r="T2033" i="6" s="1"/>
  <c r="U2033" i="6" s="1"/>
  <c r="S2393" i="6"/>
  <c r="T2393" i="6" s="1"/>
  <c r="U2393" i="6" s="1"/>
  <c r="S2409" i="6"/>
  <c r="T2409" i="6" s="1"/>
  <c r="U2409" i="6" s="1"/>
  <c r="S2761" i="6"/>
  <c r="T2761" i="6" s="1"/>
  <c r="U2761" i="6" s="1"/>
  <c r="S2969" i="6"/>
  <c r="T2969" i="6" s="1"/>
  <c r="U2969" i="6" s="1"/>
  <c r="S3145" i="6"/>
  <c r="T3145" i="6" s="1"/>
  <c r="U3145" i="6" s="1"/>
  <c r="S2034" i="6"/>
  <c r="T2034" i="6" s="1"/>
  <c r="U2034" i="6" s="1"/>
  <c r="S2394" i="6"/>
  <c r="T2394" i="6" s="1"/>
  <c r="U2394" i="6" s="1"/>
  <c r="S2746" i="6"/>
  <c r="T2746" i="6" s="1"/>
  <c r="U2746" i="6" s="1"/>
  <c r="S2762" i="6"/>
  <c r="T2762" i="6" s="1"/>
  <c r="U2762" i="6" s="1"/>
  <c r="S3146" i="6"/>
  <c r="T3146" i="6" s="1"/>
  <c r="U3146" i="6" s="1"/>
  <c r="S1293" i="6"/>
  <c r="T1293" i="6" s="1"/>
  <c r="U1293" i="6" s="1"/>
  <c r="S2041" i="6"/>
  <c r="T2041" i="6" s="1"/>
  <c r="U2041" i="6" s="1"/>
  <c r="S2395" i="6"/>
  <c r="T2395" i="6" s="1"/>
  <c r="U2395" i="6" s="1"/>
  <c r="S937" i="6"/>
  <c r="T937" i="6" s="1"/>
  <c r="U937" i="6" s="1"/>
  <c r="S1314" i="6"/>
  <c r="T1314" i="6" s="1"/>
  <c r="U1314" i="6" s="1"/>
  <c r="S2042" i="6"/>
  <c r="T2042" i="6" s="1"/>
  <c r="U2042" i="6" s="1"/>
  <c r="S2396" i="6"/>
  <c r="T2396" i="6" s="1"/>
  <c r="U2396" i="6" s="1"/>
  <c r="S2748" i="6"/>
  <c r="T2748" i="6" s="1"/>
  <c r="U2748" i="6" s="1"/>
  <c r="S2764" i="6"/>
  <c r="T2764" i="6" s="1"/>
  <c r="U2764" i="6" s="1"/>
  <c r="S3148" i="6"/>
  <c r="T3148" i="6" s="1"/>
  <c r="U3148" i="6" s="1"/>
  <c r="S2045" i="6"/>
  <c r="T2045" i="6" s="1"/>
  <c r="U2045" i="6" s="1"/>
  <c r="S2397" i="6"/>
  <c r="T2397" i="6" s="1"/>
  <c r="U2397" i="6" s="1"/>
  <c r="S2749" i="6"/>
  <c r="T2749" i="6" s="1"/>
  <c r="U2749" i="6" s="1"/>
  <c r="S2765" i="6"/>
  <c r="T2765" i="6" s="1"/>
  <c r="U2765" i="6" s="1"/>
  <c r="S2383" i="6"/>
  <c r="T2383" i="6" s="1"/>
  <c r="U2383" i="6" s="1"/>
  <c r="S2399" i="6"/>
  <c r="T2399" i="6" s="1"/>
  <c r="U2399" i="6" s="1"/>
  <c r="S2751" i="6"/>
  <c r="T2751" i="6" s="1"/>
  <c r="U2751" i="6" s="1"/>
  <c r="S2767" i="6"/>
  <c r="T2767" i="6" s="1"/>
  <c r="U2767" i="6" s="1"/>
  <c r="S3055" i="6"/>
  <c r="T3055" i="6" s="1"/>
  <c r="U3055" i="6" s="1"/>
  <c r="S3151" i="6"/>
  <c r="T3151" i="6" s="1"/>
  <c r="U3151" i="6" s="1"/>
  <c r="S2384" i="6"/>
  <c r="T2384" i="6" s="1"/>
  <c r="U2384" i="6" s="1"/>
  <c r="S2400" i="6"/>
  <c r="T2400" i="6" s="1"/>
  <c r="U2400" i="6" s="1"/>
  <c r="S2752" i="6"/>
  <c r="T2752" i="6" s="1"/>
  <c r="U2752" i="6" s="1"/>
  <c r="S2768" i="6"/>
  <c r="T2768" i="6" s="1"/>
  <c r="U2768" i="6" s="1"/>
  <c r="S98" i="6"/>
  <c r="T98" i="6" s="1"/>
  <c r="U98" i="6" s="1"/>
  <c r="S450" i="6"/>
  <c r="T450" i="6" s="1"/>
  <c r="U450" i="6" s="1"/>
  <c r="S466" i="6"/>
  <c r="T466" i="6" s="1"/>
  <c r="U466" i="6" s="1"/>
  <c r="S99" i="6"/>
  <c r="T99" i="6" s="1"/>
  <c r="U99" i="6" s="1"/>
  <c r="S451" i="6"/>
  <c r="T451" i="6" s="1"/>
  <c r="U451" i="6" s="1"/>
  <c r="S467" i="6"/>
  <c r="T467" i="6" s="1"/>
  <c r="U467" i="6" s="1"/>
  <c r="S100" i="6"/>
  <c r="T100" i="6" s="1"/>
  <c r="U100" i="6" s="1"/>
  <c r="S452" i="6"/>
  <c r="T452" i="6" s="1"/>
  <c r="U452" i="6" s="1"/>
  <c r="S468" i="6"/>
  <c r="T468" i="6" s="1"/>
  <c r="U468" i="6" s="1"/>
  <c r="S820" i="6"/>
  <c r="T820" i="6" s="1"/>
  <c r="U820" i="6" s="1"/>
  <c r="S836" i="6"/>
  <c r="T836" i="6" s="1"/>
  <c r="U836" i="6" s="1"/>
  <c r="S101" i="6"/>
  <c r="T101" i="6" s="1"/>
  <c r="U101" i="6" s="1"/>
  <c r="S453" i="6"/>
  <c r="T453" i="6" s="1"/>
  <c r="U453" i="6" s="1"/>
  <c r="S469" i="6"/>
  <c r="T469" i="6" s="1"/>
  <c r="U469" i="6" s="1"/>
  <c r="S821" i="6"/>
  <c r="T821" i="6" s="1"/>
  <c r="U821" i="6" s="1"/>
  <c r="S837" i="6"/>
  <c r="T837" i="6" s="1"/>
  <c r="U837" i="6" s="1"/>
  <c r="S1189" i="6"/>
  <c r="T1189" i="6" s="1"/>
  <c r="U1189" i="6" s="1"/>
  <c r="S1205" i="6"/>
  <c r="T1205" i="6" s="1"/>
  <c r="U1205" i="6" s="1"/>
  <c r="S86" i="6"/>
  <c r="T86" i="6" s="1"/>
  <c r="U86" i="6" s="1"/>
  <c r="S102" i="6"/>
  <c r="T102" i="6" s="1"/>
  <c r="U102" i="6" s="1"/>
  <c r="S454" i="6"/>
  <c r="T454" i="6" s="1"/>
  <c r="U454" i="6" s="1"/>
  <c r="S470" i="6"/>
  <c r="T470" i="6" s="1"/>
  <c r="U470" i="6" s="1"/>
  <c r="S822" i="6"/>
  <c r="T822" i="6" s="1"/>
  <c r="U822" i="6" s="1"/>
  <c r="S838" i="6"/>
  <c r="T838" i="6" s="1"/>
  <c r="U838" i="6" s="1"/>
  <c r="S1190" i="6"/>
  <c r="T1190" i="6" s="1"/>
  <c r="U1190" i="6" s="1"/>
  <c r="S88" i="6"/>
  <c r="T88" i="6" s="1"/>
  <c r="U88" i="6" s="1"/>
  <c r="S104" i="6"/>
  <c r="T104" i="6" s="1"/>
  <c r="U104" i="6" s="1"/>
  <c r="S456" i="6"/>
  <c r="T456" i="6" s="1"/>
  <c r="U456" i="6" s="1"/>
  <c r="S472" i="6"/>
  <c r="T472" i="6" s="1"/>
  <c r="U472" i="6" s="1"/>
  <c r="S824" i="6"/>
  <c r="T824" i="6" s="1"/>
  <c r="U824" i="6" s="1"/>
  <c r="S840" i="6"/>
  <c r="T840" i="6" s="1"/>
  <c r="U840" i="6" s="1"/>
  <c r="S1192" i="6"/>
  <c r="T1192" i="6" s="1"/>
  <c r="U1192" i="6" s="1"/>
  <c r="S89" i="6"/>
  <c r="T89" i="6" s="1"/>
  <c r="U89" i="6" s="1"/>
  <c r="S105" i="6"/>
  <c r="T105" i="6" s="1"/>
  <c r="U105" i="6" s="1"/>
  <c r="S457" i="6"/>
  <c r="T457" i="6" s="1"/>
  <c r="U457" i="6" s="1"/>
  <c r="S473" i="6"/>
  <c r="T473" i="6" s="1"/>
  <c r="U473" i="6" s="1"/>
  <c r="S90" i="6"/>
  <c r="T90" i="6" s="1"/>
  <c r="U90" i="6" s="1"/>
  <c r="S106" i="6"/>
  <c r="T106" i="6" s="1"/>
  <c r="U106" i="6" s="1"/>
  <c r="S458" i="6"/>
  <c r="T458" i="6" s="1"/>
  <c r="U458" i="6" s="1"/>
  <c r="S474" i="6"/>
  <c r="T474" i="6" s="1"/>
  <c r="U474" i="6" s="1"/>
  <c r="S91" i="6"/>
  <c r="T91" i="6" s="1"/>
  <c r="U91" i="6" s="1"/>
  <c r="S107" i="6"/>
  <c r="T107" i="6" s="1"/>
  <c r="U107" i="6" s="1"/>
  <c r="S459" i="6"/>
  <c r="T459" i="6" s="1"/>
  <c r="U459" i="6" s="1"/>
  <c r="S475" i="6"/>
  <c r="T475" i="6" s="1"/>
  <c r="U475" i="6" s="1"/>
  <c r="S827" i="6"/>
  <c r="T827" i="6" s="1"/>
  <c r="U827" i="6" s="1"/>
  <c r="S1179" i="6"/>
  <c r="T1179" i="6" s="1"/>
  <c r="U1179" i="6" s="1"/>
  <c r="S1195" i="6"/>
  <c r="T1195" i="6" s="1"/>
  <c r="U1195" i="6" s="1"/>
  <c r="S92" i="6"/>
  <c r="T92" i="6" s="1"/>
  <c r="U92" i="6" s="1"/>
  <c r="S108" i="6"/>
  <c r="T108" i="6" s="1"/>
  <c r="U108" i="6" s="1"/>
  <c r="S460" i="6"/>
  <c r="T460" i="6" s="1"/>
  <c r="U460" i="6" s="1"/>
  <c r="S476" i="6"/>
  <c r="T476" i="6" s="1"/>
  <c r="U476" i="6" s="1"/>
  <c r="S93" i="6"/>
  <c r="T93" i="6" s="1"/>
  <c r="U93" i="6" s="1"/>
  <c r="S109" i="6"/>
  <c r="T109" i="6" s="1"/>
  <c r="U109" i="6" s="1"/>
  <c r="S461" i="6"/>
  <c r="T461" i="6" s="1"/>
  <c r="U461" i="6" s="1"/>
  <c r="S477" i="6"/>
  <c r="T477" i="6" s="1"/>
  <c r="U477" i="6" s="1"/>
  <c r="S829" i="6"/>
  <c r="T829" i="6" s="1"/>
  <c r="U829" i="6" s="1"/>
  <c r="S94" i="6"/>
  <c r="T94" i="6" s="1"/>
  <c r="U94" i="6" s="1"/>
  <c r="S110" i="6"/>
  <c r="T110" i="6" s="1"/>
  <c r="U110" i="6" s="1"/>
  <c r="S462" i="6"/>
  <c r="T462" i="6" s="1"/>
  <c r="U462" i="6" s="1"/>
  <c r="S95" i="6"/>
  <c r="T95" i="6" s="1"/>
  <c r="U95" i="6" s="1"/>
  <c r="S111" i="6"/>
  <c r="T111" i="6" s="1"/>
  <c r="U111" i="6" s="1"/>
  <c r="S463" i="6"/>
  <c r="T463" i="6" s="1"/>
  <c r="U463" i="6" s="1"/>
  <c r="S815" i="6"/>
  <c r="T815" i="6" s="1"/>
  <c r="U815" i="6" s="1"/>
  <c r="S831" i="6"/>
  <c r="T831" i="6" s="1"/>
  <c r="U831" i="6" s="1"/>
  <c r="S1183" i="6"/>
  <c r="T1183" i="6" s="1"/>
  <c r="U1183" i="6" s="1"/>
  <c r="S1199" i="6"/>
  <c r="T1199" i="6" s="1"/>
  <c r="U1199" i="6" s="1"/>
  <c r="S96" i="6"/>
  <c r="T96" i="6" s="1"/>
  <c r="U96" i="6" s="1"/>
  <c r="S112" i="6"/>
  <c r="T112" i="6" s="1"/>
  <c r="U112" i="6" s="1"/>
  <c r="S464" i="6"/>
  <c r="T464" i="6" s="1"/>
  <c r="U464" i="6" s="1"/>
  <c r="S816" i="6"/>
  <c r="T816" i="6" s="1"/>
  <c r="U816" i="6" s="1"/>
  <c r="S832" i="6"/>
  <c r="T832" i="6" s="1"/>
  <c r="U832" i="6" s="1"/>
  <c r="S830" i="6"/>
  <c r="T830" i="6" s="1"/>
  <c r="U830" i="6" s="1"/>
  <c r="S1180" i="6"/>
  <c r="T1180" i="6" s="1"/>
  <c r="U1180" i="6" s="1"/>
  <c r="S1202" i="6"/>
  <c r="T1202" i="6" s="1"/>
  <c r="U1202" i="6" s="1"/>
  <c r="S1550" i="6"/>
  <c r="T1550" i="6" s="1"/>
  <c r="U1550" i="6" s="1"/>
  <c r="S1566" i="6"/>
  <c r="T1566" i="6" s="1"/>
  <c r="U1566" i="6" s="1"/>
  <c r="S1918" i="6"/>
  <c r="T1918" i="6" s="1"/>
  <c r="U1918" i="6" s="1"/>
  <c r="S833" i="6"/>
  <c r="T833" i="6" s="1"/>
  <c r="U833" i="6" s="1"/>
  <c r="S1181" i="6"/>
  <c r="T1181" i="6" s="1"/>
  <c r="U1181" i="6" s="1"/>
  <c r="S1203" i="6"/>
  <c r="T1203" i="6" s="1"/>
  <c r="U1203" i="6" s="1"/>
  <c r="S1551" i="6"/>
  <c r="T1551" i="6" s="1"/>
  <c r="U1551" i="6" s="1"/>
  <c r="S1567" i="6"/>
  <c r="T1567" i="6" s="1"/>
  <c r="U1567" i="6" s="1"/>
  <c r="S1919" i="6"/>
  <c r="T1919" i="6" s="1"/>
  <c r="U1919" i="6" s="1"/>
  <c r="S834" i="6"/>
  <c r="T834" i="6" s="1"/>
  <c r="U834" i="6" s="1"/>
  <c r="S1182" i="6"/>
  <c r="T1182" i="6" s="1"/>
  <c r="U1182" i="6" s="1"/>
  <c r="S1204" i="6"/>
  <c r="T1204" i="6" s="1"/>
  <c r="U1204" i="6" s="1"/>
  <c r="S1552" i="6"/>
  <c r="T1552" i="6" s="1"/>
  <c r="U1552" i="6" s="1"/>
  <c r="S1568" i="6"/>
  <c r="T1568" i="6" s="1"/>
  <c r="U1568" i="6" s="1"/>
  <c r="S1920" i="6"/>
  <c r="T1920" i="6" s="1"/>
  <c r="U1920" i="6" s="1"/>
  <c r="S835" i="6"/>
  <c r="T835" i="6" s="1"/>
  <c r="U835" i="6" s="1"/>
  <c r="S1184" i="6"/>
  <c r="T1184" i="6" s="1"/>
  <c r="U1184" i="6" s="1"/>
  <c r="S1553" i="6"/>
  <c r="T1553" i="6" s="1"/>
  <c r="U1553" i="6" s="1"/>
  <c r="S1569" i="6"/>
  <c r="T1569" i="6" s="1"/>
  <c r="U1569" i="6" s="1"/>
  <c r="S839" i="6"/>
  <c r="T839" i="6" s="1"/>
  <c r="U839" i="6" s="1"/>
  <c r="S1185" i="6"/>
  <c r="T1185" i="6" s="1"/>
  <c r="U1185" i="6" s="1"/>
  <c r="S1554" i="6"/>
  <c r="T1554" i="6" s="1"/>
  <c r="U1554" i="6" s="1"/>
  <c r="S841" i="6"/>
  <c r="T841" i="6" s="1"/>
  <c r="U841" i="6" s="1"/>
  <c r="S1186" i="6"/>
  <c r="T1186" i="6" s="1"/>
  <c r="U1186" i="6" s="1"/>
  <c r="S1555" i="6"/>
  <c r="T1555" i="6" s="1"/>
  <c r="U1555" i="6" s="1"/>
  <c r="S1907" i="6"/>
  <c r="T1907" i="6" s="1"/>
  <c r="U1907" i="6" s="1"/>
  <c r="S1923" i="6"/>
  <c r="T1923" i="6" s="1"/>
  <c r="U1923" i="6" s="1"/>
  <c r="S455" i="6"/>
  <c r="T455" i="6" s="1"/>
  <c r="U455" i="6" s="1"/>
  <c r="S1187" i="6"/>
  <c r="T1187" i="6" s="1"/>
  <c r="U1187" i="6" s="1"/>
  <c r="S1556" i="6"/>
  <c r="T1556" i="6" s="1"/>
  <c r="U1556" i="6" s="1"/>
  <c r="S1908" i="6"/>
  <c r="T1908" i="6" s="1"/>
  <c r="U1908" i="6" s="1"/>
  <c r="S1924" i="6"/>
  <c r="T1924" i="6" s="1"/>
  <c r="U1924" i="6" s="1"/>
  <c r="S2276" i="6"/>
  <c r="T2276" i="6" s="1"/>
  <c r="U2276" i="6" s="1"/>
  <c r="S2292" i="6"/>
  <c r="T2292" i="6" s="1"/>
  <c r="U2292" i="6" s="1"/>
  <c r="S465" i="6"/>
  <c r="T465" i="6" s="1"/>
  <c r="U465" i="6" s="1"/>
  <c r="S1188" i="6"/>
  <c r="T1188" i="6" s="1"/>
  <c r="U1188" i="6" s="1"/>
  <c r="S1557" i="6"/>
  <c r="T1557" i="6" s="1"/>
  <c r="U1557" i="6" s="1"/>
  <c r="S1909" i="6"/>
  <c r="T1909" i="6" s="1"/>
  <c r="U1909" i="6" s="1"/>
  <c r="S1925" i="6"/>
  <c r="T1925" i="6" s="1"/>
  <c r="U1925" i="6" s="1"/>
  <c r="S87" i="6"/>
  <c r="T87" i="6" s="1"/>
  <c r="U87" i="6" s="1"/>
  <c r="S471" i="6"/>
  <c r="T471" i="6" s="1"/>
  <c r="U471" i="6" s="1"/>
  <c r="S814" i="6"/>
  <c r="T814" i="6" s="1"/>
  <c r="U814" i="6" s="1"/>
  <c r="S1191" i="6"/>
  <c r="T1191" i="6" s="1"/>
  <c r="U1191" i="6" s="1"/>
  <c r="S1542" i="6"/>
  <c r="T1542" i="6" s="1"/>
  <c r="U1542" i="6" s="1"/>
  <c r="S1558" i="6"/>
  <c r="T1558" i="6" s="1"/>
  <c r="U1558" i="6" s="1"/>
  <c r="S1910" i="6"/>
  <c r="T1910" i="6" s="1"/>
  <c r="U1910" i="6" s="1"/>
  <c r="S1926" i="6"/>
  <c r="T1926" i="6" s="1"/>
  <c r="U1926" i="6" s="1"/>
  <c r="S97" i="6"/>
  <c r="T97" i="6" s="1"/>
  <c r="U97" i="6" s="1"/>
  <c r="S817" i="6"/>
  <c r="T817" i="6" s="1"/>
  <c r="U817" i="6" s="1"/>
  <c r="S1193" i="6"/>
  <c r="T1193" i="6" s="1"/>
  <c r="U1193" i="6" s="1"/>
  <c r="S1543" i="6"/>
  <c r="T1543" i="6" s="1"/>
  <c r="U1543" i="6" s="1"/>
  <c r="S1559" i="6"/>
  <c r="T1559" i="6" s="1"/>
  <c r="U1559" i="6" s="1"/>
  <c r="S1911" i="6"/>
  <c r="T1911" i="6" s="1"/>
  <c r="U1911" i="6" s="1"/>
  <c r="S1927" i="6"/>
  <c r="T1927" i="6" s="1"/>
  <c r="U1927" i="6" s="1"/>
  <c r="S103" i="6"/>
  <c r="T103" i="6" s="1"/>
  <c r="U103" i="6" s="1"/>
  <c r="S818" i="6"/>
  <c r="T818" i="6" s="1"/>
  <c r="U818" i="6" s="1"/>
  <c r="S1194" i="6"/>
  <c r="T1194" i="6" s="1"/>
  <c r="U1194" i="6" s="1"/>
  <c r="S1544" i="6"/>
  <c r="T1544" i="6" s="1"/>
  <c r="U1544" i="6" s="1"/>
  <c r="S1560" i="6"/>
  <c r="T1560" i="6" s="1"/>
  <c r="U1560" i="6" s="1"/>
  <c r="S1912" i="6"/>
  <c r="T1912" i="6" s="1"/>
  <c r="U1912" i="6" s="1"/>
  <c r="S1928" i="6"/>
  <c r="T1928" i="6" s="1"/>
  <c r="U1928" i="6" s="1"/>
  <c r="S113" i="6"/>
  <c r="T113" i="6" s="1"/>
  <c r="U113" i="6" s="1"/>
  <c r="S819" i="6"/>
  <c r="T819" i="6" s="1"/>
  <c r="U819" i="6" s="1"/>
  <c r="S1196" i="6"/>
  <c r="T1196" i="6" s="1"/>
  <c r="U1196" i="6" s="1"/>
  <c r="S1545" i="6"/>
  <c r="T1545" i="6" s="1"/>
  <c r="U1545" i="6" s="1"/>
  <c r="S1561" i="6"/>
  <c r="T1561" i="6" s="1"/>
  <c r="U1561" i="6" s="1"/>
  <c r="S823" i="6"/>
  <c r="T823" i="6" s="1"/>
  <c r="U823" i="6" s="1"/>
  <c r="S1197" i="6"/>
  <c r="T1197" i="6" s="1"/>
  <c r="U1197" i="6" s="1"/>
  <c r="S1546" i="6"/>
  <c r="T1546" i="6" s="1"/>
  <c r="U1546" i="6" s="1"/>
  <c r="S1562" i="6"/>
  <c r="T1562" i="6" s="1"/>
  <c r="U1562" i="6" s="1"/>
  <c r="S825" i="6"/>
  <c r="T825" i="6" s="1"/>
  <c r="U825" i="6" s="1"/>
  <c r="S1198" i="6"/>
  <c r="T1198" i="6" s="1"/>
  <c r="U1198" i="6" s="1"/>
  <c r="S1547" i="6"/>
  <c r="T1547" i="6" s="1"/>
  <c r="U1547" i="6" s="1"/>
  <c r="S1563" i="6"/>
  <c r="T1563" i="6" s="1"/>
  <c r="U1563" i="6" s="1"/>
  <c r="S1915" i="6"/>
  <c r="T1915" i="6" s="1"/>
  <c r="U1915" i="6" s="1"/>
  <c r="S1931" i="6"/>
  <c r="T1931" i="6" s="1"/>
  <c r="U1931" i="6" s="1"/>
  <c r="S826" i="6"/>
  <c r="T826" i="6" s="1"/>
  <c r="U826" i="6" s="1"/>
  <c r="S1200" i="6"/>
  <c r="T1200" i="6" s="1"/>
  <c r="U1200" i="6" s="1"/>
  <c r="S1548" i="6"/>
  <c r="T1548" i="6" s="1"/>
  <c r="U1548" i="6" s="1"/>
  <c r="S1564" i="6"/>
  <c r="T1564" i="6" s="1"/>
  <c r="U1564" i="6" s="1"/>
  <c r="S1916" i="6"/>
  <c r="T1916" i="6" s="1"/>
  <c r="U1916" i="6" s="1"/>
  <c r="S1932" i="6"/>
  <c r="T1932" i="6" s="1"/>
  <c r="U1932" i="6" s="1"/>
  <c r="S2284" i="6"/>
  <c r="T2284" i="6" s="1"/>
  <c r="U2284" i="6" s="1"/>
  <c r="S2641" i="6"/>
  <c r="T2641" i="6" s="1"/>
  <c r="U2641" i="6" s="1"/>
  <c r="S2657" i="6"/>
  <c r="T2657" i="6" s="1"/>
  <c r="U2657" i="6" s="1"/>
  <c r="S3121" i="6"/>
  <c r="T3121" i="6" s="1"/>
  <c r="U3121" i="6" s="1"/>
  <c r="S1906" i="6"/>
  <c r="T1906" i="6" s="1"/>
  <c r="U1906" i="6" s="1"/>
  <c r="S2285" i="6"/>
  <c r="T2285" i="6" s="1"/>
  <c r="U2285" i="6" s="1"/>
  <c r="S2642" i="6"/>
  <c r="T2642" i="6" s="1"/>
  <c r="U2642" i="6" s="1"/>
  <c r="S2658" i="6"/>
  <c r="T2658" i="6" s="1"/>
  <c r="U2658" i="6" s="1"/>
  <c r="S3026" i="6"/>
  <c r="T3026" i="6" s="1"/>
  <c r="U3026" i="6" s="1"/>
  <c r="S3122" i="6"/>
  <c r="T3122" i="6" s="1"/>
  <c r="U3122" i="6" s="1"/>
  <c r="S1913" i="6"/>
  <c r="T1913" i="6" s="1"/>
  <c r="U1913" i="6" s="1"/>
  <c r="S2286" i="6"/>
  <c r="T2286" i="6" s="1"/>
  <c r="U2286" i="6" s="1"/>
  <c r="S2643" i="6"/>
  <c r="T2643" i="6" s="1"/>
  <c r="U2643" i="6" s="1"/>
  <c r="S2659" i="6"/>
  <c r="T2659" i="6" s="1"/>
  <c r="U2659" i="6" s="1"/>
  <c r="S3027" i="6"/>
  <c r="T3027" i="6" s="1"/>
  <c r="U3027" i="6" s="1"/>
  <c r="S3123" i="6"/>
  <c r="T3123" i="6" s="1"/>
  <c r="U3123" i="6" s="1"/>
  <c r="S3299" i="6"/>
  <c r="T3299" i="6" s="1"/>
  <c r="U3299" i="6" s="1"/>
  <c r="S1914" i="6"/>
  <c r="T1914" i="6" s="1"/>
  <c r="U1914" i="6" s="1"/>
  <c r="S2270" i="6"/>
  <c r="T2270" i="6" s="1"/>
  <c r="U2270" i="6" s="1"/>
  <c r="S2287" i="6"/>
  <c r="T2287" i="6" s="1"/>
  <c r="U2287" i="6" s="1"/>
  <c r="S2644" i="6"/>
  <c r="T2644" i="6" s="1"/>
  <c r="U2644" i="6" s="1"/>
  <c r="S2660" i="6"/>
  <c r="T2660" i="6" s="1"/>
  <c r="U2660" i="6" s="1"/>
  <c r="S3028" i="6"/>
  <c r="T3028" i="6" s="1"/>
  <c r="U3028" i="6" s="1"/>
  <c r="S1917" i="6"/>
  <c r="T1917" i="6" s="1"/>
  <c r="U1917" i="6" s="1"/>
  <c r="S2271" i="6"/>
  <c r="T2271" i="6" s="1"/>
  <c r="U2271" i="6" s="1"/>
  <c r="S2288" i="6"/>
  <c r="T2288" i="6" s="1"/>
  <c r="U2288" i="6" s="1"/>
  <c r="S2645" i="6"/>
  <c r="T2645" i="6" s="1"/>
  <c r="U2645" i="6" s="1"/>
  <c r="S2661" i="6"/>
  <c r="T2661" i="6" s="1"/>
  <c r="U2661" i="6" s="1"/>
  <c r="S3029" i="6"/>
  <c r="T3029" i="6" s="1"/>
  <c r="U3029" i="6" s="1"/>
  <c r="S1178" i="6"/>
  <c r="T1178" i="6" s="1"/>
  <c r="U1178" i="6" s="1"/>
  <c r="S1921" i="6"/>
  <c r="T1921" i="6" s="1"/>
  <c r="U1921" i="6" s="1"/>
  <c r="S2272" i="6"/>
  <c r="T2272" i="6" s="1"/>
  <c r="U2272" i="6" s="1"/>
  <c r="S2289" i="6"/>
  <c r="T2289" i="6" s="1"/>
  <c r="U2289" i="6" s="1"/>
  <c r="S2646" i="6"/>
  <c r="T2646" i="6" s="1"/>
  <c r="U2646" i="6" s="1"/>
  <c r="S3030" i="6"/>
  <c r="T3030" i="6" s="1"/>
  <c r="U3030" i="6" s="1"/>
  <c r="S3302" i="6"/>
  <c r="T3302" i="6" s="1"/>
  <c r="U3302" i="6" s="1"/>
  <c r="S1201" i="6"/>
  <c r="T1201" i="6" s="1"/>
  <c r="U1201" i="6" s="1"/>
  <c r="S1922" i="6"/>
  <c r="T1922" i="6" s="1"/>
  <c r="U1922" i="6" s="1"/>
  <c r="S2273" i="6"/>
  <c r="T2273" i="6" s="1"/>
  <c r="U2273" i="6" s="1"/>
  <c r="S2290" i="6"/>
  <c r="T2290" i="6" s="1"/>
  <c r="U2290" i="6" s="1"/>
  <c r="S2647" i="6"/>
  <c r="T2647" i="6" s="1"/>
  <c r="U2647" i="6" s="1"/>
  <c r="S2935" i="6"/>
  <c r="T2935" i="6" s="1"/>
  <c r="U2935" i="6" s="1"/>
  <c r="S3031" i="6"/>
  <c r="T3031" i="6" s="1"/>
  <c r="U3031" i="6" s="1"/>
  <c r="S828" i="6"/>
  <c r="T828" i="6" s="1"/>
  <c r="U828" i="6" s="1"/>
  <c r="S1929" i="6"/>
  <c r="T1929" i="6" s="1"/>
  <c r="U1929" i="6" s="1"/>
  <c r="S2274" i="6"/>
  <c r="T2274" i="6" s="1"/>
  <c r="U2274" i="6" s="1"/>
  <c r="S2291" i="6"/>
  <c r="T2291" i="6" s="1"/>
  <c r="U2291" i="6" s="1"/>
  <c r="S2648" i="6"/>
  <c r="T2648" i="6" s="1"/>
  <c r="U2648" i="6" s="1"/>
  <c r="S2936" i="6"/>
  <c r="T2936" i="6" s="1"/>
  <c r="U2936" i="6" s="1"/>
  <c r="S3032" i="6"/>
  <c r="T3032" i="6" s="1"/>
  <c r="U3032" i="6" s="1"/>
  <c r="S3208" i="6"/>
  <c r="T3208" i="6" s="1"/>
  <c r="U3208" i="6" s="1"/>
  <c r="S1930" i="6"/>
  <c r="T1930" i="6" s="1"/>
  <c r="U1930" i="6" s="1"/>
  <c r="S2275" i="6"/>
  <c r="T2275" i="6" s="1"/>
  <c r="U2275" i="6" s="1"/>
  <c r="S2293" i="6"/>
  <c r="T2293" i="6" s="1"/>
  <c r="U2293" i="6" s="1"/>
  <c r="S2649" i="6"/>
  <c r="T2649" i="6" s="1"/>
  <c r="U2649" i="6" s="1"/>
  <c r="S2937" i="6"/>
  <c r="T2937" i="6" s="1"/>
  <c r="U2937" i="6" s="1"/>
  <c r="S3209" i="6"/>
  <c r="T3209" i="6" s="1"/>
  <c r="U3209" i="6" s="1"/>
  <c r="S1549" i="6"/>
  <c r="T1549" i="6" s="1"/>
  <c r="U1549" i="6" s="1"/>
  <c r="S1933" i="6"/>
  <c r="T1933" i="6" s="1"/>
  <c r="U1933" i="6" s="1"/>
  <c r="S2277" i="6"/>
  <c r="T2277" i="6" s="1"/>
  <c r="U2277" i="6" s="1"/>
  <c r="S2294" i="6"/>
  <c r="T2294" i="6" s="1"/>
  <c r="U2294" i="6" s="1"/>
  <c r="S2634" i="6"/>
  <c r="T2634" i="6" s="1"/>
  <c r="U2634" i="6" s="1"/>
  <c r="S2650" i="6"/>
  <c r="T2650" i="6" s="1"/>
  <c r="U2650" i="6" s="1"/>
  <c r="S2938" i="6"/>
  <c r="T2938" i="6" s="1"/>
  <c r="U2938" i="6" s="1"/>
  <c r="S1565" i="6"/>
  <c r="T1565" i="6" s="1"/>
  <c r="U1565" i="6" s="1"/>
  <c r="S2278" i="6"/>
  <c r="T2278" i="6" s="1"/>
  <c r="U2278" i="6" s="1"/>
  <c r="S2295" i="6"/>
  <c r="T2295" i="6" s="1"/>
  <c r="U2295" i="6" s="1"/>
  <c r="S2635" i="6"/>
  <c r="T2635" i="6" s="1"/>
  <c r="U2635" i="6" s="1"/>
  <c r="S2279" i="6"/>
  <c r="T2279" i="6" s="1"/>
  <c r="U2279" i="6" s="1"/>
  <c r="S2296" i="6"/>
  <c r="T2296" i="6" s="1"/>
  <c r="U2296" i="6" s="1"/>
  <c r="S2636" i="6"/>
  <c r="T2636" i="6" s="1"/>
  <c r="U2636" i="6" s="1"/>
  <c r="S2652" i="6"/>
  <c r="T2652" i="6" s="1"/>
  <c r="U2652" i="6" s="1"/>
  <c r="S2940" i="6"/>
  <c r="T2940" i="6" s="1"/>
  <c r="U2940" i="6" s="1"/>
  <c r="S3212" i="6"/>
  <c r="T3212" i="6" s="1"/>
  <c r="U3212" i="6" s="1"/>
  <c r="S2280" i="6"/>
  <c r="T2280" i="6" s="1"/>
  <c r="U2280" i="6" s="1"/>
  <c r="S2297" i="6"/>
  <c r="T2297" i="6" s="1"/>
  <c r="U2297" i="6" s="1"/>
  <c r="S2637" i="6"/>
  <c r="T2637" i="6" s="1"/>
  <c r="U2637" i="6" s="1"/>
  <c r="S2653" i="6"/>
  <c r="T2653" i="6" s="1"/>
  <c r="U2653" i="6" s="1"/>
  <c r="S2941" i="6"/>
  <c r="T2941" i="6" s="1"/>
  <c r="U2941" i="6" s="1"/>
  <c r="S2282" i="6"/>
  <c r="T2282" i="6" s="1"/>
  <c r="U2282" i="6" s="1"/>
  <c r="S2639" i="6"/>
  <c r="T2639" i="6" s="1"/>
  <c r="U2639" i="6" s="1"/>
  <c r="S2655" i="6"/>
  <c r="T2655" i="6" s="1"/>
  <c r="U2655" i="6" s="1"/>
  <c r="S3119" i="6"/>
  <c r="T3119" i="6" s="1"/>
  <c r="U3119" i="6" s="1"/>
  <c r="S2283" i="6"/>
  <c r="T2283" i="6" s="1"/>
  <c r="U2283" i="6" s="1"/>
  <c r="S2640" i="6"/>
  <c r="T2640" i="6" s="1"/>
  <c r="U2640" i="6" s="1"/>
  <c r="S2656" i="6"/>
  <c r="T2656" i="6" s="1"/>
  <c r="U2656" i="6" s="1"/>
  <c r="S3630" i="6"/>
  <c r="T3630" i="6" s="1"/>
  <c r="U3630" i="6" s="1"/>
  <c r="S3614" i="6"/>
  <c r="T3614" i="6" s="1"/>
  <c r="U3614" i="6" s="1"/>
  <c r="S3598" i="6"/>
  <c r="T3598" i="6" s="1"/>
  <c r="U3598" i="6" s="1"/>
  <c r="S3582" i="6"/>
  <c r="T3582" i="6" s="1"/>
  <c r="U3582" i="6" s="1"/>
  <c r="S3566" i="6"/>
  <c r="T3566" i="6" s="1"/>
  <c r="U3566" i="6" s="1"/>
  <c r="S3550" i="6"/>
  <c r="T3550" i="6" s="1"/>
  <c r="U3550" i="6" s="1"/>
  <c r="S3534" i="6"/>
  <c r="T3534" i="6" s="1"/>
  <c r="U3534" i="6" s="1"/>
  <c r="S3518" i="6"/>
  <c r="T3518" i="6" s="1"/>
  <c r="U3518" i="6" s="1"/>
  <c r="S3502" i="6"/>
  <c r="T3502" i="6" s="1"/>
  <c r="U3502" i="6" s="1"/>
  <c r="S3486" i="6"/>
  <c r="T3486" i="6" s="1"/>
  <c r="U3486" i="6" s="1"/>
  <c r="S3470" i="6"/>
  <c r="T3470" i="6" s="1"/>
  <c r="U3470" i="6" s="1"/>
  <c r="S3454" i="6"/>
  <c r="T3454" i="6" s="1"/>
  <c r="U3454" i="6" s="1"/>
  <c r="S3438" i="6"/>
  <c r="T3438" i="6" s="1"/>
  <c r="U3438" i="6" s="1"/>
  <c r="S3422" i="6"/>
  <c r="T3422" i="6" s="1"/>
  <c r="U3422" i="6" s="1"/>
  <c r="S3406" i="6"/>
  <c r="T3406" i="6" s="1"/>
  <c r="U3406" i="6" s="1"/>
  <c r="S3390" i="6"/>
  <c r="T3390" i="6" s="1"/>
  <c r="U3390" i="6" s="1"/>
  <c r="S3374" i="6"/>
  <c r="T3374" i="6" s="1"/>
  <c r="U3374" i="6" s="1"/>
  <c r="S3358" i="6"/>
  <c r="T3358" i="6" s="1"/>
  <c r="U3358" i="6" s="1"/>
  <c r="S3342" i="6"/>
  <c r="T3342" i="6" s="1"/>
  <c r="U3342" i="6" s="1"/>
  <c r="S3324" i="6"/>
  <c r="T3324" i="6" s="1"/>
  <c r="U3324" i="6" s="1"/>
  <c r="S3306" i="6"/>
  <c r="T3306" i="6" s="1"/>
  <c r="U3306" i="6" s="1"/>
  <c r="S3288" i="6"/>
  <c r="T3288" i="6" s="1"/>
  <c r="U3288" i="6" s="1"/>
  <c r="S3269" i="6"/>
  <c r="T3269" i="6" s="1"/>
  <c r="U3269" i="6" s="1"/>
  <c r="S3249" i="6"/>
  <c r="T3249" i="6" s="1"/>
  <c r="U3249" i="6" s="1"/>
  <c r="S3227" i="6"/>
  <c r="T3227" i="6" s="1"/>
  <c r="U3227" i="6" s="1"/>
  <c r="S3184" i="6"/>
  <c r="T3184" i="6" s="1"/>
  <c r="U3184" i="6" s="1"/>
  <c r="S3120" i="6"/>
  <c r="T3120" i="6" s="1"/>
  <c r="U3120" i="6" s="1"/>
  <c r="S3051" i="6"/>
  <c r="T3051" i="6" s="1"/>
  <c r="U3051" i="6" s="1"/>
  <c r="S2942" i="6"/>
  <c r="T2942" i="6" s="1"/>
  <c r="U2942" i="6" s="1"/>
  <c r="S2814" i="6"/>
  <c r="T2814" i="6" s="1"/>
  <c r="U2814" i="6" s="1"/>
  <c r="S2686" i="6"/>
  <c r="T2686" i="6" s="1"/>
  <c r="U2686" i="6" s="1"/>
  <c r="S2478" i="6"/>
  <c r="T2478" i="6" s="1"/>
  <c r="U2478" i="6" s="1"/>
  <c r="S2209" i="6"/>
  <c r="T2209" i="6" s="1"/>
  <c r="U2209" i="6" s="1"/>
  <c r="S3629" i="6"/>
  <c r="T3629" i="6" s="1"/>
  <c r="U3629" i="6" s="1"/>
  <c r="S3613" i="6"/>
  <c r="T3613" i="6" s="1"/>
  <c r="U3613" i="6" s="1"/>
  <c r="S3597" i="6"/>
  <c r="T3597" i="6" s="1"/>
  <c r="U3597" i="6" s="1"/>
  <c r="S3581" i="6"/>
  <c r="T3581" i="6" s="1"/>
  <c r="U3581" i="6" s="1"/>
  <c r="S3565" i="6"/>
  <c r="T3565" i="6" s="1"/>
  <c r="U3565" i="6" s="1"/>
  <c r="S3549" i="6"/>
  <c r="T3549" i="6" s="1"/>
  <c r="U3549" i="6" s="1"/>
  <c r="S3533" i="6"/>
  <c r="T3533" i="6" s="1"/>
  <c r="U3533" i="6" s="1"/>
  <c r="S3517" i="6"/>
  <c r="T3517" i="6" s="1"/>
  <c r="U3517" i="6" s="1"/>
  <c r="S3501" i="6"/>
  <c r="T3501" i="6" s="1"/>
  <c r="U3501" i="6" s="1"/>
  <c r="S3485" i="6"/>
  <c r="T3485" i="6" s="1"/>
  <c r="U3485" i="6" s="1"/>
  <c r="S3469" i="6"/>
  <c r="T3469" i="6" s="1"/>
  <c r="U3469" i="6" s="1"/>
  <c r="S3453" i="6"/>
  <c r="T3453" i="6" s="1"/>
  <c r="U3453" i="6" s="1"/>
  <c r="S3437" i="6"/>
  <c r="T3437" i="6" s="1"/>
  <c r="U3437" i="6" s="1"/>
  <c r="S3421" i="6"/>
  <c r="T3421" i="6" s="1"/>
  <c r="U3421" i="6" s="1"/>
  <c r="S3405" i="6"/>
  <c r="T3405" i="6" s="1"/>
  <c r="U3405" i="6" s="1"/>
  <c r="S3389" i="6"/>
  <c r="T3389" i="6" s="1"/>
  <c r="U3389" i="6" s="1"/>
  <c r="S3373" i="6"/>
  <c r="T3373" i="6" s="1"/>
  <c r="U3373" i="6" s="1"/>
  <c r="S3357" i="6"/>
  <c r="T3357" i="6" s="1"/>
  <c r="U3357" i="6" s="1"/>
  <c r="S3341" i="6"/>
  <c r="T3341" i="6" s="1"/>
  <c r="U3341" i="6" s="1"/>
  <c r="S3323" i="6"/>
  <c r="T3323" i="6" s="1"/>
  <c r="U3323" i="6" s="1"/>
  <c r="S3305" i="6"/>
  <c r="T3305" i="6" s="1"/>
  <c r="U3305" i="6" s="1"/>
  <c r="S3287" i="6"/>
  <c r="T3287" i="6" s="1"/>
  <c r="U3287" i="6" s="1"/>
  <c r="S3268" i="6"/>
  <c r="T3268" i="6" s="1"/>
  <c r="U3268" i="6" s="1"/>
  <c r="S3248" i="6"/>
  <c r="T3248" i="6" s="1"/>
  <c r="U3248" i="6" s="1"/>
  <c r="S3226" i="6"/>
  <c r="T3226" i="6" s="1"/>
  <c r="U3226" i="6" s="1"/>
  <c r="S3182" i="6"/>
  <c r="T3182" i="6" s="1"/>
  <c r="U3182" i="6" s="1"/>
  <c r="S3118" i="6"/>
  <c r="T3118" i="6" s="1"/>
  <c r="U3118" i="6" s="1"/>
  <c r="S3040" i="6"/>
  <c r="T3040" i="6" s="1"/>
  <c r="U3040" i="6" s="1"/>
  <c r="S2939" i="6"/>
  <c r="T2939" i="6" s="1"/>
  <c r="U2939" i="6" s="1"/>
  <c r="S2811" i="6"/>
  <c r="T2811" i="6" s="1"/>
  <c r="U2811" i="6" s="1"/>
  <c r="S2683" i="6"/>
  <c r="T2683" i="6" s="1"/>
  <c r="U2683" i="6" s="1"/>
  <c r="S2462" i="6"/>
  <c r="T2462" i="6" s="1"/>
  <c r="U2462" i="6" s="1"/>
  <c r="S2186" i="6"/>
  <c r="T2186" i="6" s="1"/>
  <c r="U2186" i="6" s="1"/>
  <c r="S3628" i="6"/>
  <c r="T3628" i="6" s="1"/>
  <c r="U3628" i="6" s="1"/>
  <c r="S3612" i="6"/>
  <c r="T3612" i="6" s="1"/>
  <c r="U3612" i="6" s="1"/>
  <c r="S3596" i="6"/>
  <c r="T3596" i="6" s="1"/>
  <c r="U3596" i="6" s="1"/>
  <c r="S3580" i="6"/>
  <c r="T3580" i="6" s="1"/>
  <c r="U3580" i="6" s="1"/>
  <c r="S3548" i="6"/>
  <c r="T3548" i="6" s="1"/>
  <c r="U3548" i="6" s="1"/>
  <c r="S3532" i="6"/>
  <c r="T3532" i="6" s="1"/>
  <c r="U3532" i="6" s="1"/>
  <c r="S3516" i="6"/>
  <c r="T3516" i="6" s="1"/>
  <c r="U3516" i="6" s="1"/>
  <c r="S3500" i="6"/>
  <c r="T3500" i="6" s="1"/>
  <c r="U3500" i="6" s="1"/>
  <c r="S3484" i="6"/>
  <c r="T3484" i="6" s="1"/>
  <c r="U3484" i="6" s="1"/>
  <c r="S3468" i="6"/>
  <c r="T3468" i="6" s="1"/>
  <c r="U3468" i="6" s="1"/>
  <c r="S3452" i="6"/>
  <c r="T3452" i="6" s="1"/>
  <c r="U3452" i="6" s="1"/>
  <c r="S3436" i="6"/>
  <c r="T3436" i="6" s="1"/>
  <c r="U3436" i="6" s="1"/>
  <c r="S3420" i="6"/>
  <c r="T3420" i="6" s="1"/>
  <c r="U3420" i="6" s="1"/>
  <c r="S3404" i="6"/>
  <c r="T3404" i="6" s="1"/>
  <c r="U3404" i="6" s="1"/>
  <c r="S3388" i="6"/>
  <c r="T3388" i="6" s="1"/>
  <c r="U3388" i="6" s="1"/>
  <c r="S3372" i="6"/>
  <c r="T3372" i="6" s="1"/>
  <c r="U3372" i="6" s="1"/>
  <c r="S3356" i="6"/>
  <c r="T3356" i="6" s="1"/>
  <c r="U3356" i="6" s="1"/>
  <c r="S3340" i="6"/>
  <c r="T3340" i="6" s="1"/>
  <c r="U3340" i="6" s="1"/>
  <c r="S3322" i="6"/>
  <c r="T3322" i="6" s="1"/>
  <c r="U3322" i="6" s="1"/>
  <c r="S3304" i="6"/>
  <c r="T3304" i="6" s="1"/>
  <c r="U3304" i="6" s="1"/>
  <c r="S3285" i="6"/>
  <c r="T3285" i="6" s="1"/>
  <c r="U3285" i="6" s="1"/>
  <c r="S3266" i="6"/>
  <c r="T3266" i="6" s="1"/>
  <c r="U3266" i="6" s="1"/>
  <c r="S3247" i="6"/>
  <c r="T3247" i="6" s="1"/>
  <c r="U3247" i="6" s="1"/>
  <c r="S3225" i="6"/>
  <c r="T3225" i="6" s="1"/>
  <c r="U3225" i="6" s="1"/>
  <c r="S3181" i="6"/>
  <c r="T3181" i="6" s="1"/>
  <c r="U3181" i="6" s="1"/>
  <c r="S3117" i="6"/>
  <c r="T3117" i="6" s="1"/>
  <c r="U3117" i="6" s="1"/>
  <c r="S3038" i="6"/>
  <c r="T3038" i="6" s="1"/>
  <c r="U3038" i="6" s="1"/>
  <c r="S2926" i="6"/>
  <c r="T2926" i="6" s="1"/>
  <c r="U2926" i="6" s="1"/>
  <c r="S2798" i="6"/>
  <c r="T2798" i="6" s="1"/>
  <c r="U2798" i="6" s="1"/>
  <c r="S2670" i="6"/>
  <c r="T2670" i="6" s="1"/>
  <c r="U2670" i="6" s="1"/>
  <c r="S2446" i="6"/>
  <c r="T2446" i="6" s="1"/>
  <c r="U2446" i="6" s="1"/>
  <c r="S2162" i="6"/>
  <c r="T2162" i="6" s="1"/>
  <c r="U2162" i="6" s="1"/>
  <c r="S3627" i="6"/>
  <c r="T3627" i="6" s="1"/>
  <c r="U3627" i="6" s="1"/>
  <c r="S3611" i="6"/>
  <c r="T3611" i="6" s="1"/>
  <c r="U3611" i="6" s="1"/>
  <c r="S3579" i="6"/>
  <c r="T3579" i="6" s="1"/>
  <c r="U3579" i="6" s="1"/>
  <c r="S3563" i="6"/>
  <c r="T3563" i="6" s="1"/>
  <c r="U3563" i="6" s="1"/>
  <c r="S3531" i="6"/>
  <c r="T3531" i="6" s="1"/>
  <c r="U3531" i="6" s="1"/>
  <c r="S3515" i="6"/>
  <c r="T3515" i="6" s="1"/>
  <c r="U3515" i="6" s="1"/>
  <c r="S3499" i="6"/>
  <c r="T3499" i="6" s="1"/>
  <c r="U3499" i="6" s="1"/>
  <c r="S3483" i="6"/>
  <c r="T3483" i="6" s="1"/>
  <c r="U3483" i="6" s="1"/>
  <c r="S3467" i="6"/>
  <c r="T3467" i="6" s="1"/>
  <c r="U3467" i="6" s="1"/>
  <c r="S3451" i="6"/>
  <c r="T3451" i="6" s="1"/>
  <c r="U3451" i="6" s="1"/>
  <c r="S3435" i="6"/>
  <c r="T3435" i="6" s="1"/>
  <c r="U3435" i="6" s="1"/>
  <c r="S3419" i="6"/>
  <c r="T3419" i="6" s="1"/>
  <c r="U3419" i="6" s="1"/>
  <c r="S3403" i="6"/>
  <c r="T3403" i="6" s="1"/>
  <c r="U3403" i="6" s="1"/>
  <c r="S3387" i="6"/>
  <c r="T3387" i="6" s="1"/>
  <c r="U3387" i="6" s="1"/>
  <c r="S3371" i="6"/>
  <c r="T3371" i="6" s="1"/>
  <c r="U3371" i="6" s="1"/>
  <c r="S3355" i="6"/>
  <c r="T3355" i="6" s="1"/>
  <c r="U3355" i="6" s="1"/>
  <c r="S3339" i="6"/>
  <c r="T3339" i="6" s="1"/>
  <c r="U3339" i="6" s="1"/>
  <c r="S3321" i="6"/>
  <c r="T3321" i="6" s="1"/>
  <c r="U3321" i="6" s="1"/>
  <c r="S3303" i="6"/>
  <c r="T3303" i="6" s="1"/>
  <c r="U3303" i="6" s="1"/>
  <c r="S3265" i="6"/>
  <c r="T3265" i="6" s="1"/>
  <c r="U3265" i="6" s="1"/>
  <c r="S3246" i="6"/>
  <c r="T3246" i="6" s="1"/>
  <c r="U3246" i="6" s="1"/>
  <c r="S3220" i="6"/>
  <c r="T3220" i="6" s="1"/>
  <c r="U3220" i="6" s="1"/>
  <c r="S3179" i="6"/>
  <c r="T3179" i="6" s="1"/>
  <c r="U3179" i="6" s="1"/>
  <c r="S3115" i="6"/>
  <c r="T3115" i="6" s="1"/>
  <c r="U3115" i="6" s="1"/>
  <c r="S3035" i="6"/>
  <c r="T3035" i="6" s="1"/>
  <c r="U3035" i="6" s="1"/>
  <c r="S2923" i="6"/>
  <c r="T2923" i="6" s="1"/>
  <c r="U2923" i="6" s="1"/>
  <c r="S2795" i="6"/>
  <c r="T2795" i="6" s="1"/>
  <c r="U2795" i="6" s="1"/>
  <c r="S2139" i="6"/>
  <c r="T2139" i="6" s="1"/>
  <c r="U2139" i="6" s="1"/>
  <c r="S338" i="6"/>
  <c r="T338" i="6" s="1"/>
  <c r="U338" i="6" s="1"/>
  <c r="S354" i="6"/>
  <c r="T354" i="6" s="1"/>
  <c r="U354" i="6" s="1"/>
  <c r="S706" i="6"/>
  <c r="T706" i="6" s="1"/>
  <c r="U706" i="6" s="1"/>
  <c r="S722" i="6"/>
  <c r="T722" i="6" s="1"/>
  <c r="U722" i="6" s="1"/>
  <c r="S339" i="6"/>
  <c r="T339" i="6" s="1"/>
  <c r="U339" i="6" s="1"/>
  <c r="S355" i="6"/>
  <c r="T355" i="6" s="1"/>
  <c r="U355" i="6" s="1"/>
  <c r="S707" i="6"/>
  <c r="T707" i="6" s="1"/>
  <c r="U707" i="6" s="1"/>
  <c r="S340" i="6"/>
  <c r="T340" i="6" s="1"/>
  <c r="U340" i="6" s="1"/>
  <c r="S356" i="6"/>
  <c r="T356" i="6" s="1"/>
  <c r="U356" i="6" s="1"/>
  <c r="S708" i="6"/>
  <c r="T708" i="6" s="1"/>
  <c r="U708" i="6" s="1"/>
  <c r="S724" i="6"/>
  <c r="T724" i="6" s="1"/>
  <c r="U724" i="6" s="1"/>
  <c r="S341" i="6"/>
  <c r="T341" i="6" s="1"/>
  <c r="U341" i="6" s="1"/>
  <c r="S357" i="6"/>
  <c r="T357" i="6" s="1"/>
  <c r="U357" i="6" s="1"/>
  <c r="S709" i="6"/>
  <c r="T709" i="6" s="1"/>
  <c r="U709" i="6" s="1"/>
  <c r="S725" i="6"/>
  <c r="T725" i="6" s="1"/>
  <c r="U725" i="6" s="1"/>
  <c r="S1077" i="6"/>
  <c r="T1077" i="6" s="1"/>
  <c r="U1077" i="6" s="1"/>
  <c r="S1093" i="6"/>
  <c r="T1093" i="6" s="1"/>
  <c r="U1093" i="6" s="1"/>
  <c r="S342" i="6"/>
  <c r="T342" i="6" s="1"/>
  <c r="U342" i="6" s="1"/>
  <c r="S358" i="6"/>
  <c r="T358" i="6" s="1"/>
  <c r="U358" i="6" s="1"/>
  <c r="S710" i="6"/>
  <c r="T710" i="6" s="1"/>
  <c r="U710" i="6" s="1"/>
  <c r="S726" i="6"/>
  <c r="T726" i="6" s="1"/>
  <c r="U726" i="6" s="1"/>
  <c r="S1078" i="6"/>
  <c r="T1078" i="6" s="1"/>
  <c r="U1078" i="6" s="1"/>
  <c r="S344" i="6"/>
  <c r="T344" i="6" s="1"/>
  <c r="U344" i="6" s="1"/>
  <c r="S360" i="6"/>
  <c r="T360" i="6" s="1"/>
  <c r="U360" i="6" s="1"/>
  <c r="S712" i="6"/>
  <c r="T712" i="6" s="1"/>
  <c r="U712" i="6" s="1"/>
  <c r="S728" i="6"/>
  <c r="T728" i="6" s="1"/>
  <c r="U728" i="6" s="1"/>
  <c r="S1080" i="6"/>
  <c r="T1080" i="6" s="1"/>
  <c r="U1080" i="6" s="1"/>
  <c r="S345" i="6"/>
  <c r="T345" i="6" s="1"/>
  <c r="U345" i="6" s="1"/>
  <c r="S361" i="6"/>
  <c r="T361" i="6" s="1"/>
  <c r="U361" i="6" s="1"/>
  <c r="S713" i="6"/>
  <c r="T713" i="6" s="1"/>
  <c r="U713" i="6" s="1"/>
  <c r="S729" i="6"/>
  <c r="T729" i="6" s="1"/>
  <c r="U729" i="6" s="1"/>
  <c r="S346" i="6"/>
  <c r="T346" i="6" s="1"/>
  <c r="U346" i="6" s="1"/>
  <c r="S362" i="6"/>
  <c r="T362" i="6" s="1"/>
  <c r="U362" i="6" s="1"/>
  <c r="S714" i="6"/>
  <c r="T714" i="6" s="1"/>
  <c r="U714" i="6" s="1"/>
  <c r="S347" i="6"/>
  <c r="T347" i="6" s="1"/>
  <c r="U347" i="6" s="1"/>
  <c r="S363" i="6"/>
  <c r="T363" i="6" s="1"/>
  <c r="U363" i="6" s="1"/>
  <c r="S715" i="6"/>
  <c r="T715" i="6" s="1"/>
  <c r="U715" i="6" s="1"/>
  <c r="S1067" i="6"/>
  <c r="T1067" i="6" s="1"/>
  <c r="U1067" i="6" s="1"/>
  <c r="S1083" i="6"/>
  <c r="T1083" i="6" s="1"/>
  <c r="U1083" i="6" s="1"/>
  <c r="S348" i="6"/>
  <c r="T348" i="6" s="1"/>
  <c r="U348" i="6" s="1"/>
  <c r="S364" i="6"/>
  <c r="T364" i="6" s="1"/>
  <c r="U364" i="6" s="1"/>
  <c r="S716" i="6"/>
  <c r="T716" i="6" s="1"/>
  <c r="U716" i="6" s="1"/>
  <c r="S349" i="6"/>
  <c r="T349" i="6" s="1"/>
  <c r="U349" i="6" s="1"/>
  <c r="S365" i="6"/>
  <c r="T365" i="6" s="1"/>
  <c r="U365" i="6" s="1"/>
  <c r="S717" i="6"/>
  <c r="T717" i="6" s="1"/>
  <c r="U717" i="6" s="1"/>
  <c r="S350" i="6"/>
  <c r="T350" i="6" s="1"/>
  <c r="U350" i="6" s="1"/>
  <c r="S351" i="6"/>
  <c r="T351" i="6" s="1"/>
  <c r="U351" i="6" s="1"/>
  <c r="S703" i="6"/>
  <c r="T703" i="6" s="1"/>
  <c r="U703" i="6" s="1"/>
  <c r="S719" i="6"/>
  <c r="T719" i="6" s="1"/>
  <c r="U719" i="6" s="1"/>
  <c r="S1071" i="6"/>
  <c r="T1071" i="6" s="1"/>
  <c r="U1071" i="6" s="1"/>
  <c r="S1087" i="6"/>
  <c r="T1087" i="6" s="1"/>
  <c r="U1087" i="6" s="1"/>
  <c r="S352" i="6"/>
  <c r="T352" i="6" s="1"/>
  <c r="U352" i="6" s="1"/>
  <c r="S704" i="6"/>
  <c r="T704" i="6" s="1"/>
  <c r="U704" i="6" s="1"/>
  <c r="S720" i="6"/>
  <c r="T720" i="6" s="1"/>
  <c r="U720" i="6" s="1"/>
  <c r="S1086" i="6"/>
  <c r="T1086" i="6" s="1"/>
  <c r="U1086" i="6" s="1"/>
  <c r="S1438" i="6"/>
  <c r="T1438" i="6" s="1"/>
  <c r="U1438" i="6" s="1"/>
  <c r="S1454" i="6"/>
  <c r="T1454" i="6" s="1"/>
  <c r="U1454" i="6" s="1"/>
  <c r="S1806" i="6"/>
  <c r="T1806" i="6" s="1"/>
  <c r="U1806" i="6" s="1"/>
  <c r="S1088" i="6"/>
  <c r="T1088" i="6" s="1"/>
  <c r="U1088" i="6" s="1"/>
  <c r="S1439" i="6"/>
  <c r="T1439" i="6" s="1"/>
  <c r="U1439" i="6" s="1"/>
  <c r="S1455" i="6"/>
  <c r="T1455" i="6" s="1"/>
  <c r="U1455" i="6" s="1"/>
  <c r="S1807" i="6"/>
  <c r="T1807" i="6" s="1"/>
  <c r="U1807" i="6" s="1"/>
  <c r="S2159" i="6"/>
  <c r="T2159" i="6" s="1"/>
  <c r="U2159" i="6" s="1"/>
  <c r="S2175" i="6"/>
  <c r="T2175" i="6" s="1"/>
  <c r="U2175" i="6" s="1"/>
  <c r="S1066" i="6"/>
  <c r="T1066" i="6" s="1"/>
  <c r="U1066" i="6" s="1"/>
  <c r="S1089" i="6"/>
  <c r="T1089" i="6" s="1"/>
  <c r="U1089" i="6" s="1"/>
  <c r="S1440" i="6"/>
  <c r="T1440" i="6" s="1"/>
  <c r="U1440" i="6" s="1"/>
  <c r="S1456" i="6"/>
  <c r="T1456" i="6" s="1"/>
  <c r="U1456" i="6" s="1"/>
  <c r="S1808" i="6"/>
  <c r="T1808" i="6" s="1"/>
  <c r="U1808" i="6" s="1"/>
  <c r="S1068" i="6"/>
  <c r="T1068" i="6" s="1"/>
  <c r="U1068" i="6" s="1"/>
  <c r="S1090" i="6"/>
  <c r="T1090" i="6" s="1"/>
  <c r="U1090" i="6" s="1"/>
  <c r="S1441" i="6"/>
  <c r="T1441" i="6" s="1"/>
  <c r="U1441" i="6" s="1"/>
  <c r="S1457" i="6"/>
  <c r="T1457" i="6" s="1"/>
  <c r="U1457" i="6" s="1"/>
  <c r="S1069" i="6"/>
  <c r="T1069" i="6" s="1"/>
  <c r="U1069" i="6" s="1"/>
  <c r="S1091" i="6"/>
  <c r="T1091" i="6" s="1"/>
  <c r="U1091" i="6" s="1"/>
  <c r="S1442" i="6"/>
  <c r="T1442" i="6" s="1"/>
  <c r="U1442" i="6" s="1"/>
  <c r="S1070" i="6"/>
  <c r="T1070" i="6" s="1"/>
  <c r="U1070" i="6" s="1"/>
  <c r="S1092" i="6"/>
  <c r="T1092" i="6" s="1"/>
  <c r="U1092" i="6" s="1"/>
  <c r="S1443" i="6"/>
  <c r="T1443" i="6" s="1"/>
  <c r="U1443" i="6" s="1"/>
  <c r="S1795" i="6"/>
  <c r="T1795" i="6" s="1"/>
  <c r="U1795" i="6" s="1"/>
  <c r="S1811" i="6"/>
  <c r="T1811" i="6" s="1"/>
  <c r="U1811" i="6" s="1"/>
  <c r="S1072" i="6"/>
  <c r="T1072" i="6" s="1"/>
  <c r="U1072" i="6" s="1"/>
  <c r="S1444" i="6"/>
  <c r="T1444" i="6" s="1"/>
  <c r="U1444" i="6" s="1"/>
  <c r="S1796" i="6"/>
  <c r="T1796" i="6" s="1"/>
  <c r="U1796" i="6" s="1"/>
  <c r="S1812" i="6"/>
  <c r="T1812" i="6" s="1"/>
  <c r="U1812" i="6" s="1"/>
  <c r="S2164" i="6"/>
  <c r="T2164" i="6" s="1"/>
  <c r="U2164" i="6" s="1"/>
  <c r="S2180" i="6"/>
  <c r="T2180" i="6" s="1"/>
  <c r="U2180" i="6" s="1"/>
  <c r="S1073" i="6"/>
  <c r="T1073" i="6" s="1"/>
  <c r="U1073" i="6" s="1"/>
  <c r="S1445" i="6"/>
  <c r="T1445" i="6" s="1"/>
  <c r="U1445" i="6" s="1"/>
  <c r="S1797" i="6"/>
  <c r="T1797" i="6" s="1"/>
  <c r="U1797" i="6" s="1"/>
  <c r="S1813" i="6"/>
  <c r="T1813" i="6" s="1"/>
  <c r="U1813" i="6" s="1"/>
  <c r="S2165" i="6"/>
  <c r="T2165" i="6" s="1"/>
  <c r="U2165" i="6" s="1"/>
  <c r="S2181" i="6"/>
  <c r="T2181" i="6" s="1"/>
  <c r="U2181" i="6" s="1"/>
  <c r="S343" i="6"/>
  <c r="T343" i="6" s="1"/>
  <c r="U343" i="6" s="1"/>
  <c r="S702" i="6"/>
  <c r="T702" i="6" s="1"/>
  <c r="U702" i="6" s="1"/>
  <c r="S1074" i="6"/>
  <c r="T1074" i="6" s="1"/>
  <c r="U1074" i="6" s="1"/>
  <c r="S1430" i="6"/>
  <c r="T1430" i="6" s="1"/>
  <c r="U1430" i="6" s="1"/>
  <c r="S1446" i="6"/>
  <c r="T1446" i="6" s="1"/>
  <c r="U1446" i="6" s="1"/>
  <c r="S1798" i="6"/>
  <c r="T1798" i="6" s="1"/>
  <c r="U1798" i="6" s="1"/>
  <c r="S1814" i="6"/>
  <c r="T1814" i="6" s="1"/>
  <c r="U1814" i="6" s="1"/>
  <c r="S2166" i="6"/>
  <c r="T2166" i="6" s="1"/>
  <c r="U2166" i="6" s="1"/>
  <c r="S2182" i="6"/>
  <c r="T2182" i="6" s="1"/>
  <c r="U2182" i="6" s="1"/>
  <c r="S353" i="6"/>
  <c r="T353" i="6" s="1"/>
  <c r="U353" i="6" s="1"/>
  <c r="S705" i="6"/>
  <c r="T705" i="6" s="1"/>
  <c r="U705" i="6" s="1"/>
  <c r="S1075" i="6"/>
  <c r="T1075" i="6" s="1"/>
  <c r="U1075" i="6" s="1"/>
  <c r="S1431" i="6"/>
  <c r="T1431" i="6" s="1"/>
  <c r="U1431" i="6" s="1"/>
  <c r="S1447" i="6"/>
  <c r="T1447" i="6" s="1"/>
  <c r="U1447" i="6" s="1"/>
  <c r="S1799" i="6"/>
  <c r="T1799" i="6" s="1"/>
  <c r="U1799" i="6" s="1"/>
  <c r="S1815" i="6"/>
  <c r="T1815" i="6" s="1"/>
  <c r="U1815" i="6" s="1"/>
  <c r="S359" i="6"/>
  <c r="T359" i="6" s="1"/>
  <c r="U359" i="6" s="1"/>
  <c r="S711" i="6"/>
  <c r="T711" i="6" s="1"/>
  <c r="U711" i="6" s="1"/>
  <c r="S1076" i="6"/>
  <c r="T1076" i="6" s="1"/>
  <c r="U1076" i="6" s="1"/>
  <c r="S1432" i="6"/>
  <c r="T1432" i="6" s="1"/>
  <c r="U1432" i="6" s="1"/>
  <c r="S1448" i="6"/>
  <c r="T1448" i="6" s="1"/>
  <c r="U1448" i="6" s="1"/>
  <c r="S1800" i="6"/>
  <c r="T1800" i="6" s="1"/>
  <c r="U1800" i="6" s="1"/>
  <c r="S1816" i="6"/>
  <c r="T1816" i="6" s="1"/>
  <c r="U1816" i="6" s="1"/>
  <c r="S718" i="6"/>
  <c r="T718" i="6" s="1"/>
  <c r="U718" i="6" s="1"/>
  <c r="S1079" i="6"/>
  <c r="T1079" i="6" s="1"/>
  <c r="U1079" i="6" s="1"/>
  <c r="S1433" i="6"/>
  <c r="T1433" i="6" s="1"/>
  <c r="U1433" i="6" s="1"/>
  <c r="S1449" i="6"/>
  <c r="T1449" i="6" s="1"/>
  <c r="U1449" i="6" s="1"/>
  <c r="S1801" i="6"/>
  <c r="T1801" i="6" s="1"/>
  <c r="U1801" i="6" s="1"/>
  <c r="S721" i="6"/>
  <c r="T721" i="6" s="1"/>
  <c r="U721" i="6" s="1"/>
  <c r="S1081" i="6"/>
  <c r="T1081" i="6" s="1"/>
  <c r="U1081" i="6" s="1"/>
  <c r="S1434" i="6"/>
  <c r="T1434" i="6" s="1"/>
  <c r="U1434" i="6" s="1"/>
  <c r="S1450" i="6"/>
  <c r="T1450" i="6" s="1"/>
  <c r="U1450" i="6" s="1"/>
  <c r="S723" i="6"/>
  <c r="T723" i="6" s="1"/>
  <c r="U723" i="6" s="1"/>
  <c r="S1082" i="6"/>
  <c r="T1082" i="6" s="1"/>
  <c r="U1082" i="6" s="1"/>
  <c r="S1435" i="6"/>
  <c r="T1435" i="6" s="1"/>
  <c r="U1435" i="6" s="1"/>
  <c r="S1451" i="6"/>
  <c r="T1451" i="6" s="1"/>
  <c r="U1451" i="6" s="1"/>
  <c r="S1803" i="6"/>
  <c r="T1803" i="6" s="1"/>
  <c r="U1803" i="6" s="1"/>
  <c r="S1819" i="6"/>
  <c r="T1819" i="6" s="1"/>
  <c r="U1819" i="6" s="1"/>
  <c r="S727" i="6"/>
  <c r="T727" i="6" s="1"/>
  <c r="U727" i="6" s="1"/>
  <c r="S1084" i="6"/>
  <c r="T1084" i="6" s="1"/>
  <c r="U1084" i="6" s="1"/>
  <c r="S1436" i="6"/>
  <c r="T1436" i="6" s="1"/>
  <c r="U1436" i="6" s="1"/>
  <c r="S1452" i="6"/>
  <c r="T1452" i="6" s="1"/>
  <c r="U1452" i="6" s="1"/>
  <c r="S1804" i="6"/>
  <c r="T1804" i="6" s="1"/>
  <c r="U1804" i="6" s="1"/>
  <c r="S1820" i="6"/>
  <c r="T1820" i="6" s="1"/>
  <c r="U1820" i="6" s="1"/>
  <c r="S2172" i="6"/>
  <c r="T2172" i="6" s="1"/>
  <c r="U2172" i="6" s="1"/>
  <c r="S1802" i="6"/>
  <c r="T1802" i="6" s="1"/>
  <c r="U1802" i="6" s="1"/>
  <c r="S2168" i="6"/>
  <c r="T2168" i="6" s="1"/>
  <c r="U2168" i="6" s="1"/>
  <c r="S2529" i="6"/>
  <c r="T2529" i="6" s="1"/>
  <c r="U2529" i="6" s="1"/>
  <c r="S2545" i="6"/>
  <c r="T2545" i="6" s="1"/>
  <c r="U2545" i="6" s="1"/>
  <c r="S2897" i="6"/>
  <c r="T2897" i="6" s="1"/>
  <c r="U2897" i="6" s="1"/>
  <c r="S2913" i="6"/>
  <c r="T2913" i="6" s="1"/>
  <c r="U2913" i="6" s="1"/>
  <c r="S3089" i="6"/>
  <c r="T3089" i="6" s="1"/>
  <c r="U3089" i="6" s="1"/>
  <c r="S3185" i="6"/>
  <c r="T3185" i="6" s="1"/>
  <c r="U3185" i="6" s="1"/>
  <c r="S1085" i="6"/>
  <c r="T1085" i="6" s="1"/>
  <c r="U1085" i="6" s="1"/>
  <c r="S1805" i="6"/>
  <c r="T1805" i="6" s="1"/>
  <c r="U1805" i="6" s="1"/>
  <c r="S2169" i="6"/>
  <c r="T2169" i="6" s="1"/>
  <c r="U2169" i="6" s="1"/>
  <c r="S2530" i="6"/>
  <c r="T2530" i="6" s="1"/>
  <c r="U2530" i="6" s="1"/>
  <c r="S2546" i="6"/>
  <c r="T2546" i="6" s="1"/>
  <c r="U2546" i="6" s="1"/>
  <c r="S2898" i="6"/>
  <c r="T2898" i="6" s="1"/>
  <c r="U2898" i="6" s="1"/>
  <c r="S3090" i="6"/>
  <c r="T3090" i="6" s="1"/>
  <c r="U3090" i="6" s="1"/>
  <c r="S3186" i="6"/>
  <c r="T3186" i="6" s="1"/>
  <c r="U3186" i="6" s="1"/>
  <c r="S1437" i="6"/>
  <c r="T1437" i="6" s="1"/>
  <c r="U1437" i="6" s="1"/>
  <c r="S1809" i="6"/>
  <c r="T1809" i="6" s="1"/>
  <c r="U1809" i="6" s="1"/>
  <c r="S2170" i="6"/>
  <c r="T2170" i="6" s="1"/>
  <c r="U2170" i="6" s="1"/>
  <c r="S2531" i="6"/>
  <c r="T2531" i="6" s="1"/>
  <c r="U2531" i="6" s="1"/>
  <c r="S2547" i="6"/>
  <c r="T2547" i="6" s="1"/>
  <c r="U2547" i="6" s="1"/>
  <c r="S2899" i="6"/>
  <c r="T2899" i="6" s="1"/>
  <c r="U2899" i="6" s="1"/>
  <c r="S3091" i="6"/>
  <c r="T3091" i="6" s="1"/>
  <c r="U3091" i="6" s="1"/>
  <c r="S1453" i="6"/>
  <c r="T1453" i="6" s="1"/>
  <c r="U1453" i="6" s="1"/>
  <c r="S1810" i="6"/>
  <c r="T1810" i="6" s="1"/>
  <c r="U1810" i="6" s="1"/>
  <c r="S2171" i="6"/>
  <c r="T2171" i="6" s="1"/>
  <c r="U2171" i="6" s="1"/>
  <c r="S2532" i="6"/>
  <c r="T2532" i="6" s="1"/>
  <c r="U2532" i="6" s="1"/>
  <c r="S2548" i="6"/>
  <c r="T2548" i="6" s="1"/>
  <c r="U2548" i="6" s="1"/>
  <c r="S2900" i="6"/>
  <c r="T2900" i="6" s="1"/>
  <c r="U2900" i="6" s="1"/>
  <c r="S3092" i="6"/>
  <c r="T3092" i="6" s="1"/>
  <c r="U3092" i="6" s="1"/>
  <c r="S1817" i="6"/>
  <c r="T1817" i="6" s="1"/>
  <c r="U1817" i="6" s="1"/>
  <c r="S2173" i="6"/>
  <c r="T2173" i="6" s="1"/>
  <c r="U2173" i="6" s="1"/>
  <c r="S2533" i="6"/>
  <c r="T2533" i="6" s="1"/>
  <c r="U2533" i="6" s="1"/>
  <c r="S2549" i="6"/>
  <c r="T2549" i="6" s="1"/>
  <c r="U2549" i="6" s="1"/>
  <c r="S2901" i="6"/>
  <c r="T2901" i="6" s="1"/>
  <c r="U2901" i="6" s="1"/>
  <c r="S3093" i="6"/>
  <c r="T3093" i="6" s="1"/>
  <c r="U3093" i="6" s="1"/>
  <c r="S1818" i="6"/>
  <c r="T1818" i="6" s="1"/>
  <c r="U1818" i="6" s="1"/>
  <c r="S2174" i="6"/>
  <c r="T2174" i="6" s="1"/>
  <c r="U2174" i="6" s="1"/>
  <c r="S2534" i="6"/>
  <c r="T2534" i="6" s="1"/>
  <c r="U2534" i="6" s="1"/>
  <c r="S2886" i="6"/>
  <c r="T2886" i="6" s="1"/>
  <c r="U2886" i="6" s="1"/>
  <c r="S2902" i="6"/>
  <c r="T2902" i="6" s="1"/>
  <c r="U2902" i="6" s="1"/>
  <c r="S2998" i="6"/>
  <c r="T2998" i="6" s="1"/>
  <c r="U2998" i="6" s="1"/>
  <c r="S3094" i="6"/>
  <c r="T3094" i="6" s="1"/>
  <c r="U3094" i="6" s="1"/>
  <c r="S1821" i="6"/>
  <c r="T1821" i="6" s="1"/>
  <c r="U1821" i="6" s="1"/>
  <c r="S2176" i="6"/>
  <c r="T2176" i="6" s="1"/>
  <c r="U2176" i="6" s="1"/>
  <c r="S2535" i="6"/>
  <c r="T2535" i="6" s="1"/>
  <c r="U2535" i="6" s="1"/>
  <c r="S2887" i="6"/>
  <c r="T2887" i="6" s="1"/>
  <c r="U2887" i="6" s="1"/>
  <c r="S2903" i="6"/>
  <c r="T2903" i="6" s="1"/>
  <c r="U2903" i="6" s="1"/>
  <c r="S2999" i="6"/>
  <c r="T2999" i="6" s="1"/>
  <c r="U2999" i="6" s="1"/>
  <c r="S3095" i="6"/>
  <c r="T3095" i="6" s="1"/>
  <c r="U3095" i="6" s="1"/>
  <c r="S2177" i="6"/>
  <c r="T2177" i="6" s="1"/>
  <c r="U2177" i="6" s="1"/>
  <c r="S2536" i="6"/>
  <c r="T2536" i="6" s="1"/>
  <c r="U2536" i="6" s="1"/>
  <c r="S2888" i="6"/>
  <c r="T2888" i="6" s="1"/>
  <c r="U2888" i="6" s="1"/>
  <c r="S2904" i="6"/>
  <c r="T2904" i="6" s="1"/>
  <c r="U2904" i="6" s="1"/>
  <c r="S3000" i="6"/>
  <c r="T3000" i="6" s="1"/>
  <c r="U3000" i="6" s="1"/>
  <c r="S2178" i="6"/>
  <c r="T2178" i="6" s="1"/>
  <c r="U2178" i="6" s="1"/>
  <c r="S2537" i="6"/>
  <c r="T2537" i="6" s="1"/>
  <c r="U2537" i="6" s="1"/>
  <c r="S2889" i="6"/>
  <c r="T2889" i="6" s="1"/>
  <c r="U2889" i="6" s="1"/>
  <c r="S2905" i="6"/>
  <c r="T2905" i="6" s="1"/>
  <c r="U2905" i="6" s="1"/>
  <c r="S3001" i="6"/>
  <c r="T3001" i="6" s="1"/>
  <c r="U3001" i="6" s="1"/>
  <c r="S2179" i="6"/>
  <c r="T2179" i="6" s="1"/>
  <c r="U2179" i="6" s="1"/>
  <c r="S2522" i="6"/>
  <c r="T2522" i="6" s="1"/>
  <c r="U2522" i="6" s="1"/>
  <c r="S2538" i="6"/>
  <c r="T2538" i="6" s="1"/>
  <c r="U2538" i="6" s="1"/>
  <c r="S2890" i="6"/>
  <c r="T2890" i="6" s="1"/>
  <c r="U2890" i="6" s="1"/>
  <c r="S2906" i="6"/>
  <c r="T2906" i="6" s="1"/>
  <c r="U2906" i="6" s="1"/>
  <c r="S3002" i="6"/>
  <c r="T3002" i="6" s="1"/>
  <c r="U3002" i="6" s="1"/>
  <c r="S2158" i="6"/>
  <c r="T2158" i="6" s="1"/>
  <c r="U2158" i="6" s="1"/>
  <c r="S2183" i="6"/>
  <c r="T2183" i="6" s="1"/>
  <c r="U2183" i="6" s="1"/>
  <c r="S2523" i="6"/>
  <c r="T2523" i="6" s="1"/>
  <c r="U2523" i="6" s="1"/>
  <c r="S2539" i="6"/>
  <c r="T2539" i="6" s="1"/>
  <c r="U2539" i="6" s="1"/>
  <c r="S2160" i="6"/>
  <c r="T2160" i="6" s="1"/>
  <c r="U2160" i="6" s="1"/>
  <c r="S2184" i="6"/>
  <c r="T2184" i="6" s="1"/>
  <c r="U2184" i="6" s="1"/>
  <c r="S2524" i="6"/>
  <c r="T2524" i="6" s="1"/>
  <c r="U2524" i="6" s="1"/>
  <c r="S2540" i="6"/>
  <c r="T2540" i="6" s="1"/>
  <c r="U2540" i="6" s="1"/>
  <c r="S2892" i="6"/>
  <c r="T2892" i="6" s="1"/>
  <c r="U2892" i="6" s="1"/>
  <c r="S2908" i="6"/>
  <c r="T2908" i="6" s="1"/>
  <c r="U2908" i="6" s="1"/>
  <c r="S3004" i="6"/>
  <c r="T3004" i="6" s="1"/>
  <c r="U3004" i="6" s="1"/>
  <c r="S3180" i="6"/>
  <c r="T3180" i="6" s="1"/>
  <c r="U3180" i="6" s="1"/>
  <c r="S2161" i="6"/>
  <c r="T2161" i="6" s="1"/>
  <c r="U2161" i="6" s="1"/>
  <c r="S2185" i="6"/>
  <c r="T2185" i="6" s="1"/>
  <c r="U2185" i="6" s="1"/>
  <c r="S2525" i="6"/>
  <c r="T2525" i="6" s="1"/>
  <c r="U2525" i="6" s="1"/>
  <c r="S2541" i="6"/>
  <c r="T2541" i="6" s="1"/>
  <c r="U2541" i="6" s="1"/>
  <c r="S2893" i="6"/>
  <c r="T2893" i="6" s="1"/>
  <c r="U2893" i="6" s="1"/>
  <c r="S2909" i="6"/>
  <c r="T2909" i="6" s="1"/>
  <c r="U2909" i="6" s="1"/>
  <c r="S2163" i="6"/>
  <c r="T2163" i="6" s="1"/>
  <c r="U2163" i="6" s="1"/>
  <c r="S2527" i="6"/>
  <c r="T2527" i="6" s="1"/>
  <c r="U2527" i="6" s="1"/>
  <c r="S2543" i="6"/>
  <c r="T2543" i="6" s="1"/>
  <c r="U2543" i="6" s="1"/>
  <c r="S2895" i="6"/>
  <c r="T2895" i="6" s="1"/>
  <c r="U2895" i="6" s="1"/>
  <c r="S2911" i="6"/>
  <c r="T2911" i="6" s="1"/>
  <c r="U2911" i="6" s="1"/>
  <c r="S3183" i="6"/>
  <c r="T3183" i="6" s="1"/>
  <c r="U3183" i="6" s="1"/>
  <c r="S1794" i="6"/>
  <c r="T1794" i="6" s="1"/>
  <c r="U1794" i="6" s="1"/>
  <c r="S2167" i="6"/>
  <c r="T2167" i="6" s="1"/>
  <c r="U2167" i="6" s="1"/>
  <c r="S2528" i="6"/>
  <c r="T2528" i="6" s="1"/>
  <c r="U2528" i="6" s="1"/>
  <c r="S2544" i="6"/>
  <c r="T2544" i="6" s="1"/>
  <c r="U2544" i="6" s="1"/>
  <c r="S2896" i="6"/>
  <c r="T2896" i="6" s="1"/>
  <c r="U2896" i="6" s="1"/>
  <c r="S2912" i="6"/>
  <c r="T2912" i="6" s="1"/>
  <c r="U2912" i="6" s="1"/>
  <c r="S226" i="6"/>
  <c r="T226" i="6" s="1"/>
  <c r="U226" i="6" s="1"/>
  <c r="S242" i="6"/>
  <c r="T242" i="6" s="1"/>
  <c r="U242" i="6" s="1"/>
  <c r="S594" i="6"/>
  <c r="T594" i="6" s="1"/>
  <c r="U594" i="6" s="1"/>
  <c r="S610" i="6"/>
  <c r="T610" i="6" s="1"/>
  <c r="U610" i="6" s="1"/>
  <c r="S227" i="6"/>
  <c r="T227" i="6" s="1"/>
  <c r="U227" i="6" s="1"/>
  <c r="S243" i="6"/>
  <c r="T243" i="6" s="1"/>
  <c r="U243" i="6" s="1"/>
  <c r="S595" i="6"/>
  <c r="T595" i="6" s="1"/>
  <c r="U595" i="6" s="1"/>
  <c r="S611" i="6"/>
  <c r="T611" i="6" s="1"/>
  <c r="U611" i="6" s="1"/>
  <c r="S228" i="6"/>
  <c r="T228" i="6" s="1"/>
  <c r="U228" i="6" s="1"/>
  <c r="S244" i="6"/>
  <c r="T244" i="6" s="1"/>
  <c r="U244" i="6" s="1"/>
  <c r="S596" i="6"/>
  <c r="T596" i="6" s="1"/>
  <c r="U596" i="6" s="1"/>
  <c r="S612" i="6"/>
  <c r="T612" i="6" s="1"/>
  <c r="U612" i="6" s="1"/>
  <c r="S229" i="6"/>
  <c r="T229" i="6" s="1"/>
  <c r="U229" i="6" s="1"/>
  <c r="S245" i="6"/>
  <c r="T245" i="6" s="1"/>
  <c r="U245" i="6" s="1"/>
  <c r="S597" i="6"/>
  <c r="T597" i="6" s="1"/>
  <c r="U597" i="6" s="1"/>
  <c r="S613" i="6"/>
  <c r="T613" i="6" s="1"/>
  <c r="U613" i="6" s="1"/>
  <c r="S965" i="6"/>
  <c r="T965" i="6" s="1"/>
  <c r="U965" i="6" s="1"/>
  <c r="S981" i="6"/>
  <c r="T981" i="6" s="1"/>
  <c r="U981" i="6" s="1"/>
  <c r="S1333" i="6"/>
  <c r="T1333" i="6" s="1"/>
  <c r="U1333" i="6" s="1"/>
  <c r="S230" i="6"/>
  <c r="T230" i="6" s="1"/>
  <c r="U230" i="6" s="1"/>
  <c r="S246" i="6"/>
  <c r="T246" i="6" s="1"/>
  <c r="U246" i="6" s="1"/>
  <c r="S598" i="6"/>
  <c r="T598" i="6" s="1"/>
  <c r="U598" i="6" s="1"/>
  <c r="S614" i="6"/>
  <c r="T614" i="6" s="1"/>
  <c r="U614" i="6" s="1"/>
  <c r="S966" i="6"/>
  <c r="T966" i="6" s="1"/>
  <c r="U966" i="6" s="1"/>
  <c r="S1318" i="6"/>
  <c r="T1318" i="6" s="1"/>
  <c r="U1318" i="6" s="1"/>
  <c r="S1334" i="6"/>
  <c r="T1334" i="6" s="1"/>
  <c r="U1334" i="6" s="1"/>
  <c r="S232" i="6"/>
  <c r="T232" i="6" s="1"/>
  <c r="U232" i="6" s="1"/>
  <c r="S248" i="6"/>
  <c r="T248" i="6" s="1"/>
  <c r="U248" i="6" s="1"/>
  <c r="S600" i="6"/>
  <c r="T600" i="6" s="1"/>
  <c r="U600" i="6" s="1"/>
  <c r="S616" i="6"/>
  <c r="T616" i="6" s="1"/>
  <c r="U616" i="6" s="1"/>
  <c r="S968" i="6"/>
  <c r="T968" i="6" s="1"/>
  <c r="U968" i="6" s="1"/>
  <c r="S1320" i="6"/>
  <c r="T1320" i="6" s="1"/>
  <c r="U1320" i="6" s="1"/>
  <c r="S1336" i="6"/>
  <c r="T1336" i="6" s="1"/>
  <c r="U1336" i="6" s="1"/>
  <c r="S233" i="6"/>
  <c r="T233" i="6" s="1"/>
  <c r="U233" i="6" s="1"/>
  <c r="S249" i="6"/>
  <c r="T249" i="6" s="1"/>
  <c r="U249" i="6" s="1"/>
  <c r="S601" i="6"/>
  <c r="T601" i="6" s="1"/>
  <c r="U601" i="6" s="1"/>
  <c r="S617" i="6"/>
  <c r="T617" i="6" s="1"/>
  <c r="U617" i="6" s="1"/>
  <c r="S234" i="6"/>
  <c r="T234" i="6" s="1"/>
  <c r="U234" i="6" s="1"/>
  <c r="S250" i="6"/>
  <c r="T250" i="6" s="1"/>
  <c r="U250" i="6" s="1"/>
  <c r="S602" i="6"/>
  <c r="T602" i="6" s="1"/>
  <c r="U602" i="6" s="1"/>
  <c r="S235" i="6"/>
  <c r="T235" i="6" s="1"/>
  <c r="U235" i="6" s="1"/>
  <c r="S251" i="6"/>
  <c r="T251" i="6" s="1"/>
  <c r="U251" i="6" s="1"/>
  <c r="S603" i="6"/>
  <c r="T603" i="6" s="1"/>
  <c r="U603" i="6" s="1"/>
  <c r="S955" i="6"/>
  <c r="T955" i="6" s="1"/>
  <c r="U955" i="6" s="1"/>
  <c r="S971" i="6"/>
  <c r="T971" i="6" s="1"/>
  <c r="U971" i="6" s="1"/>
  <c r="S236" i="6"/>
  <c r="T236" i="6" s="1"/>
  <c r="U236" i="6" s="1"/>
  <c r="S252" i="6"/>
  <c r="T252" i="6" s="1"/>
  <c r="U252" i="6" s="1"/>
  <c r="S604" i="6"/>
  <c r="T604" i="6" s="1"/>
  <c r="U604" i="6" s="1"/>
  <c r="S237" i="6"/>
  <c r="T237" i="6" s="1"/>
  <c r="U237" i="6" s="1"/>
  <c r="S253" i="6"/>
  <c r="T253" i="6" s="1"/>
  <c r="U253" i="6" s="1"/>
  <c r="S605" i="6"/>
  <c r="T605" i="6" s="1"/>
  <c r="U605" i="6" s="1"/>
  <c r="S238" i="6"/>
  <c r="T238" i="6" s="1"/>
  <c r="U238" i="6" s="1"/>
  <c r="S590" i="6"/>
  <c r="T590" i="6" s="1"/>
  <c r="U590" i="6" s="1"/>
  <c r="S606" i="6"/>
  <c r="T606" i="6" s="1"/>
  <c r="U606" i="6" s="1"/>
  <c r="S239" i="6"/>
  <c r="T239" i="6" s="1"/>
  <c r="U239" i="6" s="1"/>
  <c r="S591" i="6"/>
  <c r="T591" i="6" s="1"/>
  <c r="U591" i="6" s="1"/>
  <c r="S607" i="6"/>
  <c r="T607" i="6" s="1"/>
  <c r="U607" i="6" s="1"/>
  <c r="S959" i="6"/>
  <c r="T959" i="6" s="1"/>
  <c r="U959" i="6" s="1"/>
  <c r="S975" i="6"/>
  <c r="T975" i="6" s="1"/>
  <c r="U975" i="6" s="1"/>
  <c r="S1327" i="6"/>
  <c r="T1327" i="6" s="1"/>
  <c r="U1327" i="6" s="1"/>
  <c r="S1343" i="6"/>
  <c r="T1343" i="6" s="1"/>
  <c r="U1343" i="6" s="1"/>
  <c r="S240" i="6"/>
  <c r="T240" i="6" s="1"/>
  <c r="U240" i="6" s="1"/>
  <c r="S592" i="6"/>
  <c r="T592" i="6" s="1"/>
  <c r="U592" i="6" s="1"/>
  <c r="S608" i="6"/>
  <c r="T608" i="6" s="1"/>
  <c r="U608" i="6" s="1"/>
  <c r="S960" i="6"/>
  <c r="T960" i="6" s="1"/>
  <c r="U960" i="6" s="1"/>
  <c r="S976" i="6"/>
  <c r="T976" i="6" s="1"/>
  <c r="U976" i="6" s="1"/>
  <c r="S963" i="6"/>
  <c r="T963" i="6" s="1"/>
  <c r="U963" i="6" s="1"/>
  <c r="S1338" i="6"/>
  <c r="T1338" i="6" s="1"/>
  <c r="U1338" i="6" s="1"/>
  <c r="S1694" i="6"/>
  <c r="T1694" i="6" s="1"/>
  <c r="U1694" i="6" s="1"/>
  <c r="S2046" i="6"/>
  <c r="T2046" i="6" s="1"/>
  <c r="U2046" i="6" s="1"/>
  <c r="S2062" i="6"/>
  <c r="T2062" i="6" s="1"/>
  <c r="U2062" i="6" s="1"/>
  <c r="S964" i="6"/>
  <c r="T964" i="6" s="1"/>
  <c r="U964" i="6" s="1"/>
  <c r="S1339" i="6"/>
  <c r="T1339" i="6" s="1"/>
  <c r="U1339" i="6" s="1"/>
  <c r="S1695" i="6"/>
  <c r="T1695" i="6" s="1"/>
  <c r="U1695" i="6" s="1"/>
  <c r="S2047" i="6"/>
  <c r="T2047" i="6" s="1"/>
  <c r="U2047" i="6" s="1"/>
  <c r="S2063" i="6"/>
  <c r="T2063" i="6" s="1"/>
  <c r="U2063" i="6" s="1"/>
  <c r="S967" i="6"/>
  <c r="T967" i="6" s="1"/>
  <c r="U967" i="6" s="1"/>
  <c r="S1319" i="6"/>
  <c r="T1319" i="6" s="1"/>
  <c r="U1319" i="6" s="1"/>
  <c r="S1340" i="6"/>
  <c r="T1340" i="6" s="1"/>
  <c r="U1340" i="6" s="1"/>
  <c r="S1696" i="6"/>
  <c r="T1696" i="6" s="1"/>
  <c r="U1696" i="6" s="1"/>
  <c r="S2048" i="6"/>
  <c r="T2048" i="6" s="1"/>
  <c r="U2048" i="6" s="1"/>
  <c r="S2064" i="6"/>
  <c r="T2064" i="6" s="1"/>
  <c r="U2064" i="6" s="1"/>
  <c r="S969" i="6"/>
  <c r="T969" i="6" s="1"/>
  <c r="U969" i="6" s="1"/>
  <c r="S1321" i="6"/>
  <c r="T1321" i="6" s="1"/>
  <c r="U1321" i="6" s="1"/>
  <c r="S1341" i="6"/>
  <c r="T1341" i="6" s="1"/>
  <c r="U1341" i="6" s="1"/>
  <c r="S1697" i="6"/>
  <c r="T1697" i="6" s="1"/>
  <c r="U1697" i="6" s="1"/>
  <c r="S970" i="6"/>
  <c r="T970" i="6" s="1"/>
  <c r="U970" i="6" s="1"/>
  <c r="S1322" i="6"/>
  <c r="T1322" i="6" s="1"/>
  <c r="U1322" i="6" s="1"/>
  <c r="S1342" i="6"/>
  <c r="T1342" i="6" s="1"/>
  <c r="U1342" i="6" s="1"/>
  <c r="S1682" i="6"/>
  <c r="T1682" i="6" s="1"/>
  <c r="U1682" i="6" s="1"/>
  <c r="S1698" i="6"/>
  <c r="T1698" i="6" s="1"/>
  <c r="U1698" i="6" s="1"/>
  <c r="S972" i="6"/>
  <c r="T972" i="6" s="1"/>
  <c r="U972" i="6" s="1"/>
  <c r="S1323" i="6"/>
  <c r="T1323" i="6" s="1"/>
  <c r="U1323" i="6" s="1"/>
  <c r="S1344" i="6"/>
  <c r="T1344" i="6" s="1"/>
  <c r="U1344" i="6" s="1"/>
  <c r="S1683" i="6"/>
  <c r="T1683" i="6" s="1"/>
  <c r="U1683" i="6" s="1"/>
  <c r="S1699" i="6"/>
  <c r="T1699" i="6" s="1"/>
  <c r="U1699" i="6" s="1"/>
  <c r="S2051" i="6"/>
  <c r="T2051" i="6" s="1"/>
  <c r="U2051" i="6" s="1"/>
  <c r="S2067" i="6"/>
  <c r="T2067" i="6" s="1"/>
  <c r="U2067" i="6" s="1"/>
  <c r="S973" i="6"/>
  <c r="T973" i="6" s="1"/>
  <c r="U973" i="6" s="1"/>
  <c r="S1324" i="6"/>
  <c r="T1324" i="6" s="1"/>
  <c r="U1324" i="6" s="1"/>
  <c r="S1345" i="6"/>
  <c r="T1345" i="6" s="1"/>
  <c r="U1345" i="6" s="1"/>
  <c r="S1684" i="6"/>
  <c r="T1684" i="6" s="1"/>
  <c r="U1684" i="6" s="1"/>
  <c r="S1700" i="6"/>
  <c r="T1700" i="6" s="1"/>
  <c r="U1700" i="6" s="1"/>
  <c r="S2052" i="6"/>
  <c r="T2052" i="6" s="1"/>
  <c r="U2052" i="6" s="1"/>
  <c r="S2068" i="6"/>
  <c r="T2068" i="6" s="1"/>
  <c r="U2068" i="6" s="1"/>
  <c r="S593" i="6"/>
  <c r="T593" i="6" s="1"/>
  <c r="U593" i="6" s="1"/>
  <c r="S974" i="6"/>
  <c r="T974" i="6" s="1"/>
  <c r="U974" i="6" s="1"/>
  <c r="S1325" i="6"/>
  <c r="T1325" i="6" s="1"/>
  <c r="U1325" i="6" s="1"/>
  <c r="S1685" i="6"/>
  <c r="T1685" i="6" s="1"/>
  <c r="U1685" i="6" s="1"/>
  <c r="S1701" i="6"/>
  <c r="T1701" i="6" s="1"/>
  <c r="U1701" i="6" s="1"/>
  <c r="S2053" i="6"/>
  <c r="T2053" i="6" s="1"/>
  <c r="U2053" i="6" s="1"/>
  <c r="S2069" i="6"/>
  <c r="T2069" i="6" s="1"/>
  <c r="U2069" i="6" s="1"/>
  <c r="S599" i="6"/>
  <c r="T599" i="6" s="1"/>
  <c r="U599" i="6" s="1"/>
  <c r="S977" i="6"/>
  <c r="T977" i="6" s="1"/>
  <c r="U977" i="6" s="1"/>
  <c r="S1326" i="6"/>
  <c r="T1326" i="6" s="1"/>
  <c r="U1326" i="6" s="1"/>
  <c r="S1686" i="6"/>
  <c r="T1686" i="6" s="1"/>
  <c r="U1686" i="6" s="1"/>
  <c r="S1702" i="6"/>
  <c r="T1702" i="6" s="1"/>
  <c r="U1702" i="6" s="1"/>
  <c r="S2054" i="6"/>
  <c r="T2054" i="6" s="1"/>
  <c r="U2054" i="6" s="1"/>
  <c r="S2070" i="6"/>
  <c r="T2070" i="6" s="1"/>
  <c r="U2070" i="6" s="1"/>
  <c r="S609" i="6"/>
  <c r="T609" i="6" s="1"/>
  <c r="U609" i="6" s="1"/>
  <c r="S978" i="6"/>
  <c r="T978" i="6" s="1"/>
  <c r="U978" i="6" s="1"/>
  <c r="S1328" i="6"/>
  <c r="T1328" i="6" s="1"/>
  <c r="U1328" i="6" s="1"/>
  <c r="S1687" i="6"/>
  <c r="T1687" i="6" s="1"/>
  <c r="U1687" i="6" s="1"/>
  <c r="S1703" i="6"/>
  <c r="T1703" i="6" s="1"/>
  <c r="U1703" i="6" s="1"/>
  <c r="S2055" i="6"/>
  <c r="T2055" i="6" s="1"/>
  <c r="U2055" i="6" s="1"/>
  <c r="S2071" i="6"/>
  <c r="T2071" i="6" s="1"/>
  <c r="U2071" i="6" s="1"/>
  <c r="S231" i="6"/>
  <c r="T231" i="6" s="1"/>
  <c r="U231" i="6" s="1"/>
  <c r="S615" i="6"/>
  <c r="T615" i="6" s="1"/>
  <c r="U615" i="6" s="1"/>
  <c r="S954" i="6"/>
  <c r="T954" i="6" s="1"/>
  <c r="U954" i="6" s="1"/>
  <c r="S979" i="6"/>
  <c r="T979" i="6" s="1"/>
  <c r="U979" i="6" s="1"/>
  <c r="S1329" i="6"/>
  <c r="T1329" i="6" s="1"/>
  <c r="U1329" i="6" s="1"/>
  <c r="S1688" i="6"/>
  <c r="T1688" i="6" s="1"/>
  <c r="U1688" i="6" s="1"/>
  <c r="S1704" i="6"/>
  <c r="T1704" i="6" s="1"/>
  <c r="U1704" i="6" s="1"/>
  <c r="S2056" i="6"/>
  <c r="T2056" i="6" s="1"/>
  <c r="U2056" i="6" s="1"/>
  <c r="S2072" i="6"/>
  <c r="T2072" i="6" s="1"/>
  <c r="U2072" i="6" s="1"/>
  <c r="S241" i="6"/>
  <c r="T241" i="6" s="1"/>
  <c r="U241" i="6" s="1"/>
  <c r="S956" i="6"/>
  <c r="T956" i="6" s="1"/>
  <c r="U956" i="6" s="1"/>
  <c r="S980" i="6"/>
  <c r="T980" i="6" s="1"/>
  <c r="U980" i="6" s="1"/>
  <c r="S1330" i="6"/>
  <c r="T1330" i="6" s="1"/>
  <c r="U1330" i="6" s="1"/>
  <c r="S1689" i="6"/>
  <c r="T1689" i="6" s="1"/>
  <c r="U1689" i="6" s="1"/>
  <c r="S1705" i="6"/>
  <c r="T1705" i="6" s="1"/>
  <c r="U1705" i="6" s="1"/>
  <c r="S247" i="6"/>
  <c r="T247" i="6" s="1"/>
  <c r="U247" i="6" s="1"/>
  <c r="S957" i="6"/>
  <c r="T957" i="6" s="1"/>
  <c r="U957" i="6" s="1"/>
  <c r="S1331" i="6"/>
  <c r="T1331" i="6" s="1"/>
  <c r="U1331" i="6" s="1"/>
  <c r="S1690" i="6"/>
  <c r="T1690" i="6" s="1"/>
  <c r="U1690" i="6" s="1"/>
  <c r="S1706" i="6"/>
  <c r="T1706" i="6" s="1"/>
  <c r="U1706" i="6" s="1"/>
  <c r="S958" i="6"/>
  <c r="T958" i="6" s="1"/>
  <c r="U958" i="6" s="1"/>
  <c r="S1332" i="6"/>
  <c r="T1332" i="6" s="1"/>
  <c r="U1332" i="6" s="1"/>
  <c r="S1691" i="6"/>
  <c r="T1691" i="6" s="1"/>
  <c r="U1691" i="6" s="1"/>
  <c r="S1707" i="6"/>
  <c r="T1707" i="6" s="1"/>
  <c r="U1707" i="6" s="1"/>
  <c r="S2059" i="6"/>
  <c r="T2059" i="6" s="1"/>
  <c r="U2059" i="6" s="1"/>
  <c r="S961" i="6"/>
  <c r="T961" i="6" s="1"/>
  <c r="U961" i="6" s="1"/>
  <c r="S1335" i="6"/>
  <c r="T1335" i="6" s="1"/>
  <c r="U1335" i="6" s="1"/>
  <c r="S1692" i="6"/>
  <c r="T1692" i="6" s="1"/>
  <c r="U1692" i="6" s="1"/>
  <c r="S1708" i="6"/>
  <c r="T1708" i="6" s="1"/>
  <c r="U1708" i="6" s="1"/>
  <c r="S2060" i="6"/>
  <c r="T2060" i="6" s="1"/>
  <c r="U2060" i="6" s="1"/>
  <c r="S2058" i="6"/>
  <c r="T2058" i="6" s="1"/>
  <c r="U2058" i="6" s="1"/>
  <c r="S2417" i="6"/>
  <c r="T2417" i="6" s="1"/>
  <c r="U2417" i="6" s="1"/>
  <c r="S2433" i="6"/>
  <c r="T2433" i="6" s="1"/>
  <c r="U2433" i="6" s="1"/>
  <c r="S2785" i="6"/>
  <c r="T2785" i="6" s="1"/>
  <c r="U2785" i="6" s="1"/>
  <c r="S2801" i="6"/>
  <c r="T2801" i="6" s="1"/>
  <c r="U2801" i="6" s="1"/>
  <c r="S3153" i="6"/>
  <c r="T3153" i="6" s="1"/>
  <c r="U3153" i="6" s="1"/>
  <c r="S2061" i="6"/>
  <c r="T2061" i="6" s="1"/>
  <c r="U2061" i="6" s="1"/>
  <c r="S2418" i="6"/>
  <c r="T2418" i="6" s="1"/>
  <c r="U2418" i="6" s="1"/>
  <c r="S2434" i="6"/>
  <c r="T2434" i="6" s="1"/>
  <c r="U2434" i="6" s="1"/>
  <c r="S2786" i="6"/>
  <c r="T2786" i="6" s="1"/>
  <c r="U2786" i="6" s="1"/>
  <c r="S3154" i="6"/>
  <c r="T3154" i="6" s="1"/>
  <c r="U3154" i="6" s="1"/>
  <c r="S1693" i="6"/>
  <c r="T1693" i="6" s="1"/>
  <c r="U1693" i="6" s="1"/>
  <c r="S2065" i="6"/>
  <c r="T2065" i="6" s="1"/>
  <c r="U2065" i="6" s="1"/>
  <c r="S2419" i="6"/>
  <c r="T2419" i="6" s="1"/>
  <c r="U2419" i="6" s="1"/>
  <c r="S2435" i="6"/>
  <c r="T2435" i="6" s="1"/>
  <c r="U2435" i="6" s="1"/>
  <c r="S2787" i="6"/>
  <c r="T2787" i="6" s="1"/>
  <c r="U2787" i="6" s="1"/>
  <c r="S3155" i="6"/>
  <c r="T3155" i="6" s="1"/>
  <c r="U3155" i="6" s="1"/>
  <c r="S1709" i="6"/>
  <c r="T1709" i="6" s="1"/>
  <c r="U1709" i="6" s="1"/>
  <c r="S2066" i="6"/>
  <c r="T2066" i="6" s="1"/>
  <c r="U2066" i="6" s="1"/>
  <c r="S2420" i="6"/>
  <c r="T2420" i="6" s="1"/>
  <c r="U2420" i="6" s="1"/>
  <c r="S2436" i="6"/>
  <c r="T2436" i="6" s="1"/>
  <c r="U2436" i="6" s="1"/>
  <c r="S2788" i="6"/>
  <c r="T2788" i="6" s="1"/>
  <c r="U2788" i="6" s="1"/>
  <c r="S3156" i="6"/>
  <c r="T3156" i="6" s="1"/>
  <c r="U3156" i="6" s="1"/>
  <c r="S2073" i="6"/>
  <c r="T2073" i="6" s="1"/>
  <c r="U2073" i="6" s="1"/>
  <c r="S2421" i="6"/>
  <c r="T2421" i="6" s="1"/>
  <c r="U2421" i="6" s="1"/>
  <c r="S2437" i="6"/>
  <c r="T2437" i="6" s="1"/>
  <c r="U2437" i="6" s="1"/>
  <c r="S2789" i="6"/>
  <c r="T2789" i="6" s="1"/>
  <c r="U2789" i="6" s="1"/>
  <c r="S3061" i="6"/>
  <c r="T3061" i="6" s="1"/>
  <c r="U3061" i="6" s="1"/>
  <c r="S3157" i="6"/>
  <c r="T3157" i="6" s="1"/>
  <c r="U3157" i="6" s="1"/>
  <c r="S2422" i="6"/>
  <c r="T2422" i="6" s="1"/>
  <c r="U2422" i="6" s="1"/>
  <c r="S2774" i="6"/>
  <c r="T2774" i="6" s="1"/>
  <c r="U2774" i="6" s="1"/>
  <c r="S2790" i="6"/>
  <c r="T2790" i="6" s="1"/>
  <c r="U2790" i="6" s="1"/>
  <c r="S3062" i="6"/>
  <c r="T3062" i="6" s="1"/>
  <c r="U3062" i="6" s="1"/>
  <c r="S3158" i="6"/>
  <c r="T3158" i="6" s="1"/>
  <c r="U3158" i="6" s="1"/>
  <c r="S3334" i="6"/>
  <c r="T3334" i="6" s="1"/>
  <c r="U3334" i="6" s="1"/>
  <c r="S2423" i="6"/>
  <c r="T2423" i="6" s="1"/>
  <c r="U2423" i="6" s="1"/>
  <c r="S2775" i="6"/>
  <c r="T2775" i="6" s="1"/>
  <c r="U2775" i="6" s="1"/>
  <c r="S2791" i="6"/>
  <c r="T2791" i="6" s="1"/>
  <c r="U2791" i="6" s="1"/>
  <c r="S3063" i="6"/>
  <c r="T3063" i="6" s="1"/>
  <c r="U3063" i="6" s="1"/>
  <c r="S2424" i="6"/>
  <c r="T2424" i="6" s="1"/>
  <c r="U2424" i="6" s="1"/>
  <c r="S2776" i="6"/>
  <c r="T2776" i="6" s="1"/>
  <c r="U2776" i="6" s="1"/>
  <c r="S2792" i="6"/>
  <c r="T2792" i="6" s="1"/>
  <c r="U2792" i="6" s="1"/>
  <c r="S3064" i="6"/>
  <c r="T3064" i="6" s="1"/>
  <c r="U3064" i="6" s="1"/>
  <c r="S2425" i="6"/>
  <c r="T2425" i="6" s="1"/>
  <c r="U2425" i="6" s="1"/>
  <c r="S2777" i="6"/>
  <c r="T2777" i="6" s="1"/>
  <c r="U2777" i="6" s="1"/>
  <c r="S2793" i="6"/>
  <c r="T2793" i="6" s="1"/>
  <c r="U2793" i="6" s="1"/>
  <c r="S3065" i="6"/>
  <c r="T3065" i="6" s="1"/>
  <c r="U3065" i="6" s="1"/>
  <c r="S2410" i="6"/>
  <c r="T2410" i="6" s="1"/>
  <c r="U2410" i="6" s="1"/>
  <c r="S2426" i="6"/>
  <c r="T2426" i="6" s="1"/>
  <c r="U2426" i="6" s="1"/>
  <c r="S2778" i="6"/>
  <c r="T2778" i="6" s="1"/>
  <c r="U2778" i="6" s="1"/>
  <c r="S2794" i="6"/>
  <c r="T2794" i="6" s="1"/>
  <c r="U2794" i="6" s="1"/>
  <c r="S2970" i="6"/>
  <c r="T2970" i="6" s="1"/>
  <c r="U2970" i="6" s="1"/>
  <c r="S3066" i="6"/>
  <c r="T3066" i="6" s="1"/>
  <c r="U3066" i="6" s="1"/>
  <c r="S2411" i="6"/>
  <c r="T2411" i="6" s="1"/>
  <c r="U2411" i="6" s="1"/>
  <c r="S2427" i="6"/>
  <c r="T2427" i="6" s="1"/>
  <c r="U2427" i="6" s="1"/>
  <c r="S2412" i="6"/>
  <c r="T2412" i="6" s="1"/>
  <c r="U2412" i="6" s="1"/>
  <c r="S2428" i="6"/>
  <c r="T2428" i="6" s="1"/>
  <c r="U2428" i="6" s="1"/>
  <c r="S2780" i="6"/>
  <c r="T2780" i="6" s="1"/>
  <c r="U2780" i="6" s="1"/>
  <c r="S2796" i="6"/>
  <c r="T2796" i="6" s="1"/>
  <c r="U2796" i="6" s="1"/>
  <c r="S2972" i="6"/>
  <c r="T2972" i="6" s="1"/>
  <c r="U2972" i="6" s="1"/>
  <c r="S962" i="6"/>
  <c r="T962" i="6" s="1"/>
  <c r="U962" i="6" s="1"/>
  <c r="S1337" i="6"/>
  <c r="T1337" i="6" s="1"/>
  <c r="U1337" i="6" s="1"/>
  <c r="S2413" i="6"/>
  <c r="T2413" i="6" s="1"/>
  <c r="U2413" i="6" s="1"/>
  <c r="S2429" i="6"/>
  <c r="T2429" i="6" s="1"/>
  <c r="U2429" i="6" s="1"/>
  <c r="S2781" i="6"/>
  <c r="T2781" i="6" s="1"/>
  <c r="U2781" i="6" s="1"/>
  <c r="S2797" i="6"/>
  <c r="T2797" i="6" s="1"/>
  <c r="U2797" i="6" s="1"/>
  <c r="S2973" i="6"/>
  <c r="T2973" i="6" s="1"/>
  <c r="U2973" i="6" s="1"/>
  <c r="S2050" i="6"/>
  <c r="T2050" i="6" s="1"/>
  <c r="U2050" i="6" s="1"/>
  <c r="S2415" i="6"/>
  <c r="T2415" i="6" s="1"/>
  <c r="U2415" i="6" s="1"/>
  <c r="S2431" i="6"/>
  <c r="T2431" i="6" s="1"/>
  <c r="U2431" i="6" s="1"/>
  <c r="S2783" i="6"/>
  <c r="T2783" i="6" s="1"/>
  <c r="U2783" i="6" s="1"/>
  <c r="S2799" i="6"/>
  <c r="T2799" i="6" s="1"/>
  <c r="U2799" i="6" s="1"/>
  <c r="S2975" i="6"/>
  <c r="T2975" i="6" s="1"/>
  <c r="U2975" i="6" s="1"/>
  <c r="S2057" i="6"/>
  <c r="T2057" i="6" s="1"/>
  <c r="U2057" i="6" s="1"/>
  <c r="S2416" i="6"/>
  <c r="T2416" i="6" s="1"/>
  <c r="U2416" i="6" s="1"/>
  <c r="S2432" i="6"/>
  <c r="T2432" i="6" s="1"/>
  <c r="U2432" i="6" s="1"/>
  <c r="S2784" i="6"/>
  <c r="T2784" i="6" s="1"/>
  <c r="U2784" i="6" s="1"/>
  <c r="S2800" i="6"/>
  <c r="T2800" i="6" s="1"/>
  <c r="U2800" i="6" s="1"/>
  <c r="S2976" i="6"/>
  <c r="T2976" i="6" s="1"/>
  <c r="U2976" i="6" s="1"/>
  <c r="S114" i="6"/>
  <c r="T114" i="6" s="1"/>
  <c r="U114" i="6" s="1"/>
  <c r="S130" i="6"/>
  <c r="T130" i="6" s="1"/>
  <c r="U130" i="6" s="1"/>
  <c r="S482" i="6"/>
  <c r="T482" i="6" s="1"/>
  <c r="U482" i="6" s="1"/>
  <c r="S498" i="6"/>
  <c r="T498" i="6" s="1"/>
  <c r="U498" i="6" s="1"/>
  <c r="S115" i="6"/>
  <c r="T115" i="6" s="1"/>
  <c r="U115" i="6" s="1"/>
  <c r="S131" i="6"/>
  <c r="T131" i="6" s="1"/>
  <c r="U131" i="6" s="1"/>
  <c r="S483" i="6"/>
  <c r="T483" i="6" s="1"/>
  <c r="U483" i="6" s="1"/>
  <c r="S499" i="6"/>
  <c r="T499" i="6" s="1"/>
  <c r="U499" i="6" s="1"/>
  <c r="S116" i="6"/>
  <c r="T116" i="6" s="1"/>
  <c r="U116" i="6" s="1"/>
  <c r="S132" i="6"/>
  <c r="T132" i="6" s="1"/>
  <c r="U132" i="6" s="1"/>
  <c r="S484" i="6"/>
  <c r="T484" i="6" s="1"/>
  <c r="U484" i="6" s="1"/>
  <c r="S500" i="6"/>
  <c r="T500" i="6" s="1"/>
  <c r="U500" i="6" s="1"/>
  <c r="S852" i="6"/>
  <c r="T852" i="6" s="1"/>
  <c r="U852" i="6" s="1"/>
  <c r="S117" i="6"/>
  <c r="T117" i="6" s="1"/>
  <c r="U117" i="6" s="1"/>
  <c r="S133" i="6"/>
  <c r="T133" i="6" s="1"/>
  <c r="U133" i="6" s="1"/>
  <c r="S485" i="6"/>
  <c r="T485" i="6" s="1"/>
  <c r="U485" i="6" s="1"/>
  <c r="S501" i="6"/>
  <c r="T501" i="6" s="1"/>
  <c r="U501" i="6" s="1"/>
  <c r="S853" i="6"/>
  <c r="T853" i="6" s="1"/>
  <c r="U853" i="6" s="1"/>
  <c r="S869" i="6"/>
  <c r="T869" i="6" s="1"/>
  <c r="U869" i="6" s="1"/>
  <c r="S1221" i="6"/>
  <c r="T1221" i="6" s="1"/>
  <c r="U1221" i="6" s="1"/>
  <c r="S118" i="6"/>
  <c r="T118" i="6" s="1"/>
  <c r="U118" i="6" s="1"/>
  <c r="S134" i="6"/>
  <c r="T134" i="6" s="1"/>
  <c r="U134" i="6" s="1"/>
  <c r="S486" i="6"/>
  <c r="T486" i="6" s="1"/>
  <c r="U486" i="6" s="1"/>
  <c r="S502" i="6"/>
  <c r="T502" i="6" s="1"/>
  <c r="U502" i="6" s="1"/>
  <c r="S854" i="6"/>
  <c r="T854" i="6" s="1"/>
  <c r="U854" i="6" s="1"/>
  <c r="S1206" i="6"/>
  <c r="T1206" i="6" s="1"/>
  <c r="U1206" i="6" s="1"/>
  <c r="S1222" i="6"/>
  <c r="T1222" i="6" s="1"/>
  <c r="U1222" i="6" s="1"/>
  <c r="S120" i="6"/>
  <c r="T120" i="6" s="1"/>
  <c r="U120" i="6" s="1"/>
  <c r="S136" i="6"/>
  <c r="T136" i="6" s="1"/>
  <c r="U136" i="6" s="1"/>
  <c r="S488" i="6"/>
  <c r="T488" i="6" s="1"/>
  <c r="U488" i="6" s="1"/>
  <c r="S504" i="6"/>
  <c r="T504" i="6" s="1"/>
  <c r="U504" i="6" s="1"/>
  <c r="S856" i="6"/>
  <c r="T856" i="6" s="1"/>
  <c r="U856" i="6" s="1"/>
  <c r="S1208" i="6"/>
  <c r="T1208" i="6" s="1"/>
  <c r="U1208" i="6" s="1"/>
  <c r="S1224" i="6"/>
  <c r="T1224" i="6" s="1"/>
  <c r="U1224" i="6" s="1"/>
  <c r="S121" i="6"/>
  <c r="T121" i="6" s="1"/>
  <c r="U121" i="6" s="1"/>
  <c r="S137" i="6"/>
  <c r="T137" i="6" s="1"/>
  <c r="U137" i="6" s="1"/>
  <c r="S489" i="6"/>
  <c r="T489" i="6" s="1"/>
  <c r="U489" i="6" s="1"/>
  <c r="S505" i="6"/>
  <c r="T505" i="6" s="1"/>
  <c r="U505" i="6" s="1"/>
  <c r="S122" i="6"/>
  <c r="T122" i="6" s="1"/>
  <c r="U122" i="6" s="1"/>
  <c r="S138" i="6"/>
  <c r="T138" i="6" s="1"/>
  <c r="U138" i="6" s="1"/>
  <c r="S490" i="6"/>
  <c r="T490" i="6" s="1"/>
  <c r="U490" i="6" s="1"/>
  <c r="S123" i="6"/>
  <c r="T123" i="6" s="1"/>
  <c r="U123" i="6" s="1"/>
  <c r="S139" i="6"/>
  <c r="T139" i="6" s="1"/>
  <c r="U139" i="6" s="1"/>
  <c r="S491" i="6"/>
  <c r="T491" i="6" s="1"/>
  <c r="U491" i="6" s="1"/>
  <c r="S843" i="6"/>
  <c r="T843" i="6" s="1"/>
  <c r="U843" i="6" s="1"/>
  <c r="S859" i="6"/>
  <c r="T859" i="6" s="1"/>
  <c r="U859" i="6" s="1"/>
  <c r="S1211" i="6"/>
  <c r="T1211" i="6" s="1"/>
  <c r="U1211" i="6" s="1"/>
  <c r="S1227" i="6"/>
  <c r="T1227" i="6" s="1"/>
  <c r="U1227" i="6" s="1"/>
  <c r="S124" i="6"/>
  <c r="T124" i="6" s="1"/>
  <c r="U124" i="6" s="1"/>
  <c r="S140" i="6"/>
  <c r="T140" i="6" s="1"/>
  <c r="U140" i="6" s="1"/>
  <c r="S492" i="6"/>
  <c r="T492" i="6" s="1"/>
  <c r="U492" i="6" s="1"/>
  <c r="S125" i="6"/>
  <c r="T125" i="6" s="1"/>
  <c r="U125" i="6" s="1"/>
  <c r="S141" i="6"/>
  <c r="T141" i="6" s="1"/>
  <c r="U141" i="6" s="1"/>
  <c r="S493" i="6"/>
  <c r="T493" i="6" s="1"/>
  <c r="U493" i="6" s="1"/>
  <c r="S845" i="6"/>
  <c r="T845" i="6" s="1"/>
  <c r="U845" i="6" s="1"/>
  <c r="S126" i="6"/>
  <c r="T126" i="6" s="1"/>
  <c r="U126" i="6" s="1"/>
  <c r="S478" i="6"/>
  <c r="T478" i="6" s="1"/>
  <c r="U478" i="6" s="1"/>
  <c r="S494" i="6"/>
  <c r="T494" i="6" s="1"/>
  <c r="U494" i="6" s="1"/>
  <c r="S127" i="6"/>
  <c r="T127" i="6" s="1"/>
  <c r="U127" i="6" s="1"/>
  <c r="S479" i="6"/>
  <c r="T479" i="6" s="1"/>
  <c r="U479" i="6" s="1"/>
  <c r="S495" i="6"/>
  <c r="T495" i="6" s="1"/>
  <c r="U495" i="6" s="1"/>
  <c r="S847" i="6"/>
  <c r="T847" i="6" s="1"/>
  <c r="U847" i="6" s="1"/>
  <c r="S863" i="6"/>
  <c r="T863" i="6" s="1"/>
  <c r="U863" i="6" s="1"/>
  <c r="S1215" i="6"/>
  <c r="T1215" i="6" s="1"/>
  <c r="U1215" i="6" s="1"/>
  <c r="S1231" i="6"/>
  <c r="T1231" i="6" s="1"/>
  <c r="U1231" i="6" s="1"/>
  <c r="S128" i="6"/>
  <c r="T128" i="6" s="1"/>
  <c r="U128" i="6" s="1"/>
  <c r="S480" i="6"/>
  <c r="T480" i="6" s="1"/>
  <c r="U480" i="6" s="1"/>
  <c r="S496" i="6"/>
  <c r="T496" i="6" s="1"/>
  <c r="U496" i="6" s="1"/>
  <c r="S848" i="6"/>
  <c r="T848" i="6" s="1"/>
  <c r="U848" i="6" s="1"/>
  <c r="S864" i="6"/>
  <c r="T864" i="6" s="1"/>
  <c r="U864" i="6" s="1"/>
  <c r="S861" i="6"/>
  <c r="T861" i="6" s="1"/>
  <c r="U861" i="6" s="1"/>
  <c r="S1226" i="6"/>
  <c r="T1226" i="6" s="1"/>
  <c r="U1226" i="6" s="1"/>
  <c r="S1582" i="6"/>
  <c r="T1582" i="6" s="1"/>
  <c r="U1582" i="6" s="1"/>
  <c r="S1934" i="6"/>
  <c r="T1934" i="6" s="1"/>
  <c r="U1934" i="6" s="1"/>
  <c r="S1950" i="6"/>
  <c r="T1950" i="6" s="1"/>
  <c r="U1950" i="6" s="1"/>
  <c r="S862" i="6"/>
  <c r="T862" i="6" s="1"/>
  <c r="U862" i="6" s="1"/>
  <c r="S1228" i="6"/>
  <c r="T1228" i="6" s="1"/>
  <c r="U1228" i="6" s="1"/>
  <c r="S1583" i="6"/>
  <c r="T1583" i="6" s="1"/>
  <c r="U1583" i="6" s="1"/>
  <c r="S1935" i="6"/>
  <c r="T1935" i="6" s="1"/>
  <c r="U1935" i="6" s="1"/>
  <c r="S1951" i="6"/>
  <c r="T1951" i="6" s="1"/>
  <c r="U1951" i="6" s="1"/>
  <c r="S865" i="6"/>
  <c r="T865" i="6" s="1"/>
  <c r="U865" i="6" s="1"/>
  <c r="S1229" i="6"/>
  <c r="T1229" i="6" s="1"/>
  <c r="U1229" i="6" s="1"/>
  <c r="S1584" i="6"/>
  <c r="T1584" i="6" s="1"/>
  <c r="U1584" i="6" s="1"/>
  <c r="S1936" i="6"/>
  <c r="T1936" i="6" s="1"/>
  <c r="U1936" i="6" s="1"/>
  <c r="S1952" i="6"/>
  <c r="T1952" i="6" s="1"/>
  <c r="U1952" i="6" s="1"/>
  <c r="S866" i="6"/>
  <c r="T866" i="6" s="1"/>
  <c r="U866" i="6" s="1"/>
  <c r="S1207" i="6"/>
  <c r="T1207" i="6" s="1"/>
  <c r="U1207" i="6" s="1"/>
  <c r="S1230" i="6"/>
  <c r="T1230" i="6" s="1"/>
  <c r="U1230" i="6" s="1"/>
  <c r="S1585" i="6"/>
  <c r="T1585" i="6" s="1"/>
  <c r="U1585" i="6" s="1"/>
  <c r="S867" i="6"/>
  <c r="T867" i="6" s="1"/>
  <c r="U867" i="6" s="1"/>
  <c r="S1209" i="6"/>
  <c r="T1209" i="6" s="1"/>
  <c r="U1209" i="6" s="1"/>
  <c r="S1232" i="6"/>
  <c r="T1232" i="6" s="1"/>
  <c r="U1232" i="6" s="1"/>
  <c r="S1570" i="6"/>
  <c r="T1570" i="6" s="1"/>
  <c r="U1570" i="6" s="1"/>
  <c r="S1586" i="6"/>
  <c r="T1586" i="6" s="1"/>
  <c r="U1586" i="6" s="1"/>
  <c r="S868" i="6"/>
  <c r="T868" i="6" s="1"/>
  <c r="U868" i="6" s="1"/>
  <c r="S1210" i="6"/>
  <c r="T1210" i="6" s="1"/>
  <c r="U1210" i="6" s="1"/>
  <c r="S1233" i="6"/>
  <c r="T1233" i="6" s="1"/>
  <c r="U1233" i="6" s="1"/>
  <c r="S1571" i="6"/>
  <c r="T1571" i="6" s="1"/>
  <c r="U1571" i="6" s="1"/>
  <c r="S1587" i="6"/>
  <c r="T1587" i="6" s="1"/>
  <c r="U1587" i="6" s="1"/>
  <c r="S1939" i="6"/>
  <c r="T1939" i="6" s="1"/>
  <c r="U1939" i="6" s="1"/>
  <c r="S1955" i="6"/>
  <c r="T1955" i="6" s="1"/>
  <c r="U1955" i="6" s="1"/>
  <c r="S842" i="6"/>
  <c r="T842" i="6" s="1"/>
  <c r="U842" i="6" s="1"/>
  <c r="S1212" i="6"/>
  <c r="T1212" i="6" s="1"/>
  <c r="U1212" i="6" s="1"/>
  <c r="S1572" i="6"/>
  <c r="T1572" i="6" s="1"/>
  <c r="U1572" i="6" s="1"/>
  <c r="S1588" i="6"/>
  <c r="T1588" i="6" s="1"/>
  <c r="U1588" i="6" s="1"/>
  <c r="S1940" i="6"/>
  <c r="T1940" i="6" s="1"/>
  <c r="U1940" i="6" s="1"/>
  <c r="S1956" i="6"/>
  <c r="T1956" i="6" s="1"/>
  <c r="U1956" i="6" s="1"/>
  <c r="S2308" i="6"/>
  <c r="T2308" i="6" s="1"/>
  <c r="U2308" i="6" s="1"/>
  <c r="S2324" i="6"/>
  <c r="T2324" i="6" s="1"/>
  <c r="U2324" i="6" s="1"/>
  <c r="S844" i="6"/>
  <c r="T844" i="6" s="1"/>
  <c r="U844" i="6" s="1"/>
  <c r="S1213" i="6"/>
  <c r="T1213" i="6" s="1"/>
  <c r="U1213" i="6" s="1"/>
  <c r="S1573" i="6"/>
  <c r="T1573" i="6" s="1"/>
  <c r="U1573" i="6" s="1"/>
  <c r="S1589" i="6"/>
  <c r="T1589" i="6" s="1"/>
  <c r="U1589" i="6" s="1"/>
  <c r="S1941" i="6"/>
  <c r="T1941" i="6" s="1"/>
  <c r="U1941" i="6" s="1"/>
  <c r="S1957" i="6"/>
  <c r="T1957" i="6" s="1"/>
  <c r="U1957" i="6" s="1"/>
  <c r="S846" i="6"/>
  <c r="T846" i="6" s="1"/>
  <c r="U846" i="6" s="1"/>
  <c r="S1214" i="6"/>
  <c r="T1214" i="6" s="1"/>
  <c r="U1214" i="6" s="1"/>
  <c r="S1574" i="6"/>
  <c r="T1574" i="6" s="1"/>
  <c r="U1574" i="6" s="1"/>
  <c r="S1590" i="6"/>
  <c r="T1590" i="6" s="1"/>
  <c r="U1590" i="6" s="1"/>
  <c r="S1942" i="6"/>
  <c r="T1942" i="6" s="1"/>
  <c r="U1942" i="6" s="1"/>
  <c r="S1958" i="6"/>
  <c r="T1958" i="6" s="1"/>
  <c r="U1958" i="6" s="1"/>
  <c r="S481" i="6"/>
  <c r="T481" i="6" s="1"/>
  <c r="U481" i="6" s="1"/>
  <c r="S849" i="6"/>
  <c r="T849" i="6" s="1"/>
  <c r="U849" i="6" s="1"/>
  <c r="S1216" i="6"/>
  <c r="T1216" i="6" s="1"/>
  <c r="U1216" i="6" s="1"/>
  <c r="S1575" i="6"/>
  <c r="T1575" i="6" s="1"/>
  <c r="U1575" i="6" s="1"/>
  <c r="S1591" i="6"/>
  <c r="T1591" i="6" s="1"/>
  <c r="U1591" i="6" s="1"/>
  <c r="S1943" i="6"/>
  <c r="T1943" i="6" s="1"/>
  <c r="U1943" i="6" s="1"/>
  <c r="S1959" i="6"/>
  <c r="T1959" i="6" s="1"/>
  <c r="U1959" i="6" s="1"/>
  <c r="S487" i="6"/>
  <c r="T487" i="6" s="1"/>
  <c r="U487" i="6" s="1"/>
  <c r="S850" i="6"/>
  <c r="T850" i="6" s="1"/>
  <c r="U850" i="6" s="1"/>
  <c r="S1217" i="6"/>
  <c r="T1217" i="6" s="1"/>
  <c r="U1217" i="6" s="1"/>
  <c r="S1576" i="6"/>
  <c r="T1576" i="6" s="1"/>
  <c r="U1576" i="6" s="1"/>
  <c r="S1592" i="6"/>
  <c r="T1592" i="6" s="1"/>
  <c r="U1592" i="6" s="1"/>
  <c r="S1944" i="6"/>
  <c r="T1944" i="6" s="1"/>
  <c r="U1944" i="6" s="1"/>
  <c r="S1960" i="6"/>
  <c r="T1960" i="6" s="1"/>
  <c r="U1960" i="6" s="1"/>
  <c r="S497" i="6"/>
  <c r="T497" i="6" s="1"/>
  <c r="U497" i="6" s="1"/>
  <c r="S851" i="6"/>
  <c r="T851" i="6" s="1"/>
  <c r="U851" i="6" s="1"/>
  <c r="S1218" i="6"/>
  <c r="T1218" i="6" s="1"/>
  <c r="U1218" i="6" s="1"/>
  <c r="S1577" i="6"/>
  <c r="T1577" i="6" s="1"/>
  <c r="U1577" i="6" s="1"/>
  <c r="S1593" i="6"/>
  <c r="T1593" i="6" s="1"/>
  <c r="U1593" i="6" s="1"/>
  <c r="S119" i="6"/>
  <c r="T119" i="6" s="1"/>
  <c r="U119" i="6" s="1"/>
  <c r="S503" i="6"/>
  <c r="T503" i="6" s="1"/>
  <c r="U503" i="6" s="1"/>
  <c r="S855" i="6"/>
  <c r="T855" i="6" s="1"/>
  <c r="U855" i="6" s="1"/>
  <c r="S1219" i="6"/>
  <c r="T1219" i="6" s="1"/>
  <c r="U1219" i="6" s="1"/>
  <c r="S1578" i="6"/>
  <c r="T1578" i="6" s="1"/>
  <c r="U1578" i="6" s="1"/>
  <c r="S1594" i="6"/>
  <c r="T1594" i="6" s="1"/>
  <c r="U1594" i="6" s="1"/>
  <c r="S129" i="6"/>
  <c r="T129" i="6" s="1"/>
  <c r="U129" i="6" s="1"/>
  <c r="S857" i="6"/>
  <c r="T857" i="6" s="1"/>
  <c r="U857" i="6" s="1"/>
  <c r="S1220" i="6"/>
  <c r="T1220" i="6" s="1"/>
  <c r="U1220" i="6" s="1"/>
  <c r="S1579" i="6"/>
  <c r="T1579" i="6" s="1"/>
  <c r="U1579" i="6" s="1"/>
  <c r="S1595" i="6"/>
  <c r="T1595" i="6" s="1"/>
  <c r="U1595" i="6" s="1"/>
  <c r="S1947" i="6"/>
  <c r="T1947" i="6" s="1"/>
  <c r="U1947" i="6" s="1"/>
  <c r="S135" i="6"/>
  <c r="T135" i="6" s="1"/>
  <c r="U135" i="6" s="1"/>
  <c r="S858" i="6"/>
  <c r="T858" i="6" s="1"/>
  <c r="U858" i="6" s="1"/>
  <c r="S1223" i="6"/>
  <c r="T1223" i="6" s="1"/>
  <c r="U1223" i="6" s="1"/>
  <c r="S1580" i="6"/>
  <c r="T1580" i="6" s="1"/>
  <c r="U1580" i="6" s="1"/>
  <c r="S1596" i="6"/>
  <c r="T1596" i="6" s="1"/>
  <c r="U1596" i="6" s="1"/>
  <c r="S1948" i="6"/>
  <c r="T1948" i="6" s="1"/>
  <c r="U1948" i="6" s="1"/>
  <c r="S1954" i="6"/>
  <c r="T1954" i="6" s="1"/>
  <c r="U1954" i="6" s="1"/>
  <c r="S2301" i="6"/>
  <c r="T2301" i="6" s="1"/>
  <c r="U2301" i="6" s="1"/>
  <c r="S2318" i="6"/>
  <c r="T2318" i="6" s="1"/>
  <c r="U2318" i="6" s="1"/>
  <c r="S2673" i="6"/>
  <c r="T2673" i="6" s="1"/>
  <c r="U2673" i="6" s="1"/>
  <c r="S2689" i="6"/>
  <c r="T2689" i="6" s="1"/>
  <c r="U2689" i="6" s="1"/>
  <c r="S2945" i="6"/>
  <c r="T2945" i="6" s="1"/>
  <c r="U2945" i="6" s="1"/>
  <c r="S3217" i="6"/>
  <c r="T3217" i="6" s="1"/>
  <c r="U3217" i="6" s="1"/>
  <c r="S1961" i="6"/>
  <c r="T1961" i="6" s="1"/>
  <c r="U1961" i="6" s="1"/>
  <c r="S2302" i="6"/>
  <c r="T2302" i="6" s="1"/>
  <c r="U2302" i="6" s="1"/>
  <c r="S2319" i="6"/>
  <c r="T2319" i="6" s="1"/>
  <c r="U2319" i="6" s="1"/>
  <c r="S2674" i="6"/>
  <c r="T2674" i="6" s="1"/>
  <c r="U2674" i="6" s="1"/>
  <c r="S2946" i="6"/>
  <c r="T2946" i="6" s="1"/>
  <c r="U2946" i="6" s="1"/>
  <c r="S2303" i="6"/>
  <c r="T2303" i="6" s="1"/>
  <c r="U2303" i="6" s="1"/>
  <c r="S2320" i="6"/>
  <c r="T2320" i="6" s="1"/>
  <c r="U2320" i="6" s="1"/>
  <c r="S2675" i="6"/>
  <c r="T2675" i="6" s="1"/>
  <c r="U2675" i="6" s="1"/>
  <c r="S2947" i="6"/>
  <c r="T2947" i="6" s="1"/>
  <c r="U2947" i="6" s="1"/>
  <c r="S3219" i="6"/>
  <c r="T3219" i="6" s="1"/>
  <c r="U3219" i="6" s="1"/>
  <c r="S2304" i="6"/>
  <c r="T2304" i="6" s="1"/>
  <c r="U2304" i="6" s="1"/>
  <c r="S2321" i="6"/>
  <c r="T2321" i="6" s="1"/>
  <c r="U2321" i="6" s="1"/>
  <c r="S2676" i="6"/>
  <c r="T2676" i="6" s="1"/>
  <c r="U2676" i="6" s="1"/>
  <c r="S2948" i="6"/>
  <c r="T2948" i="6" s="1"/>
  <c r="U2948" i="6" s="1"/>
  <c r="S3124" i="6"/>
  <c r="T3124" i="6" s="1"/>
  <c r="U3124" i="6" s="1"/>
  <c r="S2305" i="6"/>
  <c r="T2305" i="6" s="1"/>
  <c r="U2305" i="6" s="1"/>
  <c r="S2322" i="6"/>
  <c r="T2322" i="6" s="1"/>
  <c r="U2322" i="6" s="1"/>
  <c r="S2677" i="6"/>
  <c r="T2677" i="6" s="1"/>
  <c r="U2677" i="6" s="1"/>
  <c r="S3125" i="6"/>
  <c r="T3125" i="6" s="1"/>
  <c r="U3125" i="6" s="1"/>
  <c r="S3221" i="6"/>
  <c r="T3221" i="6" s="1"/>
  <c r="U3221" i="6" s="1"/>
  <c r="S2306" i="6"/>
  <c r="T2306" i="6" s="1"/>
  <c r="U2306" i="6" s="1"/>
  <c r="S2323" i="6"/>
  <c r="T2323" i="6" s="1"/>
  <c r="U2323" i="6" s="1"/>
  <c r="S2662" i="6"/>
  <c r="T2662" i="6" s="1"/>
  <c r="U2662" i="6" s="1"/>
  <c r="S2678" i="6"/>
  <c r="T2678" i="6" s="1"/>
  <c r="U2678" i="6" s="1"/>
  <c r="S3126" i="6"/>
  <c r="T3126" i="6" s="1"/>
  <c r="U3126" i="6" s="1"/>
  <c r="S2307" i="6"/>
  <c r="T2307" i="6" s="1"/>
  <c r="U2307" i="6" s="1"/>
  <c r="S2325" i="6"/>
  <c r="T2325" i="6" s="1"/>
  <c r="U2325" i="6" s="1"/>
  <c r="S2663" i="6"/>
  <c r="T2663" i="6" s="1"/>
  <c r="U2663" i="6" s="1"/>
  <c r="S2679" i="6"/>
  <c r="T2679" i="6" s="1"/>
  <c r="U2679" i="6" s="1"/>
  <c r="S3127" i="6"/>
  <c r="T3127" i="6" s="1"/>
  <c r="U3127" i="6" s="1"/>
  <c r="S1225" i="6"/>
  <c r="T1225" i="6" s="1"/>
  <c r="U1225" i="6" s="1"/>
  <c r="S2309" i="6"/>
  <c r="T2309" i="6" s="1"/>
  <c r="U2309" i="6" s="1"/>
  <c r="S2664" i="6"/>
  <c r="T2664" i="6" s="1"/>
  <c r="U2664" i="6" s="1"/>
  <c r="S2680" i="6"/>
  <c r="T2680" i="6" s="1"/>
  <c r="U2680" i="6" s="1"/>
  <c r="S3128" i="6"/>
  <c r="T3128" i="6" s="1"/>
  <c r="U3128" i="6" s="1"/>
  <c r="S860" i="6"/>
  <c r="T860" i="6" s="1"/>
  <c r="U860" i="6" s="1"/>
  <c r="S2310" i="6"/>
  <c r="T2310" i="6" s="1"/>
  <c r="U2310" i="6" s="1"/>
  <c r="S2665" i="6"/>
  <c r="T2665" i="6" s="1"/>
  <c r="U2665" i="6" s="1"/>
  <c r="S2681" i="6"/>
  <c r="T2681" i="6" s="1"/>
  <c r="U2681" i="6" s="1"/>
  <c r="S3033" i="6"/>
  <c r="T3033" i="6" s="1"/>
  <c r="U3033" i="6" s="1"/>
  <c r="S3129" i="6"/>
  <c r="T3129" i="6" s="1"/>
  <c r="U3129" i="6" s="1"/>
  <c r="S2311" i="6"/>
  <c r="T2311" i="6" s="1"/>
  <c r="U2311" i="6" s="1"/>
  <c r="S2666" i="6"/>
  <c r="T2666" i="6" s="1"/>
  <c r="U2666" i="6" s="1"/>
  <c r="S2682" i="6"/>
  <c r="T2682" i="6" s="1"/>
  <c r="U2682" i="6" s="1"/>
  <c r="S3034" i="6"/>
  <c r="T3034" i="6" s="1"/>
  <c r="U3034" i="6" s="1"/>
  <c r="S3130" i="6"/>
  <c r="T3130" i="6" s="1"/>
  <c r="U3130" i="6" s="1"/>
  <c r="S1937" i="6"/>
  <c r="T1937" i="6" s="1"/>
  <c r="U1937" i="6" s="1"/>
  <c r="S2312" i="6"/>
  <c r="T2312" i="6" s="1"/>
  <c r="U2312" i="6" s="1"/>
  <c r="S1581" i="6"/>
  <c r="T1581" i="6" s="1"/>
  <c r="U1581" i="6" s="1"/>
  <c r="S1938" i="6"/>
  <c r="T1938" i="6" s="1"/>
  <c r="U1938" i="6" s="1"/>
  <c r="S2313" i="6"/>
  <c r="T2313" i="6" s="1"/>
  <c r="U2313" i="6" s="1"/>
  <c r="S2668" i="6"/>
  <c r="T2668" i="6" s="1"/>
  <c r="U2668" i="6" s="1"/>
  <c r="S2684" i="6"/>
  <c r="T2684" i="6" s="1"/>
  <c r="U2684" i="6" s="1"/>
  <c r="S3036" i="6"/>
  <c r="T3036" i="6" s="1"/>
  <c r="U3036" i="6" s="1"/>
  <c r="S1597" i="6"/>
  <c r="T1597" i="6" s="1"/>
  <c r="U1597" i="6" s="1"/>
  <c r="S1945" i="6"/>
  <c r="T1945" i="6" s="1"/>
  <c r="U1945" i="6" s="1"/>
  <c r="S2314" i="6"/>
  <c r="T2314" i="6" s="1"/>
  <c r="U2314" i="6" s="1"/>
  <c r="S2669" i="6"/>
  <c r="T2669" i="6" s="1"/>
  <c r="U2669" i="6" s="1"/>
  <c r="S2685" i="6"/>
  <c r="T2685" i="6" s="1"/>
  <c r="U2685" i="6" s="1"/>
  <c r="S3037" i="6"/>
  <c r="T3037" i="6" s="1"/>
  <c r="U3037" i="6" s="1"/>
  <c r="S1949" i="6"/>
  <c r="T1949" i="6" s="1"/>
  <c r="U1949" i="6" s="1"/>
  <c r="S2299" i="6"/>
  <c r="T2299" i="6" s="1"/>
  <c r="U2299" i="6" s="1"/>
  <c r="S2316" i="6"/>
  <c r="T2316" i="6" s="1"/>
  <c r="U2316" i="6" s="1"/>
  <c r="S2671" i="6"/>
  <c r="T2671" i="6" s="1"/>
  <c r="U2671" i="6" s="1"/>
  <c r="S2687" i="6"/>
  <c r="T2687" i="6" s="1"/>
  <c r="U2687" i="6" s="1"/>
  <c r="S2943" i="6"/>
  <c r="T2943" i="6" s="1"/>
  <c r="U2943" i="6" s="1"/>
  <c r="S3039" i="6"/>
  <c r="T3039" i="6" s="1"/>
  <c r="U3039" i="6" s="1"/>
  <c r="S1953" i="6"/>
  <c r="T1953" i="6" s="1"/>
  <c r="U1953" i="6" s="1"/>
  <c r="S2300" i="6"/>
  <c r="T2300" i="6" s="1"/>
  <c r="U2300" i="6" s="1"/>
  <c r="S2317" i="6"/>
  <c r="T2317" i="6" s="1"/>
  <c r="U2317" i="6" s="1"/>
  <c r="S2672" i="6"/>
  <c r="T2672" i="6" s="1"/>
  <c r="U2672" i="6" s="1"/>
  <c r="S2688" i="6"/>
  <c r="T2688" i="6" s="1"/>
  <c r="U2688" i="6" s="1"/>
  <c r="S2944" i="6"/>
  <c r="T2944" i="6" s="1"/>
  <c r="U2944" i="6" s="1"/>
  <c r="T2" i="6"/>
  <c r="U2" i="6" s="1"/>
  <c r="S18" i="6"/>
  <c r="T18" i="6" s="1"/>
  <c r="U18" i="6" s="1"/>
  <c r="S370" i="6"/>
  <c r="T370" i="6" s="1"/>
  <c r="U370" i="6" s="1"/>
  <c r="S386" i="6"/>
  <c r="T386" i="6" s="1"/>
  <c r="U386" i="6" s="1"/>
  <c r="S738" i="6"/>
  <c r="T738" i="6" s="1"/>
  <c r="U738" i="6" s="1"/>
  <c r="S754" i="6"/>
  <c r="T754" i="6" s="1"/>
  <c r="U754" i="6" s="1"/>
  <c r="S3" i="6"/>
  <c r="T3" i="6" s="1"/>
  <c r="U3" i="6" s="1"/>
  <c r="S19" i="6"/>
  <c r="T19" i="6" s="1"/>
  <c r="U19" i="6" s="1"/>
  <c r="S371" i="6"/>
  <c r="T371" i="6" s="1"/>
  <c r="U371" i="6" s="1"/>
  <c r="S387" i="6"/>
  <c r="T387" i="6" s="1"/>
  <c r="U387" i="6" s="1"/>
  <c r="S4" i="6"/>
  <c r="T4" i="6" s="1"/>
  <c r="U4" i="6" s="1"/>
  <c r="S20" i="6"/>
  <c r="T20" i="6" s="1"/>
  <c r="U20" i="6" s="1"/>
  <c r="S372" i="6"/>
  <c r="T372" i="6" s="1"/>
  <c r="U372" i="6" s="1"/>
  <c r="S388" i="6"/>
  <c r="T388" i="6" s="1"/>
  <c r="U388" i="6" s="1"/>
  <c r="S740" i="6"/>
  <c r="T740" i="6" s="1"/>
  <c r="U740" i="6" s="1"/>
  <c r="S756" i="6"/>
  <c r="T756" i="6" s="1"/>
  <c r="U756" i="6" s="1"/>
  <c r="S5" i="6"/>
  <c r="T5" i="6" s="1"/>
  <c r="U5" i="6" s="1"/>
  <c r="S21" i="6"/>
  <c r="T21" i="6" s="1"/>
  <c r="U21" i="6" s="1"/>
  <c r="S373" i="6"/>
  <c r="T373" i="6" s="1"/>
  <c r="U373" i="6" s="1"/>
  <c r="S389" i="6"/>
  <c r="T389" i="6" s="1"/>
  <c r="U389" i="6" s="1"/>
  <c r="S741" i="6"/>
  <c r="T741" i="6" s="1"/>
  <c r="U741" i="6" s="1"/>
  <c r="S757" i="6"/>
  <c r="T757" i="6" s="1"/>
  <c r="U757" i="6" s="1"/>
  <c r="S1109" i="6"/>
  <c r="T1109" i="6" s="1"/>
  <c r="U1109" i="6" s="1"/>
  <c r="S6" i="6"/>
  <c r="T6" i="6" s="1"/>
  <c r="U6" i="6" s="1"/>
  <c r="S22" i="6"/>
  <c r="T22" i="6" s="1"/>
  <c r="U22" i="6" s="1"/>
  <c r="S374" i="6"/>
  <c r="T374" i="6" s="1"/>
  <c r="U374" i="6" s="1"/>
  <c r="S390" i="6"/>
  <c r="T390" i="6" s="1"/>
  <c r="U390" i="6" s="1"/>
  <c r="S742" i="6"/>
  <c r="T742" i="6" s="1"/>
  <c r="U742" i="6" s="1"/>
  <c r="S1094" i="6"/>
  <c r="T1094" i="6" s="1"/>
  <c r="U1094" i="6" s="1"/>
  <c r="S1110" i="6"/>
  <c r="T1110" i="6" s="1"/>
  <c r="U1110" i="6" s="1"/>
  <c r="S7" i="6"/>
  <c r="T7" i="6" s="1"/>
  <c r="U7" i="6" s="1"/>
  <c r="S23" i="6"/>
  <c r="T23" i="6" s="1"/>
  <c r="U23" i="6" s="1"/>
  <c r="S8" i="6"/>
  <c r="T8" i="6" s="1"/>
  <c r="U8" i="6" s="1"/>
  <c r="S24" i="6"/>
  <c r="T24" i="6" s="1"/>
  <c r="U24" i="6" s="1"/>
  <c r="S376" i="6"/>
  <c r="T376" i="6" s="1"/>
  <c r="U376" i="6" s="1"/>
  <c r="S392" i="6"/>
  <c r="T392" i="6" s="1"/>
  <c r="U392" i="6" s="1"/>
  <c r="S744" i="6"/>
  <c r="T744" i="6" s="1"/>
  <c r="U744" i="6" s="1"/>
  <c r="S1096" i="6"/>
  <c r="T1096" i="6" s="1"/>
  <c r="U1096" i="6" s="1"/>
  <c r="S1112" i="6"/>
  <c r="T1112" i="6" s="1"/>
  <c r="U1112" i="6" s="1"/>
  <c r="S9" i="6"/>
  <c r="T9" i="6" s="1"/>
  <c r="U9" i="6" s="1"/>
  <c r="S25" i="6"/>
  <c r="T25" i="6" s="1"/>
  <c r="U25" i="6" s="1"/>
  <c r="S377" i="6"/>
  <c r="T377" i="6" s="1"/>
  <c r="U377" i="6" s="1"/>
  <c r="S393" i="6"/>
  <c r="T393" i="6" s="1"/>
  <c r="U393" i="6" s="1"/>
  <c r="S745" i="6"/>
  <c r="T745" i="6" s="1"/>
  <c r="U745" i="6" s="1"/>
  <c r="S10" i="6"/>
  <c r="T10" i="6" s="1"/>
  <c r="U10" i="6" s="1"/>
  <c r="S26" i="6"/>
  <c r="T26" i="6" s="1"/>
  <c r="U26" i="6" s="1"/>
  <c r="S378" i="6"/>
  <c r="T378" i="6" s="1"/>
  <c r="U378" i="6" s="1"/>
  <c r="S730" i="6"/>
  <c r="T730" i="6" s="1"/>
  <c r="U730" i="6" s="1"/>
  <c r="S746" i="6"/>
  <c r="T746" i="6" s="1"/>
  <c r="U746" i="6" s="1"/>
  <c r="S11" i="6"/>
  <c r="T11" i="6" s="1"/>
  <c r="U11" i="6" s="1"/>
  <c r="S27" i="6"/>
  <c r="T27" i="6" s="1"/>
  <c r="U27" i="6" s="1"/>
  <c r="S379" i="6"/>
  <c r="T379" i="6" s="1"/>
  <c r="U379" i="6" s="1"/>
  <c r="S731" i="6"/>
  <c r="T731" i="6" s="1"/>
  <c r="U731" i="6" s="1"/>
  <c r="S747" i="6"/>
  <c r="T747" i="6" s="1"/>
  <c r="U747" i="6" s="1"/>
  <c r="S1099" i="6"/>
  <c r="T1099" i="6" s="1"/>
  <c r="U1099" i="6" s="1"/>
  <c r="S1115" i="6"/>
  <c r="T1115" i="6" s="1"/>
  <c r="U1115" i="6" s="1"/>
  <c r="S12" i="6"/>
  <c r="T12" i="6" s="1"/>
  <c r="U12" i="6" s="1"/>
  <c r="S28" i="6"/>
  <c r="T28" i="6" s="1"/>
  <c r="U28" i="6" s="1"/>
  <c r="S380" i="6"/>
  <c r="T380" i="6" s="1"/>
  <c r="U380" i="6" s="1"/>
  <c r="S732" i="6"/>
  <c r="T732" i="6" s="1"/>
  <c r="U732" i="6" s="1"/>
  <c r="S748" i="6"/>
  <c r="T748" i="6" s="1"/>
  <c r="U748" i="6" s="1"/>
  <c r="S13" i="6"/>
  <c r="T13" i="6" s="1"/>
  <c r="U13" i="6" s="1"/>
  <c r="S29" i="6"/>
  <c r="T29" i="6" s="1"/>
  <c r="U29" i="6" s="1"/>
  <c r="S381" i="6"/>
  <c r="T381" i="6" s="1"/>
  <c r="U381" i="6" s="1"/>
  <c r="S733" i="6"/>
  <c r="T733" i="6" s="1"/>
  <c r="U733" i="6" s="1"/>
  <c r="S749" i="6"/>
  <c r="T749" i="6" s="1"/>
  <c r="U749" i="6" s="1"/>
  <c r="S14" i="6"/>
  <c r="T14" i="6" s="1"/>
  <c r="U14" i="6" s="1"/>
  <c r="S366" i="6"/>
  <c r="T366" i="6" s="1"/>
  <c r="U366" i="6" s="1"/>
  <c r="S382" i="6"/>
  <c r="T382" i="6" s="1"/>
  <c r="U382" i="6" s="1"/>
  <c r="S15" i="6"/>
  <c r="T15" i="6" s="1"/>
  <c r="U15" i="6" s="1"/>
  <c r="S367" i="6"/>
  <c r="T367" i="6" s="1"/>
  <c r="U367" i="6" s="1"/>
  <c r="S383" i="6"/>
  <c r="T383" i="6" s="1"/>
  <c r="U383" i="6" s="1"/>
  <c r="S735" i="6"/>
  <c r="T735" i="6" s="1"/>
  <c r="U735" i="6" s="1"/>
  <c r="S751" i="6"/>
  <c r="T751" i="6" s="1"/>
  <c r="U751" i="6" s="1"/>
  <c r="S1103" i="6"/>
  <c r="T1103" i="6" s="1"/>
  <c r="U1103" i="6" s="1"/>
  <c r="S1119" i="6"/>
  <c r="T1119" i="6" s="1"/>
  <c r="U1119" i="6" s="1"/>
  <c r="S16" i="6"/>
  <c r="T16" i="6" s="1"/>
  <c r="U16" i="6" s="1"/>
  <c r="S368" i="6"/>
  <c r="T368" i="6" s="1"/>
  <c r="U368" i="6" s="1"/>
  <c r="S384" i="6"/>
  <c r="T384" i="6" s="1"/>
  <c r="U384" i="6" s="1"/>
  <c r="S736" i="6"/>
  <c r="T736" i="6" s="1"/>
  <c r="U736" i="6" s="1"/>
  <c r="S752" i="6"/>
  <c r="T752" i="6" s="1"/>
  <c r="U752" i="6" s="1"/>
  <c r="S17" i="6"/>
  <c r="T17" i="6" s="1"/>
  <c r="U17" i="6" s="1"/>
  <c r="S737" i="6"/>
  <c r="T737" i="6" s="1"/>
  <c r="U737" i="6" s="1"/>
  <c r="S1108" i="6"/>
  <c r="T1108" i="6" s="1"/>
  <c r="U1108" i="6" s="1"/>
  <c r="S1470" i="6"/>
  <c r="T1470" i="6" s="1"/>
  <c r="U1470" i="6" s="1"/>
  <c r="S1822" i="6"/>
  <c r="T1822" i="6" s="1"/>
  <c r="U1822" i="6" s="1"/>
  <c r="S1838" i="6"/>
  <c r="T1838" i="6" s="1"/>
  <c r="U1838" i="6" s="1"/>
  <c r="S739" i="6"/>
  <c r="T739" i="6" s="1"/>
  <c r="U739" i="6" s="1"/>
  <c r="S1111" i="6"/>
  <c r="T1111" i="6" s="1"/>
  <c r="U1111" i="6" s="1"/>
  <c r="S1471" i="6"/>
  <c r="T1471" i="6" s="1"/>
  <c r="U1471" i="6" s="1"/>
  <c r="S1823" i="6"/>
  <c r="T1823" i="6" s="1"/>
  <c r="U1823" i="6" s="1"/>
  <c r="S1839" i="6"/>
  <c r="T1839" i="6" s="1"/>
  <c r="U1839" i="6" s="1"/>
  <c r="S2191" i="6"/>
  <c r="T2191" i="6" s="1"/>
  <c r="U2191" i="6" s="1"/>
  <c r="S2207" i="6"/>
  <c r="T2207" i="6" s="1"/>
  <c r="U2207" i="6" s="1"/>
  <c r="S743" i="6"/>
  <c r="T743" i="6" s="1"/>
  <c r="U743" i="6" s="1"/>
  <c r="S1113" i="6"/>
  <c r="T1113" i="6" s="1"/>
  <c r="U1113" i="6" s="1"/>
  <c r="S1472" i="6"/>
  <c r="T1472" i="6" s="1"/>
  <c r="U1472" i="6" s="1"/>
  <c r="S1824" i="6"/>
  <c r="T1824" i="6" s="1"/>
  <c r="U1824" i="6" s="1"/>
  <c r="S1840" i="6"/>
  <c r="T1840" i="6" s="1"/>
  <c r="U1840" i="6" s="1"/>
  <c r="S750" i="6"/>
  <c r="T750" i="6" s="1"/>
  <c r="U750" i="6" s="1"/>
  <c r="S1114" i="6"/>
  <c r="T1114" i="6" s="1"/>
  <c r="U1114" i="6" s="1"/>
  <c r="S1473" i="6"/>
  <c r="T1473" i="6" s="1"/>
  <c r="U1473" i="6" s="1"/>
  <c r="S753" i="6"/>
  <c r="T753" i="6" s="1"/>
  <c r="U753" i="6" s="1"/>
  <c r="S1116" i="6"/>
  <c r="T1116" i="6" s="1"/>
  <c r="U1116" i="6" s="1"/>
  <c r="S1458" i="6"/>
  <c r="T1458" i="6" s="1"/>
  <c r="U1458" i="6" s="1"/>
  <c r="S1474" i="6"/>
  <c r="T1474" i="6" s="1"/>
  <c r="U1474" i="6" s="1"/>
  <c r="S755" i="6"/>
  <c r="T755" i="6" s="1"/>
  <c r="U755" i="6" s="1"/>
  <c r="S1117" i="6"/>
  <c r="T1117" i="6" s="1"/>
  <c r="U1117" i="6" s="1"/>
  <c r="S1459" i="6"/>
  <c r="T1459" i="6" s="1"/>
  <c r="U1459" i="6" s="1"/>
  <c r="S1475" i="6"/>
  <c r="T1475" i="6" s="1"/>
  <c r="U1475" i="6" s="1"/>
  <c r="S1827" i="6"/>
  <c r="T1827" i="6" s="1"/>
  <c r="U1827" i="6" s="1"/>
  <c r="S1843" i="6"/>
  <c r="T1843" i="6" s="1"/>
  <c r="U1843" i="6" s="1"/>
  <c r="S1095" i="6"/>
  <c r="T1095" i="6" s="1"/>
  <c r="U1095" i="6" s="1"/>
  <c r="S1118" i="6"/>
  <c r="T1118" i="6" s="1"/>
  <c r="U1118" i="6" s="1"/>
  <c r="S1460" i="6"/>
  <c r="T1460" i="6" s="1"/>
  <c r="U1460" i="6" s="1"/>
  <c r="S1476" i="6"/>
  <c r="T1476" i="6" s="1"/>
  <c r="U1476" i="6" s="1"/>
  <c r="S1828" i="6"/>
  <c r="T1828" i="6" s="1"/>
  <c r="U1828" i="6" s="1"/>
  <c r="S1844" i="6"/>
  <c r="T1844" i="6" s="1"/>
  <c r="U1844" i="6" s="1"/>
  <c r="S2196" i="6"/>
  <c r="T2196" i="6" s="1"/>
  <c r="U2196" i="6" s="1"/>
  <c r="S2212" i="6"/>
  <c r="T2212" i="6" s="1"/>
  <c r="U2212" i="6" s="1"/>
  <c r="S1097" i="6"/>
  <c r="T1097" i="6" s="1"/>
  <c r="U1097" i="6" s="1"/>
  <c r="S1120" i="6"/>
  <c r="T1120" i="6" s="1"/>
  <c r="U1120" i="6" s="1"/>
  <c r="S1461" i="6"/>
  <c r="T1461" i="6" s="1"/>
  <c r="U1461" i="6" s="1"/>
  <c r="S1477" i="6"/>
  <c r="T1477" i="6" s="1"/>
  <c r="U1477" i="6" s="1"/>
  <c r="S1829" i="6"/>
  <c r="T1829" i="6" s="1"/>
  <c r="U1829" i="6" s="1"/>
  <c r="S1845" i="6"/>
  <c r="T1845" i="6" s="1"/>
  <c r="U1845" i="6" s="1"/>
  <c r="S2197" i="6"/>
  <c r="T2197" i="6" s="1"/>
  <c r="U2197" i="6" s="1"/>
  <c r="S1098" i="6"/>
  <c r="T1098" i="6" s="1"/>
  <c r="U1098" i="6" s="1"/>
  <c r="S1121" i="6"/>
  <c r="T1121" i="6" s="1"/>
  <c r="U1121" i="6" s="1"/>
  <c r="S1462" i="6"/>
  <c r="T1462" i="6" s="1"/>
  <c r="U1462" i="6" s="1"/>
  <c r="S1478" i="6"/>
  <c r="T1478" i="6" s="1"/>
  <c r="U1478" i="6" s="1"/>
  <c r="S1830" i="6"/>
  <c r="T1830" i="6" s="1"/>
  <c r="U1830" i="6" s="1"/>
  <c r="S1846" i="6"/>
  <c r="T1846" i="6" s="1"/>
  <c r="U1846" i="6" s="1"/>
  <c r="S2198" i="6"/>
  <c r="T2198" i="6" s="1"/>
  <c r="U2198" i="6" s="1"/>
  <c r="S1100" i="6"/>
  <c r="T1100" i="6" s="1"/>
  <c r="U1100" i="6" s="1"/>
  <c r="S1463" i="6"/>
  <c r="T1463" i="6" s="1"/>
  <c r="U1463" i="6" s="1"/>
  <c r="S1479" i="6"/>
  <c r="T1479" i="6" s="1"/>
  <c r="U1479" i="6" s="1"/>
  <c r="S1831" i="6"/>
  <c r="T1831" i="6" s="1"/>
  <c r="U1831" i="6" s="1"/>
  <c r="S1847" i="6"/>
  <c r="T1847" i="6" s="1"/>
  <c r="U1847" i="6" s="1"/>
  <c r="S1101" i="6"/>
  <c r="T1101" i="6" s="1"/>
  <c r="U1101" i="6" s="1"/>
  <c r="S1464" i="6"/>
  <c r="T1464" i="6" s="1"/>
  <c r="U1464" i="6" s="1"/>
  <c r="S1480" i="6"/>
  <c r="T1480" i="6" s="1"/>
  <c r="U1480" i="6" s="1"/>
  <c r="S1832" i="6"/>
  <c r="T1832" i="6" s="1"/>
  <c r="U1832" i="6" s="1"/>
  <c r="S1848" i="6"/>
  <c r="T1848" i="6" s="1"/>
  <c r="U1848" i="6" s="1"/>
  <c r="S369" i="6"/>
  <c r="T369" i="6" s="1"/>
  <c r="U369" i="6" s="1"/>
  <c r="S1102" i="6"/>
  <c r="T1102" i="6" s="1"/>
  <c r="U1102" i="6" s="1"/>
  <c r="S1465" i="6"/>
  <c r="T1465" i="6" s="1"/>
  <c r="U1465" i="6" s="1"/>
  <c r="S1481" i="6"/>
  <c r="T1481" i="6" s="1"/>
  <c r="U1481" i="6" s="1"/>
  <c r="S375" i="6"/>
  <c r="T375" i="6" s="1"/>
  <c r="U375" i="6" s="1"/>
  <c r="S1104" i="6"/>
  <c r="T1104" i="6" s="1"/>
  <c r="U1104" i="6" s="1"/>
  <c r="S1466" i="6"/>
  <c r="T1466" i="6" s="1"/>
  <c r="U1466" i="6" s="1"/>
  <c r="S1482" i="6"/>
  <c r="T1482" i="6" s="1"/>
  <c r="U1482" i="6" s="1"/>
  <c r="S385" i="6"/>
  <c r="T385" i="6" s="1"/>
  <c r="U385" i="6" s="1"/>
  <c r="S1105" i="6"/>
  <c r="T1105" i="6" s="1"/>
  <c r="U1105" i="6" s="1"/>
  <c r="S1467" i="6"/>
  <c r="T1467" i="6" s="1"/>
  <c r="U1467" i="6" s="1"/>
  <c r="S1483" i="6"/>
  <c r="T1483" i="6" s="1"/>
  <c r="U1483" i="6" s="1"/>
  <c r="S1835" i="6"/>
  <c r="T1835" i="6" s="1"/>
  <c r="U1835" i="6" s="1"/>
  <c r="S391" i="6"/>
  <c r="T391" i="6" s="1"/>
  <c r="U391" i="6" s="1"/>
  <c r="S1106" i="6"/>
  <c r="T1106" i="6" s="1"/>
  <c r="U1106" i="6" s="1"/>
  <c r="S1468" i="6"/>
  <c r="T1468" i="6" s="1"/>
  <c r="U1468" i="6" s="1"/>
  <c r="S1484" i="6"/>
  <c r="T1484" i="6" s="1"/>
  <c r="U1484" i="6" s="1"/>
  <c r="S1836" i="6"/>
  <c r="T1836" i="6" s="1"/>
  <c r="U1836" i="6" s="1"/>
  <c r="S2188" i="6"/>
  <c r="T2188" i="6" s="1"/>
  <c r="U2188" i="6" s="1"/>
  <c r="S2204" i="6"/>
  <c r="T2204" i="6" s="1"/>
  <c r="U2204" i="6" s="1"/>
  <c r="S2190" i="6"/>
  <c r="T2190" i="6" s="1"/>
  <c r="U2190" i="6" s="1"/>
  <c r="S2213" i="6"/>
  <c r="T2213" i="6" s="1"/>
  <c r="U2213" i="6" s="1"/>
  <c r="S2561" i="6"/>
  <c r="T2561" i="6" s="1"/>
  <c r="U2561" i="6" s="1"/>
  <c r="S2577" i="6"/>
  <c r="T2577" i="6" s="1"/>
  <c r="U2577" i="6" s="1"/>
  <c r="S3009" i="6"/>
  <c r="T3009" i="6" s="1"/>
  <c r="U3009" i="6" s="1"/>
  <c r="S2192" i="6"/>
  <c r="T2192" i="6" s="1"/>
  <c r="U2192" i="6" s="1"/>
  <c r="S2562" i="6"/>
  <c r="T2562" i="6" s="1"/>
  <c r="U2562" i="6" s="1"/>
  <c r="S2914" i="6"/>
  <c r="T2914" i="6" s="1"/>
  <c r="U2914" i="6" s="1"/>
  <c r="S3010" i="6"/>
  <c r="T3010" i="6" s="1"/>
  <c r="U3010" i="6" s="1"/>
  <c r="S1107" i="6"/>
  <c r="T1107" i="6" s="1"/>
  <c r="U1107" i="6" s="1"/>
  <c r="S2193" i="6"/>
  <c r="T2193" i="6" s="1"/>
  <c r="U2193" i="6" s="1"/>
  <c r="S2563" i="6"/>
  <c r="T2563" i="6" s="1"/>
  <c r="U2563" i="6" s="1"/>
  <c r="S2915" i="6"/>
  <c r="T2915" i="6" s="1"/>
  <c r="U2915" i="6" s="1"/>
  <c r="S3011" i="6"/>
  <c r="T3011" i="6" s="1"/>
  <c r="U3011" i="6" s="1"/>
  <c r="S3187" i="6"/>
  <c r="T3187" i="6" s="1"/>
  <c r="U3187" i="6" s="1"/>
  <c r="S3283" i="6"/>
  <c r="T3283" i="6" s="1"/>
  <c r="U3283" i="6" s="1"/>
  <c r="S2194" i="6"/>
  <c r="T2194" i="6" s="1"/>
  <c r="U2194" i="6" s="1"/>
  <c r="S2564" i="6"/>
  <c r="T2564" i="6" s="1"/>
  <c r="U2564" i="6" s="1"/>
  <c r="S2916" i="6"/>
  <c r="T2916" i="6" s="1"/>
  <c r="U2916" i="6" s="1"/>
  <c r="S3188" i="6"/>
  <c r="T3188" i="6" s="1"/>
  <c r="U3188" i="6" s="1"/>
  <c r="S1469" i="6"/>
  <c r="T1469" i="6" s="1"/>
  <c r="U1469" i="6" s="1"/>
  <c r="S2195" i="6"/>
  <c r="T2195" i="6" s="1"/>
  <c r="U2195" i="6" s="1"/>
  <c r="S2565" i="6"/>
  <c r="T2565" i="6" s="1"/>
  <c r="U2565" i="6" s="1"/>
  <c r="S2917" i="6"/>
  <c r="T2917" i="6" s="1"/>
  <c r="U2917" i="6" s="1"/>
  <c r="S3189" i="6"/>
  <c r="T3189" i="6" s="1"/>
  <c r="U3189" i="6" s="1"/>
  <c r="S734" i="6"/>
  <c r="T734" i="6" s="1"/>
  <c r="U734" i="6" s="1"/>
  <c r="S1485" i="6"/>
  <c r="T1485" i="6" s="1"/>
  <c r="U1485" i="6" s="1"/>
  <c r="S2199" i="6"/>
  <c r="T2199" i="6" s="1"/>
  <c r="U2199" i="6" s="1"/>
  <c r="S2550" i="6"/>
  <c r="T2550" i="6" s="1"/>
  <c r="U2550" i="6" s="1"/>
  <c r="S2566" i="6"/>
  <c r="T2566" i="6" s="1"/>
  <c r="U2566" i="6" s="1"/>
  <c r="S2918" i="6"/>
  <c r="T2918" i="6" s="1"/>
  <c r="U2918" i="6" s="1"/>
  <c r="S3190" i="6"/>
  <c r="T3190" i="6" s="1"/>
  <c r="U3190" i="6" s="1"/>
  <c r="S2200" i="6"/>
  <c r="T2200" i="6" s="1"/>
  <c r="U2200" i="6" s="1"/>
  <c r="S2551" i="6"/>
  <c r="T2551" i="6" s="1"/>
  <c r="U2551" i="6" s="1"/>
  <c r="S2567" i="6"/>
  <c r="T2567" i="6" s="1"/>
  <c r="U2567" i="6" s="1"/>
  <c r="S2919" i="6"/>
  <c r="T2919" i="6" s="1"/>
  <c r="U2919" i="6" s="1"/>
  <c r="S3191" i="6"/>
  <c r="T3191" i="6" s="1"/>
  <c r="U3191" i="6" s="1"/>
  <c r="S1825" i="6"/>
  <c r="T1825" i="6" s="1"/>
  <c r="U1825" i="6" s="1"/>
  <c r="S2201" i="6"/>
  <c r="T2201" i="6" s="1"/>
  <c r="U2201" i="6" s="1"/>
  <c r="S2552" i="6"/>
  <c r="T2552" i="6" s="1"/>
  <c r="U2552" i="6" s="1"/>
  <c r="S2568" i="6"/>
  <c r="T2568" i="6" s="1"/>
  <c r="U2568" i="6" s="1"/>
  <c r="S2920" i="6"/>
  <c r="T2920" i="6" s="1"/>
  <c r="U2920" i="6" s="1"/>
  <c r="S3096" i="6"/>
  <c r="T3096" i="6" s="1"/>
  <c r="U3096" i="6" s="1"/>
  <c r="S3192" i="6"/>
  <c r="T3192" i="6" s="1"/>
  <c r="U3192" i="6" s="1"/>
  <c r="S1826" i="6"/>
  <c r="T1826" i="6" s="1"/>
  <c r="U1826" i="6" s="1"/>
  <c r="S2202" i="6"/>
  <c r="T2202" i="6" s="1"/>
  <c r="U2202" i="6" s="1"/>
  <c r="S2553" i="6"/>
  <c r="T2553" i="6" s="1"/>
  <c r="U2553" i="6" s="1"/>
  <c r="S2569" i="6"/>
  <c r="T2569" i="6" s="1"/>
  <c r="U2569" i="6" s="1"/>
  <c r="S3097" i="6"/>
  <c r="T3097" i="6" s="1"/>
  <c r="U3097" i="6" s="1"/>
  <c r="S3193" i="6"/>
  <c r="T3193" i="6" s="1"/>
  <c r="U3193" i="6" s="1"/>
  <c r="S1833" i="6"/>
  <c r="T1833" i="6" s="1"/>
  <c r="U1833" i="6" s="1"/>
  <c r="S2203" i="6"/>
  <c r="T2203" i="6" s="1"/>
  <c r="U2203" i="6" s="1"/>
  <c r="S2554" i="6"/>
  <c r="T2554" i="6" s="1"/>
  <c r="U2554" i="6" s="1"/>
  <c r="S2570" i="6"/>
  <c r="T2570" i="6" s="1"/>
  <c r="U2570" i="6" s="1"/>
  <c r="S3098" i="6"/>
  <c r="T3098" i="6" s="1"/>
  <c r="U3098" i="6" s="1"/>
  <c r="S1834" i="6"/>
  <c r="T1834" i="6" s="1"/>
  <c r="U1834" i="6" s="1"/>
  <c r="S2205" i="6"/>
  <c r="T2205" i="6" s="1"/>
  <c r="U2205" i="6" s="1"/>
  <c r="S2555" i="6"/>
  <c r="T2555" i="6" s="1"/>
  <c r="U2555" i="6" s="1"/>
  <c r="S2571" i="6"/>
  <c r="T2571" i="6" s="1"/>
  <c r="U2571" i="6" s="1"/>
  <c r="S1837" i="6"/>
  <c r="T1837" i="6" s="1"/>
  <c r="U1837" i="6" s="1"/>
  <c r="S2206" i="6"/>
  <c r="T2206" i="6" s="1"/>
  <c r="U2206" i="6" s="1"/>
  <c r="S2556" i="6"/>
  <c r="T2556" i="6" s="1"/>
  <c r="U2556" i="6" s="1"/>
  <c r="S2572" i="6"/>
  <c r="T2572" i="6" s="1"/>
  <c r="U2572" i="6" s="1"/>
  <c r="S3100" i="6"/>
  <c r="T3100" i="6" s="1"/>
  <c r="U3100" i="6" s="1"/>
  <c r="S1841" i="6"/>
  <c r="T1841" i="6" s="1"/>
  <c r="U1841" i="6" s="1"/>
  <c r="S2208" i="6"/>
  <c r="T2208" i="6" s="1"/>
  <c r="U2208" i="6" s="1"/>
  <c r="S2557" i="6"/>
  <c r="T2557" i="6" s="1"/>
  <c r="U2557" i="6" s="1"/>
  <c r="S2573" i="6"/>
  <c r="T2573" i="6" s="1"/>
  <c r="U2573" i="6" s="1"/>
  <c r="S3005" i="6"/>
  <c r="T3005" i="6" s="1"/>
  <c r="U3005" i="6" s="1"/>
  <c r="S1849" i="6"/>
  <c r="T1849" i="6" s="1"/>
  <c r="U1849" i="6" s="1"/>
  <c r="S2187" i="6"/>
  <c r="T2187" i="6" s="1"/>
  <c r="U2187" i="6" s="1"/>
  <c r="S2210" i="6"/>
  <c r="T2210" i="6" s="1"/>
  <c r="U2210" i="6" s="1"/>
  <c r="S2559" i="6"/>
  <c r="T2559" i="6" s="1"/>
  <c r="U2559" i="6" s="1"/>
  <c r="S2575" i="6"/>
  <c r="T2575" i="6" s="1"/>
  <c r="U2575" i="6" s="1"/>
  <c r="S3007" i="6"/>
  <c r="T3007" i="6" s="1"/>
  <c r="U3007" i="6" s="1"/>
  <c r="S2189" i="6"/>
  <c r="T2189" i="6" s="1"/>
  <c r="U2189" i="6" s="1"/>
  <c r="S2211" i="6"/>
  <c r="T2211" i="6" s="1"/>
  <c r="U2211" i="6" s="1"/>
  <c r="S2560" i="6"/>
  <c r="T2560" i="6" s="1"/>
  <c r="U2560" i="6" s="1"/>
  <c r="S2576" i="6"/>
  <c r="T2576" i="6" s="1"/>
  <c r="U2576" i="6" s="1"/>
  <c r="S3626" i="6"/>
  <c r="T3626" i="6" s="1"/>
  <c r="U3626" i="6" s="1"/>
  <c r="S3610" i="6"/>
  <c r="T3610" i="6" s="1"/>
  <c r="U3610" i="6" s="1"/>
  <c r="S3594" i="6"/>
  <c r="T3594" i="6" s="1"/>
  <c r="U3594" i="6" s="1"/>
  <c r="S3578" i="6"/>
  <c r="T3578" i="6" s="1"/>
  <c r="U3578" i="6" s="1"/>
  <c r="S3546" i="6"/>
  <c r="T3546" i="6" s="1"/>
  <c r="U3546" i="6" s="1"/>
  <c r="S3530" i="6"/>
  <c r="T3530" i="6" s="1"/>
  <c r="U3530" i="6" s="1"/>
  <c r="S3514" i="6"/>
  <c r="T3514" i="6" s="1"/>
  <c r="U3514" i="6" s="1"/>
  <c r="S3466" i="6"/>
  <c r="T3466" i="6" s="1"/>
  <c r="U3466" i="6" s="1"/>
  <c r="S3434" i="6"/>
  <c r="T3434" i="6" s="1"/>
  <c r="U3434" i="6" s="1"/>
  <c r="S3402" i="6"/>
  <c r="T3402" i="6" s="1"/>
  <c r="U3402" i="6" s="1"/>
  <c r="S3370" i="6"/>
  <c r="T3370" i="6" s="1"/>
  <c r="U3370" i="6" s="1"/>
  <c r="S3338" i="6"/>
  <c r="T3338" i="6" s="1"/>
  <c r="U3338" i="6" s="1"/>
  <c r="S3301" i="6"/>
  <c r="T3301" i="6" s="1"/>
  <c r="U3301" i="6" s="1"/>
  <c r="S3282" i="6"/>
  <c r="T3282" i="6" s="1"/>
  <c r="U3282" i="6" s="1"/>
  <c r="S3264" i="6"/>
  <c r="T3264" i="6" s="1"/>
  <c r="U3264" i="6" s="1"/>
  <c r="S3245" i="6"/>
  <c r="T3245" i="6" s="1"/>
  <c r="U3245" i="6" s="1"/>
  <c r="S3218" i="6"/>
  <c r="T3218" i="6" s="1"/>
  <c r="U3218" i="6" s="1"/>
  <c r="S3168" i="6"/>
  <c r="T3168" i="6" s="1"/>
  <c r="U3168" i="6" s="1"/>
  <c r="S3104" i="6"/>
  <c r="T3104" i="6" s="1"/>
  <c r="U3104" i="6" s="1"/>
  <c r="S3024" i="6"/>
  <c r="T3024" i="6" s="1"/>
  <c r="U3024" i="6" s="1"/>
  <c r="S2910" i="6"/>
  <c r="T2910" i="6" s="1"/>
  <c r="U2910" i="6" s="1"/>
  <c r="S2782" i="6"/>
  <c r="T2782" i="6" s="1"/>
  <c r="U2782" i="6" s="1"/>
  <c r="S2654" i="6"/>
  <c r="T2654" i="6" s="1"/>
  <c r="U2654" i="6" s="1"/>
  <c r="S2414" i="6"/>
  <c r="T2414" i="6" s="1"/>
  <c r="U2414" i="6" s="1"/>
  <c r="S2115" i="6"/>
  <c r="T2115" i="6" s="1"/>
  <c r="U2115" i="6" s="1"/>
  <c r="S3641" i="6"/>
  <c r="T3641" i="6" s="1"/>
  <c r="U3641" i="6" s="1"/>
  <c r="S3625" i="6"/>
  <c r="T3625" i="6" s="1"/>
  <c r="U3625" i="6" s="1"/>
  <c r="S3609" i="6"/>
  <c r="T3609" i="6" s="1"/>
  <c r="U3609" i="6" s="1"/>
  <c r="S3593" i="6"/>
  <c r="T3593" i="6" s="1"/>
  <c r="U3593" i="6" s="1"/>
  <c r="S3577" i="6"/>
  <c r="T3577" i="6" s="1"/>
  <c r="U3577" i="6" s="1"/>
  <c r="S3561" i="6"/>
  <c r="T3561" i="6" s="1"/>
  <c r="U3561" i="6" s="1"/>
  <c r="S3545" i="6"/>
  <c r="T3545" i="6" s="1"/>
  <c r="U3545" i="6" s="1"/>
  <c r="S3529" i="6"/>
  <c r="T3529" i="6" s="1"/>
  <c r="U3529" i="6" s="1"/>
  <c r="S3513" i="6"/>
  <c r="T3513" i="6" s="1"/>
  <c r="U3513" i="6" s="1"/>
  <c r="S3497" i="6"/>
  <c r="T3497" i="6" s="1"/>
  <c r="U3497" i="6" s="1"/>
  <c r="S3481" i="6"/>
  <c r="T3481" i="6" s="1"/>
  <c r="U3481" i="6" s="1"/>
  <c r="S3465" i="6"/>
  <c r="T3465" i="6" s="1"/>
  <c r="U3465" i="6" s="1"/>
  <c r="S3449" i="6"/>
  <c r="T3449" i="6" s="1"/>
  <c r="U3449" i="6" s="1"/>
  <c r="S3433" i="6"/>
  <c r="T3433" i="6" s="1"/>
  <c r="U3433" i="6" s="1"/>
  <c r="S3417" i="6"/>
  <c r="T3417" i="6" s="1"/>
  <c r="U3417" i="6" s="1"/>
  <c r="S3401" i="6"/>
  <c r="T3401" i="6" s="1"/>
  <c r="U3401" i="6" s="1"/>
  <c r="S3385" i="6"/>
  <c r="T3385" i="6" s="1"/>
  <c r="U3385" i="6" s="1"/>
  <c r="S3369" i="6"/>
  <c r="T3369" i="6" s="1"/>
  <c r="U3369" i="6" s="1"/>
  <c r="S3353" i="6"/>
  <c r="T3353" i="6" s="1"/>
  <c r="U3353" i="6" s="1"/>
  <c r="S3337" i="6"/>
  <c r="T3337" i="6" s="1"/>
  <c r="U3337" i="6" s="1"/>
  <c r="S3319" i="6"/>
  <c r="T3319" i="6" s="1"/>
  <c r="U3319" i="6" s="1"/>
  <c r="S3300" i="6"/>
  <c r="T3300" i="6" s="1"/>
  <c r="U3300" i="6" s="1"/>
  <c r="S3281" i="6"/>
  <c r="T3281" i="6" s="1"/>
  <c r="U3281" i="6" s="1"/>
  <c r="S3263" i="6"/>
  <c r="T3263" i="6" s="1"/>
  <c r="U3263" i="6" s="1"/>
  <c r="S3244" i="6"/>
  <c r="T3244" i="6" s="1"/>
  <c r="U3244" i="6" s="1"/>
  <c r="S3216" i="6"/>
  <c r="T3216" i="6" s="1"/>
  <c r="U3216" i="6" s="1"/>
  <c r="S3166" i="6"/>
  <c r="T3166" i="6" s="1"/>
  <c r="U3166" i="6" s="1"/>
  <c r="S3102" i="6"/>
  <c r="T3102" i="6" s="1"/>
  <c r="U3102" i="6" s="1"/>
  <c r="S3022" i="6"/>
  <c r="T3022" i="6" s="1"/>
  <c r="U3022" i="6" s="1"/>
  <c r="S2907" i="6"/>
  <c r="T2907" i="6" s="1"/>
  <c r="U2907" i="6" s="1"/>
  <c r="S2779" i="6"/>
  <c r="T2779" i="6" s="1"/>
  <c r="U2779" i="6" s="1"/>
  <c r="S2651" i="6"/>
  <c r="T2651" i="6" s="1"/>
  <c r="U2651" i="6" s="1"/>
  <c r="S2398" i="6"/>
  <c r="T2398" i="6" s="1"/>
  <c r="U2398" i="6" s="1"/>
  <c r="S2090" i="6"/>
  <c r="T2090" i="6" s="1"/>
  <c r="U2090" i="6" s="1"/>
  <c r="S3640" i="6"/>
  <c r="T3640" i="6" s="1"/>
  <c r="U3640" i="6" s="1"/>
  <c r="S3624" i="6"/>
  <c r="T3624" i="6" s="1"/>
  <c r="U3624" i="6" s="1"/>
  <c r="S3608" i="6"/>
  <c r="T3608" i="6" s="1"/>
  <c r="U3608" i="6" s="1"/>
  <c r="S3592" i="6"/>
  <c r="T3592" i="6" s="1"/>
  <c r="U3592" i="6" s="1"/>
  <c r="S3576" i="6"/>
  <c r="T3576" i="6" s="1"/>
  <c r="U3576" i="6" s="1"/>
  <c r="S3560" i="6"/>
  <c r="T3560" i="6" s="1"/>
  <c r="U3560" i="6" s="1"/>
  <c r="S3544" i="6"/>
  <c r="T3544" i="6" s="1"/>
  <c r="U3544" i="6" s="1"/>
  <c r="S3528" i="6"/>
  <c r="T3528" i="6" s="1"/>
  <c r="U3528" i="6" s="1"/>
  <c r="S3512" i="6"/>
  <c r="T3512" i="6" s="1"/>
  <c r="U3512" i="6" s="1"/>
  <c r="S3496" i="6"/>
  <c r="T3496" i="6" s="1"/>
  <c r="U3496" i="6" s="1"/>
  <c r="S3480" i="6"/>
  <c r="T3480" i="6" s="1"/>
  <c r="U3480" i="6" s="1"/>
  <c r="S3464" i="6"/>
  <c r="T3464" i="6" s="1"/>
  <c r="U3464" i="6" s="1"/>
  <c r="S3448" i="6"/>
  <c r="T3448" i="6" s="1"/>
  <c r="U3448" i="6" s="1"/>
  <c r="S3432" i="6"/>
  <c r="T3432" i="6" s="1"/>
  <c r="U3432" i="6" s="1"/>
  <c r="S3416" i="6"/>
  <c r="T3416" i="6" s="1"/>
  <c r="U3416" i="6" s="1"/>
  <c r="S3400" i="6"/>
  <c r="T3400" i="6" s="1"/>
  <c r="U3400" i="6" s="1"/>
  <c r="S3384" i="6"/>
  <c r="T3384" i="6" s="1"/>
  <c r="U3384" i="6" s="1"/>
  <c r="S3368" i="6"/>
  <c r="T3368" i="6" s="1"/>
  <c r="U3368" i="6" s="1"/>
  <c r="S3352" i="6"/>
  <c r="T3352" i="6" s="1"/>
  <c r="U3352" i="6" s="1"/>
  <c r="S3336" i="6"/>
  <c r="T3336" i="6" s="1"/>
  <c r="U3336" i="6" s="1"/>
  <c r="S3317" i="6"/>
  <c r="T3317" i="6" s="1"/>
  <c r="U3317" i="6" s="1"/>
  <c r="S3298" i="6"/>
  <c r="T3298" i="6" s="1"/>
  <c r="U3298" i="6" s="1"/>
  <c r="S3280" i="6"/>
  <c r="T3280" i="6" s="1"/>
  <c r="U3280" i="6" s="1"/>
  <c r="S3262" i="6"/>
  <c r="T3262" i="6" s="1"/>
  <c r="U3262" i="6" s="1"/>
  <c r="S3243" i="6"/>
  <c r="T3243" i="6" s="1"/>
  <c r="U3243" i="6" s="1"/>
  <c r="S3215" i="6"/>
  <c r="T3215" i="6" s="1"/>
  <c r="U3215" i="6" s="1"/>
  <c r="S3165" i="6"/>
  <c r="T3165" i="6" s="1"/>
  <c r="U3165" i="6" s="1"/>
  <c r="S3101" i="6"/>
  <c r="T3101" i="6" s="1"/>
  <c r="U3101" i="6" s="1"/>
  <c r="S3019" i="6"/>
  <c r="T3019" i="6" s="1"/>
  <c r="U3019" i="6" s="1"/>
  <c r="S2894" i="6"/>
  <c r="T2894" i="6" s="1"/>
  <c r="U2894" i="6" s="1"/>
  <c r="S2766" i="6"/>
  <c r="T2766" i="6" s="1"/>
  <c r="U2766" i="6" s="1"/>
  <c r="S2638" i="6"/>
  <c r="T2638" i="6" s="1"/>
  <c r="U2638" i="6" s="1"/>
  <c r="S2382" i="6"/>
  <c r="T2382" i="6" s="1"/>
  <c r="U2382" i="6" s="1"/>
  <c r="S2049" i="6"/>
  <c r="T2049" i="6" s="1"/>
  <c r="U2049" i="6" s="1"/>
  <c r="S3639" i="6"/>
  <c r="T3639" i="6" s="1"/>
  <c r="U3639" i="6" s="1"/>
  <c r="S3623" i="6"/>
  <c r="T3623" i="6" s="1"/>
  <c r="U3623" i="6" s="1"/>
  <c r="S3607" i="6"/>
  <c r="T3607" i="6" s="1"/>
  <c r="U3607" i="6" s="1"/>
  <c r="S3591" i="6"/>
  <c r="T3591" i="6" s="1"/>
  <c r="U3591" i="6" s="1"/>
  <c r="S3575" i="6"/>
  <c r="T3575" i="6" s="1"/>
  <c r="U3575" i="6" s="1"/>
  <c r="S3543" i="6"/>
  <c r="T3543" i="6" s="1"/>
  <c r="U3543" i="6" s="1"/>
  <c r="S3527" i="6"/>
  <c r="T3527" i="6" s="1"/>
  <c r="U3527" i="6" s="1"/>
  <c r="S3511" i="6"/>
  <c r="T3511" i="6" s="1"/>
  <c r="U3511" i="6" s="1"/>
  <c r="S3495" i="6"/>
  <c r="T3495" i="6" s="1"/>
  <c r="U3495" i="6" s="1"/>
  <c r="S3479" i="6"/>
  <c r="T3479" i="6" s="1"/>
  <c r="U3479" i="6" s="1"/>
  <c r="S3463" i="6"/>
  <c r="T3463" i="6" s="1"/>
  <c r="U3463" i="6" s="1"/>
  <c r="S3447" i="6"/>
  <c r="T3447" i="6" s="1"/>
  <c r="U3447" i="6" s="1"/>
  <c r="S3431" i="6"/>
  <c r="T3431" i="6" s="1"/>
  <c r="U3431" i="6" s="1"/>
  <c r="S3415" i="6"/>
  <c r="T3415" i="6" s="1"/>
  <c r="U3415" i="6" s="1"/>
  <c r="S3399" i="6"/>
  <c r="T3399" i="6" s="1"/>
  <c r="U3399" i="6" s="1"/>
  <c r="S3383" i="6"/>
  <c r="T3383" i="6" s="1"/>
  <c r="U3383" i="6" s="1"/>
  <c r="S3367" i="6"/>
  <c r="T3367" i="6" s="1"/>
  <c r="U3367" i="6" s="1"/>
  <c r="S3351" i="6"/>
  <c r="T3351" i="6" s="1"/>
  <c r="U3351" i="6" s="1"/>
  <c r="S3335" i="6"/>
  <c r="T3335" i="6" s="1"/>
  <c r="U3335" i="6" s="1"/>
  <c r="S3297" i="6"/>
  <c r="T3297" i="6" s="1"/>
  <c r="U3297" i="6" s="1"/>
  <c r="S3279" i="6"/>
  <c r="T3279" i="6" s="1"/>
  <c r="U3279" i="6" s="1"/>
  <c r="S3261" i="6"/>
  <c r="T3261" i="6" s="1"/>
  <c r="U3261" i="6" s="1"/>
  <c r="S3242" i="6"/>
  <c r="T3242" i="6" s="1"/>
  <c r="U3242" i="6" s="1"/>
  <c r="S3214" i="6"/>
  <c r="T3214" i="6" s="1"/>
  <c r="U3214" i="6" s="1"/>
  <c r="S3099" i="6"/>
  <c r="T3099" i="6" s="1"/>
  <c r="U3099" i="6" s="1"/>
  <c r="S3008" i="6"/>
  <c r="T3008" i="6" s="1"/>
  <c r="U3008" i="6" s="1"/>
  <c r="S2891" i="6"/>
  <c r="T2891" i="6" s="1"/>
  <c r="U2891" i="6" s="1"/>
  <c r="S2763" i="6"/>
  <c r="T2763" i="6" s="1"/>
  <c r="U2763" i="6" s="1"/>
  <c r="S2622" i="6"/>
  <c r="T2622" i="6" s="1"/>
  <c r="U2622" i="6" s="1"/>
  <c r="S2366" i="6"/>
  <c r="T2366" i="6" s="1"/>
  <c r="U2366" i="6" s="1"/>
  <c r="S1997" i="6"/>
  <c r="T1997" i="6" s="1"/>
  <c r="U1997" i="6" s="1"/>
  <c r="P3631" i="6"/>
  <c r="Q3631" i="6" s="1"/>
  <c r="P3615" i="6"/>
  <c r="Q3615" i="6" s="1"/>
  <c r="P3599" i="6"/>
  <c r="Q3599" i="6" s="1"/>
  <c r="P3583" i="6"/>
  <c r="Q3583" i="6" s="1"/>
  <c r="P3567" i="6"/>
  <c r="Q3567" i="6" s="1"/>
  <c r="P3551" i="6"/>
  <c r="Q3551" i="6" s="1"/>
  <c r="P3535" i="6"/>
  <c r="Q3535" i="6" s="1"/>
  <c r="P3519" i="6"/>
  <c r="Q3519" i="6" s="1"/>
  <c r="P3503" i="6"/>
  <c r="Q3503" i="6" s="1"/>
  <c r="P3487" i="6"/>
  <c r="Q3487" i="6" s="1"/>
  <c r="P3471" i="6"/>
  <c r="Q3471" i="6" s="1"/>
  <c r="P3455" i="6"/>
  <c r="Q3455" i="6" s="1"/>
  <c r="P3439" i="6"/>
  <c r="Q3439" i="6" s="1"/>
  <c r="P3423" i="6"/>
  <c r="Q3423" i="6" s="1"/>
  <c r="P3407" i="6"/>
  <c r="Q3407" i="6" s="1"/>
  <c r="P3391" i="6"/>
  <c r="Q3391" i="6" s="1"/>
  <c r="P3375" i="6"/>
  <c r="Q3375" i="6" s="1"/>
  <c r="P3359" i="6"/>
  <c r="Q3359" i="6" s="1"/>
  <c r="P3343" i="6"/>
  <c r="Q3343" i="6" s="1"/>
  <c r="P3327" i="6"/>
  <c r="Q3327" i="6" s="1"/>
  <c r="P3311" i="6"/>
  <c r="Q3311" i="6" s="1"/>
  <c r="P3295" i="6"/>
  <c r="Q3295" i="6" s="1"/>
  <c r="P3279" i="6"/>
  <c r="Q3279" i="6" s="1"/>
  <c r="P3263" i="6"/>
  <c r="Q3263" i="6" s="1"/>
  <c r="P3247" i="6"/>
  <c r="Q3247" i="6" s="1"/>
  <c r="P3231" i="6"/>
  <c r="Q3231" i="6" s="1"/>
  <c r="P3215" i="6"/>
  <c r="Q3215" i="6" s="1"/>
  <c r="P3199" i="6"/>
  <c r="Q3199" i="6" s="1"/>
  <c r="P3183" i="6"/>
  <c r="Q3183" i="6" s="1"/>
  <c r="P3167" i="6"/>
  <c r="Q3167" i="6" s="1"/>
  <c r="P3151" i="6"/>
  <c r="Q3151" i="6" s="1"/>
  <c r="P3135" i="6"/>
  <c r="Q3135" i="6" s="1"/>
  <c r="P3119" i="6"/>
  <c r="Q3119" i="6" s="1"/>
  <c r="P3103" i="6"/>
  <c r="Q3103" i="6" s="1"/>
  <c r="P3087" i="6"/>
  <c r="Q3087" i="6" s="1"/>
  <c r="P3071" i="6"/>
  <c r="Q3071" i="6" s="1"/>
  <c r="P3055" i="6"/>
  <c r="Q3055" i="6" s="1"/>
  <c r="P3039" i="6"/>
  <c r="Q3039" i="6" s="1"/>
  <c r="S258" i="6"/>
  <c r="T258" i="6" s="1"/>
  <c r="U258" i="6" s="1"/>
  <c r="S274" i="6"/>
  <c r="T274" i="6" s="1"/>
  <c r="U274" i="6" s="1"/>
  <c r="S626" i="6"/>
  <c r="T626" i="6" s="1"/>
  <c r="U626" i="6" s="1"/>
  <c r="S642" i="6"/>
  <c r="T642" i="6" s="1"/>
  <c r="U642" i="6" s="1"/>
  <c r="S259" i="6"/>
  <c r="T259" i="6" s="1"/>
  <c r="U259" i="6" s="1"/>
  <c r="S275" i="6"/>
  <c r="T275" i="6" s="1"/>
  <c r="U275" i="6" s="1"/>
  <c r="S627" i="6"/>
  <c r="T627" i="6" s="1"/>
  <c r="U627" i="6" s="1"/>
  <c r="S643" i="6"/>
  <c r="T643" i="6" s="1"/>
  <c r="U643" i="6" s="1"/>
  <c r="S260" i="6"/>
  <c r="T260" i="6" s="1"/>
  <c r="U260" i="6" s="1"/>
  <c r="S276" i="6"/>
  <c r="T276" i="6" s="1"/>
  <c r="U276" i="6" s="1"/>
  <c r="S628" i="6"/>
  <c r="T628" i="6" s="1"/>
  <c r="U628" i="6" s="1"/>
  <c r="S644" i="6"/>
  <c r="T644" i="6" s="1"/>
  <c r="U644" i="6" s="1"/>
  <c r="S261" i="6"/>
  <c r="T261" i="6" s="1"/>
  <c r="U261" i="6" s="1"/>
  <c r="S277" i="6"/>
  <c r="T277" i="6" s="1"/>
  <c r="U277" i="6" s="1"/>
  <c r="S629" i="6"/>
  <c r="T629" i="6" s="1"/>
  <c r="U629" i="6" s="1"/>
  <c r="S645" i="6"/>
  <c r="T645" i="6" s="1"/>
  <c r="U645" i="6" s="1"/>
  <c r="S997" i="6"/>
  <c r="T997" i="6" s="1"/>
  <c r="U997" i="6" s="1"/>
  <c r="S262" i="6"/>
  <c r="T262" i="6" s="1"/>
  <c r="U262" i="6" s="1"/>
  <c r="S278" i="6"/>
  <c r="T278" i="6" s="1"/>
  <c r="U278" i="6" s="1"/>
  <c r="S630" i="6"/>
  <c r="T630" i="6" s="1"/>
  <c r="U630" i="6" s="1"/>
  <c r="S982" i="6"/>
  <c r="T982" i="6" s="1"/>
  <c r="U982" i="6" s="1"/>
  <c r="S998" i="6"/>
  <c r="T998" i="6" s="1"/>
  <c r="U998" i="6" s="1"/>
  <c r="S1350" i="6"/>
  <c r="T1350" i="6" s="1"/>
  <c r="U1350" i="6" s="1"/>
  <c r="S264" i="6"/>
  <c r="T264" i="6" s="1"/>
  <c r="U264" i="6" s="1"/>
  <c r="S280" i="6"/>
  <c r="T280" i="6" s="1"/>
  <c r="U280" i="6" s="1"/>
  <c r="S632" i="6"/>
  <c r="T632" i="6" s="1"/>
  <c r="U632" i="6" s="1"/>
  <c r="S984" i="6"/>
  <c r="T984" i="6" s="1"/>
  <c r="U984" i="6" s="1"/>
  <c r="S1000" i="6"/>
  <c r="T1000" i="6" s="1"/>
  <c r="U1000" i="6" s="1"/>
  <c r="S1352" i="6"/>
  <c r="T1352" i="6" s="1"/>
  <c r="U1352" i="6" s="1"/>
  <c r="S265" i="6"/>
  <c r="T265" i="6" s="1"/>
  <c r="U265" i="6" s="1"/>
  <c r="S281" i="6"/>
  <c r="T281" i="6" s="1"/>
  <c r="U281" i="6" s="1"/>
  <c r="S633" i="6"/>
  <c r="T633" i="6" s="1"/>
  <c r="U633" i="6" s="1"/>
  <c r="S266" i="6"/>
  <c r="T266" i="6" s="1"/>
  <c r="U266" i="6" s="1"/>
  <c r="S618" i="6"/>
  <c r="T618" i="6" s="1"/>
  <c r="U618" i="6" s="1"/>
  <c r="S634" i="6"/>
  <c r="T634" i="6" s="1"/>
  <c r="U634" i="6" s="1"/>
  <c r="S267" i="6"/>
  <c r="T267" i="6" s="1"/>
  <c r="U267" i="6" s="1"/>
  <c r="S619" i="6"/>
  <c r="T619" i="6" s="1"/>
  <c r="U619" i="6" s="1"/>
  <c r="S635" i="6"/>
  <c r="T635" i="6" s="1"/>
  <c r="U635" i="6" s="1"/>
  <c r="S987" i="6"/>
  <c r="T987" i="6" s="1"/>
  <c r="U987" i="6" s="1"/>
  <c r="S1003" i="6"/>
  <c r="T1003" i="6" s="1"/>
  <c r="U1003" i="6" s="1"/>
  <c r="S268" i="6"/>
  <c r="T268" i="6" s="1"/>
  <c r="U268" i="6" s="1"/>
  <c r="S620" i="6"/>
  <c r="T620" i="6" s="1"/>
  <c r="U620" i="6" s="1"/>
  <c r="S636" i="6"/>
  <c r="T636" i="6" s="1"/>
  <c r="U636" i="6" s="1"/>
  <c r="S269" i="6"/>
  <c r="T269" i="6" s="1"/>
  <c r="U269" i="6" s="1"/>
  <c r="S621" i="6"/>
  <c r="T621" i="6" s="1"/>
  <c r="U621" i="6" s="1"/>
  <c r="S637" i="6"/>
  <c r="T637" i="6" s="1"/>
  <c r="U637" i="6" s="1"/>
  <c r="S254" i="6"/>
  <c r="T254" i="6" s="1"/>
  <c r="U254" i="6" s="1"/>
  <c r="S270" i="6"/>
  <c r="T270" i="6" s="1"/>
  <c r="U270" i="6" s="1"/>
  <c r="S622" i="6"/>
  <c r="T622" i="6" s="1"/>
  <c r="U622" i="6" s="1"/>
  <c r="S638" i="6"/>
  <c r="T638" i="6" s="1"/>
  <c r="U638" i="6" s="1"/>
  <c r="S255" i="6"/>
  <c r="T255" i="6" s="1"/>
  <c r="U255" i="6" s="1"/>
  <c r="S271" i="6"/>
  <c r="T271" i="6" s="1"/>
  <c r="U271" i="6" s="1"/>
  <c r="S623" i="6"/>
  <c r="T623" i="6" s="1"/>
  <c r="U623" i="6" s="1"/>
  <c r="S639" i="6"/>
  <c r="T639" i="6" s="1"/>
  <c r="U639" i="6" s="1"/>
  <c r="S991" i="6"/>
  <c r="T991" i="6" s="1"/>
  <c r="U991" i="6" s="1"/>
  <c r="S1007" i="6"/>
  <c r="T1007" i="6" s="1"/>
  <c r="U1007" i="6" s="1"/>
  <c r="S1359" i="6"/>
  <c r="T1359" i="6" s="1"/>
  <c r="U1359" i="6" s="1"/>
  <c r="S256" i="6"/>
  <c r="T256" i="6" s="1"/>
  <c r="U256" i="6" s="1"/>
  <c r="S272" i="6"/>
  <c r="T272" i="6" s="1"/>
  <c r="U272" i="6" s="1"/>
  <c r="S624" i="6"/>
  <c r="T624" i="6" s="1"/>
  <c r="U624" i="6" s="1"/>
  <c r="S640" i="6"/>
  <c r="T640" i="6" s="1"/>
  <c r="U640" i="6" s="1"/>
  <c r="S992" i="6"/>
  <c r="T992" i="6" s="1"/>
  <c r="U992" i="6" s="1"/>
  <c r="S1008" i="6"/>
  <c r="T1008" i="6" s="1"/>
  <c r="U1008" i="6" s="1"/>
  <c r="S279" i="6"/>
  <c r="T279" i="6" s="1"/>
  <c r="U279" i="6" s="1"/>
  <c r="S989" i="6"/>
  <c r="T989" i="6" s="1"/>
  <c r="U989" i="6" s="1"/>
  <c r="S1357" i="6"/>
  <c r="T1357" i="6" s="1"/>
  <c r="U1357" i="6" s="1"/>
  <c r="S1710" i="6"/>
  <c r="T1710" i="6" s="1"/>
  <c r="U1710" i="6" s="1"/>
  <c r="S1726" i="6"/>
  <c r="T1726" i="6" s="1"/>
  <c r="U1726" i="6" s="1"/>
  <c r="S990" i="6"/>
  <c r="T990" i="6" s="1"/>
  <c r="U990" i="6" s="1"/>
  <c r="S1358" i="6"/>
  <c r="T1358" i="6" s="1"/>
  <c r="U1358" i="6" s="1"/>
  <c r="S1711" i="6"/>
  <c r="T1711" i="6" s="1"/>
  <c r="U1711" i="6" s="1"/>
  <c r="S1727" i="6"/>
  <c r="T1727" i="6" s="1"/>
  <c r="U1727" i="6" s="1"/>
  <c r="S2079" i="6"/>
  <c r="T2079" i="6" s="1"/>
  <c r="U2079" i="6" s="1"/>
  <c r="S2095" i="6"/>
  <c r="T2095" i="6" s="1"/>
  <c r="U2095" i="6" s="1"/>
  <c r="S993" i="6"/>
  <c r="T993" i="6" s="1"/>
  <c r="U993" i="6" s="1"/>
  <c r="S1360" i="6"/>
  <c r="T1360" i="6" s="1"/>
  <c r="U1360" i="6" s="1"/>
  <c r="S1712" i="6"/>
  <c r="T1712" i="6" s="1"/>
  <c r="U1712" i="6" s="1"/>
  <c r="S1728" i="6"/>
  <c r="T1728" i="6" s="1"/>
  <c r="U1728" i="6" s="1"/>
  <c r="S994" i="6"/>
  <c r="T994" i="6" s="1"/>
  <c r="U994" i="6" s="1"/>
  <c r="S1361" i="6"/>
  <c r="T1361" i="6" s="1"/>
  <c r="U1361" i="6" s="1"/>
  <c r="S1713" i="6"/>
  <c r="T1713" i="6" s="1"/>
  <c r="U1713" i="6" s="1"/>
  <c r="S1729" i="6"/>
  <c r="T1729" i="6" s="1"/>
  <c r="U1729" i="6" s="1"/>
  <c r="S995" i="6"/>
  <c r="T995" i="6" s="1"/>
  <c r="U995" i="6" s="1"/>
  <c r="S1362" i="6"/>
  <c r="T1362" i="6" s="1"/>
  <c r="U1362" i="6" s="1"/>
  <c r="S1714" i="6"/>
  <c r="T1714" i="6" s="1"/>
  <c r="U1714" i="6" s="1"/>
  <c r="S1730" i="6"/>
  <c r="T1730" i="6" s="1"/>
  <c r="U1730" i="6" s="1"/>
  <c r="S996" i="6"/>
  <c r="T996" i="6" s="1"/>
  <c r="U996" i="6" s="1"/>
  <c r="S1363" i="6"/>
  <c r="T1363" i="6" s="1"/>
  <c r="U1363" i="6" s="1"/>
  <c r="S1715" i="6"/>
  <c r="T1715" i="6" s="1"/>
  <c r="U1715" i="6" s="1"/>
  <c r="S1731" i="6"/>
  <c r="T1731" i="6" s="1"/>
  <c r="U1731" i="6" s="1"/>
  <c r="S999" i="6"/>
  <c r="T999" i="6" s="1"/>
  <c r="U999" i="6" s="1"/>
  <c r="S1364" i="6"/>
  <c r="T1364" i="6" s="1"/>
  <c r="U1364" i="6" s="1"/>
  <c r="S1716" i="6"/>
  <c r="T1716" i="6" s="1"/>
  <c r="U1716" i="6" s="1"/>
  <c r="S1732" i="6"/>
  <c r="T1732" i="6" s="1"/>
  <c r="U1732" i="6" s="1"/>
  <c r="S2084" i="6"/>
  <c r="T2084" i="6" s="1"/>
  <c r="U2084" i="6" s="1"/>
  <c r="S2100" i="6"/>
  <c r="T2100" i="6" s="1"/>
  <c r="U2100" i="6" s="1"/>
  <c r="S1001" i="6"/>
  <c r="T1001" i="6" s="1"/>
  <c r="U1001" i="6" s="1"/>
  <c r="S1346" i="6"/>
  <c r="T1346" i="6" s="1"/>
  <c r="U1346" i="6" s="1"/>
  <c r="S1365" i="6"/>
  <c r="T1365" i="6" s="1"/>
  <c r="U1365" i="6" s="1"/>
  <c r="S1717" i="6"/>
  <c r="T1717" i="6" s="1"/>
  <c r="U1717" i="6" s="1"/>
  <c r="S1733" i="6"/>
  <c r="T1733" i="6" s="1"/>
  <c r="U1733" i="6" s="1"/>
  <c r="S2085" i="6"/>
  <c r="T2085" i="6" s="1"/>
  <c r="U2085" i="6" s="1"/>
  <c r="S2101" i="6"/>
  <c r="T2101" i="6" s="1"/>
  <c r="U2101" i="6" s="1"/>
  <c r="S1002" i="6"/>
  <c r="T1002" i="6" s="1"/>
  <c r="U1002" i="6" s="1"/>
  <c r="S1347" i="6"/>
  <c r="T1347" i="6" s="1"/>
  <c r="U1347" i="6" s="1"/>
  <c r="S1366" i="6"/>
  <c r="T1366" i="6" s="1"/>
  <c r="U1366" i="6" s="1"/>
  <c r="S1718" i="6"/>
  <c r="T1718" i="6" s="1"/>
  <c r="U1718" i="6" s="1"/>
  <c r="S1734" i="6"/>
  <c r="T1734" i="6" s="1"/>
  <c r="U1734" i="6" s="1"/>
  <c r="S2086" i="6"/>
  <c r="T2086" i="6" s="1"/>
  <c r="U2086" i="6" s="1"/>
  <c r="S1004" i="6"/>
  <c r="T1004" i="6" s="1"/>
  <c r="U1004" i="6" s="1"/>
  <c r="S1348" i="6"/>
  <c r="T1348" i="6" s="1"/>
  <c r="U1348" i="6" s="1"/>
  <c r="S1367" i="6"/>
  <c r="T1367" i="6" s="1"/>
  <c r="U1367" i="6" s="1"/>
  <c r="S1719" i="6"/>
  <c r="T1719" i="6" s="1"/>
  <c r="U1719" i="6" s="1"/>
  <c r="S1735" i="6"/>
  <c r="T1735" i="6" s="1"/>
  <c r="U1735" i="6" s="1"/>
  <c r="S2087" i="6"/>
  <c r="T2087" i="6" s="1"/>
  <c r="U2087" i="6" s="1"/>
  <c r="S1005" i="6"/>
  <c r="T1005" i="6" s="1"/>
  <c r="U1005" i="6" s="1"/>
  <c r="S1349" i="6"/>
  <c r="T1349" i="6" s="1"/>
  <c r="U1349" i="6" s="1"/>
  <c r="S1368" i="6"/>
  <c r="T1368" i="6" s="1"/>
  <c r="U1368" i="6" s="1"/>
  <c r="S1720" i="6"/>
  <c r="T1720" i="6" s="1"/>
  <c r="U1720" i="6" s="1"/>
  <c r="S1736" i="6"/>
  <c r="T1736" i="6" s="1"/>
  <c r="U1736" i="6" s="1"/>
  <c r="S2088" i="6"/>
  <c r="T2088" i="6" s="1"/>
  <c r="U2088" i="6" s="1"/>
  <c r="S625" i="6"/>
  <c r="T625" i="6" s="1"/>
  <c r="U625" i="6" s="1"/>
  <c r="S1006" i="6"/>
  <c r="T1006" i="6" s="1"/>
  <c r="U1006" i="6" s="1"/>
  <c r="S1351" i="6"/>
  <c r="T1351" i="6" s="1"/>
  <c r="U1351" i="6" s="1"/>
  <c r="S1369" i="6"/>
  <c r="T1369" i="6" s="1"/>
  <c r="U1369" i="6" s="1"/>
  <c r="S1721" i="6"/>
  <c r="T1721" i="6" s="1"/>
  <c r="U1721" i="6" s="1"/>
  <c r="S1737" i="6"/>
  <c r="T1737" i="6" s="1"/>
  <c r="U1737" i="6" s="1"/>
  <c r="S631" i="6"/>
  <c r="T631" i="6" s="1"/>
  <c r="U631" i="6" s="1"/>
  <c r="S983" i="6"/>
  <c r="T983" i="6" s="1"/>
  <c r="U983" i="6" s="1"/>
  <c r="S1009" i="6"/>
  <c r="T1009" i="6" s="1"/>
  <c r="U1009" i="6" s="1"/>
  <c r="S1353" i="6"/>
  <c r="T1353" i="6" s="1"/>
  <c r="U1353" i="6" s="1"/>
  <c r="S1370" i="6"/>
  <c r="T1370" i="6" s="1"/>
  <c r="U1370" i="6" s="1"/>
  <c r="S1722" i="6"/>
  <c r="T1722" i="6" s="1"/>
  <c r="U1722" i="6" s="1"/>
  <c r="S257" i="6"/>
  <c r="T257" i="6" s="1"/>
  <c r="U257" i="6" s="1"/>
  <c r="S641" i="6"/>
  <c r="T641" i="6" s="1"/>
  <c r="U641" i="6" s="1"/>
  <c r="S985" i="6"/>
  <c r="T985" i="6" s="1"/>
  <c r="U985" i="6" s="1"/>
  <c r="S1354" i="6"/>
  <c r="T1354" i="6" s="1"/>
  <c r="U1354" i="6" s="1"/>
  <c r="S1371" i="6"/>
  <c r="T1371" i="6" s="1"/>
  <c r="U1371" i="6" s="1"/>
  <c r="S1723" i="6"/>
  <c r="T1723" i="6" s="1"/>
  <c r="U1723" i="6" s="1"/>
  <c r="S2075" i="6"/>
  <c r="T2075" i="6" s="1"/>
  <c r="U2075" i="6" s="1"/>
  <c r="S2091" i="6"/>
  <c r="T2091" i="6" s="1"/>
  <c r="U2091" i="6" s="1"/>
  <c r="S263" i="6"/>
  <c r="T263" i="6" s="1"/>
  <c r="U263" i="6" s="1"/>
  <c r="S986" i="6"/>
  <c r="T986" i="6" s="1"/>
  <c r="U986" i="6" s="1"/>
  <c r="S1355" i="6"/>
  <c r="T1355" i="6" s="1"/>
  <c r="U1355" i="6" s="1"/>
  <c r="S1372" i="6"/>
  <c r="T1372" i="6" s="1"/>
  <c r="U1372" i="6" s="1"/>
  <c r="S1724" i="6"/>
  <c r="T1724" i="6" s="1"/>
  <c r="U1724" i="6" s="1"/>
  <c r="S2076" i="6"/>
  <c r="T2076" i="6" s="1"/>
  <c r="U2076" i="6" s="1"/>
  <c r="S2092" i="6"/>
  <c r="T2092" i="6" s="1"/>
  <c r="U2092" i="6" s="1"/>
  <c r="S2096" i="6"/>
  <c r="T2096" i="6" s="1"/>
  <c r="U2096" i="6" s="1"/>
  <c r="S2449" i="6"/>
  <c r="T2449" i="6" s="1"/>
  <c r="U2449" i="6" s="1"/>
  <c r="S2465" i="6"/>
  <c r="T2465" i="6" s="1"/>
  <c r="U2465" i="6" s="1"/>
  <c r="S2817" i="6"/>
  <c r="T2817" i="6" s="1"/>
  <c r="U2817" i="6" s="1"/>
  <c r="S2977" i="6"/>
  <c r="T2977" i="6" s="1"/>
  <c r="U2977" i="6" s="1"/>
  <c r="S3073" i="6"/>
  <c r="T3073" i="6" s="1"/>
  <c r="U3073" i="6" s="1"/>
  <c r="S273" i="6"/>
  <c r="T273" i="6" s="1"/>
  <c r="U273" i="6" s="1"/>
  <c r="S2097" i="6"/>
  <c r="T2097" i="6" s="1"/>
  <c r="U2097" i="6" s="1"/>
  <c r="S2450" i="6"/>
  <c r="T2450" i="6" s="1"/>
  <c r="U2450" i="6" s="1"/>
  <c r="S2802" i="6"/>
  <c r="T2802" i="6" s="1"/>
  <c r="U2802" i="6" s="1"/>
  <c r="S2818" i="6"/>
  <c r="T2818" i="6" s="1"/>
  <c r="U2818" i="6" s="1"/>
  <c r="S2978" i="6"/>
  <c r="T2978" i="6" s="1"/>
  <c r="U2978" i="6" s="1"/>
  <c r="S3074" i="6"/>
  <c r="T3074" i="6" s="1"/>
  <c r="U3074" i="6" s="1"/>
  <c r="S2098" i="6"/>
  <c r="T2098" i="6" s="1"/>
  <c r="U2098" i="6" s="1"/>
  <c r="S2451" i="6"/>
  <c r="T2451" i="6" s="1"/>
  <c r="U2451" i="6" s="1"/>
  <c r="S2803" i="6"/>
  <c r="T2803" i="6" s="1"/>
  <c r="U2803" i="6" s="1"/>
  <c r="S2819" i="6"/>
  <c r="T2819" i="6" s="1"/>
  <c r="U2819" i="6" s="1"/>
  <c r="S2979" i="6"/>
  <c r="T2979" i="6" s="1"/>
  <c r="U2979" i="6" s="1"/>
  <c r="S3251" i="6"/>
  <c r="T3251" i="6" s="1"/>
  <c r="U3251" i="6" s="1"/>
  <c r="S2099" i="6"/>
  <c r="T2099" i="6" s="1"/>
  <c r="U2099" i="6" s="1"/>
  <c r="S2452" i="6"/>
  <c r="T2452" i="6" s="1"/>
  <c r="U2452" i="6" s="1"/>
  <c r="S2804" i="6"/>
  <c r="T2804" i="6" s="1"/>
  <c r="U2804" i="6" s="1"/>
  <c r="S2820" i="6"/>
  <c r="T2820" i="6" s="1"/>
  <c r="U2820" i="6" s="1"/>
  <c r="S2980" i="6"/>
  <c r="T2980" i="6" s="1"/>
  <c r="U2980" i="6" s="1"/>
  <c r="S1725" i="6"/>
  <c r="T1725" i="6" s="1"/>
  <c r="U1725" i="6" s="1"/>
  <c r="S2453" i="6"/>
  <c r="T2453" i="6" s="1"/>
  <c r="U2453" i="6" s="1"/>
  <c r="S2805" i="6"/>
  <c r="T2805" i="6" s="1"/>
  <c r="U2805" i="6" s="1"/>
  <c r="S2821" i="6"/>
  <c r="T2821" i="6" s="1"/>
  <c r="U2821" i="6" s="1"/>
  <c r="S2981" i="6"/>
  <c r="T2981" i="6" s="1"/>
  <c r="U2981" i="6" s="1"/>
  <c r="S2074" i="6"/>
  <c r="T2074" i="6" s="1"/>
  <c r="U2074" i="6" s="1"/>
  <c r="S2438" i="6"/>
  <c r="T2438" i="6" s="1"/>
  <c r="U2438" i="6" s="1"/>
  <c r="S2454" i="6"/>
  <c r="T2454" i="6" s="1"/>
  <c r="U2454" i="6" s="1"/>
  <c r="S2806" i="6"/>
  <c r="T2806" i="6" s="1"/>
  <c r="U2806" i="6" s="1"/>
  <c r="S2822" i="6"/>
  <c r="T2822" i="6" s="1"/>
  <c r="U2822" i="6" s="1"/>
  <c r="S2982" i="6"/>
  <c r="T2982" i="6" s="1"/>
  <c r="U2982" i="6" s="1"/>
  <c r="S3254" i="6"/>
  <c r="T3254" i="6" s="1"/>
  <c r="U3254" i="6" s="1"/>
  <c r="S2077" i="6"/>
  <c r="T2077" i="6" s="1"/>
  <c r="U2077" i="6" s="1"/>
  <c r="S2439" i="6"/>
  <c r="T2439" i="6" s="1"/>
  <c r="U2439" i="6" s="1"/>
  <c r="S2455" i="6"/>
  <c r="T2455" i="6" s="1"/>
  <c r="U2455" i="6" s="1"/>
  <c r="S2807" i="6"/>
  <c r="T2807" i="6" s="1"/>
  <c r="U2807" i="6" s="1"/>
  <c r="S2823" i="6"/>
  <c r="T2823" i="6" s="1"/>
  <c r="U2823" i="6" s="1"/>
  <c r="S2983" i="6"/>
  <c r="T2983" i="6" s="1"/>
  <c r="U2983" i="6" s="1"/>
  <c r="S3159" i="6"/>
  <c r="T3159" i="6" s="1"/>
  <c r="U3159" i="6" s="1"/>
  <c r="S3255" i="6"/>
  <c r="T3255" i="6" s="1"/>
  <c r="U3255" i="6" s="1"/>
  <c r="S2078" i="6"/>
  <c r="T2078" i="6" s="1"/>
  <c r="U2078" i="6" s="1"/>
  <c r="S2440" i="6"/>
  <c r="T2440" i="6" s="1"/>
  <c r="U2440" i="6" s="1"/>
  <c r="S2456" i="6"/>
  <c r="T2456" i="6" s="1"/>
  <c r="U2456" i="6" s="1"/>
  <c r="S2808" i="6"/>
  <c r="T2808" i="6" s="1"/>
  <c r="U2808" i="6" s="1"/>
  <c r="S2824" i="6"/>
  <c r="T2824" i="6" s="1"/>
  <c r="U2824" i="6" s="1"/>
  <c r="S3160" i="6"/>
  <c r="T3160" i="6" s="1"/>
  <c r="U3160" i="6" s="1"/>
  <c r="S2080" i="6"/>
  <c r="T2080" i="6" s="1"/>
  <c r="U2080" i="6" s="1"/>
  <c r="S2441" i="6"/>
  <c r="T2441" i="6" s="1"/>
  <c r="U2441" i="6" s="1"/>
  <c r="S2457" i="6"/>
  <c r="T2457" i="6" s="1"/>
  <c r="U2457" i="6" s="1"/>
  <c r="S2809" i="6"/>
  <c r="T2809" i="6" s="1"/>
  <c r="U2809" i="6" s="1"/>
  <c r="S2825" i="6"/>
  <c r="T2825" i="6" s="1"/>
  <c r="U2825" i="6" s="1"/>
  <c r="S3161" i="6"/>
  <c r="T3161" i="6" s="1"/>
  <c r="U3161" i="6" s="1"/>
  <c r="S2081" i="6"/>
  <c r="T2081" i="6" s="1"/>
  <c r="U2081" i="6" s="1"/>
  <c r="S2442" i="6"/>
  <c r="T2442" i="6" s="1"/>
  <c r="U2442" i="6" s="1"/>
  <c r="S2458" i="6"/>
  <c r="T2458" i="6" s="1"/>
  <c r="U2458" i="6" s="1"/>
  <c r="S2810" i="6"/>
  <c r="T2810" i="6" s="1"/>
  <c r="U2810" i="6" s="1"/>
  <c r="S2826" i="6"/>
  <c r="T2826" i="6" s="1"/>
  <c r="U2826" i="6" s="1"/>
  <c r="S3162" i="6"/>
  <c r="T3162" i="6" s="1"/>
  <c r="U3162" i="6" s="1"/>
  <c r="S2082" i="6"/>
  <c r="T2082" i="6" s="1"/>
  <c r="U2082" i="6" s="1"/>
  <c r="S2443" i="6"/>
  <c r="T2443" i="6" s="1"/>
  <c r="U2443" i="6" s="1"/>
  <c r="S2459" i="6"/>
  <c r="T2459" i="6" s="1"/>
  <c r="U2459" i="6" s="1"/>
  <c r="S2083" i="6"/>
  <c r="T2083" i="6" s="1"/>
  <c r="U2083" i="6" s="1"/>
  <c r="S2444" i="6"/>
  <c r="T2444" i="6" s="1"/>
  <c r="U2444" i="6" s="1"/>
  <c r="S2460" i="6"/>
  <c r="T2460" i="6" s="1"/>
  <c r="U2460" i="6" s="1"/>
  <c r="S2812" i="6"/>
  <c r="T2812" i="6" s="1"/>
  <c r="U2812" i="6" s="1"/>
  <c r="S2828" i="6"/>
  <c r="T2828" i="6" s="1"/>
  <c r="U2828" i="6" s="1"/>
  <c r="S3068" i="6"/>
  <c r="T3068" i="6" s="1"/>
  <c r="U3068" i="6" s="1"/>
  <c r="S3164" i="6"/>
  <c r="T3164" i="6" s="1"/>
  <c r="U3164" i="6" s="1"/>
  <c r="S2089" i="6"/>
  <c r="T2089" i="6" s="1"/>
  <c r="U2089" i="6" s="1"/>
  <c r="S2445" i="6"/>
  <c r="T2445" i="6" s="1"/>
  <c r="U2445" i="6" s="1"/>
  <c r="S2461" i="6"/>
  <c r="T2461" i="6" s="1"/>
  <c r="U2461" i="6" s="1"/>
  <c r="S2813" i="6"/>
  <c r="T2813" i="6" s="1"/>
  <c r="U2813" i="6" s="1"/>
  <c r="S2829" i="6"/>
  <c r="T2829" i="6" s="1"/>
  <c r="U2829" i="6" s="1"/>
  <c r="S3069" i="6"/>
  <c r="T3069" i="6" s="1"/>
  <c r="U3069" i="6" s="1"/>
  <c r="S1373" i="6"/>
  <c r="T1373" i="6" s="1"/>
  <c r="U1373" i="6" s="1"/>
  <c r="S2093" i="6"/>
  <c r="T2093" i="6" s="1"/>
  <c r="U2093" i="6" s="1"/>
  <c r="S2447" i="6"/>
  <c r="T2447" i="6" s="1"/>
  <c r="U2447" i="6" s="1"/>
  <c r="S2463" i="6"/>
  <c r="T2463" i="6" s="1"/>
  <c r="U2463" i="6" s="1"/>
  <c r="S2815" i="6"/>
  <c r="T2815" i="6" s="1"/>
  <c r="U2815" i="6" s="1"/>
  <c r="S3071" i="6"/>
  <c r="T3071" i="6" s="1"/>
  <c r="U3071" i="6" s="1"/>
  <c r="S2094" i="6"/>
  <c r="T2094" i="6" s="1"/>
  <c r="U2094" i="6" s="1"/>
  <c r="S2448" i="6"/>
  <c r="T2448" i="6" s="1"/>
  <c r="U2448" i="6" s="1"/>
  <c r="S2464" i="6"/>
  <c r="T2464" i="6" s="1"/>
  <c r="U2464" i="6" s="1"/>
  <c r="S2816" i="6"/>
  <c r="T2816" i="6" s="1"/>
  <c r="U2816" i="6" s="1"/>
  <c r="S146" i="6"/>
  <c r="T146" i="6" s="1"/>
  <c r="U146" i="6" s="1"/>
  <c r="S162" i="6"/>
  <c r="T162" i="6" s="1"/>
  <c r="U162" i="6" s="1"/>
  <c r="S514" i="6"/>
  <c r="T514" i="6" s="1"/>
  <c r="U514" i="6" s="1"/>
  <c r="S530" i="6"/>
  <c r="T530" i="6" s="1"/>
  <c r="U530" i="6" s="1"/>
  <c r="S147" i="6"/>
  <c r="T147" i="6" s="1"/>
  <c r="U147" i="6" s="1"/>
  <c r="S163" i="6"/>
  <c r="T163" i="6" s="1"/>
  <c r="U163" i="6" s="1"/>
  <c r="S515" i="6"/>
  <c r="T515" i="6" s="1"/>
  <c r="U515" i="6" s="1"/>
  <c r="S531" i="6"/>
  <c r="T531" i="6" s="1"/>
  <c r="U531" i="6" s="1"/>
  <c r="S148" i="6"/>
  <c r="T148" i="6" s="1"/>
  <c r="U148" i="6" s="1"/>
  <c r="S164" i="6"/>
  <c r="T164" i="6" s="1"/>
  <c r="U164" i="6" s="1"/>
  <c r="S516" i="6"/>
  <c r="T516" i="6" s="1"/>
  <c r="U516" i="6" s="1"/>
  <c r="S532" i="6"/>
  <c r="T532" i="6" s="1"/>
  <c r="U532" i="6" s="1"/>
  <c r="S149" i="6"/>
  <c r="T149" i="6" s="1"/>
  <c r="U149" i="6" s="1"/>
  <c r="S165" i="6"/>
  <c r="T165" i="6" s="1"/>
  <c r="U165" i="6" s="1"/>
  <c r="S517" i="6"/>
  <c r="T517" i="6" s="1"/>
  <c r="U517" i="6" s="1"/>
  <c r="S533" i="6"/>
  <c r="T533" i="6" s="1"/>
  <c r="U533" i="6" s="1"/>
  <c r="S885" i="6"/>
  <c r="T885" i="6" s="1"/>
  <c r="U885" i="6" s="1"/>
  <c r="S1237" i="6"/>
  <c r="T1237" i="6" s="1"/>
  <c r="U1237" i="6" s="1"/>
  <c r="S1253" i="6"/>
  <c r="T1253" i="6" s="1"/>
  <c r="U1253" i="6" s="1"/>
  <c r="S150" i="6"/>
  <c r="T150" i="6" s="1"/>
  <c r="U150" i="6" s="1"/>
  <c r="S166" i="6"/>
  <c r="T166" i="6" s="1"/>
  <c r="U166" i="6" s="1"/>
  <c r="S518" i="6"/>
  <c r="T518" i="6" s="1"/>
  <c r="U518" i="6" s="1"/>
  <c r="S870" i="6"/>
  <c r="T870" i="6" s="1"/>
  <c r="U870" i="6" s="1"/>
  <c r="S886" i="6"/>
  <c r="T886" i="6" s="1"/>
  <c r="U886" i="6" s="1"/>
  <c r="S1238" i="6"/>
  <c r="T1238" i="6" s="1"/>
  <c r="U1238" i="6" s="1"/>
  <c r="S1254" i="6"/>
  <c r="T1254" i="6" s="1"/>
  <c r="U1254" i="6" s="1"/>
  <c r="S152" i="6"/>
  <c r="T152" i="6" s="1"/>
  <c r="U152" i="6" s="1"/>
  <c r="S168" i="6"/>
  <c r="T168" i="6" s="1"/>
  <c r="U168" i="6" s="1"/>
  <c r="S520" i="6"/>
  <c r="T520" i="6" s="1"/>
  <c r="U520" i="6" s="1"/>
  <c r="S872" i="6"/>
  <c r="T872" i="6" s="1"/>
  <c r="U872" i="6" s="1"/>
  <c r="S888" i="6"/>
  <c r="T888" i="6" s="1"/>
  <c r="U888" i="6" s="1"/>
  <c r="S1240" i="6"/>
  <c r="T1240" i="6" s="1"/>
  <c r="U1240" i="6" s="1"/>
  <c r="S1256" i="6"/>
  <c r="T1256" i="6" s="1"/>
  <c r="U1256" i="6" s="1"/>
  <c r="S153" i="6"/>
  <c r="T153" i="6" s="1"/>
  <c r="U153" i="6" s="1"/>
  <c r="S169" i="6"/>
  <c r="T169" i="6" s="1"/>
  <c r="U169" i="6" s="1"/>
  <c r="S521" i="6"/>
  <c r="T521" i="6" s="1"/>
  <c r="U521" i="6" s="1"/>
  <c r="S154" i="6"/>
  <c r="T154" i="6" s="1"/>
  <c r="U154" i="6" s="1"/>
  <c r="S506" i="6"/>
  <c r="T506" i="6" s="1"/>
  <c r="U506" i="6" s="1"/>
  <c r="S522" i="6"/>
  <c r="T522" i="6" s="1"/>
  <c r="U522" i="6" s="1"/>
  <c r="S155" i="6"/>
  <c r="T155" i="6" s="1"/>
  <c r="U155" i="6" s="1"/>
  <c r="S507" i="6"/>
  <c r="T507" i="6" s="1"/>
  <c r="U507" i="6" s="1"/>
  <c r="S523" i="6"/>
  <c r="T523" i="6" s="1"/>
  <c r="U523" i="6" s="1"/>
  <c r="S875" i="6"/>
  <c r="T875" i="6" s="1"/>
  <c r="U875" i="6" s="1"/>
  <c r="S891" i="6"/>
  <c r="T891" i="6" s="1"/>
  <c r="U891" i="6" s="1"/>
  <c r="S1243" i="6"/>
  <c r="T1243" i="6" s="1"/>
  <c r="U1243" i="6" s="1"/>
  <c r="S1259" i="6"/>
  <c r="T1259" i="6" s="1"/>
  <c r="U1259" i="6" s="1"/>
  <c r="S156" i="6"/>
  <c r="T156" i="6" s="1"/>
  <c r="U156" i="6" s="1"/>
  <c r="S508" i="6"/>
  <c r="T508" i="6" s="1"/>
  <c r="U508" i="6" s="1"/>
  <c r="S524" i="6"/>
  <c r="T524" i="6" s="1"/>
  <c r="U524" i="6" s="1"/>
  <c r="S157" i="6"/>
  <c r="T157" i="6" s="1"/>
  <c r="U157" i="6" s="1"/>
  <c r="S509" i="6"/>
  <c r="T509" i="6" s="1"/>
  <c r="U509" i="6" s="1"/>
  <c r="S525" i="6"/>
  <c r="T525" i="6" s="1"/>
  <c r="U525" i="6" s="1"/>
  <c r="S142" i="6"/>
  <c r="T142" i="6" s="1"/>
  <c r="U142" i="6" s="1"/>
  <c r="S158" i="6"/>
  <c r="T158" i="6" s="1"/>
  <c r="U158" i="6" s="1"/>
  <c r="S510" i="6"/>
  <c r="T510" i="6" s="1"/>
  <c r="U510" i="6" s="1"/>
  <c r="S526" i="6"/>
  <c r="T526" i="6" s="1"/>
  <c r="U526" i="6" s="1"/>
  <c r="S143" i="6"/>
  <c r="T143" i="6" s="1"/>
  <c r="U143" i="6" s="1"/>
  <c r="S159" i="6"/>
  <c r="T159" i="6" s="1"/>
  <c r="U159" i="6" s="1"/>
  <c r="S511" i="6"/>
  <c r="T511" i="6" s="1"/>
  <c r="U511" i="6" s="1"/>
  <c r="S527" i="6"/>
  <c r="T527" i="6" s="1"/>
  <c r="U527" i="6" s="1"/>
  <c r="S879" i="6"/>
  <c r="T879" i="6" s="1"/>
  <c r="U879" i="6" s="1"/>
  <c r="S895" i="6"/>
  <c r="T895" i="6" s="1"/>
  <c r="U895" i="6" s="1"/>
  <c r="S1247" i="6"/>
  <c r="T1247" i="6" s="1"/>
  <c r="U1247" i="6" s="1"/>
  <c r="S144" i="6"/>
  <c r="T144" i="6" s="1"/>
  <c r="U144" i="6" s="1"/>
  <c r="S160" i="6"/>
  <c r="T160" i="6" s="1"/>
  <c r="U160" i="6" s="1"/>
  <c r="S512" i="6"/>
  <c r="T512" i="6" s="1"/>
  <c r="U512" i="6" s="1"/>
  <c r="S528" i="6"/>
  <c r="T528" i="6" s="1"/>
  <c r="U528" i="6" s="1"/>
  <c r="S880" i="6"/>
  <c r="T880" i="6" s="1"/>
  <c r="U880" i="6" s="1"/>
  <c r="S896" i="6"/>
  <c r="T896" i="6" s="1"/>
  <c r="U896" i="6" s="1"/>
  <c r="S151" i="6"/>
  <c r="T151" i="6" s="1"/>
  <c r="U151" i="6" s="1"/>
  <c r="S887" i="6"/>
  <c r="T887" i="6" s="1"/>
  <c r="U887" i="6" s="1"/>
  <c r="S1249" i="6"/>
  <c r="T1249" i="6" s="1"/>
  <c r="U1249" i="6" s="1"/>
  <c r="S1598" i="6"/>
  <c r="T1598" i="6" s="1"/>
  <c r="U1598" i="6" s="1"/>
  <c r="S1614" i="6"/>
  <c r="T1614" i="6" s="1"/>
  <c r="U1614" i="6" s="1"/>
  <c r="S1966" i="6"/>
  <c r="T1966" i="6" s="1"/>
  <c r="U1966" i="6" s="1"/>
  <c r="S1982" i="6"/>
  <c r="T1982" i="6" s="1"/>
  <c r="U1982" i="6" s="1"/>
  <c r="S161" i="6"/>
  <c r="T161" i="6" s="1"/>
  <c r="U161" i="6" s="1"/>
  <c r="S889" i="6"/>
  <c r="T889" i="6" s="1"/>
  <c r="U889" i="6" s="1"/>
  <c r="S1250" i="6"/>
  <c r="T1250" i="6" s="1"/>
  <c r="U1250" i="6" s="1"/>
  <c r="S1599" i="6"/>
  <c r="T1599" i="6" s="1"/>
  <c r="U1599" i="6" s="1"/>
  <c r="S1615" i="6"/>
  <c r="T1615" i="6" s="1"/>
  <c r="U1615" i="6" s="1"/>
  <c r="S1967" i="6"/>
  <c r="T1967" i="6" s="1"/>
  <c r="U1967" i="6" s="1"/>
  <c r="S1983" i="6"/>
  <c r="T1983" i="6" s="1"/>
  <c r="U1983" i="6" s="1"/>
  <c r="S167" i="6"/>
  <c r="T167" i="6" s="1"/>
  <c r="U167" i="6" s="1"/>
  <c r="S890" i="6"/>
  <c r="T890" i="6" s="1"/>
  <c r="U890" i="6" s="1"/>
  <c r="S1251" i="6"/>
  <c r="T1251" i="6" s="1"/>
  <c r="U1251" i="6" s="1"/>
  <c r="S1600" i="6"/>
  <c r="T1600" i="6" s="1"/>
  <c r="U1600" i="6" s="1"/>
  <c r="S1616" i="6"/>
  <c r="T1616" i="6" s="1"/>
  <c r="U1616" i="6" s="1"/>
  <c r="S1968" i="6"/>
  <c r="T1968" i="6" s="1"/>
  <c r="U1968" i="6" s="1"/>
  <c r="S1984" i="6"/>
  <c r="T1984" i="6" s="1"/>
  <c r="U1984" i="6" s="1"/>
  <c r="S892" i="6"/>
  <c r="T892" i="6" s="1"/>
  <c r="U892" i="6" s="1"/>
  <c r="S1252" i="6"/>
  <c r="T1252" i="6" s="1"/>
  <c r="U1252" i="6" s="1"/>
  <c r="S1601" i="6"/>
  <c r="T1601" i="6" s="1"/>
  <c r="U1601" i="6" s="1"/>
  <c r="S1617" i="6"/>
  <c r="T1617" i="6" s="1"/>
  <c r="U1617" i="6" s="1"/>
  <c r="S893" i="6"/>
  <c r="T893" i="6" s="1"/>
  <c r="U893" i="6" s="1"/>
  <c r="S1255" i="6"/>
  <c r="T1255" i="6" s="1"/>
  <c r="U1255" i="6" s="1"/>
  <c r="S1602" i="6"/>
  <c r="T1602" i="6" s="1"/>
  <c r="U1602" i="6" s="1"/>
  <c r="S1618" i="6"/>
  <c r="T1618" i="6" s="1"/>
  <c r="U1618" i="6" s="1"/>
  <c r="S894" i="6"/>
  <c r="T894" i="6" s="1"/>
  <c r="U894" i="6" s="1"/>
  <c r="S1257" i="6"/>
  <c r="T1257" i="6" s="1"/>
  <c r="U1257" i="6" s="1"/>
  <c r="S1603" i="6"/>
  <c r="T1603" i="6" s="1"/>
  <c r="U1603" i="6" s="1"/>
  <c r="S1619" i="6"/>
  <c r="T1619" i="6" s="1"/>
  <c r="U1619" i="6" s="1"/>
  <c r="S1971" i="6"/>
  <c r="T1971" i="6" s="1"/>
  <c r="U1971" i="6" s="1"/>
  <c r="S1987" i="6"/>
  <c r="T1987" i="6" s="1"/>
  <c r="U1987" i="6" s="1"/>
  <c r="S871" i="6"/>
  <c r="T871" i="6" s="1"/>
  <c r="U871" i="6" s="1"/>
  <c r="S897" i="6"/>
  <c r="T897" i="6" s="1"/>
  <c r="U897" i="6" s="1"/>
  <c r="S1234" i="6"/>
  <c r="T1234" i="6" s="1"/>
  <c r="U1234" i="6" s="1"/>
  <c r="S1258" i="6"/>
  <c r="T1258" i="6" s="1"/>
  <c r="U1258" i="6" s="1"/>
  <c r="S1604" i="6"/>
  <c r="T1604" i="6" s="1"/>
  <c r="U1604" i="6" s="1"/>
  <c r="S1620" i="6"/>
  <c r="T1620" i="6" s="1"/>
  <c r="U1620" i="6" s="1"/>
  <c r="S1972" i="6"/>
  <c r="T1972" i="6" s="1"/>
  <c r="U1972" i="6" s="1"/>
  <c r="S1988" i="6"/>
  <c r="T1988" i="6" s="1"/>
  <c r="U1988" i="6" s="1"/>
  <c r="S2340" i="6"/>
  <c r="T2340" i="6" s="1"/>
  <c r="U2340" i="6" s="1"/>
  <c r="S873" i="6"/>
  <c r="T873" i="6" s="1"/>
  <c r="U873" i="6" s="1"/>
  <c r="S1235" i="6"/>
  <c r="T1235" i="6" s="1"/>
  <c r="U1235" i="6" s="1"/>
  <c r="S1260" i="6"/>
  <c r="T1260" i="6" s="1"/>
  <c r="U1260" i="6" s="1"/>
  <c r="S1605" i="6"/>
  <c r="T1605" i="6" s="1"/>
  <c r="U1605" i="6" s="1"/>
  <c r="S1621" i="6"/>
  <c r="T1621" i="6" s="1"/>
  <c r="U1621" i="6" s="1"/>
  <c r="S1973" i="6"/>
  <c r="T1973" i="6" s="1"/>
  <c r="U1973" i="6" s="1"/>
  <c r="S1989" i="6"/>
  <c r="T1989" i="6" s="1"/>
  <c r="U1989" i="6" s="1"/>
  <c r="S874" i="6"/>
  <c r="T874" i="6" s="1"/>
  <c r="U874" i="6" s="1"/>
  <c r="S1236" i="6"/>
  <c r="T1236" i="6" s="1"/>
  <c r="U1236" i="6" s="1"/>
  <c r="S1261" i="6"/>
  <c r="T1261" i="6" s="1"/>
  <c r="U1261" i="6" s="1"/>
  <c r="S1606" i="6"/>
  <c r="T1606" i="6" s="1"/>
  <c r="U1606" i="6" s="1"/>
  <c r="S1622" i="6"/>
  <c r="T1622" i="6" s="1"/>
  <c r="U1622" i="6" s="1"/>
  <c r="S1974" i="6"/>
  <c r="T1974" i="6" s="1"/>
  <c r="U1974" i="6" s="1"/>
  <c r="S876" i="6"/>
  <c r="T876" i="6" s="1"/>
  <c r="U876" i="6" s="1"/>
  <c r="S1239" i="6"/>
  <c r="T1239" i="6" s="1"/>
  <c r="U1239" i="6" s="1"/>
  <c r="S1607" i="6"/>
  <c r="T1607" i="6" s="1"/>
  <c r="U1607" i="6" s="1"/>
  <c r="S1623" i="6"/>
  <c r="T1623" i="6" s="1"/>
  <c r="U1623" i="6" s="1"/>
  <c r="S1975" i="6"/>
  <c r="T1975" i="6" s="1"/>
  <c r="U1975" i="6" s="1"/>
  <c r="S877" i="6"/>
  <c r="T877" i="6" s="1"/>
  <c r="U877" i="6" s="1"/>
  <c r="S1241" i="6"/>
  <c r="T1241" i="6" s="1"/>
  <c r="U1241" i="6" s="1"/>
  <c r="S1608" i="6"/>
  <c r="T1608" i="6" s="1"/>
  <c r="U1608" i="6" s="1"/>
  <c r="S1624" i="6"/>
  <c r="T1624" i="6" s="1"/>
  <c r="U1624" i="6" s="1"/>
  <c r="S1976" i="6"/>
  <c r="T1976" i="6" s="1"/>
  <c r="U1976" i="6" s="1"/>
  <c r="S878" i="6"/>
  <c r="T878" i="6" s="1"/>
  <c r="U878" i="6" s="1"/>
  <c r="S1242" i="6"/>
  <c r="T1242" i="6" s="1"/>
  <c r="U1242" i="6" s="1"/>
  <c r="S1609" i="6"/>
  <c r="T1609" i="6" s="1"/>
  <c r="U1609" i="6" s="1"/>
  <c r="S1625" i="6"/>
  <c r="T1625" i="6" s="1"/>
  <c r="U1625" i="6" s="1"/>
  <c r="S881" i="6"/>
  <c r="T881" i="6" s="1"/>
  <c r="U881" i="6" s="1"/>
  <c r="S1244" i="6"/>
  <c r="T1244" i="6" s="1"/>
  <c r="U1244" i="6" s="1"/>
  <c r="S1610" i="6"/>
  <c r="T1610" i="6" s="1"/>
  <c r="U1610" i="6" s="1"/>
  <c r="S513" i="6"/>
  <c r="T513" i="6" s="1"/>
  <c r="U513" i="6" s="1"/>
  <c r="S882" i="6"/>
  <c r="T882" i="6" s="1"/>
  <c r="U882" i="6" s="1"/>
  <c r="S1245" i="6"/>
  <c r="T1245" i="6" s="1"/>
  <c r="U1245" i="6" s="1"/>
  <c r="S1611" i="6"/>
  <c r="T1611" i="6" s="1"/>
  <c r="U1611" i="6" s="1"/>
  <c r="S1963" i="6"/>
  <c r="T1963" i="6" s="1"/>
  <c r="U1963" i="6" s="1"/>
  <c r="S1979" i="6"/>
  <c r="T1979" i="6" s="1"/>
  <c r="U1979" i="6" s="1"/>
  <c r="S519" i="6"/>
  <c r="T519" i="6" s="1"/>
  <c r="U519" i="6" s="1"/>
  <c r="S883" i="6"/>
  <c r="T883" i="6" s="1"/>
  <c r="U883" i="6" s="1"/>
  <c r="S1246" i="6"/>
  <c r="T1246" i="6" s="1"/>
  <c r="U1246" i="6" s="1"/>
  <c r="S1612" i="6"/>
  <c r="T1612" i="6" s="1"/>
  <c r="U1612" i="6" s="1"/>
  <c r="S1964" i="6"/>
  <c r="T1964" i="6" s="1"/>
  <c r="U1964" i="6" s="1"/>
  <c r="S1980" i="6"/>
  <c r="T1980" i="6" s="1"/>
  <c r="U1980" i="6" s="1"/>
  <c r="S145" i="6"/>
  <c r="T145" i="6" s="1"/>
  <c r="U145" i="6" s="1"/>
  <c r="S2335" i="6"/>
  <c r="T2335" i="6" s="1"/>
  <c r="U2335" i="6" s="1"/>
  <c r="S2352" i="6"/>
  <c r="T2352" i="6" s="1"/>
  <c r="U2352" i="6" s="1"/>
  <c r="S2705" i="6"/>
  <c r="T2705" i="6" s="1"/>
  <c r="U2705" i="6" s="1"/>
  <c r="S3041" i="6"/>
  <c r="T3041" i="6" s="1"/>
  <c r="U3041" i="6" s="1"/>
  <c r="S3137" i="6"/>
  <c r="T3137" i="6" s="1"/>
  <c r="U3137" i="6" s="1"/>
  <c r="S2336" i="6"/>
  <c r="T2336" i="6" s="1"/>
  <c r="U2336" i="6" s="1"/>
  <c r="S2353" i="6"/>
  <c r="T2353" i="6" s="1"/>
  <c r="U2353" i="6" s="1"/>
  <c r="S2690" i="6"/>
  <c r="T2690" i="6" s="1"/>
  <c r="U2690" i="6" s="1"/>
  <c r="S2706" i="6"/>
  <c r="T2706" i="6" s="1"/>
  <c r="U2706" i="6" s="1"/>
  <c r="S3042" i="6"/>
  <c r="T3042" i="6" s="1"/>
  <c r="U3042" i="6" s="1"/>
  <c r="S1962" i="6"/>
  <c r="T1962" i="6" s="1"/>
  <c r="U1962" i="6" s="1"/>
  <c r="S2337" i="6"/>
  <c r="T2337" i="6" s="1"/>
  <c r="U2337" i="6" s="1"/>
  <c r="S2691" i="6"/>
  <c r="T2691" i="6" s="1"/>
  <c r="U2691" i="6" s="1"/>
  <c r="S2707" i="6"/>
  <c r="T2707" i="6" s="1"/>
  <c r="U2707" i="6" s="1"/>
  <c r="S3043" i="6"/>
  <c r="T3043" i="6" s="1"/>
  <c r="U3043" i="6" s="1"/>
  <c r="S3315" i="6"/>
  <c r="T3315" i="6" s="1"/>
  <c r="U3315" i="6" s="1"/>
  <c r="S529" i="6"/>
  <c r="T529" i="6" s="1"/>
  <c r="U529" i="6" s="1"/>
  <c r="S1965" i="6"/>
  <c r="T1965" i="6" s="1"/>
  <c r="U1965" i="6" s="1"/>
  <c r="S2338" i="6"/>
  <c r="T2338" i="6" s="1"/>
  <c r="U2338" i="6" s="1"/>
  <c r="S2692" i="6"/>
  <c r="T2692" i="6" s="1"/>
  <c r="U2692" i="6" s="1"/>
  <c r="S2708" i="6"/>
  <c r="T2708" i="6" s="1"/>
  <c r="U2708" i="6" s="1"/>
  <c r="S3044" i="6"/>
  <c r="T3044" i="6" s="1"/>
  <c r="U3044" i="6" s="1"/>
  <c r="S1969" i="6"/>
  <c r="T1969" i="6" s="1"/>
  <c r="U1969" i="6" s="1"/>
  <c r="S2339" i="6"/>
  <c r="T2339" i="6" s="1"/>
  <c r="U2339" i="6" s="1"/>
  <c r="S2693" i="6"/>
  <c r="T2693" i="6" s="1"/>
  <c r="U2693" i="6" s="1"/>
  <c r="S2709" i="6"/>
  <c r="T2709" i="6" s="1"/>
  <c r="U2709" i="6" s="1"/>
  <c r="S2949" i="6"/>
  <c r="T2949" i="6" s="1"/>
  <c r="U2949" i="6" s="1"/>
  <c r="S3045" i="6"/>
  <c r="T3045" i="6" s="1"/>
  <c r="U3045" i="6" s="1"/>
  <c r="S1970" i="6"/>
  <c r="T1970" i="6" s="1"/>
  <c r="U1970" i="6" s="1"/>
  <c r="S2341" i="6"/>
  <c r="T2341" i="6" s="1"/>
  <c r="U2341" i="6" s="1"/>
  <c r="S2694" i="6"/>
  <c r="T2694" i="6" s="1"/>
  <c r="U2694" i="6" s="1"/>
  <c r="S2710" i="6"/>
  <c r="T2710" i="6" s="1"/>
  <c r="U2710" i="6" s="1"/>
  <c r="S2950" i="6"/>
  <c r="T2950" i="6" s="1"/>
  <c r="U2950" i="6" s="1"/>
  <c r="S3046" i="6"/>
  <c r="T3046" i="6" s="1"/>
  <c r="U3046" i="6" s="1"/>
  <c r="S3222" i="6"/>
  <c r="T3222" i="6" s="1"/>
  <c r="U3222" i="6" s="1"/>
  <c r="S3318" i="6"/>
  <c r="T3318" i="6" s="1"/>
  <c r="U3318" i="6" s="1"/>
  <c r="S1977" i="6"/>
  <c r="T1977" i="6" s="1"/>
  <c r="U1977" i="6" s="1"/>
  <c r="S2342" i="6"/>
  <c r="T2342" i="6" s="1"/>
  <c r="U2342" i="6" s="1"/>
  <c r="S2695" i="6"/>
  <c r="T2695" i="6" s="1"/>
  <c r="U2695" i="6" s="1"/>
  <c r="S2711" i="6"/>
  <c r="T2711" i="6" s="1"/>
  <c r="U2711" i="6" s="1"/>
  <c r="S2951" i="6"/>
  <c r="T2951" i="6" s="1"/>
  <c r="U2951" i="6" s="1"/>
  <c r="S3223" i="6"/>
  <c r="T3223" i="6" s="1"/>
  <c r="U3223" i="6" s="1"/>
  <c r="S1978" i="6"/>
  <c r="T1978" i="6" s="1"/>
  <c r="U1978" i="6" s="1"/>
  <c r="S2326" i="6"/>
  <c r="T2326" i="6" s="1"/>
  <c r="U2326" i="6" s="1"/>
  <c r="S2343" i="6"/>
  <c r="T2343" i="6" s="1"/>
  <c r="U2343" i="6" s="1"/>
  <c r="S2696" i="6"/>
  <c r="T2696" i="6" s="1"/>
  <c r="U2696" i="6" s="1"/>
  <c r="S2712" i="6"/>
  <c r="T2712" i="6" s="1"/>
  <c r="U2712" i="6" s="1"/>
  <c r="S2952" i="6"/>
  <c r="T2952" i="6" s="1"/>
  <c r="U2952" i="6" s="1"/>
  <c r="S3224" i="6"/>
  <c r="T3224" i="6" s="1"/>
  <c r="U3224" i="6" s="1"/>
  <c r="S1248" i="6"/>
  <c r="T1248" i="6" s="1"/>
  <c r="U1248" i="6" s="1"/>
  <c r="S1981" i="6"/>
  <c r="T1981" i="6" s="1"/>
  <c r="U1981" i="6" s="1"/>
  <c r="S2327" i="6"/>
  <c r="T2327" i="6" s="1"/>
  <c r="U2327" i="6" s="1"/>
  <c r="S2344" i="6"/>
  <c r="T2344" i="6" s="1"/>
  <c r="U2344" i="6" s="1"/>
  <c r="S2697" i="6"/>
  <c r="T2697" i="6" s="1"/>
  <c r="U2697" i="6" s="1"/>
  <c r="S2713" i="6"/>
  <c r="T2713" i="6" s="1"/>
  <c r="U2713" i="6" s="1"/>
  <c r="S2953" i="6"/>
  <c r="T2953" i="6" s="1"/>
  <c r="U2953" i="6" s="1"/>
  <c r="S884" i="6"/>
  <c r="T884" i="6" s="1"/>
  <c r="U884" i="6" s="1"/>
  <c r="S1985" i="6"/>
  <c r="T1985" i="6" s="1"/>
  <c r="U1985" i="6" s="1"/>
  <c r="S2328" i="6"/>
  <c r="T2328" i="6" s="1"/>
  <c r="U2328" i="6" s="1"/>
  <c r="S2345" i="6"/>
  <c r="T2345" i="6" s="1"/>
  <c r="U2345" i="6" s="1"/>
  <c r="S2698" i="6"/>
  <c r="T2698" i="6" s="1"/>
  <c r="U2698" i="6" s="1"/>
  <c r="S2714" i="6"/>
  <c r="T2714" i="6" s="1"/>
  <c r="U2714" i="6" s="1"/>
  <c r="S2954" i="6"/>
  <c r="T2954" i="6" s="1"/>
  <c r="U2954" i="6" s="1"/>
  <c r="S1986" i="6"/>
  <c r="T1986" i="6" s="1"/>
  <c r="U1986" i="6" s="1"/>
  <c r="S2329" i="6"/>
  <c r="T2329" i="6" s="1"/>
  <c r="U2329" i="6" s="1"/>
  <c r="S2346" i="6"/>
  <c r="T2346" i="6" s="1"/>
  <c r="U2346" i="6" s="1"/>
  <c r="S2330" i="6"/>
  <c r="T2330" i="6" s="1"/>
  <c r="U2330" i="6" s="1"/>
  <c r="S2347" i="6"/>
  <c r="T2347" i="6" s="1"/>
  <c r="U2347" i="6" s="1"/>
  <c r="S2700" i="6"/>
  <c r="T2700" i="6" s="1"/>
  <c r="U2700" i="6" s="1"/>
  <c r="S2716" i="6"/>
  <c r="T2716" i="6" s="1"/>
  <c r="U2716" i="6" s="1"/>
  <c r="S3132" i="6"/>
  <c r="T3132" i="6" s="1"/>
  <c r="U3132" i="6" s="1"/>
  <c r="S3228" i="6"/>
  <c r="T3228" i="6" s="1"/>
  <c r="U3228" i="6" s="1"/>
  <c r="S2331" i="6"/>
  <c r="T2331" i="6" s="1"/>
  <c r="U2331" i="6" s="1"/>
  <c r="S2348" i="6"/>
  <c r="T2348" i="6" s="1"/>
  <c r="U2348" i="6" s="1"/>
  <c r="S2701" i="6"/>
  <c r="T2701" i="6" s="1"/>
  <c r="U2701" i="6" s="1"/>
  <c r="S2717" i="6"/>
  <c r="T2717" i="6" s="1"/>
  <c r="U2717" i="6" s="1"/>
  <c r="S2333" i="6"/>
  <c r="T2333" i="6" s="1"/>
  <c r="U2333" i="6" s="1"/>
  <c r="S2350" i="6"/>
  <c r="T2350" i="6" s="1"/>
  <c r="U2350" i="6" s="1"/>
  <c r="S2703" i="6"/>
  <c r="T2703" i="6" s="1"/>
  <c r="U2703" i="6" s="1"/>
  <c r="S3135" i="6"/>
  <c r="T3135" i="6" s="1"/>
  <c r="U3135" i="6" s="1"/>
  <c r="S2334" i="6"/>
  <c r="T2334" i="6" s="1"/>
  <c r="U2334" i="6" s="1"/>
  <c r="S2351" i="6"/>
  <c r="T2351" i="6" s="1"/>
  <c r="U2351" i="6" s="1"/>
  <c r="S2704" i="6"/>
  <c r="T2704" i="6" s="1"/>
  <c r="U2704" i="6" s="1"/>
  <c r="S34" i="6"/>
  <c r="T34" i="6" s="1"/>
  <c r="U34" i="6" s="1"/>
  <c r="S50" i="6"/>
  <c r="T50" i="6" s="1"/>
  <c r="U50" i="6" s="1"/>
  <c r="S402" i="6"/>
  <c r="T402" i="6" s="1"/>
  <c r="U402" i="6" s="1"/>
  <c r="S418" i="6"/>
  <c r="T418" i="6" s="1"/>
  <c r="U418" i="6" s="1"/>
  <c r="S770" i="6"/>
  <c r="T770" i="6" s="1"/>
  <c r="U770" i="6" s="1"/>
  <c r="S35" i="6"/>
  <c r="T35" i="6" s="1"/>
  <c r="U35" i="6" s="1"/>
  <c r="S51" i="6"/>
  <c r="T51" i="6" s="1"/>
  <c r="U51" i="6" s="1"/>
  <c r="S403" i="6"/>
  <c r="T403" i="6" s="1"/>
  <c r="U403" i="6" s="1"/>
  <c r="S419" i="6"/>
  <c r="T419" i="6" s="1"/>
  <c r="U419" i="6" s="1"/>
  <c r="S36" i="6"/>
  <c r="T36" i="6" s="1"/>
  <c r="U36" i="6" s="1"/>
  <c r="S52" i="6"/>
  <c r="T52" i="6" s="1"/>
  <c r="U52" i="6" s="1"/>
  <c r="S404" i="6"/>
  <c r="T404" i="6" s="1"/>
  <c r="U404" i="6" s="1"/>
  <c r="S420" i="6"/>
  <c r="T420" i="6" s="1"/>
  <c r="U420" i="6" s="1"/>
  <c r="S772" i="6"/>
  <c r="T772" i="6" s="1"/>
  <c r="U772" i="6" s="1"/>
  <c r="S37" i="6"/>
  <c r="T37" i="6" s="1"/>
  <c r="U37" i="6" s="1"/>
  <c r="S53" i="6"/>
  <c r="T53" i="6" s="1"/>
  <c r="U53" i="6" s="1"/>
  <c r="S405" i="6"/>
  <c r="T405" i="6" s="1"/>
  <c r="U405" i="6" s="1"/>
  <c r="S421" i="6"/>
  <c r="T421" i="6" s="1"/>
  <c r="U421" i="6" s="1"/>
  <c r="S773" i="6"/>
  <c r="T773" i="6" s="1"/>
  <c r="U773" i="6" s="1"/>
  <c r="S1125" i="6"/>
  <c r="T1125" i="6" s="1"/>
  <c r="U1125" i="6" s="1"/>
  <c r="S1141" i="6"/>
  <c r="T1141" i="6" s="1"/>
  <c r="U1141" i="6" s="1"/>
  <c r="S38" i="6"/>
  <c r="T38" i="6" s="1"/>
  <c r="U38" i="6" s="1"/>
  <c r="S54" i="6"/>
  <c r="T54" i="6" s="1"/>
  <c r="U54" i="6" s="1"/>
  <c r="S406" i="6"/>
  <c r="T406" i="6" s="1"/>
  <c r="U406" i="6" s="1"/>
  <c r="S758" i="6"/>
  <c r="T758" i="6" s="1"/>
  <c r="U758" i="6" s="1"/>
  <c r="S774" i="6"/>
  <c r="T774" i="6" s="1"/>
  <c r="U774" i="6" s="1"/>
  <c r="S1126" i="6"/>
  <c r="T1126" i="6" s="1"/>
  <c r="U1126" i="6" s="1"/>
  <c r="S1142" i="6"/>
  <c r="T1142" i="6" s="1"/>
  <c r="U1142" i="6" s="1"/>
  <c r="S40" i="6"/>
  <c r="T40" i="6" s="1"/>
  <c r="U40" i="6" s="1"/>
  <c r="S56" i="6"/>
  <c r="T56" i="6" s="1"/>
  <c r="U56" i="6" s="1"/>
  <c r="S408" i="6"/>
  <c r="T408" i="6" s="1"/>
  <c r="U408" i="6" s="1"/>
  <c r="S760" i="6"/>
  <c r="T760" i="6" s="1"/>
  <c r="U760" i="6" s="1"/>
  <c r="S776" i="6"/>
  <c r="T776" i="6" s="1"/>
  <c r="U776" i="6" s="1"/>
  <c r="S1128" i="6"/>
  <c r="T1128" i="6" s="1"/>
  <c r="U1128" i="6" s="1"/>
  <c r="S1144" i="6"/>
  <c r="T1144" i="6" s="1"/>
  <c r="U1144" i="6" s="1"/>
  <c r="S41" i="6"/>
  <c r="T41" i="6" s="1"/>
  <c r="U41" i="6" s="1"/>
  <c r="S57" i="6"/>
  <c r="T57" i="6" s="1"/>
  <c r="U57" i="6" s="1"/>
  <c r="S409" i="6"/>
  <c r="T409" i="6" s="1"/>
  <c r="U409" i="6" s="1"/>
  <c r="S761" i="6"/>
  <c r="T761" i="6" s="1"/>
  <c r="U761" i="6" s="1"/>
  <c r="S777" i="6"/>
  <c r="T777" i="6" s="1"/>
  <c r="U777" i="6" s="1"/>
  <c r="S42" i="6"/>
  <c r="T42" i="6" s="1"/>
  <c r="U42" i="6" s="1"/>
  <c r="S394" i="6"/>
  <c r="T394" i="6" s="1"/>
  <c r="U394" i="6" s="1"/>
  <c r="S410" i="6"/>
  <c r="T410" i="6" s="1"/>
  <c r="U410" i="6" s="1"/>
  <c r="S762" i="6"/>
  <c r="T762" i="6" s="1"/>
  <c r="U762" i="6" s="1"/>
  <c r="S778" i="6"/>
  <c r="T778" i="6" s="1"/>
  <c r="U778" i="6" s="1"/>
  <c r="S43" i="6"/>
  <c r="T43" i="6" s="1"/>
  <c r="U43" i="6" s="1"/>
  <c r="S395" i="6"/>
  <c r="T395" i="6" s="1"/>
  <c r="U395" i="6" s="1"/>
  <c r="S411" i="6"/>
  <c r="T411" i="6" s="1"/>
  <c r="U411" i="6" s="1"/>
  <c r="S763" i="6"/>
  <c r="T763" i="6" s="1"/>
  <c r="U763" i="6" s="1"/>
  <c r="S779" i="6"/>
  <c r="T779" i="6" s="1"/>
  <c r="U779" i="6" s="1"/>
  <c r="S1131" i="6"/>
  <c r="T1131" i="6" s="1"/>
  <c r="U1131" i="6" s="1"/>
  <c r="S1147" i="6"/>
  <c r="T1147" i="6" s="1"/>
  <c r="U1147" i="6" s="1"/>
  <c r="S44" i="6"/>
  <c r="T44" i="6" s="1"/>
  <c r="U44" i="6" s="1"/>
  <c r="S396" i="6"/>
  <c r="T396" i="6" s="1"/>
  <c r="U396" i="6" s="1"/>
  <c r="S412" i="6"/>
  <c r="T412" i="6" s="1"/>
  <c r="U412" i="6" s="1"/>
  <c r="S764" i="6"/>
  <c r="T764" i="6" s="1"/>
  <c r="U764" i="6" s="1"/>
  <c r="S45" i="6"/>
  <c r="T45" i="6" s="1"/>
  <c r="U45" i="6" s="1"/>
  <c r="S397" i="6"/>
  <c r="T397" i="6" s="1"/>
  <c r="U397" i="6" s="1"/>
  <c r="S413" i="6"/>
  <c r="T413" i="6" s="1"/>
  <c r="U413" i="6" s="1"/>
  <c r="S765" i="6"/>
  <c r="T765" i="6" s="1"/>
  <c r="U765" i="6" s="1"/>
  <c r="S781" i="6"/>
  <c r="T781" i="6" s="1"/>
  <c r="U781" i="6" s="1"/>
  <c r="S30" i="6"/>
  <c r="T30" i="6" s="1"/>
  <c r="U30" i="6" s="1"/>
  <c r="S46" i="6"/>
  <c r="T46" i="6" s="1"/>
  <c r="U46" i="6" s="1"/>
  <c r="S398" i="6"/>
  <c r="T398" i="6" s="1"/>
  <c r="U398" i="6" s="1"/>
  <c r="S414" i="6"/>
  <c r="T414" i="6" s="1"/>
  <c r="U414" i="6" s="1"/>
  <c r="S31" i="6"/>
  <c r="T31" i="6" s="1"/>
  <c r="U31" i="6" s="1"/>
  <c r="S47" i="6"/>
  <c r="T47" i="6" s="1"/>
  <c r="U47" i="6" s="1"/>
  <c r="S399" i="6"/>
  <c r="T399" i="6" s="1"/>
  <c r="U399" i="6" s="1"/>
  <c r="S415" i="6"/>
  <c r="T415" i="6" s="1"/>
  <c r="U415" i="6" s="1"/>
  <c r="S767" i="6"/>
  <c r="T767" i="6" s="1"/>
  <c r="U767" i="6" s="1"/>
  <c r="S783" i="6"/>
  <c r="T783" i="6" s="1"/>
  <c r="U783" i="6" s="1"/>
  <c r="S1135" i="6"/>
  <c r="T1135" i="6" s="1"/>
  <c r="U1135" i="6" s="1"/>
  <c r="S32" i="6"/>
  <c r="T32" i="6" s="1"/>
  <c r="U32" i="6" s="1"/>
  <c r="S48" i="6"/>
  <c r="T48" i="6" s="1"/>
  <c r="U48" i="6" s="1"/>
  <c r="S400" i="6"/>
  <c r="T400" i="6" s="1"/>
  <c r="U400" i="6" s="1"/>
  <c r="S416" i="6"/>
  <c r="T416" i="6" s="1"/>
  <c r="U416" i="6" s="1"/>
  <c r="S768" i="6"/>
  <c r="T768" i="6" s="1"/>
  <c r="U768" i="6" s="1"/>
  <c r="S784" i="6"/>
  <c r="T784" i="6" s="1"/>
  <c r="U784" i="6" s="1"/>
  <c r="S407" i="6"/>
  <c r="T407" i="6" s="1"/>
  <c r="U407" i="6" s="1"/>
  <c r="S1133" i="6"/>
  <c r="T1133" i="6" s="1"/>
  <c r="U1133" i="6" s="1"/>
  <c r="S1486" i="6"/>
  <c r="T1486" i="6" s="1"/>
  <c r="U1486" i="6" s="1"/>
  <c r="S1502" i="6"/>
  <c r="T1502" i="6" s="1"/>
  <c r="U1502" i="6" s="1"/>
  <c r="S1854" i="6"/>
  <c r="T1854" i="6" s="1"/>
  <c r="U1854" i="6" s="1"/>
  <c r="S1870" i="6"/>
  <c r="T1870" i="6" s="1"/>
  <c r="U1870" i="6" s="1"/>
  <c r="S33" i="6"/>
  <c r="T33" i="6" s="1"/>
  <c r="U33" i="6" s="1"/>
  <c r="S417" i="6"/>
  <c r="T417" i="6" s="1"/>
  <c r="U417" i="6" s="1"/>
  <c r="S1134" i="6"/>
  <c r="T1134" i="6" s="1"/>
  <c r="U1134" i="6" s="1"/>
  <c r="S1487" i="6"/>
  <c r="T1487" i="6" s="1"/>
  <c r="U1487" i="6" s="1"/>
  <c r="S1503" i="6"/>
  <c r="T1503" i="6" s="1"/>
  <c r="U1503" i="6" s="1"/>
  <c r="S1855" i="6"/>
  <c r="T1855" i="6" s="1"/>
  <c r="U1855" i="6" s="1"/>
  <c r="S1871" i="6"/>
  <c r="T1871" i="6" s="1"/>
  <c r="U1871" i="6" s="1"/>
  <c r="S39" i="6"/>
  <c r="T39" i="6" s="1"/>
  <c r="U39" i="6" s="1"/>
  <c r="S1136" i="6"/>
  <c r="T1136" i="6" s="1"/>
  <c r="U1136" i="6" s="1"/>
  <c r="S1488" i="6"/>
  <c r="T1488" i="6" s="1"/>
  <c r="U1488" i="6" s="1"/>
  <c r="S1504" i="6"/>
  <c r="T1504" i="6" s="1"/>
  <c r="U1504" i="6" s="1"/>
  <c r="S1856" i="6"/>
  <c r="T1856" i="6" s="1"/>
  <c r="U1856" i="6" s="1"/>
  <c r="S1872" i="6"/>
  <c r="T1872" i="6" s="1"/>
  <c r="U1872" i="6" s="1"/>
  <c r="S49" i="6"/>
  <c r="T49" i="6" s="1"/>
  <c r="U49" i="6" s="1"/>
  <c r="S1137" i="6"/>
  <c r="T1137" i="6" s="1"/>
  <c r="U1137" i="6" s="1"/>
  <c r="S1489" i="6"/>
  <c r="T1489" i="6" s="1"/>
  <c r="U1489" i="6" s="1"/>
  <c r="S1505" i="6"/>
  <c r="T1505" i="6" s="1"/>
  <c r="U1505" i="6" s="1"/>
  <c r="S55" i="6"/>
  <c r="T55" i="6" s="1"/>
  <c r="U55" i="6" s="1"/>
  <c r="S1138" i="6"/>
  <c r="T1138" i="6" s="1"/>
  <c r="U1138" i="6" s="1"/>
  <c r="S1490" i="6"/>
  <c r="T1490" i="6" s="1"/>
  <c r="U1490" i="6" s="1"/>
  <c r="S1506" i="6"/>
  <c r="T1506" i="6" s="1"/>
  <c r="U1506" i="6" s="1"/>
  <c r="S1139" i="6"/>
  <c r="T1139" i="6" s="1"/>
  <c r="U1139" i="6" s="1"/>
  <c r="S1491" i="6"/>
  <c r="T1491" i="6" s="1"/>
  <c r="U1491" i="6" s="1"/>
  <c r="S1507" i="6"/>
  <c r="T1507" i="6" s="1"/>
  <c r="U1507" i="6" s="1"/>
  <c r="S1859" i="6"/>
  <c r="T1859" i="6" s="1"/>
  <c r="U1859" i="6" s="1"/>
  <c r="S1875" i="6"/>
  <c r="T1875" i="6" s="1"/>
  <c r="U1875" i="6" s="1"/>
  <c r="S759" i="6"/>
  <c r="T759" i="6" s="1"/>
  <c r="U759" i="6" s="1"/>
  <c r="S1140" i="6"/>
  <c r="T1140" i="6" s="1"/>
  <c r="U1140" i="6" s="1"/>
  <c r="S1492" i="6"/>
  <c r="T1492" i="6" s="1"/>
  <c r="U1492" i="6" s="1"/>
  <c r="S1508" i="6"/>
  <c r="T1508" i="6" s="1"/>
  <c r="U1508" i="6" s="1"/>
  <c r="S1860" i="6"/>
  <c r="T1860" i="6" s="1"/>
  <c r="U1860" i="6" s="1"/>
  <c r="S1876" i="6"/>
  <c r="T1876" i="6" s="1"/>
  <c r="U1876" i="6" s="1"/>
  <c r="S2228" i="6"/>
  <c r="T2228" i="6" s="1"/>
  <c r="U2228" i="6" s="1"/>
  <c r="S766" i="6"/>
  <c r="T766" i="6" s="1"/>
  <c r="U766" i="6" s="1"/>
  <c r="S1143" i="6"/>
  <c r="T1143" i="6" s="1"/>
  <c r="U1143" i="6" s="1"/>
  <c r="S1493" i="6"/>
  <c r="T1493" i="6" s="1"/>
  <c r="U1493" i="6" s="1"/>
  <c r="S1509" i="6"/>
  <c r="T1509" i="6" s="1"/>
  <c r="U1509" i="6" s="1"/>
  <c r="S1861" i="6"/>
  <c r="T1861" i="6" s="1"/>
  <c r="U1861" i="6" s="1"/>
  <c r="S1877" i="6"/>
  <c r="T1877" i="6" s="1"/>
  <c r="U1877" i="6" s="1"/>
  <c r="S769" i="6"/>
  <c r="T769" i="6" s="1"/>
  <c r="U769" i="6" s="1"/>
  <c r="S1145" i="6"/>
  <c r="T1145" i="6" s="1"/>
  <c r="U1145" i="6" s="1"/>
  <c r="S1494" i="6"/>
  <c r="T1494" i="6" s="1"/>
  <c r="U1494" i="6" s="1"/>
  <c r="S1510" i="6"/>
  <c r="T1510" i="6" s="1"/>
  <c r="U1510" i="6" s="1"/>
  <c r="S1862" i="6"/>
  <c r="T1862" i="6" s="1"/>
  <c r="U1862" i="6" s="1"/>
  <c r="S2214" i="6"/>
  <c r="T2214" i="6" s="1"/>
  <c r="U2214" i="6" s="1"/>
  <c r="S771" i="6"/>
  <c r="T771" i="6" s="1"/>
  <c r="U771" i="6" s="1"/>
  <c r="S1122" i="6"/>
  <c r="T1122" i="6" s="1"/>
  <c r="U1122" i="6" s="1"/>
  <c r="S1146" i="6"/>
  <c r="T1146" i="6" s="1"/>
  <c r="U1146" i="6" s="1"/>
  <c r="S1495" i="6"/>
  <c r="T1495" i="6" s="1"/>
  <c r="U1495" i="6" s="1"/>
  <c r="S1511" i="6"/>
  <c r="T1511" i="6" s="1"/>
  <c r="U1511" i="6" s="1"/>
  <c r="S1863" i="6"/>
  <c r="T1863" i="6" s="1"/>
  <c r="U1863" i="6" s="1"/>
  <c r="S775" i="6"/>
  <c r="T775" i="6" s="1"/>
  <c r="U775" i="6" s="1"/>
  <c r="S1123" i="6"/>
  <c r="T1123" i="6" s="1"/>
  <c r="U1123" i="6" s="1"/>
  <c r="S1148" i="6"/>
  <c r="T1148" i="6" s="1"/>
  <c r="U1148" i="6" s="1"/>
  <c r="S1496" i="6"/>
  <c r="T1496" i="6" s="1"/>
  <c r="U1496" i="6" s="1"/>
  <c r="S1512" i="6"/>
  <c r="T1512" i="6" s="1"/>
  <c r="U1512" i="6" s="1"/>
  <c r="S1864" i="6"/>
  <c r="T1864" i="6" s="1"/>
  <c r="U1864" i="6" s="1"/>
  <c r="S780" i="6"/>
  <c r="T780" i="6" s="1"/>
  <c r="U780" i="6" s="1"/>
  <c r="S1124" i="6"/>
  <c r="T1124" i="6" s="1"/>
  <c r="U1124" i="6" s="1"/>
  <c r="S1149" i="6"/>
  <c r="T1149" i="6" s="1"/>
  <c r="U1149" i="6" s="1"/>
  <c r="S1497" i="6"/>
  <c r="T1497" i="6" s="1"/>
  <c r="U1497" i="6" s="1"/>
  <c r="S1513" i="6"/>
  <c r="T1513" i="6" s="1"/>
  <c r="U1513" i="6" s="1"/>
  <c r="S782" i="6"/>
  <c r="T782" i="6" s="1"/>
  <c r="U782" i="6" s="1"/>
  <c r="S1127" i="6"/>
  <c r="T1127" i="6" s="1"/>
  <c r="U1127" i="6" s="1"/>
  <c r="S1498" i="6"/>
  <c r="T1498" i="6" s="1"/>
  <c r="U1498" i="6" s="1"/>
  <c r="S785" i="6"/>
  <c r="T785" i="6" s="1"/>
  <c r="U785" i="6" s="1"/>
  <c r="S1129" i="6"/>
  <c r="T1129" i="6" s="1"/>
  <c r="U1129" i="6" s="1"/>
  <c r="S1499" i="6"/>
  <c r="T1499" i="6" s="1"/>
  <c r="U1499" i="6" s="1"/>
  <c r="S1851" i="6"/>
  <c r="T1851" i="6" s="1"/>
  <c r="U1851" i="6" s="1"/>
  <c r="S1867" i="6"/>
  <c r="T1867" i="6" s="1"/>
  <c r="U1867" i="6" s="1"/>
  <c r="S1130" i="6"/>
  <c r="T1130" i="6" s="1"/>
  <c r="U1130" i="6" s="1"/>
  <c r="S1500" i="6"/>
  <c r="T1500" i="6" s="1"/>
  <c r="U1500" i="6" s="1"/>
  <c r="S1852" i="6"/>
  <c r="T1852" i="6" s="1"/>
  <c r="U1852" i="6" s="1"/>
  <c r="S1868" i="6"/>
  <c r="T1868" i="6" s="1"/>
  <c r="U1868" i="6" s="1"/>
  <c r="S2220" i="6"/>
  <c r="T2220" i="6" s="1"/>
  <c r="U2220" i="6" s="1"/>
  <c r="S2236" i="6"/>
  <c r="T2236" i="6" s="1"/>
  <c r="U2236" i="6" s="1"/>
  <c r="S1853" i="6"/>
  <c r="T1853" i="6" s="1"/>
  <c r="U1853" i="6" s="1"/>
  <c r="S2232" i="6"/>
  <c r="T2232" i="6" s="1"/>
  <c r="U2232" i="6" s="1"/>
  <c r="S2593" i="6"/>
  <c r="T2593" i="6" s="1"/>
  <c r="U2593" i="6" s="1"/>
  <c r="S3105" i="6"/>
  <c r="T3105" i="6" s="1"/>
  <c r="U3105" i="6" s="1"/>
  <c r="S1857" i="6"/>
  <c r="T1857" i="6" s="1"/>
  <c r="U1857" i="6" s="1"/>
  <c r="S2215" i="6"/>
  <c r="T2215" i="6" s="1"/>
  <c r="U2215" i="6" s="1"/>
  <c r="S2233" i="6"/>
  <c r="T2233" i="6" s="1"/>
  <c r="U2233" i="6" s="1"/>
  <c r="S2578" i="6"/>
  <c r="T2578" i="6" s="1"/>
  <c r="U2578" i="6" s="1"/>
  <c r="S2594" i="6"/>
  <c r="T2594" i="6" s="1"/>
  <c r="U2594" i="6" s="1"/>
  <c r="S3106" i="6"/>
  <c r="T3106" i="6" s="1"/>
  <c r="U3106" i="6" s="1"/>
  <c r="S401" i="6"/>
  <c r="T401" i="6" s="1"/>
  <c r="U401" i="6" s="1"/>
  <c r="S1858" i="6"/>
  <c r="T1858" i="6" s="1"/>
  <c r="U1858" i="6" s="1"/>
  <c r="S2216" i="6"/>
  <c r="T2216" i="6" s="1"/>
  <c r="U2216" i="6" s="1"/>
  <c r="S2234" i="6"/>
  <c r="T2234" i="6" s="1"/>
  <c r="U2234" i="6" s="1"/>
  <c r="S2579" i="6"/>
  <c r="T2579" i="6" s="1"/>
  <c r="U2579" i="6" s="1"/>
  <c r="S2595" i="6"/>
  <c r="T2595" i="6" s="1"/>
  <c r="U2595" i="6" s="1"/>
  <c r="S3107" i="6"/>
  <c r="T3107" i="6" s="1"/>
  <c r="U3107" i="6" s="1"/>
  <c r="S1132" i="6"/>
  <c r="T1132" i="6" s="1"/>
  <c r="U1132" i="6" s="1"/>
  <c r="S1865" i="6"/>
  <c r="T1865" i="6" s="1"/>
  <c r="U1865" i="6" s="1"/>
  <c r="S2217" i="6"/>
  <c r="T2217" i="6" s="1"/>
  <c r="U2217" i="6" s="1"/>
  <c r="S2235" i="6"/>
  <c r="T2235" i="6" s="1"/>
  <c r="U2235" i="6" s="1"/>
  <c r="S2580" i="6"/>
  <c r="T2580" i="6" s="1"/>
  <c r="U2580" i="6" s="1"/>
  <c r="S2596" i="6"/>
  <c r="T2596" i="6" s="1"/>
  <c r="U2596" i="6" s="1"/>
  <c r="S3012" i="6"/>
  <c r="T3012" i="6" s="1"/>
  <c r="U3012" i="6" s="1"/>
  <c r="S3108" i="6"/>
  <c r="T3108" i="6" s="1"/>
  <c r="U3108" i="6" s="1"/>
  <c r="S1866" i="6"/>
  <c r="T1866" i="6" s="1"/>
  <c r="U1866" i="6" s="1"/>
  <c r="S2218" i="6"/>
  <c r="T2218" i="6" s="1"/>
  <c r="U2218" i="6" s="1"/>
  <c r="S2237" i="6"/>
  <c r="T2237" i="6" s="1"/>
  <c r="U2237" i="6" s="1"/>
  <c r="S2581" i="6"/>
  <c r="T2581" i="6" s="1"/>
  <c r="U2581" i="6" s="1"/>
  <c r="S2597" i="6"/>
  <c r="T2597" i="6" s="1"/>
  <c r="U2597" i="6" s="1"/>
  <c r="S3013" i="6"/>
  <c r="T3013" i="6" s="1"/>
  <c r="U3013" i="6" s="1"/>
  <c r="S3109" i="6"/>
  <c r="T3109" i="6" s="1"/>
  <c r="U3109" i="6" s="1"/>
  <c r="S1869" i="6"/>
  <c r="T1869" i="6" s="1"/>
  <c r="U1869" i="6" s="1"/>
  <c r="S2219" i="6"/>
  <c r="T2219" i="6" s="1"/>
  <c r="U2219" i="6" s="1"/>
  <c r="S2238" i="6"/>
  <c r="T2238" i="6" s="1"/>
  <c r="U2238" i="6" s="1"/>
  <c r="S2582" i="6"/>
  <c r="T2582" i="6" s="1"/>
  <c r="U2582" i="6" s="1"/>
  <c r="S2598" i="6"/>
  <c r="T2598" i="6" s="1"/>
  <c r="U2598" i="6" s="1"/>
  <c r="S3014" i="6"/>
  <c r="T3014" i="6" s="1"/>
  <c r="U3014" i="6" s="1"/>
  <c r="S3286" i="6"/>
  <c r="T3286" i="6" s="1"/>
  <c r="U3286" i="6" s="1"/>
  <c r="S1501" i="6"/>
  <c r="T1501" i="6" s="1"/>
  <c r="U1501" i="6" s="1"/>
  <c r="S1873" i="6"/>
  <c r="T1873" i="6" s="1"/>
  <c r="U1873" i="6" s="1"/>
  <c r="S2221" i="6"/>
  <c r="T2221" i="6" s="1"/>
  <c r="U2221" i="6" s="1"/>
  <c r="S2239" i="6"/>
  <c r="T2239" i="6" s="1"/>
  <c r="U2239" i="6" s="1"/>
  <c r="S2583" i="6"/>
  <c r="T2583" i="6" s="1"/>
  <c r="U2583" i="6" s="1"/>
  <c r="S2599" i="6"/>
  <c r="T2599" i="6" s="1"/>
  <c r="U2599" i="6" s="1"/>
  <c r="S3015" i="6"/>
  <c r="T3015" i="6" s="1"/>
  <c r="U3015" i="6" s="1"/>
  <c r="S1874" i="6"/>
  <c r="T1874" i="6" s="1"/>
  <c r="U1874" i="6" s="1"/>
  <c r="S2222" i="6"/>
  <c r="T2222" i="6" s="1"/>
  <c r="U2222" i="6" s="1"/>
  <c r="S2240" i="6"/>
  <c r="T2240" i="6" s="1"/>
  <c r="U2240" i="6" s="1"/>
  <c r="S2584" i="6"/>
  <c r="T2584" i="6" s="1"/>
  <c r="U2584" i="6" s="1"/>
  <c r="S2600" i="6"/>
  <c r="T2600" i="6" s="1"/>
  <c r="U2600" i="6" s="1"/>
  <c r="S3016" i="6"/>
  <c r="T3016" i="6" s="1"/>
  <c r="U3016" i="6" s="1"/>
  <c r="S2223" i="6"/>
  <c r="T2223" i="6" s="1"/>
  <c r="U2223" i="6" s="1"/>
  <c r="S2241" i="6"/>
  <c r="T2241" i="6" s="1"/>
  <c r="U2241" i="6" s="1"/>
  <c r="S2585" i="6"/>
  <c r="T2585" i="6" s="1"/>
  <c r="U2585" i="6" s="1"/>
  <c r="S2601" i="6"/>
  <c r="T2601" i="6" s="1"/>
  <c r="U2601" i="6" s="1"/>
  <c r="S2921" i="6"/>
  <c r="T2921" i="6" s="1"/>
  <c r="U2921" i="6" s="1"/>
  <c r="S3017" i="6"/>
  <c r="T3017" i="6" s="1"/>
  <c r="U3017" i="6" s="1"/>
  <c r="S2224" i="6"/>
  <c r="T2224" i="6" s="1"/>
  <c r="U2224" i="6" s="1"/>
  <c r="S2586" i="6"/>
  <c r="T2586" i="6" s="1"/>
  <c r="U2586" i="6" s="1"/>
  <c r="S2602" i="6"/>
  <c r="T2602" i="6" s="1"/>
  <c r="U2602" i="6" s="1"/>
  <c r="S2922" i="6"/>
  <c r="T2922" i="6" s="1"/>
  <c r="U2922" i="6" s="1"/>
  <c r="S3018" i="6"/>
  <c r="T3018" i="6" s="1"/>
  <c r="U3018" i="6" s="1"/>
  <c r="S3194" i="6"/>
  <c r="T3194" i="6" s="1"/>
  <c r="U3194" i="6" s="1"/>
  <c r="S2225" i="6"/>
  <c r="T2225" i="6" s="1"/>
  <c r="U2225" i="6" s="1"/>
  <c r="S2587" i="6"/>
  <c r="T2587" i="6" s="1"/>
  <c r="U2587" i="6" s="1"/>
  <c r="S2603" i="6"/>
  <c r="T2603" i="6" s="1"/>
  <c r="U2603" i="6" s="1"/>
  <c r="S2226" i="6"/>
  <c r="T2226" i="6" s="1"/>
  <c r="U2226" i="6" s="1"/>
  <c r="S2588" i="6"/>
  <c r="T2588" i="6" s="1"/>
  <c r="U2588" i="6" s="1"/>
  <c r="S2604" i="6"/>
  <c r="T2604" i="6" s="1"/>
  <c r="U2604" i="6" s="1"/>
  <c r="S2924" i="6"/>
  <c r="T2924" i="6" s="1"/>
  <c r="U2924" i="6" s="1"/>
  <c r="S3196" i="6"/>
  <c r="T3196" i="6" s="1"/>
  <c r="U3196" i="6" s="1"/>
  <c r="S2227" i="6"/>
  <c r="T2227" i="6" s="1"/>
  <c r="U2227" i="6" s="1"/>
  <c r="S2589" i="6"/>
  <c r="T2589" i="6" s="1"/>
  <c r="U2589" i="6" s="1"/>
  <c r="S2605" i="6"/>
  <c r="T2605" i="6" s="1"/>
  <c r="U2605" i="6" s="1"/>
  <c r="S2925" i="6"/>
  <c r="T2925" i="6" s="1"/>
  <c r="U2925" i="6" s="1"/>
  <c r="S2230" i="6"/>
  <c r="T2230" i="6" s="1"/>
  <c r="U2230" i="6" s="1"/>
  <c r="S2591" i="6"/>
  <c r="T2591" i="6" s="1"/>
  <c r="U2591" i="6" s="1"/>
  <c r="S2927" i="6"/>
  <c r="T2927" i="6" s="1"/>
  <c r="U2927" i="6" s="1"/>
  <c r="S3103" i="6"/>
  <c r="T3103" i="6" s="1"/>
  <c r="U3103" i="6" s="1"/>
  <c r="S3199" i="6"/>
  <c r="T3199" i="6" s="1"/>
  <c r="U3199" i="6" s="1"/>
  <c r="S1850" i="6"/>
  <c r="T1850" i="6" s="1"/>
  <c r="U1850" i="6" s="1"/>
  <c r="S2231" i="6"/>
  <c r="T2231" i="6" s="1"/>
  <c r="U2231" i="6" s="1"/>
  <c r="S2592" i="6"/>
  <c r="T2592" i="6" s="1"/>
  <c r="U2592" i="6" s="1"/>
  <c r="S3638" i="6"/>
  <c r="T3638" i="6" s="1"/>
  <c r="U3638" i="6" s="1"/>
  <c r="S3622" i="6"/>
  <c r="T3622" i="6" s="1"/>
  <c r="U3622" i="6" s="1"/>
  <c r="S3606" i="6"/>
  <c r="T3606" i="6" s="1"/>
  <c r="U3606" i="6" s="1"/>
  <c r="S3590" i="6"/>
  <c r="T3590" i="6" s="1"/>
  <c r="U3590" i="6" s="1"/>
  <c r="S3574" i="6"/>
  <c r="T3574" i="6" s="1"/>
  <c r="U3574" i="6" s="1"/>
  <c r="S3558" i="6"/>
  <c r="T3558" i="6" s="1"/>
  <c r="U3558" i="6" s="1"/>
  <c r="S3542" i="6"/>
  <c r="T3542" i="6" s="1"/>
  <c r="U3542" i="6" s="1"/>
  <c r="S3526" i="6"/>
  <c r="T3526" i="6" s="1"/>
  <c r="U3526" i="6" s="1"/>
  <c r="S3510" i="6"/>
  <c r="T3510" i="6" s="1"/>
  <c r="U3510" i="6" s="1"/>
  <c r="S3494" i="6"/>
  <c r="T3494" i="6" s="1"/>
  <c r="U3494" i="6" s="1"/>
  <c r="S3478" i="6"/>
  <c r="T3478" i="6" s="1"/>
  <c r="U3478" i="6" s="1"/>
  <c r="S3462" i="6"/>
  <c r="T3462" i="6" s="1"/>
  <c r="U3462" i="6" s="1"/>
  <c r="S3446" i="6"/>
  <c r="T3446" i="6" s="1"/>
  <c r="U3446" i="6" s="1"/>
  <c r="S3430" i="6"/>
  <c r="T3430" i="6" s="1"/>
  <c r="U3430" i="6" s="1"/>
  <c r="S3414" i="6"/>
  <c r="T3414" i="6" s="1"/>
  <c r="U3414" i="6" s="1"/>
  <c r="S3398" i="6"/>
  <c r="T3398" i="6" s="1"/>
  <c r="U3398" i="6" s="1"/>
  <c r="S3382" i="6"/>
  <c r="T3382" i="6" s="1"/>
  <c r="U3382" i="6" s="1"/>
  <c r="S3366" i="6"/>
  <c r="T3366" i="6" s="1"/>
  <c r="U3366" i="6" s="1"/>
  <c r="S3350" i="6"/>
  <c r="T3350" i="6" s="1"/>
  <c r="U3350" i="6" s="1"/>
  <c r="S3333" i="6"/>
  <c r="T3333" i="6" s="1"/>
  <c r="U3333" i="6" s="1"/>
  <c r="S3314" i="6"/>
  <c r="T3314" i="6" s="1"/>
  <c r="U3314" i="6" s="1"/>
  <c r="S3296" i="6"/>
  <c r="T3296" i="6" s="1"/>
  <c r="U3296" i="6" s="1"/>
  <c r="S3278" i="6"/>
  <c r="T3278" i="6" s="1"/>
  <c r="U3278" i="6" s="1"/>
  <c r="S3260" i="6"/>
  <c r="T3260" i="6" s="1"/>
  <c r="U3260" i="6" s="1"/>
  <c r="S3241" i="6"/>
  <c r="T3241" i="6" s="1"/>
  <c r="U3241" i="6" s="1"/>
  <c r="S3213" i="6"/>
  <c r="T3213" i="6" s="1"/>
  <c r="U3213" i="6" s="1"/>
  <c r="S3152" i="6"/>
  <c r="T3152" i="6" s="1"/>
  <c r="U3152" i="6" s="1"/>
  <c r="S3088" i="6"/>
  <c r="T3088" i="6" s="1"/>
  <c r="U3088" i="6" s="1"/>
  <c r="S3006" i="6"/>
  <c r="T3006" i="6" s="1"/>
  <c r="U3006" i="6" s="1"/>
  <c r="S2878" i="6"/>
  <c r="T2878" i="6" s="1"/>
  <c r="U2878" i="6" s="1"/>
  <c r="S2750" i="6"/>
  <c r="T2750" i="6" s="1"/>
  <c r="U2750" i="6" s="1"/>
  <c r="S2606" i="6"/>
  <c r="T2606" i="6" s="1"/>
  <c r="U2606" i="6" s="1"/>
  <c r="S2349" i="6"/>
  <c r="T2349" i="6" s="1"/>
  <c r="U2349" i="6" s="1"/>
  <c r="S1946" i="6"/>
  <c r="T1946" i="6" s="1"/>
  <c r="U1946" i="6" s="1"/>
  <c r="S3637" i="6"/>
  <c r="T3637" i="6" s="1"/>
  <c r="U3637" i="6" s="1"/>
  <c r="S3605" i="6"/>
  <c r="T3605" i="6" s="1"/>
  <c r="U3605" i="6" s="1"/>
  <c r="S3589" i="6"/>
  <c r="T3589" i="6" s="1"/>
  <c r="U3589" i="6" s="1"/>
  <c r="S3573" i="6"/>
  <c r="T3573" i="6" s="1"/>
  <c r="U3573" i="6" s="1"/>
  <c r="S3557" i="6"/>
  <c r="T3557" i="6" s="1"/>
  <c r="U3557" i="6" s="1"/>
  <c r="S3541" i="6"/>
  <c r="T3541" i="6" s="1"/>
  <c r="U3541" i="6" s="1"/>
  <c r="S3525" i="6"/>
  <c r="T3525" i="6" s="1"/>
  <c r="U3525" i="6" s="1"/>
  <c r="S3509" i="6"/>
  <c r="T3509" i="6" s="1"/>
  <c r="U3509" i="6" s="1"/>
  <c r="S3493" i="6"/>
  <c r="T3493" i="6" s="1"/>
  <c r="U3493" i="6" s="1"/>
  <c r="S3477" i="6"/>
  <c r="T3477" i="6" s="1"/>
  <c r="U3477" i="6" s="1"/>
  <c r="S3461" i="6"/>
  <c r="T3461" i="6" s="1"/>
  <c r="U3461" i="6" s="1"/>
  <c r="S3445" i="6"/>
  <c r="T3445" i="6" s="1"/>
  <c r="U3445" i="6" s="1"/>
  <c r="S3429" i="6"/>
  <c r="T3429" i="6" s="1"/>
  <c r="U3429" i="6" s="1"/>
  <c r="S3413" i="6"/>
  <c r="T3413" i="6" s="1"/>
  <c r="U3413" i="6" s="1"/>
  <c r="S3397" i="6"/>
  <c r="T3397" i="6" s="1"/>
  <c r="U3397" i="6" s="1"/>
  <c r="S3381" i="6"/>
  <c r="T3381" i="6" s="1"/>
  <c r="U3381" i="6" s="1"/>
  <c r="S3365" i="6"/>
  <c r="T3365" i="6" s="1"/>
  <c r="U3365" i="6" s="1"/>
  <c r="S3349" i="6"/>
  <c r="T3349" i="6" s="1"/>
  <c r="U3349" i="6" s="1"/>
  <c r="S3332" i="6"/>
  <c r="T3332" i="6" s="1"/>
  <c r="U3332" i="6" s="1"/>
  <c r="S3313" i="6"/>
  <c r="T3313" i="6" s="1"/>
  <c r="U3313" i="6" s="1"/>
  <c r="S3295" i="6"/>
  <c r="T3295" i="6" s="1"/>
  <c r="U3295" i="6" s="1"/>
  <c r="S3277" i="6"/>
  <c r="T3277" i="6" s="1"/>
  <c r="U3277" i="6" s="1"/>
  <c r="S3259" i="6"/>
  <c r="T3259" i="6" s="1"/>
  <c r="U3259" i="6" s="1"/>
  <c r="S3236" i="6"/>
  <c r="T3236" i="6" s="1"/>
  <c r="U3236" i="6" s="1"/>
  <c r="S3211" i="6"/>
  <c r="T3211" i="6" s="1"/>
  <c r="U3211" i="6" s="1"/>
  <c r="S3150" i="6"/>
  <c r="T3150" i="6" s="1"/>
  <c r="U3150" i="6" s="1"/>
  <c r="S3086" i="6"/>
  <c r="T3086" i="6" s="1"/>
  <c r="U3086" i="6" s="1"/>
  <c r="S3003" i="6"/>
  <c r="T3003" i="6" s="1"/>
  <c r="U3003" i="6" s="1"/>
  <c r="S2875" i="6"/>
  <c r="T2875" i="6" s="1"/>
  <c r="U2875" i="6" s="1"/>
  <c r="S2747" i="6"/>
  <c r="T2747" i="6" s="1"/>
  <c r="U2747" i="6" s="1"/>
  <c r="S2590" i="6"/>
  <c r="T2590" i="6" s="1"/>
  <c r="U2590" i="6" s="1"/>
  <c r="S2332" i="6"/>
  <c r="T2332" i="6" s="1"/>
  <c r="U2332" i="6" s="1"/>
  <c r="S1897" i="6"/>
  <c r="T1897" i="6" s="1"/>
  <c r="U1897" i="6" s="1"/>
  <c r="S3636" i="6"/>
  <c r="T3636" i="6" s="1"/>
  <c r="U3636" i="6" s="1"/>
  <c r="S3620" i="6"/>
  <c r="T3620" i="6" s="1"/>
  <c r="U3620" i="6" s="1"/>
  <c r="S3604" i="6"/>
  <c r="T3604" i="6" s="1"/>
  <c r="U3604" i="6" s="1"/>
  <c r="S3588" i="6"/>
  <c r="T3588" i="6" s="1"/>
  <c r="U3588" i="6" s="1"/>
  <c r="S3572" i="6"/>
  <c r="T3572" i="6" s="1"/>
  <c r="U3572" i="6" s="1"/>
  <c r="S3556" i="6"/>
  <c r="T3556" i="6" s="1"/>
  <c r="U3556" i="6" s="1"/>
  <c r="S3540" i="6"/>
  <c r="T3540" i="6" s="1"/>
  <c r="U3540" i="6" s="1"/>
  <c r="S3524" i="6"/>
  <c r="T3524" i="6" s="1"/>
  <c r="U3524" i="6" s="1"/>
  <c r="S3508" i="6"/>
  <c r="T3508" i="6" s="1"/>
  <c r="U3508" i="6" s="1"/>
  <c r="S3492" i="6"/>
  <c r="T3492" i="6" s="1"/>
  <c r="U3492" i="6" s="1"/>
  <c r="S3476" i="6"/>
  <c r="T3476" i="6" s="1"/>
  <c r="U3476" i="6" s="1"/>
  <c r="S3460" i="6"/>
  <c r="T3460" i="6" s="1"/>
  <c r="U3460" i="6" s="1"/>
  <c r="S3444" i="6"/>
  <c r="T3444" i="6" s="1"/>
  <c r="U3444" i="6" s="1"/>
  <c r="S3428" i="6"/>
  <c r="T3428" i="6" s="1"/>
  <c r="U3428" i="6" s="1"/>
  <c r="S3412" i="6"/>
  <c r="T3412" i="6" s="1"/>
  <c r="U3412" i="6" s="1"/>
  <c r="S3396" i="6"/>
  <c r="T3396" i="6" s="1"/>
  <c r="U3396" i="6" s="1"/>
  <c r="S3380" i="6"/>
  <c r="T3380" i="6" s="1"/>
  <c r="U3380" i="6" s="1"/>
  <c r="S3364" i="6"/>
  <c r="T3364" i="6" s="1"/>
  <c r="U3364" i="6" s="1"/>
  <c r="S3348" i="6"/>
  <c r="T3348" i="6" s="1"/>
  <c r="U3348" i="6" s="1"/>
  <c r="S3330" i="6"/>
  <c r="T3330" i="6" s="1"/>
  <c r="U3330" i="6" s="1"/>
  <c r="S3312" i="6"/>
  <c r="T3312" i="6" s="1"/>
  <c r="U3312" i="6" s="1"/>
  <c r="S3294" i="6"/>
  <c r="T3294" i="6" s="1"/>
  <c r="U3294" i="6" s="1"/>
  <c r="S3276" i="6"/>
  <c r="T3276" i="6" s="1"/>
  <c r="U3276" i="6" s="1"/>
  <c r="S3258" i="6"/>
  <c r="T3258" i="6" s="1"/>
  <c r="U3258" i="6" s="1"/>
  <c r="S3234" i="6"/>
  <c r="T3234" i="6" s="1"/>
  <c r="U3234" i="6" s="1"/>
  <c r="S3210" i="6"/>
  <c r="T3210" i="6" s="1"/>
  <c r="U3210" i="6" s="1"/>
  <c r="S3149" i="6"/>
  <c r="T3149" i="6" s="1"/>
  <c r="U3149" i="6" s="1"/>
  <c r="S3083" i="6"/>
  <c r="T3083" i="6" s="1"/>
  <c r="U3083" i="6" s="1"/>
  <c r="S2990" i="6"/>
  <c r="T2990" i="6" s="1"/>
  <c r="U2990" i="6" s="1"/>
  <c r="S2862" i="6"/>
  <c r="T2862" i="6" s="1"/>
  <c r="U2862" i="6" s="1"/>
  <c r="S2734" i="6"/>
  <c r="T2734" i="6" s="1"/>
  <c r="U2734" i="6" s="1"/>
  <c r="S2574" i="6"/>
  <c r="T2574" i="6" s="1"/>
  <c r="U2574" i="6" s="1"/>
  <c r="S2315" i="6"/>
  <c r="T2315" i="6" s="1"/>
  <c r="U2315" i="6" s="1"/>
  <c r="S1842" i="6"/>
  <c r="T1842" i="6" s="1"/>
  <c r="U1842" i="6" s="1"/>
  <c r="S3635" i="6"/>
  <c r="T3635" i="6" s="1"/>
  <c r="U3635" i="6" s="1"/>
  <c r="S3603" i="6"/>
  <c r="T3603" i="6" s="1"/>
  <c r="U3603" i="6" s="1"/>
  <c r="S3587" i="6"/>
  <c r="T3587" i="6" s="1"/>
  <c r="U3587" i="6" s="1"/>
  <c r="S3571" i="6"/>
  <c r="T3571" i="6" s="1"/>
  <c r="U3571" i="6" s="1"/>
  <c r="S3555" i="6"/>
  <c r="T3555" i="6" s="1"/>
  <c r="U3555" i="6" s="1"/>
  <c r="S3539" i="6"/>
  <c r="T3539" i="6" s="1"/>
  <c r="U3539" i="6" s="1"/>
  <c r="S3523" i="6"/>
  <c r="T3523" i="6" s="1"/>
  <c r="U3523" i="6" s="1"/>
  <c r="S3507" i="6"/>
  <c r="T3507" i="6" s="1"/>
  <c r="U3507" i="6" s="1"/>
  <c r="S3491" i="6"/>
  <c r="T3491" i="6" s="1"/>
  <c r="U3491" i="6" s="1"/>
  <c r="S3475" i="6"/>
  <c r="T3475" i="6" s="1"/>
  <c r="U3475" i="6" s="1"/>
  <c r="S3459" i="6"/>
  <c r="T3459" i="6" s="1"/>
  <c r="U3459" i="6" s="1"/>
  <c r="S3443" i="6"/>
  <c r="T3443" i="6" s="1"/>
  <c r="U3443" i="6" s="1"/>
  <c r="S3427" i="6"/>
  <c r="T3427" i="6" s="1"/>
  <c r="U3427" i="6" s="1"/>
  <c r="S3411" i="6"/>
  <c r="T3411" i="6" s="1"/>
  <c r="U3411" i="6" s="1"/>
  <c r="S3395" i="6"/>
  <c r="T3395" i="6" s="1"/>
  <c r="U3395" i="6" s="1"/>
  <c r="S3379" i="6"/>
  <c r="T3379" i="6" s="1"/>
  <c r="U3379" i="6" s="1"/>
  <c r="S3363" i="6"/>
  <c r="T3363" i="6" s="1"/>
  <c r="U3363" i="6" s="1"/>
  <c r="S3347" i="6"/>
  <c r="T3347" i="6" s="1"/>
  <c r="U3347" i="6" s="1"/>
  <c r="S3329" i="6"/>
  <c r="T3329" i="6" s="1"/>
  <c r="U3329" i="6" s="1"/>
  <c r="S3311" i="6"/>
  <c r="T3311" i="6" s="1"/>
  <c r="U3311" i="6" s="1"/>
  <c r="S3293" i="6"/>
  <c r="T3293" i="6" s="1"/>
  <c r="U3293" i="6" s="1"/>
  <c r="S3275" i="6"/>
  <c r="T3275" i="6" s="1"/>
  <c r="U3275" i="6" s="1"/>
  <c r="S3257" i="6"/>
  <c r="T3257" i="6" s="1"/>
  <c r="U3257" i="6" s="1"/>
  <c r="S3233" i="6"/>
  <c r="T3233" i="6" s="1"/>
  <c r="U3233" i="6" s="1"/>
  <c r="S3147" i="6"/>
  <c r="T3147" i="6" s="1"/>
  <c r="U3147" i="6" s="1"/>
  <c r="S3072" i="6"/>
  <c r="T3072" i="6" s="1"/>
  <c r="U3072" i="6" s="1"/>
  <c r="S2859" i="6"/>
  <c r="T2859" i="6" s="1"/>
  <c r="U2859" i="6" s="1"/>
  <c r="S2558" i="6"/>
  <c r="T2558" i="6" s="1"/>
  <c r="U2558" i="6" s="1"/>
  <c r="S2298" i="6"/>
  <c r="T2298" i="6" s="1"/>
  <c r="U2298" i="6" s="1"/>
  <c r="S1789" i="6"/>
  <c r="T1789" i="6" s="1"/>
  <c r="U1789" i="6" s="1"/>
  <c r="S290" i="6"/>
  <c r="T290" i="6" s="1"/>
  <c r="U290" i="6" s="1"/>
  <c r="S306" i="6"/>
  <c r="T306" i="6" s="1"/>
  <c r="U306" i="6" s="1"/>
  <c r="S658" i="6"/>
  <c r="T658" i="6" s="1"/>
  <c r="U658" i="6" s="1"/>
  <c r="S291" i="6"/>
  <c r="T291" i="6" s="1"/>
  <c r="U291" i="6" s="1"/>
  <c r="S307" i="6"/>
  <c r="T307" i="6" s="1"/>
  <c r="U307" i="6" s="1"/>
  <c r="S659" i="6"/>
  <c r="T659" i="6" s="1"/>
  <c r="U659" i="6" s="1"/>
  <c r="S292" i="6"/>
  <c r="T292" i="6" s="1"/>
  <c r="U292" i="6" s="1"/>
  <c r="S308" i="6"/>
  <c r="T308" i="6" s="1"/>
  <c r="U308" i="6" s="1"/>
  <c r="S660" i="6"/>
  <c r="T660" i="6" s="1"/>
  <c r="U660" i="6" s="1"/>
  <c r="S293" i="6"/>
  <c r="T293" i="6" s="1"/>
  <c r="U293" i="6" s="1"/>
  <c r="S309" i="6"/>
  <c r="T309" i="6" s="1"/>
  <c r="U309" i="6" s="1"/>
  <c r="S661" i="6"/>
  <c r="T661" i="6" s="1"/>
  <c r="U661" i="6" s="1"/>
  <c r="S1013" i="6"/>
  <c r="T1013" i="6" s="1"/>
  <c r="U1013" i="6" s="1"/>
  <c r="S1029" i="6"/>
  <c r="T1029" i="6" s="1"/>
  <c r="U1029" i="6" s="1"/>
  <c r="S294" i="6"/>
  <c r="T294" i="6" s="1"/>
  <c r="U294" i="6" s="1"/>
  <c r="S646" i="6"/>
  <c r="T646" i="6" s="1"/>
  <c r="U646" i="6" s="1"/>
  <c r="S662" i="6"/>
  <c r="T662" i="6" s="1"/>
  <c r="U662" i="6" s="1"/>
  <c r="S1014" i="6"/>
  <c r="T1014" i="6" s="1"/>
  <c r="U1014" i="6" s="1"/>
  <c r="S1030" i="6"/>
  <c r="T1030" i="6" s="1"/>
  <c r="U1030" i="6" s="1"/>
  <c r="S296" i="6"/>
  <c r="T296" i="6" s="1"/>
  <c r="U296" i="6" s="1"/>
  <c r="S648" i="6"/>
  <c r="T648" i="6" s="1"/>
  <c r="U648" i="6" s="1"/>
  <c r="S664" i="6"/>
  <c r="T664" i="6" s="1"/>
  <c r="U664" i="6" s="1"/>
  <c r="S1016" i="6"/>
  <c r="T1016" i="6" s="1"/>
  <c r="U1016" i="6" s="1"/>
  <c r="S1032" i="6"/>
  <c r="T1032" i="6" s="1"/>
  <c r="U1032" i="6" s="1"/>
  <c r="S297" i="6"/>
  <c r="T297" i="6" s="1"/>
  <c r="U297" i="6" s="1"/>
  <c r="S649" i="6"/>
  <c r="T649" i="6" s="1"/>
  <c r="U649" i="6" s="1"/>
  <c r="S665" i="6"/>
  <c r="T665" i="6" s="1"/>
  <c r="U665" i="6" s="1"/>
  <c r="S282" i="6"/>
  <c r="T282" i="6" s="1"/>
  <c r="U282" i="6" s="1"/>
  <c r="S298" i="6"/>
  <c r="T298" i="6" s="1"/>
  <c r="U298" i="6" s="1"/>
  <c r="S650" i="6"/>
  <c r="T650" i="6" s="1"/>
  <c r="U650" i="6" s="1"/>
  <c r="S666" i="6"/>
  <c r="T666" i="6" s="1"/>
  <c r="U666" i="6" s="1"/>
  <c r="S283" i="6"/>
  <c r="T283" i="6" s="1"/>
  <c r="U283" i="6" s="1"/>
  <c r="S299" i="6"/>
  <c r="T299" i="6" s="1"/>
  <c r="U299" i="6" s="1"/>
  <c r="S651" i="6"/>
  <c r="T651" i="6" s="1"/>
  <c r="U651" i="6" s="1"/>
  <c r="S667" i="6"/>
  <c r="T667" i="6" s="1"/>
  <c r="U667" i="6" s="1"/>
  <c r="S1019" i="6"/>
  <c r="T1019" i="6" s="1"/>
  <c r="U1019" i="6" s="1"/>
  <c r="S1035" i="6"/>
  <c r="T1035" i="6" s="1"/>
  <c r="U1035" i="6" s="1"/>
  <c r="S284" i="6"/>
  <c r="T284" i="6" s="1"/>
  <c r="U284" i="6" s="1"/>
  <c r="S300" i="6"/>
  <c r="T300" i="6" s="1"/>
  <c r="U300" i="6" s="1"/>
  <c r="S652" i="6"/>
  <c r="T652" i="6" s="1"/>
  <c r="U652" i="6" s="1"/>
  <c r="S668" i="6"/>
  <c r="T668" i="6" s="1"/>
  <c r="U668" i="6" s="1"/>
  <c r="S285" i="6"/>
  <c r="T285" i="6" s="1"/>
  <c r="U285" i="6" s="1"/>
  <c r="S301" i="6"/>
  <c r="T301" i="6" s="1"/>
  <c r="U301" i="6" s="1"/>
  <c r="S653" i="6"/>
  <c r="T653" i="6" s="1"/>
  <c r="U653" i="6" s="1"/>
  <c r="S669" i="6"/>
  <c r="T669" i="6" s="1"/>
  <c r="U669" i="6" s="1"/>
  <c r="S286" i="6"/>
  <c r="T286" i="6" s="1"/>
  <c r="U286" i="6" s="1"/>
  <c r="S302" i="6"/>
  <c r="T302" i="6" s="1"/>
  <c r="U302" i="6" s="1"/>
  <c r="S287" i="6"/>
  <c r="T287" i="6" s="1"/>
  <c r="U287" i="6" s="1"/>
  <c r="S303" i="6"/>
  <c r="T303" i="6" s="1"/>
  <c r="U303" i="6" s="1"/>
  <c r="S655" i="6"/>
  <c r="T655" i="6" s="1"/>
  <c r="U655" i="6" s="1"/>
  <c r="S671" i="6"/>
  <c r="T671" i="6" s="1"/>
  <c r="U671" i="6" s="1"/>
  <c r="S1023" i="6"/>
  <c r="T1023" i="6" s="1"/>
  <c r="U1023" i="6" s="1"/>
  <c r="S288" i="6"/>
  <c r="T288" i="6" s="1"/>
  <c r="U288" i="6" s="1"/>
  <c r="S304" i="6"/>
  <c r="T304" i="6" s="1"/>
  <c r="U304" i="6" s="1"/>
  <c r="S656" i="6"/>
  <c r="T656" i="6" s="1"/>
  <c r="U656" i="6" s="1"/>
  <c r="S672" i="6"/>
  <c r="T672" i="6" s="1"/>
  <c r="U672" i="6" s="1"/>
  <c r="S1024" i="6"/>
  <c r="T1024" i="6" s="1"/>
  <c r="U1024" i="6" s="1"/>
  <c r="S657" i="6"/>
  <c r="T657" i="6" s="1"/>
  <c r="U657" i="6" s="1"/>
  <c r="S1015" i="6"/>
  <c r="T1015" i="6" s="1"/>
  <c r="U1015" i="6" s="1"/>
  <c r="S1374" i="6"/>
  <c r="T1374" i="6" s="1"/>
  <c r="U1374" i="6" s="1"/>
  <c r="S1390" i="6"/>
  <c r="T1390" i="6" s="1"/>
  <c r="U1390" i="6" s="1"/>
  <c r="S1742" i="6"/>
  <c r="T1742" i="6" s="1"/>
  <c r="U1742" i="6" s="1"/>
  <c r="S1758" i="6"/>
  <c r="T1758" i="6" s="1"/>
  <c r="U1758" i="6" s="1"/>
  <c r="S289" i="6"/>
  <c r="T289" i="6" s="1"/>
  <c r="U289" i="6" s="1"/>
  <c r="S663" i="6"/>
  <c r="T663" i="6" s="1"/>
  <c r="U663" i="6" s="1"/>
  <c r="S1017" i="6"/>
  <c r="T1017" i="6" s="1"/>
  <c r="U1017" i="6" s="1"/>
  <c r="S1375" i="6"/>
  <c r="T1375" i="6" s="1"/>
  <c r="U1375" i="6" s="1"/>
  <c r="S1391" i="6"/>
  <c r="T1391" i="6" s="1"/>
  <c r="U1391" i="6" s="1"/>
  <c r="S1743" i="6"/>
  <c r="T1743" i="6" s="1"/>
  <c r="U1743" i="6" s="1"/>
  <c r="S1759" i="6"/>
  <c r="T1759" i="6" s="1"/>
  <c r="U1759" i="6" s="1"/>
  <c r="S2111" i="6"/>
  <c r="T2111" i="6" s="1"/>
  <c r="U2111" i="6" s="1"/>
  <c r="S2127" i="6"/>
  <c r="T2127" i="6" s="1"/>
  <c r="U2127" i="6" s="1"/>
  <c r="S295" i="6"/>
  <c r="T295" i="6" s="1"/>
  <c r="U295" i="6" s="1"/>
  <c r="S670" i="6"/>
  <c r="T670" i="6" s="1"/>
  <c r="U670" i="6" s="1"/>
  <c r="S1018" i="6"/>
  <c r="T1018" i="6" s="1"/>
  <c r="U1018" i="6" s="1"/>
  <c r="S1376" i="6"/>
  <c r="T1376" i="6" s="1"/>
  <c r="U1376" i="6" s="1"/>
  <c r="S1392" i="6"/>
  <c r="T1392" i="6" s="1"/>
  <c r="U1392" i="6" s="1"/>
  <c r="S1744" i="6"/>
  <c r="T1744" i="6" s="1"/>
  <c r="U1744" i="6" s="1"/>
  <c r="S1760" i="6"/>
  <c r="T1760" i="6" s="1"/>
  <c r="U1760" i="6" s="1"/>
  <c r="S305" i="6"/>
  <c r="T305" i="6" s="1"/>
  <c r="U305" i="6" s="1"/>
  <c r="S673" i="6"/>
  <c r="T673" i="6" s="1"/>
  <c r="U673" i="6" s="1"/>
  <c r="S1020" i="6"/>
  <c r="T1020" i="6" s="1"/>
  <c r="U1020" i="6" s="1"/>
  <c r="S1377" i="6"/>
  <c r="T1377" i="6" s="1"/>
  <c r="U1377" i="6" s="1"/>
  <c r="S1393" i="6"/>
  <c r="T1393" i="6" s="1"/>
  <c r="U1393" i="6" s="1"/>
  <c r="S1745" i="6"/>
  <c r="T1745" i="6" s="1"/>
  <c r="U1745" i="6" s="1"/>
  <c r="S1761" i="6"/>
  <c r="T1761" i="6" s="1"/>
  <c r="U1761" i="6" s="1"/>
  <c r="S1021" i="6"/>
  <c r="T1021" i="6" s="1"/>
  <c r="U1021" i="6" s="1"/>
  <c r="S1378" i="6"/>
  <c r="T1378" i="6" s="1"/>
  <c r="U1378" i="6" s="1"/>
  <c r="S1394" i="6"/>
  <c r="T1394" i="6" s="1"/>
  <c r="U1394" i="6" s="1"/>
  <c r="S1746" i="6"/>
  <c r="T1746" i="6" s="1"/>
  <c r="U1746" i="6" s="1"/>
  <c r="S1022" i="6"/>
  <c r="T1022" i="6" s="1"/>
  <c r="U1022" i="6" s="1"/>
  <c r="S1379" i="6"/>
  <c r="T1379" i="6" s="1"/>
  <c r="U1379" i="6" s="1"/>
  <c r="S1395" i="6"/>
  <c r="T1395" i="6" s="1"/>
  <c r="U1395" i="6" s="1"/>
  <c r="S1747" i="6"/>
  <c r="T1747" i="6" s="1"/>
  <c r="U1747" i="6" s="1"/>
  <c r="S1763" i="6"/>
  <c r="T1763" i="6" s="1"/>
  <c r="U1763" i="6" s="1"/>
  <c r="S1025" i="6"/>
  <c r="T1025" i="6" s="1"/>
  <c r="U1025" i="6" s="1"/>
  <c r="S1380" i="6"/>
  <c r="T1380" i="6" s="1"/>
  <c r="U1380" i="6" s="1"/>
  <c r="S1396" i="6"/>
  <c r="T1396" i="6" s="1"/>
  <c r="U1396" i="6" s="1"/>
  <c r="S1748" i="6"/>
  <c r="T1748" i="6" s="1"/>
  <c r="U1748" i="6" s="1"/>
  <c r="S1764" i="6"/>
  <c r="T1764" i="6" s="1"/>
  <c r="U1764" i="6" s="1"/>
  <c r="S2116" i="6"/>
  <c r="T2116" i="6" s="1"/>
  <c r="U2116" i="6" s="1"/>
  <c r="S1026" i="6"/>
  <c r="T1026" i="6" s="1"/>
  <c r="U1026" i="6" s="1"/>
  <c r="S1381" i="6"/>
  <c r="T1381" i="6" s="1"/>
  <c r="U1381" i="6" s="1"/>
  <c r="S1397" i="6"/>
  <c r="T1397" i="6" s="1"/>
  <c r="U1397" i="6" s="1"/>
  <c r="S1749" i="6"/>
  <c r="T1749" i="6" s="1"/>
  <c r="U1749" i="6" s="1"/>
  <c r="S1765" i="6"/>
  <c r="T1765" i="6" s="1"/>
  <c r="U1765" i="6" s="1"/>
  <c r="S2117" i="6"/>
  <c r="T2117" i="6" s="1"/>
  <c r="U2117" i="6" s="1"/>
  <c r="S1027" i="6"/>
  <c r="T1027" i="6" s="1"/>
  <c r="U1027" i="6" s="1"/>
  <c r="S1382" i="6"/>
  <c r="T1382" i="6" s="1"/>
  <c r="U1382" i="6" s="1"/>
  <c r="S1398" i="6"/>
  <c r="T1398" i="6" s="1"/>
  <c r="U1398" i="6" s="1"/>
  <c r="S1750" i="6"/>
  <c r="T1750" i="6" s="1"/>
  <c r="U1750" i="6" s="1"/>
  <c r="S2102" i="6"/>
  <c r="T2102" i="6" s="1"/>
  <c r="U2102" i="6" s="1"/>
  <c r="S2118" i="6"/>
  <c r="T2118" i="6" s="1"/>
  <c r="U2118" i="6" s="1"/>
  <c r="S1028" i="6"/>
  <c r="T1028" i="6" s="1"/>
  <c r="U1028" i="6" s="1"/>
  <c r="S1383" i="6"/>
  <c r="T1383" i="6" s="1"/>
  <c r="U1383" i="6" s="1"/>
  <c r="S1399" i="6"/>
  <c r="T1399" i="6" s="1"/>
  <c r="U1399" i="6" s="1"/>
  <c r="S1751" i="6"/>
  <c r="T1751" i="6" s="1"/>
  <c r="U1751" i="6" s="1"/>
  <c r="S1031" i="6"/>
  <c r="T1031" i="6" s="1"/>
  <c r="U1031" i="6" s="1"/>
  <c r="S1384" i="6"/>
  <c r="T1384" i="6" s="1"/>
  <c r="U1384" i="6" s="1"/>
  <c r="S1400" i="6"/>
  <c r="T1400" i="6" s="1"/>
  <c r="U1400" i="6" s="1"/>
  <c r="S1752" i="6"/>
  <c r="T1752" i="6" s="1"/>
  <c r="U1752" i="6" s="1"/>
  <c r="S2104" i="6"/>
  <c r="T2104" i="6" s="1"/>
  <c r="U2104" i="6" s="1"/>
  <c r="S1033" i="6"/>
  <c r="T1033" i="6" s="1"/>
  <c r="U1033" i="6" s="1"/>
  <c r="S1385" i="6"/>
  <c r="T1385" i="6" s="1"/>
  <c r="U1385" i="6" s="1"/>
  <c r="S1401" i="6"/>
  <c r="T1401" i="6" s="1"/>
  <c r="U1401" i="6" s="1"/>
  <c r="S1753" i="6"/>
  <c r="T1753" i="6" s="1"/>
  <c r="U1753" i="6" s="1"/>
  <c r="S1034" i="6"/>
  <c r="T1034" i="6" s="1"/>
  <c r="U1034" i="6" s="1"/>
  <c r="S1386" i="6"/>
  <c r="T1386" i="6" s="1"/>
  <c r="U1386" i="6" s="1"/>
  <c r="S1738" i="6"/>
  <c r="T1738" i="6" s="1"/>
  <c r="U1738" i="6" s="1"/>
  <c r="S1010" i="6"/>
  <c r="T1010" i="6" s="1"/>
  <c r="U1010" i="6" s="1"/>
  <c r="S1036" i="6"/>
  <c r="T1036" i="6" s="1"/>
  <c r="U1036" i="6" s="1"/>
  <c r="S1387" i="6"/>
  <c r="T1387" i="6" s="1"/>
  <c r="U1387" i="6" s="1"/>
  <c r="S1739" i="6"/>
  <c r="T1739" i="6" s="1"/>
  <c r="U1739" i="6" s="1"/>
  <c r="S1755" i="6"/>
  <c r="T1755" i="6" s="1"/>
  <c r="U1755" i="6" s="1"/>
  <c r="S647" i="6"/>
  <c r="T647" i="6" s="1"/>
  <c r="U647" i="6" s="1"/>
  <c r="S1011" i="6"/>
  <c r="T1011" i="6" s="1"/>
  <c r="U1011" i="6" s="1"/>
  <c r="S1037" i="6"/>
  <c r="T1037" i="6" s="1"/>
  <c r="U1037" i="6" s="1"/>
  <c r="S1388" i="6"/>
  <c r="T1388" i="6" s="1"/>
  <c r="U1388" i="6" s="1"/>
  <c r="S1740" i="6"/>
  <c r="T1740" i="6" s="1"/>
  <c r="U1740" i="6" s="1"/>
  <c r="S1756" i="6"/>
  <c r="T1756" i="6" s="1"/>
  <c r="U1756" i="6" s="1"/>
  <c r="S2108" i="6"/>
  <c r="T2108" i="6" s="1"/>
  <c r="U2108" i="6" s="1"/>
  <c r="S2124" i="6"/>
  <c r="T2124" i="6" s="1"/>
  <c r="U2124" i="6" s="1"/>
  <c r="S2121" i="6"/>
  <c r="T2121" i="6" s="1"/>
  <c r="U2121" i="6" s="1"/>
  <c r="S2481" i="6"/>
  <c r="T2481" i="6" s="1"/>
  <c r="U2481" i="6" s="1"/>
  <c r="S2833" i="6"/>
  <c r="T2833" i="6" s="1"/>
  <c r="U2833" i="6" s="1"/>
  <c r="S2849" i="6"/>
  <c r="T2849" i="6" s="1"/>
  <c r="U2849" i="6" s="1"/>
  <c r="S3169" i="6"/>
  <c r="T3169" i="6" s="1"/>
  <c r="U3169" i="6" s="1"/>
  <c r="S2122" i="6"/>
  <c r="T2122" i="6" s="1"/>
  <c r="U2122" i="6" s="1"/>
  <c r="S2466" i="6"/>
  <c r="T2466" i="6" s="1"/>
  <c r="U2466" i="6" s="1"/>
  <c r="S2482" i="6"/>
  <c r="T2482" i="6" s="1"/>
  <c r="U2482" i="6" s="1"/>
  <c r="S2834" i="6"/>
  <c r="T2834" i="6" s="1"/>
  <c r="U2834" i="6" s="1"/>
  <c r="S2850" i="6"/>
  <c r="T2850" i="6" s="1"/>
  <c r="U2850" i="6" s="1"/>
  <c r="S3170" i="6"/>
  <c r="T3170" i="6" s="1"/>
  <c r="U3170" i="6" s="1"/>
  <c r="S2123" i="6"/>
  <c r="T2123" i="6" s="1"/>
  <c r="U2123" i="6" s="1"/>
  <c r="S2467" i="6"/>
  <c r="T2467" i="6" s="1"/>
  <c r="U2467" i="6" s="1"/>
  <c r="S2483" i="6"/>
  <c r="T2483" i="6" s="1"/>
  <c r="U2483" i="6" s="1"/>
  <c r="S2835" i="6"/>
  <c r="T2835" i="6" s="1"/>
  <c r="U2835" i="6" s="1"/>
  <c r="S2851" i="6"/>
  <c r="T2851" i="6" s="1"/>
  <c r="U2851" i="6" s="1"/>
  <c r="S3075" i="6"/>
  <c r="T3075" i="6" s="1"/>
  <c r="U3075" i="6" s="1"/>
  <c r="S3171" i="6"/>
  <c r="T3171" i="6" s="1"/>
  <c r="U3171" i="6" s="1"/>
  <c r="S2125" i="6"/>
  <c r="T2125" i="6" s="1"/>
  <c r="U2125" i="6" s="1"/>
  <c r="S2468" i="6"/>
  <c r="T2468" i="6" s="1"/>
  <c r="U2468" i="6" s="1"/>
  <c r="S2484" i="6"/>
  <c r="T2484" i="6" s="1"/>
  <c r="U2484" i="6" s="1"/>
  <c r="S2836" i="6"/>
  <c r="T2836" i="6" s="1"/>
  <c r="U2836" i="6" s="1"/>
  <c r="S2852" i="6"/>
  <c r="T2852" i="6" s="1"/>
  <c r="U2852" i="6" s="1"/>
  <c r="S3076" i="6"/>
  <c r="T3076" i="6" s="1"/>
  <c r="U3076" i="6" s="1"/>
  <c r="S3172" i="6"/>
  <c r="T3172" i="6" s="1"/>
  <c r="U3172" i="6" s="1"/>
  <c r="S654" i="6"/>
  <c r="T654" i="6" s="1"/>
  <c r="U654" i="6" s="1"/>
  <c r="S2103" i="6"/>
  <c r="T2103" i="6" s="1"/>
  <c r="U2103" i="6" s="1"/>
  <c r="S2126" i="6"/>
  <c r="T2126" i="6" s="1"/>
  <c r="U2126" i="6" s="1"/>
  <c r="S2469" i="6"/>
  <c r="T2469" i="6" s="1"/>
  <c r="U2469" i="6" s="1"/>
  <c r="S2485" i="6"/>
  <c r="T2485" i="6" s="1"/>
  <c r="U2485" i="6" s="1"/>
  <c r="S2837" i="6"/>
  <c r="T2837" i="6" s="1"/>
  <c r="U2837" i="6" s="1"/>
  <c r="S2853" i="6"/>
  <c r="T2853" i="6" s="1"/>
  <c r="U2853" i="6" s="1"/>
  <c r="S3077" i="6"/>
  <c r="T3077" i="6" s="1"/>
  <c r="U3077" i="6" s="1"/>
  <c r="S1741" i="6"/>
  <c r="T1741" i="6" s="1"/>
  <c r="U1741" i="6" s="1"/>
  <c r="S2105" i="6"/>
  <c r="T2105" i="6" s="1"/>
  <c r="U2105" i="6" s="1"/>
  <c r="S2128" i="6"/>
  <c r="T2128" i="6" s="1"/>
  <c r="U2128" i="6" s="1"/>
  <c r="S2470" i="6"/>
  <c r="T2470" i="6" s="1"/>
  <c r="U2470" i="6" s="1"/>
  <c r="S2486" i="6"/>
  <c r="T2486" i="6" s="1"/>
  <c r="U2486" i="6" s="1"/>
  <c r="S2838" i="6"/>
  <c r="T2838" i="6" s="1"/>
  <c r="U2838" i="6" s="1"/>
  <c r="S2854" i="6"/>
  <c r="T2854" i="6" s="1"/>
  <c r="U2854" i="6" s="1"/>
  <c r="S3078" i="6"/>
  <c r="T3078" i="6" s="1"/>
  <c r="U3078" i="6" s="1"/>
  <c r="S1754" i="6"/>
  <c r="T1754" i="6" s="1"/>
  <c r="U1754" i="6" s="1"/>
  <c r="S2106" i="6"/>
  <c r="T2106" i="6" s="1"/>
  <c r="U2106" i="6" s="1"/>
  <c r="S2129" i="6"/>
  <c r="T2129" i="6" s="1"/>
  <c r="U2129" i="6" s="1"/>
  <c r="S2471" i="6"/>
  <c r="T2471" i="6" s="1"/>
  <c r="U2471" i="6" s="1"/>
  <c r="S2487" i="6"/>
  <c r="T2487" i="6" s="1"/>
  <c r="U2487" i="6" s="1"/>
  <c r="S2839" i="6"/>
  <c r="T2839" i="6" s="1"/>
  <c r="U2839" i="6" s="1"/>
  <c r="S2855" i="6"/>
  <c r="T2855" i="6" s="1"/>
  <c r="U2855" i="6" s="1"/>
  <c r="S3079" i="6"/>
  <c r="T3079" i="6" s="1"/>
  <c r="U3079" i="6" s="1"/>
  <c r="S1757" i="6"/>
  <c r="T1757" i="6" s="1"/>
  <c r="U1757" i="6" s="1"/>
  <c r="S2107" i="6"/>
  <c r="T2107" i="6" s="1"/>
  <c r="U2107" i="6" s="1"/>
  <c r="S2472" i="6"/>
  <c r="T2472" i="6" s="1"/>
  <c r="U2472" i="6" s="1"/>
  <c r="S2488" i="6"/>
  <c r="T2488" i="6" s="1"/>
  <c r="U2488" i="6" s="1"/>
  <c r="S2840" i="6"/>
  <c r="T2840" i="6" s="1"/>
  <c r="U2840" i="6" s="1"/>
  <c r="S2856" i="6"/>
  <c r="T2856" i="6" s="1"/>
  <c r="U2856" i="6" s="1"/>
  <c r="S2984" i="6"/>
  <c r="T2984" i="6" s="1"/>
  <c r="U2984" i="6" s="1"/>
  <c r="S3080" i="6"/>
  <c r="T3080" i="6" s="1"/>
  <c r="U3080" i="6" s="1"/>
  <c r="S1762" i="6"/>
  <c r="T1762" i="6" s="1"/>
  <c r="U1762" i="6" s="1"/>
  <c r="S2109" i="6"/>
  <c r="T2109" i="6" s="1"/>
  <c r="U2109" i="6" s="1"/>
  <c r="S2473" i="6"/>
  <c r="T2473" i="6" s="1"/>
  <c r="U2473" i="6" s="1"/>
  <c r="S2489" i="6"/>
  <c r="T2489" i="6" s="1"/>
  <c r="U2489" i="6" s="1"/>
  <c r="S2841" i="6"/>
  <c r="T2841" i="6" s="1"/>
  <c r="U2841" i="6" s="1"/>
  <c r="S2857" i="6"/>
  <c r="T2857" i="6" s="1"/>
  <c r="U2857" i="6" s="1"/>
  <c r="S2985" i="6"/>
  <c r="T2985" i="6" s="1"/>
  <c r="U2985" i="6" s="1"/>
  <c r="S3081" i="6"/>
  <c r="T3081" i="6" s="1"/>
  <c r="U3081" i="6" s="1"/>
  <c r="S2110" i="6"/>
  <c r="T2110" i="6" s="1"/>
  <c r="U2110" i="6" s="1"/>
  <c r="S2474" i="6"/>
  <c r="T2474" i="6" s="1"/>
  <c r="U2474" i="6" s="1"/>
  <c r="S2490" i="6"/>
  <c r="T2490" i="6" s="1"/>
  <c r="U2490" i="6" s="1"/>
  <c r="S2842" i="6"/>
  <c r="T2842" i="6" s="1"/>
  <c r="U2842" i="6" s="1"/>
  <c r="S2986" i="6"/>
  <c r="T2986" i="6" s="1"/>
  <c r="U2986" i="6" s="1"/>
  <c r="S2112" i="6"/>
  <c r="T2112" i="6" s="1"/>
  <c r="U2112" i="6" s="1"/>
  <c r="S2475" i="6"/>
  <c r="T2475" i="6" s="1"/>
  <c r="U2475" i="6" s="1"/>
  <c r="S2491" i="6"/>
  <c r="T2491" i="6" s="1"/>
  <c r="U2491" i="6" s="1"/>
  <c r="S2113" i="6"/>
  <c r="T2113" i="6" s="1"/>
  <c r="U2113" i="6" s="1"/>
  <c r="S2476" i="6"/>
  <c r="T2476" i="6" s="1"/>
  <c r="U2476" i="6" s="1"/>
  <c r="S2492" i="6"/>
  <c r="T2492" i="6" s="1"/>
  <c r="U2492" i="6" s="1"/>
  <c r="S2844" i="6"/>
  <c r="T2844" i="6" s="1"/>
  <c r="U2844" i="6" s="1"/>
  <c r="S2988" i="6"/>
  <c r="T2988" i="6" s="1"/>
  <c r="U2988" i="6" s="1"/>
  <c r="S2114" i="6"/>
  <c r="T2114" i="6" s="1"/>
  <c r="U2114" i="6" s="1"/>
  <c r="S2477" i="6"/>
  <c r="T2477" i="6" s="1"/>
  <c r="U2477" i="6" s="1"/>
  <c r="S2493" i="6"/>
  <c r="T2493" i="6" s="1"/>
  <c r="U2493" i="6" s="1"/>
  <c r="S2845" i="6"/>
  <c r="T2845" i="6" s="1"/>
  <c r="U2845" i="6" s="1"/>
  <c r="S2989" i="6"/>
  <c r="T2989" i="6" s="1"/>
  <c r="U2989" i="6" s="1"/>
  <c r="S1012" i="6"/>
  <c r="T1012" i="6" s="1"/>
  <c r="U1012" i="6" s="1"/>
  <c r="S2119" i="6"/>
  <c r="T2119" i="6" s="1"/>
  <c r="U2119" i="6" s="1"/>
  <c r="S2479" i="6"/>
  <c r="T2479" i="6" s="1"/>
  <c r="U2479" i="6" s="1"/>
  <c r="S2831" i="6"/>
  <c r="T2831" i="6" s="1"/>
  <c r="U2831" i="6" s="1"/>
  <c r="S2847" i="6"/>
  <c r="T2847" i="6" s="1"/>
  <c r="U2847" i="6" s="1"/>
  <c r="S3167" i="6"/>
  <c r="T3167" i="6" s="1"/>
  <c r="U3167" i="6" s="1"/>
  <c r="S1389" i="6"/>
  <c r="T1389" i="6" s="1"/>
  <c r="U1389" i="6" s="1"/>
  <c r="S2120" i="6"/>
  <c r="T2120" i="6" s="1"/>
  <c r="U2120" i="6" s="1"/>
  <c r="S2480" i="6"/>
  <c r="T2480" i="6" s="1"/>
  <c r="U2480" i="6" s="1"/>
  <c r="S2832" i="6"/>
  <c r="T2832" i="6" s="1"/>
  <c r="U2832" i="6" s="1"/>
  <c r="S2848" i="6"/>
  <c r="T2848" i="6" s="1"/>
  <c r="U2848" i="6" s="1"/>
  <c r="S178" i="6"/>
  <c r="T178" i="6" s="1"/>
  <c r="U178" i="6" s="1"/>
  <c r="S194" i="6"/>
  <c r="T194" i="6" s="1"/>
  <c r="U194" i="6" s="1"/>
  <c r="S546" i="6"/>
  <c r="T546" i="6" s="1"/>
  <c r="U546" i="6" s="1"/>
  <c r="S179" i="6"/>
  <c r="T179" i="6" s="1"/>
  <c r="U179" i="6" s="1"/>
  <c r="S195" i="6"/>
  <c r="T195" i="6" s="1"/>
  <c r="U195" i="6" s="1"/>
  <c r="S547" i="6"/>
  <c r="T547" i="6" s="1"/>
  <c r="U547" i="6" s="1"/>
  <c r="S180" i="6"/>
  <c r="T180" i="6" s="1"/>
  <c r="U180" i="6" s="1"/>
  <c r="S196" i="6"/>
  <c r="T196" i="6" s="1"/>
  <c r="U196" i="6" s="1"/>
  <c r="S548" i="6"/>
  <c r="T548" i="6" s="1"/>
  <c r="U548" i="6" s="1"/>
  <c r="S181" i="6"/>
  <c r="T181" i="6" s="1"/>
  <c r="U181" i="6" s="1"/>
  <c r="S197" i="6"/>
  <c r="T197" i="6" s="1"/>
  <c r="U197" i="6" s="1"/>
  <c r="S549" i="6"/>
  <c r="T549" i="6" s="1"/>
  <c r="U549" i="6" s="1"/>
  <c r="S901" i="6"/>
  <c r="T901" i="6" s="1"/>
  <c r="U901" i="6" s="1"/>
  <c r="S917" i="6"/>
  <c r="T917" i="6" s="1"/>
  <c r="U917" i="6" s="1"/>
  <c r="S1269" i="6"/>
  <c r="T1269" i="6" s="1"/>
  <c r="U1269" i="6" s="1"/>
  <c r="S1285" i="6"/>
  <c r="T1285" i="6" s="1"/>
  <c r="U1285" i="6" s="1"/>
  <c r="S182" i="6"/>
  <c r="T182" i="6" s="1"/>
  <c r="U182" i="6" s="1"/>
  <c r="S534" i="6"/>
  <c r="T534" i="6" s="1"/>
  <c r="U534" i="6" s="1"/>
  <c r="S550" i="6"/>
  <c r="T550" i="6" s="1"/>
  <c r="U550" i="6" s="1"/>
  <c r="S902" i="6"/>
  <c r="T902" i="6" s="1"/>
  <c r="U902" i="6" s="1"/>
  <c r="S918" i="6"/>
  <c r="T918" i="6" s="1"/>
  <c r="U918" i="6" s="1"/>
  <c r="S1270" i="6"/>
  <c r="T1270" i="6" s="1"/>
  <c r="U1270" i="6" s="1"/>
  <c r="S1286" i="6"/>
  <c r="T1286" i="6" s="1"/>
  <c r="U1286" i="6" s="1"/>
  <c r="S184" i="6"/>
  <c r="T184" i="6" s="1"/>
  <c r="U184" i="6" s="1"/>
  <c r="S536" i="6"/>
  <c r="T536" i="6" s="1"/>
  <c r="U536" i="6" s="1"/>
  <c r="S552" i="6"/>
  <c r="T552" i="6" s="1"/>
  <c r="U552" i="6" s="1"/>
  <c r="S904" i="6"/>
  <c r="T904" i="6" s="1"/>
  <c r="U904" i="6" s="1"/>
  <c r="S920" i="6"/>
  <c r="T920" i="6" s="1"/>
  <c r="U920" i="6" s="1"/>
  <c r="S1272" i="6"/>
  <c r="T1272" i="6" s="1"/>
  <c r="U1272" i="6" s="1"/>
  <c r="S1288" i="6"/>
  <c r="T1288" i="6" s="1"/>
  <c r="U1288" i="6" s="1"/>
  <c r="S185" i="6"/>
  <c r="T185" i="6" s="1"/>
  <c r="U185" i="6" s="1"/>
  <c r="S537" i="6"/>
  <c r="T537" i="6" s="1"/>
  <c r="U537" i="6" s="1"/>
  <c r="S553" i="6"/>
  <c r="T553" i="6" s="1"/>
  <c r="U553" i="6" s="1"/>
  <c r="S170" i="6"/>
  <c r="T170" i="6" s="1"/>
  <c r="U170" i="6" s="1"/>
  <c r="S186" i="6"/>
  <c r="T186" i="6" s="1"/>
  <c r="U186" i="6" s="1"/>
  <c r="S538" i="6"/>
  <c r="T538" i="6" s="1"/>
  <c r="U538" i="6" s="1"/>
  <c r="S554" i="6"/>
  <c r="T554" i="6" s="1"/>
  <c r="U554" i="6" s="1"/>
  <c r="S171" i="6"/>
  <c r="T171" i="6" s="1"/>
  <c r="U171" i="6" s="1"/>
  <c r="S187" i="6"/>
  <c r="T187" i="6" s="1"/>
  <c r="U187" i="6" s="1"/>
  <c r="S539" i="6"/>
  <c r="T539" i="6" s="1"/>
  <c r="U539" i="6" s="1"/>
  <c r="S555" i="6"/>
  <c r="T555" i="6" s="1"/>
  <c r="U555" i="6" s="1"/>
  <c r="S907" i="6"/>
  <c r="T907" i="6" s="1"/>
  <c r="U907" i="6" s="1"/>
  <c r="S923" i="6"/>
  <c r="T923" i="6" s="1"/>
  <c r="U923" i="6" s="1"/>
  <c r="S1275" i="6"/>
  <c r="T1275" i="6" s="1"/>
  <c r="U1275" i="6" s="1"/>
  <c r="S172" i="6"/>
  <c r="T172" i="6" s="1"/>
  <c r="U172" i="6" s="1"/>
  <c r="S188" i="6"/>
  <c r="T188" i="6" s="1"/>
  <c r="U188" i="6" s="1"/>
  <c r="S540" i="6"/>
  <c r="T540" i="6" s="1"/>
  <c r="U540" i="6" s="1"/>
  <c r="S556" i="6"/>
  <c r="T556" i="6" s="1"/>
  <c r="U556" i="6" s="1"/>
  <c r="S173" i="6"/>
  <c r="T173" i="6" s="1"/>
  <c r="U173" i="6" s="1"/>
  <c r="S189" i="6"/>
  <c r="T189" i="6" s="1"/>
  <c r="U189" i="6" s="1"/>
  <c r="S541" i="6"/>
  <c r="T541" i="6" s="1"/>
  <c r="U541" i="6" s="1"/>
  <c r="S557" i="6"/>
  <c r="T557" i="6" s="1"/>
  <c r="U557" i="6" s="1"/>
  <c r="S174" i="6"/>
  <c r="T174" i="6" s="1"/>
  <c r="U174" i="6" s="1"/>
  <c r="S190" i="6"/>
  <c r="T190" i="6" s="1"/>
  <c r="U190" i="6" s="1"/>
  <c r="S542" i="6"/>
  <c r="T542" i="6" s="1"/>
  <c r="U542" i="6" s="1"/>
  <c r="S558" i="6"/>
  <c r="T558" i="6" s="1"/>
  <c r="U558" i="6" s="1"/>
  <c r="S175" i="6"/>
  <c r="T175" i="6" s="1"/>
  <c r="U175" i="6" s="1"/>
  <c r="S191" i="6"/>
  <c r="T191" i="6" s="1"/>
  <c r="U191" i="6" s="1"/>
  <c r="S543" i="6"/>
  <c r="T543" i="6" s="1"/>
  <c r="U543" i="6" s="1"/>
  <c r="S559" i="6"/>
  <c r="T559" i="6" s="1"/>
  <c r="U559" i="6" s="1"/>
  <c r="S911" i="6"/>
  <c r="T911" i="6" s="1"/>
  <c r="U911" i="6" s="1"/>
  <c r="S1263" i="6"/>
  <c r="T1263" i="6" s="1"/>
  <c r="U1263" i="6" s="1"/>
  <c r="S1279" i="6"/>
  <c r="T1279" i="6" s="1"/>
  <c r="U1279" i="6" s="1"/>
  <c r="S176" i="6"/>
  <c r="T176" i="6" s="1"/>
  <c r="U176" i="6" s="1"/>
  <c r="S192" i="6"/>
  <c r="T192" i="6" s="1"/>
  <c r="U192" i="6" s="1"/>
  <c r="S544" i="6"/>
  <c r="T544" i="6" s="1"/>
  <c r="U544" i="6" s="1"/>
  <c r="S560" i="6"/>
  <c r="T560" i="6" s="1"/>
  <c r="U560" i="6" s="1"/>
  <c r="S912" i="6"/>
  <c r="T912" i="6" s="1"/>
  <c r="U912" i="6" s="1"/>
  <c r="S535" i="6"/>
  <c r="T535" i="6" s="1"/>
  <c r="U535" i="6" s="1"/>
  <c r="S913" i="6"/>
  <c r="T913" i="6" s="1"/>
  <c r="U913" i="6" s="1"/>
  <c r="S1273" i="6"/>
  <c r="T1273" i="6" s="1"/>
  <c r="U1273" i="6" s="1"/>
  <c r="S1630" i="6"/>
  <c r="T1630" i="6" s="1"/>
  <c r="U1630" i="6" s="1"/>
  <c r="S1646" i="6"/>
  <c r="T1646" i="6" s="1"/>
  <c r="U1646" i="6" s="1"/>
  <c r="S1998" i="6"/>
  <c r="T1998" i="6" s="1"/>
  <c r="U1998" i="6" s="1"/>
  <c r="S2014" i="6"/>
  <c r="T2014" i="6" s="1"/>
  <c r="U2014" i="6" s="1"/>
  <c r="S545" i="6"/>
  <c r="T545" i="6" s="1"/>
  <c r="U545" i="6" s="1"/>
  <c r="S914" i="6"/>
  <c r="T914" i="6" s="1"/>
  <c r="U914" i="6" s="1"/>
  <c r="S1274" i="6"/>
  <c r="T1274" i="6" s="1"/>
  <c r="U1274" i="6" s="1"/>
  <c r="S1631" i="6"/>
  <c r="T1631" i="6" s="1"/>
  <c r="U1631" i="6" s="1"/>
  <c r="S1647" i="6"/>
  <c r="T1647" i="6" s="1"/>
  <c r="U1647" i="6" s="1"/>
  <c r="S1999" i="6"/>
  <c r="T1999" i="6" s="1"/>
  <c r="U1999" i="6" s="1"/>
  <c r="S2015" i="6"/>
  <c r="T2015" i="6" s="1"/>
  <c r="U2015" i="6" s="1"/>
  <c r="S551" i="6"/>
  <c r="T551" i="6" s="1"/>
  <c r="U551" i="6" s="1"/>
  <c r="S915" i="6"/>
  <c r="T915" i="6" s="1"/>
  <c r="U915" i="6" s="1"/>
  <c r="S1276" i="6"/>
  <c r="T1276" i="6" s="1"/>
  <c r="U1276" i="6" s="1"/>
  <c r="S1632" i="6"/>
  <c r="T1632" i="6" s="1"/>
  <c r="U1632" i="6" s="1"/>
  <c r="S1648" i="6"/>
  <c r="T1648" i="6" s="1"/>
  <c r="U1648" i="6" s="1"/>
  <c r="S2000" i="6"/>
  <c r="T2000" i="6" s="1"/>
  <c r="U2000" i="6" s="1"/>
  <c r="S2016" i="6"/>
  <c r="T2016" i="6" s="1"/>
  <c r="U2016" i="6" s="1"/>
  <c r="S177" i="6"/>
  <c r="T177" i="6" s="1"/>
  <c r="U177" i="6" s="1"/>
  <c r="S561" i="6"/>
  <c r="T561" i="6" s="1"/>
  <c r="U561" i="6" s="1"/>
  <c r="S916" i="6"/>
  <c r="T916" i="6" s="1"/>
  <c r="U916" i="6" s="1"/>
  <c r="S1277" i="6"/>
  <c r="T1277" i="6" s="1"/>
  <c r="U1277" i="6" s="1"/>
  <c r="S1633" i="6"/>
  <c r="T1633" i="6" s="1"/>
  <c r="U1633" i="6" s="1"/>
  <c r="S1649" i="6"/>
  <c r="T1649" i="6" s="1"/>
  <c r="U1649" i="6" s="1"/>
  <c r="S183" i="6"/>
  <c r="T183" i="6" s="1"/>
  <c r="U183" i="6" s="1"/>
  <c r="S919" i="6"/>
  <c r="T919" i="6" s="1"/>
  <c r="U919" i="6" s="1"/>
  <c r="S1278" i="6"/>
  <c r="T1278" i="6" s="1"/>
  <c r="U1278" i="6" s="1"/>
  <c r="S1634" i="6"/>
  <c r="T1634" i="6" s="1"/>
  <c r="U1634" i="6" s="1"/>
  <c r="S1650" i="6"/>
  <c r="T1650" i="6" s="1"/>
  <c r="U1650" i="6" s="1"/>
  <c r="S193" i="6"/>
  <c r="T193" i="6" s="1"/>
  <c r="U193" i="6" s="1"/>
  <c r="S921" i="6"/>
  <c r="T921" i="6" s="1"/>
  <c r="U921" i="6" s="1"/>
  <c r="S1280" i="6"/>
  <c r="T1280" i="6" s="1"/>
  <c r="U1280" i="6" s="1"/>
  <c r="S1635" i="6"/>
  <c r="T1635" i="6" s="1"/>
  <c r="U1635" i="6" s="1"/>
  <c r="S1651" i="6"/>
  <c r="T1651" i="6" s="1"/>
  <c r="U1651" i="6" s="1"/>
  <c r="S2003" i="6"/>
  <c r="T2003" i="6" s="1"/>
  <c r="U2003" i="6" s="1"/>
  <c r="S922" i="6"/>
  <c r="T922" i="6" s="1"/>
  <c r="U922" i="6" s="1"/>
  <c r="S1281" i="6"/>
  <c r="T1281" i="6" s="1"/>
  <c r="U1281" i="6" s="1"/>
  <c r="S1636" i="6"/>
  <c r="T1636" i="6" s="1"/>
  <c r="U1636" i="6" s="1"/>
  <c r="S1652" i="6"/>
  <c r="T1652" i="6" s="1"/>
  <c r="U1652" i="6" s="1"/>
  <c r="S2004" i="6"/>
  <c r="T2004" i="6" s="1"/>
  <c r="U2004" i="6" s="1"/>
  <c r="S2356" i="6"/>
  <c r="T2356" i="6" s="1"/>
  <c r="U2356" i="6" s="1"/>
  <c r="S898" i="6"/>
  <c r="T898" i="6" s="1"/>
  <c r="U898" i="6" s="1"/>
  <c r="S924" i="6"/>
  <c r="T924" i="6" s="1"/>
  <c r="U924" i="6" s="1"/>
  <c r="S1282" i="6"/>
  <c r="T1282" i="6" s="1"/>
  <c r="U1282" i="6" s="1"/>
  <c r="S1637" i="6"/>
  <c r="T1637" i="6" s="1"/>
  <c r="U1637" i="6" s="1"/>
  <c r="S1653" i="6"/>
  <c r="T1653" i="6" s="1"/>
  <c r="U1653" i="6" s="1"/>
  <c r="S2005" i="6"/>
  <c r="T2005" i="6" s="1"/>
  <c r="U2005" i="6" s="1"/>
  <c r="S899" i="6"/>
  <c r="T899" i="6" s="1"/>
  <c r="U899" i="6" s="1"/>
  <c r="S925" i="6"/>
  <c r="T925" i="6" s="1"/>
  <c r="U925" i="6" s="1"/>
  <c r="S1283" i="6"/>
  <c r="T1283" i="6" s="1"/>
  <c r="U1283" i="6" s="1"/>
  <c r="S1638" i="6"/>
  <c r="T1638" i="6" s="1"/>
  <c r="U1638" i="6" s="1"/>
  <c r="S1990" i="6"/>
  <c r="T1990" i="6" s="1"/>
  <c r="U1990" i="6" s="1"/>
  <c r="S2006" i="6"/>
  <c r="T2006" i="6" s="1"/>
  <c r="U2006" i="6" s="1"/>
  <c r="S900" i="6"/>
  <c r="T900" i="6" s="1"/>
  <c r="U900" i="6" s="1"/>
  <c r="S1262" i="6"/>
  <c r="T1262" i="6" s="1"/>
  <c r="U1262" i="6" s="1"/>
  <c r="S1284" i="6"/>
  <c r="T1284" i="6" s="1"/>
  <c r="U1284" i="6" s="1"/>
  <c r="S1639" i="6"/>
  <c r="T1639" i="6" s="1"/>
  <c r="U1639" i="6" s="1"/>
  <c r="S1991" i="6"/>
  <c r="T1991" i="6" s="1"/>
  <c r="U1991" i="6" s="1"/>
  <c r="S2007" i="6"/>
  <c r="T2007" i="6" s="1"/>
  <c r="U2007" i="6" s="1"/>
  <c r="S903" i="6"/>
  <c r="T903" i="6" s="1"/>
  <c r="U903" i="6" s="1"/>
  <c r="S1264" i="6"/>
  <c r="T1264" i="6" s="1"/>
  <c r="U1264" i="6" s="1"/>
  <c r="S1287" i="6"/>
  <c r="T1287" i="6" s="1"/>
  <c r="U1287" i="6" s="1"/>
  <c r="S1640" i="6"/>
  <c r="T1640" i="6" s="1"/>
  <c r="U1640" i="6" s="1"/>
  <c r="S1992" i="6"/>
  <c r="T1992" i="6" s="1"/>
  <c r="U1992" i="6" s="1"/>
  <c r="S2008" i="6"/>
  <c r="T2008" i="6" s="1"/>
  <c r="U2008" i="6" s="1"/>
  <c r="S905" i="6"/>
  <c r="T905" i="6" s="1"/>
  <c r="U905" i="6" s="1"/>
  <c r="S1265" i="6"/>
  <c r="T1265" i="6" s="1"/>
  <c r="U1265" i="6" s="1"/>
  <c r="S1289" i="6"/>
  <c r="T1289" i="6" s="1"/>
  <c r="U1289" i="6" s="1"/>
  <c r="S1641" i="6"/>
  <c r="T1641" i="6" s="1"/>
  <c r="U1641" i="6" s="1"/>
  <c r="S906" i="6"/>
  <c r="T906" i="6" s="1"/>
  <c r="U906" i="6" s="1"/>
  <c r="S1266" i="6"/>
  <c r="T1266" i="6" s="1"/>
  <c r="U1266" i="6" s="1"/>
  <c r="S1626" i="6"/>
  <c r="T1626" i="6" s="1"/>
  <c r="U1626" i="6" s="1"/>
  <c r="S1642" i="6"/>
  <c r="T1642" i="6" s="1"/>
  <c r="U1642" i="6" s="1"/>
  <c r="S908" i="6"/>
  <c r="T908" i="6" s="1"/>
  <c r="U908" i="6" s="1"/>
  <c r="S1267" i="6"/>
  <c r="T1267" i="6" s="1"/>
  <c r="U1267" i="6" s="1"/>
  <c r="S1627" i="6"/>
  <c r="T1627" i="6" s="1"/>
  <c r="U1627" i="6" s="1"/>
  <c r="S1643" i="6"/>
  <c r="T1643" i="6" s="1"/>
  <c r="U1643" i="6" s="1"/>
  <c r="S1995" i="6"/>
  <c r="T1995" i="6" s="1"/>
  <c r="U1995" i="6" s="1"/>
  <c r="S2011" i="6"/>
  <c r="T2011" i="6" s="1"/>
  <c r="U2011" i="6" s="1"/>
  <c r="S909" i="6"/>
  <c r="T909" i="6" s="1"/>
  <c r="U909" i="6" s="1"/>
  <c r="S1268" i="6"/>
  <c r="T1268" i="6" s="1"/>
  <c r="U1268" i="6" s="1"/>
  <c r="S1628" i="6"/>
  <c r="T1628" i="6" s="1"/>
  <c r="U1628" i="6" s="1"/>
  <c r="S1644" i="6"/>
  <c r="T1644" i="6" s="1"/>
  <c r="U1644" i="6" s="1"/>
  <c r="S1996" i="6"/>
  <c r="T1996" i="6" s="1"/>
  <c r="U1996" i="6" s="1"/>
  <c r="S2012" i="6"/>
  <c r="T2012" i="6" s="1"/>
  <c r="U2012" i="6" s="1"/>
  <c r="S2009" i="6"/>
  <c r="T2009" i="6" s="1"/>
  <c r="U2009" i="6" s="1"/>
  <c r="S2369" i="6"/>
  <c r="T2369" i="6" s="1"/>
  <c r="U2369" i="6" s="1"/>
  <c r="S2721" i="6"/>
  <c r="T2721" i="6" s="1"/>
  <c r="U2721" i="6" s="1"/>
  <c r="S2737" i="6"/>
  <c r="T2737" i="6" s="1"/>
  <c r="U2737" i="6" s="1"/>
  <c r="S2961" i="6"/>
  <c r="T2961" i="6" s="1"/>
  <c r="U2961" i="6" s="1"/>
  <c r="S2010" i="6"/>
  <c r="T2010" i="6" s="1"/>
  <c r="U2010" i="6" s="1"/>
  <c r="S2370" i="6"/>
  <c r="T2370" i="6" s="1"/>
  <c r="U2370" i="6" s="1"/>
  <c r="S2722" i="6"/>
  <c r="T2722" i="6" s="1"/>
  <c r="U2722" i="6" s="1"/>
  <c r="S2738" i="6"/>
  <c r="T2738" i="6" s="1"/>
  <c r="U2738" i="6" s="1"/>
  <c r="S2962" i="6"/>
  <c r="T2962" i="6" s="1"/>
  <c r="U2962" i="6" s="1"/>
  <c r="S3138" i="6"/>
  <c r="T3138" i="6" s="1"/>
  <c r="U3138" i="6" s="1"/>
  <c r="S2013" i="6"/>
  <c r="T2013" i="6" s="1"/>
  <c r="U2013" i="6" s="1"/>
  <c r="S2354" i="6"/>
  <c r="T2354" i="6" s="1"/>
  <c r="U2354" i="6" s="1"/>
  <c r="S2371" i="6"/>
  <c r="T2371" i="6" s="1"/>
  <c r="U2371" i="6" s="1"/>
  <c r="S2723" i="6"/>
  <c r="T2723" i="6" s="1"/>
  <c r="U2723" i="6" s="1"/>
  <c r="S2739" i="6"/>
  <c r="T2739" i="6" s="1"/>
  <c r="U2739" i="6" s="1"/>
  <c r="S3139" i="6"/>
  <c r="T3139" i="6" s="1"/>
  <c r="U3139" i="6" s="1"/>
  <c r="S3235" i="6"/>
  <c r="T3235" i="6" s="1"/>
  <c r="U3235" i="6" s="1"/>
  <c r="S2017" i="6"/>
  <c r="T2017" i="6" s="1"/>
  <c r="U2017" i="6" s="1"/>
  <c r="S2355" i="6"/>
  <c r="T2355" i="6" s="1"/>
  <c r="U2355" i="6" s="1"/>
  <c r="S2372" i="6"/>
  <c r="T2372" i="6" s="1"/>
  <c r="U2372" i="6" s="1"/>
  <c r="S2724" i="6"/>
  <c r="T2724" i="6" s="1"/>
  <c r="U2724" i="6" s="1"/>
  <c r="S2740" i="6"/>
  <c r="T2740" i="6" s="1"/>
  <c r="U2740" i="6" s="1"/>
  <c r="S3140" i="6"/>
  <c r="T3140" i="6" s="1"/>
  <c r="U3140" i="6" s="1"/>
  <c r="S2357" i="6"/>
  <c r="T2357" i="6" s="1"/>
  <c r="U2357" i="6" s="1"/>
  <c r="S2373" i="6"/>
  <c r="T2373" i="6" s="1"/>
  <c r="U2373" i="6" s="1"/>
  <c r="S2725" i="6"/>
  <c r="T2725" i="6" s="1"/>
  <c r="U2725" i="6" s="1"/>
  <c r="S2741" i="6"/>
  <c r="T2741" i="6" s="1"/>
  <c r="U2741" i="6" s="1"/>
  <c r="S3141" i="6"/>
  <c r="T3141" i="6" s="1"/>
  <c r="U3141" i="6" s="1"/>
  <c r="S2358" i="6"/>
  <c r="T2358" i="6" s="1"/>
  <c r="U2358" i="6" s="1"/>
  <c r="S2374" i="6"/>
  <c r="T2374" i="6" s="1"/>
  <c r="U2374" i="6" s="1"/>
  <c r="S2726" i="6"/>
  <c r="T2726" i="6" s="1"/>
  <c r="U2726" i="6" s="1"/>
  <c r="S2742" i="6"/>
  <c r="T2742" i="6" s="1"/>
  <c r="U2742" i="6" s="1"/>
  <c r="S3142" i="6"/>
  <c r="T3142" i="6" s="1"/>
  <c r="U3142" i="6" s="1"/>
  <c r="S2359" i="6"/>
  <c r="T2359" i="6" s="1"/>
  <c r="U2359" i="6" s="1"/>
  <c r="S2375" i="6"/>
  <c r="T2375" i="6" s="1"/>
  <c r="U2375" i="6" s="1"/>
  <c r="S2727" i="6"/>
  <c r="T2727" i="6" s="1"/>
  <c r="U2727" i="6" s="1"/>
  <c r="S2743" i="6"/>
  <c r="T2743" i="6" s="1"/>
  <c r="U2743" i="6" s="1"/>
  <c r="S3047" i="6"/>
  <c r="T3047" i="6" s="1"/>
  <c r="U3047" i="6" s="1"/>
  <c r="S3143" i="6"/>
  <c r="T3143" i="6" s="1"/>
  <c r="U3143" i="6" s="1"/>
  <c r="S2360" i="6"/>
  <c r="T2360" i="6" s="1"/>
  <c r="U2360" i="6" s="1"/>
  <c r="S2376" i="6"/>
  <c r="T2376" i="6" s="1"/>
  <c r="U2376" i="6" s="1"/>
  <c r="S2728" i="6"/>
  <c r="T2728" i="6" s="1"/>
  <c r="U2728" i="6" s="1"/>
  <c r="S2744" i="6"/>
  <c r="T2744" i="6" s="1"/>
  <c r="U2744" i="6" s="1"/>
  <c r="S3048" i="6"/>
  <c r="T3048" i="6" s="1"/>
  <c r="U3048" i="6" s="1"/>
  <c r="S3144" i="6"/>
  <c r="T3144" i="6" s="1"/>
  <c r="U3144" i="6" s="1"/>
  <c r="S2361" i="6"/>
  <c r="T2361" i="6" s="1"/>
  <c r="U2361" i="6" s="1"/>
  <c r="S2377" i="6"/>
  <c r="T2377" i="6" s="1"/>
  <c r="U2377" i="6" s="1"/>
  <c r="S2729" i="6"/>
  <c r="T2729" i="6" s="1"/>
  <c r="U2729" i="6" s="1"/>
  <c r="S2745" i="6"/>
  <c r="T2745" i="6" s="1"/>
  <c r="U2745" i="6" s="1"/>
  <c r="S3049" i="6"/>
  <c r="T3049" i="6" s="1"/>
  <c r="U3049" i="6" s="1"/>
  <c r="S1271" i="6"/>
  <c r="T1271" i="6" s="1"/>
  <c r="U1271" i="6" s="1"/>
  <c r="S2362" i="6"/>
  <c r="T2362" i="6" s="1"/>
  <c r="U2362" i="6" s="1"/>
  <c r="S2378" i="6"/>
  <c r="T2378" i="6" s="1"/>
  <c r="U2378" i="6" s="1"/>
  <c r="S2730" i="6"/>
  <c r="T2730" i="6" s="1"/>
  <c r="U2730" i="6" s="1"/>
  <c r="S3050" i="6"/>
  <c r="T3050" i="6" s="1"/>
  <c r="U3050" i="6" s="1"/>
  <c r="S910" i="6"/>
  <c r="T910" i="6" s="1"/>
  <c r="U910" i="6" s="1"/>
  <c r="S2363" i="6"/>
  <c r="T2363" i="6" s="1"/>
  <c r="U2363" i="6" s="1"/>
  <c r="S2379" i="6"/>
  <c r="T2379" i="6" s="1"/>
  <c r="U2379" i="6" s="1"/>
  <c r="S1993" i="6"/>
  <c r="T1993" i="6" s="1"/>
  <c r="U1993" i="6" s="1"/>
  <c r="S2364" i="6"/>
  <c r="T2364" i="6" s="1"/>
  <c r="U2364" i="6" s="1"/>
  <c r="S2380" i="6"/>
  <c r="T2380" i="6" s="1"/>
  <c r="U2380" i="6" s="1"/>
  <c r="S2732" i="6"/>
  <c r="T2732" i="6" s="1"/>
  <c r="U2732" i="6" s="1"/>
  <c r="S2956" i="6"/>
  <c r="T2956" i="6" s="1"/>
  <c r="U2956" i="6" s="1"/>
  <c r="S3052" i="6"/>
  <c r="T3052" i="6" s="1"/>
  <c r="U3052" i="6" s="1"/>
  <c r="S1994" i="6"/>
  <c r="T1994" i="6" s="1"/>
  <c r="U1994" i="6" s="1"/>
  <c r="S2365" i="6"/>
  <c r="T2365" i="6" s="1"/>
  <c r="U2365" i="6" s="1"/>
  <c r="S2381" i="6"/>
  <c r="T2381" i="6" s="1"/>
  <c r="U2381" i="6" s="1"/>
  <c r="S2733" i="6"/>
  <c r="T2733" i="6" s="1"/>
  <c r="U2733" i="6" s="1"/>
  <c r="S2957" i="6"/>
  <c r="T2957" i="6" s="1"/>
  <c r="U2957" i="6" s="1"/>
  <c r="S3053" i="6"/>
  <c r="T3053" i="6" s="1"/>
  <c r="U3053" i="6" s="1"/>
  <c r="S1629" i="6"/>
  <c r="T1629" i="6" s="1"/>
  <c r="U1629" i="6" s="1"/>
  <c r="S2001" i="6"/>
  <c r="T2001" i="6" s="1"/>
  <c r="U2001" i="6" s="1"/>
  <c r="S2367" i="6"/>
  <c r="T2367" i="6" s="1"/>
  <c r="U2367" i="6" s="1"/>
  <c r="S2719" i="6"/>
  <c r="T2719" i="6" s="1"/>
  <c r="U2719" i="6" s="1"/>
  <c r="S2735" i="6"/>
  <c r="T2735" i="6" s="1"/>
  <c r="U2735" i="6" s="1"/>
  <c r="S2959" i="6"/>
  <c r="T2959" i="6" s="1"/>
  <c r="U2959" i="6" s="1"/>
  <c r="S1645" i="6"/>
  <c r="T1645" i="6" s="1"/>
  <c r="U1645" i="6" s="1"/>
  <c r="S2002" i="6"/>
  <c r="T2002" i="6" s="1"/>
  <c r="U2002" i="6" s="1"/>
  <c r="S2368" i="6"/>
  <c r="T2368" i="6" s="1"/>
  <c r="U2368" i="6" s="1"/>
  <c r="S2720" i="6"/>
  <c r="T2720" i="6" s="1"/>
  <c r="U2720" i="6" s="1"/>
  <c r="S2736" i="6"/>
  <c r="T2736" i="6" s="1"/>
  <c r="U2736" i="6" s="1"/>
  <c r="S2960" i="6"/>
  <c r="T2960" i="6" s="1"/>
  <c r="U2960" i="6" s="1"/>
  <c r="S66" i="6"/>
  <c r="T66" i="6" s="1"/>
  <c r="U66" i="6" s="1"/>
  <c r="S82" i="6"/>
  <c r="T82" i="6" s="1"/>
  <c r="U82" i="6" s="1"/>
  <c r="S434" i="6"/>
  <c r="T434" i="6" s="1"/>
  <c r="U434" i="6" s="1"/>
  <c r="S786" i="6"/>
  <c r="T786" i="6" s="1"/>
  <c r="U786" i="6" s="1"/>
  <c r="S802" i="6"/>
  <c r="T802" i="6" s="1"/>
  <c r="U802" i="6" s="1"/>
  <c r="S67" i="6"/>
  <c r="T67" i="6" s="1"/>
  <c r="U67" i="6" s="1"/>
  <c r="S83" i="6"/>
  <c r="T83" i="6" s="1"/>
  <c r="U83" i="6" s="1"/>
  <c r="S435" i="6"/>
  <c r="T435" i="6" s="1"/>
  <c r="U435" i="6" s="1"/>
  <c r="S68" i="6"/>
  <c r="T68" i="6" s="1"/>
  <c r="U68" i="6" s="1"/>
  <c r="S84" i="6"/>
  <c r="T84" i="6" s="1"/>
  <c r="U84" i="6" s="1"/>
  <c r="S436" i="6"/>
  <c r="T436" i="6" s="1"/>
  <c r="U436" i="6" s="1"/>
  <c r="S788" i="6"/>
  <c r="T788" i="6" s="1"/>
  <c r="U788" i="6" s="1"/>
  <c r="S804" i="6"/>
  <c r="T804" i="6" s="1"/>
  <c r="U804" i="6" s="1"/>
  <c r="S69" i="6"/>
  <c r="T69" i="6" s="1"/>
  <c r="U69" i="6" s="1"/>
  <c r="S85" i="6"/>
  <c r="T85" i="6" s="1"/>
  <c r="U85" i="6" s="1"/>
  <c r="S437" i="6"/>
  <c r="T437" i="6" s="1"/>
  <c r="U437" i="6" s="1"/>
  <c r="S789" i="6"/>
  <c r="T789" i="6" s="1"/>
  <c r="U789" i="6" s="1"/>
  <c r="S805" i="6"/>
  <c r="T805" i="6" s="1"/>
  <c r="U805" i="6" s="1"/>
  <c r="S1157" i="6"/>
  <c r="T1157" i="6" s="1"/>
  <c r="U1157" i="6" s="1"/>
  <c r="S1173" i="6"/>
  <c r="T1173" i="6" s="1"/>
  <c r="U1173" i="6" s="1"/>
  <c r="S70" i="6"/>
  <c r="T70" i="6" s="1"/>
  <c r="U70" i="6" s="1"/>
  <c r="S422" i="6"/>
  <c r="T422" i="6" s="1"/>
  <c r="U422" i="6" s="1"/>
  <c r="S438" i="6"/>
  <c r="T438" i="6" s="1"/>
  <c r="U438" i="6" s="1"/>
  <c r="S790" i="6"/>
  <c r="T790" i="6" s="1"/>
  <c r="U790" i="6" s="1"/>
  <c r="S806" i="6"/>
  <c r="T806" i="6" s="1"/>
  <c r="U806" i="6" s="1"/>
  <c r="S1158" i="6"/>
  <c r="T1158" i="6" s="1"/>
  <c r="U1158" i="6" s="1"/>
  <c r="S1174" i="6"/>
  <c r="T1174" i="6" s="1"/>
  <c r="U1174" i="6" s="1"/>
  <c r="S72" i="6"/>
  <c r="T72" i="6" s="1"/>
  <c r="U72" i="6" s="1"/>
  <c r="S424" i="6"/>
  <c r="T424" i="6" s="1"/>
  <c r="U424" i="6" s="1"/>
  <c r="S440" i="6"/>
  <c r="T440" i="6" s="1"/>
  <c r="U440" i="6" s="1"/>
  <c r="S792" i="6"/>
  <c r="T792" i="6" s="1"/>
  <c r="U792" i="6" s="1"/>
  <c r="S808" i="6"/>
  <c r="T808" i="6" s="1"/>
  <c r="U808" i="6" s="1"/>
  <c r="S1160" i="6"/>
  <c r="T1160" i="6" s="1"/>
  <c r="U1160" i="6" s="1"/>
  <c r="S1176" i="6"/>
  <c r="T1176" i="6" s="1"/>
  <c r="U1176" i="6" s="1"/>
  <c r="S73" i="6"/>
  <c r="T73" i="6" s="1"/>
  <c r="U73" i="6" s="1"/>
  <c r="S425" i="6"/>
  <c r="T425" i="6" s="1"/>
  <c r="U425" i="6" s="1"/>
  <c r="S441" i="6"/>
  <c r="T441" i="6" s="1"/>
  <c r="U441" i="6" s="1"/>
  <c r="S793" i="6"/>
  <c r="T793" i="6" s="1"/>
  <c r="U793" i="6" s="1"/>
  <c r="S58" i="6"/>
  <c r="T58" i="6" s="1"/>
  <c r="U58" i="6" s="1"/>
  <c r="S74" i="6"/>
  <c r="T74" i="6" s="1"/>
  <c r="U74" i="6" s="1"/>
  <c r="S426" i="6"/>
  <c r="T426" i="6" s="1"/>
  <c r="U426" i="6" s="1"/>
  <c r="S442" i="6"/>
  <c r="T442" i="6" s="1"/>
  <c r="U442" i="6" s="1"/>
  <c r="S794" i="6"/>
  <c r="T794" i="6" s="1"/>
  <c r="U794" i="6" s="1"/>
  <c r="S59" i="6"/>
  <c r="T59" i="6" s="1"/>
  <c r="U59" i="6" s="1"/>
  <c r="S75" i="6"/>
  <c r="T75" i="6" s="1"/>
  <c r="U75" i="6" s="1"/>
  <c r="S427" i="6"/>
  <c r="T427" i="6" s="1"/>
  <c r="U427" i="6" s="1"/>
  <c r="S443" i="6"/>
  <c r="T443" i="6" s="1"/>
  <c r="U443" i="6" s="1"/>
  <c r="S795" i="6"/>
  <c r="T795" i="6" s="1"/>
  <c r="U795" i="6" s="1"/>
  <c r="S811" i="6"/>
  <c r="T811" i="6" s="1"/>
  <c r="U811" i="6" s="1"/>
  <c r="S1163" i="6"/>
  <c r="T1163" i="6" s="1"/>
  <c r="U1163" i="6" s="1"/>
  <c r="S60" i="6"/>
  <c r="T60" i="6" s="1"/>
  <c r="U60" i="6" s="1"/>
  <c r="S76" i="6"/>
  <c r="T76" i="6" s="1"/>
  <c r="U76" i="6" s="1"/>
  <c r="S428" i="6"/>
  <c r="T428" i="6" s="1"/>
  <c r="U428" i="6" s="1"/>
  <c r="S444" i="6"/>
  <c r="T444" i="6" s="1"/>
  <c r="U444" i="6" s="1"/>
  <c r="S61" i="6"/>
  <c r="T61" i="6" s="1"/>
  <c r="U61" i="6" s="1"/>
  <c r="S77" i="6"/>
  <c r="T77" i="6" s="1"/>
  <c r="U77" i="6" s="1"/>
  <c r="S429" i="6"/>
  <c r="T429" i="6" s="1"/>
  <c r="U429" i="6" s="1"/>
  <c r="S445" i="6"/>
  <c r="T445" i="6" s="1"/>
  <c r="U445" i="6" s="1"/>
  <c r="S797" i="6"/>
  <c r="T797" i="6" s="1"/>
  <c r="U797" i="6" s="1"/>
  <c r="S813" i="6"/>
  <c r="T813" i="6" s="1"/>
  <c r="U813" i="6" s="1"/>
  <c r="S62" i="6"/>
  <c r="T62" i="6" s="1"/>
  <c r="U62" i="6" s="1"/>
  <c r="S78" i="6"/>
  <c r="T78" i="6" s="1"/>
  <c r="U78" i="6" s="1"/>
  <c r="S430" i="6"/>
  <c r="T430" i="6" s="1"/>
  <c r="U430" i="6" s="1"/>
  <c r="S446" i="6"/>
  <c r="T446" i="6" s="1"/>
  <c r="U446" i="6" s="1"/>
  <c r="S63" i="6"/>
  <c r="T63" i="6" s="1"/>
  <c r="U63" i="6" s="1"/>
  <c r="S79" i="6"/>
  <c r="T79" i="6" s="1"/>
  <c r="U79" i="6" s="1"/>
  <c r="S431" i="6"/>
  <c r="T431" i="6" s="1"/>
  <c r="U431" i="6" s="1"/>
  <c r="S447" i="6"/>
  <c r="T447" i="6" s="1"/>
  <c r="U447" i="6" s="1"/>
  <c r="S799" i="6"/>
  <c r="T799" i="6" s="1"/>
  <c r="U799" i="6" s="1"/>
  <c r="S1151" i="6"/>
  <c r="T1151" i="6" s="1"/>
  <c r="U1151" i="6" s="1"/>
  <c r="S1167" i="6"/>
  <c r="T1167" i="6" s="1"/>
  <c r="U1167" i="6" s="1"/>
  <c r="S64" i="6"/>
  <c r="T64" i="6" s="1"/>
  <c r="U64" i="6" s="1"/>
  <c r="S80" i="6"/>
  <c r="T80" i="6" s="1"/>
  <c r="U80" i="6" s="1"/>
  <c r="S432" i="6"/>
  <c r="T432" i="6" s="1"/>
  <c r="U432" i="6" s="1"/>
  <c r="S448" i="6"/>
  <c r="T448" i="6" s="1"/>
  <c r="U448" i="6" s="1"/>
  <c r="S800" i="6"/>
  <c r="T800" i="6" s="1"/>
  <c r="U800" i="6" s="1"/>
  <c r="S796" i="6"/>
  <c r="T796" i="6" s="1"/>
  <c r="U796" i="6" s="1"/>
  <c r="S1155" i="6"/>
  <c r="T1155" i="6" s="1"/>
  <c r="U1155" i="6" s="1"/>
  <c r="S1518" i="6"/>
  <c r="T1518" i="6" s="1"/>
  <c r="U1518" i="6" s="1"/>
  <c r="S1534" i="6"/>
  <c r="T1534" i="6" s="1"/>
  <c r="U1534" i="6" s="1"/>
  <c r="S1886" i="6"/>
  <c r="T1886" i="6" s="1"/>
  <c r="U1886" i="6" s="1"/>
  <c r="S1902" i="6"/>
  <c r="T1902" i="6" s="1"/>
  <c r="U1902" i="6" s="1"/>
  <c r="S798" i="6"/>
  <c r="T798" i="6" s="1"/>
  <c r="U798" i="6" s="1"/>
  <c r="S1156" i="6"/>
  <c r="T1156" i="6" s="1"/>
  <c r="U1156" i="6" s="1"/>
  <c r="S1519" i="6"/>
  <c r="T1519" i="6" s="1"/>
  <c r="U1519" i="6" s="1"/>
  <c r="S1535" i="6"/>
  <c r="T1535" i="6" s="1"/>
  <c r="U1535" i="6" s="1"/>
  <c r="S1887" i="6"/>
  <c r="T1887" i="6" s="1"/>
  <c r="U1887" i="6" s="1"/>
  <c r="S1903" i="6"/>
  <c r="T1903" i="6" s="1"/>
  <c r="U1903" i="6" s="1"/>
  <c r="S423" i="6"/>
  <c r="T423" i="6" s="1"/>
  <c r="U423" i="6" s="1"/>
  <c r="S801" i="6"/>
  <c r="T801" i="6" s="1"/>
  <c r="U801" i="6" s="1"/>
  <c r="S1159" i="6"/>
  <c r="T1159" i="6" s="1"/>
  <c r="U1159" i="6" s="1"/>
  <c r="S1520" i="6"/>
  <c r="T1520" i="6" s="1"/>
  <c r="U1520" i="6" s="1"/>
  <c r="S1536" i="6"/>
  <c r="T1536" i="6" s="1"/>
  <c r="U1536" i="6" s="1"/>
  <c r="S1888" i="6"/>
  <c r="T1888" i="6" s="1"/>
  <c r="U1888" i="6" s="1"/>
  <c r="S1904" i="6"/>
  <c r="T1904" i="6" s="1"/>
  <c r="U1904" i="6" s="1"/>
  <c r="S433" i="6"/>
  <c r="T433" i="6" s="1"/>
  <c r="U433" i="6" s="1"/>
  <c r="S803" i="6"/>
  <c r="T803" i="6" s="1"/>
  <c r="U803" i="6" s="1"/>
  <c r="S1161" i="6"/>
  <c r="T1161" i="6" s="1"/>
  <c r="U1161" i="6" s="1"/>
  <c r="S1521" i="6"/>
  <c r="T1521" i="6" s="1"/>
  <c r="U1521" i="6" s="1"/>
  <c r="S1537" i="6"/>
  <c r="T1537" i="6" s="1"/>
  <c r="U1537" i="6" s="1"/>
  <c r="S439" i="6"/>
  <c r="T439" i="6" s="1"/>
  <c r="U439" i="6" s="1"/>
  <c r="S807" i="6"/>
  <c r="T807" i="6" s="1"/>
  <c r="U807" i="6" s="1"/>
  <c r="S1162" i="6"/>
  <c r="T1162" i="6" s="1"/>
  <c r="U1162" i="6" s="1"/>
  <c r="S1522" i="6"/>
  <c r="T1522" i="6" s="1"/>
  <c r="U1522" i="6" s="1"/>
  <c r="S1538" i="6"/>
  <c r="T1538" i="6" s="1"/>
  <c r="U1538" i="6" s="1"/>
  <c r="S65" i="6"/>
  <c r="T65" i="6" s="1"/>
  <c r="U65" i="6" s="1"/>
  <c r="S449" i="6"/>
  <c r="T449" i="6" s="1"/>
  <c r="U449" i="6" s="1"/>
  <c r="S809" i="6"/>
  <c r="T809" i="6" s="1"/>
  <c r="U809" i="6" s="1"/>
  <c r="S1164" i="6"/>
  <c r="T1164" i="6" s="1"/>
  <c r="U1164" i="6" s="1"/>
  <c r="S1523" i="6"/>
  <c r="T1523" i="6" s="1"/>
  <c r="U1523" i="6" s="1"/>
  <c r="S1539" i="6"/>
  <c r="T1539" i="6" s="1"/>
  <c r="U1539" i="6" s="1"/>
  <c r="S1891" i="6"/>
  <c r="T1891" i="6" s="1"/>
  <c r="U1891" i="6" s="1"/>
  <c r="S71" i="6"/>
  <c r="T71" i="6" s="1"/>
  <c r="U71" i="6" s="1"/>
  <c r="S810" i="6"/>
  <c r="T810" i="6" s="1"/>
  <c r="U810" i="6" s="1"/>
  <c r="S1165" i="6"/>
  <c r="T1165" i="6" s="1"/>
  <c r="U1165" i="6" s="1"/>
  <c r="S1524" i="6"/>
  <c r="T1524" i="6" s="1"/>
  <c r="U1524" i="6" s="1"/>
  <c r="S1540" i="6"/>
  <c r="T1540" i="6" s="1"/>
  <c r="U1540" i="6" s="1"/>
  <c r="S1892" i="6"/>
  <c r="T1892" i="6" s="1"/>
  <c r="U1892" i="6" s="1"/>
  <c r="S2244" i="6"/>
  <c r="T2244" i="6" s="1"/>
  <c r="U2244" i="6" s="1"/>
  <c r="S2260" i="6"/>
  <c r="T2260" i="6" s="1"/>
  <c r="U2260" i="6" s="1"/>
  <c r="S81" i="6"/>
  <c r="T81" i="6" s="1"/>
  <c r="U81" i="6" s="1"/>
  <c r="S812" i="6"/>
  <c r="T812" i="6" s="1"/>
  <c r="U812" i="6" s="1"/>
  <c r="S1166" i="6"/>
  <c r="T1166" i="6" s="1"/>
  <c r="U1166" i="6" s="1"/>
  <c r="S1525" i="6"/>
  <c r="T1525" i="6" s="1"/>
  <c r="U1525" i="6" s="1"/>
  <c r="S1541" i="6"/>
  <c r="T1541" i="6" s="1"/>
  <c r="U1541" i="6" s="1"/>
  <c r="S1893" i="6"/>
  <c r="T1893" i="6" s="1"/>
  <c r="U1893" i="6" s="1"/>
  <c r="S1168" i="6"/>
  <c r="T1168" i="6" s="1"/>
  <c r="U1168" i="6" s="1"/>
  <c r="S1526" i="6"/>
  <c r="T1526" i="6" s="1"/>
  <c r="U1526" i="6" s="1"/>
  <c r="S1878" i="6"/>
  <c r="T1878" i="6" s="1"/>
  <c r="U1878" i="6" s="1"/>
  <c r="S1894" i="6"/>
  <c r="T1894" i="6" s="1"/>
  <c r="U1894" i="6" s="1"/>
  <c r="S1169" i="6"/>
  <c r="T1169" i="6" s="1"/>
  <c r="U1169" i="6" s="1"/>
  <c r="S1527" i="6"/>
  <c r="T1527" i="6" s="1"/>
  <c r="U1527" i="6" s="1"/>
  <c r="S1879" i="6"/>
  <c r="T1879" i="6" s="1"/>
  <c r="U1879" i="6" s="1"/>
  <c r="S1895" i="6"/>
  <c r="T1895" i="6" s="1"/>
  <c r="U1895" i="6" s="1"/>
  <c r="S1170" i="6"/>
  <c r="T1170" i="6" s="1"/>
  <c r="U1170" i="6" s="1"/>
  <c r="S1528" i="6"/>
  <c r="T1528" i="6" s="1"/>
  <c r="U1528" i="6" s="1"/>
  <c r="S1880" i="6"/>
  <c r="T1880" i="6" s="1"/>
  <c r="U1880" i="6" s="1"/>
  <c r="S1896" i="6"/>
  <c r="T1896" i="6" s="1"/>
  <c r="U1896" i="6" s="1"/>
  <c r="S1171" i="6"/>
  <c r="T1171" i="6" s="1"/>
  <c r="U1171" i="6" s="1"/>
  <c r="S1529" i="6"/>
  <c r="T1529" i="6" s="1"/>
  <c r="U1529" i="6" s="1"/>
  <c r="S1150" i="6"/>
  <c r="T1150" i="6" s="1"/>
  <c r="U1150" i="6" s="1"/>
  <c r="S1172" i="6"/>
  <c r="T1172" i="6" s="1"/>
  <c r="U1172" i="6" s="1"/>
  <c r="S1514" i="6"/>
  <c r="T1514" i="6" s="1"/>
  <c r="U1514" i="6" s="1"/>
  <c r="S1530" i="6"/>
  <c r="T1530" i="6" s="1"/>
  <c r="U1530" i="6" s="1"/>
  <c r="S1152" i="6"/>
  <c r="T1152" i="6" s="1"/>
  <c r="U1152" i="6" s="1"/>
  <c r="S1175" i="6"/>
  <c r="T1175" i="6" s="1"/>
  <c r="U1175" i="6" s="1"/>
  <c r="S1515" i="6"/>
  <c r="T1515" i="6" s="1"/>
  <c r="U1515" i="6" s="1"/>
  <c r="S1531" i="6"/>
  <c r="T1531" i="6" s="1"/>
  <c r="U1531" i="6" s="1"/>
  <c r="S1883" i="6"/>
  <c r="T1883" i="6" s="1"/>
  <c r="U1883" i="6" s="1"/>
  <c r="S1899" i="6"/>
  <c r="T1899" i="6" s="1"/>
  <c r="U1899" i="6" s="1"/>
  <c r="S787" i="6"/>
  <c r="T787" i="6" s="1"/>
  <c r="U787" i="6" s="1"/>
  <c r="S1153" i="6"/>
  <c r="T1153" i="6" s="1"/>
  <c r="U1153" i="6" s="1"/>
  <c r="S1177" i="6"/>
  <c r="T1177" i="6" s="1"/>
  <c r="U1177" i="6" s="1"/>
  <c r="S1516" i="6"/>
  <c r="T1516" i="6" s="1"/>
  <c r="U1516" i="6" s="1"/>
  <c r="S1532" i="6"/>
  <c r="T1532" i="6" s="1"/>
  <c r="U1532" i="6" s="1"/>
  <c r="S1884" i="6"/>
  <c r="T1884" i="6" s="1"/>
  <c r="U1884" i="6" s="1"/>
  <c r="S1900" i="6"/>
  <c r="T1900" i="6" s="1"/>
  <c r="U1900" i="6" s="1"/>
  <c r="S1905" i="6"/>
  <c r="T1905" i="6" s="1"/>
  <c r="U1905" i="6" s="1"/>
  <c r="S2250" i="6"/>
  <c r="T2250" i="6" s="1"/>
  <c r="U2250" i="6" s="1"/>
  <c r="S2267" i="6"/>
  <c r="T2267" i="6" s="1"/>
  <c r="U2267" i="6" s="1"/>
  <c r="S2609" i="6"/>
  <c r="T2609" i="6" s="1"/>
  <c r="U2609" i="6" s="1"/>
  <c r="S2625" i="6"/>
  <c r="T2625" i="6" s="1"/>
  <c r="U2625" i="6" s="1"/>
  <c r="S2929" i="6"/>
  <c r="T2929" i="6" s="1"/>
  <c r="U2929" i="6" s="1"/>
  <c r="S3025" i="6"/>
  <c r="T3025" i="6" s="1"/>
  <c r="U3025" i="6" s="1"/>
  <c r="S3201" i="6"/>
  <c r="T3201" i="6" s="1"/>
  <c r="U3201" i="6" s="1"/>
  <c r="S2251" i="6"/>
  <c r="T2251" i="6" s="1"/>
  <c r="U2251" i="6" s="1"/>
  <c r="S2268" i="6"/>
  <c r="T2268" i="6" s="1"/>
  <c r="U2268" i="6" s="1"/>
  <c r="S2610" i="6"/>
  <c r="T2610" i="6" s="1"/>
  <c r="U2610" i="6" s="1"/>
  <c r="S2626" i="6"/>
  <c r="T2626" i="6" s="1"/>
  <c r="U2626" i="6" s="1"/>
  <c r="S2930" i="6"/>
  <c r="T2930" i="6" s="1"/>
  <c r="U2930" i="6" s="1"/>
  <c r="S2252" i="6"/>
  <c r="T2252" i="6" s="1"/>
  <c r="U2252" i="6" s="1"/>
  <c r="S2269" i="6"/>
  <c r="T2269" i="6" s="1"/>
  <c r="U2269" i="6" s="1"/>
  <c r="S2611" i="6"/>
  <c r="T2611" i="6" s="1"/>
  <c r="U2611" i="6" s="1"/>
  <c r="S2627" i="6"/>
  <c r="T2627" i="6" s="1"/>
  <c r="U2627" i="6" s="1"/>
  <c r="S2931" i="6"/>
  <c r="T2931" i="6" s="1"/>
  <c r="U2931" i="6" s="1"/>
  <c r="S3203" i="6"/>
  <c r="T3203" i="6" s="1"/>
  <c r="U3203" i="6" s="1"/>
  <c r="S2253" i="6"/>
  <c r="T2253" i="6" s="1"/>
  <c r="U2253" i="6" s="1"/>
  <c r="S2612" i="6"/>
  <c r="T2612" i="6" s="1"/>
  <c r="U2612" i="6" s="1"/>
  <c r="S2628" i="6"/>
  <c r="T2628" i="6" s="1"/>
  <c r="U2628" i="6" s="1"/>
  <c r="S2932" i="6"/>
  <c r="T2932" i="6" s="1"/>
  <c r="U2932" i="6" s="1"/>
  <c r="S3204" i="6"/>
  <c r="T3204" i="6" s="1"/>
  <c r="U3204" i="6" s="1"/>
  <c r="S1154" i="6"/>
  <c r="T1154" i="6" s="1"/>
  <c r="U1154" i="6" s="1"/>
  <c r="S2254" i="6"/>
  <c r="T2254" i="6" s="1"/>
  <c r="U2254" i="6" s="1"/>
  <c r="S2613" i="6"/>
  <c r="T2613" i="6" s="1"/>
  <c r="U2613" i="6" s="1"/>
  <c r="S2629" i="6"/>
  <c r="T2629" i="6" s="1"/>
  <c r="U2629" i="6" s="1"/>
  <c r="S2933" i="6"/>
  <c r="T2933" i="6" s="1"/>
  <c r="U2933" i="6" s="1"/>
  <c r="S3205" i="6"/>
  <c r="T3205" i="6" s="1"/>
  <c r="U3205" i="6" s="1"/>
  <c r="S2255" i="6"/>
  <c r="T2255" i="6" s="1"/>
  <c r="U2255" i="6" s="1"/>
  <c r="S2614" i="6"/>
  <c r="T2614" i="6" s="1"/>
  <c r="U2614" i="6" s="1"/>
  <c r="S2630" i="6"/>
  <c r="T2630" i="6" s="1"/>
  <c r="U2630" i="6" s="1"/>
  <c r="S2934" i="6"/>
  <c r="T2934" i="6" s="1"/>
  <c r="U2934" i="6" s="1"/>
  <c r="S3110" i="6"/>
  <c r="T3110" i="6" s="1"/>
  <c r="U3110" i="6" s="1"/>
  <c r="S3206" i="6"/>
  <c r="T3206" i="6" s="1"/>
  <c r="U3206" i="6" s="1"/>
  <c r="S791" i="6"/>
  <c r="T791" i="6" s="1"/>
  <c r="U791" i="6" s="1"/>
  <c r="S2256" i="6"/>
  <c r="T2256" i="6" s="1"/>
  <c r="U2256" i="6" s="1"/>
  <c r="S2615" i="6"/>
  <c r="T2615" i="6" s="1"/>
  <c r="U2615" i="6" s="1"/>
  <c r="S2631" i="6"/>
  <c r="T2631" i="6" s="1"/>
  <c r="U2631" i="6" s="1"/>
  <c r="S3111" i="6"/>
  <c r="T3111" i="6" s="1"/>
  <c r="U3111" i="6" s="1"/>
  <c r="S3207" i="6"/>
  <c r="T3207" i="6" s="1"/>
  <c r="U3207" i="6" s="1"/>
  <c r="S1517" i="6"/>
  <c r="T1517" i="6" s="1"/>
  <c r="U1517" i="6" s="1"/>
  <c r="S2257" i="6"/>
  <c r="T2257" i="6" s="1"/>
  <c r="U2257" i="6" s="1"/>
  <c r="S2616" i="6"/>
  <c r="T2616" i="6" s="1"/>
  <c r="U2616" i="6" s="1"/>
  <c r="S2632" i="6"/>
  <c r="T2632" i="6" s="1"/>
  <c r="U2632" i="6" s="1"/>
  <c r="S3112" i="6"/>
  <c r="T3112" i="6" s="1"/>
  <c r="U3112" i="6" s="1"/>
  <c r="S1533" i="6"/>
  <c r="T1533" i="6" s="1"/>
  <c r="U1533" i="6" s="1"/>
  <c r="S1881" i="6"/>
  <c r="T1881" i="6" s="1"/>
  <c r="U1881" i="6" s="1"/>
  <c r="S2258" i="6"/>
  <c r="T2258" i="6" s="1"/>
  <c r="U2258" i="6" s="1"/>
  <c r="S2617" i="6"/>
  <c r="T2617" i="6" s="1"/>
  <c r="U2617" i="6" s="1"/>
  <c r="S2633" i="6"/>
  <c r="T2633" i="6" s="1"/>
  <c r="U2633" i="6" s="1"/>
  <c r="S3113" i="6"/>
  <c r="T3113" i="6" s="1"/>
  <c r="U3113" i="6" s="1"/>
  <c r="S1882" i="6"/>
  <c r="T1882" i="6" s="1"/>
  <c r="U1882" i="6" s="1"/>
  <c r="S2242" i="6"/>
  <c r="T2242" i="6" s="1"/>
  <c r="U2242" i="6" s="1"/>
  <c r="S2259" i="6"/>
  <c r="T2259" i="6" s="1"/>
  <c r="U2259" i="6" s="1"/>
  <c r="S2618" i="6"/>
  <c r="T2618" i="6" s="1"/>
  <c r="U2618" i="6" s="1"/>
  <c r="S3114" i="6"/>
  <c r="T3114" i="6" s="1"/>
  <c r="U3114" i="6" s="1"/>
  <c r="S1885" i="6"/>
  <c r="T1885" i="6" s="1"/>
  <c r="U1885" i="6" s="1"/>
  <c r="S2243" i="6"/>
  <c r="T2243" i="6" s="1"/>
  <c r="U2243" i="6" s="1"/>
  <c r="S2261" i="6"/>
  <c r="T2261" i="6" s="1"/>
  <c r="U2261" i="6" s="1"/>
  <c r="S2619" i="6"/>
  <c r="T2619" i="6" s="1"/>
  <c r="U2619" i="6" s="1"/>
  <c r="S1889" i="6"/>
  <c r="T1889" i="6" s="1"/>
  <c r="U1889" i="6" s="1"/>
  <c r="S2245" i="6"/>
  <c r="T2245" i="6" s="1"/>
  <c r="U2245" i="6" s="1"/>
  <c r="S2262" i="6"/>
  <c r="T2262" i="6" s="1"/>
  <c r="U2262" i="6" s="1"/>
  <c r="S2620" i="6"/>
  <c r="T2620" i="6" s="1"/>
  <c r="U2620" i="6" s="1"/>
  <c r="S3020" i="6"/>
  <c r="T3020" i="6" s="1"/>
  <c r="U3020" i="6" s="1"/>
  <c r="S3116" i="6"/>
  <c r="T3116" i="6" s="1"/>
  <c r="U3116" i="6" s="1"/>
  <c r="S1890" i="6"/>
  <c r="T1890" i="6" s="1"/>
  <c r="U1890" i="6" s="1"/>
  <c r="S2246" i="6"/>
  <c r="T2246" i="6" s="1"/>
  <c r="U2246" i="6" s="1"/>
  <c r="S2263" i="6"/>
  <c r="T2263" i="6" s="1"/>
  <c r="U2263" i="6" s="1"/>
  <c r="S2621" i="6"/>
  <c r="T2621" i="6" s="1"/>
  <c r="U2621" i="6" s="1"/>
  <c r="S3021" i="6"/>
  <c r="T3021" i="6" s="1"/>
  <c r="U3021" i="6" s="1"/>
  <c r="S1898" i="6"/>
  <c r="T1898" i="6" s="1"/>
  <c r="U1898" i="6" s="1"/>
  <c r="S2248" i="6"/>
  <c r="T2248" i="6" s="1"/>
  <c r="U2248" i="6" s="1"/>
  <c r="S2265" i="6"/>
  <c r="T2265" i="6" s="1"/>
  <c r="U2265" i="6" s="1"/>
  <c r="S2607" i="6"/>
  <c r="T2607" i="6" s="1"/>
  <c r="U2607" i="6" s="1"/>
  <c r="S2623" i="6"/>
  <c r="T2623" i="6" s="1"/>
  <c r="U2623" i="6" s="1"/>
  <c r="S3023" i="6"/>
  <c r="T3023" i="6" s="1"/>
  <c r="U3023" i="6" s="1"/>
  <c r="S1901" i="6"/>
  <c r="T1901" i="6" s="1"/>
  <c r="U1901" i="6" s="1"/>
  <c r="S2249" i="6"/>
  <c r="T2249" i="6" s="1"/>
  <c r="U2249" i="6" s="1"/>
  <c r="S2266" i="6"/>
  <c r="T2266" i="6" s="1"/>
  <c r="U2266" i="6" s="1"/>
  <c r="S2608" i="6"/>
  <c r="T2608" i="6" s="1"/>
  <c r="U2608" i="6" s="1"/>
  <c r="S2624" i="6"/>
  <c r="T2624" i="6" s="1"/>
  <c r="U2624" i="6" s="1"/>
  <c r="S2928" i="6"/>
  <c r="T2928" i="6" s="1"/>
  <c r="U2928" i="6" s="1"/>
  <c r="S3634" i="6"/>
  <c r="T3634" i="6" s="1"/>
  <c r="U3634" i="6" s="1"/>
  <c r="S3618" i="6"/>
  <c r="T3618" i="6" s="1"/>
  <c r="U3618" i="6" s="1"/>
  <c r="S3602" i="6"/>
  <c r="T3602" i="6" s="1"/>
  <c r="U3602" i="6" s="1"/>
  <c r="S3586" i="6"/>
  <c r="T3586" i="6" s="1"/>
  <c r="U3586" i="6" s="1"/>
  <c r="S3570" i="6"/>
  <c r="T3570" i="6" s="1"/>
  <c r="U3570" i="6" s="1"/>
  <c r="S3554" i="6"/>
  <c r="T3554" i="6" s="1"/>
  <c r="U3554" i="6" s="1"/>
  <c r="S3538" i="6"/>
  <c r="T3538" i="6" s="1"/>
  <c r="U3538" i="6" s="1"/>
  <c r="S3522" i="6"/>
  <c r="T3522" i="6" s="1"/>
  <c r="U3522" i="6" s="1"/>
  <c r="S3506" i="6"/>
  <c r="T3506" i="6" s="1"/>
  <c r="U3506" i="6" s="1"/>
  <c r="S3490" i="6"/>
  <c r="T3490" i="6" s="1"/>
  <c r="U3490" i="6" s="1"/>
  <c r="S3474" i="6"/>
  <c r="T3474" i="6" s="1"/>
  <c r="U3474" i="6" s="1"/>
  <c r="S3458" i="6"/>
  <c r="T3458" i="6" s="1"/>
  <c r="U3458" i="6" s="1"/>
  <c r="S3442" i="6"/>
  <c r="T3442" i="6" s="1"/>
  <c r="U3442" i="6" s="1"/>
  <c r="S3426" i="6"/>
  <c r="T3426" i="6" s="1"/>
  <c r="U3426" i="6" s="1"/>
  <c r="S3410" i="6"/>
  <c r="T3410" i="6" s="1"/>
  <c r="U3410" i="6" s="1"/>
  <c r="S3394" i="6"/>
  <c r="T3394" i="6" s="1"/>
  <c r="U3394" i="6" s="1"/>
  <c r="S3378" i="6"/>
  <c r="T3378" i="6" s="1"/>
  <c r="U3378" i="6" s="1"/>
  <c r="S3362" i="6"/>
  <c r="T3362" i="6" s="1"/>
  <c r="U3362" i="6" s="1"/>
  <c r="S3346" i="6"/>
  <c r="T3346" i="6" s="1"/>
  <c r="U3346" i="6" s="1"/>
  <c r="S3328" i="6"/>
  <c r="T3328" i="6" s="1"/>
  <c r="U3328" i="6" s="1"/>
  <c r="S3310" i="6"/>
  <c r="T3310" i="6" s="1"/>
  <c r="U3310" i="6" s="1"/>
  <c r="S3292" i="6"/>
  <c r="T3292" i="6" s="1"/>
  <c r="U3292" i="6" s="1"/>
  <c r="S3274" i="6"/>
  <c r="T3274" i="6" s="1"/>
  <c r="U3274" i="6" s="1"/>
  <c r="S3256" i="6"/>
  <c r="T3256" i="6" s="1"/>
  <c r="U3256" i="6" s="1"/>
  <c r="S3232" i="6"/>
  <c r="T3232" i="6" s="1"/>
  <c r="U3232" i="6" s="1"/>
  <c r="S3200" i="6"/>
  <c r="T3200" i="6" s="1"/>
  <c r="U3200" i="6" s="1"/>
  <c r="S3136" i="6"/>
  <c r="T3136" i="6" s="1"/>
  <c r="U3136" i="6" s="1"/>
  <c r="S3070" i="6"/>
  <c r="T3070" i="6" s="1"/>
  <c r="U3070" i="6" s="1"/>
  <c r="S2974" i="6"/>
  <c r="T2974" i="6" s="1"/>
  <c r="U2974" i="6" s="1"/>
  <c r="S2846" i="6"/>
  <c r="T2846" i="6" s="1"/>
  <c r="U2846" i="6" s="1"/>
  <c r="S2718" i="6"/>
  <c r="T2718" i="6" s="1"/>
  <c r="U2718" i="6" s="1"/>
  <c r="S2542" i="6"/>
  <c r="T2542" i="6" s="1"/>
  <c r="U2542" i="6" s="1"/>
  <c r="S2281" i="6"/>
  <c r="T2281" i="6" s="1"/>
  <c r="U2281" i="6" s="1"/>
  <c r="S1613" i="6"/>
  <c r="T1613" i="6" s="1"/>
  <c r="U1613" i="6" s="1"/>
  <c r="S3633" i="6"/>
  <c r="T3633" i="6" s="1"/>
  <c r="U3633" i="6" s="1"/>
  <c r="S3617" i="6"/>
  <c r="T3617" i="6" s="1"/>
  <c r="U3617" i="6" s="1"/>
  <c r="S3601" i="6"/>
  <c r="T3601" i="6" s="1"/>
  <c r="U3601" i="6" s="1"/>
  <c r="S3585" i="6"/>
  <c r="T3585" i="6" s="1"/>
  <c r="U3585" i="6" s="1"/>
  <c r="S3569" i="6"/>
  <c r="T3569" i="6" s="1"/>
  <c r="U3569" i="6" s="1"/>
  <c r="S3553" i="6"/>
  <c r="T3553" i="6" s="1"/>
  <c r="U3553" i="6" s="1"/>
  <c r="S3537" i="6"/>
  <c r="T3537" i="6" s="1"/>
  <c r="U3537" i="6" s="1"/>
  <c r="S3521" i="6"/>
  <c r="T3521" i="6" s="1"/>
  <c r="U3521" i="6" s="1"/>
  <c r="S3505" i="6"/>
  <c r="T3505" i="6" s="1"/>
  <c r="U3505" i="6" s="1"/>
  <c r="S3489" i="6"/>
  <c r="T3489" i="6" s="1"/>
  <c r="U3489" i="6" s="1"/>
  <c r="S3473" i="6"/>
  <c r="T3473" i="6" s="1"/>
  <c r="U3473" i="6" s="1"/>
  <c r="S3457" i="6"/>
  <c r="T3457" i="6" s="1"/>
  <c r="U3457" i="6" s="1"/>
  <c r="S3441" i="6"/>
  <c r="T3441" i="6" s="1"/>
  <c r="U3441" i="6" s="1"/>
  <c r="S3425" i="6"/>
  <c r="T3425" i="6" s="1"/>
  <c r="U3425" i="6" s="1"/>
  <c r="S3409" i="6"/>
  <c r="T3409" i="6" s="1"/>
  <c r="U3409" i="6" s="1"/>
  <c r="S3393" i="6"/>
  <c r="T3393" i="6" s="1"/>
  <c r="U3393" i="6" s="1"/>
  <c r="S3377" i="6"/>
  <c r="T3377" i="6" s="1"/>
  <c r="U3377" i="6" s="1"/>
  <c r="S3361" i="6"/>
  <c r="T3361" i="6" s="1"/>
  <c r="U3361" i="6" s="1"/>
  <c r="S3345" i="6"/>
  <c r="T3345" i="6" s="1"/>
  <c r="U3345" i="6" s="1"/>
  <c r="S3327" i="6"/>
  <c r="T3327" i="6" s="1"/>
  <c r="U3327" i="6" s="1"/>
  <c r="S3309" i="6"/>
  <c r="T3309" i="6" s="1"/>
  <c r="U3309" i="6" s="1"/>
  <c r="S3291" i="6"/>
  <c r="T3291" i="6" s="1"/>
  <c r="U3291" i="6" s="1"/>
  <c r="S3273" i="6"/>
  <c r="T3273" i="6" s="1"/>
  <c r="U3273" i="6" s="1"/>
  <c r="S3253" i="6"/>
  <c r="T3253" i="6" s="1"/>
  <c r="U3253" i="6" s="1"/>
  <c r="S3231" i="6"/>
  <c r="T3231" i="6" s="1"/>
  <c r="U3231" i="6" s="1"/>
  <c r="S3198" i="6"/>
  <c r="T3198" i="6" s="1"/>
  <c r="U3198" i="6" s="1"/>
  <c r="S3134" i="6"/>
  <c r="T3134" i="6" s="1"/>
  <c r="U3134" i="6" s="1"/>
  <c r="S3067" i="6"/>
  <c r="T3067" i="6" s="1"/>
  <c r="U3067" i="6" s="1"/>
  <c r="S2971" i="6"/>
  <c r="T2971" i="6" s="1"/>
  <c r="U2971" i="6" s="1"/>
  <c r="S2843" i="6"/>
  <c r="T2843" i="6" s="1"/>
  <c r="U2843" i="6" s="1"/>
  <c r="S2715" i="6"/>
  <c r="T2715" i="6" s="1"/>
  <c r="U2715" i="6" s="1"/>
  <c r="S2526" i="6"/>
  <c r="T2526" i="6" s="1"/>
  <c r="U2526" i="6" s="1"/>
  <c r="S2264" i="6"/>
  <c r="T2264" i="6" s="1"/>
  <c r="U2264" i="6" s="1"/>
  <c r="S1356" i="6"/>
  <c r="T1356" i="6" s="1"/>
  <c r="U1356" i="6" s="1"/>
  <c r="S3632" i="6"/>
  <c r="T3632" i="6" s="1"/>
  <c r="U3632" i="6" s="1"/>
  <c r="S3616" i="6"/>
  <c r="T3616" i="6" s="1"/>
  <c r="U3616" i="6" s="1"/>
  <c r="S3600" i="6"/>
  <c r="T3600" i="6" s="1"/>
  <c r="U3600" i="6" s="1"/>
  <c r="S3584" i="6"/>
  <c r="T3584" i="6" s="1"/>
  <c r="U3584" i="6" s="1"/>
  <c r="S3552" i="6"/>
  <c r="T3552" i="6" s="1"/>
  <c r="U3552" i="6" s="1"/>
  <c r="S3536" i="6"/>
  <c r="T3536" i="6" s="1"/>
  <c r="U3536" i="6" s="1"/>
  <c r="S3520" i="6"/>
  <c r="T3520" i="6" s="1"/>
  <c r="U3520" i="6" s="1"/>
  <c r="S3504" i="6"/>
  <c r="T3504" i="6" s="1"/>
  <c r="U3504" i="6" s="1"/>
  <c r="S3488" i="6"/>
  <c r="T3488" i="6" s="1"/>
  <c r="U3488" i="6" s="1"/>
  <c r="S3472" i="6"/>
  <c r="T3472" i="6" s="1"/>
  <c r="U3472" i="6" s="1"/>
  <c r="S3456" i="6"/>
  <c r="T3456" i="6" s="1"/>
  <c r="U3456" i="6" s="1"/>
  <c r="S3440" i="6"/>
  <c r="T3440" i="6" s="1"/>
  <c r="U3440" i="6" s="1"/>
  <c r="S3424" i="6"/>
  <c r="T3424" i="6" s="1"/>
  <c r="U3424" i="6" s="1"/>
  <c r="S3408" i="6"/>
  <c r="T3408" i="6" s="1"/>
  <c r="U3408" i="6" s="1"/>
  <c r="S3392" i="6"/>
  <c r="T3392" i="6" s="1"/>
  <c r="U3392" i="6" s="1"/>
  <c r="S3376" i="6"/>
  <c r="T3376" i="6" s="1"/>
  <c r="U3376" i="6" s="1"/>
  <c r="S3360" i="6"/>
  <c r="T3360" i="6" s="1"/>
  <c r="U3360" i="6" s="1"/>
  <c r="S3344" i="6"/>
  <c r="T3344" i="6" s="1"/>
  <c r="U3344" i="6" s="1"/>
  <c r="S3326" i="6"/>
  <c r="T3326" i="6" s="1"/>
  <c r="U3326" i="6" s="1"/>
  <c r="S3308" i="6"/>
  <c r="T3308" i="6" s="1"/>
  <c r="U3308" i="6" s="1"/>
  <c r="S3290" i="6"/>
  <c r="T3290" i="6" s="1"/>
  <c r="U3290" i="6" s="1"/>
  <c r="S3272" i="6"/>
  <c r="T3272" i="6" s="1"/>
  <c r="U3272" i="6" s="1"/>
  <c r="S3252" i="6"/>
  <c r="T3252" i="6" s="1"/>
  <c r="U3252" i="6" s="1"/>
  <c r="S3230" i="6"/>
  <c r="T3230" i="6" s="1"/>
  <c r="U3230" i="6" s="1"/>
  <c r="S3197" i="6"/>
  <c r="T3197" i="6" s="1"/>
  <c r="U3197" i="6" s="1"/>
  <c r="S3133" i="6"/>
  <c r="T3133" i="6" s="1"/>
  <c r="U3133" i="6" s="1"/>
  <c r="S3056" i="6"/>
  <c r="T3056" i="6" s="1"/>
  <c r="U3056" i="6" s="1"/>
  <c r="S2958" i="6"/>
  <c r="T2958" i="6" s="1"/>
  <c r="U2958" i="6" s="1"/>
  <c r="S2830" i="6"/>
  <c r="T2830" i="6" s="1"/>
  <c r="U2830" i="6" s="1"/>
  <c r="S2702" i="6"/>
  <c r="T2702" i="6" s="1"/>
  <c r="U2702" i="6" s="1"/>
  <c r="S2510" i="6"/>
  <c r="T2510" i="6" s="1"/>
  <c r="U2510" i="6" s="1"/>
  <c r="S2247" i="6"/>
  <c r="T2247" i="6" s="1"/>
  <c r="U2247" i="6" s="1"/>
  <c r="S988" i="6"/>
  <c r="T988" i="6" s="1"/>
  <c r="U988" i="6" s="1"/>
  <c r="P3623" i="6"/>
  <c r="Q3623" i="6" s="1"/>
  <c r="P3559" i="6"/>
  <c r="Q3559" i="6" s="1"/>
  <c r="P3495" i="6"/>
  <c r="Q3495" i="6" s="1"/>
  <c r="P3607" i="6"/>
  <c r="Q3607" i="6" s="1"/>
  <c r="P3543" i="6"/>
  <c r="Q3543" i="6" s="1"/>
  <c r="P3479" i="6"/>
  <c r="Q3479" i="6" s="1"/>
  <c r="P3591" i="6"/>
  <c r="Q3591" i="6" s="1"/>
  <c r="P3527" i="6"/>
  <c r="Q3527" i="6" s="1"/>
  <c r="P3639" i="6"/>
  <c r="Q3639" i="6" s="1"/>
  <c r="P3575" i="6"/>
  <c r="Q3575" i="6" s="1"/>
  <c r="P3511" i="6"/>
  <c r="Q3511" i="6" s="1"/>
  <c r="P3637" i="6"/>
  <c r="Q3637" i="6" s="1"/>
  <c r="P3621" i="6"/>
  <c r="Q3621" i="6" s="1"/>
  <c r="D4" i="12"/>
  <c r="D5" i="12" s="1"/>
  <c r="D6" i="12" s="1"/>
  <c r="E4" i="12"/>
  <c r="E5" i="12" s="1"/>
  <c r="F3" i="12"/>
  <c r="F4" i="12" l="1"/>
  <c r="F5" i="12"/>
  <c r="E6" i="12"/>
  <c r="D7" i="12"/>
  <c r="F6" i="12" l="1"/>
  <c r="E7" i="12"/>
  <c r="D8" i="12"/>
  <c r="F7" i="12" l="1"/>
  <c r="E8" i="12"/>
  <c r="D9" i="12"/>
  <c r="F8" i="12" l="1"/>
  <c r="E9" i="12"/>
  <c r="F9" i="1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11B55A-E2E0-4DE3-A45E-9E24B890D995}" keepAlive="1" name="Query - 2025 DEC Forecast" description="Connection to the '2025 DEC Forecast' query in the workbook." type="5" refreshedVersion="8" background="1" saveData="1">
    <dbPr connection="Provider=Microsoft.Mashup.OleDb.1;Data Source=$Workbook$;Location=&quot;2025 DEC Forecast&quot;;Extended Properties=&quot;&quot;" command="SELECT * FROM [2025 DEC Forecast]"/>
  </connection>
  <connection id="2" xr16:uid="{EBDB7A62-77C6-456A-A0C4-F2FDEC8900C8}" keepAlive="1" name="Query - Actuals" description="Connection to the 'Actuals' query in the workbook." type="5" refreshedVersion="0" background="1">
    <dbPr connection="Provider=Microsoft.Mashup.OleDb.1;Data Source=$Workbook$;Location=Actuals;Extended Properties=&quot;&quot;" command="SELECT * FROM [Actuals]"/>
  </connection>
  <connection id="3" xr16:uid="{9E27F772-D2B6-477C-B6D6-824E21C1018A}" keepAlive="1" name="Query - Actuals1" description="Connection to the 'Actuals' query in the workbook." type="5" refreshedVersion="8" background="1" saveData="1">
    <dbPr connection="Provider=Microsoft.Mashup.OleDb.1;Data Source=$Workbook$;Location=Actuals;Extended Properties=&quot;&quot;" command="SELECT * FROM [Actuals]"/>
  </connection>
  <connection id="4" xr16:uid="{97A3F481-11B0-4A60-9A7D-14CDA874F59C}" keepAlive="1" name="Query - Case1 - Data" description="Connection to the 'Case1 - Data' query in the workbook." type="5" refreshedVersion="8" background="1" saveData="1">
    <dbPr connection="Provider=Microsoft.Mashup.OleDb.1;Data Source=$Workbook$;Location=&quot;Case1 - Data&quot;;Extended Properties=&quot;&quot;" command="SELECT * FROM [Case1 - Data]"/>
  </connection>
  <connection id="5" xr16:uid="{5C3ADF3E-EDDE-44F8-9273-43FC78230F4C}" keepAlive="1" name="Query - Forecasts" description="Connection to the 'Forecasts' query in the workbook." type="5" refreshedVersion="0" background="1">
    <dbPr connection="Provider=Microsoft.Mashup.OleDb.1;Data Source=$Workbook$;Location=Forecasts;Extended Properties=&quot;&quot;" command="SELECT * FROM [Forecasts]"/>
  </connection>
  <connection id="6" xr16:uid="{0BD27A64-8950-4C32-83E1-A05066DF78C0}" keepAlive="1" name="Query - Forecasts1" description="Connection to the 'Forecasts' query in the workbook." type="5" refreshedVersion="8" background="1" saveData="1">
    <dbPr connection="Provider=Microsoft.Mashup.OleDb.1;Data Source=$Workbook$;Location=Forecasts;Extended Properties=&quot;&quot;" command="SELECT * FROM [Forecasts]"/>
  </connection>
  <connection id="7" xr16:uid="{8E41B30A-8140-42CE-AEC6-4BA0347E2332}" keepAlive="1" name="Query - ID" description="Connection to the 'ID' query in the workbook." type="5" refreshedVersion="0" background="1">
    <dbPr connection="Provider=Microsoft.Mashup.OleDb.1;Data Source=$Workbook$;Location=ID;Extended Properties=&quot;&quot;" command="SELECT * FROM [ID]"/>
  </connection>
</connections>
</file>

<file path=xl/sharedStrings.xml><?xml version="1.0" encoding="utf-8"?>
<sst xmlns="http://schemas.openxmlformats.org/spreadsheetml/2006/main" count="18628" uniqueCount="150">
  <si>
    <t>ID</t>
  </si>
  <si>
    <t>Date</t>
  </si>
  <si>
    <t>FC_Month</t>
  </si>
  <si>
    <t>FI</t>
  </si>
  <si>
    <t>Type</t>
  </si>
  <si>
    <t>Q</t>
  </si>
  <si>
    <t>Actual</t>
  </si>
  <si>
    <t>Forecast</t>
  </si>
  <si>
    <t>Actuals.Q</t>
  </si>
  <si>
    <t>Horizon</t>
  </si>
  <si>
    <t>Error(bias)</t>
  </si>
  <si>
    <t>Absolute Error</t>
  </si>
  <si>
    <t>APE</t>
  </si>
  <si>
    <t>Row Labels</t>
  </si>
  <si>
    <t>Grand Total</t>
  </si>
  <si>
    <t xml:space="preserve">MAPE - Average of APE </t>
  </si>
  <si>
    <t>SignedPE</t>
  </si>
  <si>
    <t>BIAS - Average of signed error</t>
  </si>
  <si>
    <t>Accuracy  of forecast</t>
  </si>
  <si>
    <t>Cost ID</t>
  </si>
  <si>
    <t>Name</t>
  </si>
  <si>
    <t>Description</t>
  </si>
  <si>
    <t>Securities</t>
  </si>
  <si>
    <t>Number of securities owned (stocks and bonds)</t>
  </si>
  <si>
    <t>Domestic Securities</t>
  </si>
  <si>
    <t>Completed domestic transactions in financial securities</t>
  </si>
  <si>
    <t>Foreign Securities</t>
  </si>
  <si>
    <t>Completed foreign transactions in financial securities</t>
  </si>
  <si>
    <t>Credit cases</t>
  </si>
  <si>
    <t>Number of credit cases</t>
  </si>
  <si>
    <t>Reports</t>
  </si>
  <si>
    <t>Reports that could occur, e.g. due to risks such as money laundering</t>
  </si>
  <si>
    <t>MobilePay transactions</t>
  </si>
  <si>
    <t>Number of MobilePay transactions</t>
  </si>
  <si>
    <t>Card transactions</t>
  </si>
  <si>
    <t>Transactions made using a payment card</t>
  </si>
  <si>
    <t>Logins Mobilbank/Netbank</t>
  </si>
  <si>
    <t>Logins to the app/website (account status, transaction history, etc.)</t>
  </si>
  <si>
    <t>Documents archived</t>
  </si>
  <si>
    <t>Signed documents that have been archived</t>
  </si>
  <si>
    <t>Domestic transactions</t>
  </si>
  <si>
    <t>Completed domestic transactions</t>
  </si>
  <si>
    <t>International transactions</t>
  </si>
  <si>
    <t>Completed international transactions</t>
  </si>
  <si>
    <t>European transactions</t>
  </si>
  <si>
    <t>Completed European transactions</t>
  </si>
  <si>
    <t>Dopix documents</t>
  </si>
  <si>
    <t>Delivered Dopix documents</t>
  </si>
  <si>
    <t>ID.1.Name</t>
  </si>
  <si>
    <t xml:space="preserve">Forecast error are overall around 10% off. Most of accuracy can be accepted. 3 ID might need extra effort. </t>
  </si>
  <si>
    <t>MAPE - Average of APE</t>
  </si>
  <si>
    <t>BIAS - Average of Signed error</t>
  </si>
  <si>
    <t>Forecast accuracy is fairly consistent across financial institutes, ranging from about 8% to 12% MAPE, with most institutes well within the acceptable range. No single institute is dramatically worse than the rest, but a few stand out.</t>
  </si>
  <si>
    <t>1. FI 13 is the hardest to forecast, with around 12% off from actual cost — the highest MAPE — combined with the largest bias at −6.2%. This means its forecasts are not only the least accurate but also systematically under the actual cost, in the same direction repeatedly. As with ID 2370, this points to a calibration issue that a bias correction could help fix.</t>
  </si>
  <si>
    <t>3. FI 24 is also above average at around 11% MAPE, but its bias is close to zero (+1.4%). The error is therefore spread fairly evenly above and below actual cost — the forecast aim is correct, but individual months scatter. This is a noise/variance issue rather than a systematic one.</t>
  </si>
  <si>
    <t>ID forecast accuracy</t>
  </si>
  <si>
    <t>FI forecast accuracy</t>
  </si>
  <si>
    <t>Horizon forecast accuracy</t>
  </si>
  <si>
    <t>Count of APE</t>
  </si>
  <si>
    <t xml:space="preserve">Horizon </t>
  </si>
  <si>
    <t>FC Month</t>
  </si>
  <si>
    <t xml:space="preserve">MAPE falls steadily as the month gets later , from 10.9% (May) down to 7.1% (November). </t>
  </si>
  <si>
    <t>On the surface this looks like the model improving over the year.</t>
  </si>
  <si>
    <t>Since the composition of ID and FI is same for each month</t>
  </si>
  <si>
    <t>2 reasons for better forecase in later month</t>
  </si>
  <si>
    <t>and horizon does not improve forecast,</t>
  </si>
  <si>
    <t>1. forecast model improved;2. later month is more stable to forecast</t>
  </si>
  <si>
    <t>2. ID 2370, Foreign Securtiies, has around 20% off from the actual cost, while the BIAS is relatively high,means most error is unde the actual cost, thus it is also relatively easy to increase the accuracy for forecast. A simple bias correction might be helpful.</t>
  </si>
  <si>
    <t>1. ID 360, Domestic Securities, has around20% off from the actual cost, while the BIAS is relatively low, which means the error distributed quite evenly. There are both forecast above and under the actual cost
 so the forecast aim is correct, but the individual months scatter widely. it is either due to underfitting. or irreducible noice (high randomness of the data)</t>
  </si>
  <si>
    <t>Forecast Month accuracy</t>
  </si>
  <si>
    <t>Target Month accuracy</t>
  </si>
  <si>
    <t>Target Month</t>
  </si>
  <si>
    <t>summer (May–July) is harder than autumn (August–November)</t>
  </si>
  <si>
    <t>Forecast Month</t>
  </si>
  <si>
    <t xml:space="preserve">The model DOES improve as the forecast horizon shorter, as more data arrives. Fresh information genuinely helps. </t>
  </si>
  <si>
    <t>Cross check , forecast month vs target month</t>
  </si>
  <si>
    <t>2. FI 42 is the second weakest at around 12% MAPE, with a bias of −4.3% , again leaning toward under-forecasting, though less strongly than FI 13.</t>
  </si>
  <si>
    <t>Sum of Q</t>
  </si>
  <si>
    <t xml:space="preserve">Revision spread </t>
  </si>
  <si>
    <t>Volatility</t>
  </si>
  <si>
    <r>
      <t>1. Stability mirrors accuracy:</t>
    </r>
    <r>
      <rPr>
        <sz val="11"/>
        <color theme="1"/>
        <rFont val="Aptos Narrow"/>
        <family val="2"/>
        <scheme val="minor"/>
      </rPr>
      <t xml:space="preserve"> ID 150 is revised only ~2% across vintages, ID 2370 ~21% — the model changes its mind most about the series it forecasts worst.</t>
    </r>
  </si>
  <si>
    <r>
      <t>2. ID 2370's revisions trend upward</t>
    </r>
    <r>
      <rPr>
        <sz val="11"/>
        <color theme="1"/>
        <rFont val="Aptos Narrow"/>
        <family val="2"/>
        <scheme val="minor"/>
      </rPr>
      <t xml:space="preserve"> (November rises from ~15,800 to ~18,600) — the live counterpart of its −16% under-forecast: it starts too low and is pulled up as real data arrives.</t>
    </r>
  </si>
  <si>
    <r>
      <t>3. Volatility not equal to bias:</t>
    </r>
    <r>
      <rPr>
        <sz val="11"/>
        <color theme="1"/>
        <rFont val="Aptos Narrow"/>
        <family val="2"/>
        <scheme val="minor"/>
      </rPr>
      <t xml:space="preserve"> ID 360 is equally volatile but non-directional (near-zero bias), so 2370 is uniquely bad because it is volatile </t>
    </r>
    <r>
      <rPr>
        <i/>
        <sz val="11"/>
        <color theme="1"/>
        <rFont val="Aptos Narrow"/>
        <family val="2"/>
        <scheme val="minor"/>
      </rPr>
      <t>and</t>
    </r>
    <r>
      <rPr>
        <sz val="11"/>
        <color theme="1"/>
        <rFont val="Aptos Narrow"/>
        <family val="2"/>
        <scheme val="minor"/>
      </rPr>
      <t xml:space="preserve"> one-directional.</t>
    </r>
  </si>
  <si>
    <t>Volatility depends on the cost type, so few representaive IDs has been checked</t>
  </si>
  <si>
    <t xml:space="preserve"> FI 1: 150 (most accurate), 2370 (least accurate, most biased), and 360 (as inaccurate as 2370 but unbiased).</t>
  </si>
  <si>
    <t>ID volidatility: how much the model changes its mind about a given month over time</t>
  </si>
  <si>
    <t>Month</t>
  </si>
  <si>
    <t>Actual_Q</t>
  </si>
  <si>
    <t>Reference FI</t>
  </si>
  <si>
    <t>Reference ID</t>
  </si>
  <si>
    <t>Cumulate forecast</t>
  </si>
  <si>
    <t>Cumulate actual</t>
  </si>
  <si>
    <t>Cumulate deviation</t>
  </si>
  <si>
    <t>the cumulative deviation starts positive and ends negative.</t>
  </si>
  <si>
    <t>so the under forecasting in the autumn months outweighs the over forecasting in summer.</t>
  </si>
  <si>
    <t>ID 2370</t>
  </si>
  <si>
    <t>For ID 2370, forecast bias on average is -16%, while here we can see cumulated devisation actually ends with -5%.</t>
  </si>
  <si>
    <t>The horizon table alone suggests that accuracy does not improve as the forecast horizon gets shorter. But this is partly an aggregation problem, because different horizons contain different target months</t>
  </si>
  <si>
    <t xml:space="preserve">Forecasts generally improve when more actual data becomes available, but some target months remain harder regardless of horizon.Summer months (May–Jul) remain genuinely harder regardless of horizon. So the month effect is real and independent of the forecast month effect. </t>
  </si>
  <si>
    <t>Cumulative deviation helps distinguish between operational monthly error and full-year budget impact</t>
  </si>
  <si>
    <r>
      <t xml:space="preserve">Stability of current forecast
</t>
    </r>
    <r>
      <rPr>
        <b/>
        <sz val="11"/>
        <color theme="1"/>
        <rFont val="Aptos Narrow"/>
        <family val="2"/>
        <scheme val="minor"/>
      </rPr>
      <t>Accuracy only compares forecast to actual. Volatility compares forecasts to earlier forecasts. It shows whether the model is stable enough for planning.</t>
    </r>
  </si>
  <si>
    <t>Method</t>
  </si>
  <si>
    <t>Formula</t>
  </si>
  <si>
    <t>Bankdata forecast</t>
  </si>
  <si>
    <t>Latest November-vintage December forecast</t>
  </si>
  <si>
    <t>SND forecast</t>
  </si>
  <si>
    <t>Dec 2024 actual × recent YoY growth</t>
  </si>
  <si>
    <t>Bias-adjusted Bankdata</t>
  </si>
  <si>
    <r>
      <t xml:space="preserve">Bankdata forecast × </t>
    </r>
    <r>
      <rPr>
        <sz val="10"/>
        <color theme="1"/>
        <rFont val="Arial Unicode MS"/>
      </rPr>
      <t>(1 - Historical Bias)</t>
    </r>
  </si>
  <si>
    <t>I try all 3 and then compare MAPE and bias and thus apply for december</t>
  </si>
  <si>
    <t>Condition (from validated scores)</t>
  </si>
  <si>
    <t>Method assigned</t>
  </si>
  <si>
    <t>SND MAPE &lt; model MAPE</t>
  </si>
  <si>
    <t>SND</t>
  </si>
  <si>
    <t>Model MAPE ≤ SND, low bias</t>
  </si>
  <si>
    <t>Keep Bankdata</t>
  </si>
  <si>
    <r>
      <t xml:space="preserve">High </t>
    </r>
    <r>
      <rPr>
        <i/>
        <sz val="11"/>
        <color theme="1"/>
        <rFont val="Aptos Narrow"/>
        <family val="2"/>
        <scheme val="minor"/>
      </rPr>
      <t>and</t>
    </r>
    <r>
      <rPr>
        <sz val="11"/>
        <color theme="1"/>
        <rFont val="Aptos Narrow"/>
        <family val="2"/>
        <scheme val="minor"/>
      </rPr>
      <t xml:space="preserve"> persistent one-directional bias</t>
    </r>
  </si>
  <si>
    <t>SeasonalBase</t>
  </si>
  <si>
    <t>Drift</t>
  </si>
  <si>
    <t>APE- SND</t>
  </si>
  <si>
    <t>Model MAPE</t>
  </si>
  <si>
    <t>SND MAPE</t>
  </si>
  <si>
    <t>Window</t>
  </si>
  <si>
    <t>Column Labels</t>
  </si>
  <si>
    <t>Total Model MAPE</t>
  </si>
  <si>
    <t>Total SND MAPE</t>
  </si>
  <si>
    <t>1 train date (May-Aug)</t>
  </si>
  <si>
    <t>2 Test data (Sep-Nov)</t>
  </si>
  <si>
    <t>Existed model vs SND model (Train data for making choose, and test data for double check)</t>
  </si>
  <si>
    <t>Model</t>
  </si>
  <si>
    <t>Final pick for each ID</t>
  </si>
  <si>
    <t>BiasFactor</t>
  </si>
  <si>
    <t>BiasAdjustForecast</t>
  </si>
  <si>
    <t>APE-bias adjusted</t>
  </si>
  <si>
    <t>MAPE bias adjusted</t>
  </si>
  <si>
    <t>Total MAPE bias adjusted</t>
  </si>
  <si>
    <t>Bias-adj</t>
  </si>
  <si>
    <t>Winner</t>
  </si>
  <si>
    <t>Bias djust based on model</t>
  </si>
  <si>
    <t xml:space="preserve">SND </t>
  </si>
  <si>
    <t>ID name</t>
  </si>
  <si>
    <r>
      <t xml:space="preserve">the IDs where SND wins ,  MobilePay, cards, logins, domestic/international/European transactions ,are series with </t>
    </r>
    <r>
      <rPr>
        <b/>
        <sz val="11"/>
        <color theme="1"/>
        <rFont val="Aptos Narrow"/>
        <family val="2"/>
        <scheme val="minor"/>
      </rPr>
      <t xml:space="preserve">strong, consistent seasonal-and-trend structure.
</t>
    </r>
    <r>
      <rPr>
        <sz val="11"/>
        <color theme="1"/>
        <rFont val="Aptos Narrow"/>
        <family val="2"/>
        <scheme val="minor"/>
      </rPr>
      <t xml:space="preserve"> Their past genuinely predicts their future, because they grow smoothly and repeat their seasonal shape year over year.</t>
    </r>
  </si>
  <si>
    <t>the IDs where SND loses badly ,Reports 9652, Dopix 9768, Documents 9692, SND at 16–20% vs model far lower, are series whose history does not cleanly predict their future. They're lumpy or event-driven.</t>
  </si>
  <si>
    <t>SND_Dec</t>
  </si>
  <si>
    <t>BiasAdj_Dec</t>
  </si>
  <si>
    <t>Chosen</t>
  </si>
  <si>
    <t>Bankdata Model forecast</t>
  </si>
  <si>
    <t>Final forecast</t>
  </si>
  <si>
    <t>Deviation from Bankdata</t>
  </si>
  <si>
    <t>3. ID 9768, has around 16% off from the actual cost, while the BIAS is relatively low,  which means the error distributed quite evenly. There are both forecast above and under the actual cost.
 so the forecast aim is correct, but the individual months scatter widely. it is either due to underfitting or irreducible noice(high randomness of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</si>
</sst>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i/>
      <sz val="11"/>
      <color theme="1"/>
      <name val="Aptos Narrow"/>
      <family val="2"/>
      <scheme val="minor"/>
    </font>
    <font>
      <sz val="8"/>
      <name val="Aptos Narrow"/>
      <family val="2"/>
      <scheme val="minor"/>
    </font>
    <font>
      <sz val="10"/>
      <color theme="1"/>
      <name val="Arial Unicode MS"/>
    </font>
    <font>
      <b/>
      <sz val="18"/>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14" fontId="0" fillId="0" borderId="0" xfId="0" applyNumberFormat="1"/>
    <xf numFmtId="10" fontId="0" fillId="0" borderId="0" xfId="1" applyNumberFormat="1" applyFont="1"/>
    <xf numFmtId="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3" fillId="0" borderId="0" xfId="0" applyFont="1" applyAlignment="1">
      <alignment horizontal="center" vertical="center"/>
    </xf>
    <xf numFmtId="0" fontId="0" fillId="0" borderId="0" xfId="0" applyAlignment="1">
      <alignment wrapText="1"/>
    </xf>
    <xf numFmtId="0" fontId="3" fillId="0" borderId="0" xfId="0" applyFont="1" applyAlignment="1">
      <alignment vertical="center"/>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xf numFmtId="14" fontId="0" fillId="0" borderId="0" xfId="0" applyNumberFormat="1" applyAlignment="1">
      <alignment horizontal="left"/>
    </xf>
    <xf numFmtId="0" fontId="0" fillId="0" borderId="0" xfId="0" applyAlignment="1">
      <alignment vertical="top" wrapText="1"/>
    </xf>
    <xf numFmtId="0" fontId="3" fillId="0" borderId="0" xfId="0" applyFont="1" applyAlignment="1">
      <alignment horizontal="center" vertical="center"/>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center" wrapText="1"/>
    </xf>
    <xf numFmtId="0" fontId="0" fillId="0" borderId="0" xfId="0" applyFont="1"/>
    <xf numFmtId="0" fontId="0" fillId="0" borderId="0" xfId="0" applyAlignment="1">
      <alignment horizontal="left" wrapText="1"/>
    </xf>
    <xf numFmtId="0" fontId="0" fillId="0" borderId="0" xfId="0" applyAlignment="1">
      <alignment horizontal="center"/>
    </xf>
    <xf numFmtId="0" fontId="3" fillId="0" borderId="0" xfId="0" applyFont="1" applyAlignment="1">
      <alignment horizontal="center"/>
    </xf>
    <xf numFmtId="0" fontId="3" fillId="0" borderId="0" xfId="0" applyFont="1" applyAlignment="1">
      <alignment horizontal="center" vertical="center" wrapText="1"/>
    </xf>
    <xf numFmtId="0" fontId="2" fillId="0" borderId="0" xfId="0" applyFont="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0" fillId="0" borderId="0" xfId="0" applyNumberFormat="1"/>
    <xf numFmtId="0" fontId="7" fillId="0" borderId="0" xfId="0" applyFont="1" applyAlignment="1">
      <alignment horizontal="center" vertical="top"/>
    </xf>
    <xf numFmtId="0" fontId="3" fillId="0" borderId="2" xfId="0" applyFont="1" applyBorder="1" applyAlignment="1">
      <alignment horizontal="center"/>
    </xf>
    <xf numFmtId="0" fontId="0" fillId="0" borderId="1" xfId="0" applyFont="1" applyBorder="1" applyAlignment="1">
      <alignment vertical="center" wrapText="1"/>
    </xf>
    <xf numFmtId="10" fontId="2" fillId="0" borderId="1" xfId="0" applyNumberFormat="1" applyFont="1" applyBorder="1" applyAlignment="1">
      <alignment vertical="center" wrapText="1"/>
    </xf>
    <xf numFmtId="10" fontId="0" fillId="0" borderId="1" xfId="0" applyNumberFormat="1" applyFont="1" applyBorder="1" applyAlignment="1">
      <alignment vertical="center" wrapText="1"/>
    </xf>
    <xf numFmtId="0" fontId="0" fillId="0" borderId="0" xfId="0" applyFont="1" applyAlignment="1">
      <alignment horizontal="left" vertical="top" wrapText="1"/>
    </xf>
  </cellXfs>
  <cellStyles count="2">
    <cellStyle name="Normal" xfId="0" builtinId="0"/>
    <cellStyle name="Per cent" xfId="1" builtinId="5"/>
  </cellStyles>
  <dxfs count="45">
    <dxf>
      <numFmt numFmtId="14" formatCode="0.00%"/>
    </dxf>
    <dxf>
      <numFmt numFmtId="4" formatCode="#,##0.00"/>
    </dxf>
    <dxf>
      <numFmt numFmtId="4" formatCode="#,##0.00"/>
    </dxf>
    <dxf>
      <numFmt numFmtId="4" formatCode="#,##0.00"/>
    </dxf>
    <dxf>
      <numFmt numFmtId="4" formatCode="#,##0.00"/>
    </dxf>
    <dxf>
      <numFmt numFmtId="0" formatCode="General"/>
    </dxf>
    <dxf>
      <numFmt numFmtId="0" formatCode="General"/>
    </dxf>
    <dxf>
      <numFmt numFmtId="19" formatCode="dd/mm/yyyy"/>
    </dxf>
    <dxf>
      <numFmt numFmtId="0" formatCode="General"/>
    </dxf>
    <dxf>
      <numFmt numFmtId="14" formatCode="0.00%"/>
    </dxf>
    <dxf>
      <numFmt numFmtId="14" formatCode="0.00%"/>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font>
        <b/>
        <i val="0"/>
        <strike val="0"/>
        <condense val="0"/>
        <extend val="0"/>
        <outline val="0"/>
        <shadow val="0"/>
        <u val="none"/>
        <vertAlign val="baseline"/>
        <sz val="11"/>
        <color theme="1"/>
        <name val="Aptos Narrow"/>
        <family val="2"/>
        <scheme val="minor"/>
      </font>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14" formatCode="0.00%"/>
    </dxf>
    <dxf>
      <numFmt numFmtId="14" formatCode="0.00%"/>
    </dxf>
    <dxf>
      <numFmt numFmtId="4" formatCode="#,##0.00"/>
    </dxf>
    <dxf>
      <numFmt numFmtId="4" formatCode="#,##0.00"/>
    </dxf>
    <dxf>
      <numFmt numFmtId="4" formatCode="#,##0.00"/>
    </dxf>
    <dxf>
      <numFmt numFmtId="4" formatCode="#,##0.00"/>
    </dxf>
    <dxf>
      <numFmt numFmtId="0" formatCode="General"/>
    </dxf>
    <dxf>
      <numFmt numFmtId="19" formatCode="dd/mm/yyyy"/>
    </dxf>
    <dxf>
      <font>
        <b val="0"/>
        <i val="0"/>
        <strike val="0"/>
        <condense val="0"/>
        <extend val="0"/>
        <outline val="0"/>
        <shadow val="0"/>
        <u val="none"/>
        <vertAlign val="baseline"/>
        <sz val="11"/>
        <color theme="1"/>
        <name val="Aptos Narrow"/>
        <family val="2"/>
        <scheme val="minor"/>
      </font>
      <numFmt numFmtId="14" formatCode="0.00%"/>
    </dxf>
    <dxf>
      <numFmt numFmtId="4" formatCode="#,##0.00"/>
    </dxf>
    <dxf>
      <numFmt numFmtId="4" formatCode="#,##0.00"/>
    </dxf>
    <dxf>
      <numFmt numFmtId="4" formatCode="#,##0.00"/>
    </dxf>
    <dxf>
      <numFmt numFmtId="4" formatCode="#,##0.00"/>
    </dxf>
    <dxf>
      <numFmt numFmtId="19" formatCode="dd/mm/yyyy"/>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16</xdr:col>
      <xdr:colOff>28575</xdr:colOff>
      <xdr:row>0</xdr:row>
      <xdr:rowOff>0</xdr:rowOff>
    </xdr:from>
    <xdr:to>
      <xdr:col>19</xdr:col>
      <xdr:colOff>41910</xdr:colOff>
      <xdr:row>13</xdr:row>
      <xdr:rowOff>112395</xdr:rowOff>
    </xdr:to>
    <mc:AlternateContent xmlns:mc="http://schemas.openxmlformats.org/markup-compatibility/2006" xmlns:a14="http://schemas.microsoft.com/office/drawing/2010/main">
      <mc:Choice Requires="a14">
        <xdr:graphicFrame macro="">
          <xdr:nvGraphicFramePr>
            <xdr:cNvPr id="2" name="ID">
              <a:extLst>
                <a:ext uri="{FF2B5EF4-FFF2-40B4-BE49-F238E27FC236}">
                  <a16:creationId xmlns:a16="http://schemas.microsoft.com/office/drawing/2014/main" id="{DEA11467-BEBD-7ED9-3FB4-45C874E106AE}"/>
                </a:ext>
              </a:extLst>
            </xdr:cNvPr>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mlns="">
        <xdr:sp macro="" textlink="">
          <xdr:nvSpPr>
            <xdr:cNvPr id="0" name=""/>
            <xdr:cNvSpPr>
              <a:spLocks noTextEdit="1"/>
            </xdr:cNvSpPr>
          </xdr:nvSpPr>
          <xdr:spPr>
            <a:xfrm>
              <a:off x="11940540" y="0"/>
              <a:ext cx="1840230" cy="2665095"/>
            </a:xfrm>
            <a:prstGeom prst="rect">
              <a:avLst/>
            </a:prstGeom>
            <a:solidFill>
              <a:prstClr val="white"/>
            </a:solidFill>
            <a:ln w="1">
              <a:solidFill>
                <a:prstClr val="green"/>
              </a:solidFill>
            </a:ln>
          </xdr:spPr>
          <xdr:txBody>
            <a:bodyPr vertOverflow="clip" horzOverflow="clip"/>
            <a:lstStyle/>
            <a:p>
              <a:r>
                <a:rPr lang="en-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34290</xdr:colOff>
      <xdr:row>0</xdr:row>
      <xdr:rowOff>5715</xdr:rowOff>
    </xdr:from>
    <xdr:to>
      <xdr:col>16</xdr:col>
      <xdr:colOff>34290</xdr:colOff>
      <xdr:row>13</xdr:row>
      <xdr:rowOff>118110</xdr:rowOff>
    </xdr:to>
    <mc:AlternateContent xmlns:mc="http://schemas.openxmlformats.org/markup-compatibility/2006" xmlns:a14="http://schemas.microsoft.com/office/drawing/2010/main">
      <mc:Choice Requires="a14">
        <xdr:graphicFrame macro="">
          <xdr:nvGraphicFramePr>
            <xdr:cNvPr id="3" name="FI">
              <a:extLst>
                <a:ext uri="{FF2B5EF4-FFF2-40B4-BE49-F238E27FC236}">
                  <a16:creationId xmlns:a16="http://schemas.microsoft.com/office/drawing/2014/main" id="{839F8587-F969-0BAE-A046-0D5775BFF0AC}"/>
                </a:ext>
              </a:extLst>
            </xdr:cNvPr>
            <xdr:cNvGraphicFramePr/>
          </xdr:nvGraphicFramePr>
          <xdr:xfrm>
            <a:off x="0" y="0"/>
            <a:ext cx="0" cy="0"/>
          </xdr:xfrm>
          <a:graphic>
            <a:graphicData uri="http://schemas.microsoft.com/office/drawing/2010/slicer">
              <sle:slicer xmlns:sle="http://schemas.microsoft.com/office/drawing/2010/slicer" name="FI"/>
            </a:graphicData>
          </a:graphic>
        </xdr:graphicFrame>
      </mc:Choice>
      <mc:Fallback xmlns="">
        <xdr:sp macro="" textlink="">
          <xdr:nvSpPr>
            <xdr:cNvPr id="0" name=""/>
            <xdr:cNvSpPr>
              <a:spLocks noTextEdit="1"/>
            </xdr:cNvSpPr>
          </xdr:nvSpPr>
          <xdr:spPr>
            <a:xfrm>
              <a:off x="10115550" y="3810"/>
              <a:ext cx="1828800" cy="2667000"/>
            </a:xfrm>
            <a:prstGeom prst="rect">
              <a:avLst/>
            </a:prstGeom>
            <a:solidFill>
              <a:prstClr val="white"/>
            </a:solidFill>
            <a:ln w="1">
              <a:solidFill>
                <a:prstClr val="green"/>
              </a:solidFill>
            </a:ln>
          </xdr:spPr>
          <xdr:txBody>
            <a:bodyPr vertOverflow="clip" horzOverflow="clip"/>
            <a:lstStyle/>
            <a:p>
              <a:r>
                <a:rPr lang="en-D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yi Zhong" refreshedDate="46187.846590393521" createdVersion="8" refreshedVersion="8" minRefreshableVersion="3" recordCount="3640" xr:uid="{9D9E01B1-7EA7-4ED2-9D1E-0C45EA4DAAF9}">
  <cacheSource type="worksheet">
    <worksheetSource name="Forecasts"/>
  </cacheSource>
  <cacheFields count="21">
    <cacheField name="ID" numFmtId="0">
      <sharedItems containsSemiMixedTypes="0" containsString="0" containsNumber="1" containsInteger="1" minValue="150" maxValue="9768" count="13">
        <n v="150"/>
        <n v="2370"/>
        <n v="360"/>
        <n v="9649"/>
        <n v="9652"/>
        <n v="9656"/>
        <n v="9657"/>
        <n v="9683"/>
        <n v="9692"/>
        <n v="9700"/>
        <n v="9701"/>
        <n v="9702"/>
        <n v="9768"/>
      </sharedItems>
    </cacheField>
    <cacheField name="Date" numFmtId="14">
      <sharedItems containsSemiMixedTypes="0" containsNonDate="0" containsDate="1" containsString="0" minDate="2025-05-31T00:00:00" maxDate="2026-01-01T00:00:00" count="8">
        <d v="2025-05-31T00:00:00"/>
        <d v="2025-06-30T00:00:00"/>
        <d v="2025-07-31T00:00:00"/>
        <d v="2025-08-31T00:00:00"/>
        <d v="2025-09-30T00:00:00"/>
        <d v="2025-10-31T00:00:00"/>
        <d v="2025-11-30T00:00:00"/>
        <d v="2025-12-31T00:00:00"/>
      </sharedItems>
    </cacheField>
    <cacheField name="FC_Month" numFmtId="0">
      <sharedItems containsSemiMixedTypes="0" containsString="0" containsNumber="1" containsInteger="1" minValue="5" maxValue="11" count="7">
        <n v="5"/>
        <n v="6"/>
        <n v="7"/>
        <n v="8"/>
        <n v="9"/>
        <n v="10"/>
        <n v="11"/>
      </sharedItems>
    </cacheField>
    <cacheField name="FI" numFmtId="0">
      <sharedItems containsSemiMixedTypes="0" containsString="0" containsNumber="1" containsInteger="1" minValue="1" maxValue="51" count="8">
        <n v="1"/>
        <n v="51"/>
        <n v="24"/>
        <n v="8"/>
        <n v="9"/>
        <n v="13"/>
        <n v="15"/>
        <n v="42"/>
      </sharedItems>
    </cacheField>
    <cacheField name="Type" numFmtId="0">
      <sharedItems/>
    </cacheField>
    <cacheField name="Q" numFmtId="4">
      <sharedItems containsSemiMixedTypes="0" containsString="0" containsNumber="1" minValue="605.3814455495467" maxValue="3910033.1735545769"/>
    </cacheField>
    <cacheField name="Actuals.Q" numFmtId="4">
      <sharedItems containsString="0" containsBlank="1" containsNumber="1" minValue="510" maxValue="3888069.75"/>
    </cacheField>
    <cacheField name="Horizon" numFmtId="0">
      <sharedItems containsSemiMixedTypes="0" containsString="0" containsNumber="1" containsInteger="1" minValue="0" maxValue="7" count="8">
        <n v="0"/>
        <n v="1"/>
        <n v="2"/>
        <n v="3"/>
        <n v="4"/>
        <n v="5"/>
        <n v="6"/>
        <n v="7"/>
      </sharedItems>
    </cacheField>
    <cacheField name="Error(bias)" numFmtId="4">
      <sharedItems containsString="0" containsBlank="1" containsNumber="1" minValue="-430634.36082968675" maxValue="467743.31999999983"/>
    </cacheField>
    <cacheField name="Absolute Error" numFmtId="4">
      <sharedItems containsString="0" containsBlank="1" containsNumber="1" minValue="2.0177426536292842E-2" maxValue="467743.31999999983"/>
    </cacheField>
    <cacheField name="APE" numFmtId="10">
      <sharedItems containsString="0" containsBlank="1" containsNumber="1" minValue="6.7294921229743298E-6" maxValue="0.80976016390626404"/>
    </cacheField>
    <cacheField name="SignedPE" numFmtId="10">
      <sharedItems containsString="0" containsBlank="1" containsNumber="1" minValue="-0.68585587779499702" maxValue="0.80976016390626404"/>
    </cacheField>
    <cacheField name="ID.1.Name" numFmtId="0">
      <sharedItems count="13">
        <s v="Securities"/>
        <s v="Foreign Securities"/>
        <s v="Domestic Securities"/>
        <s v="Credit cases"/>
        <s v="Reports"/>
        <s v="MobilePay transactions"/>
        <s v="Card transactions"/>
        <s v="Logins Mobilbank/Netbank"/>
        <s v="Documents archived"/>
        <s v="Domestic transactions"/>
        <s v="International transactions"/>
        <s v="European transactions"/>
        <s v="Dopix documents"/>
      </sharedItems>
    </cacheField>
    <cacheField name="SeasonalBase" numFmtId="0">
      <sharedItems containsSemiMixedTypes="0" containsString="0" containsNumber="1" minValue="270" maxValue="3703664.7"/>
    </cacheField>
    <cacheField name="Drift" numFmtId="0">
      <sharedItems containsSemiMixedTypes="0" containsString="0" containsNumber="1" minValue="0.56018034408390094" maxValue="2.2107040047407023"/>
    </cacheField>
    <cacheField name="SND" numFmtId="0">
      <sharedItems containsSemiMixedTypes="0" containsString="0" containsNumber="1" minValue="229.86495141687757" maxValue="3983795.1438190658"/>
    </cacheField>
    <cacheField name="APE- SND" numFmtId="10">
      <sharedItems containsMixedTypes="1" containsNumber="1" minValue="1.0726735238962707E-5" maxValue="3.5282613075472793"/>
    </cacheField>
    <cacheField name="Window" numFmtId="0">
      <sharedItems count="4">
        <s v="1 train date (May-Aug)"/>
        <s v="2 Test data (Sep-Nov)"/>
        <s v="1-Choose (May-Aug)" u="1"/>
        <s v="2-Test (Sep-Nov)" u="1"/>
      </sharedItems>
    </cacheField>
    <cacheField name="BiasFactor" numFmtId="0">
      <sharedItems containsSemiMixedTypes="0" containsString="0" containsNumber="1" minValue="0.93215158223729411" maxValue="1.1836764017367896"/>
    </cacheField>
    <cacheField name="BiasAdjustForecast" numFmtId="0">
      <sharedItems containsSemiMixedTypes="0" containsString="0" containsNumber="1" minValue="716.57573114630361" maxValue="3996532.0348264258"/>
    </cacheField>
    <cacheField name="APE-bias adjusted" numFmtId="10">
      <sharedItems containsMixedTypes="1" containsNumber="1" minValue="4.0973839281008089E-6" maxValue="0.87673115468887963"/>
    </cacheField>
  </cacheFields>
  <extLst>
    <ext xmlns:x14="http://schemas.microsoft.com/office/spreadsheetml/2009/9/main" uri="{725AE2AE-9491-48be-B2B4-4EB974FC3084}">
      <x14:pivotCacheDefinition pivotCacheId="1279158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40">
  <r>
    <x v="0"/>
    <x v="0"/>
    <x v="0"/>
    <x v="0"/>
    <s v="Forecast"/>
    <n v="244562.28989327894"/>
    <n v="245576.7"/>
    <x v="0"/>
    <n v="-1014.4101067210722"/>
    <n v="1014.4101067210722"/>
    <n v="4.13072619153638E-3"/>
    <n v="-4.13072619153638E-3"/>
    <x v="0"/>
    <n v="245222.55000000002"/>
    <n v="1.0184515417007221"/>
    <n v="249747.28410728241"/>
    <n v="1.6982816803395421E-2"/>
    <x v="0"/>
    <n v="1.0018126307383399"/>
    <n v="245005.59101737829"/>
    <n v="2.3255829344629242E-3"/>
  </r>
  <r>
    <x v="0"/>
    <x v="1"/>
    <x v="0"/>
    <x v="0"/>
    <s v="Forecast"/>
    <n v="244445.21990212786"/>
    <n v="245087.1"/>
    <x v="1"/>
    <n v="-641.88009787214105"/>
    <n v="641.88009787214105"/>
    <n v="2.6189876899769099E-3"/>
    <n v="-2.6189876899769099E-3"/>
    <x v="0"/>
    <n v="245874.6"/>
    <n v="1.0184515417007221"/>
    <n v="250411.36543504836"/>
    <n v="2.1723972559340537E-2"/>
    <x v="0"/>
    <n v="1.0018126307383399"/>
    <n v="244888.30882156274"/>
    <n v="8.111042092271278E-4"/>
  </r>
  <r>
    <x v="0"/>
    <x v="1"/>
    <x v="1"/>
    <x v="0"/>
    <s v="Forecast"/>
    <n v="245555.07393403328"/>
    <n v="245087.1"/>
    <x v="0"/>
    <n v="467.97393403327442"/>
    <n v="467.97393403327442"/>
    <n v="1.9094188720388599E-3"/>
    <n v="1.9094188720388599E-3"/>
    <x v="0"/>
    <n v="245874.6"/>
    <n v="1.0127007350619288"/>
    <n v="248997.38815305772"/>
    <n v="1.5954687754099313E-2"/>
    <x v="0"/>
    <n v="1.0018126307383399"/>
    <n v="246000.17460900143"/>
    <n v="3.725510681718577E-3"/>
  </r>
  <r>
    <x v="0"/>
    <x v="2"/>
    <x v="0"/>
    <x v="0"/>
    <s v="Forecast"/>
    <n v="244320.34524490015"/>
    <n v="243836.1"/>
    <x v="2"/>
    <n v="484.24524490014301"/>
    <n v="484.24524490014301"/>
    <n v="1.98594566145104E-3"/>
    <n v="1.98594566145104E-3"/>
    <x v="0"/>
    <n v="245402.1"/>
    <n v="1.0184515417007221"/>
    <n v="249930.14708159477"/>
    <n v="2.4992390714889071E-2"/>
    <x v="0"/>
    <n v="1.0018126307383399"/>
    <n v="244763.20781269288"/>
    <n v="3.8021761859416093E-3"/>
  </r>
  <r>
    <x v="0"/>
    <x v="2"/>
    <x v="1"/>
    <x v="0"/>
    <s v="Forecast"/>
    <n v="245534.16028530223"/>
    <n v="243836.1"/>
    <x v="1"/>
    <n v="1698.0602853022283"/>
    <n v="1698.0602853022283"/>
    <n v="6.9639412921311799E-3"/>
    <n v="6.9639412921311799E-3"/>
    <x v="0"/>
    <n v="245402.1"/>
    <n v="1.0127007350619288"/>
    <n v="248518.88705574095"/>
    <n v="1.9204650401400562E-2"/>
    <x v="0"/>
    <n v="1.0018126307383399"/>
    <n v="245979.22305154786"/>
    <n v="8.7891950845172349E-3"/>
  </r>
  <r>
    <x v="0"/>
    <x v="2"/>
    <x v="2"/>
    <x v="0"/>
    <s v="Forecast"/>
    <n v="245019.92328062159"/>
    <n v="243836.1"/>
    <x v="0"/>
    <n v="1183.8232806215819"/>
    <n v="1183.8232806215819"/>
    <n v="4.85499596089989E-3"/>
    <n v="4.85499596089989E-3"/>
    <x v="0"/>
    <n v="245402.1"/>
    <n v="1.004897804174969"/>
    <n v="246604.03142992617"/>
    <n v="1.1351606386118217E-2"/>
    <x v="0"/>
    <n v="1.0018126307383399"/>
    <n v="245464.05392506573"/>
    <n v="6.6764270141530533E-3"/>
  </r>
  <r>
    <x v="0"/>
    <x v="3"/>
    <x v="0"/>
    <x v="0"/>
    <s v="Forecast"/>
    <n v="244199.37292071077"/>
    <n v="245375.1"/>
    <x v="3"/>
    <n v="-1175.7270792892377"/>
    <n v="1175.7270792892377"/>
    <n v="4.7915500769606899E-3"/>
    <n v="-4.7915500769606899E-3"/>
    <x v="0"/>
    <n v="245954.25"/>
    <n v="1.0184515417007221"/>
    <n v="250492.48510034481"/>
    <n v="2.0855356147974295E-2"/>
    <x v="0"/>
    <n v="1.0018126307383399"/>
    <n v="244642.01621035018"/>
    <n v="2.9876046495745778E-3"/>
  </r>
  <r>
    <x v="0"/>
    <x v="3"/>
    <x v="1"/>
    <x v="0"/>
    <s v="Forecast"/>
    <n v="245513.90018809403"/>
    <n v="245375.1"/>
    <x v="2"/>
    <n v="138.80018809402827"/>
    <n v="138.80018809402827"/>
    <n v="5.6566533480385003E-4"/>
    <n v="5.6566533480385003E-4"/>
    <x v="0"/>
    <n v="245954.25"/>
    <n v="1.0127007350619288"/>
    <n v="249078.0497666054"/>
    <n v="1.5090976087652716E-2"/>
    <x v="0"/>
    <n v="1.0018126307383399"/>
    <n v="245958.92623026468"/>
    <n v="2.3793214155172072E-3"/>
  </r>
  <r>
    <x v="0"/>
    <x v="3"/>
    <x v="2"/>
    <x v="0"/>
    <s v="Forecast"/>
    <n v="244953.9392347461"/>
    <n v="245375.1"/>
    <x v="1"/>
    <n v="-421.16076525390963"/>
    <n v="421.16076525390963"/>
    <n v="1.71639569481137E-3"/>
    <n v="-1.71639569481137E-3"/>
    <x v="0"/>
    <n v="245954.25"/>
    <n v="1.004897804174969"/>
    <n v="247158.88575250137"/>
    <n v="7.2696282243038014E-3"/>
    <x v="0"/>
    <n v="1.0018126307383399"/>
    <n v="245397.95027448045"/>
    <n v="9.3123851932990553E-5"/>
  </r>
  <r>
    <x v="0"/>
    <x v="3"/>
    <x v="3"/>
    <x v="0"/>
    <s v="Forecast"/>
    <n v="243026.9476744186"/>
    <n v="245375.1"/>
    <x v="0"/>
    <n v="-2348.15232558141"/>
    <n v="2348.15232558141"/>
    <n v="9.5696438863658497E-3"/>
    <n v="-9.5696438863658497E-3"/>
    <x v="0"/>
    <n v="245954.25"/>
    <n v="0.99728666089039164"/>
    <n v="245286.8927143006"/>
    <n v="3.5947936730094238E-4"/>
    <x v="0"/>
    <n v="1.0018126307383399"/>
    <n v="243467.46579001818"/>
    <n v="7.7743593786893149E-3"/>
  </r>
  <r>
    <x v="0"/>
    <x v="4"/>
    <x v="0"/>
    <x v="0"/>
    <s v="Forecast"/>
    <n v="244082.30292955966"/>
    <n v="245898.9"/>
    <x v="4"/>
    <n v="-1816.5970704403298"/>
    <n v="1816.5970704403298"/>
    <n v="7.38757705073235E-3"/>
    <n v="-7.38757705073235E-3"/>
    <x v="0"/>
    <n v="244552.95"/>
    <n v="1.0184515417007221"/>
    <n v="249065.32895495961"/>
    <n v="1.2876954532775927E-2"/>
    <x v="0"/>
    <n v="1.0018126307383399"/>
    <n v="244524.7340145346"/>
    <n v="5.5883372616363841E-3"/>
  </r>
  <r>
    <x v="0"/>
    <x v="4"/>
    <x v="1"/>
    <x v="0"/>
    <s v="Forecast"/>
    <n v="245494.29364240865"/>
    <n v="245898.9"/>
    <x v="3"/>
    <n v="-404.60635759134311"/>
    <n v="404.60635759134311"/>
    <n v="1.6454175174892699E-3"/>
    <n v="-1.6454175174892699E-3"/>
    <x v="0"/>
    <n v="244552.95"/>
    <n v="1.0127007350619288"/>
    <n v="247658.95222656312"/>
    <n v="7.1576254573043228E-3"/>
    <x v="0"/>
    <n v="1.0018126307383399"/>
    <n v="245939.28414515193"/>
    <n v="1.6423068648107079E-4"/>
  </r>
  <r>
    <x v="0"/>
    <x v="4"/>
    <x v="2"/>
    <x v="0"/>
    <s v="Forecast"/>
    <n v="244890.08370647952"/>
    <n v="245898.9"/>
    <x v="2"/>
    <n v="-1008.8162935204746"/>
    <n v="1008.8162935204746"/>
    <n v="4.1025652962273298E-3"/>
    <n v="-4.1025652962273298E-3"/>
    <x v="0"/>
    <n v="244552.95"/>
    <n v="1.004897804174969"/>
    <n v="245750.72245951099"/>
    <n v="6.0259537756780042E-4"/>
    <x v="0"/>
    <n v="1.0018126307383399"/>
    <n v="245333.97899972051"/>
    <n v="2.2973709938494485E-3"/>
  </r>
  <r>
    <x v="0"/>
    <x v="4"/>
    <x v="3"/>
    <x v="0"/>
    <s v="Forecast"/>
    <n v="242243.89703675924"/>
    <n v="245898.9"/>
    <x v="1"/>
    <n v="-3655.0029632407532"/>
    <n v="3655.0029632407532"/>
    <n v="1.48638443004046E-2"/>
    <n v="-1.48638443004046E-2"/>
    <x v="0"/>
    <n v="244552.95"/>
    <n v="0.99728666089039164"/>
    <n v="243889.3949163949"/>
    <n v="8.1720783769471689E-3"/>
    <x v="0"/>
    <n v="1.0018126307383399"/>
    <n v="242682.99577070333"/>
    <n v="1.307815622313342E-2"/>
  </r>
  <r>
    <x v="0"/>
    <x v="4"/>
    <x v="4"/>
    <x v="0"/>
    <s v="Forecast"/>
    <n v="244626.45838846071"/>
    <n v="245898.9"/>
    <x v="0"/>
    <n v="-1272.4416115392814"/>
    <n v="1272.4416115392814"/>
    <n v="5.1746535325667602E-3"/>
    <n v="-5.1746535325667602E-3"/>
    <x v="0"/>
    <n v="244552.95"/>
    <n v="0.99602035937303424"/>
    <n v="243579.71714473568"/>
    <n v="9.4314486777464755E-3"/>
    <x v="1"/>
    <n v="1.0018126307383399"/>
    <n v="245069.87582634686"/>
    <n v="3.3714025302802558E-3"/>
  </r>
  <r>
    <x v="0"/>
    <x v="5"/>
    <x v="0"/>
    <x v="0"/>
    <s v="Forecast"/>
    <n v="243957.42827233195"/>
    <n v="247799.7"/>
    <x v="5"/>
    <n v="-3842.2717276680632"/>
    <n v="3842.2717276680632"/>
    <n v="1.5505554396022501E-2"/>
    <n v="-1.5505554396022501E-2"/>
    <x v="0"/>
    <n v="243596.7"/>
    <n v="1.0184515417007221"/>
    <n v="248091.4346682083"/>
    <n v="1.1773003284841997E-3"/>
    <x v="0"/>
    <n v="1.0018126307383399"/>
    <n v="244399.63300566474"/>
    <n v="1.3721029502195803E-2"/>
  </r>
  <r>
    <x v="0"/>
    <x v="5"/>
    <x v="1"/>
    <x v="0"/>
    <s v="Forecast"/>
    <n v="245473.37999367766"/>
    <n v="247799.7"/>
    <x v="4"/>
    <n v="-2326.3200063223485"/>
    <n v="2326.3200063223485"/>
    <n v="9.3879048534858903E-3"/>
    <n v="-9.3879048534858903E-3"/>
    <x v="0"/>
    <n v="243596.7"/>
    <n v="1.0127007350619288"/>
    <n v="246690.55714866015"/>
    <n v="4.4759652709016875E-3"/>
    <x v="0"/>
    <n v="1.0018126307383399"/>
    <n v="245918.33258769839"/>
    <n v="7.5922909200520595E-3"/>
  </r>
  <r>
    <x v="0"/>
    <x v="5"/>
    <x v="2"/>
    <x v="0"/>
    <s v="Forecast"/>
    <n v="244821.97114299514"/>
    <n v="247799.7"/>
    <x v="3"/>
    <n v="-2977.7288570048695"/>
    <n v="2977.7288570048695"/>
    <n v="1.20166766021301E-2"/>
    <n v="-1.20166766021301E-2"/>
    <x v="0"/>
    <n v="243596.7"/>
    <n v="1.004897804174969"/>
    <n v="244789.78893426867"/>
    <n v="1.2146548465277976E-2"/>
    <x v="0"/>
    <n v="1.0018126307383399"/>
    <n v="245265.74297330991"/>
    <n v="1.0225827661171902E-2"/>
  </r>
  <r>
    <x v="0"/>
    <x v="5"/>
    <x v="3"/>
    <x v="0"/>
    <s v="Forecast"/>
    <n v="241408.64302325583"/>
    <n v="247799.7"/>
    <x v="2"/>
    <n v="-6391.0569767441775"/>
    <n v="6391.0569767441775"/>
    <n v="2.5791221606580501E-2"/>
    <n v="-2.5791221606580501E-2"/>
    <x v="0"/>
    <n v="243596.7"/>
    <n v="0.99728666089039164"/>
    <n v="242935.73954691848"/>
    <n v="1.9628597020422245E-2"/>
    <x v="0"/>
    <n v="1.0018126307383399"/>
    <n v="241846.22775010072"/>
    <n v="2.4025340829304038E-2"/>
  </r>
  <r>
    <x v="0"/>
    <x v="5"/>
    <x v="4"/>
    <x v="0"/>
    <s v="Forecast"/>
    <n v="245005.2"/>
    <n v="247799.7"/>
    <x v="1"/>
    <n v="-2794.5"/>
    <n v="2794.5"/>
    <n v="1.1277253362292201E-2"/>
    <n v="-1.1277253362292201E-2"/>
    <x v="0"/>
    <n v="243596.7"/>
    <n v="0.99602035937303424"/>
    <n v="242627.27267608521"/>
    <n v="2.0873420443668019E-2"/>
    <x v="1"/>
    <n v="1.0018126307383399"/>
    <n v="245449.30395657313"/>
    <n v="9.4850641200408276E-3"/>
  </r>
  <r>
    <x v="0"/>
    <x v="5"/>
    <x v="5"/>
    <x v="0"/>
    <s v="Forecast"/>
    <n v="245898.9"/>
    <n v="247799.7"/>
    <x v="0"/>
    <n v="-1900.8000000000175"/>
    <n v="1900.8000000000175"/>
    <n v="7.6707114657524498E-3"/>
    <n v="-7.6707114657524498E-3"/>
    <x v="0"/>
    <n v="243596.7"/>
    <n v="0.99892254879037556"/>
    <n v="243334.23644092449"/>
    <n v="1.8020455872527371E-2"/>
    <x v="1"/>
    <n v="1.0018126307383399"/>
    <n v="246344.62390466398"/>
    <n v="5.8719848948002333E-3"/>
  </r>
  <r>
    <x v="0"/>
    <x v="6"/>
    <x v="0"/>
    <x v="0"/>
    <s v="Forecast"/>
    <n v="243840.3582811809"/>
    <n v="248481.45"/>
    <x v="6"/>
    <n v="-4641.0917188191088"/>
    <n v="4641.0917188191088"/>
    <n v="1.8677819687622998E-2"/>
    <n v="-1.8677819687622998E-2"/>
    <x v="0"/>
    <n v="242712.45"/>
    <n v="1.0184515417007221"/>
    <n v="247190.86889245943"/>
    <n v="5.1938730538661129E-3"/>
    <x v="0"/>
    <n v="1.0018126307383399"/>
    <n v="244282.35080984919"/>
    <n v="1.6899044939374042E-2"/>
  </r>
  <r>
    <x v="0"/>
    <x v="6"/>
    <x v="1"/>
    <x v="0"/>
    <s v="Forecast"/>
    <n v="245453.77344799228"/>
    <n v="248481.45"/>
    <x v="5"/>
    <n v="-3027.6765520077315"/>
    <n v="3027.6765520077315"/>
    <n v="1.21847186259084E-2"/>
    <n v="-1.21847186259084E-2"/>
    <x v="0"/>
    <n v="242712.45"/>
    <n v="1.0127007350619288"/>
    <n v="245795.07652368167"/>
    <n v="1.0811163072005357E-2"/>
    <x v="0"/>
    <n v="1.0018126307383399"/>
    <n v="245898.69050258564"/>
    <n v="1.039417428308782E-2"/>
  </r>
  <r>
    <x v="0"/>
    <x v="6"/>
    <x v="2"/>
    <x v="0"/>
    <s v="Forecast"/>
    <n v="244758.11561472857"/>
    <n v="248481.45"/>
    <x v="4"/>
    <n v="-3723.3343852714461"/>
    <n v="3723.3343852714461"/>
    <n v="1.4984355513344901E-2"/>
    <n v="-1.4984355513344901E-2"/>
    <x v="0"/>
    <n v="242712.45"/>
    <n v="1.004897804174969"/>
    <n v="243901.20805092697"/>
    <n v="1.8432933118641408E-2"/>
    <x v="0"/>
    <n v="1.0018126307383399"/>
    <n v="245201.77169854997"/>
    <n v="1.3198885878402752E-2"/>
  </r>
  <r>
    <x v="0"/>
    <x v="6"/>
    <x v="3"/>
    <x v="0"/>
    <s v="Forecast"/>
    <n v="241425"/>
    <n v="248481.45"/>
    <x v="3"/>
    <n v="-7056.4500000000116"/>
    <n v="7056.4500000000116"/>
    <n v="2.8398296935244101E-2"/>
    <n v="-2.8398296935244101E-2"/>
    <x v="0"/>
    <n v="242712.45"/>
    <n v="0.99728666089039164"/>
    <n v="242053.88881702613"/>
    <n v="2.5867368300425957E-2"/>
    <x v="0"/>
    <n v="1.0018126307383399"/>
    <n v="241862.61437600371"/>
    <n v="2.6637141822845541E-2"/>
  </r>
  <r>
    <x v="0"/>
    <x v="6"/>
    <x v="4"/>
    <x v="0"/>
    <s v="Forecast"/>
    <n v="244825.2"/>
    <n v="248481.45"/>
    <x v="2"/>
    <n v="-3656.25"/>
    <n v="3656.25"/>
    <n v="1.4714378075305E-2"/>
    <n v="-1.4714378075305E-2"/>
    <x v="0"/>
    <n v="242712.45"/>
    <n v="0.99602035937303424"/>
    <n v="241746.54167330961"/>
    <n v="2.7104270063984272E-2"/>
    <x v="1"/>
    <n v="1.0018126307383399"/>
    <n v="245268.97768304023"/>
    <n v="1.2928419070959967E-2"/>
  </r>
  <r>
    <x v="0"/>
    <x v="6"/>
    <x v="5"/>
    <x v="0"/>
    <s v="Forecast"/>
    <n v="245898.9"/>
    <n v="248481.45"/>
    <x v="1"/>
    <n v="-2582.5500000000175"/>
    <n v="2582.5500000000175"/>
    <n v="1.03933311722063E-2"/>
    <n v="-1.03933311722063E-2"/>
    <x v="0"/>
    <n v="242712.45"/>
    <n v="0.99892254879037556"/>
    <n v="242450.9391771566"/>
    <n v="2.4269460850471578E-2"/>
    <x v="1"/>
    <n v="1.0018126307383399"/>
    <n v="246344.62390466398"/>
    <n v="8.5995397054227964E-3"/>
  </r>
  <r>
    <x v="0"/>
    <x v="6"/>
    <x v="6"/>
    <x v="0"/>
    <s v="Forecast"/>
    <n v="247121.26374623258"/>
    <n v="248481.45"/>
    <x v="0"/>
    <n v="-1360.1862537674315"/>
    <n v="1360.1862537674315"/>
    <n v="5.4739951564490297E-3"/>
    <n v="-5.4739951564490297E-3"/>
    <x v="0"/>
    <n v="242712.45"/>
    <n v="1.0068009793908514"/>
    <n v="244363.13237035307"/>
    <n v="1.6573943969044557E-2"/>
    <x v="1"/>
    <n v="1.0018126307383399"/>
    <n v="247569.20334499641"/>
    <n v="3.6712867499912134E-3"/>
  </r>
  <r>
    <x v="1"/>
    <x v="0"/>
    <x v="0"/>
    <x v="0"/>
    <s v="Forecast"/>
    <n v="16843.018500000002"/>
    <n v="15355.35"/>
    <x v="0"/>
    <n v="1487.6685000000016"/>
    <n v="1487.6685000000016"/>
    <n v="9.6882747706825395E-2"/>
    <n v="9.6882747706825395E-2"/>
    <x v="1"/>
    <n v="14475.6"/>
    <n v="1.1725813150157078"/>
    <n v="16973.818083641381"/>
    <n v="0.10540092434502508"/>
    <x v="0"/>
    <n v="1.1836764017367896"/>
    <n v="19936.683532466181"/>
    <n v="0.29835422393277783"/>
  </r>
  <r>
    <x v="1"/>
    <x v="1"/>
    <x v="0"/>
    <x v="0"/>
    <s v="Forecast"/>
    <n v="16674.588315000001"/>
    <n v="17416.350000000002"/>
    <x v="1"/>
    <n v="-741.76168500000131"/>
    <n v="741.76168500000131"/>
    <n v="4.2589962018448203E-2"/>
    <n v="-4.2589962018448203E-2"/>
    <x v="1"/>
    <n v="17269.2"/>
    <n v="1.1725813150157078"/>
    <n v="20249.541245269262"/>
    <n v="0.16267422538415105"/>
    <x v="0"/>
    <n v="1.1836764017367896"/>
    <n v="19737.316697141519"/>
    <n v="0.13326366874468629"/>
  </r>
  <r>
    <x v="1"/>
    <x v="1"/>
    <x v="1"/>
    <x v="0"/>
    <s v="Forecast"/>
    <n v="16674.588315000001"/>
    <n v="17416.350000000002"/>
    <x v="0"/>
    <n v="-741.76168500000131"/>
    <n v="741.76168500000131"/>
    <n v="4.2589962018448203E-2"/>
    <n v="-4.2589962018448203E-2"/>
    <x v="1"/>
    <n v="17269.2"/>
    <n v="1.1325936750569638"/>
    <n v="19558.986693293722"/>
    <n v="0.12302443929375097"/>
    <x v="0"/>
    <n v="1.1836764017367896"/>
    <n v="19737.316697141519"/>
    <n v="0.13326366874468629"/>
  </r>
  <r>
    <x v="1"/>
    <x v="2"/>
    <x v="0"/>
    <x v="0"/>
    <s v="Forecast"/>
    <n v="16507.84243185"/>
    <n v="13196.25"/>
    <x v="2"/>
    <n v="3311.5924318500001"/>
    <n v="3311.5924318500001"/>
    <n v="0.25094950700767299"/>
    <n v="0.25094950700767299"/>
    <x v="1"/>
    <n v="15557.4"/>
    <n v="1.1725813150157078"/>
    <n v="18242.316550225372"/>
    <n v="0.38238640145688146"/>
    <x v="0"/>
    <n v="1.1836764017367896"/>
    <n v="19539.943530170101"/>
    <n v="0.48071941120925271"/>
  </r>
  <r>
    <x v="1"/>
    <x v="2"/>
    <x v="1"/>
    <x v="0"/>
    <s v="Forecast"/>
    <n v="16507.84243185"/>
    <n v="13196.25"/>
    <x v="1"/>
    <n v="3311.5924318500001"/>
    <n v="3311.5924318500001"/>
    <n v="0.25094950700767299"/>
    <n v="0.25094950700767299"/>
    <x v="1"/>
    <n v="15557.4"/>
    <n v="1.1325936750569638"/>
    <n v="17620.212840331209"/>
    <n v="0.3352439397807111"/>
    <x v="0"/>
    <n v="1.1836764017367896"/>
    <n v="19539.943530170101"/>
    <n v="0.48071941120925271"/>
  </r>
  <r>
    <x v="1"/>
    <x v="2"/>
    <x v="2"/>
    <x v="0"/>
    <s v="Forecast"/>
    <n v="17242.1865"/>
    <n v="13196.25"/>
    <x v="0"/>
    <n v="4045.9364999999998"/>
    <n v="4045.9364999999998"/>
    <n v="0.30659744245524301"/>
    <n v="0.30659744245524301"/>
    <x v="1"/>
    <n v="15557.4"/>
    <n v="1.0448705489738086"/>
    <n v="16255.469078605129"/>
    <n v="0.23182488044748537"/>
    <x v="0"/>
    <n v="1.1836764017367896"/>
    <n v="20409.169274394648"/>
    <n v="0.5465885592039138"/>
  </r>
  <r>
    <x v="1"/>
    <x v="3"/>
    <x v="0"/>
    <x v="0"/>
    <s v="Forecast"/>
    <n v="16342.764007531501"/>
    <n v="16114.95"/>
    <x v="3"/>
    <n v="227.81400753150047"/>
    <n v="227.81400753150047"/>
    <n v="1.41368113169138E-2"/>
    <n v="1.41368113169138E-2"/>
    <x v="1"/>
    <n v="13225.050000000001"/>
    <n v="1.1725813150157078"/>
    <n v="15507.446520148489"/>
    <n v="3.7698129988086318E-2"/>
    <x v="0"/>
    <n v="1.1836764017367896"/>
    <n v="19344.544094868401"/>
    <n v="0.20040981168842598"/>
  </r>
  <r>
    <x v="1"/>
    <x v="3"/>
    <x v="1"/>
    <x v="0"/>
    <s v="Forecast"/>
    <n v="16342.764007531501"/>
    <n v="16114.95"/>
    <x v="2"/>
    <n v="227.81400753150047"/>
    <n v="227.81400753150047"/>
    <n v="1.41368113169138E-2"/>
    <n v="1.41368113169138E-2"/>
    <x v="1"/>
    <n v="13225.050000000001"/>
    <n v="1.1325936750569638"/>
    <n v="14978.607982312102"/>
    <n v="7.0514771543684532E-2"/>
    <x v="0"/>
    <n v="1.1836764017367896"/>
    <n v="19344.544094868401"/>
    <n v="0.20040981168842598"/>
  </r>
  <r>
    <x v="1"/>
    <x v="3"/>
    <x v="2"/>
    <x v="0"/>
    <s v="Forecast"/>
    <n v="17069.764635"/>
    <n v="16114.95"/>
    <x v="1"/>
    <n v="954.81463499999882"/>
    <n v="954.81463499999882"/>
    <n v="5.92502387534556E-2"/>
    <n v="5.92502387534556E-2"/>
    <x v="1"/>
    <n v="13225.050000000001"/>
    <n v="1.0448705489738086"/>
    <n v="13818.465253706068"/>
    <n v="0.14250647667500876"/>
    <x v="0"/>
    <n v="1.1836764017367896"/>
    <n v="20205.077581650701"/>
    <n v="0.25380951114652545"/>
  </r>
  <r>
    <x v="1"/>
    <x v="3"/>
    <x v="3"/>
    <x v="0"/>
    <s v="Forecast"/>
    <n v="13635.810910507655"/>
    <n v="16114.95"/>
    <x v="0"/>
    <n v="-2479.1390894923461"/>
    <n v="2479.1390894923461"/>
    <n v="0.153840942075051"/>
    <n v="-0.153840942075051"/>
    <x v="1"/>
    <n v="13225.050000000001"/>
    <n v="0.9725084716115826"/>
    <n v="12861.473162486762"/>
    <n v="0.20189183568755961"/>
    <x v="0"/>
    <n v="1.1836764017367896"/>
    <n v="16140.387593312957"/>
    <n v="1.5785089815950944E-3"/>
  </r>
  <r>
    <x v="1"/>
    <x v="4"/>
    <x v="0"/>
    <x v="0"/>
    <s v="Forecast"/>
    <n v="16179.336367456186"/>
    <n v="17891.100000000002"/>
    <x v="4"/>
    <n v="-1711.7636325438161"/>
    <n v="1711.7636325438161"/>
    <n v="9.5676824373225597E-2"/>
    <n v="-9.5676824373225597E-2"/>
    <x v="1"/>
    <n v="15236.550000000001"/>
    <n v="1.1725813150157078"/>
    <n v="17866.093835302585"/>
    <n v="1.3976873807321662E-3"/>
    <x v="0"/>
    <n v="1.1836764017367896"/>
    <n v="19151.098653919718"/>
    <n v="7.0426002533087173E-2"/>
  </r>
  <r>
    <x v="1"/>
    <x v="4"/>
    <x v="1"/>
    <x v="0"/>
    <s v="Forecast"/>
    <n v="16179.336367456186"/>
    <n v="17891.100000000002"/>
    <x v="3"/>
    <n v="-1711.7636325438161"/>
    <n v="1711.7636325438161"/>
    <n v="9.5676824373225597E-2"/>
    <n v="-9.5676824373225597E-2"/>
    <x v="1"/>
    <n v="15236.550000000001"/>
    <n v="1.1325936750569638"/>
    <n v="17256.820159689185"/>
    <n v="3.5452255049204191E-2"/>
    <x v="0"/>
    <n v="1.1836764017367896"/>
    <n v="19151.098653919718"/>
    <n v="7.0426002533087173E-2"/>
  </r>
  <r>
    <x v="1"/>
    <x v="4"/>
    <x v="2"/>
    <x v="0"/>
    <s v="Forecast"/>
    <n v="16899.06698865"/>
    <n v="17891.100000000002"/>
    <x v="2"/>
    <n v="-992.0330113500022"/>
    <n v="992.0330113500022"/>
    <n v="5.5448407943055597E-2"/>
    <n v="-5.5448407943055597E-2"/>
    <x v="1"/>
    <n v="15236.550000000001"/>
    <n v="1.0448705489738086"/>
    <n v="15920.222362966884"/>
    <n v="0.11015966804909244"/>
    <x v="0"/>
    <n v="1.1836764017367896"/>
    <n v="20003.026805834197"/>
    <n v="0.11804342974071995"/>
  </r>
  <r>
    <x v="1"/>
    <x v="4"/>
    <x v="3"/>
    <x v="0"/>
    <s v="Forecast"/>
    <n v="13666.675274996071"/>
    <n v="17891.100000000002"/>
    <x v="1"/>
    <n v="-4224.4247250039316"/>
    <n v="4224.4247250039316"/>
    <n v="0.23611878112603099"/>
    <n v="-0.23611878112603099"/>
    <x v="1"/>
    <n v="15236.550000000001"/>
    <n v="0.9725084716115826"/>
    <n v="14817.673953133461"/>
    <n v="0.17178519190360242"/>
    <x v="0"/>
    <n v="1.1836764017367896"/>
    <n v="16176.921013212497"/>
    <n v="9.5811827488947288E-2"/>
  </r>
  <r>
    <x v="1"/>
    <x v="4"/>
    <x v="4"/>
    <x v="0"/>
    <s v="Forecast"/>
    <n v="15668.521366044104"/>
    <n v="17891.100000000002"/>
    <x v="0"/>
    <n v="-2222.5786339558981"/>
    <n v="2222.5786339558981"/>
    <n v="0.12422817121115499"/>
    <n v="-0.12422817121115499"/>
    <x v="1"/>
    <n v="15236.550000000001"/>
    <n v="1.0250892880601399"/>
    <n v="15618.824191992726"/>
    <n v="0.12700593077045436"/>
    <x v="1"/>
    <n v="1.1836764017367896"/>
    <n v="18546.458991095093"/>
    <n v="3.6630447043227661E-2"/>
  </r>
  <r>
    <x v="1"/>
    <x v="5"/>
    <x v="0"/>
    <x v="0"/>
    <s v="Forecast"/>
    <n v="16017.543003781624"/>
    <n v="21848.850000000002"/>
    <x v="5"/>
    <n v="-5831.3069962183781"/>
    <n v="5831.3069962183781"/>
    <n v="0.26689308573304199"/>
    <n v="-0.26689308573304199"/>
    <x v="1"/>
    <n v="14402.25"/>
    <n v="1.1725813150157078"/>
    <n v="16887.809244184977"/>
    <n v="0.22706187079937959"/>
    <x v="0"/>
    <n v="1.1836764017367896"/>
    <n v="18959.587667380521"/>
    <n v="0.1322386456321262"/>
  </r>
  <r>
    <x v="1"/>
    <x v="5"/>
    <x v="1"/>
    <x v="0"/>
    <s v="Forecast"/>
    <n v="16017.543003781624"/>
    <n v="21848.850000000002"/>
    <x v="4"/>
    <n v="-5831.3069962183781"/>
    <n v="5831.3069962183781"/>
    <n v="0.26689308573304199"/>
    <n v="-0.26689308573304199"/>
    <x v="1"/>
    <n v="14402.25"/>
    <n v="1.1325936750569638"/>
    <n v="16311.897256589158"/>
    <n v="0.25342078614713559"/>
    <x v="0"/>
    <n v="1.1836764017367896"/>
    <n v="18959.587667380521"/>
    <n v="0.1322386456321262"/>
  </r>
  <r>
    <x v="1"/>
    <x v="5"/>
    <x v="2"/>
    <x v="0"/>
    <s v="Forecast"/>
    <n v="16730.076318763498"/>
    <n v="21848.850000000002"/>
    <x v="3"/>
    <n v="-5118.7736812365038"/>
    <n v="5118.7736812365038"/>
    <n v="0.23428114895001401"/>
    <n v="-0.23428114895001401"/>
    <x v="1"/>
    <n v="14402.25"/>
    <n v="1.0448705489738086"/>
    <n v="15048.486863958035"/>
    <n v="0.31124581550250779"/>
    <x v="0"/>
    <n v="1.1836764017367896"/>
    <n v="19802.996537775853"/>
    <n v="9.3636665647123279E-2"/>
  </r>
  <r>
    <x v="1"/>
    <x v="5"/>
    <x v="3"/>
    <x v="0"/>
    <s v="Forecast"/>
    <n v="14400"/>
    <n v="21848.850000000002"/>
    <x v="2"/>
    <n v="-7448.8500000000022"/>
    <n v="7448.8500000000022"/>
    <n v="0.34092641031450199"/>
    <n v="-0.34092641031450199"/>
    <x v="1"/>
    <n v="14402.25"/>
    <n v="0.9725084716115826"/>
    <n v="14006.310135267915"/>
    <n v="0.35894520145143044"/>
    <x v="0"/>
    <n v="1.1836764017367896"/>
    <n v="17044.940185009771"/>
    <n v="0.21987014488132009"/>
  </r>
  <r>
    <x v="1"/>
    <x v="5"/>
    <x v="4"/>
    <x v="0"/>
    <s v="Forecast"/>
    <n v="15700.197969677918"/>
    <n v="21848.850000000002"/>
    <x v="1"/>
    <n v="-6148.6520303220841"/>
    <n v="6148.6520303220841"/>
    <n v="0.28141765037162503"/>
    <n v="-0.28141765037162503"/>
    <x v="1"/>
    <n v="14402.25"/>
    <n v="1.0250892880601399"/>
    <n v="14763.59219896415"/>
    <n v="0.32428515922054713"/>
    <x v="1"/>
    <n v="1.1836764017367896"/>
    <n v="18583.953839303605"/>
    <n v="0.14943103004031774"/>
  </r>
  <r>
    <x v="1"/>
    <x v="5"/>
    <x v="5"/>
    <x v="0"/>
    <s v="Forecast"/>
    <n v="17733.866999815269"/>
    <n v="21848.850000000002"/>
    <x v="0"/>
    <n v="-4114.9830001847331"/>
    <n v="4114.9830001847331"/>
    <n v="0.18833865398795499"/>
    <n v="-0.18833865398795499"/>
    <x v="1"/>
    <n v="14402.25"/>
    <n v="1.080323141529268"/>
    <n v="15559.0839650899"/>
    <n v="0.2878762971465364"/>
    <x v="1"/>
    <n v="1.1836764017367896"/>
    <n v="20991.159879220133"/>
    <n v="3.9255618523623401E-2"/>
  </r>
  <r>
    <x v="1"/>
    <x v="6"/>
    <x v="0"/>
    <x v="0"/>
    <s v="Forecast"/>
    <n v="15857.367573743808"/>
    <n v="18840.600000000002"/>
    <x v="6"/>
    <n v="-2983.2324262561942"/>
    <n v="2983.2324262561942"/>
    <n v="0.15834062748830699"/>
    <n v="-0.15834062748830699"/>
    <x v="1"/>
    <n v="17994.600000000002"/>
    <n v="1.1725813150157078"/>
    <n v="21100.13173118166"/>
    <n v="0.11992886273163582"/>
    <x v="0"/>
    <n v="1.1836764017367896"/>
    <n v="18769.991790706714"/>
    <n v="3.7476624573149673E-3"/>
  </r>
  <r>
    <x v="1"/>
    <x v="6"/>
    <x v="1"/>
    <x v="0"/>
    <s v="Forecast"/>
    <n v="15857.367573743808"/>
    <n v="18840.600000000002"/>
    <x v="5"/>
    <n v="-2983.2324262561942"/>
    <n v="2983.2324262561942"/>
    <n v="0.15834062748830699"/>
    <n v="-0.15834062748830699"/>
    <x v="1"/>
    <n v="17994.600000000002"/>
    <n v="1.1325936750569638"/>
    <n v="20380.570145180045"/>
    <n v="8.1736788912244979E-2"/>
    <x v="0"/>
    <n v="1.1836764017367896"/>
    <n v="18769.991790706714"/>
    <n v="3.7476624573149673E-3"/>
  </r>
  <r>
    <x v="1"/>
    <x v="6"/>
    <x v="2"/>
    <x v="0"/>
    <s v="Forecast"/>
    <n v="16562.775555575863"/>
    <n v="18840.600000000002"/>
    <x v="4"/>
    <n v="-2277.8244444241391"/>
    <n v="2277.8244444241391"/>
    <n v="0.12089978261966899"/>
    <n v="-0.12089978261966899"/>
    <x v="1"/>
    <n v="17994.600000000002"/>
    <n v="1.0448705489738086"/>
    <n v="18802.027580564099"/>
    <n v="2.0473031345022291E-3"/>
    <x v="0"/>
    <n v="1.1836764017367896"/>
    <n v="19604.966572398094"/>
    <n v="4.0570182074779575E-2"/>
  </r>
  <r>
    <x v="1"/>
    <x v="6"/>
    <x v="3"/>
    <x v="0"/>
    <s v="Forecast"/>
    <n v="14850"/>
    <n v="18840.600000000002"/>
    <x v="3"/>
    <n v="-3990.6000000000022"/>
    <n v="3990.6000000000022"/>
    <n v="0.21180854112926301"/>
    <n v="-0.21180854112926301"/>
    <x v="1"/>
    <n v="17994.600000000002"/>
    <n v="0.9725084716115826"/>
    <n v="17499.900943261786"/>
    <n v="7.11601040698394E-2"/>
    <x v="0"/>
    <n v="1.1836764017367896"/>
    <n v="17577.594565791325"/>
    <n v="6.7036370084215827E-2"/>
  </r>
  <r>
    <x v="1"/>
    <x v="6"/>
    <x v="4"/>
    <x v="0"/>
    <s v="Forecast"/>
    <n v="15729.894785584613"/>
    <n v="18840.600000000002"/>
    <x v="2"/>
    <n v="-3110.7052144153895"/>
    <n v="3110.7052144153895"/>
    <n v="0.165106483573527"/>
    <n v="-0.165106483573527"/>
    <x v="1"/>
    <n v="17994.600000000002"/>
    <n v="1.0250892880601399"/>
    <n v="18446.071702926994"/>
    <n v="2.0940325524293688E-2"/>
    <x v="1"/>
    <n v="1.1836764017367896"/>
    <n v="18619.105259499083"/>
    <n v="1.1756246642936998E-2"/>
  </r>
  <r>
    <x v="1"/>
    <x v="6"/>
    <x v="5"/>
    <x v="0"/>
    <s v="Forecast"/>
    <n v="17772.611472948538"/>
    <n v="18840.600000000002"/>
    <x v="1"/>
    <n v="-1067.9885270514642"/>
    <n v="1067.9885270514642"/>
    <n v="5.6685483851441197E-2"/>
    <n v="-5.6685483851441197E-2"/>
    <x v="1"/>
    <n v="17994.600000000002"/>
    <n v="1.080323141529268"/>
    <n v="19439.982802562568"/>
    <n v="3.1813360644701666E-2"/>
    <x v="1"/>
    <n v="1.1836764017367896"/>
    <n v="21037.020797765708"/>
    <n v="0.11657913218080665"/>
  </r>
  <r>
    <x v="1"/>
    <x v="6"/>
    <x v="6"/>
    <x v="0"/>
    <s v="Forecast"/>
    <n v="18645.75"/>
    <n v="18840.600000000002"/>
    <x v="0"/>
    <n v="-194.85000000000218"/>
    <n v="194.85000000000218"/>
    <n v="1.0342027323970699E-2"/>
    <n v="-1.0342027323970699E-2"/>
    <x v="1"/>
    <n v="17994.600000000002"/>
    <n v="1.3032612850345917"/>
    <n v="23451.665519683465"/>
    <n v="0.24474090632376158"/>
    <x v="1"/>
    <n v="1.1836764017367896"/>
    <n v="22070.534267683743"/>
    <n v="0.17143478804728832"/>
  </r>
  <r>
    <x v="2"/>
    <x v="0"/>
    <x v="0"/>
    <x v="0"/>
    <s v="Forecast"/>
    <n v="59615.860500000003"/>
    <n v="57125.25"/>
    <x v="0"/>
    <n v="2490.6105000000025"/>
    <n v="2490.6105000000025"/>
    <n v="4.3599117728149998E-2"/>
    <n v="4.3599117728149998E-2"/>
    <x v="2"/>
    <n v="48312"/>
    <n v="1.2000716025902629"/>
    <n v="57977.859264340783"/>
    <n v="1.4925260972000698E-2"/>
    <x v="0"/>
    <n v="1.0370054508427586"/>
    <n v="61821.972295181506"/>
    <n v="8.2217973578785311E-2"/>
  </r>
  <r>
    <x v="2"/>
    <x v="1"/>
    <x v="0"/>
    <x v="0"/>
    <s v="Forecast"/>
    <n v="57827.384684999997"/>
    <n v="42142.05"/>
    <x v="1"/>
    <n v="15685.334684999994"/>
    <n v="15685.334684999994"/>
    <n v="0.37220151096114201"/>
    <n v="0.37220151096114201"/>
    <x v="2"/>
    <n v="44958.15"/>
    <n v="1.2000716025902629"/>
    <n v="53952.99911999343"/>
    <n v="0.28026517741764878"/>
    <x v="0"/>
    <n v="1.0370054508427586"/>
    <n v="59967.313126326058"/>
    <n v="0.42298044652137362"/>
  </r>
  <r>
    <x v="2"/>
    <x v="1"/>
    <x v="1"/>
    <x v="0"/>
    <s v="Forecast"/>
    <n v="57827.384684999997"/>
    <n v="42142.05"/>
    <x v="0"/>
    <n v="15685.334684999994"/>
    <n v="15685.334684999994"/>
    <n v="0.37220151096114201"/>
    <n v="0.37220151096114201"/>
    <x v="2"/>
    <n v="44958.15"/>
    <n v="1.2198759501817749"/>
    <n v="54843.36594966476"/>
    <n v="0.30139293056851185"/>
    <x v="0"/>
    <n v="1.0370054508427586"/>
    <n v="59967.313126326058"/>
    <n v="0.42298044652137362"/>
  </r>
  <r>
    <x v="2"/>
    <x v="2"/>
    <x v="0"/>
    <x v="0"/>
    <s v="Forecast"/>
    <n v="56092.563144450003"/>
    <n v="39942"/>
    <x v="2"/>
    <n v="16150.563144450003"/>
    <n v="16150.563144450003"/>
    <n v="0.40435038667192402"/>
    <n v="0.40435038667192402"/>
    <x v="2"/>
    <n v="50814"/>
    <n v="1.2000716025902629"/>
    <n v="60980.438414021621"/>
    <n v="0.52672471118175401"/>
    <x v="0"/>
    <n v="1.0370054508427586"/>
    <n v="58168.29373253628"/>
    <n v="0.45631900587192131"/>
  </r>
  <r>
    <x v="2"/>
    <x v="2"/>
    <x v="1"/>
    <x v="0"/>
    <s v="Forecast"/>
    <n v="56092.563144450003"/>
    <n v="39942"/>
    <x v="1"/>
    <n v="16150.563144450003"/>
    <n v="16150.563144450003"/>
    <n v="0.40435038667192402"/>
    <n v="0.40435038667192402"/>
    <x v="2"/>
    <n v="50814"/>
    <n v="1.2198759501817749"/>
    <n v="61986.776532536707"/>
    <n v="0.55191969687388487"/>
    <x v="0"/>
    <n v="1.0370054508427586"/>
    <n v="58168.29373253628"/>
    <n v="0.45631900587192131"/>
  </r>
  <r>
    <x v="2"/>
    <x v="2"/>
    <x v="2"/>
    <x v="0"/>
    <s v="Forecast"/>
    <n v="45899.756059112042"/>
    <n v="39942"/>
    <x v="0"/>
    <n v="5957.7560591120418"/>
    <n v="5957.7560591120418"/>
    <n v="0.14916018374423001"/>
    <n v="0.14916018374423001"/>
    <x v="2"/>
    <n v="50814"/>
    <n v="1.1353585001950404"/>
    <n v="57692.106828910779"/>
    <n v="0.44439704644010763"/>
    <x v="0"/>
    <n v="1.0370054508427586"/>
    <n v="47598.297225652124"/>
    <n v="0.19168537443423275"/>
  </r>
  <r>
    <x v="2"/>
    <x v="3"/>
    <x v="0"/>
    <x v="0"/>
    <s v="Forecast"/>
    <n v="54409.7862501165"/>
    <n v="60711.75"/>
    <x v="3"/>
    <n v="-6301.9637498835"/>
    <n v="6301.9637498835"/>
    <n v="0.10380138523240599"/>
    <n v="-0.10380138523240599"/>
    <x v="2"/>
    <n v="47251.8"/>
    <n v="1.2000716025902629"/>
    <n v="56705.543351274588"/>
    <n v="6.5987336038335453E-2"/>
    <x v="0"/>
    <n v="1.0370054508427586"/>
    <n v="56423.244920560188"/>
    <n v="7.0637151448275037E-2"/>
  </r>
  <r>
    <x v="2"/>
    <x v="3"/>
    <x v="1"/>
    <x v="0"/>
    <s v="Forecast"/>
    <n v="54409.7862501165"/>
    <n v="60711.75"/>
    <x v="2"/>
    <n v="-6301.9637498835"/>
    <n v="6301.9637498835"/>
    <n v="0.10380138523240599"/>
    <n v="-0.10380138523240599"/>
    <x v="2"/>
    <n v="47251.8"/>
    <n v="1.2198759501817749"/>
    <n v="57641.334422799191"/>
    <n v="5.0573662877462913E-2"/>
    <x v="0"/>
    <n v="1.0370054508427586"/>
    <n v="56423.244920560188"/>
    <n v="7.0637151448275037E-2"/>
  </r>
  <r>
    <x v="2"/>
    <x v="3"/>
    <x v="2"/>
    <x v="0"/>
    <s v="Forecast"/>
    <n v="45764.359007589708"/>
    <n v="60711.75"/>
    <x v="1"/>
    <n v="-14947.390992410292"/>
    <n v="14947.390992410292"/>
    <n v="0.24620260480731099"/>
    <n v="-0.24620260480731099"/>
    <x v="2"/>
    <n v="47251.8"/>
    <n v="1.1353585001950404"/>
    <n v="53647.732779516009"/>
    <n v="0.11635337839024557"/>
    <x v="0"/>
    <n v="1.0370054508427586"/>
    <n v="47457.889745195425"/>
    <n v="0.21830799235410897"/>
  </r>
  <r>
    <x v="2"/>
    <x v="3"/>
    <x v="3"/>
    <x v="0"/>
    <s v="Forecast"/>
    <n v="47250"/>
    <n v="60711.75"/>
    <x v="0"/>
    <n v="-13461.75"/>
    <n v="13461.75"/>
    <n v="0.221732201756662"/>
    <n v="-0.221732201756662"/>
    <x v="2"/>
    <n v="47251.8"/>
    <n v="0.96860952810703205"/>
    <n v="45768.543700207862"/>
    <n v="0.24613367757958118"/>
    <x v="0"/>
    <n v="1.0370054508427586"/>
    <n v="48998.507552320349"/>
    <n v="0.1929320510062657"/>
  </r>
  <r>
    <x v="2"/>
    <x v="4"/>
    <x v="0"/>
    <x v="0"/>
    <s v="Forecast"/>
    <n v="52777.492662613004"/>
    <n v="48475.8"/>
    <x v="4"/>
    <n v="4301.6926626130007"/>
    <n v="4301.6926626130007"/>
    <n v="8.8738972077056999E-2"/>
    <n v="8.8738972077056999E-2"/>
    <x v="2"/>
    <n v="42758.1"/>
    <n v="1.2000716025902629"/>
    <n v="51312.781590714716"/>
    <n v="5.8523667287898561E-2"/>
    <x v="0"/>
    <n v="1.0370054508427586"/>
    <n v="54730.547572943382"/>
    <n v="0.12902824858885009"/>
  </r>
  <r>
    <x v="2"/>
    <x v="4"/>
    <x v="1"/>
    <x v="0"/>
    <s v="Forecast"/>
    <n v="52777.492662613004"/>
    <n v="48475.8"/>
    <x v="3"/>
    <n v="4301.6926626130007"/>
    <n v="4301.6926626130007"/>
    <n v="8.8738972077056999E-2"/>
    <n v="8.8738972077056999E-2"/>
    <x v="2"/>
    <n v="42758.1"/>
    <n v="1.2198759501817749"/>
    <n v="52159.577865467349"/>
    <n v="7.5992100501019996E-2"/>
    <x v="0"/>
    <n v="1.0370054508427586"/>
    <n v="54730.547572943382"/>
    <n v="0.12902824858885009"/>
  </r>
  <r>
    <x v="2"/>
    <x v="4"/>
    <x v="2"/>
    <x v="0"/>
    <s v="Forecast"/>
    <n v="45633.329602890706"/>
    <n v="48475.8"/>
    <x v="2"/>
    <n v="-2842.4703971092968"/>
    <n v="2842.4703971092968"/>
    <n v="5.8636895050918098E-2"/>
    <n v="-5.8636895050918098E-2"/>
    <x v="2"/>
    <n v="42758.1"/>
    <n v="1.1353585001950404"/>
    <n v="48545.772287189553"/>
    <n v="1.4434478067314022E-3"/>
    <x v="0"/>
    <n v="1.0370054508427586"/>
    <n v="47322.011538301878"/>
    <n v="2.380132894553828E-2"/>
  </r>
  <r>
    <x v="2"/>
    <x v="4"/>
    <x v="3"/>
    <x v="0"/>
    <s v="Forecast"/>
    <n v="49500"/>
    <n v="48475.8"/>
    <x v="1"/>
    <n v="1024.1999999999971"/>
    <n v="1024.1999999999971"/>
    <n v="2.1128068025695199E-2"/>
    <n v="2.1128068025695199E-2"/>
    <x v="2"/>
    <n v="42758.1"/>
    <n v="0.96860952810703205"/>
    <n v="41415.903063753285"/>
    <n v="0.1456375539185886"/>
    <x v="0"/>
    <n v="1.0370054508427586"/>
    <n v="51331.769816716551"/>
    <n v="5.8915372551181164E-2"/>
  </r>
  <r>
    <x v="2"/>
    <x v="4"/>
    <x v="4"/>
    <x v="0"/>
    <s v="Forecast"/>
    <n v="55753.296211531961"/>
    <n v="48475.8"/>
    <x v="0"/>
    <n v="7277.4962115319577"/>
    <n v="7277.4962115319577"/>
    <n v="0.150126376697898"/>
    <n v="0.150126376697898"/>
    <x v="2"/>
    <n v="42758.1"/>
    <n v="1.0027535926257201"/>
    <n v="42875.838388849799"/>
    <n v="0.11552076729316903"/>
    <x v="1"/>
    <n v="1.0370054508427586"/>
    <n v="57816.472073809571"/>
    <n v="0.19268732179375209"/>
  </r>
  <r>
    <x v="2"/>
    <x v="5"/>
    <x v="0"/>
    <x v="0"/>
    <s v="Forecast"/>
    <n v="51194.167882734604"/>
    <n v="53968.05"/>
    <x v="5"/>
    <n v="-2773.8821172653988"/>
    <n v="2773.8821172653988"/>
    <n v="5.1398598194031399E-2"/>
    <n v="-5.1398598194031399E-2"/>
    <x v="2"/>
    <n v="49050.9"/>
    <n v="1.2000716025902629"/>
    <n v="58864.592171494725"/>
    <n v="9.0730389026372496E-2"/>
    <x v="0"/>
    <n v="1.0370054508427586"/>
    <n v="53088.631145755069"/>
    <n v="1.6295175650128804E-2"/>
  </r>
  <r>
    <x v="2"/>
    <x v="5"/>
    <x v="1"/>
    <x v="0"/>
    <s v="Forecast"/>
    <n v="51194.167882734604"/>
    <n v="53968.05"/>
    <x v="4"/>
    <n v="-2773.8821172653988"/>
    <n v="2773.8821172653988"/>
    <n v="5.1398598194031399E-2"/>
    <n v="-5.1398598194031399E-2"/>
    <x v="2"/>
    <n v="49050.9"/>
    <n v="1.2198759501817749"/>
    <n v="59836.013244771224"/>
    <n v="0.10873031811916904"/>
    <x v="0"/>
    <n v="1.0370054508427586"/>
    <n v="53088.631145755069"/>
    <n v="1.6295175650128804E-2"/>
  </r>
  <r>
    <x v="2"/>
    <x v="5"/>
    <x v="2"/>
    <x v="0"/>
    <s v="Forecast"/>
    <n v="45493.564904545077"/>
    <n v="53968.05"/>
    <x v="3"/>
    <n v="-8474.4850954549256"/>
    <n v="8474.4850954549256"/>
    <n v="0.157027817300327"/>
    <n v="-0.157027817300327"/>
    <x v="2"/>
    <n v="49050.9"/>
    <n v="1.1353585001950404"/>
    <n v="55690.35625721691"/>
    <n v="3.1913442438941321E-2"/>
    <x v="0"/>
    <n v="1.0370054508427586"/>
    <n v="47177.074784282071"/>
    <n v="0.12583325163162151"/>
  </r>
  <r>
    <x v="2"/>
    <x v="5"/>
    <x v="3"/>
    <x v="0"/>
    <s v="Forecast"/>
    <n v="50400"/>
    <n v="53968.05"/>
    <x v="2"/>
    <n v="-3568.0500000000029"/>
    <n v="3568.0500000000029"/>
    <n v="6.6114117519532403E-2"/>
    <n v="-6.6114117519532403E-2"/>
    <x v="2"/>
    <n v="49050.9"/>
    <n v="0.96860952810703205"/>
    <n v="47511.16910222522"/>
    <n v="0.11964265704939835"/>
    <x v="0"/>
    <n v="1.0370054508427586"/>
    <n v="52265.074722475038"/>
    <n v="3.1555249402655187E-2"/>
  </r>
  <r>
    <x v="2"/>
    <x v="5"/>
    <x v="4"/>
    <x v="0"/>
    <s v="Forecast"/>
    <n v="53550"/>
    <n v="53968.05"/>
    <x v="1"/>
    <n v="-418.05000000000291"/>
    <n v="418.05000000000291"/>
    <n v="7.7462498645032201E-3"/>
    <n v="-7.7462498645032201E-3"/>
    <x v="2"/>
    <n v="49050.9"/>
    <n v="1.0027535926257201"/>
    <n v="49185.966196524932"/>
    <n v="8.8609534779838628E-2"/>
    <x v="1"/>
    <n v="1.0370054508427586"/>
    <n v="55531.641892629726"/>
    <n v="2.8972547509678846E-2"/>
  </r>
  <r>
    <x v="2"/>
    <x v="5"/>
    <x v="5"/>
    <x v="0"/>
    <s v="Forecast"/>
    <n v="50171.417165207517"/>
    <n v="53968.05"/>
    <x v="0"/>
    <n v="-3796.6328347924864"/>
    <n v="3796.6328347924864"/>
    <n v="7.0349638995525807E-2"/>
    <n v="-7.0349638995525807E-2"/>
    <x v="2"/>
    <n v="49050.9"/>
    <n v="1.0682070210226828"/>
    <n v="52396.515767481513"/>
    <n v="2.9119714952059415E-2"/>
    <x v="1"/>
    <n v="1.0370054508427586"/>
    <n v="52028.033076826141"/>
    <n v="3.5947508260421895E-2"/>
  </r>
  <r>
    <x v="2"/>
    <x v="6"/>
    <x v="0"/>
    <x v="0"/>
    <s v="Forecast"/>
    <n v="49658.34284625257"/>
    <n v="60716.700000000004"/>
    <x v="6"/>
    <n v="-11058.357153747434"/>
    <n v="11058.357153747434"/>
    <n v="0.18213040487621099"/>
    <n v="-0.18213040487621099"/>
    <x v="2"/>
    <n v="54465.3"/>
    <n v="1.2000716025902629"/>
    <n v="65362.259856559453"/>
    <n v="7.6512061040198961E-2"/>
    <x v="0"/>
    <n v="1.0370054508427586"/>
    <n v="51495.972211382425"/>
    <n v="0.15186477177807059"/>
  </r>
  <r>
    <x v="2"/>
    <x v="6"/>
    <x v="1"/>
    <x v="0"/>
    <s v="Forecast"/>
    <n v="49658.34284625257"/>
    <n v="60716.700000000004"/>
    <x v="5"/>
    <n v="-11058.357153747434"/>
    <n v="11058.357153747434"/>
    <n v="0.18213040487621099"/>
    <n v="-0.18213040487621099"/>
    <x v="2"/>
    <n v="54465.3"/>
    <n v="1.2198759501817749"/>
    <n v="66440.909589435425"/>
    <n v="9.4277350209010374E-2"/>
    <x v="0"/>
    <n v="1.0370054508427586"/>
    <n v="51495.972211382425"/>
    <n v="0.15186477177807059"/>
  </r>
  <r>
    <x v="2"/>
    <x v="6"/>
    <x v="2"/>
    <x v="0"/>
    <s v="Forecast"/>
    <n v="45362.535499846083"/>
    <n v="60716.700000000004"/>
    <x v="4"/>
    <n v="-15354.164500153922"/>
    <n v="15354.164500153922"/>
    <n v="0.25288206539805202"/>
    <n v="-0.25288206539805202"/>
    <x v="2"/>
    <n v="54465.3"/>
    <n v="1.1353585001950404"/>
    <n v="61837.641320672934"/>
    <n v="1.8461828799538338E-2"/>
    <x v="0"/>
    <n v="1.0370054508427586"/>
    <n v="47041.196577388531"/>
    <n v="0.22523462939539651"/>
  </r>
  <r>
    <x v="2"/>
    <x v="6"/>
    <x v="3"/>
    <x v="0"/>
    <s v="Forecast"/>
    <n v="51912"/>
    <n v="60716.700000000004"/>
    <x v="3"/>
    <n v="-8804.7000000000044"/>
    <n v="8804.7000000000044"/>
    <n v="0.14501282184308401"/>
    <n v="-0.14501282184308401"/>
    <x v="2"/>
    <n v="54465.3"/>
    <n v="0.96860952810703205"/>
    <n v="52755.608531207938"/>
    <n v="0.13111864559160932"/>
    <x v="0"/>
    <n v="1.0370054508427586"/>
    <n v="53833.026964149285"/>
    <n v="0.11337363585060978"/>
  </r>
  <r>
    <x v="2"/>
    <x v="6"/>
    <x v="4"/>
    <x v="0"/>
    <s v="Forecast"/>
    <n v="53014.5"/>
    <n v="60716.700000000004"/>
    <x v="2"/>
    <n v="-7702.2000000000044"/>
    <n v="7702.2000000000044"/>
    <n v="0.12685472036523701"/>
    <n v="-0.12685472036523701"/>
    <x v="2"/>
    <n v="54465.3"/>
    <n v="1.0027535926257201"/>
    <n v="54615.275248437632"/>
    <n v="0.10049005877398429"/>
    <x v="1"/>
    <n v="1.0370054508427586"/>
    <n v="54976.325473703429"/>
    <n v="9.4543585641126318E-2"/>
  </r>
  <r>
    <x v="2"/>
    <x v="6"/>
    <x v="5"/>
    <x v="0"/>
    <s v="Forecast"/>
    <n v="50056.4924320805"/>
    <n v="60716.700000000004"/>
    <x v="1"/>
    <n v="-10660.207567919504"/>
    <n v="10660.207567919504"/>
    <n v="0.175572907748931"/>
    <n v="-0.175572907748931"/>
    <x v="2"/>
    <n v="54465.3"/>
    <n v="1.0682070210226828"/>
    <n v="58180.215862106728"/>
    <n v="4.1775724601193345E-2"/>
    <x v="1"/>
    <n v="1.0370054508427586"/>
    <n v="51908.855502136772"/>
    <n v="0.14506461151319541"/>
  </r>
  <r>
    <x v="2"/>
    <x v="6"/>
    <x v="6"/>
    <x v="0"/>
    <s v="Forecast"/>
    <n v="52926.585613804193"/>
    <n v="60716.700000000004"/>
    <x v="0"/>
    <n v="-7790.1143861958117"/>
    <n v="7790.1143861958117"/>
    <n v="0.12830266444315699"/>
    <n v="-0.12830266444315699"/>
    <x v="2"/>
    <n v="54465.3"/>
    <n v="1.1729412378933148"/>
    <n v="63884.596404230761"/>
    <n v="5.2175042520933385E-2"/>
    <x v="1"/>
    <n v="1.0370054508427586"/>
    <n v="54885.157776010878"/>
    <n v="9.6045111542444273E-2"/>
  </r>
  <r>
    <x v="3"/>
    <x v="0"/>
    <x v="0"/>
    <x v="0"/>
    <s v="Forecast"/>
    <n v="2025"/>
    <n v="2316.15"/>
    <x v="0"/>
    <n v="-291.15000000000009"/>
    <n v="291.15000000000009"/>
    <n v="0.12570429376335701"/>
    <n v="-0.12570429376335701"/>
    <x v="3"/>
    <n v="1899.9"/>
    <n v="0.96511805072817369"/>
    <n v="1833.6277845784573"/>
    <n v="0.20832943264535664"/>
    <x v="0"/>
    <n v="1.0552169608377078"/>
    <n v="2136.814345696358"/>
    <n v="7.7428341991512661E-2"/>
  </r>
  <r>
    <x v="3"/>
    <x v="1"/>
    <x v="0"/>
    <x v="0"/>
    <s v="Forecast"/>
    <n v="1944.3474632369882"/>
    <n v="2067.75"/>
    <x v="1"/>
    <n v="-123.40253676301177"/>
    <n v="123.40253676301177"/>
    <n v="5.9679621212918303E-2"/>
    <n v="-5.9679621212918303E-2"/>
    <x v="3"/>
    <n v="2282.85"/>
    <n v="0.96511805072817369"/>
    <n v="2203.2197421048113"/>
    <n v="6.5515532392606116E-2"/>
    <x v="0"/>
    <n v="1.0552169608377078"/>
    <n v="2051.7084209694412"/>
    <n v="7.7579876825335514E-3"/>
  </r>
  <r>
    <x v="3"/>
    <x v="1"/>
    <x v="1"/>
    <x v="0"/>
    <s v="Forecast"/>
    <n v="2356.705857643502"/>
    <n v="2067.75"/>
    <x v="0"/>
    <n v="288.95585764350199"/>
    <n v="288.95585764350199"/>
    <n v="0.13974409751831801"/>
    <n v="0.13974409751831801"/>
    <x v="3"/>
    <n v="2282.85"/>
    <n v="1.0681248750819086"/>
    <n v="2438.3688710807351"/>
    <n v="0.17923775653765447"/>
    <x v="0"/>
    <n v="1.0552169608377078"/>
    <n v="2486.8359926909998"/>
    <n v="0.20267730271599554"/>
  </r>
  <r>
    <x v="3"/>
    <x v="2"/>
    <x v="0"/>
    <x v="0"/>
    <s v="Forecast"/>
    <n v="1890"/>
    <n v="2363.85"/>
    <x v="2"/>
    <n v="-473.84999999999991"/>
    <n v="473.84999999999991"/>
    <n v="0.20045688178183901"/>
    <n v="-0.20045688178183901"/>
    <x v="3"/>
    <n v="2259.4500000000003"/>
    <n v="0.96511805072817369"/>
    <n v="2180.6359797177724"/>
    <n v="7.7506618559649507E-2"/>
    <x v="0"/>
    <n v="1.0552169608377078"/>
    <n v="1994.3600559832678"/>
    <n v="0.15630854073512793"/>
  </r>
  <r>
    <x v="3"/>
    <x v="2"/>
    <x v="1"/>
    <x v="0"/>
    <s v="Forecast"/>
    <n v="2228.6627269966771"/>
    <n v="2363.85"/>
    <x v="1"/>
    <n v="-135.18727300332284"/>
    <n v="135.18727300332284"/>
    <n v="5.7189446455283899E-2"/>
    <n v="-5.7189446455283899E-2"/>
    <x v="3"/>
    <n v="2259.4500000000003"/>
    <n v="1.0681248750819086"/>
    <n v="2413.3747490038186"/>
    <n v="2.0950884787029073E-2"/>
    <x v="0"/>
    <n v="1.0552169608377078"/>
    <n v="2351.7227095137114"/>
    <n v="5.1303130428278151E-3"/>
  </r>
  <r>
    <x v="3"/>
    <x v="2"/>
    <x v="2"/>
    <x v="0"/>
    <s v="Forecast"/>
    <n v="1923.5936689609073"/>
    <n v="2363.85"/>
    <x v="0"/>
    <n v="-440.25633103909263"/>
    <n v="440.25633103909263"/>
    <n v="0.18624546017686899"/>
    <n v="-0.18624546017686899"/>
    <x v="3"/>
    <n v="2259.4500000000003"/>
    <n v="1.0766526642321106"/>
    <n v="2432.6428621992427"/>
    <n v="2.9102042092029018E-2"/>
    <x v="0"/>
    <n v="1.0552169608377078"/>
    <n v="2029.8086652475843"/>
    <n v="0.14131240761994868"/>
  </r>
  <r>
    <x v="3"/>
    <x v="3"/>
    <x v="0"/>
    <x v="0"/>
    <s v="Forecast"/>
    <n v="1867.5"/>
    <n v="2101.9500000000003"/>
    <x v="3"/>
    <n v="-234.45000000000027"/>
    <n v="234.45000000000027"/>
    <n v="0.11153928494969"/>
    <n v="-0.11153928494969"/>
    <x v="3"/>
    <n v="1894.05"/>
    <n v="0.96511805072817369"/>
    <n v="1827.9818439816972"/>
    <n v="0.13033999667846666"/>
    <x v="0"/>
    <n v="1.0552169608377078"/>
    <n v="1970.6176743644194"/>
    <n v="6.2481184440914807E-2"/>
  </r>
  <r>
    <x v="3"/>
    <x v="3"/>
    <x v="1"/>
    <x v="0"/>
    <s v="Forecast"/>
    <n v="2275.3464400450662"/>
    <n v="2101.9500000000003"/>
    <x v="2"/>
    <n v="173.3964400450659"/>
    <n v="173.3964400450659"/>
    <n v="8.2493132588818005E-2"/>
    <n v="8.2493132588818005E-2"/>
    <x v="3"/>
    <n v="1894.05"/>
    <n v="1.0681248750819086"/>
    <n v="2023.081919648889"/>
    <n v="3.7521387450277735E-2"/>
    <x v="0"/>
    <n v="1.0552169608377078"/>
    <n v="2400.9841553172523"/>
    <n v="0.14226511349806228"/>
  </r>
  <r>
    <x v="3"/>
    <x v="3"/>
    <x v="2"/>
    <x v="0"/>
    <s v="Forecast"/>
    <n v="1872.1070941806295"/>
    <n v="2101.9500000000003"/>
    <x v="1"/>
    <n v="-229.8429058193708"/>
    <n v="229.8429058193708"/>
    <n v="0.109347465838565"/>
    <n v="-0.109347465838565"/>
    <x v="3"/>
    <n v="1894.05"/>
    <n v="1.0766526642321106"/>
    <n v="2039.233978688829"/>
    <n v="2.9837066205747654E-2"/>
    <x v="0"/>
    <n v="1.0552169608377078"/>
    <n v="1975.4791582839962"/>
    <n v="6.0168339739767394E-2"/>
  </r>
  <r>
    <x v="3"/>
    <x v="3"/>
    <x v="3"/>
    <x v="0"/>
    <s v="Forecast"/>
    <n v="2160"/>
    <n v="2101.9500000000003"/>
    <x v="0"/>
    <n v="58.049999999999727"/>
    <n v="58.049999999999727"/>
    <n v="2.7617212588310701E-2"/>
    <n v="2.7617212588310701E-2"/>
    <x v="3"/>
    <n v="1894.05"/>
    <n v="1.0570240295539473"/>
    <n v="2002.0563631766538"/>
    <n v="4.7524268809127933E-2"/>
    <x v="0"/>
    <n v="1.0552169608377078"/>
    <n v="2279.268635409449"/>
    <n v="8.4359111971953976E-2"/>
  </r>
  <r>
    <x v="3"/>
    <x v="4"/>
    <x v="0"/>
    <x v="0"/>
    <s v="Forecast"/>
    <n v="2011.2967831387734"/>
    <n v="2271.15"/>
    <x v="4"/>
    <n v="-259.85321686122666"/>
    <n v="259.85321686122666"/>
    <n v="0.114414819303536"/>
    <n v="-0.114414819303536"/>
    <x v="3"/>
    <n v="2362.5"/>
    <n v="0.96511805072817369"/>
    <n v="2280.0913948453103"/>
    <n v="3.9369459724413807E-3"/>
    <x v="0"/>
    <n v="1.0552169608377078"/>
    <n v="2122.3544788463546"/>
    <n v="6.5515497062565431E-2"/>
  </r>
  <r>
    <x v="3"/>
    <x v="4"/>
    <x v="1"/>
    <x v="0"/>
    <s v="Forecast"/>
    <n v="2161.216939483947"/>
    <n v="2271.15"/>
    <x v="3"/>
    <n v="-109.93306051605305"/>
    <n v="109.93306051605305"/>
    <n v="4.8404139099598502E-2"/>
    <n v="-4.8404139099598502E-2"/>
    <x v="3"/>
    <n v="2362.5"/>
    <n v="1.0681248750819086"/>
    <n v="2523.4450173810092"/>
    <n v="0.11108690195760257"/>
    <x v="0"/>
    <n v="1.0552169608377078"/>
    <n v="2280.5527705932227"/>
    <n v="4.1400922850637839E-3"/>
  </r>
  <r>
    <x v="3"/>
    <x v="4"/>
    <x v="2"/>
    <x v="0"/>
    <s v="Forecast"/>
    <n v="2094.9676836793014"/>
    <n v="2271.15"/>
    <x v="2"/>
    <n v="-176.18231632069865"/>
    <n v="176.18231632069865"/>
    <n v="7.7574055575676898E-2"/>
    <n v="-7.7574055575676898E-2"/>
    <x v="3"/>
    <n v="2362.5"/>
    <n v="1.0766526642321106"/>
    <n v="2543.5919192483611"/>
    <n v="0.11995769510968497"/>
    <x v="0"/>
    <n v="1.0552169608377078"/>
    <n v="2210.6454322252848"/>
    <n v="2.6640498326713457E-2"/>
  </r>
  <r>
    <x v="3"/>
    <x v="4"/>
    <x v="3"/>
    <x v="0"/>
    <s v="Forecast"/>
    <n v="2137.5"/>
    <n v="2271.15"/>
    <x v="1"/>
    <n v="-133.65000000000009"/>
    <n v="133.65000000000009"/>
    <n v="5.8846839706756499E-2"/>
    <n v="-5.8846839706756499E-2"/>
    <x v="3"/>
    <n v="2362.5"/>
    <n v="1.0570240295539473"/>
    <n v="2497.2192698212002"/>
    <n v="9.9539559175395781E-2"/>
    <x v="0"/>
    <n v="1.0552169608377078"/>
    <n v="2255.5262537906005"/>
    <n v="6.8792225125595147E-3"/>
  </r>
  <r>
    <x v="3"/>
    <x v="4"/>
    <x v="4"/>
    <x v="0"/>
    <s v="Forecast"/>
    <n v="2160"/>
    <n v="2271.15"/>
    <x v="0"/>
    <n v="-111.15000000000009"/>
    <n v="111.15000000000009"/>
    <n v="4.8939964335248699E-2"/>
    <n v="-4.8939964335248699E-2"/>
    <x v="3"/>
    <n v="2362.5"/>
    <n v="1.0205821333172957"/>
    <n v="2411.1252899621113"/>
    <n v="6.1631900122013611E-2"/>
    <x v="1"/>
    <n v="1.0552169608377078"/>
    <n v="2279.268635409449"/>
    <n v="3.5746804083609052E-3"/>
  </r>
  <r>
    <x v="3"/>
    <x v="5"/>
    <x v="0"/>
    <x v="0"/>
    <s v="Forecast"/>
    <n v="2185.802271037338"/>
    <n v="2374.65"/>
    <x v="5"/>
    <n v="-188.84772896266213"/>
    <n v="188.84772896266213"/>
    <n v="7.9526552949976695E-2"/>
    <n v="-7.9526552949976695E-2"/>
    <x v="3"/>
    <n v="2569.9500000000003"/>
    <n v="0.96511805072817369"/>
    <n v="2480.3051344688702"/>
    <n v="4.4492929260678445E-2"/>
    <x v="0"/>
    <n v="1.0552169608377078"/>
    <n v="2306.4956294361796"/>
    <n v="2.8700806672065576E-2"/>
  </r>
  <r>
    <x v="3"/>
    <x v="5"/>
    <x v="1"/>
    <x v="0"/>
    <s v="Forecast"/>
    <n v="2111.7740367533365"/>
    <n v="2374.65"/>
    <x v="4"/>
    <n v="-262.87596324666356"/>
    <n v="262.87596324666356"/>
    <n v="0.11070092992511001"/>
    <n v="-0.11070092992511001"/>
    <x v="3"/>
    <n v="2569.9500000000003"/>
    <n v="1.0681248750819086"/>
    <n v="2745.0275227167513"/>
    <n v="0.15597141587886684"/>
    <x v="0"/>
    <n v="1.0552169608377078"/>
    <n v="2228.3797810388337"/>
    <n v="6.159653799977529E-2"/>
  </r>
  <r>
    <x v="3"/>
    <x v="5"/>
    <x v="2"/>
    <x v="0"/>
    <s v="Forecast"/>
    <n v="2271.3328841573243"/>
    <n v="2374.65"/>
    <x v="3"/>
    <n v="-103.31711584267578"/>
    <n v="103.31711584267578"/>
    <n v="4.35083552703244E-2"/>
    <n v="-4.35083552703244E-2"/>
    <x v="3"/>
    <n v="2569.9500000000003"/>
    <n v="1.0766526642321106"/>
    <n v="2766.9435144433128"/>
    <n v="0.16520056195368271"/>
    <x v="0"/>
    <n v="1.0552169608377078"/>
    <n v="2396.748983071237"/>
    <n v="9.3062064183087791E-3"/>
  </r>
  <r>
    <x v="3"/>
    <x v="5"/>
    <x v="3"/>
    <x v="0"/>
    <s v="Forecast"/>
    <n v="2115"/>
    <n v="2374.65"/>
    <x v="2"/>
    <n v="-259.65000000000009"/>
    <n v="259.65000000000009"/>
    <n v="0.10934242941065"/>
    <n v="-0.10934242941065"/>
    <x v="3"/>
    <n v="2569.9500000000003"/>
    <n v="1.0570240295539473"/>
    <n v="2716.4989047521672"/>
    <n v="0.14395759575186534"/>
    <x v="0"/>
    <n v="1.0552169608377078"/>
    <n v="2231.7838721717521"/>
    <n v="6.0163025215609858E-2"/>
  </r>
  <r>
    <x v="3"/>
    <x v="5"/>
    <x v="4"/>
    <x v="0"/>
    <s v="Forecast"/>
    <n v="2137.5"/>
    <n v="2374.65"/>
    <x v="1"/>
    <n v="-237.15000000000009"/>
    <n v="237.15000000000009"/>
    <n v="9.98673488724654E-2"/>
    <n v="-9.98673488724654E-2"/>
    <x v="3"/>
    <n v="2569.9500000000003"/>
    <n v="1.0205821333172957"/>
    <n v="2622.8450535187844"/>
    <n v="0.10451858316753387"/>
    <x v="1"/>
    <n v="1.0552169608377078"/>
    <n v="2255.5262537906005"/>
    <n v="5.0164759526414221E-2"/>
  </r>
  <r>
    <x v="3"/>
    <x v="5"/>
    <x v="5"/>
    <x v="0"/>
    <s v="Forecast"/>
    <n v="2160"/>
    <n v="2374.65"/>
    <x v="0"/>
    <n v="-214.65000000000009"/>
    <n v="214.65000000000009"/>
    <n v="9.0392268334280906E-2"/>
    <n v="-9.0392268334280906E-2"/>
    <x v="3"/>
    <n v="2569.9500000000003"/>
    <n v="1.0391013527141026"/>
    <n v="2670.4385214076083"/>
    <n v="0.12456089167144976"/>
    <x v="1"/>
    <n v="1.0552169608377078"/>
    <n v="2279.268635409449"/>
    <n v="4.0166493837218591E-2"/>
  </r>
  <r>
    <x v="3"/>
    <x v="6"/>
    <x v="0"/>
    <x v="0"/>
    <s v="Forecast"/>
    <n v="2734.9909318540776"/>
    <n v="2418.3000000000002"/>
    <x v="6"/>
    <n v="316.69093185407746"/>
    <n v="316.69093185407746"/>
    <n v="0.130956015322366"/>
    <n v="0.130956015322366"/>
    <x v="3"/>
    <n v="2209.0500000000002"/>
    <n v="0.96511805072817369"/>
    <n v="2131.9940299610721"/>
    <n v="0.11839141960837285"/>
    <x v="0"/>
    <n v="1.0552169608377078"/>
    <n v="2886.0088190297502"/>
    <n v="0.193403969329591"/>
  </r>
  <r>
    <x v="3"/>
    <x v="6"/>
    <x v="1"/>
    <x v="0"/>
    <s v="Forecast"/>
    <n v="2484.4862521849641"/>
    <n v="2418.3000000000002"/>
    <x v="5"/>
    <n v="66.186252184963905"/>
    <n v="66.186252184963905"/>
    <n v="2.73689170843005E-2"/>
    <n v="2.73689170843005E-2"/>
    <x v="3"/>
    <n v="2209.0500000000002"/>
    <n v="1.0681248750819086"/>
    <n v="2359.5412552996904"/>
    <n v="2.4297541537571746E-2"/>
    <x v="0"/>
    <n v="1.0552169608377078"/>
    <n v="2621.6720322736846"/>
    <n v="8.4097106344822578E-2"/>
  </r>
  <r>
    <x v="3"/>
    <x v="6"/>
    <x v="2"/>
    <x v="0"/>
    <s v="Forecast"/>
    <n v="2407.5"/>
    <n v="2418.3000000000002"/>
    <x v="4"/>
    <n v="-10.800000000000182"/>
    <n v="10.800000000000182"/>
    <n v="4.4659471529587599E-3"/>
    <n v="-4.4659471529587599E-3"/>
    <x v="3"/>
    <n v="2209.0500000000002"/>
    <n v="1.0766526642321106"/>
    <n v="2378.3795679219443"/>
    <n v="1.6507642591099495E-2"/>
    <x v="0"/>
    <n v="1.0552169608377078"/>
    <n v="2540.4348332167815"/>
    <n v="5.0504417655700823E-2"/>
  </r>
  <r>
    <x v="3"/>
    <x v="6"/>
    <x v="3"/>
    <x v="0"/>
    <s v="Forecast"/>
    <n v="2192.489194405955"/>
    <n v="2418.3000000000002"/>
    <x v="3"/>
    <n v="-225.81080559404518"/>
    <n v="225.81080559404518"/>
    <n v="9.33758448472254E-2"/>
    <n v="-9.33758448472254E-2"/>
    <x v="3"/>
    <n v="2209.0500000000002"/>
    <n v="1.0570240295539473"/>
    <n v="2335.0189324861472"/>
    <n v="3.4437856144338183E-2"/>
    <x v="0"/>
    <n v="1.0552169608377078"/>
    <n v="2313.5517843905659"/>
    <n v="4.3314814377634812E-2"/>
  </r>
  <r>
    <x v="3"/>
    <x v="6"/>
    <x v="4"/>
    <x v="0"/>
    <s v="Forecast"/>
    <n v="2115"/>
    <n v="2418.3000000000002"/>
    <x v="2"/>
    <n v="-303.30000000000018"/>
    <n v="303.30000000000018"/>
    <n v="0.12541868254558999"/>
    <n v="-0.12541868254558999"/>
    <x v="3"/>
    <n v="2209.0500000000002"/>
    <n v="1.0205821333172957"/>
    <n v="2254.5169616045723"/>
    <n v="6.7726517965276373E-2"/>
    <x v="1"/>
    <n v="1.0552169608377078"/>
    <n v="2231.7838721717521"/>
    <n v="7.7126960190318838E-2"/>
  </r>
  <r>
    <x v="3"/>
    <x v="6"/>
    <x v="5"/>
    <x v="0"/>
    <s v="Forecast"/>
    <n v="2137.5"/>
    <n v="2418.3000000000002"/>
    <x v="1"/>
    <n v="-280.80000000000018"/>
    <n v="280.80000000000018"/>
    <n v="0.116114625976926"/>
    <n v="-0.116114625976926"/>
    <x v="3"/>
    <n v="2209.0500000000002"/>
    <n v="1.0391013527141026"/>
    <n v="2295.4268432130884"/>
    <n v="5.0809724511810671E-2"/>
    <x v="1"/>
    <n v="1.0552169608377078"/>
    <n v="2255.5262537906005"/>
    <n v="6.730916189447117E-2"/>
  </r>
  <r>
    <x v="3"/>
    <x v="6"/>
    <x v="6"/>
    <x v="0"/>
    <s v="Forecast"/>
    <n v="2157.8637644508849"/>
    <n v="2418.3000000000002"/>
    <x v="0"/>
    <n v="-260.43623554911528"/>
    <n v="260.43623554911528"/>
    <n v="0.107693931914616"/>
    <n v="-0.107693931914616"/>
    <x v="3"/>
    <n v="2209.0500000000002"/>
    <n v="0.99836814223139891"/>
    <n v="2205.4451445962718"/>
    <n v="8.8018382915158733E-2"/>
    <x v="1"/>
    <n v="1.0552169608377078"/>
    <n v="2277.0144434256781"/>
    <n v="5.8423502697896069E-2"/>
  </r>
  <r>
    <x v="4"/>
    <x v="0"/>
    <x v="0"/>
    <x v="0"/>
    <s v="Forecast"/>
    <n v="74671.301250000004"/>
    <n v="70311.150000000009"/>
    <x v="0"/>
    <n v="4360.1512499999953"/>
    <n v="4360.1512499999953"/>
    <n v="6.2012230634828101E-2"/>
    <n v="6.2012230634828101E-2"/>
    <x v="4"/>
    <n v="56173.05"/>
    <n v="1.1854169547471647"/>
    <n v="66588.485869860218"/>
    <n v="5.2945573072546673E-2"/>
    <x v="0"/>
    <n v="0.97740808992841244"/>
    <n v="72984.333927231579"/>
    <n v="3.8019345825399953E-2"/>
  </r>
  <r>
    <x v="4"/>
    <x v="1"/>
    <x v="0"/>
    <x v="0"/>
    <s v="Forecast"/>
    <n v="72804.518718749998"/>
    <n v="72147.150000000009"/>
    <x v="1"/>
    <n v="657.36871874998906"/>
    <n v="657.36871874998906"/>
    <n v="9.1114994667147505E-3"/>
    <n v="9.1114994667147505E-3"/>
    <x v="4"/>
    <n v="59429.25"/>
    <n v="1.1854169547471647"/>
    <n v="70448.440557907932"/>
    <n v="2.3545066466133125E-2"/>
    <x v="0"/>
    <n v="0.97740808992841244"/>
    <n v="71159.725579050792"/>
    <n v="1.3686256781442054E-2"/>
  </r>
  <r>
    <x v="4"/>
    <x v="1"/>
    <x v="1"/>
    <x v="0"/>
    <s v="Forecast"/>
    <n v="69256.482749999996"/>
    <n v="72147.150000000009"/>
    <x v="0"/>
    <n v="-2890.6672500000132"/>
    <n v="2890.6672500000132"/>
    <n v="4.0066270809034202E-2"/>
    <n v="-4.0066270809034202E-2"/>
    <x v="4"/>
    <n v="59429.25"/>
    <n v="1.230334177059214"/>
    <n v="73117.837391996291"/>
    <n v="1.34542721645454E-2"/>
    <x v="0"/>
    <n v="0.97740808992841244"/>
    <n v="67691.846519837534"/>
    <n v="6.1753007293600289E-2"/>
  </r>
  <r>
    <x v="4"/>
    <x v="2"/>
    <x v="0"/>
    <x v="0"/>
    <s v="Forecast"/>
    <n v="70984.405750781254"/>
    <n v="57325.5"/>
    <x v="2"/>
    <n v="13658.905750781254"/>
    <n v="13658.905750781254"/>
    <n v="0.238269282444658"/>
    <n v="0.238269282444658"/>
    <x v="4"/>
    <n v="57974.85"/>
    <n v="1.1854169547471647"/>
    <n v="68724.370138923652"/>
    <n v="0.19884467015418361"/>
    <x v="0"/>
    <n v="0.97740808992841244"/>
    <n v="69380.732439574524"/>
    <n v="0.21029441417125927"/>
  </r>
  <r>
    <x v="4"/>
    <x v="2"/>
    <x v="1"/>
    <x v="0"/>
    <s v="Forecast"/>
    <n v="68217.635508749998"/>
    <n v="57325.5"/>
    <x v="1"/>
    <n v="10892.135508749998"/>
    <n v="10892.135508749998"/>
    <n v="0.19000506770547099"/>
    <n v="0.19000506770547099"/>
    <x v="4"/>
    <n v="57974.85"/>
    <n v="1.230334177059214"/>
    <n v="71328.439364881371"/>
    <n v="0.24427068869667723"/>
    <x v="0"/>
    <n v="0.97740808992841244"/>
    <n v="66676.468822039984"/>
    <n v="0.16312058023113596"/>
  </r>
  <r>
    <x v="4"/>
    <x v="2"/>
    <x v="2"/>
    <x v="0"/>
    <s v="Forecast"/>
    <n v="71786.414250000002"/>
    <n v="57325.5"/>
    <x v="0"/>
    <n v="14460.914250000002"/>
    <n v="14460.914250000002"/>
    <n v="0.25225971426328597"/>
    <n v="0.25225971426328597"/>
    <x v="4"/>
    <n v="57974.85"/>
    <n v="1.2434355997392383"/>
    <n v="72087.992379542382"/>
    <n v="0.25752051669051962"/>
    <x v="0"/>
    <n v="0.97740808992841244"/>
    <n v="70164.622034902277"/>
    <n v="0.22396877541237803"/>
  </r>
  <r>
    <x v="4"/>
    <x v="3"/>
    <x v="0"/>
    <x v="0"/>
    <s v="Forecast"/>
    <n v="69209.795607011722"/>
    <n v="60817.5"/>
    <x v="3"/>
    <n v="8392.2956070117216"/>
    <n v="8392.2956070117216"/>
    <n v="0.13799145981027999"/>
    <n v="0.13799145981027999"/>
    <x v="4"/>
    <n v="61949.25"/>
    <n v="1.1854169547471647"/>
    <n v="73435.691283870794"/>
    <n v="0.20747632316143863"/>
    <x v="0"/>
    <n v="0.97740808992841244"/>
    <n v="67646.214128585154"/>
    <n v="0.11228205908801174"/>
  </r>
  <r>
    <x v="4"/>
    <x v="3"/>
    <x v="1"/>
    <x v="0"/>
    <s v="Forecast"/>
    <n v="67194.370976118735"/>
    <n v="60817.5"/>
    <x v="2"/>
    <n v="6376.8709761187347"/>
    <n v="6376.8709761187347"/>
    <n v="0.104852566713836"/>
    <n v="0.104852566713836"/>
    <x v="4"/>
    <n v="61949.25"/>
    <n v="1.230334177059214"/>
    <n v="76218.279518185518"/>
    <n v="0.25322940795306481"/>
    <x v="0"/>
    <n v="0.97740808992841244"/>
    <n v="65676.321789709371"/>
    <n v="7.9891836884274606E-2"/>
  </r>
  <r>
    <x v="4"/>
    <x v="3"/>
    <x v="2"/>
    <x v="0"/>
    <s v="Forecast"/>
    <n v="71427.482178749997"/>
    <n v="60817.5"/>
    <x v="1"/>
    <n v="10609.982178749997"/>
    <n v="10609.982178749997"/>
    <n v="0.17445607232704399"/>
    <n v="0.17445607232704399"/>
    <x v="4"/>
    <n v="61949.25"/>
    <n v="1.2434355997392383"/>
    <n v="77029.902827146012"/>
    <n v="0.26657463439217349"/>
    <x v="0"/>
    <n v="0.97740808992841244"/>
    <n v="69813.798924727758"/>
    <n v="0.14792286635800153"/>
  </r>
  <r>
    <x v="4"/>
    <x v="3"/>
    <x v="3"/>
    <x v="0"/>
    <s v="Forecast"/>
    <n v="59331.892500000002"/>
    <n v="60817.5"/>
    <x v="0"/>
    <n v="-1485.6074999999983"/>
    <n v="1485.6074999999983"/>
    <n v="2.44273029966703E-2"/>
    <n v="-2.44273029966703E-2"/>
    <x v="4"/>
    <n v="61949.25"/>
    <n v="1.1514961482154336"/>
    <n v="71334.322759834948"/>
    <n v="0.17292428593472187"/>
    <x v="0"/>
    <n v="0.97740808992841244"/>
    <n v="57991.471720262904"/>
    <n v="4.6467353635665662E-2"/>
  </r>
  <r>
    <x v="4"/>
    <x v="4"/>
    <x v="0"/>
    <x v="0"/>
    <s v="Forecast"/>
    <n v="67479.550716836427"/>
    <n v="63745.65"/>
    <x v="4"/>
    <n v="3733.900716836426"/>
    <n v="3733.900716836426"/>
    <n v="5.8574988518219302E-2"/>
    <n v="5.8574988518219302E-2"/>
    <x v="4"/>
    <n v="63048.15"/>
    <n v="1.1854169547471647"/>
    <n v="74738.345975442455"/>
    <n v="0.172446213591711"/>
    <x v="0"/>
    <n v="0.97740808992841244"/>
    <n v="65955.058775370533"/>
    <n v="3.4659757573583951E-2"/>
  </r>
  <r>
    <x v="4"/>
    <x v="4"/>
    <x v="1"/>
    <x v="0"/>
    <s v="Forecast"/>
    <n v="66186.455411476956"/>
    <n v="63745.65"/>
    <x v="3"/>
    <n v="2440.8054114769548"/>
    <n v="2440.8054114769548"/>
    <n v="3.8289756422233603E-2"/>
    <n v="3.8289756422233603E-2"/>
    <x v="4"/>
    <n v="63048.15"/>
    <n v="1.230334177059214"/>
    <n v="77570.293745355884"/>
    <n v="0.21687195511153909"/>
    <x v="0"/>
    <n v="0.97740808992841244"/>
    <n v="64691.176962863727"/>
    <n v="1.48328076168919E-2"/>
  </r>
  <r>
    <x v="4"/>
    <x v="4"/>
    <x v="2"/>
    <x v="0"/>
    <s v="Forecast"/>
    <n v="71070.344767856237"/>
    <n v="63745.65"/>
    <x v="2"/>
    <n v="7324.6947678562356"/>
    <n v="7324.6947678562356"/>
    <n v="0.114905013406503"/>
    <n v="0.114905013406503"/>
    <x v="4"/>
    <n v="63048.15"/>
    <n v="1.2434355997392383"/>
    <n v="78396.314207699455"/>
    <n v="0.22983002303215128"/>
    <x v="0"/>
    <n v="0.97740808992841244"/>
    <n v="69464.729930104106"/>
    <n v="8.9717179605260974E-2"/>
  </r>
  <r>
    <x v="4"/>
    <x v="4"/>
    <x v="3"/>
    <x v="0"/>
    <s v="Forecast"/>
    <n v="61408.5087375"/>
    <n v="63745.65"/>
    <x v="1"/>
    <n v="-2337.1412625000012"/>
    <n v="2337.1412625000012"/>
    <n v="3.6663541159279098E-2"/>
    <n v="-3.6663541159279098E-2"/>
    <x v="4"/>
    <n v="63048.15"/>
    <n v="1.1514961482154336"/>
    <n v="72599.701877108891"/>
    <n v="0.13889656591640198"/>
    <x v="0"/>
    <n v="0.97740808992841244"/>
    <n v="60021.173230472101"/>
    <n v="5.8427151806090309E-2"/>
  </r>
  <r>
    <x v="4"/>
    <x v="4"/>
    <x v="4"/>
    <x v="0"/>
    <s v="Forecast"/>
    <n v="62459.572499999995"/>
    <n v="63745.65"/>
    <x v="0"/>
    <n v="-1286.0775000000067"/>
    <n v="1286.0775000000067"/>
    <n v="2.01751413625872E-2"/>
    <n v="-2.01751413625872E-2"/>
    <x v="4"/>
    <n v="63048.15"/>
    <n v="1.0615103829104724"/>
    <n v="66926.265848296898"/>
    <n v="4.9895417935135911E-2"/>
    <x v="1"/>
    <n v="0.97740808992841244"/>
    <n v="61048.491454970193"/>
    <n v="4.2311256454829589E-2"/>
  </r>
  <r>
    <x v="4"/>
    <x v="5"/>
    <x v="0"/>
    <x v="0"/>
    <s v="Forecast"/>
    <n v="65792.561948915507"/>
    <n v="63435.6"/>
    <x v="5"/>
    <n v="2356.9619489155084"/>
    <n v="2356.9619489155084"/>
    <n v="3.7155192808383801E-2"/>
    <n v="3.7155192808383801E-2"/>
    <x v="4"/>
    <n v="53221.5"/>
    <n v="1.1854169547471647"/>
    <n v="63089.668457076223"/>
    <n v="5.4532713953013116E-3"/>
    <x v="0"/>
    <n v="0.97740808992841244"/>
    <n v="64306.182305986251"/>
    <n v="1.3723875962176639E-2"/>
  </r>
  <r>
    <x v="4"/>
    <x v="5"/>
    <x v="1"/>
    <x v="0"/>
    <s v="Forecast"/>
    <n v="65193.6585803048"/>
    <n v="63435.6"/>
    <x v="4"/>
    <n v="1758.0585803048016"/>
    <n v="1758.0585803048016"/>
    <n v="2.7714068761149901E-2"/>
    <n v="2.7714068761149901E-2"/>
    <x v="4"/>
    <n v="53221.5"/>
    <n v="1.230334177059214"/>
    <n v="65480.23040435696"/>
    <n v="3.2231592423764603E-2"/>
    <x v="0"/>
    <n v="0.97740808992841244"/>
    <n v="63720.809308420772"/>
    <n v="4.4960449403926754E-3"/>
  </r>
  <r>
    <x v="4"/>
    <x v="5"/>
    <x v="2"/>
    <x v="0"/>
    <s v="Forecast"/>
    <n v="70714.993044016956"/>
    <n v="63435.6"/>
    <x v="3"/>
    <n v="7279.393044016957"/>
    <n v="7279.393044016957"/>
    <n v="0.114752489832475"/>
    <n v="0.114752489832475"/>
    <x v="4"/>
    <n v="53221.5"/>
    <n v="1.2434355997392383"/>
    <n v="66177.507771521879"/>
    <n v="4.3223486047611767E-2"/>
    <x v="0"/>
    <n v="0.97740808992841244"/>
    <n v="69117.406280453579"/>
    <n v="8.9568101830101401E-2"/>
  </r>
  <r>
    <x v="4"/>
    <x v="5"/>
    <x v="3"/>
    <x v="0"/>
    <s v="Forecast"/>
    <n v="63557.806543312494"/>
    <n v="63435.6"/>
    <x v="2"/>
    <n v="122.20654331249534"/>
    <n v="122.20654331249534"/>
    <n v="1.92646626362004E-3"/>
    <n v="1.92646626362004E-3"/>
    <x v="4"/>
    <n v="53221.5"/>
    <n v="1.1514961482154336"/>
    <n v="61284.3522522477"/>
    <n v="3.3912310244599231E-2"/>
    <x v="0"/>
    <n v="0.97740808992841244"/>
    <n v="62121.914293538619"/>
    <n v="2.0708966360551168E-2"/>
  </r>
  <r>
    <x v="4"/>
    <x v="5"/>
    <x v="4"/>
    <x v="0"/>
    <s v="Forecast"/>
    <n v="64145.980957499989"/>
    <n v="63435.6"/>
    <x v="1"/>
    <n v="710.38095749999047"/>
    <n v="710.38095749999047"/>
    <n v="1.1198458870098E-2"/>
    <n v="1.1198458870098E-2"/>
    <x v="4"/>
    <n v="53221.5"/>
    <n v="1.0615103829104724"/>
    <n v="56495.174844069705"/>
    <n v="0.10940899362393189"/>
    <x v="1"/>
    <n v="0.97740808992841244"/>
    <n v="62696.800724254383"/>
    <n v="1.1646445777223135E-2"/>
  </r>
  <r>
    <x v="4"/>
    <x v="5"/>
    <x v="5"/>
    <x v="0"/>
    <s v="Forecast"/>
    <n v="64064.378249999987"/>
    <n v="63435.6"/>
    <x v="0"/>
    <n v="628.77824999998847"/>
    <n v="628.77824999998847"/>
    <n v="9.9120722433458201E-3"/>
    <n v="9.9120722433458201E-3"/>
    <x v="4"/>
    <n v="53221.5"/>
    <n v="0.99386448018259754"/>
    <n v="52894.958432038118"/>
    <n v="0.1661628733386597"/>
    <x v="1"/>
    <n v="0.97740808992841244"/>
    <n v="62617.041577783821"/>
    <n v="1.2903770472986428E-2"/>
  </r>
  <r>
    <x v="4"/>
    <x v="6"/>
    <x v="0"/>
    <x v="0"/>
    <s v="Forecast"/>
    <n v="64147.747900192611"/>
    <n v="74070"/>
    <x v="6"/>
    <n v="-9922.2520998073887"/>
    <n v="9922.2520998073887"/>
    <n v="0.13395777102480599"/>
    <n v="-0.13395777102480599"/>
    <x v="4"/>
    <n v="59602.950000000004"/>
    <n v="1.1854169547471647"/>
    <n v="70654.347482947531"/>
    <n v="4.6113845241696629E-2"/>
    <x v="0"/>
    <n v="0.97740808992841244"/>
    <n v="62698.527748336594"/>
    <n v="0.15352331918001089"/>
  </r>
  <r>
    <x v="4"/>
    <x v="6"/>
    <x v="1"/>
    <x v="0"/>
    <s v="Forecast"/>
    <n v="64215.753701600232"/>
    <n v="74070"/>
    <x v="5"/>
    <n v="-9854.2462983997684"/>
    <n v="9854.2462983997684"/>
    <n v="0.133039642208718"/>
    <n v="-0.133039642208718"/>
    <x v="4"/>
    <n v="59602.950000000004"/>
    <n v="1.230334177059214"/>
    <n v="73331.546438551479"/>
    <n v="9.9696714114826685E-3"/>
    <x v="0"/>
    <n v="0.97740808992841244"/>
    <n v="62764.997168794464"/>
    <n v="0.15262593264757035"/>
  </r>
  <r>
    <x v="4"/>
    <x v="6"/>
    <x v="2"/>
    <x v="0"/>
    <s v="Forecast"/>
    <n v="70361.418078796865"/>
    <n v="74070"/>
    <x v="4"/>
    <n v="-3708.5819212031347"/>
    <n v="3708.5819212031347"/>
    <n v="5.0068609709776397E-2"/>
    <n v="-5.0068609709776397E-2"/>
    <x v="4"/>
    <n v="59602.950000000004"/>
    <n v="1.2434355997392383"/>
    <n v="74112.429879477844"/>
    <n v="5.7283487886923481E-4"/>
    <x v="0"/>
    <n v="0.97740808992841244"/>
    <n v="68771.819249051317"/>
    <n v="7.1529374253391148E-2"/>
  </r>
  <r>
    <x v="4"/>
    <x v="6"/>
    <x v="3"/>
    <x v="0"/>
    <s v="Forecast"/>
    <n v="65782.329772328434"/>
    <n v="74070"/>
    <x v="3"/>
    <n v="-8287.670227671566"/>
    <n v="8287.670227671566"/>
    <n v="0.111889702007177"/>
    <n v="-0.111889702007177"/>
    <x v="4"/>
    <n v="59602.950000000004"/>
    <n v="1.1514961482154336"/>
    <n v="68632.567347277087"/>
    <n v="7.3409378327567346E-2"/>
    <x v="0"/>
    <n v="0.97740808992841244"/>
    <n v="64296.181293812471"/>
    <n v="0.13195380999308126"/>
  </r>
  <r>
    <x v="4"/>
    <x v="6"/>
    <x v="4"/>
    <x v="0"/>
    <s v="Forecast"/>
    <n v="65877.92244335248"/>
    <n v="74070"/>
    <x v="2"/>
    <n v="-8192.0775566475204"/>
    <n v="8192.0775566475204"/>
    <n v="0.11059912996689"/>
    <n v="-0.11059912996689"/>
    <x v="4"/>
    <n v="59602.950000000004"/>
    <n v="1.0615103829104724"/>
    <n v="63269.150277093744"/>
    <n v="0.14581949133125768"/>
    <x v="1"/>
    <n v="0.97740808992841244"/>
    <n v="64389.61434380924"/>
    <n v="0.13069239444026948"/>
  </r>
  <r>
    <x v="4"/>
    <x v="6"/>
    <x v="5"/>
    <x v="0"/>
    <s v="Forecast"/>
    <n v="64384.700141249981"/>
    <n v="74070"/>
    <x v="1"/>
    <n v="-9685.2998587500188"/>
    <n v="9685.2998587500188"/>
    <n v="0.130758739823816"/>
    <n v="-0.130758739823816"/>
    <x v="4"/>
    <n v="59602.950000000004"/>
    <n v="0.99386448018259754"/>
    <n v="59237.25491909936"/>
    <n v="0.20025307251114677"/>
    <x v="1"/>
    <n v="0.97740808992841244"/>
    <n v="62930.126785672728"/>
    <n v="0.1503965602042294"/>
  </r>
  <r>
    <x v="4"/>
    <x v="6"/>
    <x v="6"/>
    <x v="0"/>
    <s v="Forecast"/>
    <n v="63246.36417850513"/>
    <n v="74070"/>
    <x v="0"/>
    <n v="-10823.63582149487"/>
    <n v="10823.63582149487"/>
    <n v="0.14612712058181301"/>
    <n v="-0.14612712058181301"/>
    <x v="4"/>
    <n v="59602.950000000004"/>
    <n v="1.0615702625109245"/>
    <n v="63272.719277925513"/>
    <n v="0.14577130716989992"/>
    <x v="1"/>
    <n v="0.97740808992841244"/>
    <n v="61817.508006629461"/>
    <n v="0.16541773988619601"/>
  </r>
  <r>
    <x v="5"/>
    <x v="0"/>
    <x v="0"/>
    <x v="0"/>
    <s v="Forecast"/>
    <n v="841607.28681197786"/>
    <n v="885819.15"/>
    <x v="0"/>
    <n v="-44211.863188022166"/>
    <n v="44211.863188022166"/>
    <n v="4.9910710541787397E-2"/>
    <n v="-4.9910710541787397E-2"/>
    <x v="5"/>
    <n v="924134.85"/>
    <n v="1.0372963353341733"/>
    <n v="958601.69325959589"/>
    <n v="8.2164111330846556E-2"/>
    <x v="0"/>
    <n v="1.0196167866584092"/>
    <n v="858116.91740753094"/>
    <n v="3.1273011644046167E-2"/>
  </r>
  <r>
    <x v="5"/>
    <x v="1"/>
    <x v="0"/>
    <x v="0"/>
    <s v="Forecast"/>
    <n v="847094.89730871096"/>
    <n v="884459.70000000007"/>
    <x v="1"/>
    <n v="-37364.802691289107"/>
    <n v="37364.802691289107"/>
    <n v="4.2245907519912002E-2"/>
    <n v="-4.2245907519912002E-2"/>
    <x v="5"/>
    <n v="917783.1"/>
    <n v="1.0372963353341733"/>
    <n v="952013.04626163712"/>
    <n v="7.6378094176181285E-2"/>
    <x v="0"/>
    <n v="1.0196167866584092"/>
    <n v="863712.17718864291"/>
    <n v="2.3457849816511892E-2"/>
  </r>
  <r>
    <x v="5"/>
    <x v="1"/>
    <x v="1"/>
    <x v="0"/>
    <s v="Forecast"/>
    <n v="883319.16857900529"/>
    <n v="884459.70000000007"/>
    <x v="0"/>
    <n v="-1140.5314209947828"/>
    <n v="1140.5314209947828"/>
    <n v="1.28952333384413E-3"/>
    <n v="-1.28952333384413E-3"/>
    <x v="5"/>
    <n v="917783.1"/>
    <n v="1.03668527272668"/>
    <n v="951452.22332743776"/>
    <n v="7.5744008830970697E-2"/>
    <x v="0"/>
    <n v="1.0196167866584092"/>
    <n v="900647.05226030294"/>
    <n v="1.8301967020433907E-2"/>
  </r>
  <r>
    <x v="5"/>
    <x v="2"/>
    <x v="0"/>
    <x v="0"/>
    <s v="Forecast"/>
    <n v="852948.3485052262"/>
    <n v="1073297.25"/>
    <x v="2"/>
    <n v="-220348.9014947738"/>
    <n v="220348.9014947738"/>
    <n v="0.20530090941234899"/>
    <n v="-0.20530090941234899"/>
    <x v="5"/>
    <n v="842606.55"/>
    <n v="1.0372963353341733"/>
    <n v="874032.68644357088"/>
    <n v="0.18565645589460805"/>
    <x v="0"/>
    <n v="1.0196167866584092"/>
    <n v="869680.45428849559"/>
    <n v="0.18971146689465981"/>
  </r>
  <r>
    <x v="5"/>
    <x v="2"/>
    <x v="1"/>
    <x v="0"/>
    <s v="Forecast"/>
    <n v="889115.62077697914"/>
    <n v="1073297.25"/>
    <x v="1"/>
    <n v="-184181.62922302086"/>
    <n v="184181.62922302086"/>
    <n v="0.17160356017219"/>
    <n v="-0.17160356017219"/>
    <x v="5"/>
    <n v="842606.55"/>
    <n v="1.03668527272668"/>
    <n v="873517.80108803697"/>
    <n v="0.18613617887492306"/>
    <x v="0"/>
    <n v="1.0196167866584092"/>
    <n v="906557.21222442016"/>
    <n v="0.155353083943502"/>
  </r>
  <r>
    <x v="5"/>
    <x v="2"/>
    <x v="2"/>
    <x v="0"/>
    <s v="Forecast"/>
    <n v="889888.85144722683"/>
    <n v="1073297.25"/>
    <x v="0"/>
    <n v="-183408.39855277317"/>
    <n v="183408.39855277317"/>
    <n v="0.17088313470734501"/>
    <n v="-0.17088313470734501"/>
    <x v="5"/>
    <n v="842606.55"/>
    <n v="1.0253761995503257"/>
    <n v="863988.70195521147"/>
    <n v="0.19501452001744021"/>
    <x v="0"/>
    <n v="1.0196167866584092"/>
    <n v="907345.61119576381"/>
    <n v="0.15461852604601026"/>
  </r>
  <r>
    <x v="5"/>
    <x v="3"/>
    <x v="0"/>
    <x v="0"/>
    <s v="Forecast"/>
    <n v="858618.87935185048"/>
    <n v="870207.75"/>
    <x v="3"/>
    <n v="-11588.870648149517"/>
    <n v="11588.870648149517"/>
    <n v="1.3317360880950001E-2"/>
    <n v="-1.3317360880950001E-2"/>
    <x v="5"/>
    <n v="819139.05"/>
    <n v="1.0372963353341733"/>
    <n v="849689.93469411624"/>
    <n v="2.3578065474461431E-2"/>
    <x v="0"/>
    <n v="1.0196167866584092"/>
    <n v="875462.22272897803"/>
    <n v="6.0381819502044517E-3"/>
  </r>
  <r>
    <x v="5"/>
    <x v="3"/>
    <x v="1"/>
    <x v="0"/>
    <s v="Forecast"/>
    <n v="894730.93384376634"/>
    <n v="870207.75"/>
    <x v="2"/>
    <n v="24523.183843766339"/>
    <n v="24523.183843766339"/>
    <n v="2.81808382466903E-2"/>
    <n v="2.81808382466903E-2"/>
    <x v="5"/>
    <n v="819139.05"/>
    <n v="1.03668527272668"/>
    <n v="849189.38945032365"/>
    <n v="2.4153267480870343E-2"/>
    <x v="0"/>
    <n v="1.0196167866584092"/>
    <n v="912282.67968965869"/>
    <n v="4.8350442396839936E-2"/>
  </r>
  <r>
    <x v="5"/>
    <x v="3"/>
    <x v="2"/>
    <x v="0"/>
    <s v="Forecast"/>
    <n v="895411.10809621168"/>
    <n v="870207.75"/>
    <x v="1"/>
    <n v="25203.358096211683"/>
    <n v="25203.358096211683"/>
    <n v="2.8962461086116099E-2"/>
    <n v="2.8962461086116099E-2"/>
    <x v="5"/>
    <n v="819139.05"/>
    <n v="1.0253761995503257"/>
    <n v="839925.68599226419"/>
    <n v="3.479866044371107E-2"/>
    <x v="0"/>
    <n v="1.0196167866584092"/>
    <n v="912976.19677530485"/>
    <n v="4.9147398164754164E-2"/>
  </r>
  <r>
    <x v="5"/>
    <x v="3"/>
    <x v="3"/>
    <x v="0"/>
    <s v="Forecast"/>
    <n v="966231.85195632977"/>
    <n v="870207.75"/>
    <x v="0"/>
    <n v="96024.101956329774"/>
    <n v="96024.101956329774"/>
    <n v="0.110346181077254"/>
    <n v="0.110346181077254"/>
    <x v="5"/>
    <n v="819139.05"/>
    <n v="1.065337497999882"/>
    <n v="872659.54604100029"/>
    <n v="2.8174835733194574E-3"/>
    <x v="0"/>
    <n v="1.0196167866584092"/>
    <n v="985186.21605871664"/>
    <n v="0.13212760522842579"/>
  </r>
  <r>
    <x v="5"/>
    <x v="4"/>
    <x v="0"/>
    <x v="0"/>
    <s v="Forecast"/>
    <n v="864106.48984858347"/>
    <n v="883952.55"/>
    <x v="4"/>
    <n v="-19846.060151416576"/>
    <n v="19846.060151416576"/>
    <n v="2.2451499406180301E-2"/>
    <n v="-2.2451499406180301E-2"/>
    <x v="5"/>
    <n v="827754.75"/>
    <n v="1.0372963353341733"/>
    <n v="858626.9687304548"/>
    <n v="2.8650385441554807E-2"/>
    <x v="0"/>
    <n v="1.0196167866584092"/>
    <n v="881057.48251008987"/>
    <n v="3.2751390217836602E-3"/>
  </r>
  <r>
    <x v="5"/>
    <x v="4"/>
    <x v="1"/>
    <x v="0"/>
    <s v="Forecast"/>
    <n v="900165.1077793669"/>
    <n v="883952.55"/>
    <x v="3"/>
    <n v="16212.557779366849"/>
    <n v="16212.557779366849"/>
    <n v="1.8340981967150699E-2"/>
    <n v="1.8340981967150699E-2"/>
    <x v="5"/>
    <n v="827754.75"/>
    <n v="1.03668527272668"/>
    <n v="858121.15875455481"/>
    <n v="2.9222599386635895E-2"/>
    <x v="0"/>
    <n v="1.0196167866584092"/>
    <n v="917823.45465601864"/>
    <n v="3.8317559755915172E-2"/>
  </r>
  <r>
    <x v="5"/>
    <x v="4"/>
    <x v="2"/>
    <x v="0"/>
    <s v="Forecast"/>
    <n v="900755.22743393888"/>
    <n v="883952.55"/>
    <x v="2"/>
    <n v="16802.677433938836"/>
    <n v="16802.677433938836"/>
    <n v="1.9008573971463601E-2"/>
    <n v="1.9008573971463601E-2"/>
    <x v="5"/>
    <n v="827754.75"/>
    <n v="1.0253761995503257"/>
    <n v="848760.01971472998"/>
    <n v="3.9812691626117336E-2"/>
    <x v="0"/>
    <n v="1.0196167866584092"/>
    <n v="918425.15056195727"/>
    <n v="3.8998247770151491E-2"/>
  </r>
  <r>
    <x v="5"/>
    <x v="4"/>
    <x v="3"/>
    <x v="0"/>
    <s v="Forecast"/>
    <n v="972207.34766822401"/>
    <n v="883952.55"/>
    <x v="1"/>
    <n v="88254.797668223968"/>
    <n v="88254.797668223968"/>
    <n v="9.9841103086612495E-2"/>
    <n v="9.9841103086612495E-2"/>
    <x v="5"/>
    <n v="827754.75"/>
    <n v="1.065337497999882"/>
    <n v="881838.17432251782"/>
    <n v="2.3919560812197724E-3"/>
    <x v="0"/>
    <n v="1.0196167866584092"/>
    <n v="991278.93179516937"/>
    <n v="0.12141645136401191"/>
  </r>
  <r>
    <x v="5"/>
    <x v="4"/>
    <x v="4"/>
    <x v="0"/>
    <s v="Forecast"/>
    <n v="932856.7969550601"/>
    <n v="883952.55"/>
    <x v="0"/>
    <n v="48904.246955060051"/>
    <n v="48904.246955060051"/>
    <n v="5.5324515954006899E-2"/>
    <n v="5.5324515954006899E-2"/>
    <x v="5"/>
    <n v="827754.75"/>
    <n v="1.0999393370339232"/>
    <n v="910480.01094168087"/>
    <n v="3.0010050812886758E-2"/>
    <x v="1"/>
    <n v="1.0196167866584092"/>
    <n v="951156.44972377445"/>
    <n v="7.6026591838865565E-2"/>
  </r>
  <r>
    <x v="5"/>
    <x v="5"/>
    <x v="0"/>
    <x v="0"/>
    <s v="Forecast"/>
    <n v="869959.94104509882"/>
    <n v="1001669.4"/>
    <x v="5"/>
    <n v="-131709.4589549012"/>
    <n v="131709.4589549012"/>
    <n v="0.13148994963298399"/>
    <n v="-0.13148994963298399"/>
    <x v="5"/>
    <n v="896038.65"/>
    <n v="1.0372963353341733"/>
    <n v="929457.60796277993"/>
    <n v="7.2091442582972079E-2"/>
    <x v="0"/>
    <n v="1.0196167866584092"/>
    <n v="887025.75960994279"/>
    <n v="0.11445257326424989"/>
  </r>
  <r>
    <x v="5"/>
    <x v="5"/>
    <x v="1"/>
    <x v="0"/>
    <s v="Forecast"/>
    <n v="905961.55997734074"/>
    <n v="1001669.4"/>
    <x v="4"/>
    <n v="-95707.840022659278"/>
    <n v="95707.840022659278"/>
    <n v="9.55483316378231E-2"/>
    <n v="-9.55483316378231E-2"/>
    <x v="5"/>
    <n v="896038.65"/>
    <n v="1.03668527272668"/>
    <n v="928910.07224889623"/>
    <n v="7.2638065764117174E-2"/>
    <x v="0"/>
    <n v="1.0196167866584092"/>
    <n v="923733.61462013575"/>
    <n v="7.7805896216720086E-2"/>
  </r>
  <r>
    <x v="5"/>
    <x v="5"/>
    <x v="2"/>
    <x v="0"/>
    <s v="Forecast"/>
    <n v="906455.62139418127"/>
    <n v="1001669.4"/>
    <x v="3"/>
    <n v="-95213.778605818748"/>
    <n v="95213.778605818748"/>
    <n v="9.5055093632508594E-2"/>
    <n v="-9.5055093632508594E-2"/>
    <x v="5"/>
    <n v="896038.65"/>
    <n v="1.0253761995503257"/>
    <n v="918776.70558720443"/>
    <n v="8.275454397708025E-2"/>
    <x v="0"/>
    <n v="1.0196167866584092"/>
    <n v="924237.3679343866"/>
    <n v="7.7302982466683545E-2"/>
  </r>
  <r>
    <x v="5"/>
    <x v="5"/>
    <x v="3"/>
    <x v="0"/>
    <s v="Forecast"/>
    <n v="978581.20976091118"/>
    <n v="1001669.4"/>
    <x v="2"/>
    <n v="-23088.190239088843"/>
    <n v="23088.190239088843"/>
    <n v="2.30497110514595E-2"/>
    <n v="-2.30497110514595E-2"/>
    <x v="5"/>
    <n v="896038.65"/>
    <n v="1.065337497999882"/>
    <n v="954583.57350219192"/>
    <n v="4.7007352423672016E-2"/>
    <x v="0"/>
    <n v="1.0196167866584092"/>
    <n v="997777.82858071895"/>
    <n v="3.885085657284799E-3"/>
  </r>
  <r>
    <x v="5"/>
    <x v="5"/>
    <x v="4"/>
    <x v="0"/>
    <s v="Forecast"/>
    <n v="938951.40241057798"/>
    <n v="1001669.4"/>
    <x v="1"/>
    <n v="-62717.997589422041"/>
    <n v="62717.997589422041"/>
    <n v="6.2613470661499707E-2"/>
    <n v="-6.2613470661499707E-2"/>
    <x v="5"/>
    <n v="896038.65"/>
    <n v="1.0999393370339232"/>
    <n v="985588.15863777162"/>
    <n v="1.6054440079958925E-2"/>
    <x v="1"/>
    <n v="1.0196167866584092"/>
    <n v="957370.6117542804"/>
    <n v="4.4224959098999754E-2"/>
  </r>
  <r>
    <x v="5"/>
    <x v="5"/>
    <x v="5"/>
    <x v="0"/>
    <s v="Forecast"/>
    <n v="888372.31274999992"/>
    <n v="1001669.4"/>
    <x v="0"/>
    <n v="-113297.0872500001"/>
    <n v="113297.0872500001"/>
    <n v="0.113108264313555"/>
    <n v="-0.113108264313555"/>
    <x v="5"/>
    <n v="896038.65"/>
    <n v="1.1346728127647248"/>
    <n v="1016710.6953414067"/>
    <n v="1.501622725163284E-2"/>
    <x v="1"/>
    <n v="1.0196167866584092"/>
    <n v="905799.32288245426"/>
    <n v="9.5710298345487804E-2"/>
  </r>
  <r>
    <x v="5"/>
    <x v="6"/>
    <x v="0"/>
    <x v="0"/>
    <s v="Forecast"/>
    <n v="875447.55154183181"/>
    <n v="936838.8"/>
    <x v="6"/>
    <n v="-61391.248458168237"/>
    <n v="61391.248458168237"/>
    <n v="6.55302155057714E-2"/>
    <n v="-6.55302155057714E-2"/>
    <x v="5"/>
    <n v="843037.20000000007"/>
    <n v="1.0372963353341733"/>
    <n v="874479.39811038261"/>
    <n v="6.6563641353899347E-2"/>
    <x v="0"/>
    <n v="1.0196167866584092"/>
    <n v="892621.01939105464"/>
    <n v="4.7198921104618437E-2"/>
  </r>
  <r>
    <x v="5"/>
    <x v="6"/>
    <x v="1"/>
    <x v="0"/>
    <s v="Forecast"/>
    <n v="911395.7339129413"/>
    <n v="936838.8"/>
    <x v="5"/>
    <n v="-25443.066087058745"/>
    <n v="25443.066087058745"/>
    <n v="2.7158424786696202E-2"/>
    <n v="-2.7158424786696202E-2"/>
    <x v="5"/>
    <n v="843037.20000000007"/>
    <n v="1.03668527272668"/>
    <n v="873964.24960073677"/>
    <n v="6.711352091657953E-2"/>
    <x v="0"/>
    <n v="1.0196167866584092"/>
    <n v="929274.3895864957"/>
    <n v="8.074399153306145E-3"/>
  </r>
  <r>
    <x v="5"/>
    <x v="6"/>
    <x v="2"/>
    <x v="0"/>
    <s v="Forecast"/>
    <n v="906975"/>
    <n v="936838.8"/>
    <x v="4"/>
    <n v="-29863.800000000047"/>
    <n v="29863.800000000047"/>
    <n v="3.1877202353275798E-2"/>
    <n v="-3.1877202353275798E-2"/>
    <x v="5"/>
    <n v="843037.20000000007"/>
    <n v="1.0253761995503257"/>
    <n v="864430.28021554789"/>
    <n v="7.7290265715352691E-2"/>
    <x v="0"/>
    <n v="1.0196167866584092"/>
    <n v="924766.93507951067"/>
    <n v="1.288574397269773E-2"/>
  </r>
  <r>
    <x v="5"/>
    <x v="6"/>
    <x v="3"/>
    <x v="0"/>
    <s v="Forecast"/>
    <n v="984556.70547280542"/>
    <n v="936838.8"/>
    <x v="3"/>
    <n v="47717.905472805374"/>
    <n v="47717.905472805374"/>
    <n v="5.0935022623748501E-2"/>
    <n v="5.0935022623748501E-2"/>
    <x v="5"/>
    <n v="843037.20000000007"/>
    <n v="1.065337497999882"/>
    <n v="898119.14136882615"/>
    <n v="4.1330118512570027E-2"/>
    <x v="0"/>
    <n v="1.0196167866584092"/>
    <n v="1003870.5443171717"/>
    <n v="7.1550990754409002E-2"/>
  </r>
  <r>
    <x v="5"/>
    <x v="6"/>
    <x v="4"/>
    <x v="0"/>
    <s v="Forecast"/>
    <n v="944665.09502512577"/>
    <n v="936838.8"/>
    <x v="2"/>
    <n v="7826.295025125728"/>
    <n v="7826.295025125728"/>
    <n v="8.3539398935288806E-3"/>
    <n v="8.3539398935288806E-3"/>
    <x v="5"/>
    <n v="843037.20000000007"/>
    <n v="1.0999393370339232"/>
    <n v="927289.77886293503"/>
    <n v="1.0192811332179048E-2"/>
    <x v="1"/>
    <n v="1.0196167866584092"/>
    <n v="963196.38865787943"/>
    <n v="2.8134604008586521E-2"/>
  </r>
  <r>
    <x v="5"/>
    <x v="6"/>
    <x v="5"/>
    <x v="0"/>
    <s v="Forecast"/>
    <n v="892814.17431374977"/>
    <n v="936838.8"/>
    <x v="1"/>
    <n v="-44024.625686250278"/>
    <n v="44024.625686250278"/>
    <n v="4.6992743774329403E-2"/>
    <n v="-4.6992743774329403E-2"/>
    <x v="5"/>
    <n v="843037.20000000007"/>
    <n v="1.1346728127647248"/>
    <n v="956571.39098929788"/>
    <n v="2.1062952334273341E-2"/>
    <x v="1"/>
    <n v="1.0196167866584092"/>
    <n v="910328.31949686632"/>
    <n v="2.829780374503461E-2"/>
  </r>
  <r>
    <x v="5"/>
    <x v="6"/>
    <x v="6"/>
    <x v="0"/>
    <s v="Forecast"/>
    <n v="908847.72880929185"/>
    <n v="936838.8"/>
    <x v="0"/>
    <n v="-27991.0711907082"/>
    <n v="27991.0711907082"/>
    <n v="2.98782151109756E-2"/>
    <n v="-2.98782151109756E-2"/>
    <x v="5"/>
    <n v="843037.20000000007"/>
    <n v="1.0827075285014622"/>
    <n v="912762.72324679303"/>
    <n v="2.569927372052376E-2"/>
    <x v="1"/>
    <n v="1.0196167866584092"/>
    <n v="926676.40081032342"/>
    <n v="1.0847543024132458E-2"/>
  </r>
  <r>
    <x v="6"/>
    <x v="0"/>
    <x v="0"/>
    <x v="0"/>
    <s v="Forecast"/>
    <n v="5474.0507901867795"/>
    <n v="5564.7"/>
    <x v="0"/>
    <n v="-90.649209813220295"/>
    <n v="90.649209813220295"/>
    <n v="1.6290044353374E-2"/>
    <n v="-1.6290044353374E-2"/>
    <x v="6"/>
    <n v="5942.25"/>
    <n v="1.0544874901794536"/>
    <n v="6266.0282885188581"/>
    <n v="0.12603164384762131"/>
    <x v="0"/>
    <n v="1.0159969143173808"/>
    <n v="5561.618711646388"/>
    <n v="5.537204797404808E-4"/>
  </r>
  <r>
    <x v="6"/>
    <x v="1"/>
    <x v="0"/>
    <x v="0"/>
    <s v="Forecast"/>
    <n v="5986.953676470449"/>
    <n v="5384.25"/>
    <x v="1"/>
    <n v="602.70367647044895"/>
    <n v="602.70367647044895"/>
    <n v="0.11193827858484399"/>
    <n v="0.11193827858484399"/>
    <x v="6"/>
    <n v="5717.25"/>
    <n v="1.0544874901794536"/>
    <n v="6028.768603228481"/>
    <n v="0.1197044348290813"/>
    <x v="0"/>
    <n v="1.0159969143173808"/>
    <n v="6082.726461455075"/>
    <n v="0.12972585995358221"/>
  </r>
  <r>
    <x v="6"/>
    <x v="1"/>
    <x v="1"/>
    <x v="0"/>
    <s v="Forecast"/>
    <n v="5967.2826220956595"/>
    <n v="5384.25"/>
    <x v="0"/>
    <n v="583.03262209565946"/>
    <n v="583.03262209565946"/>
    <n v="0.108284834860131"/>
    <n v="0.108284834860131"/>
    <x v="6"/>
    <n v="5717.25"/>
    <n v="1.027036548903197"/>
    <n v="5871.8247092168031"/>
    <n v="9.0555733707907884E-2"/>
    <x v="0"/>
    <n v="1.0159969143173808"/>
    <n v="6062.7407309089194"/>
    <n v="0.12601397240264092"/>
  </r>
  <r>
    <x v="6"/>
    <x v="2"/>
    <x v="0"/>
    <x v="0"/>
    <s v="Forecast"/>
    <n v="5595.3290138330012"/>
    <n v="6123.1500000000005"/>
    <x v="2"/>
    <n v="-527.82098616699932"/>
    <n v="527.82098616699932"/>
    <n v="8.6200891071915503E-2"/>
    <n v="-8.6200891071915503E-2"/>
    <x v="6"/>
    <n v="5229"/>
    <n v="1.0544874901794536"/>
    <n v="5513.9150861483631"/>
    <n v="9.9496976858583802E-2"/>
    <x v="0"/>
    <n v="1.0159969143173808"/>
    <n v="5684.8370126448426"/>
    <n v="7.1582925023093977E-2"/>
  </r>
  <r>
    <x v="6"/>
    <x v="2"/>
    <x v="1"/>
    <x v="0"/>
    <s v="Forecast"/>
    <n v="5581.1481661460766"/>
    <n v="6123.1500000000005"/>
    <x v="1"/>
    <n v="-542.00183385392393"/>
    <n v="542.00183385392393"/>
    <n v="8.8516831018989203E-2"/>
    <n v="-8.8516831018989203E-2"/>
    <x v="6"/>
    <n v="5229"/>
    <n v="1.027036548903197"/>
    <n v="5370.3741142148165"/>
    <n v="0.12293931812632125"/>
    <x v="0"/>
    <n v="1.0159969143173808"/>
    <n v="5670.4293151525226"/>
    <n v="7.3935912863065237E-2"/>
  </r>
  <r>
    <x v="6"/>
    <x v="2"/>
    <x v="2"/>
    <x v="0"/>
    <s v="Forecast"/>
    <n v="5547.4495453462059"/>
    <n v="6123.1500000000005"/>
    <x v="0"/>
    <n v="-575.70045465379462"/>
    <n v="575.70045465379462"/>
    <n v="9.4020308934746805E-2"/>
    <n v="-9.4020308934746805E-2"/>
    <x v="6"/>
    <n v="5229"/>
    <n v="1.0094155032568086"/>
    <n v="5278.2336665298526"/>
    <n v="0.13798720159887443"/>
    <x v="0"/>
    <n v="1.0159969143173808"/>
    <n v="5636.1916204031022"/>
    <n v="7.952742944348877E-2"/>
  </r>
  <r>
    <x v="6"/>
    <x v="3"/>
    <x v="0"/>
    <x v="0"/>
    <s v="Forecast"/>
    <n v="5916.1197987603809"/>
    <n v="6142.05"/>
    <x v="3"/>
    <n v="-225.93020123961924"/>
    <n v="225.93020123961924"/>
    <n v="3.6784168354151998E-2"/>
    <n v="-3.6784168354151998E-2"/>
    <x v="6"/>
    <n v="6250.5"/>
    <n v="1.0544874901794536"/>
    <n v="6591.0740573666753"/>
    <n v="7.3106545431358444E-2"/>
    <x v="0"/>
    <n v="1.0159969143173808"/>
    <n v="6010.7594602725112"/>
    <n v="2.1375687226168619E-2"/>
  </r>
  <r>
    <x v="6"/>
    <x v="3"/>
    <x v="1"/>
    <x v="0"/>
    <s v="Forecast"/>
    <n v="5916.7704977477642"/>
    <n v="6142.05"/>
    <x v="2"/>
    <n v="-225.27950225223594"/>
    <n v="225.27950225223594"/>
    <n v="3.6678226691778101E-2"/>
    <n v="-3.6678226691778101E-2"/>
    <x v="6"/>
    <n v="6250.5"/>
    <n v="1.027036548903197"/>
    <n v="6419.4919489194326"/>
    <n v="4.5170903675390534E-2"/>
    <x v="0"/>
    <n v="1.0159969143173808"/>
    <n v="6011.4205684358421"/>
    <n v="2.1268050824099126E-2"/>
  </r>
  <r>
    <x v="6"/>
    <x v="3"/>
    <x v="2"/>
    <x v="0"/>
    <s v="Forecast"/>
    <n v="5867.8329728827111"/>
    <n v="6142.05"/>
    <x v="1"/>
    <n v="-274.21702711728904"/>
    <n v="274.21702711728904"/>
    <n v="4.4645847415323701E-2"/>
    <n v="-4.4645847415323701E-2"/>
    <x v="6"/>
    <n v="6250.5"/>
    <n v="1.0094155032568086"/>
    <n v="6309.351603106682"/>
    <n v="2.7238723733392239E-2"/>
    <x v="0"/>
    <n v="1.0159969143173808"/>
    <n v="5961.7001941786175"/>
    <n v="2.9363128893672746E-2"/>
  </r>
  <r>
    <x v="6"/>
    <x v="3"/>
    <x v="3"/>
    <x v="0"/>
    <s v="Forecast"/>
    <n v="5466.5784784981306"/>
    <n v="6142.05"/>
    <x v="0"/>
    <n v="-675.47152150186957"/>
    <n v="675.47152150186957"/>
    <n v="0.10997493043883901"/>
    <n v="-0.10997493043883901"/>
    <x v="6"/>
    <n v="6250.5"/>
    <n v="1.0164056513741302"/>
    <n v="6353.0435239140006"/>
    <n v="3.4352296694751823E-2"/>
    <x v="0"/>
    <n v="1.0159969143173808"/>
    <n v="5554.0268660279035"/>
    <n v="9.5737275660747911E-2"/>
  </r>
  <r>
    <x v="6"/>
    <x v="4"/>
    <x v="0"/>
    <x v="0"/>
    <s v="Forecast"/>
    <n v="5799.1814974920953"/>
    <n v="5510.25"/>
    <x v="4"/>
    <n v="288.93149749209533"/>
    <n v="288.93149749209533"/>
    <n v="5.2435279250868001E-2"/>
    <n v="5.2435279250868001E-2"/>
    <x v="6"/>
    <n v="5495.85"/>
    <n v="1.0544874901794536"/>
    <n v="5795.3050729027509"/>
    <n v="5.1731785835987643E-2"/>
    <x v="0"/>
    <n v="1.0159969143173808"/>
    <n v="5891.9505070184168"/>
    <n v="6.9270996237632929E-2"/>
  </r>
  <r>
    <x v="6"/>
    <x v="4"/>
    <x v="1"/>
    <x v="0"/>
    <s v="Forecast"/>
    <n v="5799.9375767956517"/>
    <n v="5510.25"/>
    <x v="3"/>
    <n v="289.68757679565169"/>
    <n v="289.68757679565169"/>
    <n v="5.25724924995511E-2"/>
    <n v="5.25724924995511E-2"/>
    <x v="6"/>
    <n v="5495.85"/>
    <n v="1.027036548903197"/>
    <n v="5644.4388172896352"/>
    <n v="2.4352582421783977E-2"/>
    <x v="0"/>
    <n v="1.0159969143173808"/>
    <n v="5892.7186812578093"/>
    <n v="6.9410404474898477E-2"/>
  </r>
  <r>
    <x v="6"/>
    <x v="4"/>
    <x v="2"/>
    <x v="0"/>
    <s v="Forecast"/>
    <n v="5750.4802123573609"/>
    <n v="5510.25"/>
    <x v="2"/>
    <n v="240.23021235736087"/>
    <n v="240.23021235736087"/>
    <n v="4.35969715271287E-2"/>
    <n v="4.35969715271287E-2"/>
    <x v="6"/>
    <n v="5495.85"/>
    <n v="1.0094155032568086"/>
    <n v="5547.5961935739324"/>
    <n v="6.7775860576076213E-3"/>
    <x v="0"/>
    <n v="1.0159969143173808"/>
    <n v="5842.4701515982351"/>
    <n v="6.0291302862526222E-2"/>
  </r>
  <r>
    <x v="6"/>
    <x v="4"/>
    <x v="3"/>
    <x v="0"/>
    <s v="Forecast"/>
    <n v="5685.8223145881775"/>
    <n v="5510.25"/>
    <x v="1"/>
    <n v="175.57231458817751"/>
    <n v="175.57231458817751"/>
    <n v="3.1862858234776602E-2"/>
    <n v="3.1862858234776602E-2"/>
    <x v="6"/>
    <n v="5495.85"/>
    <n v="1.0164056513741302"/>
    <n v="5586.0129991045142"/>
    <n v="1.3749466740077885E-2"/>
    <x v="0"/>
    <n v="1.0159969143173808"/>
    <n v="5776.7779269784969"/>
    <n v="4.8369479965246022E-2"/>
  </r>
  <r>
    <x v="6"/>
    <x v="4"/>
    <x v="4"/>
    <x v="0"/>
    <s v="Forecast"/>
    <n v="5342.5381718079834"/>
    <n v="5510.25"/>
    <x v="0"/>
    <n v="-167.71182819201658"/>
    <n v="167.71182819201658"/>
    <n v="3.0436337406109799E-2"/>
    <n v="-3.0436337406109799E-2"/>
    <x v="6"/>
    <n v="5495.85"/>
    <n v="1.0318009604536824"/>
    <n v="5670.6233085093709"/>
    <n v="2.9104543080508301E-2"/>
    <x v="1"/>
    <n v="1.0159969143173808"/>
    <n v="5428.0022971797325"/>
    <n v="1.4926310570349344E-2"/>
  </r>
  <r>
    <x v="6"/>
    <x v="5"/>
    <x v="0"/>
    <x v="0"/>
    <s v="Forecast"/>
    <n v="5476.7570940512132"/>
    <n v="5931"/>
    <x v="5"/>
    <n v="-454.24290594878676"/>
    <n v="454.24290594878676"/>
    <n v="7.6587911979225598E-2"/>
    <n v="-7.6587911979225598E-2"/>
    <x v="6"/>
    <n v="5655.1500000000005"/>
    <n v="1.0544874901794536"/>
    <n v="5963.2849300883381"/>
    <n v="5.4434210231559792E-3"/>
    <x v="0"/>
    <n v="1.0159969143173808"/>
    <n v="5564.368308021858"/>
    <n v="6.1816167927523528E-2"/>
  </r>
  <r>
    <x v="6"/>
    <x v="5"/>
    <x v="1"/>
    <x v="0"/>
    <s v="Forecast"/>
    <n v="5466.6593066215937"/>
    <n v="5931"/>
    <x v="4"/>
    <n v="-464.34069337840629"/>
    <n v="464.34069337840629"/>
    <n v="7.8290455804823203E-2"/>
    <n v="-7.8290455804823203E-2"/>
    <x v="6"/>
    <n v="5655.1500000000005"/>
    <n v="1.027036548903197"/>
    <n v="5808.0457395299145"/>
    <n v="2.0730780723332575E-2"/>
    <x v="0"/>
    <n v="1.0159969143173808"/>
    <n v="5554.1089871519316"/>
    <n v="6.3545947200820838E-2"/>
  </r>
  <r>
    <x v="6"/>
    <x v="5"/>
    <x v="2"/>
    <x v="0"/>
    <s v="Forecast"/>
    <n v="5427.5961271057804"/>
    <n v="5931"/>
    <x v="3"/>
    <n v="-503.4038728942196"/>
    <n v="503.4038728942196"/>
    <n v="8.4876727852675707E-2"/>
    <n v="-8.4876727852675707E-2"/>
    <x v="6"/>
    <n v="5655.1500000000005"/>
    <n v="1.0094155032568086"/>
    <n v="5708.396083242742"/>
    <n v="3.7532273943223414E-2"/>
    <x v="0"/>
    <n v="1.0159969143173808"/>
    <n v="5514.4209173004392"/>
    <n v="7.0237579278293841E-2"/>
  </r>
  <r>
    <x v="6"/>
    <x v="5"/>
    <x v="3"/>
    <x v="0"/>
    <s v="Forecast"/>
    <n v="5567.6458260200679"/>
    <n v="5931"/>
    <x v="2"/>
    <n v="-363.35417397993206"/>
    <n v="363.35417397993206"/>
    <n v="6.12635599359184E-2"/>
    <n v="-6.12635599359184E-2"/>
    <x v="6"/>
    <n v="5655.1500000000005"/>
    <n v="1.0164056513741302"/>
    <n v="5747.926419368413"/>
    <n v="3.0867236660190017E-2"/>
    <x v="0"/>
    <n v="1.0159969143173808"/>
    <n v="5656.7109792484343"/>
    <n v="4.6246673537610125E-2"/>
  </r>
  <r>
    <x v="6"/>
    <x v="5"/>
    <x v="4"/>
    <x v="0"/>
    <s v="Forecast"/>
    <n v="6260.5816467975719"/>
    <n v="5931"/>
    <x v="1"/>
    <n v="329.58164679757192"/>
    <n v="329.58164679757192"/>
    <n v="5.5569321665414201E-2"/>
    <n v="5.5569321665414201E-2"/>
    <x v="6"/>
    <n v="5655.1500000000005"/>
    <n v="1.0318009604536824"/>
    <n v="5834.989201509643"/>
    <n v="1.618796130338173E-2"/>
    <x v="1"/>
    <n v="1.0159969143173808"/>
    <n v="6360.7316349783596"/>
    <n v="7.2455173660151681E-2"/>
  </r>
  <r>
    <x v="6"/>
    <x v="5"/>
    <x v="5"/>
    <x v="0"/>
    <s v="Forecast"/>
    <n v="6368.451279048043"/>
    <n v="5931"/>
    <x v="0"/>
    <n v="437.45127904804303"/>
    <n v="437.45127904804303"/>
    <n v="7.3756749122920795E-2"/>
    <n v="7.3756749122920795E-2"/>
    <x v="6"/>
    <n v="5655.1500000000005"/>
    <n v="1.0520892752418967"/>
    <n v="5949.7226648842125"/>
    <n v="3.1567467348191641E-3"/>
    <x v="1"/>
    <n v="1.0159969143173808"/>
    <n v="6470.3268484933888"/>
    <n v="9.0933543836349481E-2"/>
  </r>
  <r>
    <x v="6"/>
    <x v="6"/>
    <x v="0"/>
    <x v="0"/>
    <s v="Forecast"/>
    <n v="5688.7529042117649"/>
    <n v="5752.8"/>
    <x v="6"/>
    <n v="-64.04709578823531"/>
    <n v="64.04709578823531"/>
    <n v="1.1133203968195501E-2"/>
    <n v="-1.1133203968195501E-2"/>
    <x v="6"/>
    <n v="5602.05"/>
    <n v="1.0544874901794536"/>
    <n v="5907.2916443598087"/>
    <n v="2.6855034828224267E-2"/>
    <x v="0"/>
    <n v="1.0159969143173808"/>
    <n v="5779.7553969931914"/>
    <n v="4.6856134392280705E-3"/>
  </r>
  <r>
    <x v="6"/>
    <x v="6"/>
    <x v="1"/>
    <x v="0"/>
    <s v="Forecast"/>
    <n v="5678.9394388386363"/>
    <n v="5752.8"/>
    <x v="5"/>
    <n v="-73.860561161363876"/>
    <n v="73.860561161363876"/>
    <n v="1.2839062919163501E-2"/>
    <n v="-1.2839062919163501E-2"/>
    <x v="6"/>
    <n v="5602.05"/>
    <n v="1.027036548903197"/>
    <n v="5753.5100987831547"/>
    <n v="1.2343533290824212E-4"/>
    <x v="0"/>
    <n v="1.0159969143173808"/>
    <n v="5769.7849464553328"/>
    <n v="2.9524660087840091E-3"/>
  </r>
  <r>
    <x v="6"/>
    <x v="6"/>
    <x v="2"/>
    <x v="0"/>
    <s v="Forecast"/>
    <n v="5639.3163738638941"/>
    <n v="5752.8"/>
    <x v="4"/>
    <n v="-113.48362613610607"/>
    <n v="113.48362613610607"/>
    <n v="1.97266767723728E-2"/>
    <n v="-1.97266767723728E-2"/>
    <x v="6"/>
    <n v="5602.05"/>
    <n v="1.0094155032568086"/>
    <n v="5654.7961200198051"/>
    <n v="1.7035857318209401E-2"/>
    <x v="0"/>
    <n v="1.0159969143173808"/>
    <n v="5729.5280347051976"/>
    <n v="4.0453284130862553E-3"/>
  </r>
  <r>
    <x v="6"/>
    <x v="6"/>
    <x v="3"/>
    <x v="0"/>
    <s v="Forecast"/>
    <n v="5374.1150691253324"/>
    <n v="5752.8"/>
    <x v="3"/>
    <n v="-378.68493087466777"/>
    <n v="378.68493087466777"/>
    <n v="6.5826194353126796E-2"/>
    <n v="-6.5826194353126796E-2"/>
    <x v="6"/>
    <n v="5602.05"/>
    <n v="1.0164056513741302"/>
    <n v="5693.9552792804461"/>
    <n v="1.0228883451459126E-2"/>
    <x v="0"/>
    <n v="1.0159969143173808"/>
    <n v="5460.0843274178751"/>
    <n v="5.088229602665225E-2"/>
  </r>
  <r>
    <x v="6"/>
    <x v="6"/>
    <x v="4"/>
    <x v="0"/>
    <s v="Forecast"/>
    <n v="5582.0345160736897"/>
    <n v="5752.8"/>
    <x v="2"/>
    <n v="-170.76548392631048"/>
    <n v="170.76548392631048"/>
    <n v="2.9683890266706699E-2"/>
    <n v="-2.9683890266706699E-2"/>
    <x v="6"/>
    <n v="5602.05"/>
    <n v="1.0318009604536824"/>
    <n v="5780.2005705095517"/>
    <n v="4.7629972377888109E-3"/>
    <x v="1"/>
    <n v="1.0159969143173808"/>
    <n v="5671.3298439439832"/>
    <n v="1.416182659852889E-2"/>
  </r>
  <r>
    <x v="6"/>
    <x v="6"/>
    <x v="5"/>
    <x v="0"/>
    <s v="Forecast"/>
    <n v="5977.2003846332709"/>
    <n v="5752.8"/>
    <x v="1"/>
    <n v="224.40038463327073"/>
    <n v="224.40038463327073"/>
    <n v="3.9007159058766297E-2"/>
    <n v="3.9007159058766297E-2"/>
    <x v="6"/>
    <n v="5602.05"/>
    <n v="1.0520892752418967"/>
    <n v="5893.8567243688676"/>
    <n v="2.451966422765739E-2"/>
    <x v="1"/>
    <n v="1.0159969143173808"/>
    <n v="6072.8171470440648"/>
    <n v="5.5628067557374594E-2"/>
  </r>
  <r>
    <x v="6"/>
    <x v="6"/>
    <x v="6"/>
    <x v="0"/>
    <s v="Forecast"/>
    <n v="5873.1005679376567"/>
    <n v="5752.8"/>
    <x v="0"/>
    <n v="120.30056793765652"/>
    <n v="120.30056793765652"/>
    <n v="2.0911654835498599E-2"/>
    <n v="2.0911654835498599E-2"/>
    <x v="6"/>
    <n v="5602.05"/>
    <n v="1.0113493646280765"/>
    <n v="5665.6297081147159"/>
    <n v="1.5152672070171796E-2"/>
    <x v="1"/>
    <n v="1.0159969143173808"/>
    <n v="5967.0520545003164"/>
    <n v="3.7243091103517638E-2"/>
  </r>
  <r>
    <x v="7"/>
    <x v="0"/>
    <x v="0"/>
    <x v="0"/>
    <s v="Forecast"/>
    <n v="3882283.02"/>
    <n v="3414539.7"/>
    <x v="0"/>
    <n v="467743.31999999983"/>
    <n v="467743.31999999983"/>
    <n v="0.13698576121402201"/>
    <n v="0.13698576121402201"/>
    <x v="7"/>
    <n v="3299264.5500000003"/>
    <n v="1.060051090741714"/>
    <n v="3497388.9848729703"/>
    <n v="2.42636759716017E-2"/>
    <x v="0"/>
    <n v="1.0221222832217594"/>
    <n v="3968167.9845154672"/>
    <n v="0.16213848224270669"/>
  </r>
  <r>
    <x v="7"/>
    <x v="1"/>
    <x v="0"/>
    <x v="0"/>
    <s v="Forecast"/>
    <n v="3843460.1897999998"/>
    <n v="3414539.7"/>
    <x v="1"/>
    <n v="428920.48979999963"/>
    <n v="428920.48979999963"/>
    <n v="0.12561590360188199"/>
    <n v="0.12561590360188199"/>
    <x v="7"/>
    <n v="3533652.9"/>
    <n v="1.060051090741714"/>
    <n v="3745852.6109476206"/>
    <n v="9.7030036273299258E-2"/>
    <x v="0"/>
    <n v="1.0221222832217594"/>
    <n v="3928486.3046703124"/>
    <n v="0.15051709742027958"/>
  </r>
  <r>
    <x v="7"/>
    <x v="1"/>
    <x v="1"/>
    <x v="0"/>
    <s v="Forecast"/>
    <n v="3423076.0492500002"/>
    <n v="3414539.7"/>
    <x v="0"/>
    <n v="8536.3492499999702"/>
    <n v="8536.3492499999702"/>
    <n v="2.4999999999999901E-3"/>
    <n v="2.4999999999999901E-3"/>
    <x v="7"/>
    <n v="3533652.9"/>
    <n v="1.0521447520733291"/>
    <n v="3717914.3543837005"/>
    <n v="8.88478919673127E-2"/>
    <x v="0"/>
    <n v="1.0221222832217594"/>
    <n v="3498802.3071011296"/>
    <n v="2.4677588929813692E-2"/>
  </r>
  <r>
    <x v="7"/>
    <x v="2"/>
    <x v="0"/>
    <x v="0"/>
    <s v="Forecast"/>
    <n v="3805025.5879020002"/>
    <n v="3737070"/>
    <x v="2"/>
    <n v="67955.587902000174"/>
    <n v="67955.587902000174"/>
    <n v="1.8184189191532401E-2"/>
    <n v="1.8184189191532401E-2"/>
    <x v="7"/>
    <n v="3320753.4"/>
    <n v="1.060051090741714"/>
    <n v="3520168.2637542551"/>
    <n v="5.8040586942643531E-2"/>
    <x v="0"/>
    <n v="1.0221222832217594"/>
    <n v="3889201.4416236095"/>
    <n v="4.0708748196744915E-2"/>
  </r>
  <r>
    <x v="7"/>
    <x v="2"/>
    <x v="1"/>
    <x v="0"/>
    <s v="Forecast"/>
    <n v="3431633.7393731251"/>
    <n v="3737070"/>
    <x v="1"/>
    <n v="-305436.26062687486"/>
    <n v="305436.26062687486"/>
    <n v="8.1731479642306606E-2"/>
    <n v="-8.1731479642306606E-2"/>
    <x v="7"/>
    <n v="3320753.4"/>
    <n v="1.0521447520733291"/>
    <n v="3493913.2627396649"/>
    <n v="6.5066144669576734E-2"/>
    <x v="0"/>
    <n v="1.0221222832217594"/>
    <n v="3507549.3128688824"/>
    <n v="6.1417283361327873E-2"/>
  </r>
  <r>
    <x v="7"/>
    <x v="2"/>
    <x v="2"/>
    <x v="0"/>
    <s v="Forecast"/>
    <n v="3423076.0492500002"/>
    <n v="3737070"/>
    <x v="0"/>
    <n v="-313993.95074999984"/>
    <n v="313993.95074999984"/>
    <n v="8.4021426077113895E-2"/>
    <n v="-8.4021426077113895E-2"/>
    <x v="7"/>
    <n v="3320753.4"/>
    <n v="1.0448835995260151"/>
    <n v="3469800.765730253"/>
    <n v="7.1518391218186178E-2"/>
    <x v="0"/>
    <n v="1.0221222832217594"/>
    <n v="3498802.3071011296"/>
    <n v="6.3757888639728574E-2"/>
  </r>
  <r>
    <x v="7"/>
    <x v="3"/>
    <x v="0"/>
    <x v="0"/>
    <s v="Forecast"/>
    <n v="3766975.3320229803"/>
    <n v="3759644.25"/>
    <x v="3"/>
    <n v="7331.0820229803212"/>
    <n v="7331.0820229803212"/>
    <n v="1.9499403495371499E-3"/>
    <n v="1.9499403495371499E-3"/>
    <x v="7"/>
    <n v="3396600.9"/>
    <n v="1.060051090741714"/>
    <n v="3600570.4888592875"/>
    <n v="4.2310854581710099E-2"/>
    <x v="0"/>
    <n v="1.0221222832217594"/>
    <n v="3850309.4272073735"/>
    <n v="2.4115360703974464E-2"/>
  </r>
  <r>
    <x v="7"/>
    <x v="3"/>
    <x v="1"/>
    <x v="0"/>
    <s v="Forecast"/>
    <n v="3440212.8237215574"/>
    <n v="3759644.25"/>
    <x v="2"/>
    <n v="-319431.42627844261"/>
    <n v="319431.42627844261"/>
    <n v="8.4963205302853506E-2"/>
    <n v="-8.4963205302853506E-2"/>
    <x v="7"/>
    <n v="3396600.9"/>
    <n v="1.0521447520733291"/>
    <n v="3573715.8118225466"/>
    <n v="4.9453731740031884E-2"/>
    <x v="0"/>
    <n v="1.0221222832217594"/>
    <n v="3516318.1861510542"/>
    <n v="6.4720502172232325E-2"/>
  </r>
  <r>
    <x v="7"/>
    <x v="3"/>
    <x v="2"/>
    <x v="0"/>
    <s v="Forecast"/>
    <n v="3431633.7393731251"/>
    <n v="3759644.25"/>
    <x v="1"/>
    <n v="-328010.51062687486"/>
    <n v="328010.51062687486"/>
    <n v="8.7245092571424807E-2"/>
    <n v="-8.7245092571424807E-2"/>
    <x v="7"/>
    <n v="3396600.9"/>
    <n v="1.0448835995260151"/>
    <n v="3549052.5745453024"/>
    <n v="5.6013724025803124E-2"/>
    <x v="0"/>
    <n v="1.0221222832217594"/>
    <n v="3507549.3128688824"/>
    <n v="6.7052869997239112E-2"/>
  </r>
  <r>
    <x v="7"/>
    <x v="3"/>
    <x v="3"/>
    <x v="0"/>
    <s v="Forecast"/>
    <n v="3694931.7841954832"/>
    <n v="3759644.25"/>
    <x v="0"/>
    <n v="-64712.465804516803"/>
    <n v="64712.465804516803"/>
    <n v="1.7212390721413801E-2"/>
    <n v="-1.7212390721413801E-2"/>
    <x v="7"/>
    <n v="3396600.9"/>
    <n v="1.0421998442825147"/>
    <n v="3539936.9290698492"/>
    <n v="5.8438327224750265E-2"/>
    <x v="0"/>
    <n v="1.0221222832217594"/>
    <n v="3776672.1116105365"/>
    <n v="4.529115117882886E-3"/>
  </r>
  <r>
    <x v="7"/>
    <x v="4"/>
    <x v="0"/>
    <x v="0"/>
    <s v="Forecast"/>
    <n v="3729305.5787027502"/>
    <n v="3546419.4"/>
    <x v="4"/>
    <n v="182886.17870275024"/>
    <n v="182886.17870275024"/>
    <n v="5.1569247196975698E-2"/>
    <n v="5.1569247196975698E-2"/>
    <x v="7"/>
    <n v="3565474.65"/>
    <n v="1.060051090741714"/>
    <n v="3779585.291744431"/>
    <n v="6.5746846451502916E-2"/>
    <x v="0"/>
    <n v="1.0221222832217594"/>
    <n v="3811806.3329352997"/>
    <n v="7.4832359910759524E-2"/>
  </r>
  <r>
    <x v="7"/>
    <x v="4"/>
    <x v="1"/>
    <x v="0"/>
    <s v="Forecast"/>
    <n v="3448813.3557808613"/>
    <n v="3546419.4"/>
    <x v="3"/>
    <n v="-97606.044219138566"/>
    <n v="97606.044219138566"/>
    <n v="2.7522419998925799E-2"/>
    <n v="-2.7522419998925799E-2"/>
    <x v="7"/>
    <n v="3565474.65"/>
    <n v="1.0521447520733291"/>
    <n v="3751395.4416479897"/>
    <n v="5.7798026270663244E-2"/>
    <x v="0"/>
    <n v="1.0221222832217594"/>
    <n v="3525108.9816164318"/>
    <n v="6.0089955473309389E-3"/>
  </r>
  <r>
    <x v="7"/>
    <x v="4"/>
    <x v="2"/>
    <x v="0"/>
    <s v="Forecast"/>
    <n v="3440212.8237215574"/>
    <n v="3546419.4"/>
    <x v="2"/>
    <n v="-106206.57627844252"/>
    <n v="106206.57627844252"/>
    <n v="2.9947551121123E-2"/>
    <n v="-2.9947551121123E-2"/>
    <x v="7"/>
    <n v="3565474.65"/>
    <n v="1.0448835995260151"/>
    <n v="3725505.9863107586"/>
    <n v="5.0497858857516606E-2"/>
    <x v="0"/>
    <n v="1.0221222832217594"/>
    <n v="3516318.1861510542"/>
    <n v="8.4877761070632773E-3"/>
  </r>
  <r>
    <x v="7"/>
    <x v="4"/>
    <x v="3"/>
    <x v="0"/>
    <s v="Forecast"/>
    <n v="3634879.9406740218"/>
    <n v="3546419.4"/>
    <x v="1"/>
    <n v="88460.540674021933"/>
    <n v="88460.540674021933"/>
    <n v="2.49436207894706E-2"/>
    <n v="2.49436207894706E-2"/>
    <x v="7"/>
    <n v="3565474.65"/>
    <n v="1.0421998442825147"/>
    <n v="3715937.1250232533"/>
    <n v="4.7799683540884465E-2"/>
    <x v="0"/>
    <n v="1.0221222832217594"/>
    <n v="3715291.7841987042"/>
    <n v="4.7617713854910752E-2"/>
  </r>
  <r>
    <x v="7"/>
    <x v="4"/>
    <x v="4"/>
    <x v="0"/>
    <s v="Forecast"/>
    <n v="3651813.6876690849"/>
    <n v="3546419.4"/>
    <x v="0"/>
    <n v="105394.28766908497"/>
    <n v="105394.28766908497"/>
    <n v="2.97185064093336E-2"/>
    <n v="2.97185064093336E-2"/>
    <x v="7"/>
    <n v="3565474.65"/>
    <n v="1.0661813981116615"/>
    <n v="3801442.7472686865"/>
    <n v="7.1910092548187227E-2"/>
    <x v="1"/>
    <n v="1.0221222832217594"/>
    <n v="3732600.1443407978"/>
    <n v="5.2498230846807881E-2"/>
  </r>
  <r>
    <x v="7"/>
    <x v="5"/>
    <x v="0"/>
    <x v="0"/>
    <s v="Forecast"/>
    <n v="3692012.5229157228"/>
    <n v="3753088.65"/>
    <x v="5"/>
    <n v="-61076.127084277105"/>
    <n v="61076.127084277105"/>
    <n v="1.6273563664497299E-2"/>
    <n v="-1.6273563664497299E-2"/>
    <x v="7"/>
    <n v="3487387.5"/>
    <n v="1.060051090741714"/>
    <n v="3696808.9232140193"/>
    <n v="1.4995576186557872E-2"/>
    <x v="0"/>
    <n v="1.0221222832217594"/>
    <n v="3773688.2696059467"/>
    <n v="5.4887111728487469E-3"/>
  </r>
  <r>
    <x v="7"/>
    <x v="5"/>
    <x v="1"/>
    <x v="0"/>
    <s v="Forecast"/>
    <n v="3457435.3891703133"/>
    <n v="3753088.65"/>
    <x v="4"/>
    <n v="-295653.26082968665"/>
    <n v="295653.26082968665"/>
    <n v="7.8775986501061407E-2"/>
    <n v="-7.8775986501061407E-2"/>
    <x v="7"/>
    <n v="3487387.5"/>
    <n v="1.0521447520733291"/>
    <n v="3669236.4565711273"/>
    <n v="2.2342182998760934E-2"/>
    <x v="0"/>
    <n v="1.0221222832217594"/>
    <n v="3533921.7540704729"/>
    <n v="5.8396407963751937E-2"/>
  </r>
  <r>
    <x v="7"/>
    <x v="5"/>
    <x v="2"/>
    <x v="0"/>
    <s v="Forecast"/>
    <n v="3448813.3557808613"/>
    <n v="3753088.65"/>
    <x v="3"/>
    <n v="-304275.29421913857"/>
    <n v="304275.29421913857"/>
    <n v="8.1073303242953906E-2"/>
    <n v="-8.1073303242953906E-2"/>
    <x v="7"/>
    <n v="3487387.5"/>
    <n v="1.0448835995260151"/>
    <n v="3643914.0039420309"/>
    <n v="2.90892798543325E-2"/>
    <x v="0"/>
    <n v="1.0221222832217594"/>
    <n v="3525108.9816164318"/>
    <n v="6.0744546597258788E-2"/>
  </r>
  <r>
    <x v="7"/>
    <x v="5"/>
    <x v="3"/>
    <x v="0"/>
    <s v="Forecast"/>
    <n v="3728576.3108189455"/>
    <n v="3753088.65"/>
    <x v="2"/>
    <n v="-24512.339181054384"/>
    <n v="24512.339181054384"/>
    <n v="6.5312443874871902E-3"/>
    <n v="-6.5312443874871902E-3"/>
    <x v="7"/>
    <n v="3487387.5"/>
    <n v="1.0421998442825147"/>
    <n v="3634554.7094527879"/>
    <n v="3.1583037759369749E-2"/>
    <x v="0"/>
    <n v="1.0221222832217594"/>
    <n v="3811060.931980825"/>
    <n v="1.5446552796141686E-2"/>
  </r>
  <r>
    <x v="7"/>
    <x v="5"/>
    <x v="4"/>
    <x v="0"/>
    <s v="Forecast"/>
    <n v="3761261.8082024734"/>
    <n v="3753088.65"/>
    <x v="1"/>
    <n v="8173.1582024735399"/>
    <n v="8173.1582024735399"/>
    <n v="2.1777152006450802E-3"/>
    <n v="2.1777152006450802E-3"/>
    <x v="7"/>
    <n v="3487387.5"/>
    <n v="1.0661813981116615"/>
    <n v="3718187.6805071319"/>
    <n v="9.2992659506905221E-3"/>
    <x v="1"/>
    <n v="1.0221222832217594"/>
    <n v="3844469.5071947151"/>
    <n v="2.4348174454849391E-2"/>
  </r>
  <r>
    <x v="7"/>
    <x v="5"/>
    <x v="5"/>
    <x v="0"/>
    <s v="Forecast"/>
    <n v="3690753.7278443151"/>
    <n v="3753088.65"/>
    <x v="0"/>
    <n v="-62334.922155684792"/>
    <n v="62334.922155684792"/>
    <n v="1.6608966099344501E-2"/>
    <n v="-1.6608966099344501E-2"/>
    <x v="7"/>
    <n v="3487387.5"/>
    <n v="1.0756360163540359"/>
    <n v="3751159.5979828606"/>
    <n v="5.1399052807859222E-4"/>
    <x v="1"/>
    <n v="1.0221222832217594"/>
    <n v="3772401.6271134512"/>
    <n v="5.1458888703445208E-3"/>
  </r>
  <r>
    <x v="7"/>
    <x v="6"/>
    <x v="0"/>
    <x v="0"/>
    <s v="Forecast"/>
    <n v="3655092.3976865653"/>
    <n v="3888069.75"/>
    <x v="6"/>
    <n v="-232977.35231343471"/>
    <n v="232977.35231343471"/>
    <n v="5.9921083543687602E-2"/>
    <n v="-5.9921083543687602E-2"/>
    <x v="7"/>
    <n v="3670017.75"/>
    <n v="1.060051090741714"/>
    <n v="3890406.3189289509"/>
    <n v="6.0095859364429655E-4"/>
    <x v="0"/>
    <n v="1.0221222832217594"/>
    <n v="3735951.3869098872"/>
    <n v="3.9124391503036385E-2"/>
  </r>
  <r>
    <x v="7"/>
    <x v="6"/>
    <x v="1"/>
    <x v="0"/>
    <s v="Forecast"/>
    <n v="3466078.9776432388"/>
    <n v="3888069.75"/>
    <x v="5"/>
    <n v="-421990.77235676115"/>
    <n v="421990.77235676115"/>
    <n v="0.108534774191425"/>
    <n v="-0.108534774191425"/>
    <x v="7"/>
    <n v="3670017.75"/>
    <n v="1.0521447520733291"/>
    <n v="3861389.9156784671"/>
    <n v="6.8619742023745493E-3"/>
    <x v="0"/>
    <n v="1.0221222832217594"/>
    <n v="3542756.5584556488"/>
    <n v="8.8813527983738247E-2"/>
  </r>
  <r>
    <x v="7"/>
    <x v="6"/>
    <x v="2"/>
    <x v="0"/>
    <s v="Forecast"/>
    <n v="3457435.3891703133"/>
    <n v="3888069.75"/>
    <x v="4"/>
    <n v="-430634.36082968675"/>
    <n v="430634.36082968675"/>
    <n v="0.110757879492693"/>
    <n v="-0.110757879492693"/>
    <x v="7"/>
    <n v="3670017.75"/>
    <n v="1.0448835995260151"/>
    <n v="3834741.3569443668"/>
    <n v="1.3715904416486659E-2"/>
    <x v="0"/>
    <n v="1.0221222832217594"/>
    <n v="3533921.7540704729"/>
    <n v="9.1085813450112893E-2"/>
  </r>
  <r>
    <x v="7"/>
    <x v="6"/>
    <x v="3"/>
    <x v="0"/>
    <s v="Forecast"/>
    <n v="3668524.4672974846"/>
    <n v="3888069.75"/>
    <x v="3"/>
    <n v="-219545.28270251537"/>
    <n v="219545.28270251537"/>
    <n v="5.6466395105827398E-2"/>
    <n v="-5.6466395105827398E-2"/>
    <x v="7"/>
    <n v="3670017.75"/>
    <n v="1.0421998442825147"/>
    <n v="3824891.927564065"/>
    <n v="1.6249148420224464E-2"/>
    <x v="0"/>
    <n v="1.0221222832217594"/>
    <n v="3749680.6045689937"/>
    <n v="3.5593277469110819E-2"/>
  </r>
  <r>
    <x v="7"/>
    <x v="6"/>
    <x v="4"/>
    <x v="0"/>
    <s v="Forecast"/>
    <n v="3685668.6506513371"/>
    <n v="3888069.75"/>
    <x v="2"/>
    <n v="-202401.09934866289"/>
    <n v="202401.09934866289"/>
    <n v="5.20569620307514E-2"/>
    <n v="-5.20569620307514E-2"/>
    <x v="7"/>
    <n v="3670017.75"/>
    <n v="1.0661813981116615"/>
    <n v="3912904.6557896142"/>
    <n v="6.3874640596697603E-3"/>
    <x v="1"/>
    <n v="1.0221222832217594"/>
    <n v="3767204.0564026055"/>
    <n v="3.1086297666700683E-2"/>
  </r>
  <r>
    <x v="7"/>
    <x v="6"/>
    <x v="5"/>
    <x v="0"/>
    <s v="Forecast"/>
    <n v="3706584.6390990643"/>
    <n v="3888069.75"/>
    <x v="1"/>
    <n v="-181485.11090093572"/>
    <n v="181485.11090093572"/>
    <n v="4.6677431880159999E-2"/>
    <n v="-4.6677431880159999E-2"/>
    <x v="7"/>
    <n v="3670017.75"/>
    <n v="1.0756360163540359"/>
    <n v="3947603.272558602"/>
    <n v="1.5311845307971144E-2"/>
    <x v="1"/>
    <n v="1.0221222832217594"/>
    <n v="3788582.7542706365"/>
    <n v="2.5587760026517921E-2"/>
  </r>
  <r>
    <x v="7"/>
    <x v="6"/>
    <x v="6"/>
    <x v="0"/>
    <s v="Forecast"/>
    <n v="3642294.9870794676"/>
    <n v="3888069.75"/>
    <x v="0"/>
    <n v="-245774.76292053238"/>
    <n v="245774.76292053238"/>
    <n v="6.3212539569417997E-2"/>
    <n v="-6.3212539569417997E-2"/>
    <x v="7"/>
    <n v="3670017.75"/>
    <n v="1.0592430332297649"/>
    <n v="3887440.7335170768"/>
    <n v="1.6178117250164554E-4"/>
    <x v="1"/>
    <n v="1.0221222832217594"/>
    <n v="3722870.8683608337"/>
    <n v="4.2488662051180091E-2"/>
  </r>
  <r>
    <x v="8"/>
    <x v="0"/>
    <x v="0"/>
    <x v="0"/>
    <s v="Forecast"/>
    <n v="936000"/>
    <n v="804387.15"/>
    <x v="0"/>
    <n v="131612.84999999998"/>
    <n v="131612.84999999998"/>
    <n v="0.16361878729663901"/>
    <n v="0.16361878729663901"/>
    <x v="8"/>
    <n v="721026.45000000007"/>
    <n v="1.2478948298613908"/>
    <n v="899765.17914831266"/>
    <n v="0.11857229338921269"/>
    <x v="0"/>
    <n v="0.93215158223729411"/>
    <n v="872493.88097410731"/>
    <n v="8.4669093699603834E-2"/>
  </r>
  <r>
    <x v="8"/>
    <x v="1"/>
    <x v="0"/>
    <x v="0"/>
    <s v="Forecast"/>
    <n v="888750"/>
    <n v="861319.8"/>
    <x v="1"/>
    <n v="27430.199999999953"/>
    <n v="27430.199999999953"/>
    <n v="3.18467078081799E-2"/>
    <n v="3.18467078081799E-2"/>
    <x v="8"/>
    <n v="727206.3"/>
    <n v="1.2478948298613908"/>
    <n v="907476.9820126316"/>
    <n v="5.3588901604992197E-2"/>
    <x v="0"/>
    <n v="0.93215158223729411"/>
    <n v="828449.71871339518"/>
    <n v="3.8162458690262156E-2"/>
  </r>
  <r>
    <x v="8"/>
    <x v="1"/>
    <x v="1"/>
    <x v="0"/>
    <s v="Forecast"/>
    <n v="809215.22257205623"/>
    <n v="861319.8"/>
    <x v="0"/>
    <n v="-52104.577427943819"/>
    <n v="52104.577427943819"/>
    <n v="6.0493880934751297E-2"/>
    <n v="-6.0493880934751297E-2"/>
    <x v="8"/>
    <n v="727206.3"/>
    <n v="1.1276231010636324"/>
    <n v="820014.62311901024"/>
    <n v="4.7955680202626021E-2"/>
    <x v="0"/>
    <n v="0.93215158223729411"/>
    <n v="754311.25009104633"/>
    <n v="0.12423788459170881"/>
  </r>
  <r>
    <x v="8"/>
    <x v="2"/>
    <x v="0"/>
    <x v="0"/>
    <s v="Forecast"/>
    <n v="1044000"/>
    <n v="905448.15"/>
    <x v="2"/>
    <n v="138551.84999999998"/>
    <n v="138551.84999999998"/>
    <n v="0.15302019226611699"/>
    <n v="0.15302019226611699"/>
    <x v="8"/>
    <n v="1132477.2"/>
    <n v="1.2478948298613908"/>
    <n v="1413212.442815904"/>
    <n v="0.56078781851385306"/>
    <x v="0"/>
    <n v="0.93215158223729411"/>
    <n v="973166.25185573508"/>
    <n v="7.4789596572410091E-2"/>
  </r>
  <r>
    <x v="8"/>
    <x v="2"/>
    <x v="1"/>
    <x v="0"/>
    <s v="Forecast"/>
    <n v="990000"/>
    <n v="905448.15"/>
    <x v="1"/>
    <n v="84551.849999999977"/>
    <n v="84551.849999999977"/>
    <n v="9.3381216804076503E-2"/>
    <n v="9.3381216804076503E-2"/>
    <x v="8"/>
    <n v="1132477.2"/>
    <n v="1.1276231010636324"/>
    <n v="1277007.4521478594"/>
    <n v="0.41035955747202019"/>
    <x v="0"/>
    <n v="0.93215158223729411"/>
    <n v="922830.0664149212"/>
    <n v="1.9197031232457841E-2"/>
  </r>
  <r>
    <x v="8"/>
    <x v="2"/>
    <x v="2"/>
    <x v="0"/>
    <s v="Forecast"/>
    <n v="1125000"/>
    <n v="905448.15"/>
    <x v="0"/>
    <n v="219551.84999999998"/>
    <n v="219551.84999999998"/>
    <n v="0.24247865545917799"/>
    <n v="0.24247865545917799"/>
    <x v="8"/>
    <n v="1132477.2"/>
    <n v="1.0460672244437892"/>
    <n v="1184647.2813498739"/>
    <n v="0.30835463228885479"/>
    <x v="0"/>
    <n v="0.93215158223729411"/>
    <n v="1048670.5300169559"/>
    <n v="0.15817844458233848"/>
  </r>
  <r>
    <x v="8"/>
    <x v="3"/>
    <x v="0"/>
    <x v="0"/>
    <s v="Forecast"/>
    <n v="891000"/>
    <n v="697486.05"/>
    <x v="3"/>
    <n v="193513.94999999995"/>
    <n v="193513.94999999995"/>
    <n v="0.27744490373678399"/>
    <n v="0.27744490373678399"/>
    <x v="8"/>
    <n v="898789.5"/>
    <n v="1.2478948298613908"/>
    <n v="1121594.7701837046"/>
    <n v="0.60805333695735486"/>
    <x v="0"/>
    <n v="0.93215158223729411"/>
    <n v="830547.05977342906"/>
    <n v="0.19077228823921139"/>
  </r>
  <r>
    <x v="8"/>
    <x v="3"/>
    <x v="1"/>
    <x v="0"/>
    <s v="Forecast"/>
    <n v="841500"/>
    <n v="697486.05"/>
    <x v="2"/>
    <n v="144013.94999999995"/>
    <n v="144013.94999999995"/>
    <n v="0.20647574241807401"/>
    <n v="0.20647574241807401"/>
    <x v="8"/>
    <n v="898789.5"/>
    <n v="1.1276231010636324"/>
    <n v="1013495.8031934316"/>
    <n v="0.45306963944788792"/>
    <x v="0"/>
    <n v="0.93215158223729411"/>
    <n v="784405.55645268294"/>
    <n v="0.12461827222592178"/>
  </r>
  <r>
    <x v="8"/>
    <x v="3"/>
    <x v="2"/>
    <x v="0"/>
    <s v="Forecast"/>
    <n v="816894.32021067443"/>
    <n v="697486.05"/>
    <x v="1"/>
    <n v="119408.27021067438"/>
    <n v="119408.27021067438"/>
    <n v="0.17119807659332301"/>
    <n v="0.17119807659332301"/>
    <x v="8"/>
    <n v="898789.5"/>
    <n v="1.0460672244437892"/>
    <n v="940194.23762422102"/>
    <n v="0.34797568729040668"/>
    <x v="0"/>
    <n v="0.93215158223729411"/>
    <n v="761469.33310503897"/>
    <n v="9.1734140209741716E-2"/>
  </r>
  <r>
    <x v="8"/>
    <x v="3"/>
    <x v="3"/>
    <x v="0"/>
    <s v="Forecast"/>
    <n v="918148.68270920659"/>
    <n v="697486.05"/>
    <x v="0"/>
    <n v="220662.63270920655"/>
    <n v="220662.63270920655"/>
    <n v="0.31636852480305"/>
    <n v="0.31636852480305"/>
    <x v="8"/>
    <n v="898789.5"/>
    <n v="1.0331885489424044"/>
    <n v="928619.01930966915"/>
    <n v="0.33138006030324058"/>
    <x v="0"/>
    <n v="0.93215158223729411"/>
    <n v="855853.74731647421"/>
    <n v="0.22705500320253597"/>
  </r>
  <r>
    <x v="8"/>
    <x v="4"/>
    <x v="0"/>
    <x v="0"/>
    <s v="Forecast"/>
    <n v="900000"/>
    <n v="806223.6"/>
    <x v="4"/>
    <n v="93776.400000000023"/>
    <n v="93776.400000000023"/>
    <n v="0.116315622613875"/>
    <n v="0.116315622613875"/>
    <x v="8"/>
    <n v="963559.35"/>
    <n v="1.2478948298613908"/>
    <n v="1202420.7311296023"/>
    <n v="0.49142338568308136"/>
    <x v="0"/>
    <n v="0.93215158223729411"/>
    <n v="838936.42401356471"/>
    <n v="4.0575373895734054E-2"/>
  </r>
  <r>
    <x v="8"/>
    <x v="4"/>
    <x v="1"/>
    <x v="0"/>
    <s v="Forecast"/>
    <n v="810000"/>
    <n v="806223.6"/>
    <x v="3"/>
    <n v="3776.4000000000233"/>
    <n v="3776.4000000000233"/>
    <n v="4.68406035248785E-3"/>
    <n v="4.68406035248785E-3"/>
    <x v="8"/>
    <n v="963559.35"/>
    <n v="1.1276231010636324"/>
    <n v="1086531.7823058579"/>
    <n v="0.34768044783836383"/>
    <x v="0"/>
    <n v="0.93215158223729411"/>
    <n v="755042.78161220823"/>
    <n v="6.3482163493839366E-2"/>
  </r>
  <r>
    <x v="8"/>
    <x v="4"/>
    <x v="2"/>
    <x v="0"/>
    <s v="Forecast"/>
    <n v="810085.76303960825"/>
    <n v="806223.6"/>
    <x v="2"/>
    <n v="3862.1630396082764"/>
    <n v="3862.1630396082764"/>
    <n v="4.7904365979962301E-3"/>
    <n v="4.7904365979962301E-3"/>
    <x v="8"/>
    <n v="963559.35"/>
    <n v="1.0460672244437892"/>
    <n v="1007947.8548413616"/>
    <n v="0.2502088190439497"/>
    <x v="0"/>
    <n v="0.93215158223729411"/>
    <n v="755122.72576527658"/>
    <n v="6.3383004708276208E-2"/>
  </r>
  <r>
    <x v="8"/>
    <x v="4"/>
    <x v="3"/>
    <x v="0"/>
    <s v="Forecast"/>
    <n v="912607.37477430759"/>
    <n v="806223.6"/>
    <x v="1"/>
    <n v="106383.77477430762"/>
    <n v="106383.77477430762"/>
    <n v="0.13195318863688399"/>
    <n v="0.13195318863688399"/>
    <x v="8"/>
    <n v="963559.35"/>
    <n v="1.0331885489424044"/>
    <n v="995538.48664638633"/>
    <n v="0.23481685061859559"/>
    <x v="0"/>
    <n v="0.93215158223729411"/>
    <n v="850688.40835729404"/>
    <n v="5.5151955806421529E-2"/>
  </r>
  <r>
    <x v="8"/>
    <x v="4"/>
    <x v="4"/>
    <x v="0"/>
    <s v="Forecast"/>
    <n v="849653.73525888822"/>
    <n v="806223.6"/>
    <x v="0"/>
    <n v="43430.135258888244"/>
    <n v="43430.135258888244"/>
    <n v="5.3868598313034102E-2"/>
    <n v="5.3868598313034102E-2"/>
    <x v="8"/>
    <n v="963559.35"/>
    <n v="0.91999332564672887"/>
    <n v="886468.17086450034"/>
    <n v="9.953140898443108E-2"/>
    <x v="1"/>
    <n v="0.93215158223729411"/>
    <n v="792006.07367539965"/>
    <n v="1.7634718612305981E-2"/>
  </r>
  <r>
    <x v="8"/>
    <x v="5"/>
    <x v="0"/>
    <x v="0"/>
    <s v="Forecast"/>
    <n v="1003500"/>
    <n v="1122942.1500000001"/>
    <x v="5"/>
    <n v="-119442.15000000014"/>
    <n v="119442.15000000014"/>
    <n v="0.106365363522956"/>
    <n v="-0.106365363522956"/>
    <x v="8"/>
    <n v="908472.15"/>
    <n v="1.2478948298613908"/>
    <n v="1133677.6990580619"/>
    <n v="9.5601977876258269E-3"/>
    <x v="0"/>
    <n v="0.93215158223729411"/>
    <n v="935414.11277512461"/>
    <n v="0.16699705966587461"/>
  </r>
  <r>
    <x v="8"/>
    <x v="5"/>
    <x v="1"/>
    <x v="0"/>
    <s v="Forecast"/>
    <n v="1003500"/>
    <n v="1122942.1500000001"/>
    <x v="4"/>
    <n v="-119442.15000000014"/>
    <n v="119442.15000000014"/>
    <n v="0.106365363522956"/>
    <n v="-0.106365363522956"/>
    <x v="8"/>
    <n v="908472.15"/>
    <n v="1.1276231010636324"/>
    <n v="1024414.1830129455"/>
    <n v="8.7740910773591196E-2"/>
    <x v="0"/>
    <n v="0.93215158223729411"/>
    <n v="935414.11277512461"/>
    <n v="0.16699705966587461"/>
  </r>
  <r>
    <x v="8"/>
    <x v="5"/>
    <x v="2"/>
    <x v="0"/>
    <s v="Forecast"/>
    <n v="1057500"/>
    <n v="1122942.1500000001"/>
    <x v="3"/>
    <n v="-65442.15000000014"/>
    <n v="65442.15000000014"/>
    <n v="5.8277401021949497E-2"/>
    <n v="-5.8277401021949497E-2"/>
    <x v="8"/>
    <n v="908472.15"/>
    <n v="1.0460672244437892"/>
    <n v="950322.94043498172"/>
    <n v="0.15372048289844531"/>
    <x v="0"/>
    <n v="0.93215158223729411"/>
    <n v="985750.2982159385"/>
    <n v="0.12217178933399341"/>
  </r>
  <r>
    <x v="8"/>
    <x v="5"/>
    <x v="3"/>
    <x v="0"/>
    <s v="Forecast"/>
    <n v="967500"/>
    <n v="1122942.1500000001"/>
    <x v="2"/>
    <n v="-155442.15000000014"/>
    <n v="155442.15000000014"/>
    <n v="0.13842400519029399"/>
    <n v="-0.13842400519029399"/>
    <x v="8"/>
    <n v="908472.15"/>
    <n v="1.0331885489424044"/>
    <n v="938623.02241308638"/>
    <n v="0.16413946843736674"/>
    <x v="0"/>
    <n v="0.93215158223729411"/>
    <n v="901856.65581458202"/>
    <n v="0.19688057322046207"/>
  </r>
  <r>
    <x v="8"/>
    <x v="5"/>
    <x v="4"/>
    <x v="0"/>
    <s v="Forecast"/>
    <n v="967500"/>
    <n v="1122942.1500000001"/>
    <x v="1"/>
    <n v="-155442.15000000014"/>
    <n v="155442.15000000014"/>
    <n v="0.13842400519029399"/>
    <n v="-0.13842400519029399"/>
    <x v="8"/>
    <n v="908472.15"/>
    <n v="0.91999332564672887"/>
    <n v="835788.3145359339"/>
    <n v="0.25571560873733895"/>
    <x v="1"/>
    <n v="0.93215158223729411"/>
    <n v="901856.65581458202"/>
    <n v="0.19688057322046207"/>
  </r>
  <r>
    <x v="8"/>
    <x v="5"/>
    <x v="5"/>
    <x v="0"/>
    <s v="Forecast"/>
    <n v="1192224.8360521081"/>
    <n v="1122942.1500000001"/>
    <x v="0"/>
    <n v="69282.686052107951"/>
    <n v="69282.686052107951"/>
    <n v="6.1697466830422203E-2"/>
    <n v="6.1697466830422203E-2"/>
    <x v="8"/>
    <n v="908472.15"/>
    <n v="0.80409035727118228"/>
    <n v="730493.69566441909"/>
    <n v="0.34948234362347252"/>
    <x v="1"/>
    <n v="0.93215158223729411"/>
    <n v="1111334.2673085711"/>
    <n v="1.0337026436694888E-2"/>
  </r>
  <r>
    <x v="8"/>
    <x v="6"/>
    <x v="0"/>
    <x v="0"/>
    <s v="Forecast"/>
    <n v="925200"/>
    <n v="775785.15"/>
    <x v="6"/>
    <n v="149414.84999999998"/>
    <n v="149414.84999999998"/>
    <n v="0.19259823418893701"/>
    <n v="0.19259823418893701"/>
    <x v="8"/>
    <n v="714254.4"/>
    <n v="1.2478948298613908"/>
    <n v="891314.37296574982"/>
    <n v="0.14891909566166586"/>
    <x v="0"/>
    <n v="0.93215158223729411"/>
    <n v="862426.6438859445"/>
    <n v="0.11168233097262106"/>
  </r>
  <r>
    <x v="8"/>
    <x v="6"/>
    <x v="1"/>
    <x v="0"/>
    <s v="Forecast"/>
    <n v="877500"/>
    <n v="775785.15"/>
    <x v="5"/>
    <n v="101714.84999999998"/>
    <n v="101714.84999999998"/>
    <n v="0.13111213845740699"/>
    <n v="0.13111213845740699"/>
    <x v="8"/>
    <n v="714254.4"/>
    <n v="1.1276231010636324"/>
    <n v="805409.7614763442"/>
    <n v="3.8186618390857532E-2"/>
    <x v="0"/>
    <n v="0.93215158223729411"/>
    <n v="817963.01341322553"/>
    <n v="5.4367969550880822E-2"/>
  </r>
  <r>
    <x v="8"/>
    <x v="6"/>
    <x v="2"/>
    <x v="0"/>
    <s v="Forecast"/>
    <n v="810933.08788673871"/>
    <n v="775785.15"/>
    <x v="4"/>
    <n v="35147.937886738684"/>
    <n v="35147.937886738684"/>
    <n v="4.5306278274002403E-2"/>
    <n v="4.5306278274002403E-2"/>
    <x v="8"/>
    <n v="714254.4"/>
    <n v="1.0460672244437892"/>
    <n v="747158.11775476404"/>
    <n v="3.690072212033961E-2"/>
    <x v="0"/>
    <n v="0.93215158223729411"/>
    <n v="755912.56096219819"/>
    <n v="2.5616098784311401E-2"/>
  </r>
  <r>
    <x v="8"/>
    <x v="6"/>
    <x v="3"/>
    <x v="0"/>
    <s v="Forecast"/>
    <n v="901155.33837551402"/>
    <n v="775785.15"/>
    <x v="3"/>
    <n v="125370.188375514"/>
    <n v="125370.188375514"/>
    <n v="0.161604264241864"/>
    <n v="0.161604264241864"/>
    <x v="8"/>
    <n v="714254.4"/>
    <n v="1.0331885489424044"/>
    <n v="737959.46711172769"/>
    <n v="4.8757936251128724E-2"/>
    <x v="0"/>
    <n v="0.93215158223729411"/>
    <n v="840013.37450831954"/>
    <n v="8.2791252846641253E-2"/>
  </r>
  <r>
    <x v="8"/>
    <x v="6"/>
    <x v="4"/>
    <x v="0"/>
    <s v="Forecast"/>
    <n v="718767.50506803486"/>
    <n v="775785.15"/>
    <x v="2"/>
    <n v="-57017.644931965158"/>
    <n v="57017.644931965158"/>
    <n v="7.3496695485812197E-2"/>
    <n v="-7.3496695485812197E-2"/>
    <x v="8"/>
    <n v="714254.4"/>
    <n v="0.91999332564672887"/>
    <n v="657109.2808138089"/>
    <n v="0.15297517513217559"/>
    <x v="1"/>
    <n v="0.93215158223729411"/>
    <n v="670000.26710992097"/>
    <n v="0.13635847874901841"/>
  </r>
  <r>
    <x v="8"/>
    <x v="6"/>
    <x v="5"/>
    <x v="0"/>
    <s v="Forecast"/>
    <n v="723078.56623357511"/>
    <n v="775785.15"/>
    <x v="1"/>
    <n v="-52706.583766424912"/>
    <n v="52706.583766424912"/>
    <n v="6.7939665726296602E-2"/>
    <n v="-6.7939665726296602E-2"/>
    <x v="8"/>
    <n v="714254.4"/>
    <n v="0.80409035727118228"/>
    <n v="574325.07567851397"/>
    <n v="0.2596853965579079"/>
    <x v="1"/>
    <n v="0.93215158223729411"/>
    <n v="674018.82959650108"/>
    <n v="0.13117848466614621"/>
  </r>
  <r>
    <x v="8"/>
    <x v="6"/>
    <x v="6"/>
    <x v="0"/>
    <s v="Forecast"/>
    <n v="723078.45000000007"/>
    <n v="775785.15"/>
    <x v="0"/>
    <n v="-52706.699999999953"/>
    <n v="52706.699999999953"/>
    <n v="6.7939815553313895E-2"/>
    <n v="-6.7939815553313895E-2"/>
    <x v="8"/>
    <n v="714254.4"/>
    <n v="0.94960664761375202"/>
    <n v="678260.7263273719"/>
    <n v="0.12571060901672082"/>
    <x v="1"/>
    <n v="0.93215158223729411"/>
    <n v="674018.72124919028"/>
    <n v="0.1311786243276373"/>
  </r>
  <r>
    <x v="9"/>
    <x v="0"/>
    <x v="0"/>
    <x v="0"/>
    <s v="Forecast"/>
    <n v="1131878.41875"/>
    <n v="1136061.9000000001"/>
    <x v="0"/>
    <n v="-4183.4812500001863"/>
    <n v="4183.4812500001863"/>
    <n v="3.6824412912713502E-3"/>
    <n v="-3.6824412912713502E-3"/>
    <x v="9"/>
    <n v="1213420.05"/>
    <n v="1.0384009357053565"/>
    <n v="1260016.5153236405"/>
    <n v="0.10910903298811481"/>
    <x v="0"/>
    <n v="1.0247686841986505"/>
    <n v="1159913.5578552866"/>
    <n v="2.0995033681955617E-2"/>
  </r>
  <r>
    <x v="9"/>
    <x v="1"/>
    <x v="0"/>
    <x v="0"/>
    <s v="Forecast"/>
    <n v="1126219.02665625"/>
    <n v="1056393.45"/>
    <x v="1"/>
    <n v="69825.57665625005"/>
    <n v="69825.57665625005"/>
    <n v="6.6098077999489704E-2"/>
    <n v="6.6098077999489704E-2"/>
    <x v="9"/>
    <n v="1134679.05"/>
    <n v="1.0384009357053565"/>
    <n v="1178251.787245265"/>
    <n v="0.11535317380590066"/>
    <x v="0"/>
    <n v="1.0247686841986505"/>
    <n v="1154113.9900660103"/>
    <n v="9.2503924618247413E-2"/>
  </r>
  <r>
    <x v="9"/>
    <x v="1"/>
    <x v="1"/>
    <x v="0"/>
    <s v="Forecast"/>
    <n v="1159066.0348369482"/>
    <n v="1056393.45"/>
    <x v="0"/>
    <n v="102672.5848369482"/>
    <n v="102672.5848369482"/>
    <n v="9.7191614390403705E-2"/>
    <n v="9.7191614390403705E-2"/>
    <x v="9"/>
    <n v="1134679.05"/>
    <n v="1.0168106633730756"/>
    <n v="1153753.7575460311"/>
    <n v="9.2162922390356741E-2"/>
    <x v="0"/>
    <n v="1.0247686841986505"/>
    <n v="1187774.5754192066"/>
    <n v="0.12436760699264719"/>
  </r>
  <r>
    <x v="9"/>
    <x v="2"/>
    <x v="0"/>
    <x v="0"/>
    <s v="Forecast"/>
    <n v="1120587.9315229687"/>
    <n v="1180173.6000000001"/>
    <x v="2"/>
    <n v="-59585.668477031402"/>
    <n v="59585.668477031402"/>
    <n v="5.0488901359114803E-2"/>
    <n v="-5.0488901359114803E-2"/>
    <x v="9"/>
    <n v="1032566.85"/>
    <n v="1.0384009357053565"/>
    <n v="1072218.3832183324"/>
    <n v="9.1474014315917299E-2"/>
    <x v="0"/>
    <n v="1.0247686841986505"/>
    <n v="1148343.4201156802"/>
    <n v="2.6970760813764934E-2"/>
  </r>
  <r>
    <x v="9"/>
    <x v="2"/>
    <x v="1"/>
    <x v="0"/>
    <s v="Forecast"/>
    <n v="1123090.8099061798"/>
    <n v="1180173.6000000001"/>
    <x v="1"/>
    <n v="-57082.790093820309"/>
    <n v="57082.790093820309"/>
    <n v="4.8368129988520601E-2"/>
    <n v="-4.8368129988520601E-2"/>
    <x v="9"/>
    <n v="1032566.85"/>
    <n v="1.0168106633730756"/>
    <n v="1049924.9837255471"/>
    <n v="0.11036394668924385"/>
    <x v="0"/>
    <n v="1.0247686841986505"/>
    <n v="1150908.2915031526"/>
    <n v="2.479746072683503E-2"/>
  </r>
  <r>
    <x v="9"/>
    <x v="2"/>
    <x v="2"/>
    <x v="0"/>
    <s v="Forecast"/>
    <n v="1066957.3845000002"/>
    <n v="1180173.6000000001"/>
    <x v="0"/>
    <n v="-113216.21549999993"/>
    <n v="113216.21549999993"/>
    <n v="9.5931831977939405E-2"/>
    <n v="-9.5931831977939405E-2"/>
    <x v="9"/>
    <n v="1032566.85"/>
    <n v="0.99745403565558177"/>
    <n v="1029937.9716166718"/>
    <n v="0.12729960099372525"/>
    <x v="0"/>
    <n v="1.0247686841986505"/>
    <n v="1093384.5150100987"/>
    <n v="7.3539253030148605E-2"/>
  </r>
  <r>
    <x v="9"/>
    <x v="3"/>
    <x v="0"/>
    <x v="0"/>
    <s v="Forecast"/>
    <n v="1114984.9918653539"/>
    <n v="1110995.1000000001"/>
    <x v="3"/>
    <n v="3989.8918653537985"/>
    <n v="3989.8918653537985"/>
    <n v="3.5912776441172399E-3"/>
    <n v="3.5912776441172399E-3"/>
    <x v="9"/>
    <n v="1147618.3500000001"/>
    <n v="1.0384009357053565"/>
    <n v="1191687.9684726375"/>
    <n v="7.2631165045316012E-2"/>
    <x v="0"/>
    <n v="1.0247686841986505"/>
    <n v="1142601.7030151018"/>
    <n v="2.8448913064604647E-2"/>
  </r>
  <r>
    <x v="9"/>
    <x v="3"/>
    <x v="1"/>
    <x v="0"/>
    <s v="Forecast"/>
    <n v="1137539.800559782"/>
    <n v="1110995.1000000001"/>
    <x v="2"/>
    <n v="26544.700559781864"/>
    <n v="26544.700559781864"/>
    <n v="2.3892725143235899E-2"/>
    <n v="2.3892725143235899E-2"/>
    <x v="9"/>
    <n v="1147618.3500000001"/>
    <n v="1.0168106633730756"/>
    <n v="1166910.5757626146"/>
    <n v="5.0329183056355975E-2"/>
    <x v="0"/>
    <n v="1.0247686841986505"/>
    <n v="1165715.1646432432"/>
    <n v="4.9253200705604454E-2"/>
  </r>
  <r>
    <x v="9"/>
    <x v="3"/>
    <x v="2"/>
    <x v="0"/>
    <s v="Forecast"/>
    <n v="1077626.9583450002"/>
    <n v="1110995.1000000001"/>
    <x v="1"/>
    <n v="-33368.141654999927"/>
    <n v="33368.141654999927"/>
    <n v="3.0034463387822299E-2"/>
    <n v="-3.0034463387822299E-2"/>
    <x v="9"/>
    <n v="1147618.3500000001"/>
    <n v="0.99745403565558177"/>
    <n v="1144696.5545999"/>
    <n v="3.033447636258696E-2"/>
    <x v="0"/>
    <n v="1.0247686841986505"/>
    <n v="1104318.3601601997"/>
    <n v="6.0096933279007265E-3"/>
  </r>
  <r>
    <x v="9"/>
    <x v="3"/>
    <x v="3"/>
    <x v="0"/>
    <s v="Forecast"/>
    <n v="1133711.3550948603"/>
    <n v="1110995.1000000001"/>
    <x v="0"/>
    <n v="22716.255094860215"/>
    <n v="22716.255094860215"/>
    <n v="2.04467644320485E-2"/>
    <n v="2.04467644320485E-2"/>
    <x v="9"/>
    <n v="1147618.3500000001"/>
    <n v="1.003401836637307"/>
    <n v="1151522.360148676"/>
    <n v="3.6478342837583957E-2"/>
    <x v="0"/>
    <n v="1.0247686841986505"/>
    <n v="1161791.8936216291"/>
    <n v="4.5721888081800728E-2"/>
  </r>
  <r>
    <x v="9"/>
    <x v="4"/>
    <x v="0"/>
    <x v="0"/>
    <s v="Forecast"/>
    <n v="1109410.066906027"/>
    <n v="1020115.35"/>
    <x v="4"/>
    <n v="89294.716906027053"/>
    <n v="89294.716906027053"/>
    <n v="8.7533941045027E-2"/>
    <n v="8.7533941045027E-2"/>
    <x v="9"/>
    <n v="1034892"/>
    <n v="1.0384009357053565"/>
    <n v="1074632.8211539879"/>
    <n v="5.3442457418161504E-2"/>
    <x v="0"/>
    <n v="1.0247686841986505"/>
    <n v="1136888.6945000261"/>
    <n v="0.11447072578608496"/>
  </r>
  <r>
    <x v="9"/>
    <x v="4"/>
    <x v="1"/>
    <x v="0"/>
    <s v="Forecast"/>
    <n v="1091250"/>
    <n v="1020115.35"/>
    <x v="3"/>
    <n v="71134.650000000023"/>
    <n v="71134.650000000023"/>
    <n v="6.9731967076076304E-2"/>
    <n v="6.9731967076076304E-2"/>
    <x v="9"/>
    <n v="1034892"/>
    <n v="1.0168106633730756"/>
    <n v="1052289.2210394889"/>
    <n v="3.1539444082954872E-2"/>
    <x v="0"/>
    <n v="1.0247686841986505"/>
    <n v="1118278.8266317775"/>
    <n v="9.6227820345784892E-2"/>
  </r>
  <r>
    <x v="9"/>
    <x v="4"/>
    <x v="2"/>
    <x v="0"/>
    <s v="Forecast"/>
    <n v="1088403.2279284501"/>
    <n v="1020115.35"/>
    <x v="2"/>
    <n v="68287.877928450122"/>
    <n v="68287.877928450122"/>
    <n v="6.69413296530144E-2"/>
    <n v="6.69413296530144E-2"/>
    <x v="9"/>
    <n v="1034892"/>
    <n v="0.99745403565558177"/>
    <n v="1032257.2018676763"/>
    <n v="1.1902430316019031E-2"/>
    <x v="0"/>
    <n v="1.0247686841986505"/>
    <n v="1115361.5437618017"/>
    <n v="9.3368062505678112E-2"/>
  </r>
  <r>
    <x v="9"/>
    <x v="4"/>
    <x v="3"/>
    <x v="0"/>
    <s v="Forecast"/>
    <n v="1058791.7346998109"/>
    <n v="1020115.35"/>
    <x v="1"/>
    <n v="38676.384699810878"/>
    <n v="38676.384699810878"/>
    <n v="3.7913736617933298E-2"/>
    <n v="3.7913736617933298E-2"/>
    <x v="9"/>
    <n v="1034892"/>
    <n v="1.003401836637307"/>
    <n v="1038412.5335212559"/>
    <n v="1.7936386822584298E-2"/>
    <x v="0"/>
    <n v="1.0247686841986505"/>
    <n v="1085016.6128087319"/>
    <n v="6.3621494185664276E-2"/>
  </r>
  <r>
    <x v="9"/>
    <x v="4"/>
    <x v="4"/>
    <x v="0"/>
    <s v="Forecast"/>
    <n v="1125816.6128171899"/>
    <n v="1020115.35"/>
    <x v="0"/>
    <n v="105701.26281718991"/>
    <n v="105701.26281718991"/>
    <n v="0.103616971176044"/>
    <n v="0.103616971176044"/>
    <x v="9"/>
    <n v="1034892"/>
    <n v="1.014015091891425"/>
    <n v="1049396.1064777006"/>
    <n v="2.8703377983382627E-2"/>
    <x v="1"/>
    <n v="1.0247686841986505"/>
    <n v="1153701.6089656532"/>
    <n v="0.13095211141137447"/>
  </r>
  <r>
    <x v="9"/>
    <x v="5"/>
    <x v="0"/>
    <x v="0"/>
    <s v="Forecast"/>
    <n v="1103863.0165714968"/>
    <n v="1172326.95"/>
    <x v="5"/>
    <n v="-68463.933428503107"/>
    <n v="68463.933428503107"/>
    <n v="5.8400033735045598E-2"/>
    <n v="-5.8400033735045598E-2"/>
    <x v="9"/>
    <n v="1101073.95"/>
    <n v="1.0384009357053565"/>
    <n v="1143356.2199607929"/>
    <n v="2.4712159043351372E-2"/>
    <x v="0"/>
    <n v="1.0247686841986505"/>
    <n v="1131204.2510275259"/>
    <n v="3.5077841529169047E-2"/>
  </r>
  <r>
    <x v="9"/>
    <x v="5"/>
    <x v="1"/>
    <x v="0"/>
    <s v="Forecast"/>
    <n v="1102500"/>
    <n v="1172326.95"/>
    <x v="4"/>
    <n v="-69826.949999999953"/>
    <n v="69826.949999999953"/>
    <n v="5.9562692813638698E-2"/>
    <n v="-5.9562692813638698E-2"/>
    <x v="9"/>
    <n v="1101073.95"/>
    <n v="1.0168106633730756"/>
    <n v="1119583.7335223125"/>
    <n v="4.4990193629590683E-2"/>
    <x v="0"/>
    <n v="1.0247686841986505"/>
    <n v="1129807.4743290122"/>
    <n v="3.6269298143310397E-2"/>
  </r>
  <r>
    <x v="9"/>
    <x v="5"/>
    <x v="2"/>
    <x v="0"/>
    <s v="Forecast"/>
    <n v="1099287.2602077345"/>
    <n v="1172326.95"/>
    <x v="3"/>
    <n v="-73039.689792265417"/>
    <n v="73039.689792265417"/>
    <n v="6.23031738648211E-2"/>
    <n v="-6.23031738648211E-2"/>
    <x v="9"/>
    <n v="1101073.95"/>
    <n v="0.99745403565558177"/>
    <n v="1098270.6549827321"/>
    <n v="6.3170342554410966E-2"/>
    <x v="0"/>
    <n v="1.0247686841986505"/>
    <n v="1126515.1591994197"/>
    <n v="3.907765730420195E-2"/>
  </r>
  <r>
    <x v="9"/>
    <x v="5"/>
    <x v="3"/>
    <x v="0"/>
    <s v="Forecast"/>
    <n v="1124448.5436826833"/>
    <n v="1172326.95"/>
    <x v="2"/>
    <n v="-47878.406317316694"/>
    <n v="47878.406317316694"/>
    <n v="4.0840489350958499E-2"/>
    <n v="-4.0840489350958499E-2"/>
    <x v="9"/>
    <n v="1101073.95"/>
    <n v="1.003401836637307"/>
    <n v="1104819.6237034942"/>
    <n v="5.7584043680396289E-2"/>
    <x v="0"/>
    <n v="1.0247686841986505"/>
    <n v="1152299.6545587922"/>
    <n v="1.7083370335560153E-2"/>
  </r>
  <r>
    <x v="9"/>
    <x v="5"/>
    <x v="4"/>
    <x v="0"/>
    <s v="Forecast"/>
    <n v="1128219.3705358494"/>
    <n v="1172326.95"/>
    <x v="1"/>
    <n v="-44107.579464150593"/>
    <n v="44107.579464150593"/>
    <n v="3.7623957603423297E-2"/>
    <n v="-3.7623957603423297E-2"/>
    <x v="9"/>
    <n v="1101073.95"/>
    <n v="1.014015091891425"/>
    <n v="1116505.6025885043"/>
    <n v="4.7615852737579421E-2"/>
    <x v="1"/>
    <n v="1.0247686841986505"/>
    <n v="1156163.8798314522"/>
    <n v="1.3787169328955372E-2"/>
  </r>
  <r>
    <x v="9"/>
    <x v="5"/>
    <x v="5"/>
    <x v="0"/>
    <s v="Forecast"/>
    <n v="1134558.7631299796"/>
    <n v="1172326.95"/>
    <x v="0"/>
    <n v="-37768.186870020349"/>
    <n v="37768.186870020349"/>
    <n v="3.2216428079232001E-2"/>
    <n v="-3.2216428079232001E-2"/>
    <x v="9"/>
    <n v="1101073.95"/>
    <n v="1.0322534786112973"/>
    <n v="1136587.4150957817"/>
    <n v="3.0485979106953297E-2"/>
    <x v="1"/>
    <n v="1.0247686841986505"/>
    <n v="1162660.2908387575"/>
    <n v="8.2457024136845299E-3"/>
  </r>
  <r>
    <x v="9"/>
    <x v="6"/>
    <x v="0"/>
    <x v="0"/>
    <s v="Forecast"/>
    <n v="1098343.7014886392"/>
    <n v="1173139.2"/>
    <x v="6"/>
    <n v="-74795.498511360725"/>
    <n v="74795.498511360725"/>
    <n v="6.3756712341860797E-2"/>
    <n v="-6.3756712341860797E-2"/>
    <x v="9"/>
    <n v="1145662.6500000001"/>
    <n v="1.0384009357053565"/>
    <n v="1189657.1677626786"/>
    <n v="1.4080143057770663E-2"/>
    <x v="0"/>
    <n v="1.0247686841986505"/>
    <n v="1125548.2297723882"/>
    <n v="4.0567198016750031E-2"/>
  </r>
  <r>
    <x v="9"/>
    <x v="6"/>
    <x v="1"/>
    <x v="0"/>
    <s v="Forecast"/>
    <n v="1109250"/>
    <n v="1173139.2"/>
    <x v="5"/>
    <n v="-63889.199999999953"/>
    <n v="63889.199999999953"/>
    <n v="5.4460033387342198E-2"/>
    <n v="-5.4460033387342198E-2"/>
    <x v="9"/>
    <n v="1145662.6500000001"/>
    <n v="1.0168106633730756"/>
    <n v="1164921.9991482559"/>
    <n v="7.0044550993982992E-3"/>
    <x v="0"/>
    <n v="1.0247686841986505"/>
    <n v="1136724.6629473532"/>
    <n v="3.1040252557110654E-2"/>
  </r>
  <r>
    <x v="9"/>
    <x v="6"/>
    <x v="2"/>
    <x v="0"/>
    <s v="Forecast"/>
    <n v="1110280.132809812"/>
    <n v="1173139.2"/>
    <x v="4"/>
    <n v="-62859.067190187983"/>
    <n v="62859.067190187983"/>
    <n v="5.3581934002536101E-2"/>
    <n v="-5.3581934002536101E-2"/>
    <x v="9"/>
    <n v="1145662.6500000001"/>
    <n v="0.99745403565558177"/>
    <n v="1142745.8337423685"/>
    <n v="2.5907723702039327E-2"/>
    <x v="0"/>
    <n v="1.0247686841986505"/>
    <n v="1137780.310791414"/>
    <n v="3.0140403805947288E-2"/>
  </r>
  <r>
    <x v="9"/>
    <x v="6"/>
    <x v="3"/>
    <x v="0"/>
    <s v="Forecast"/>
    <n v="1152779.4603225307"/>
    <n v="1173139.2"/>
    <x v="3"/>
    <n v="-20359.739677469246"/>
    <n v="20359.739677469246"/>
    <n v="1.7354922312261999E-2"/>
    <n v="-1.7354922312261999E-2"/>
    <x v="9"/>
    <n v="1145662.6500000001"/>
    <n v="1.003401836637307"/>
    <n v="1149560.0071767643"/>
    <n v="2.0099228483061213E-2"/>
    <x v="0"/>
    <n v="1.0247686841986505"/>
    <n v="1181332.2907259502"/>
    <n v="6.9839032963438597E-3"/>
  </r>
  <r>
    <x v="9"/>
    <x v="6"/>
    <x v="4"/>
    <x v="0"/>
    <s v="Forecast"/>
    <n v="1130471.9558970924"/>
    <n v="1173139.2"/>
    <x v="2"/>
    <n v="-42667.2441029076"/>
    <n v="42667.2441029076"/>
    <n v="3.6370146102787798E-2"/>
    <n v="-3.6370146102787798E-2"/>
    <x v="9"/>
    <n v="1145662.6500000001"/>
    <n v="1.014015091891425"/>
    <n v="1161719.2173163237"/>
    <n v="9.7345504128378765E-3"/>
    <x v="1"/>
    <n v="1.0247686841986505"/>
    <n v="1158472.2587681382"/>
    <n v="1.2502302567215989E-2"/>
  </r>
  <r>
    <x v="9"/>
    <x v="6"/>
    <x v="5"/>
    <x v="0"/>
    <s v="Forecast"/>
    <n v="1142556.3655005924"/>
    <n v="1173139.2"/>
    <x v="1"/>
    <n v="-30582.83449940756"/>
    <n v="30582.83449940756"/>
    <n v="2.6069229038981501E-2"/>
    <n v="-2.6069229038981501E-2"/>
    <x v="9"/>
    <n v="1145662.6500000001"/>
    <n v="1.0322534786112973"/>
    <n v="1182614.2557775374"/>
    <n v="8.0766679500074712E-3"/>
    <x v="1"/>
    <n v="1.0247686841986505"/>
    <n v="1170855.9832968344"/>
    <n v="1.946245341699907E-3"/>
  </r>
  <r>
    <x v="9"/>
    <x v="6"/>
    <x v="6"/>
    <x v="0"/>
    <s v="Forecast"/>
    <n v="1123939.0791655239"/>
    <n v="1173139.2"/>
    <x v="0"/>
    <n v="-49200.120834476082"/>
    <n v="49200.120834476082"/>
    <n v="4.1938860140788098E-2"/>
    <n v="-4.1938860140788098E-2"/>
    <x v="9"/>
    <n v="1145662.6500000001"/>
    <n v="1.0061738111369063"/>
    <n v="1152735.7548277078"/>
    <n v="1.7392177477568035E-2"/>
    <x v="1"/>
    <n v="1.0247686841986505"/>
    <n v="1151777.5712758969"/>
    <n v="1.8208946324616119E-2"/>
  </r>
  <r>
    <x v="10"/>
    <x v="0"/>
    <x v="0"/>
    <x v="0"/>
    <s v="Forecast"/>
    <n v="23620.994107473798"/>
    <n v="24186.15"/>
    <x v="0"/>
    <n v="-565.15589252620339"/>
    <n v="565.15589252620339"/>
    <n v="2.3366922495982299E-2"/>
    <n v="-2.3366922495982299E-2"/>
    <x v="10"/>
    <n v="24273"/>
    <n v="1.1248728182998222"/>
    <n v="27304.037918591584"/>
    <n v="0.12891212196201474"/>
    <x v="0"/>
    <n v="1.005048087592062"/>
    <n v="23740.234954739906"/>
    <n v="1.8436793175436984E-2"/>
  </r>
  <r>
    <x v="10"/>
    <x v="1"/>
    <x v="0"/>
    <x v="0"/>
    <s v="Forecast"/>
    <n v="23766.116116865694"/>
    <n v="23329.350000000002"/>
    <x v="1"/>
    <n v="436.76611686569231"/>
    <n v="436.76611686569231"/>
    <n v="1.87217439348157E-2"/>
    <n v="1.87217439348157E-2"/>
    <x v="10"/>
    <n v="23076"/>
    <n v="1.1248728182998222"/>
    <n v="25957.565155086697"/>
    <n v="0.1126570245243307"/>
    <x v="0"/>
    <n v="1.005048087592062"/>
    <n v="23886.089552746747"/>
    <n v="2.386434053013672E-2"/>
  </r>
  <r>
    <x v="10"/>
    <x v="1"/>
    <x v="1"/>
    <x v="0"/>
    <s v="Forecast"/>
    <n v="25405.109707098956"/>
    <n v="23329.350000000002"/>
    <x v="0"/>
    <n v="2075.7597070989541"/>
    <n v="2075.7597070989541"/>
    <n v="8.8976319833126705E-2"/>
    <n v="8.8976319833126705E-2"/>
    <x v="10"/>
    <n v="23076"/>
    <n v="1.0865639661858537"/>
    <n v="25073.550083704762"/>
    <n v="7.4764195475002931E-2"/>
    <x v="0"/>
    <n v="1.005048087592062"/>
    <n v="25533.356926186338"/>
    <n v="9.4473567681325685E-2"/>
  </r>
  <r>
    <x v="10"/>
    <x v="2"/>
    <x v="0"/>
    <x v="0"/>
    <s v="Forecast"/>
    <n v="23920.912926883713"/>
    <n v="25371"/>
    <x v="2"/>
    <n v="-1450.0870731162868"/>
    <n v="1450.0870731162868"/>
    <n v="5.7155298297910502E-2"/>
    <n v="-5.7155298297910502E-2"/>
    <x v="10"/>
    <n v="21347.55"/>
    <n v="1.1248728182998222"/>
    <n v="24013.27873229637"/>
    <n v="5.3514692668938144E-2"/>
    <x v="0"/>
    <n v="1.005048087592062"/>
    <n v="24041.667790620711"/>
    <n v="5.2395735658006724E-2"/>
  </r>
  <r>
    <x v="10"/>
    <x v="2"/>
    <x v="1"/>
    <x v="0"/>
    <s v="Forecast"/>
    <n v="24809.076396754408"/>
    <n v="25371"/>
    <x v="1"/>
    <n v="-561.92360324559195"/>
    <n v="561.92360324559195"/>
    <n v="2.2148263893641999E-2"/>
    <n v="-2.2148263893641999E-2"/>
    <x v="10"/>
    <n v="21347.55"/>
    <n v="1.0865639661858537"/>
    <n v="23195.478596350822"/>
    <n v="8.5748350622725872E-2"/>
    <x v="0"/>
    <n v="1.005048087592062"/>
    <n v="24934.314787483381"/>
    <n v="1.7211982677727278E-2"/>
  </r>
  <r>
    <x v="10"/>
    <x v="2"/>
    <x v="2"/>
    <x v="0"/>
    <s v="Forecast"/>
    <n v="24221.78378394918"/>
    <n v="25371"/>
    <x v="0"/>
    <n v="-1149.2162160508196"/>
    <n v="1149.2162160508196"/>
    <n v="4.5296449333917403E-2"/>
    <n v="-4.5296449333917403E-2"/>
    <x v="10"/>
    <n v="21347.55"/>
    <n v="1.0658645191293907"/>
    <n v="22753.596115340624"/>
    <n v="0.10316518405499885"/>
    <x v="0"/>
    <n v="1.005048087592062"/>
    <n v="24344.057470126543"/>
    <n v="4.0477022185702448E-2"/>
  </r>
  <r>
    <x v="10"/>
    <x v="3"/>
    <x v="0"/>
    <x v="0"/>
    <s v="Forecast"/>
    <n v="24070.872336588673"/>
    <n v="25047"/>
    <x v="3"/>
    <n v="-976.12766341132738"/>
    <n v="976.12766341132738"/>
    <n v="3.8971839478234002E-2"/>
    <n v="-3.8971839478234002E-2"/>
    <x v="10"/>
    <n v="23486.850000000002"/>
    <n v="1.1248728182998222"/>
    <n v="26419.719152485181"/>
    <n v="5.4805731324517132E-2"/>
    <x v="0"/>
    <n v="1.005048087592062"/>
    <n v="24192.384208561114"/>
    <n v="3.4120485145481931E-2"/>
  </r>
  <r>
    <x v="10"/>
    <x v="3"/>
    <x v="1"/>
    <x v="0"/>
    <s v="Forecast"/>
    <n v="24040.732292440953"/>
    <n v="25047"/>
    <x v="2"/>
    <n v="-1006.2677075590473"/>
    <n v="1006.2677075590473"/>
    <n v="4.0175178965906E-2"/>
    <n v="-4.0175178965906E-2"/>
    <x v="10"/>
    <n v="23486.850000000002"/>
    <n v="1.0865639661858537"/>
    <n v="25519.96488921222"/>
    <n v="1.888309534923226E-2"/>
    <x v="0"/>
    <n v="1.005048087592062"/>
    <n v="24162.092014830509"/>
    <n v="3.5329899196290634E-2"/>
  </r>
  <r>
    <x v="10"/>
    <x v="3"/>
    <x v="2"/>
    <x v="0"/>
    <s v="Forecast"/>
    <n v="23476.788590458902"/>
    <n v="25047"/>
    <x v="1"/>
    <n v="-1570.211409541098"/>
    <n v="1570.211409541098"/>
    <n v="6.2690598057296196E-2"/>
    <n v="-6.2690598057296196E-2"/>
    <x v="10"/>
    <n v="23486.850000000002"/>
    <n v="1.0658645191293907"/>
    <n v="25033.800081114132"/>
    <n v="5.2700598418445722E-4"/>
    <x v="0"/>
    <n v="1.005048087592062"/>
    <n v="23595.301475643861"/>
    <n v="5.7958978095426175E-2"/>
  </r>
  <r>
    <x v="10"/>
    <x v="3"/>
    <x v="3"/>
    <x v="0"/>
    <s v="Forecast"/>
    <n v="23567.219838403955"/>
    <n v="25047"/>
    <x v="0"/>
    <n v="-1479.7801615960452"/>
    <n v="1479.7801615960452"/>
    <n v="5.9080135808521797E-2"/>
    <n v="-5.9080135808521797E-2"/>
    <x v="10"/>
    <n v="23486.850000000002"/>
    <n v="1.0652915027417449"/>
    <n v="25020.341731169952"/>
    <n v="1.0643298131531819E-3"/>
    <x v="0"/>
    <n v="1.005048087592062"/>
    <n v="23686.189228449599"/>
    <n v="5.4330289916972134E-2"/>
  </r>
  <r>
    <x v="10"/>
    <x v="4"/>
    <x v="0"/>
    <x v="0"/>
    <s v="Forecast"/>
    <n v="24215.994345980565"/>
    <n v="22058.55"/>
    <x v="4"/>
    <n v="2157.4443459805661"/>
    <n v="2157.4443459805661"/>
    <n v="9.7805356470872601E-2"/>
    <n v="9.7805356470872601E-2"/>
    <x v="10"/>
    <n v="21830.850000000002"/>
    <n v="1.1248728182998222"/>
    <n v="24556.929765380675"/>
    <n v="0.11326128713721781"/>
    <x v="0"/>
    <n v="1.005048087592062"/>
    <n v="24338.238806567952"/>
    <n v="0.1033471740693723"/>
  </r>
  <r>
    <x v="10"/>
    <x v="4"/>
    <x v="1"/>
    <x v="0"/>
    <s v="Forecast"/>
    <n v="24254.845518722319"/>
    <n v="22058.55"/>
    <x v="3"/>
    <n v="2196.2955187223197"/>
    <n v="2196.2955187223197"/>
    <n v="9.9566631474975395E-2"/>
    <n v="9.9566631474975395E-2"/>
    <x v="10"/>
    <n v="21830.850000000002"/>
    <n v="1.0865639661858537"/>
    <n v="23720.614961208448"/>
    <n v="7.5347879221818709E-2"/>
    <x v="0"/>
    <n v="1.005048087592062"/>
    <n v="24377.286103432762"/>
    <n v="0.10511734014396969"/>
  </r>
  <r>
    <x v="10"/>
    <x v="4"/>
    <x v="2"/>
    <x v="0"/>
    <s v="Forecast"/>
    <n v="23682.52120361802"/>
    <n v="22058.55"/>
    <x v="2"/>
    <n v="1623.9712036180208"/>
    <n v="1623.9712036180208"/>
    <n v="7.3620940797016199E-2"/>
    <n v="7.3620940797016199E-2"/>
    <x v="10"/>
    <n v="21830.850000000002"/>
    <n v="1.0658645191293907"/>
    <n v="23268.728437435861"/>
    <n v="5.4862102787166939E-2"/>
    <x v="0"/>
    <n v="1.005048087592062"/>
    <n v="23802.072645054748"/>
    <n v="7.9040673346831458E-2"/>
  </r>
  <r>
    <x v="10"/>
    <x v="4"/>
    <x v="3"/>
    <x v="0"/>
    <s v="Forecast"/>
    <n v="22926.771384904314"/>
    <n v="22058.55"/>
    <x v="1"/>
    <n v="868.22138490431462"/>
    <n v="868.22138490431462"/>
    <n v="3.9359857511228703E-2"/>
    <n v="3.9359857511228703E-2"/>
    <x v="10"/>
    <n v="21830.850000000002"/>
    <n v="1.0652915027417449"/>
    <n v="23256.219002629623"/>
    <n v="5.429500137722669E-2"/>
    <x v="0"/>
    <n v="1.005048087592062"/>
    <n v="23042.507735058491"/>
    <n v="4.4606637111618462E-2"/>
  </r>
  <r>
    <x v="10"/>
    <x v="4"/>
    <x v="4"/>
    <x v="0"/>
    <s v="Forecast"/>
    <n v="24077.7"/>
    <n v="22058.55"/>
    <x v="0"/>
    <n v="2019.1500000000015"/>
    <n v="2019.1500000000015"/>
    <n v="9.1535935045594596E-2"/>
    <n v="9.1535935045594596E-2"/>
    <x v="10"/>
    <n v="21830.850000000002"/>
    <n v="1.0886263634012241"/>
    <n v="23765.638845457615"/>
    <n v="7.7388987284187596E-2"/>
    <x v="1"/>
    <n v="1.005048087592062"/>
    <n v="24199.24633861539"/>
    <n v="9.7046104055588028E-2"/>
  </r>
  <r>
    <x v="10"/>
    <x v="5"/>
    <x v="0"/>
    <x v="0"/>
    <s v="Forecast"/>
    <n v="24370.791155998584"/>
    <n v="24866.100000000002"/>
    <x v="5"/>
    <n v="-495.30884400141804"/>
    <n v="495.30884400141804"/>
    <n v="1.9919040139041399E-2"/>
    <n v="-1.9919040139041399E-2"/>
    <x v="10"/>
    <n v="22015.350000000002"/>
    <n v="1.1248728182998222"/>
    <n v="24764.468800356994"/>
    <n v="4.0871387006007611E-3"/>
    <x v="0"/>
    <n v="1.005048087592062"/>
    <n v="24493.817044441916"/>
    <n v="1.4971505606351077E-2"/>
  </r>
  <r>
    <x v="10"/>
    <x v="5"/>
    <x v="1"/>
    <x v="0"/>
    <s v="Forecast"/>
    <n v="24226.592233521878"/>
    <n v="24866.100000000002"/>
    <x v="4"/>
    <n v="-639.50776647812381"/>
    <n v="639.50776647812381"/>
    <n v="2.57180565701145E-2"/>
    <n v="-2.57180565701145E-2"/>
    <x v="10"/>
    <n v="22015.350000000002"/>
    <n v="1.0865639661858537"/>
    <n v="23921.086012969736"/>
    <n v="3.8004109491647918E-2"/>
    <x v="0"/>
    <n v="1.005048087592062"/>
    <n v="24348.890193173866"/>
    <n v="2.0799795980316036E-2"/>
  </r>
  <r>
    <x v="10"/>
    <x v="5"/>
    <x v="2"/>
    <x v="0"/>
    <s v="Forecast"/>
    <n v="23685.733446305047"/>
    <n v="24866.100000000002"/>
    <x v="3"/>
    <n v="-1180.3665536949557"/>
    <n v="1180.3665536949557"/>
    <n v="4.7468905606225201E-2"/>
    <n v="-4.7468905606225201E-2"/>
    <x v="10"/>
    <n v="22015.350000000002"/>
    <n v="1.0658645191293907"/>
    <n v="23465.380441215235"/>
    <n v="5.6330488447515578E-2"/>
    <x v="0"/>
    <n v="1.005048087592062"/>
    <n v="23805.301103424226"/>
    <n v="4.2660445207562736E-2"/>
  </r>
  <r>
    <x v="10"/>
    <x v="5"/>
    <x v="3"/>
    <x v="0"/>
    <s v="Forecast"/>
    <n v="24655.567751660576"/>
    <n v="24866.100000000002"/>
    <x v="2"/>
    <n v="-210.53224833942659"/>
    <n v="210.53224833942659"/>
    <n v="8.4666372426486902E-3"/>
    <n v="-8.4666372426486902E-3"/>
    <x v="10"/>
    <n v="22015.350000000002"/>
    <n v="1.0652915027417449"/>
    <n v="23452.765284885474"/>
    <n v="5.6837811925252772E-2"/>
    <x v="0"/>
    <n v="1.005048087592062"/>
    <n v="24780.031217302978"/>
    <n v="3.4612899769977715E-3"/>
  </r>
  <r>
    <x v="10"/>
    <x v="5"/>
    <x v="4"/>
    <x v="0"/>
    <s v="Forecast"/>
    <n v="24751.298472927512"/>
    <n v="24866.100000000002"/>
    <x v="1"/>
    <n v="-114.80152707248999"/>
    <n v="114.80152707248999"/>
    <n v="4.6167886026554196E-3"/>
    <n v="-4.6167886026554196E-3"/>
    <x v="10"/>
    <n v="22015.350000000002"/>
    <n v="1.0886263634012241"/>
    <n v="23966.490409505142"/>
    <n v="3.6178153811609368E-2"/>
    <x v="1"/>
    <n v="1.005048087592062"/>
    <n v="24876.245195636122"/>
    <n v="4.0799303614639008E-4"/>
  </r>
  <r>
    <x v="10"/>
    <x v="5"/>
    <x v="5"/>
    <x v="0"/>
    <s v="Forecast"/>
    <n v="24427.608297304454"/>
    <n v="24866.100000000002"/>
    <x v="0"/>
    <n v="-438.49170269554816"/>
    <n v="438.49170269554816"/>
    <n v="1.7634116435450198E-2"/>
    <n v="-1.7634116435450198E-2"/>
    <x v="10"/>
    <n v="22015.350000000002"/>
    <n v="1.0884434483382444"/>
    <n v="23962.463470373372"/>
    <n v="3.6340098753991593E-2"/>
    <x v="1"/>
    <n v="1.005048087592062"/>
    <n v="24550.921003653828"/>
    <n v="1.2675047407762947E-2"/>
  </r>
  <r>
    <x v="10"/>
    <x v="6"/>
    <x v="0"/>
    <x v="0"/>
    <s v="Forecast"/>
    <n v="24515.913165390477"/>
    <n v="26572.95"/>
    <x v="6"/>
    <n v="-2057.0368346095238"/>
    <n v="2057.0368346095238"/>
    <n v="7.7410932343210795E-2"/>
    <n v="-7.7410932343210795E-2"/>
    <x v="10"/>
    <n v="24485.4"/>
    <n v="1.1248728182998222"/>
    <n v="27542.96090519847"/>
    <n v="3.6503696623764736E-2"/>
    <x v="0"/>
    <n v="1.005048087592062"/>
    <n v="24639.671642448753"/>
    <n v="7.2753621918200562E-2"/>
  </r>
  <r>
    <x v="10"/>
    <x v="6"/>
    <x v="1"/>
    <x v="0"/>
    <s v="Forecast"/>
    <n v="25655.309477224746"/>
    <n v="26572.95"/>
    <x v="5"/>
    <n v="-917.64052277525479"/>
    <n v="917.64052277525479"/>
    <n v="3.45328810980811E-2"/>
    <n v="-3.45328810980811E-2"/>
    <x v="10"/>
    <n v="24485.4"/>
    <n v="1.0865639661858537"/>
    <n v="26604.953337647104"/>
    <n v="1.2043577264512883E-3"/>
    <x v="0"/>
    <n v="1.005048087592062"/>
    <n v="25784.819726667236"/>
    <n v="2.9659118514608455E-2"/>
  </r>
  <r>
    <x v="10"/>
    <x v="6"/>
    <x v="2"/>
    <x v="0"/>
    <s v="Forecast"/>
    <n v="25105.931275168372"/>
    <n v="26572.95"/>
    <x v="4"/>
    <n v="-1467.0187248316288"/>
    <n v="1467.0187248316288"/>
    <n v="5.5207221058694203E-2"/>
    <n v="-5.5207221058694203E-2"/>
    <x v="10"/>
    <n v="24485.4"/>
    <n v="1.0658645191293907"/>
    <n v="26098.119096690785"/>
    <n v="1.7868957090169345E-2"/>
    <x v="0"/>
    <n v="1.005048087592062"/>
    <n v="25232.66821532571"/>
    <n v="5.0437824354250878E-2"/>
  </r>
  <r>
    <x v="10"/>
    <x v="6"/>
    <x v="3"/>
    <x v="0"/>
    <s v="Forecast"/>
    <n v="25278.645233019008"/>
    <n v="26572.95"/>
    <x v="3"/>
    <n v="-1294.304766980993"/>
    <n v="1294.304766980993"/>
    <n v="4.8707605553052702E-2"/>
    <n v="-4.8707605553052702E-2"/>
    <x v="10"/>
    <n v="24485.4"/>
    <n v="1.0652915027417449"/>
    <n v="26084.088561232722"/>
    <n v="1.8396957762208514E-2"/>
    <x v="0"/>
    <n v="1.005048087592062"/>
    <n v="25406.25404836395"/>
    <n v="4.390539822022211E-2"/>
  </r>
  <r>
    <x v="10"/>
    <x v="6"/>
    <x v="4"/>
    <x v="0"/>
    <s v="Forecast"/>
    <n v="25375.173791102519"/>
    <n v="26572.95"/>
    <x v="2"/>
    <n v="-1197.7762088974814"/>
    <n v="1197.7762088974814"/>
    <n v="4.5075018351273803E-2"/>
    <n v="-4.5075018351273803E-2"/>
    <x v="10"/>
    <n v="24485.4"/>
    <n v="1.0886263634012241"/>
    <n v="26655.451958424335"/>
    <n v="3.1047346427225653E-3"/>
    <x v="1"/>
    <n v="1.005048087592062"/>
    <n v="25503.269891063799"/>
    <n v="4.0254473400062905E-2"/>
  </r>
  <r>
    <x v="10"/>
    <x v="6"/>
    <x v="5"/>
    <x v="0"/>
    <s v="Forecast"/>
    <n v="24573.415777105187"/>
    <n v="26572.95"/>
    <x v="1"/>
    <n v="-1999.5342228948139"/>
    <n v="1999.5342228948139"/>
    <n v="7.5246979462002303E-2"/>
    <n v="-7.5246979462002303E-2"/>
    <x v="10"/>
    <n v="24485.4"/>
    <n v="1.0884434483382444"/>
    <n v="26650.97320994125"/>
    <n v="2.9361892428672637E-3"/>
    <x v="1"/>
    <n v="1.005048087592062"/>
    <n v="24697.464532384172"/>
    <n v="7.0578745213302568E-2"/>
  </r>
  <r>
    <x v="10"/>
    <x v="6"/>
    <x v="6"/>
    <x v="0"/>
    <s v="Forecast"/>
    <n v="24610.555333146262"/>
    <n v="26572.95"/>
    <x v="0"/>
    <n v="-1962.3946668537392"/>
    <n v="1962.3946668537392"/>
    <n v="7.3849334261109095E-2"/>
    <n v="-7.3849334261109095E-2"/>
    <x v="10"/>
    <n v="24485.4"/>
    <n v="1.0687819745240961"/>
    <n v="26169.554159012303"/>
    <n v="1.5180694690943148E-2"/>
    <x v="1"/>
    <n v="1.005048087592062"/>
    <n v="24734.791572157272"/>
    <n v="6.9174044577012678E-2"/>
  </r>
  <r>
    <x v="11"/>
    <x v="0"/>
    <x v="0"/>
    <x v="0"/>
    <s v="Forecast"/>
    <n v="18616.999500000002"/>
    <n v="18781.650000000001"/>
    <x v="0"/>
    <n v="-164.65049999999974"/>
    <n v="164.65049999999974"/>
    <n v="8.7665620432709392E-3"/>
    <n v="-8.7665620432709392E-3"/>
    <x v="11"/>
    <n v="16456.95"/>
    <n v="1.2486608220229607"/>
    <n v="20549.148714990763"/>
    <n v="9.4107744260528814E-2"/>
    <x v="0"/>
    <n v="1.018716649634493"/>
    <n v="18965.447356887034"/>
    <n v="9.7860069209591768E-3"/>
  </r>
  <r>
    <x v="11"/>
    <x v="1"/>
    <x v="0"/>
    <x v="0"/>
    <s v="Forecast"/>
    <n v="18430.829505000002"/>
    <n v="18087.75"/>
    <x v="1"/>
    <n v="343.07950500000152"/>
    <n v="343.07950500000152"/>
    <n v="1.8967505908695202E-2"/>
    <n v="1.8967505908695202E-2"/>
    <x v="11"/>
    <n v="16025.4"/>
    <n v="1.2486608220229607"/>
    <n v="20010.289137246753"/>
    <n v="0.1062895682020568"/>
    <x v="0"/>
    <n v="1.018716649634493"/>
    <n v="18775.792883318165"/>
    <n v="3.8039163705721551E-2"/>
  </r>
  <r>
    <x v="11"/>
    <x v="1"/>
    <x v="1"/>
    <x v="0"/>
    <s v="Forecast"/>
    <n v="18430.829505000002"/>
    <n v="18087.75"/>
    <x v="0"/>
    <n v="343.07950500000152"/>
    <n v="343.07950500000152"/>
    <n v="1.8967505908695202E-2"/>
    <n v="1.8967505908695202E-2"/>
    <x v="11"/>
    <n v="16025.4"/>
    <n v="1.2274865905706054"/>
    <n v="19670.963608530179"/>
    <n v="8.7529604761796193E-2"/>
    <x v="0"/>
    <n v="1.018716649634493"/>
    <n v="18775.792883318165"/>
    <n v="3.8039163705721551E-2"/>
  </r>
  <r>
    <x v="11"/>
    <x v="2"/>
    <x v="0"/>
    <x v="0"/>
    <s v="Forecast"/>
    <n v="18246.521209950002"/>
    <n v="20150.55"/>
    <x v="2"/>
    <n v="-1904.028790049997"/>
    <n v="1904.028790049997"/>
    <n v="9.4490164787065206E-2"/>
    <n v="-9.4490164787065206E-2"/>
    <x v="11"/>
    <n v="14676.75"/>
    <n v="1.2486608220229607"/>
    <n v="18326.282719625488"/>
    <n v="9.0531885252487496E-2"/>
    <x v="0"/>
    <n v="1.018716649634493"/>
    <n v="18588.034954484981"/>
    <n v="7.7542054460797247E-2"/>
  </r>
  <r>
    <x v="11"/>
    <x v="2"/>
    <x v="1"/>
    <x v="0"/>
    <s v="Forecast"/>
    <n v="18246.521209950002"/>
    <n v="20150.55"/>
    <x v="1"/>
    <n v="-1904.028790049997"/>
    <n v="1904.028790049997"/>
    <n v="9.4490164787065206E-2"/>
    <n v="-9.4490164787065206E-2"/>
    <x v="11"/>
    <n v="14676.75"/>
    <n v="1.2274865905706054"/>
    <n v="18015.513818157131"/>
    <n v="0.10595423856137268"/>
    <x v="0"/>
    <n v="1.018716649634493"/>
    <n v="18588.034954484981"/>
    <n v="7.7542054460797247E-2"/>
  </r>
  <r>
    <x v="11"/>
    <x v="2"/>
    <x v="2"/>
    <x v="0"/>
    <s v="Forecast"/>
    <n v="18033.48675"/>
    <n v="20150.55"/>
    <x v="0"/>
    <n v="-2117.0632499999992"/>
    <n v="2117.0632499999992"/>
    <n v="0.10506230599164799"/>
    <n v="-0.10506230599164799"/>
    <x v="11"/>
    <n v="14676.75"/>
    <n v="1.2006665764184092"/>
    <n v="17621.883175448889"/>
    <n v="0.12548872485123783"/>
    <x v="0"/>
    <n v="1.018716649634493"/>
    <n v="18371.013203188024"/>
    <n v="8.8312070728192305E-2"/>
  </r>
  <r>
    <x v="11"/>
    <x v="3"/>
    <x v="0"/>
    <x v="0"/>
    <s v="Forecast"/>
    <n v="18064.055997850504"/>
    <n v="19867.05"/>
    <x v="3"/>
    <n v="-1802.9940021494949"/>
    <n v="1802.9940021494949"/>
    <n v="9.0752980545652007E-2"/>
    <n v="-9.0752980545652007E-2"/>
    <x v="11"/>
    <n v="16362"/>
    <n v="1.2486608220229607"/>
    <n v="20430.588369939684"/>
    <n v="2.8365478012069449E-2"/>
    <x v="0"/>
    <n v="1.018716649634493"/>
    <n v="18402.154604940133"/>
    <n v="7.3734922651317938E-2"/>
  </r>
  <r>
    <x v="11"/>
    <x v="3"/>
    <x v="1"/>
    <x v="0"/>
    <s v="Forecast"/>
    <n v="18064.055997850504"/>
    <n v="19867.05"/>
    <x v="2"/>
    <n v="-1802.9940021494949"/>
    <n v="1802.9940021494949"/>
    <n v="9.0752980545652007E-2"/>
    <n v="-9.0752980545652007E-2"/>
    <x v="11"/>
    <n v="16362"/>
    <n v="1.2274865905706054"/>
    <n v="20084.135594916246"/>
    <n v="1.092691642273246E-2"/>
    <x v="0"/>
    <n v="1.018716649634493"/>
    <n v="18402.154604940133"/>
    <n v="7.3734922651317938E-2"/>
  </r>
  <r>
    <x v="11"/>
    <x v="3"/>
    <x v="2"/>
    <x v="0"/>
    <s v="Forecast"/>
    <n v="17979.38628975"/>
    <n v="19867.05"/>
    <x v="1"/>
    <n v="-1887.663710249999"/>
    <n v="1887.663710249999"/>
    <n v="9.5014796371378704E-2"/>
    <n v="-9.5014796371378704E-2"/>
    <x v="11"/>
    <n v="16362"/>
    <n v="1.2006665764184092"/>
    <n v="19645.306523358013"/>
    <n v="1.1161369032744494E-2"/>
    <x v="0"/>
    <n v="1.018716649634493"/>
    <n v="18315.900163578459"/>
    <n v="7.8076505390661438E-2"/>
  </r>
  <r>
    <x v="11"/>
    <x v="3"/>
    <x v="3"/>
    <x v="0"/>
    <s v="Forecast"/>
    <n v="19700.55"/>
    <n v="19867.05"/>
    <x v="0"/>
    <n v="-166.5"/>
    <n v="166.5"/>
    <n v="8.3807107748759893E-3"/>
    <n v="-8.3807107748759893E-3"/>
    <x v="11"/>
    <n v="16362"/>
    <n v="1.2143030905633088"/>
    <n v="19868.427167796857"/>
    <n v="6.9319189152791945E-5"/>
    <x v="0"/>
    <n v="1.018716649634493"/>
    <n v="20069.278291956813"/>
    <n v="1.0179080032355752E-2"/>
  </r>
  <r>
    <x v="11"/>
    <x v="4"/>
    <x v="0"/>
    <x v="0"/>
    <s v="Forecast"/>
    <n v="17883.415437871998"/>
    <n v="17721"/>
    <x v="4"/>
    <n v="162.41543787199771"/>
    <n v="162.41543787199771"/>
    <n v="9.1651395447208198E-3"/>
    <n v="9.1651395447208198E-3"/>
    <x v="11"/>
    <n v="15392.25"/>
    <n v="1.2486608220229607"/>
    <n v="19219.699537782915"/>
    <n v="8.4571950667734055E-2"/>
    <x v="0"/>
    <n v="1.018716649634493"/>
    <n v="18218.133058890733"/>
    <n v="2.8053329884923713E-2"/>
  </r>
  <r>
    <x v="11"/>
    <x v="4"/>
    <x v="1"/>
    <x v="0"/>
    <s v="Forecast"/>
    <n v="17883.415437871998"/>
    <n v="17721"/>
    <x v="3"/>
    <n v="162.41543787199771"/>
    <n v="162.41543787199771"/>
    <n v="9.1651395447208198E-3"/>
    <n v="9.1651395447208198E-3"/>
    <x v="11"/>
    <n v="15392.25"/>
    <n v="1.2274865905706054"/>
    <n v="18893.780473710402"/>
    <n v="6.6180264867129482E-2"/>
    <x v="0"/>
    <n v="1.018716649634493"/>
    <n v="18218.133058890733"/>
    <n v="2.8053329884923713E-2"/>
  </r>
  <r>
    <x v="11"/>
    <x v="4"/>
    <x v="2"/>
    <x v="0"/>
    <s v="Forecast"/>
    <n v="17925.448130880752"/>
    <n v="17721"/>
    <x v="2"/>
    <n v="204.44813088075171"/>
    <n v="204.44813088075171"/>
    <n v="1.1537053827704501E-2"/>
    <n v="1.1537053827704501E-2"/>
    <x v="11"/>
    <n v="15392.25"/>
    <n v="1.2006665764184092"/>
    <n v="18480.960110876258"/>
    <n v="4.28847193090829E-2"/>
    <x v="0"/>
    <n v="1.018716649634493"/>
    <n v="18260.952463087724"/>
    <n v="3.0469638456504938E-2"/>
  </r>
  <r>
    <x v="11"/>
    <x v="4"/>
    <x v="3"/>
    <x v="0"/>
    <s v="Forecast"/>
    <n v="19025.55"/>
    <n v="17721"/>
    <x v="1"/>
    <n v="1304.5499999999993"/>
    <n v="1304.5499999999993"/>
    <n v="7.3616048755713495E-2"/>
    <n v="7.3616048755713495E-2"/>
    <x v="11"/>
    <n v="15392.25"/>
    <n v="1.2143030905633088"/>
    <n v="18690.856745723089"/>
    <n v="5.4729233436210667E-2"/>
    <x v="0"/>
    <n v="1.018716649634493"/>
    <n v="19381.644553453527"/>
    <n v="9.3710544182242922E-2"/>
  </r>
  <r>
    <x v="11"/>
    <x v="4"/>
    <x v="4"/>
    <x v="0"/>
    <s v="Forecast"/>
    <n v="18695.673517855805"/>
    <n v="17721"/>
    <x v="0"/>
    <n v="974.67351785580468"/>
    <n v="974.67351785580468"/>
    <n v="5.5001044966751601E-2"/>
    <n v="5.5001044966751601E-2"/>
    <x v="11"/>
    <n v="15392.25"/>
    <n v="1.2386229085659088"/>
    <n v="19065.193464373609"/>
    <n v="7.5853138331561959E-2"/>
    <x v="1"/>
    <n v="1.018716649634493"/>
    <n v="19045.593888770381"/>
    <n v="7.4747129889418285E-2"/>
  </r>
  <r>
    <x v="11"/>
    <x v="5"/>
    <x v="0"/>
    <x v="0"/>
    <s v="Forecast"/>
    <n v="17704.581283493277"/>
    <n v="19660.5"/>
    <x v="5"/>
    <n v="-1955.9187165067233"/>
    <n v="1955.9187165067233"/>
    <n v="9.9484688411114797E-2"/>
    <n v="-9.9484688411114797E-2"/>
    <x v="11"/>
    <n v="15502.050000000001"/>
    <n v="1.2486608220229607"/>
    <n v="19356.80249604104"/>
    <n v="1.5447089542939382E-2"/>
    <x v="0"/>
    <n v="1.018716649634493"/>
    <n v="18035.951728301825"/>
    <n v="8.2630058833609271E-2"/>
  </r>
  <r>
    <x v="11"/>
    <x v="5"/>
    <x v="1"/>
    <x v="0"/>
    <s v="Forecast"/>
    <n v="17704.581283493277"/>
    <n v="19660.5"/>
    <x v="4"/>
    <n v="-1955.9187165067233"/>
    <n v="1955.9187165067233"/>
    <n v="9.9484688411114797E-2"/>
    <n v="-9.9484688411114797E-2"/>
    <x v="11"/>
    <n v="15502.050000000001"/>
    <n v="1.2274865905706054"/>
    <n v="19028.558501355055"/>
    <n v="3.2142697217514539E-2"/>
    <x v="0"/>
    <n v="1.018716649634493"/>
    <n v="18035.951728301825"/>
    <n v="8.2630058833609271E-2"/>
  </r>
  <r>
    <x v="11"/>
    <x v="5"/>
    <x v="2"/>
    <x v="0"/>
    <s v="Forecast"/>
    <n v="17871.67178648811"/>
    <n v="19660.5"/>
    <x v="3"/>
    <n v="-1788.8282135118898"/>
    <n v="1788.8282135118898"/>
    <n v="9.0985896264687602E-2"/>
    <n v="-9.0985896264687602E-2"/>
    <x v="11"/>
    <n v="15502.050000000001"/>
    <n v="1.2006665764184092"/>
    <n v="18612.793300967001"/>
    <n v="5.3289931539533514E-2"/>
    <x v="0"/>
    <n v="1.018716649634493"/>
    <n v="18206.169605698462"/>
    <n v="7.3972197772261036E-2"/>
  </r>
  <r>
    <x v="11"/>
    <x v="5"/>
    <x v="3"/>
    <x v="0"/>
    <s v="Forecast"/>
    <n v="18800.55"/>
    <n v="19660.5"/>
    <x v="2"/>
    <n v="-859.95000000000073"/>
    <n v="859.95000000000073"/>
    <n v="4.3739986266880297E-2"/>
    <n v="-4.3739986266880297E-2"/>
    <x v="11"/>
    <n v="15502.050000000001"/>
    <n v="1.2143030905633088"/>
    <n v="18824.18722506694"/>
    <n v="4.2537716483968348E-2"/>
    <x v="0"/>
    <n v="1.018716649634493"/>
    <n v="19152.433307285766"/>
    <n v="2.5842002630362085E-2"/>
  </r>
  <r>
    <x v="11"/>
    <x v="5"/>
    <x v="4"/>
    <x v="0"/>
    <s v="Forecast"/>
    <n v="18828.966449462834"/>
    <n v="19660.5"/>
    <x v="1"/>
    <n v="-831.53355053716587"/>
    <n v="831.53355053716587"/>
    <n v="4.2294628851614398E-2"/>
    <n v="-4.2294628851614398E-2"/>
    <x v="11"/>
    <n v="15502.050000000001"/>
    <n v="1.2386229085659088"/>
    <n v="19201.194259734148"/>
    <n v="2.336185449331667E-2"/>
    <x v="1"/>
    <n v="1.018716649634493"/>
    <n v="19181.381617477055"/>
    <n v="2.4369592966757989E-2"/>
  </r>
  <r>
    <x v="11"/>
    <x v="5"/>
    <x v="5"/>
    <x v="0"/>
    <s v="Forecast"/>
    <n v="20093.930782084313"/>
    <n v="19660.5"/>
    <x v="0"/>
    <n v="433.43078208431325"/>
    <n v="433.43078208431325"/>
    <n v="2.2045765981756001E-2"/>
    <n v="2.2045765981756001E-2"/>
    <x v="11"/>
    <n v="15502.050000000001"/>
    <n v="1.2461566068924657"/>
    <n v="19317.982027877348"/>
    <n v="1.742163078877202E-2"/>
    <x v="1"/>
    <n v="1.018716649634493"/>
    <n v="20470.021844312341"/>
    <n v="4.1175038494053622E-2"/>
  </r>
  <r>
    <x v="11"/>
    <x v="6"/>
    <x v="0"/>
    <x v="0"/>
    <s v="Forecast"/>
    <n v="17527.535470658346"/>
    <n v="20858.850000000002"/>
    <x v="6"/>
    <n v="-3331.3145293416565"/>
    <n v="3331.3145293416565"/>
    <n v="0.15970748767749199"/>
    <n v="-0.15970748767749199"/>
    <x v="11"/>
    <n v="17204.400000000001"/>
    <n v="1.2486608220229607"/>
    <n v="21482.460246411825"/>
    <n v="2.9896674380985672E-2"/>
    <x v="0"/>
    <n v="1.018716649634493"/>
    <n v="17855.592211018808"/>
    <n v="0.14398002713386376"/>
  </r>
  <r>
    <x v="11"/>
    <x v="6"/>
    <x v="1"/>
    <x v="0"/>
    <s v="Forecast"/>
    <n v="17527.535470658346"/>
    <n v="20858.850000000002"/>
    <x v="5"/>
    <n v="-3331.3145293416565"/>
    <n v="3331.3145293416565"/>
    <n v="0.15970748767749199"/>
    <n v="-0.15970748767749199"/>
    <x v="11"/>
    <n v="17204.400000000001"/>
    <n v="1.2274865905706054"/>
    <n v="21118.170298812925"/>
    <n v="1.2432147448824996E-2"/>
    <x v="0"/>
    <n v="1.018716649634493"/>
    <n v="17855.592211018808"/>
    <n v="0.14398002713386376"/>
  </r>
  <r>
    <x v="11"/>
    <x v="6"/>
    <x v="2"/>
    <x v="0"/>
    <s v="Forecast"/>
    <n v="17818.056771128646"/>
    <n v="20858.850000000002"/>
    <x v="4"/>
    <n v="-3040.7932288713564"/>
    <n v="3040.7932288713564"/>
    <n v="0.14577952422455501"/>
    <n v="-0.14577952422455501"/>
    <x v="11"/>
    <n v="17204.400000000001"/>
    <n v="1.2006665764184092"/>
    <n v="20656.748047332883"/>
    <n v="9.6890266082319439E-3"/>
    <x v="0"/>
    <n v="1.018716649634493"/>
    <n v="18151.551096881369"/>
    <n v="0.12979137886885581"/>
  </r>
  <r>
    <x v="11"/>
    <x v="6"/>
    <x v="3"/>
    <x v="0"/>
    <s v="Forecast"/>
    <n v="18988.555500000002"/>
    <n v="20858.850000000002"/>
    <x v="3"/>
    <n v="-1870.2945"/>
    <n v="1870.2945"/>
    <n v="8.9664315146808199E-2"/>
    <n v="-8.9664315146808199E-2"/>
    <x v="11"/>
    <n v="17204.400000000001"/>
    <n v="1.2143030905633088"/>
    <n v="20891.356091287391"/>
    <n v="1.5583836734713895E-3"/>
    <x v="0"/>
    <n v="1.018716649634493"/>
    <n v="19343.957640358629"/>
    <n v="7.2625881083634672E-2"/>
  </r>
  <r>
    <x v="11"/>
    <x v="6"/>
    <x v="4"/>
    <x v="0"/>
    <s v="Forecast"/>
    <n v="18953.928572844419"/>
    <n v="20858.850000000002"/>
    <x v="2"/>
    <n v="-1904.9214271555829"/>
    <n v="1904.9214271555829"/>
    <n v="9.1324374409691003E-2"/>
    <n v="-9.1324374409691003E-2"/>
    <x v="11"/>
    <n v="17204.400000000001"/>
    <n v="1.2386229085659088"/>
    <n v="21309.763968131323"/>
    <n v="2.1617393486760814E-2"/>
    <x v="1"/>
    <n v="1.018716649634493"/>
    <n v="19308.682613139554"/>
    <n v="7.4317011094113442E-2"/>
  </r>
  <r>
    <x v="11"/>
    <x v="6"/>
    <x v="5"/>
    <x v="0"/>
    <s v="Forecast"/>
    <n v="20128.09164377199"/>
    <n v="20858.850000000002"/>
    <x v="1"/>
    <n v="-730.75835622801242"/>
    <n v="730.75835622801242"/>
    <n v="3.5033492077847603E-2"/>
    <n v="-3.5033492077847603E-2"/>
    <x v="11"/>
    <n v="17204.400000000001"/>
    <n v="1.2461566068924657"/>
    <n v="21439.376727620736"/>
    <n v="2.7831195277818965E-2"/>
    <x v="1"/>
    <n v="1.018716649634493"/>
    <n v="20504.822082879436"/>
    <n v="1.6972552040048501E-2"/>
  </r>
  <r>
    <x v="11"/>
    <x v="6"/>
    <x v="6"/>
    <x v="0"/>
    <s v="Forecast"/>
    <n v="18830.7"/>
    <n v="20858.850000000002"/>
    <x v="0"/>
    <n v="-2028.1500000000015"/>
    <n v="2028.1500000000015"/>
    <n v="9.7232110111535403E-2"/>
    <n v="-9.7232110111535403E-2"/>
    <x v="11"/>
    <n v="17204.400000000001"/>
    <n v="1.2112547369141815"/>
    <n v="20838.910995766346"/>
    <n v="9.5590141516221189E-4"/>
    <x v="1"/>
    <n v="1.018716649634493"/>
    <n v="19183.147614272249"/>
    <n v="8.0335319815222433E-2"/>
  </r>
  <r>
    <x v="12"/>
    <x v="0"/>
    <x v="0"/>
    <x v="0"/>
    <s v="Forecast"/>
    <n v="607500"/>
    <n v="801084.15"/>
    <x v="0"/>
    <n v="-193584.15000000002"/>
    <n v="193584.15000000002"/>
    <n v="0.241652702777854"/>
    <n v="-0.241652702777854"/>
    <x v="12"/>
    <n v="546854.40000000002"/>
    <n v="1.0261170835530293"/>
    <n v="561136.64205614175"/>
    <n v="0.29952846769450908"/>
    <x v="0"/>
    <n v="0.9876487436855329"/>
    <n v="599996.61178896122"/>
    <n v="0.25101924462122838"/>
  </r>
  <r>
    <x v="12"/>
    <x v="1"/>
    <x v="0"/>
    <x v="0"/>
    <s v="Forecast"/>
    <n v="562500"/>
    <n v="801084.15"/>
    <x v="1"/>
    <n v="-238584.15000000002"/>
    <n v="238584.15000000002"/>
    <n v="0.29782657664616102"/>
    <n v="-0.29782657664616102"/>
    <x v="12"/>
    <n v="569265.75"/>
    <n v="1.0261170835530293"/>
    <n v="584133.31115662795"/>
    <n v="0.27082153459580005"/>
    <x v="0"/>
    <n v="0.9876487436855329"/>
    <n v="555552.4183231123"/>
    <n v="0.30649930057521135"/>
  </r>
  <r>
    <x v="12"/>
    <x v="1"/>
    <x v="1"/>
    <x v="0"/>
    <s v="Forecast"/>
    <n v="562500"/>
    <n v="801084.15"/>
    <x v="0"/>
    <n v="-238584.15000000002"/>
    <n v="238584.15000000002"/>
    <n v="0.29782657664616102"/>
    <n v="-0.29782657664616102"/>
    <x v="12"/>
    <n v="569265.75"/>
    <n v="1.1369016579566396"/>
    <n v="647199.17499292991"/>
    <n v="0.19209589280610545"/>
    <x v="0"/>
    <n v="0.9876487436855329"/>
    <n v="555552.4183231123"/>
    <n v="0.30649930057521135"/>
  </r>
  <r>
    <x v="12"/>
    <x v="2"/>
    <x v="0"/>
    <x v="0"/>
    <s v="Forecast"/>
    <n v="688500"/>
    <n v="612973.35"/>
    <x v="2"/>
    <n v="75526.650000000023"/>
    <n v="75526.650000000023"/>
    <n v="0.123213594848781"/>
    <n v="0.123213594848781"/>
    <x v="12"/>
    <n v="729579.6"/>
    <n v="1.0261170835530293"/>
    <n v="748634.09137178573"/>
    <n v="0.2213158881569415"/>
    <x v="0"/>
    <n v="0.9876487436855329"/>
    <n v="679996.16002748942"/>
    <n v="0.10934049584290971"/>
  </r>
  <r>
    <x v="12"/>
    <x v="2"/>
    <x v="1"/>
    <x v="0"/>
    <s v="Forecast"/>
    <n v="688500"/>
    <n v="612973.35"/>
    <x v="1"/>
    <n v="75526.650000000023"/>
    <n v="75526.650000000023"/>
    <n v="0.123213594848781"/>
    <n v="0.123213594848781"/>
    <x v="12"/>
    <n v="729579.6"/>
    <n v="1.1369016579566396"/>
    <n v="829460.25685134192"/>
    <n v="0.35317507172431223"/>
    <x v="0"/>
    <n v="0.9876487436855329"/>
    <n v="679996.16002748942"/>
    <n v="0.10934049584290971"/>
  </r>
  <r>
    <x v="12"/>
    <x v="2"/>
    <x v="2"/>
    <x v="0"/>
    <s v="Forecast"/>
    <n v="787500"/>
    <n v="612973.35"/>
    <x v="0"/>
    <n v="174526.65000000002"/>
    <n v="174526.65000000002"/>
    <n v="0.28472143201658001"/>
    <n v="0.28472143201658001"/>
    <x v="12"/>
    <n v="729579.6"/>
    <n v="1.2660671653846087"/>
    <n v="923696.77609443665"/>
    <n v="0.50691180308970474"/>
    <x v="0"/>
    <n v="0.9876487436855329"/>
    <n v="777773.38565235713"/>
    <n v="0.26885350831705351"/>
  </r>
  <r>
    <x v="12"/>
    <x v="3"/>
    <x v="0"/>
    <x v="0"/>
    <s v="Forecast"/>
    <n v="585000"/>
    <n v="564960.6"/>
    <x v="3"/>
    <n v="20039.400000000023"/>
    <n v="20039.400000000023"/>
    <n v="3.5470438115507603E-2"/>
    <n v="3.5470438115507603E-2"/>
    <x v="12"/>
    <n v="532152"/>
    <n v="1.0261170835530293"/>
    <n v="546050.25824691169"/>
    <n v="3.347196557262274E-2"/>
    <x v="0"/>
    <n v="0.9876487436855329"/>
    <n v="577774.51505603676"/>
    <n v="2.2681077328289417E-2"/>
  </r>
  <r>
    <x v="12"/>
    <x v="3"/>
    <x v="1"/>
    <x v="0"/>
    <s v="Forecast"/>
    <n v="585000"/>
    <n v="564960.6"/>
    <x v="2"/>
    <n v="20039.400000000023"/>
    <n v="20039.400000000023"/>
    <n v="3.5470438115507603E-2"/>
    <n v="3.5470438115507603E-2"/>
    <x v="12"/>
    <n v="532152"/>
    <n v="1.1369016579566396"/>
    <n v="605004.49108494166"/>
    <n v="7.0879086231750835E-2"/>
    <x v="0"/>
    <n v="0.9876487436855329"/>
    <n v="577774.51505603676"/>
    <n v="2.2681077328289417E-2"/>
  </r>
  <r>
    <x v="12"/>
    <x v="3"/>
    <x v="2"/>
    <x v="0"/>
    <s v="Forecast"/>
    <n v="688500"/>
    <n v="564960.6"/>
    <x v="1"/>
    <n v="123539.40000000002"/>
    <n v="123539.40000000002"/>
    <n v="0.21866905408979001"/>
    <n v="0.21866905408979001"/>
    <x v="12"/>
    <n v="532152"/>
    <n v="1.2660671653846087"/>
    <n v="673740.17419375025"/>
    <n v="0.19254364674943752"/>
    <x v="0"/>
    <n v="0.9876487436855329"/>
    <n v="679996.16002748942"/>
    <n v="0.20361696024021753"/>
  </r>
  <r>
    <x v="12"/>
    <x v="3"/>
    <x v="3"/>
    <x v="0"/>
    <s v="Forecast"/>
    <n v="692283.17067807924"/>
    <n v="564960.6"/>
    <x v="0"/>
    <n v="127322.57067807927"/>
    <n v="127322.57067807927"/>
    <n v="0.22536539836243299"/>
    <n v="0.22536539836243299"/>
    <x v="12"/>
    <n v="532152"/>
    <n v="1.23743055098463"/>
    <n v="658501.14256757277"/>
    <n v="0.16557002836582374"/>
    <x v="0"/>
    <n v="0.9876487436855329"/>
    <n v="683732.60379484226"/>
    <n v="0.21023059624837961"/>
  </r>
  <r>
    <x v="12"/>
    <x v="4"/>
    <x v="0"/>
    <x v="0"/>
    <s v="Forecast"/>
    <n v="546750"/>
    <n v="600177.6"/>
    <x v="4"/>
    <n v="-53427.599999999977"/>
    <n v="53427.599999999977"/>
    <n v="8.9019650183545601E-2"/>
    <n v="-8.9019650183545601E-2"/>
    <x v="12"/>
    <n v="579043.35"/>
    <n v="1.0261170835530293"/>
    <n v="594166.27355277597"/>
    <n v="1.0015912701880264E-2"/>
    <x v="0"/>
    <n v="0.9876487436855329"/>
    <n v="539996.95061006513"/>
    <n v="0.10027140198157153"/>
  </r>
  <r>
    <x v="12"/>
    <x v="4"/>
    <x v="1"/>
    <x v="0"/>
    <s v="Forecast"/>
    <n v="546750"/>
    <n v="600177.6"/>
    <x v="3"/>
    <n v="-53427.599999999977"/>
    <n v="53427.599999999977"/>
    <n v="8.9019650183545601E-2"/>
    <n v="-8.9019650183545601E-2"/>
    <x v="12"/>
    <n v="579043.35"/>
    <n v="1.1369016579566396"/>
    <n v="658315.34464376664"/>
    <n v="9.686756827273571E-2"/>
    <x v="0"/>
    <n v="0.9876487436855329"/>
    <n v="539996.95061006513"/>
    <n v="0.10027140198157153"/>
  </r>
  <r>
    <x v="12"/>
    <x v="4"/>
    <x v="2"/>
    <x v="0"/>
    <s v="Forecast"/>
    <n v="585000"/>
    <n v="600177.6"/>
    <x v="2"/>
    <n v="-15177.599999999977"/>
    <n v="15177.599999999977"/>
    <n v="2.5288514599678499E-2"/>
    <n v="-2.5288514599678499E-2"/>
    <x v="12"/>
    <n v="579043.35"/>
    <n v="1.2660671653846087"/>
    <n v="733107.77276930783"/>
    <n v="0.22148472846921954"/>
    <x v="0"/>
    <n v="0.9876487436855329"/>
    <n v="577774.51505603676"/>
    <n v="3.7327425988512762E-2"/>
  </r>
  <r>
    <x v="12"/>
    <x v="4"/>
    <x v="3"/>
    <x v="0"/>
    <s v="Forecast"/>
    <n v="687903.31484120875"/>
    <n v="600177.6"/>
    <x v="1"/>
    <n v="87725.71484120877"/>
    <n v="87725.71484120877"/>
    <n v="0.14616625952252901"/>
    <n v="0.14616625952252901"/>
    <x v="12"/>
    <n v="579043.35"/>
    <n v="1.23743055098463"/>
    <n v="716525.93163448595"/>
    <n v="0.19385650453213513"/>
    <x v="0"/>
    <n v="0.9876487436855329"/>
    <n v="679406.84468003339"/>
    <n v="0.13200966627217248"/>
  </r>
  <r>
    <x v="12"/>
    <x v="4"/>
    <x v="4"/>
    <x v="0"/>
    <s v="Forecast"/>
    <n v="584609.04288321617"/>
    <n v="600177.6"/>
    <x v="0"/>
    <n v="-15568.557116783806"/>
    <n v="15568.557116783806"/>
    <n v="2.5939916979213801E-2"/>
    <n v="-2.5939916979213801E-2"/>
    <x v="12"/>
    <n v="579043.35"/>
    <n v="1.1030165231960136"/>
    <n v="638694.38269677246"/>
    <n v="6.4175641837970102E-2"/>
    <x v="1"/>
    <n v="0.9876487436855329"/>
    <n v="577388.38675081031"/>
    <n v="3.7970782730294604E-2"/>
  </r>
  <r>
    <x v="12"/>
    <x v="5"/>
    <x v="0"/>
    <x v="0"/>
    <s v="Forecast"/>
    <n v="697500"/>
    <n v="716392.35"/>
    <x v="5"/>
    <n v="-18892.349999999977"/>
    <n v="18892.349999999977"/>
    <n v="2.6371512761128701E-2"/>
    <n v="-2.6371512761128701E-2"/>
    <x v="12"/>
    <n v="725785.65"/>
    <n v="1.0261170835530293"/>
    <n v="744741.05446263973"/>
    <n v="3.9571478481923703E-2"/>
    <x v="0"/>
    <n v="0.9876487436855329"/>
    <n v="688884.99872065918"/>
    <n v="3.8397047762082887E-2"/>
  </r>
  <r>
    <x v="12"/>
    <x v="5"/>
    <x v="1"/>
    <x v="0"/>
    <s v="Forecast"/>
    <n v="697500"/>
    <n v="716392.35"/>
    <x v="4"/>
    <n v="-18892.349999999977"/>
    <n v="18892.349999999977"/>
    <n v="2.6371512761128701E-2"/>
    <n v="-2.6371512761128701E-2"/>
    <x v="12"/>
    <n v="725785.65"/>
    <n v="1.1369016579566396"/>
    <n v="825146.90880613739"/>
    <n v="0.15180865458172105"/>
    <x v="0"/>
    <n v="0.9876487436855329"/>
    <n v="688884.99872065918"/>
    <n v="3.8397047762082887E-2"/>
  </r>
  <r>
    <x v="12"/>
    <x v="5"/>
    <x v="2"/>
    <x v="0"/>
    <s v="Forecast"/>
    <n v="765000"/>
    <n v="716392.35"/>
    <x v="3"/>
    <n v="48607.650000000023"/>
    <n v="48607.650000000023"/>
    <n v="6.7850598907149201E-2"/>
    <n v="6.7850598907149201E-2"/>
    <x v="12"/>
    <n v="725785.65"/>
    <n v="1.2660671653846087"/>
    <n v="918893.38057232578"/>
    <n v="0.28266777356336342"/>
    <x v="0"/>
    <n v="0.9876487436855329"/>
    <n v="755551.28891943267"/>
    <n v="5.4661302454489774E-2"/>
  </r>
  <r>
    <x v="12"/>
    <x v="5"/>
    <x v="3"/>
    <x v="0"/>
    <s v="Forecast"/>
    <n v="683231.4686152119"/>
    <n v="716392.35"/>
    <x v="2"/>
    <n v="-33160.881384788081"/>
    <n v="33160.881384788081"/>
    <n v="4.6288715094163199E-2"/>
    <n v="-4.6288715094163199E-2"/>
    <x v="12"/>
    <n v="725785.65"/>
    <n v="1.23743055098463"/>
    <n v="898109.33677623782"/>
    <n v="0.25365567733412819"/>
    <x v="0"/>
    <n v="0.9876487436855329"/>
    <n v="674792.7016242356"/>
    <n v="5.8068247624035035E-2"/>
  </r>
  <r>
    <x v="12"/>
    <x v="5"/>
    <x v="4"/>
    <x v="0"/>
    <s v="Forecast"/>
    <n v="741216.406824223"/>
    <n v="716392.35"/>
    <x v="1"/>
    <n v="24824.056824223022"/>
    <n v="24824.056824223022"/>
    <n v="3.4651482283727698E-2"/>
    <n v="3.4651482283727698E-2"/>
    <x v="12"/>
    <n v="725785.65"/>
    <n v="1.1030165231960136"/>
    <n v="800553.56424855883"/>
    <n v="0.11747921966023069"/>
    <x v="1"/>
    <n v="0.9876487436855329"/>
    <n v="732061.45299904875"/>
    <n v="2.1872236629898092E-2"/>
  </r>
  <r>
    <x v="12"/>
    <x v="5"/>
    <x v="5"/>
    <x v="0"/>
    <s v="Forecast"/>
    <n v="741269.64355580811"/>
    <n v="716392.35"/>
    <x v="0"/>
    <n v="24877.293555808137"/>
    <n v="24877.293555808137"/>
    <n v="3.4725794539553802E-2"/>
    <n v="3.4725794539553802E-2"/>
    <x v="12"/>
    <n v="725785.65"/>
    <n v="0.97944153890183838"/>
    <n v="710864.61394887103"/>
    <n v="7.7160735330701734E-3"/>
    <x v="1"/>
    <n v="0.9876487436855329"/>
    <n v="732114.0321901167"/>
    <n v="2.1945631036005241E-2"/>
  </r>
  <r>
    <x v="12"/>
    <x v="6"/>
    <x v="0"/>
    <x v="0"/>
    <s v="Forecast"/>
    <n v="618750"/>
    <n v="641536.20000000007"/>
    <x v="6"/>
    <n v="-22786.20000000007"/>
    <n v="22786.20000000007"/>
    <n v="3.5518182761939299E-2"/>
    <n v="-3.5518182761939299E-2"/>
    <x v="12"/>
    <n v="538879.95000000007"/>
    <n v="1.0261170835530293"/>
    <n v="552953.92267920228"/>
    <n v="0.13807837705931136"/>
    <x v="0"/>
    <n v="0.9876487436855329"/>
    <n v="611107.66015542345"/>
    <n v="4.7430744897289684E-2"/>
  </r>
  <r>
    <x v="12"/>
    <x v="6"/>
    <x v="1"/>
    <x v="0"/>
    <s v="Forecast"/>
    <n v="618750"/>
    <n v="641536.20000000007"/>
    <x v="5"/>
    <n v="-22786.20000000007"/>
    <n v="22786.20000000007"/>
    <n v="3.5518182761939299E-2"/>
    <n v="-3.5518182761939299E-2"/>
    <x v="12"/>
    <n v="538879.95000000007"/>
    <n v="1.1369016579566396"/>
    <n v="612653.50859459105"/>
    <n v="4.5021140514610106E-2"/>
    <x v="0"/>
    <n v="0.9876487436855329"/>
    <n v="611107.66015542345"/>
    <n v="4.7430744897289684E-2"/>
  </r>
  <r>
    <x v="12"/>
    <x v="6"/>
    <x v="2"/>
    <x v="0"/>
    <s v="Forecast"/>
    <n v="652500"/>
    <n v="641536.20000000007"/>
    <x v="4"/>
    <n v="10963.79999999993"/>
    <n v="10963.79999999993"/>
    <n v="1.7089916360136698E-2"/>
    <n v="1.7089916360136698E-2"/>
    <x v="12"/>
    <n v="538879.95000000007"/>
    <n v="1.2660671653846087"/>
    <n v="682258.21077909973"/>
    <n v="6.3475780133840698E-2"/>
    <x v="0"/>
    <n v="0.9876487436855329"/>
    <n v="644440.80525481026"/>
    <n v="4.5275781083128075E-3"/>
  </r>
  <r>
    <x v="12"/>
    <x v="6"/>
    <x v="3"/>
    <x v="0"/>
    <s v="Forecast"/>
    <n v="678851.6127783414"/>
    <n v="641536.20000000007"/>
    <x v="3"/>
    <n v="37315.412778341328"/>
    <n v="37315.412778341328"/>
    <n v="5.81657165696048E-2"/>
    <n v="5.81657165696048E-2"/>
    <x v="12"/>
    <n v="538879.95000000007"/>
    <n v="1.23743055098463"/>
    <n v="666826.51344306988"/>
    <n v="3.9421490857522633E-2"/>
    <x v="0"/>
    <n v="0.9876487436855329"/>
    <n v="670466.94250942674"/>
    <n v="4.5096040581071903E-2"/>
  </r>
  <r>
    <x v="12"/>
    <x v="6"/>
    <x v="4"/>
    <x v="0"/>
    <s v="Forecast"/>
    <n v="588488.51750032452"/>
    <n v="641536.20000000007"/>
    <x v="2"/>
    <n v="-53047.682499675546"/>
    <n v="53047.682499675546"/>
    <n v="8.2688525604128899E-2"/>
    <n v="-8.2688525604128899E-2"/>
    <x v="12"/>
    <n v="538879.95000000007"/>
    <n v="1.1030165231960136"/>
    <n v="594393.48886904179"/>
    <n v="7.3484101335136318E-2"/>
    <x v="1"/>
    <n v="0.9876487436855329"/>
    <n v="581219.94498255721"/>
    <n v="9.4018474744594072E-2"/>
  </r>
  <r>
    <x v="12"/>
    <x v="6"/>
    <x v="5"/>
    <x v="0"/>
    <s v="Forecast"/>
    <n v="588751.65553810191"/>
    <n v="641536.20000000007"/>
    <x v="1"/>
    <n v="-52784.544461898156"/>
    <n v="52784.544461898156"/>
    <n v="8.2278356953042003E-2"/>
    <n v="-8.2278356953042003E-2"/>
    <x v="12"/>
    <n v="538879.95000000007"/>
    <n v="0.97944153890183838"/>
    <n v="527801.40751134581"/>
    <n v="0.17728507368509253"/>
    <x v="1"/>
    <n v="0.9876487436855329"/>
    <n v="581479.83293498401"/>
    <n v="9.3613372191648822E-2"/>
  </r>
  <r>
    <x v="12"/>
    <x v="6"/>
    <x v="6"/>
    <x v="0"/>
    <s v="Forecast"/>
    <n v="588751.65553810191"/>
    <n v="641536.20000000007"/>
    <x v="0"/>
    <n v="-52784.544461898156"/>
    <n v="52784.544461898156"/>
    <n v="8.2278356953042003E-2"/>
    <n v="-8.2278356953042003E-2"/>
    <x v="12"/>
    <n v="538879.95000000007"/>
    <n v="1.0284029991487638"/>
    <n v="554185.75676113588"/>
    <n v="0.13615824522273906"/>
    <x v="1"/>
    <n v="0.9876487436855329"/>
    <n v="581479.83293498401"/>
    <n v="9.3613372191648822E-2"/>
  </r>
  <r>
    <x v="0"/>
    <x v="0"/>
    <x v="0"/>
    <x v="1"/>
    <s v="Forecast"/>
    <n v="270888.91829999996"/>
    <n v="272512.8"/>
    <x v="0"/>
    <n v="-1623.8817000000272"/>
    <n v="1623.8817000000272"/>
    <n v="5.9589189938969002E-3"/>
    <n v="-5.9589189938969002E-3"/>
    <x v="0"/>
    <n v="259563.9"/>
    <n v="1.0673244096425378"/>
    <n v="277038.88633201469"/>
    <n v="1.6608710974364154E-2"/>
    <x v="0"/>
    <n v="1.0018126307383399"/>
    <n v="271379.93987998617"/>
    <n v="4.1570895752926903E-3"/>
  </r>
  <r>
    <x v="0"/>
    <x v="1"/>
    <x v="0"/>
    <x v="1"/>
    <s v="Forecast"/>
    <n v="271159.80721829989"/>
    <n v="273013.2"/>
    <x v="1"/>
    <n v="-1853.392781700124"/>
    <n v="1853.392781700124"/>
    <n v="6.7886563056296298E-3"/>
    <n v="-6.7886563056296298E-3"/>
    <x v="0"/>
    <n v="264240"/>
    <n v="1.0673244096425378"/>
    <n v="282029.80200394418"/>
    <n v="3.3026249294701368E-2"/>
    <x v="0"/>
    <n v="1.0018126307383399"/>
    <n v="271651.3198198661"/>
    <n v="4.9883308943813485E-3"/>
  </r>
  <r>
    <x v="0"/>
    <x v="1"/>
    <x v="1"/>
    <x v="1"/>
    <s v="Forecast"/>
    <n v="272785.31279999996"/>
    <n v="273013.2"/>
    <x v="0"/>
    <n v="-227.8872000000556"/>
    <n v="227.8872000000556"/>
    <n v="8.3471128868514602E-4"/>
    <n v="-8.3471128868514602E-4"/>
    <x v="0"/>
    <n v="264240"/>
    <n v="1.0604404228287896"/>
    <n v="280210.77732827934"/>
    <n v="2.6363477400650676E-2"/>
    <x v="0"/>
    <n v="1.0018126307383399"/>
    <n v="273279.77184294892"/>
    <n v="9.7640642631530682E-4"/>
  </r>
  <r>
    <x v="0"/>
    <x v="2"/>
    <x v="0"/>
    <x v="1"/>
    <s v="Forecast"/>
    <n v="271430.96702551818"/>
    <n v="271832.39999999997"/>
    <x v="2"/>
    <n v="-401.43297448178055"/>
    <n v="401.43297448178055"/>
    <n v="1.47676647258304E-3"/>
    <n v="-1.47676647258304E-3"/>
    <x v="0"/>
    <n v="264410.7"/>
    <n v="1.0673244096425378"/>
    <n v="282211.99428067019"/>
    <n v="3.8183801050464268E-2"/>
    <x v="0"/>
    <n v="1.0018126307383399"/>
    <n v="271922.97113968595"/>
    <n v="3.3318743345526233E-4"/>
  </r>
  <r>
    <x v="0"/>
    <x v="2"/>
    <x v="1"/>
    <x v="1"/>
    <s v="Forecast"/>
    <n v="273058.09811279993"/>
    <n v="271832.39999999997"/>
    <x v="1"/>
    <n v="1225.6981127999607"/>
    <n v="1225.6981127999607"/>
    <n v="4.5090214146656597E-3"/>
    <n v="4.5090214146656597E-3"/>
    <x v="0"/>
    <n v="264410.7"/>
    <n v="1.0604404228287896"/>
    <n v="280391.79450845625"/>
    <n v="3.1487764182843138E-2"/>
    <x v="0"/>
    <n v="1.0018126307383399"/>
    <n v="273553.05161479185"/>
    <n v="6.3298253438217392E-3"/>
  </r>
  <r>
    <x v="0"/>
    <x v="2"/>
    <x v="2"/>
    <x v="1"/>
    <s v="Forecast"/>
    <n v="273695.73300000001"/>
    <n v="271832.39999999997"/>
    <x v="0"/>
    <n v="1863.3330000000424"/>
    <n v="1863.3330000000424"/>
    <n v="6.8547126832564599E-3"/>
    <n v="6.8547126832564599E-3"/>
    <x v="0"/>
    <n v="264410.7"/>
    <n v="1.048724338937981"/>
    <n v="277293.9365656288"/>
    <n v="2.0091558495708511E-2"/>
    <x v="0"/>
    <n v="1.0018126307383399"/>
    <n v="274191.84229858831"/>
    <n v="8.6797684845086286E-3"/>
  </r>
  <r>
    <x v="0"/>
    <x v="3"/>
    <x v="0"/>
    <x v="1"/>
    <s v="Forecast"/>
    <n v="271702.39799254364"/>
    <n v="273898.5"/>
    <x v="3"/>
    <n v="-2196.1020074563567"/>
    <n v="2196.1020074563567"/>
    <n v="8.0179409798022093E-3"/>
    <n v="-8.0179409798022093E-3"/>
    <x v="0"/>
    <n v="265620.3"/>
    <n v="1.0673244096425378"/>
    <n v="283503.02988657379"/>
    <n v="3.5066018567366325E-2"/>
    <x v="0"/>
    <n v="1.0018126307383399"/>
    <n v="272194.89411082561"/>
    <n v="6.2198438077404172E-3"/>
  </r>
  <r>
    <x v="0"/>
    <x v="3"/>
    <x v="1"/>
    <x v="1"/>
    <s v="Forecast"/>
    <n v="273331.15621091274"/>
    <n v="273898.5"/>
    <x v="2"/>
    <n v="-567.34378908725921"/>
    <n v="567.34378908725921"/>
    <n v="2.07136508263922E-3"/>
    <n v="-2.07136508263922E-3"/>
    <x v="0"/>
    <n v="265620.3"/>
    <n v="1.0604404228287896"/>
    <n v="281674.50324390992"/>
    <n v="2.8390090650039761E-2"/>
    <x v="0"/>
    <n v="1.0018126307383399"/>
    <n v="273826.60466640664"/>
    <n v="2.6248896431839538E-4"/>
  </r>
  <r>
    <x v="0"/>
    <x v="3"/>
    <x v="2"/>
    <x v="1"/>
    <s v="Forecast"/>
    <n v="274379.97233249998"/>
    <n v="273898.5"/>
    <x v="1"/>
    <n v="481.47233249997953"/>
    <n v="481.47233249997953"/>
    <n v="1.75784946795977E-3"/>
    <n v="1.75784946795977E-3"/>
    <x v="0"/>
    <n v="265620.3"/>
    <n v="1.048724338937981"/>
    <n v="278562.47352600819"/>
    <n v="1.7028109047724591E-2"/>
    <x v="0"/>
    <n v="1.0018126307383399"/>
    <n v="274877.32190433471"/>
    <n v="3.5736665382786153E-3"/>
  </r>
  <r>
    <x v="0"/>
    <x v="3"/>
    <x v="3"/>
    <x v="1"/>
    <s v="Forecast"/>
    <n v="272511.98099999997"/>
    <n v="273898.5"/>
    <x v="0"/>
    <n v="-1386.5190000000293"/>
    <n v="1386.5190000000293"/>
    <n v="5.0621635386832297E-3"/>
    <n v="-5.0621635386832297E-3"/>
    <x v="0"/>
    <n v="265620.3"/>
    <n v="1.0370525354403599"/>
    <n v="275462.20557942899"/>
    <n v="5.7090695254957283E-3"/>
    <x v="0"/>
    <n v="1.0018126307383399"/>
    <n v="273005.94459332648"/>
    <n v="3.2587086335760158E-3"/>
  </r>
  <r>
    <x v="0"/>
    <x v="4"/>
    <x v="0"/>
    <x v="1"/>
    <s v="Forecast"/>
    <n v="271974.10039053619"/>
    <n v="275214.3"/>
    <x v="4"/>
    <n v="-3240.1996094638016"/>
    <n v="3240.1996094638016"/>
    <n v="1.17733693687566E-2"/>
    <n v="-1.17733693687566E-2"/>
    <x v="0"/>
    <n v="264141.59999999998"/>
    <n v="1.0673244096425378"/>
    <n v="281924.77728203533"/>
    <n v="2.4382734770814377E-2"/>
    <x v="0"/>
    <n v="1.0018126307383399"/>
    <n v="272467.0890049364"/>
    <n v="9.9820794016284523E-3"/>
  </r>
  <r>
    <x v="0"/>
    <x v="4"/>
    <x v="1"/>
    <x v="1"/>
    <s v="Forecast"/>
    <n v="273604.4873671236"/>
    <n v="275214.3"/>
    <x v="3"/>
    <n v="-1609.8126328763901"/>
    <n v="1609.8126328763901"/>
    <n v="5.8493059149774904E-3"/>
    <n v="-5.8493059149774904E-3"/>
    <x v="0"/>
    <n v="264141.59999999998"/>
    <n v="1.0604404228287896"/>
    <n v="280106.42999067297"/>
    <n v="1.7775711475286653E-2"/>
    <x v="0"/>
    <n v="1.0018126307383399"/>
    <n v="274100.431271073"/>
    <n v="4.0472778083369488E-3"/>
  </r>
  <r>
    <x v="0"/>
    <x v="4"/>
    <x v="2"/>
    <x v="1"/>
    <s v="Forecast"/>
    <n v="275065.92226333125"/>
    <n v="275214.3"/>
    <x v="2"/>
    <n v="-148.37773666874273"/>
    <n v="148.37773666874273"/>
    <n v="5.3913527265386503E-4"/>
    <n v="-5.3913527265386503E-4"/>
    <x v="0"/>
    <n v="264141.59999999998"/>
    <n v="1.048724338937981"/>
    <n v="277011.72484602057"/>
    <n v="6.5310009182683653E-3"/>
    <x v="0"/>
    <n v="1.0018126307383399"/>
    <n v="275564.51520909555"/>
    <n v="1.2725182125186236E-3"/>
  </r>
  <r>
    <x v="0"/>
    <x v="4"/>
    <x v="3"/>
    <x v="1"/>
    <s v="Forecast"/>
    <n v="273193.26095249993"/>
    <n v="275214.3"/>
    <x v="1"/>
    <n v="-2021.0390475000604"/>
    <n v="2021.0390475000604"/>
    <n v="7.34351030269888E-3"/>
    <n v="-7.34351030269888E-3"/>
    <x v="0"/>
    <n v="264141.59999999998"/>
    <n v="1.0370525354403599"/>
    <n v="273928.71599527332"/>
    <n v="4.6712107791152873E-3"/>
    <x v="0"/>
    <n v="1.0018126307383399"/>
    <n v="273688.45945480972"/>
    <n v="5.5441906368610405E-3"/>
  </r>
  <r>
    <x v="0"/>
    <x v="4"/>
    <x v="4"/>
    <x v="1"/>
    <s v="Forecast"/>
    <n v="274583.24624999997"/>
    <n v="275214.3"/>
    <x v="0"/>
    <n v="-631.05375000002095"/>
    <n v="631.05375000002095"/>
    <n v="2.2929540725173799E-3"/>
    <n v="-2.2929540725173799E-3"/>
    <x v="0"/>
    <n v="264141.59999999998"/>
    <n v="1.0308120027949881"/>
    <n v="272280.33171747258"/>
    <n v="1.0660668004996132E-2"/>
    <x v="1"/>
    <n v="1.0018126307383399"/>
    <n v="275080.96428238589"/>
    <n v="4.8447961321086821E-4"/>
  </r>
  <r>
    <x v="0"/>
    <x v="5"/>
    <x v="0"/>
    <x v="1"/>
    <s v="Forecast"/>
    <n v="272246.07449092664"/>
    <n v="276395.39999999997"/>
    <x v="5"/>
    <n v="-4149.3255090733292"/>
    <n v="4149.3255090733292"/>
    <n v="1.5012281351546799E-2"/>
    <n v="-1.5012281351546799E-2"/>
    <x v="0"/>
    <n v="264369.3"/>
    <n v="1.0673244096425378"/>
    <n v="282167.80705011095"/>
    <n v="2.088459883960074E-2"/>
    <x v="0"/>
    <n v="1.0018126307383399"/>
    <n v="272739.55609394127"/>
    <n v="1.3226862335837346E-2"/>
  </r>
  <r>
    <x v="0"/>
    <x v="5"/>
    <x v="1"/>
    <x v="1"/>
    <s v="Forecast"/>
    <n v="273878.09185449069"/>
    <n v="276395.39999999997"/>
    <x v="4"/>
    <n v="-2517.3081455092761"/>
    <n v="2517.3081455092761"/>
    <n v="9.1076340109469099E-3"/>
    <n v="-9.1076340109469099E-3"/>
    <x v="0"/>
    <n v="264369.3"/>
    <n v="1.0604404228287896"/>
    <n v="280347.8922749511"/>
    <n v="1.4300137683011844E-2"/>
    <x v="0"/>
    <n v="1.0018126307383399"/>
    <n v="274374.53170234401"/>
    <n v="7.3115120499688147E-3"/>
  </r>
  <r>
    <x v="0"/>
    <x v="5"/>
    <x v="2"/>
    <x v="1"/>
    <s v="Forecast"/>
    <n v="275753.58706898952"/>
    <n v="276395.39999999997"/>
    <x v="3"/>
    <n v="-641.81293101044139"/>
    <n v="641.81293101044139"/>
    <n v="2.3220825346964599E-3"/>
    <n v="-2.3220825346964599E-3"/>
    <x v="0"/>
    <n v="264369.3"/>
    <n v="1.048724338937981"/>
    <n v="277250.5193779968"/>
    <n v="3.0938263733652255E-3"/>
    <x v="0"/>
    <n v="1.0018126307383399"/>
    <n v="276253.42649711826"/>
    <n v="5.136608745359314E-4"/>
  </r>
  <r>
    <x v="0"/>
    <x v="5"/>
    <x v="3"/>
    <x v="1"/>
    <s v="Forecast"/>
    <n v="273876.24410488119"/>
    <n v="276395.39999999997"/>
    <x v="2"/>
    <n v="-2519.1558951187762"/>
    <n v="2519.1558951187762"/>
    <n v="9.1143191786794402E-3"/>
    <n v="-9.1143191786794402E-3"/>
    <x v="0"/>
    <n v="264369.3"/>
    <n v="1.0370525354403599"/>
    <n v="274164.85285759316"/>
    <n v="8.0701312048131382E-3"/>
    <x v="0"/>
    <n v="1.0018126307383399"/>
    <n v="274372.68060344679"/>
    <n v="7.3182093354418245E-3"/>
  </r>
  <r>
    <x v="0"/>
    <x v="5"/>
    <x v="4"/>
    <x v="1"/>
    <s v="Forecast"/>
    <n v="275269.70436562493"/>
    <n v="276395.39999999997"/>
    <x v="1"/>
    <n v="-1125.6956343750353"/>
    <n v="1125.6956343750353"/>
    <n v="4.0727726813652998E-3"/>
    <n v="-4.0727726813652998E-3"/>
    <x v="0"/>
    <n v="264369.3"/>
    <n v="1.0308120027949881"/>
    <n v="272515.04761050903"/>
    <n v="1.4039135200842455E-2"/>
    <x v="1"/>
    <n v="1.0018126307383399"/>
    <n v="275768.6666930918"/>
    <n v="2.2675243759779115E-3"/>
  </r>
  <r>
    <x v="0"/>
    <x v="5"/>
    <x v="5"/>
    <x v="1"/>
    <s v="Forecast"/>
    <n v="276851.27631068695"/>
    <n v="276395.39999999997"/>
    <x v="0"/>
    <n v="455.87631068698829"/>
    <n v="455.87631068698829"/>
    <n v="1.64936287176628E-3"/>
    <n v="1.64936287176628E-3"/>
    <x v="0"/>
    <n v="264369.3"/>
    <n v="1.0337179782779258"/>
    <n v="273283.29831475043"/>
    <n v="1.1259600142583915E-2"/>
    <x v="1"/>
    <n v="1.0018126307383399"/>
    <n v="277353.10544407635"/>
    <n v="3.4649832959462771E-3"/>
  </r>
  <r>
    <x v="0"/>
    <x v="6"/>
    <x v="0"/>
    <x v="1"/>
    <s v="Forecast"/>
    <n v="272518.32056541753"/>
    <n v="277389.59999999998"/>
    <x v="6"/>
    <n v="-4871.2794345824514"/>
    <n v="4871.2794345824514"/>
    <n v="1.7561146613219999E-2"/>
    <n v="-1.7561146613219999E-2"/>
    <x v="0"/>
    <n v="264621.89999999997"/>
    <n v="1.0673244096425378"/>
    <n v="282437.41319598665"/>
    <n v="1.8197557500305252E-2"/>
    <x v="0"/>
    <n v="1.0018126307383399"/>
    <n v="273012.2956500352"/>
    <n v="1.5780347749031601E-2"/>
  </r>
  <r>
    <x v="0"/>
    <x v="6"/>
    <x v="1"/>
    <x v="1"/>
    <s v="Forecast"/>
    <n v="274151.96994634514"/>
    <n v="277389.59999999998"/>
    <x v="5"/>
    <n v="-3237.630053654837"/>
    <n v="3237.630053654837"/>
    <n v="1.16717788037289E-2"/>
    <n v="-1.16717788037289E-2"/>
    <x v="0"/>
    <n v="264621.89999999997"/>
    <n v="1.0604404228287896"/>
    <n v="280615.75952575763"/>
    <n v="1.1630427116797659E-2"/>
    <x v="0"/>
    <n v="1.0018126307383399"/>
    <n v="274648.90623404633"/>
    <n v="9.8803046904197174E-3"/>
  </r>
  <r>
    <x v="0"/>
    <x v="6"/>
    <x v="2"/>
    <x v="1"/>
    <s v="Forecast"/>
    <n v="276442.971036662"/>
    <n v="277389.59999999998"/>
    <x v="4"/>
    <n v="-946.62896333797835"/>
    <n v="946.62896333797835"/>
    <n v="3.4126332181811398E-3"/>
    <n v="-3.4126332181811398E-3"/>
    <x v="0"/>
    <n v="264621.89999999997"/>
    <n v="1.048724338937981"/>
    <n v="277515.42714601249"/>
    <n v="4.5361162066822496E-4"/>
    <x v="0"/>
    <n v="1.0018126307383399"/>
    <n v="276944.06006336107"/>
    <n v="1.6061883237111375E-3"/>
  </r>
  <r>
    <x v="0"/>
    <x v="6"/>
    <x v="3"/>
    <x v="1"/>
    <s v="Forecast"/>
    <n v="274560.93471514335"/>
    <n v="277389.59999999998"/>
    <x v="3"/>
    <n v="-2828.66528485663"/>
    <n v="2828.66528485663"/>
    <n v="1.01974453435047E-2"/>
    <n v="-1.01974453435047E-2"/>
    <x v="0"/>
    <n v="264621.89999999997"/>
    <n v="1.0370525354403599"/>
    <n v="274426.81232804531"/>
    <n v="1.0680961622045897E-2"/>
    <x v="0"/>
    <n v="1.0018126307383399"/>
    <n v="275058.61230495537"/>
    <n v="8.4032988080468968E-3"/>
  </r>
  <r>
    <x v="0"/>
    <x v="6"/>
    <x v="4"/>
    <x v="1"/>
    <s v="Forecast"/>
    <n v="275957.87862653896"/>
    <n v="277389.59999999998"/>
    <x v="2"/>
    <n v="-1431.7213734610123"/>
    <n v="1431.7213734610123"/>
    <n v="5.1614097048375699E-3"/>
    <n v="-5.1614097048375699E-3"/>
    <x v="0"/>
    <n v="264621.89999999997"/>
    <n v="1.0308120027949881"/>
    <n v="272775.43072241504"/>
    <n v="1.6634254772294771E-2"/>
    <x v="1"/>
    <n v="1.0018126307383399"/>
    <n v="276458.0883598245"/>
    <n v="3.358134696381835E-3"/>
  </r>
  <r>
    <x v="0"/>
    <x v="6"/>
    <x v="5"/>
    <x v="1"/>
    <s v="Forecast"/>
    <n v="278364.69806587632"/>
    <n v="277389.59999999998"/>
    <x v="1"/>
    <n v="975.09806587634375"/>
    <n v="975.09806587634375"/>
    <n v="3.5152654096488999E-3"/>
    <n v="3.5152654096488999E-3"/>
    <x v="0"/>
    <n v="264621.89999999997"/>
    <n v="1.0337179782779258"/>
    <n v="273544.41547606338"/>
    <n v="1.3862035649269454E-2"/>
    <x v="1"/>
    <n v="1.0018126307383399"/>
    <n v="278869.27047405922"/>
    <n v="5.3342680261236888E-3"/>
  </r>
  <r>
    <x v="0"/>
    <x v="6"/>
    <x v="6"/>
    <x v="1"/>
    <s v="Forecast"/>
    <n v="276671.79539999994"/>
    <n v="277389.59999999998"/>
    <x v="0"/>
    <n v="-717.80460000003222"/>
    <n v="717.80460000003222"/>
    <n v="2.5877127332821102E-3"/>
    <n v="-2.5877127332821102E-3"/>
    <x v="0"/>
    <n v="264621.89999999997"/>
    <n v="1.039524958702305"/>
    <n v="275081.06966922543"/>
    <n v="8.3223391604247202E-3"/>
    <x v="1"/>
    <n v="1.0018126307383399"/>
    <n v="277173.2992007737"/>
    <n v="7.7977256258443702E-4"/>
  </r>
  <r>
    <x v="1"/>
    <x v="0"/>
    <x v="0"/>
    <x v="1"/>
    <s v="Forecast"/>
    <n v="29458.900244443037"/>
    <n v="23274.6"/>
    <x v="0"/>
    <n v="6184.3002444430385"/>
    <n v="6184.3002444430385"/>
    <n v="0.265710269755142"/>
    <n v="0.265710269755142"/>
    <x v="1"/>
    <n v="41172.6"/>
    <n v="0.77942692409710712"/>
    <n v="32091.03297508055"/>
    <n v="0.37880062278537774"/>
    <x v="0"/>
    <n v="1.1836764017367896"/>
    <n v="34869.805040465362"/>
    <n v="0.49819137774506822"/>
  </r>
  <r>
    <x v="1"/>
    <x v="1"/>
    <x v="0"/>
    <x v="1"/>
    <s v="Forecast"/>
    <n v="29797.970094520017"/>
    <n v="23141.1"/>
    <x v="1"/>
    <n v="6656.870094520018"/>
    <n v="6656.870094520018"/>
    <n v="0.28766437613251"/>
    <n v="0.28766437613251"/>
    <x v="1"/>
    <n v="42076.2"/>
    <n v="0.77942692409710712"/>
    <n v="32795.323143694695"/>
    <n v="0.41718946565611392"/>
    <x v="0"/>
    <n v="1.1836764017367896"/>
    <n v="35271.154020541915"/>
    <n v="0.52417793538517687"/>
  </r>
  <r>
    <x v="1"/>
    <x v="1"/>
    <x v="1"/>
    <x v="1"/>
    <s v="Forecast"/>
    <n v="29797.970094520017"/>
    <n v="23141.1"/>
    <x v="0"/>
    <n v="6656.870094520018"/>
    <n v="6656.870094520018"/>
    <n v="0.28766437613251"/>
    <n v="0.28766437613251"/>
    <x v="1"/>
    <n v="42076.2"/>
    <n v="0.67647026212697969"/>
    <n v="28463.298043307223"/>
    <n v="0.22998898251626865"/>
    <x v="0"/>
    <n v="1.1836764017367896"/>
    <n v="35271.154020541915"/>
    <n v="0.52417793538517687"/>
  </r>
  <r>
    <x v="1"/>
    <x v="2"/>
    <x v="0"/>
    <x v="1"/>
    <s v="Forecast"/>
    <n v="30159.644601268821"/>
    <n v="22202.399999999998"/>
    <x v="2"/>
    <n v="7957.2446012688233"/>
    <n v="7957.2446012688233"/>
    <n v="0.35839569601794502"/>
    <n v="0.35839569601794502"/>
    <x v="1"/>
    <n v="33249.9"/>
    <n v="0.77942692409710712"/>
    <n v="25915.867283536405"/>
    <n v="0.16725521941485638"/>
    <x v="0"/>
    <n v="1.1836764017367896"/>
    <n v="35699.259599290272"/>
    <n v="0.60790092959726316"/>
  </r>
  <r>
    <x v="1"/>
    <x v="2"/>
    <x v="1"/>
    <x v="1"/>
    <s v="Forecast"/>
    <n v="30159.644601268821"/>
    <n v="22202.399999999998"/>
    <x v="1"/>
    <n v="7957.2446012688233"/>
    <n v="7957.2446012688233"/>
    <n v="0.35839569601794502"/>
    <n v="0.35839569601794502"/>
    <x v="1"/>
    <n v="33249.9"/>
    <n v="0.67647026212697969"/>
    <n v="22492.568568695864"/>
    <n v="1.3069243356387882E-2"/>
    <x v="0"/>
    <n v="1.1836764017367896"/>
    <n v="35699.259599290272"/>
    <n v="0.60790092959726316"/>
  </r>
  <r>
    <x v="1"/>
    <x v="2"/>
    <x v="2"/>
    <x v="1"/>
    <s v="Forecast"/>
    <n v="24298.155000000002"/>
    <n v="22202.399999999998"/>
    <x v="0"/>
    <n v="2095.7550000000047"/>
    <n v="2095.7550000000047"/>
    <n v="9.4393173710950407E-2"/>
    <n v="9.4393173710950407E-2"/>
    <x v="1"/>
    <n v="33249.9"/>
    <n v="0.56018034408390094"/>
    <n v="18625.940422755299"/>
    <n v="0.16108436823247485"/>
    <x v="0"/>
    <n v="1.1836764017367896"/>
    <n v="28761.152679242787"/>
    <n v="0.2954073739434831"/>
  </r>
  <r>
    <x v="1"/>
    <x v="3"/>
    <x v="0"/>
    <x v="1"/>
    <s v="Forecast"/>
    <n v="30510.0167796817"/>
    <n v="27085.200000000001"/>
    <x v="3"/>
    <n v="3424.8167796816997"/>
    <n v="3424.8167796816997"/>
    <n v="0.126446058352226"/>
    <n v="0.126446058352226"/>
    <x v="1"/>
    <n v="37240.5"/>
    <n v="0.77942692409710712"/>
    <n v="29026.248366838317"/>
    <n v="7.1664538819662282E-2"/>
    <x v="0"/>
    <n v="1.1836764017367896"/>
    <n v="36113.986878702708"/>
    <n v="0.33334761710095206"/>
  </r>
  <r>
    <x v="1"/>
    <x v="3"/>
    <x v="1"/>
    <x v="1"/>
    <s v="Forecast"/>
    <n v="30510.0167796817"/>
    <n v="27085.200000000001"/>
    <x v="2"/>
    <n v="3424.8167796816997"/>
    <n v="3424.8167796816997"/>
    <n v="0.126446058352226"/>
    <n v="0.126446058352226"/>
    <x v="1"/>
    <n v="37240.5"/>
    <n v="0.67647026212697969"/>
    <n v="25192.090796739787"/>
    <n v="6.9894599384911826E-2"/>
    <x v="0"/>
    <n v="1.1836764017367896"/>
    <n v="36113.986878702708"/>
    <n v="0.33334761710095206"/>
  </r>
  <r>
    <x v="1"/>
    <x v="3"/>
    <x v="2"/>
    <x v="1"/>
    <s v="Forecast"/>
    <n v="24541.136550000003"/>
    <n v="27085.200000000001"/>
    <x v="1"/>
    <n v="-2544.0634499999978"/>
    <n v="2544.0634499999978"/>
    <n v="9.3928176642594396E-2"/>
    <n v="-9.3928176642594396E-2"/>
    <x v="1"/>
    <n v="37240.5"/>
    <n v="0.56018034408390094"/>
    <n v="20861.396103856514"/>
    <n v="0.22978615244279113"/>
    <x v="0"/>
    <n v="1.1836764017367896"/>
    <n v="29048.764206035212"/>
    <n v="7.2495835586785809E-2"/>
  </r>
  <r>
    <x v="1"/>
    <x v="3"/>
    <x v="3"/>
    <x v="1"/>
    <s v="Forecast"/>
    <n v="25500"/>
    <n v="27085.200000000001"/>
    <x v="0"/>
    <n v="-1585.2000000000007"/>
    <n v="1585.2000000000007"/>
    <n v="5.8526427716982E-2"/>
    <n v="-5.8526427716982E-2"/>
    <x v="1"/>
    <n v="37240.5"/>
    <n v="0.59433917804746317"/>
    <n v="22133.488160076551"/>
    <n v="0.18281983666073906"/>
    <x v="0"/>
    <n v="1.1836764017367896"/>
    <n v="30183.748244288134"/>
    <n v="0.11440005037024401"/>
  </r>
  <r>
    <x v="1"/>
    <x v="4"/>
    <x v="0"/>
    <x v="1"/>
    <s v="Forecast"/>
    <n v="30849.086629758705"/>
    <n v="28424.1"/>
    <x v="4"/>
    <n v="2424.9866297587068"/>
    <n v="2424.9866297587068"/>
    <n v="8.5314456034094599E-2"/>
    <n v="8.5314456034094599E-2"/>
    <x v="1"/>
    <n v="36917.699999999997"/>
    <n v="0.77942692409710712"/>
    <n v="28774.64935573977"/>
    <n v="1.2332821645708088E-2"/>
    <x v="0"/>
    <n v="1.1836764017367896"/>
    <n v="36515.33585877929"/>
    <n v="0.28466111007135819"/>
  </r>
  <r>
    <x v="1"/>
    <x v="4"/>
    <x v="1"/>
    <x v="1"/>
    <s v="Forecast"/>
    <n v="30849.086629758705"/>
    <n v="28424.1"/>
    <x v="3"/>
    <n v="2424.9866297587068"/>
    <n v="2424.9866297587068"/>
    <n v="8.5314456034094599E-2"/>
    <n v="8.5314456034094599E-2"/>
    <x v="1"/>
    <n v="36917.699999999997"/>
    <n v="0.67647026212697969"/>
    <n v="24973.726196125197"/>
    <n v="0.12138902564636353"/>
    <x v="0"/>
    <n v="1.1836764017367896"/>
    <n v="36515.33585877929"/>
    <n v="0.28466111007135819"/>
  </r>
  <r>
    <x v="1"/>
    <x v="4"/>
    <x v="2"/>
    <x v="1"/>
    <s v="Forecast"/>
    <n v="24786.547915500003"/>
    <n v="28424.1"/>
    <x v="2"/>
    <n v="-3637.5520844999955"/>
    <n v="3637.5520844999955"/>
    <n v="0.12797422203341499"/>
    <n v="-0.12797422203341499"/>
    <x v="1"/>
    <n v="36917.699999999997"/>
    <n v="0.56018034408390094"/>
    <n v="20680.569888786227"/>
    <n v="0.2724283305791132"/>
    <x v="0"/>
    <n v="1.1836764017367896"/>
    <n v="29339.251848095566"/>
    <n v="3.2196335085211754E-2"/>
  </r>
  <r>
    <x v="1"/>
    <x v="4"/>
    <x v="3"/>
    <x v="1"/>
    <s v="Forecast"/>
    <n v="26010"/>
    <n v="28424.1"/>
    <x v="1"/>
    <n v="-2414.0999999999985"/>
    <n v="2414.0999999999985"/>
    <n v="8.4931449016855398E-2"/>
    <n v="-8.4931449016855398E-2"/>
    <x v="1"/>
    <n v="36917.699999999997"/>
    <n v="0.59433917804746317"/>
    <n v="21941.635473402828"/>
    <n v="0.2280622614822341"/>
    <x v="0"/>
    <n v="1.1836764017367896"/>
    <n v="30787.423209173896"/>
    <n v="8.3145049770226589E-2"/>
  </r>
  <r>
    <x v="1"/>
    <x v="4"/>
    <x v="4"/>
    <x v="1"/>
    <s v="Forecast"/>
    <n v="24900"/>
    <n v="28424.1"/>
    <x v="0"/>
    <n v="-3524.0999999999985"/>
    <n v="3524.0999999999985"/>
    <n v="0.123982817397912"/>
    <n v="-0.123982817397912"/>
    <x v="1"/>
    <n v="36917.699999999997"/>
    <n v="0.64834302036736124"/>
    <n v="23935.333123016131"/>
    <n v="0.15792116116196706"/>
    <x v="1"/>
    <n v="1.1836764017367896"/>
    <n v="29473.542403246061"/>
    <n v="3.6920866562039356E-2"/>
  </r>
  <r>
    <x v="1"/>
    <x v="5"/>
    <x v="0"/>
    <x v="1"/>
    <s v="Forecast"/>
    <n v="31210.761136507488"/>
    <n v="28372.2"/>
    <x v="5"/>
    <n v="2838.5611365074874"/>
    <n v="2838.5611365074874"/>
    <n v="0.100047269387199"/>
    <n v="0.100047269387199"/>
    <x v="1"/>
    <n v="33806.1"/>
    <n v="0.77942692409710712"/>
    <n v="26349.384538719212"/>
    <n v="7.1295685963047931E-2"/>
    <x v="0"/>
    <n v="1.1836764017367896"/>
    <n v="36943.441437527617"/>
    <n v="0.30209999356862055"/>
  </r>
  <r>
    <x v="1"/>
    <x v="5"/>
    <x v="1"/>
    <x v="1"/>
    <s v="Forecast"/>
    <n v="31210.761136507488"/>
    <n v="28372.2"/>
    <x v="4"/>
    <n v="2838.5611365074874"/>
    <n v="2838.5611365074874"/>
    <n v="0.100047269387199"/>
    <n v="0.100047269387199"/>
    <x v="1"/>
    <n v="33806.1"/>
    <n v="0.67647026212697969"/>
    <n v="22868.821328490889"/>
    <n v="0.19397081197471863"/>
    <x v="0"/>
    <n v="1.1836764017367896"/>
    <n v="36943.441437527617"/>
    <n v="0.30209999356862055"/>
  </r>
  <r>
    <x v="1"/>
    <x v="5"/>
    <x v="2"/>
    <x v="1"/>
    <s v="Forecast"/>
    <n v="25034.413394654999"/>
    <n v="28372.2"/>
    <x v="3"/>
    <n v="-3337.7866053450016"/>
    <n v="3337.7866053450016"/>
    <n v="0.11764285481369099"/>
    <n v="-0.11764285481369099"/>
    <x v="1"/>
    <n v="33806.1"/>
    <n v="0.56018034408390094"/>
    <n v="18937.512730134764"/>
    <n v="0.33253280569942539"/>
    <x v="0"/>
    <n v="1.1836764017367896"/>
    <n v="29632.644366576518"/>
    <n v="4.4425330660876401E-2"/>
  </r>
  <r>
    <x v="1"/>
    <x v="5"/>
    <x v="3"/>
    <x v="1"/>
    <s v="Forecast"/>
    <n v="26530.2"/>
    <n v="28372.2"/>
    <x v="2"/>
    <n v="-1842"/>
    <n v="1842"/>
    <n v="6.49227060291412E-2"/>
    <n v="-6.49227060291412E-2"/>
    <x v="1"/>
    <n v="33806.1"/>
    <n v="0.59433917804746317"/>
    <n v="20092.289686990345"/>
    <n v="0.29183180412550508"/>
    <x v="0"/>
    <n v="1.1836764017367896"/>
    <n v="31403.171673357374"/>
    <n v="0.10682892667320029"/>
  </r>
  <r>
    <x v="1"/>
    <x v="5"/>
    <x v="4"/>
    <x v="1"/>
    <s v="Forecast"/>
    <n v="24526.5"/>
    <n v="28372.2"/>
    <x v="1"/>
    <n v="-3845.7000000000007"/>
    <n v="3845.7000000000007"/>
    <n v="0.13554465286442399"/>
    <n v="-0.13554465286442399"/>
    <x v="1"/>
    <n v="33806.1"/>
    <n v="0.64834302036736124"/>
    <n v="21917.948980841051"/>
    <n v="0.22748503884643947"/>
    <x v="1"/>
    <n v="1.1836764017367896"/>
    <n v="29031.439267197369"/>
    <n v="2.323539475956635E-2"/>
  </r>
  <r>
    <x v="1"/>
    <x v="5"/>
    <x v="5"/>
    <x v="1"/>
    <s v="Forecast"/>
    <n v="28645.678436822636"/>
    <n v="28372.2"/>
    <x v="0"/>
    <n v="273.47843682263556"/>
    <n v="273.47843682263556"/>
    <n v="9.6389577411210795E-3"/>
    <n v="9.6389577411210795E-3"/>
    <x v="1"/>
    <n v="33806.1"/>
    <n v="0.72165993605469503"/>
    <n v="24396.507964258624"/>
    <n v="0.14012632209491602"/>
    <x v="1"/>
    <n v="1.1836764017367896"/>
    <n v="33907.213577407361"/>
    <n v="0.19508580855229274"/>
  </r>
  <r>
    <x v="1"/>
    <x v="6"/>
    <x v="0"/>
    <x v="1"/>
    <s v="Forecast"/>
    <n v="31549.830986584486"/>
    <n v="33407.4"/>
    <x v="6"/>
    <n v="-1857.5690134155157"/>
    <n v="1857.5690134155157"/>
    <n v="5.5603519382397798E-2"/>
    <n v="-5.5603519382397798E-2"/>
    <x v="1"/>
    <n v="60732.899999999994"/>
    <n v="0.77942692409710712"/>
    <n v="47336.857438497194"/>
    <n v="0.4169572441583958"/>
    <x v="0"/>
    <n v="1.1836764017367896"/>
    <n v="37344.790417604192"/>
    <n v="0.11785982799033119"/>
  </r>
  <r>
    <x v="1"/>
    <x v="6"/>
    <x v="1"/>
    <x v="1"/>
    <s v="Forecast"/>
    <n v="31549.830986584486"/>
    <n v="33407.4"/>
    <x v="5"/>
    <n v="-1857.5690134155157"/>
    <n v="1857.5690134155157"/>
    <n v="5.5603519382397798E-2"/>
    <n v="-5.5603519382397798E-2"/>
    <x v="1"/>
    <n v="60732.899999999994"/>
    <n v="0.67647026212697969"/>
    <n v="41084.000782731644"/>
    <n v="0.22978743579960256"/>
    <x v="0"/>
    <n v="1.1836764017367896"/>
    <n v="37344.790417604192"/>
    <n v="0.11785982799033119"/>
  </r>
  <r>
    <x v="1"/>
    <x v="6"/>
    <x v="2"/>
    <x v="1"/>
    <s v="Forecast"/>
    <n v="25284.757528601549"/>
    <n v="33407.4"/>
    <x v="4"/>
    <n v="-8122.6424713984525"/>
    <n v="8122.6424713984525"/>
    <n v="0.24313901924119999"/>
    <n v="-0.24313901924119999"/>
    <x v="1"/>
    <n v="60732.899999999994"/>
    <n v="0.56018034408390094"/>
    <n v="34021.376819213147"/>
    <n v="1.8378467621339736E-2"/>
    <x v="0"/>
    <n v="1.1836764017367896"/>
    <n v="29928.970810242281"/>
    <n v="0.10412151768044565"/>
  </r>
  <r>
    <x v="1"/>
    <x v="6"/>
    <x v="3"/>
    <x v="1"/>
    <s v="Forecast"/>
    <n v="27060.804"/>
    <n v="33407.4"/>
    <x v="3"/>
    <n v="-6346.5960000000014"/>
    <n v="6346.5960000000014"/>
    <n v="0.18997575387488999"/>
    <n v="-0.18997575387488999"/>
    <x v="1"/>
    <n v="60732.899999999994"/>
    <n v="0.59433917804746317"/>
    <n v="36095.94186643877"/>
    <n v="8.0477435132299102E-2"/>
    <x v="0"/>
    <n v="1.1836764017367896"/>
    <n v="32031.235106824523"/>
    <n v="4.1193415027074208E-2"/>
  </r>
  <r>
    <x v="1"/>
    <x v="6"/>
    <x v="4"/>
    <x v="1"/>
    <s v="Forecast"/>
    <n v="24158.602500000001"/>
    <n v="33407.4"/>
    <x v="2"/>
    <n v="-9248.7975000000006"/>
    <n v="9248.7975000000006"/>
    <n v="0.27684876703963801"/>
    <n v="-0.27684876703963801"/>
    <x v="1"/>
    <n v="60732.899999999994"/>
    <n v="0.64834302036736124"/>
    <n v="39375.751821668913"/>
    <n v="0.17865358638112847"/>
    <x v="1"/>
    <n v="1.1836764017367896"/>
    <n v="28595.967678189409"/>
    <n v="0.14402295065795581"/>
  </r>
  <r>
    <x v="1"/>
    <x v="6"/>
    <x v="5"/>
    <x v="1"/>
    <s v="Forecast"/>
    <n v="28853.408221343874"/>
    <n v="33407.4"/>
    <x v="1"/>
    <n v="-4553.9917786561273"/>
    <n v="4553.9917786561273"/>
    <n v="0.136316857302757"/>
    <n v="-0.136316857302757"/>
    <x v="1"/>
    <n v="60732.899999999994"/>
    <n v="0.72165993605469503"/>
    <n v="43828.500730416185"/>
    <n v="0.31193989147363105"/>
    <x v="1"/>
    <n v="1.1836764017367896"/>
    <n v="34153.098421283015"/>
    <n v="2.232135458859456E-2"/>
  </r>
  <r>
    <x v="1"/>
    <x v="6"/>
    <x v="6"/>
    <x v="1"/>
    <s v="Forecast"/>
    <n v="28565.154403031858"/>
    <n v="33407.4"/>
    <x v="0"/>
    <n v="-4842.2455969681432"/>
    <n v="4842.2455969681432"/>
    <n v="0.144945299453658"/>
    <n v="-0.144945299453658"/>
    <x v="1"/>
    <n v="60732.899999999994"/>
    <n v="0.77883306104554062"/>
    <n v="47300.790413172712"/>
    <n v="0.4158776322962191"/>
    <x v="1"/>
    <n v="1.1836764017367896"/>
    <n v="33811.89917883656"/>
    <n v="1.2108071230821875E-2"/>
  </r>
  <r>
    <x v="2"/>
    <x v="0"/>
    <x v="0"/>
    <x v="1"/>
    <s v="Forecast"/>
    <n v="67339.23"/>
    <n v="48216.9"/>
    <x v="0"/>
    <n v="19122.329999999994"/>
    <n v="19122.329999999994"/>
    <n v="0.39658978490944002"/>
    <n v="0.39658978490944002"/>
    <x v="2"/>
    <n v="52272"/>
    <n v="1.1899074250855222"/>
    <n v="62198.840924070413"/>
    <n v="0.28998008839370454"/>
    <x v="0"/>
    <n v="1.0370054508427586"/>
    <n v="69831.14856555422"/>
    <n v="0.44827121954240562"/>
  </r>
  <r>
    <x v="2"/>
    <x v="1"/>
    <x v="0"/>
    <x v="1"/>
    <s v="Forecast"/>
    <n v="65992.445399999997"/>
    <n v="41213.1"/>
    <x v="1"/>
    <n v="24779.345399999998"/>
    <n v="24779.345399999998"/>
    <n v="0.60124924841858496"/>
    <n v="0.60124924841858496"/>
    <x v="2"/>
    <n v="53282.7"/>
    <n v="1.1899074250855222"/>
    <n v="63401.480358604349"/>
    <n v="0.5383817368410615"/>
    <x v="0"/>
    <n v="1.0370054508427586"/>
    <n v="68434.525594243125"/>
    <n v="0.66050419876794342"/>
  </r>
  <r>
    <x v="2"/>
    <x v="1"/>
    <x v="1"/>
    <x v="1"/>
    <s v="Forecast"/>
    <n v="53229.709836021153"/>
    <n v="41213.1"/>
    <x v="0"/>
    <n v="12016.609836021154"/>
    <n v="12016.609836021154"/>
    <n v="0.29157257852530299"/>
    <n v="0.29157257852530299"/>
    <x v="2"/>
    <n v="53282.7"/>
    <n v="1.1315451544602804"/>
    <n v="60291.781001560776"/>
    <n v="0.46292758859587796"/>
    <x v="0"/>
    <n v="1.0370054508427586"/>
    <n v="55199.499246732339"/>
    <n v="0.33936780408977585"/>
  </r>
  <r>
    <x v="2"/>
    <x v="2"/>
    <x v="0"/>
    <x v="1"/>
    <s v="Forecast"/>
    <n v="64672.596491999997"/>
    <n v="39048.9"/>
    <x v="2"/>
    <n v="25623.696491999995"/>
    <n v="25623.696491999995"/>
    <n v="0.65619509107811003"/>
    <n v="0.65619509107811003"/>
    <x v="2"/>
    <n v="51703.799999999996"/>
    <n v="1.1899074250855222"/>
    <n v="61522.735525136814"/>
    <n v="0.57553056616541853"/>
    <x v="0"/>
    <n v="1.0370054508427586"/>
    <n v="67065.835082358273"/>
    <n v="0.71748333710701895"/>
  </r>
  <r>
    <x v="2"/>
    <x v="2"/>
    <x v="1"/>
    <x v="1"/>
    <s v="Forecast"/>
    <n v="53648.157355786519"/>
    <n v="39048.9"/>
    <x v="1"/>
    <n v="14599.257355786518"/>
    <n v="14599.257355786518"/>
    <n v="0.37387115528956"/>
    <n v="0.37387115528956"/>
    <x v="2"/>
    <n v="51703.799999999996"/>
    <n v="1.1315451544602804"/>
    <n v="58505.18435718344"/>
    <n v="0.4982543517790114"/>
    <x v="0"/>
    <n v="1.0370054508427586"/>
    <n v="55633.431605620659"/>
    <n v="0.42471187679091232"/>
  </r>
  <r>
    <x v="2"/>
    <x v="2"/>
    <x v="2"/>
    <x v="1"/>
    <s v="Forecast"/>
    <n v="45000"/>
    <n v="39048.9"/>
    <x v="0"/>
    <n v="5951.0999999999985"/>
    <n v="5951.0999999999985"/>
    <n v="0.152401220008758"/>
    <n v="0.152401220008758"/>
    <x v="2"/>
    <n v="51703.799999999996"/>
    <n v="1.0253526743152206"/>
    <n v="53014.629602259301"/>
    <n v="0.35764719626568992"/>
    <x v="0"/>
    <n v="1.0370054508427586"/>
    <n v="46665.245287924139"/>
    <n v="0.19504634670692739"/>
  </r>
  <r>
    <x v="2"/>
    <x v="3"/>
    <x v="0"/>
    <x v="1"/>
    <s v="Forecast"/>
    <n v="63379.14456216"/>
    <n v="55454.400000000001"/>
    <x v="3"/>
    <n v="7924.7445621599982"/>
    <n v="7924.7445621599982"/>
    <n v="0.14290560464381499"/>
    <n v="0.14290560464381499"/>
    <x v="2"/>
    <n v="58986.899999999994"/>
    <n v="1.1899074250855222"/>
    <n v="70188.950292777183"/>
    <n v="0.26570570221257794"/>
    <x v="0"/>
    <n v="1.0370054508427586"/>
    <n v="65724.518380711103"/>
    <n v="0.18519934181437542"/>
  </r>
  <r>
    <x v="2"/>
    <x v="3"/>
    <x v="1"/>
    <x v="1"/>
    <s v="Forecast"/>
    <n v="54053.528390559222"/>
    <n v="55454.400000000001"/>
    <x v="2"/>
    <n v="-1400.8716094407791"/>
    <n v="1400.8716094407791"/>
    <n v="2.5261685446795499E-2"/>
    <n v="-2.5261685446795499E-2"/>
    <x v="2"/>
    <n v="58986.899999999994"/>
    <n v="1.1315451544602804"/>
    <n v="66746.340871633103"/>
    <n v="0.20362569735914737"/>
    <x v="0"/>
    <n v="1.0370054508427586"/>
    <n v="56053.803578293722"/>
    <n v="1.0808945336956505E-2"/>
  </r>
  <r>
    <x v="2"/>
    <x v="3"/>
    <x v="2"/>
    <x v="1"/>
    <s v="Forecast"/>
    <n v="46350"/>
    <n v="55454.400000000001"/>
    <x v="1"/>
    <n v="-9104.4000000000015"/>
    <n v="9104.4000000000015"/>
    <n v="0.16417813554920799"/>
    <n v="-0.16417813554920799"/>
    <x v="2"/>
    <n v="58986.899999999994"/>
    <n v="1.0253526743152206"/>
    <n v="60482.375664564483"/>
    <n v="9.066865144270754E-2"/>
    <x v="0"/>
    <n v="1.0370054508427586"/>
    <n v="48065.202646561862"/>
    <n v="0.13324817063097139"/>
  </r>
  <r>
    <x v="2"/>
    <x v="3"/>
    <x v="3"/>
    <x v="1"/>
    <s v="Forecast"/>
    <n v="45600"/>
    <n v="55454.400000000001"/>
    <x v="0"/>
    <n v="-9854.4000000000015"/>
    <n v="9854.4000000000015"/>
    <n v="0.17770276118757"/>
    <n v="-0.17770276118757"/>
    <x v="2"/>
    <n v="58986.899999999994"/>
    <n v="0.81704846780127627"/>
    <n v="48195.156265347097"/>
    <n v="0.1309047385717437"/>
    <x v="0"/>
    <n v="1.0370054508427586"/>
    <n v="47287.448558429795"/>
    <n v="0.14727328113856081"/>
  </r>
  <r>
    <x v="2"/>
    <x v="4"/>
    <x v="0"/>
    <x v="1"/>
    <s v="Forecast"/>
    <n v="62111.561670916795"/>
    <n v="42866.1"/>
    <x v="4"/>
    <n v="19245.461670916797"/>
    <n v="19245.461670916797"/>
    <n v="0.44896693823130202"/>
    <n v="0.44896693823130202"/>
    <x v="2"/>
    <n v="48033.299999999996"/>
    <n v="1.1899074250855222"/>
    <n v="57155.180321360407"/>
    <n v="0.33334220564409661"/>
    <x v="0"/>
    <n v="1.0370054508427586"/>
    <n v="64410.028013096875"/>
    <n v="0.50258661303680241"/>
  </r>
  <r>
    <x v="2"/>
    <x v="4"/>
    <x v="1"/>
    <x v="1"/>
    <s v="Forecast"/>
    <n v="54445.822940339254"/>
    <n v="42866.1"/>
    <x v="3"/>
    <n v="11579.722940339256"/>
    <n v="11579.722940339256"/>
    <n v="0.27013707662556802"/>
    <n v="0.27013707662556802"/>
    <x v="2"/>
    <n v="48033.299999999996"/>
    <n v="1.1315451544602804"/>
    <n v="54351.847867736979"/>
    <n v="0.26794478312085729"/>
    <x v="0"/>
    <n v="1.0370054508427586"/>
    <n v="56460.615164751522"/>
    <n v="0.31713907177820055"/>
  </r>
  <r>
    <x v="2"/>
    <x v="4"/>
    <x v="2"/>
    <x v="1"/>
    <s v="Forecast"/>
    <n v="47740.5"/>
    <n v="42866.1"/>
    <x v="2"/>
    <n v="4874.4000000000015"/>
    <n v="4874.4000000000015"/>
    <n v="0.113712234143064"/>
    <n v="0.113712234143064"/>
    <x v="2"/>
    <n v="48033.299999999996"/>
    <n v="1.0253526743152206"/>
    <n v="49251.072611185278"/>
    <n v="0.14895156338424256"/>
    <x v="0"/>
    <n v="1.0370054508427586"/>
    <n v="49507.158725958718"/>
    <n v="0.15492565747662418"/>
  </r>
  <r>
    <x v="2"/>
    <x v="4"/>
    <x v="3"/>
    <x v="1"/>
    <s v="Forecast"/>
    <n v="51000"/>
    <n v="42866.1"/>
    <x v="1"/>
    <n v="8133.9000000000015"/>
    <n v="8133.9000000000015"/>
    <n v="0.189751341969528"/>
    <n v="0.189751341969528"/>
    <x v="2"/>
    <n v="48033.299999999996"/>
    <n v="0.81704846780127627"/>
    <n v="39245.534168439037"/>
    <n v="8.4462216799777959E-2"/>
    <x v="0"/>
    <n v="1.0370054508427586"/>
    <n v="52887.277992980693"/>
    <n v="0.23377862676988798"/>
  </r>
  <r>
    <x v="2"/>
    <x v="4"/>
    <x v="4"/>
    <x v="1"/>
    <s v="Forecast"/>
    <n v="50400"/>
    <n v="42866.1"/>
    <x v="0"/>
    <n v="7533.9000000000015"/>
    <n v="7533.9000000000015"/>
    <n v="0.175754267358122"/>
    <n v="0.175754267358122"/>
    <x v="2"/>
    <n v="48033.299999999996"/>
    <n v="0.82294537690137659"/>
    <n v="39528.782172316889"/>
    <n v="7.7854477726761004E-2"/>
    <x v="1"/>
    <n v="1.0370054508427586"/>
    <n v="52265.074722475038"/>
    <n v="0.21926358410200694"/>
  </r>
  <r>
    <x v="2"/>
    <x v="5"/>
    <x v="0"/>
    <x v="1"/>
    <s v="Forecast"/>
    <n v="60869.330437498458"/>
    <n v="47478.299999999996"/>
    <x v="5"/>
    <n v="13391.030437498463"/>
    <n v="13391.030437498463"/>
    <n v="0.28204528042281302"/>
    <n v="0.28204528042281302"/>
    <x v="2"/>
    <n v="49260.9"/>
    <n v="1.1899074250855222"/>
    <n v="58615.910676395397"/>
    <n v="0.23458318171449699"/>
    <x v="0"/>
    <n v="1.0370054508427586"/>
    <n v="63121.827452834943"/>
    <n v="0.32948794402569065"/>
  </r>
  <r>
    <x v="2"/>
    <x v="5"/>
    <x v="1"/>
    <x v="1"/>
    <s v="Forecast"/>
    <n v="54864.270460104628"/>
    <n v="47478.299999999996"/>
    <x v="4"/>
    <n v="7385.9704601046324"/>
    <n v="7385.9704601046324"/>
    <n v="0.155565183675587"/>
    <n v="0.155565183675587"/>
    <x v="2"/>
    <n v="49260.9"/>
    <n v="1.1315451544602804"/>
    <n v="55740.93269935243"/>
    <n v="0.17402966617070187"/>
    <x v="0"/>
    <n v="1.0370054508427586"/>
    <n v="56894.547523639842"/>
    <n v="0.19832739427569746"/>
  </r>
  <r>
    <x v="2"/>
    <x v="5"/>
    <x v="2"/>
    <x v="1"/>
    <s v="Forecast"/>
    <n v="49172.715000000004"/>
    <n v="47478.299999999996"/>
    <x v="3"/>
    <n v="1694.4150000000081"/>
    <n v="1694.4150000000081"/>
    <n v="3.5688198608627701E-2"/>
    <n v="3.5688198608627701E-2"/>
    <x v="2"/>
    <n v="49260.9"/>
    <n v="1.0253526743152206"/>
    <n v="50509.795554174649"/>
    <n v="6.3850128462363931E-2"/>
    <x v="0"/>
    <n v="1.0370054508427586"/>
    <n v="50992.373487737481"/>
    <n v="7.4014307330664442E-2"/>
  </r>
  <r>
    <x v="2"/>
    <x v="5"/>
    <x v="3"/>
    <x v="1"/>
    <s v="Forecast"/>
    <n v="54000"/>
    <n v="47478.299999999996"/>
    <x v="2"/>
    <n v="6521.7000000000044"/>
    <n v="6521.7000000000044"/>
    <n v="0.13736169997662101"/>
    <n v="0.13736169997662101"/>
    <x v="2"/>
    <n v="49260.9"/>
    <n v="0.81704846780127627"/>
    <n v="40248.542867511889"/>
    <n v="0.15227497893749581"/>
    <x v="0"/>
    <n v="1.0370054508427586"/>
    <n v="55998.29434550897"/>
    <n v="0.17945028245554231"/>
  </r>
  <r>
    <x v="2"/>
    <x v="5"/>
    <x v="4"/>
    <x v="1"/>
    <s v="Forecast"/>
    <n v="49644"/>
    <n v="47478.299999999996"/>
    <x v="1"/>
    <n v="2165.7000000000044"/>
    <n v="2165.7000000000044"/>
    <n v="4.5614522845173602E-2"/>
    <n v="4.5614522845173602E-2"/>
    <x v="2"/>
    <n v="49260.9"/>
    <n v="0.82294537690137659"/>
    <n v="40539.029917001026"/>
    <n v="0.14615666700364105"/>
    <x v="1"/>
    <n v="1.0370054508427586"/>
    <n v="51481.09860163791"/>
    <n v="8.4307959670795185E-2"/>
  </r>
  <r>
    <x v="2"/>
    <x v="5"/>
    <x v="5"/>
    <x v="1"/>
    <s v="Forecast"/>
    <n v="46067.210633699935"/>
    <n v="47478.299999999996"/>
    <x v="0"/>
    <n v="-1411.0893663000606"/>
    <n v="1411.0893663000606"/>
    <n v="2.9720722230999402E-2"/>
    <n v="-2.9720722230999402E-2"/>
    <x v="2"/>
    <n v="49260.9"/>
    <n v="0.86259360453053302"/>
    <n v="42492.137293418135"/>
    <n v="0.10501982393181436"/>
    <x v="1"/>
    <n v="1.0370054508427586"/>
    <n v="47771.948532268325"/>
    <n v="6.1848998862286415E-3"/>
  </r>
  <r>
    <x v="2"/>
    <x v="6"/>
    <x v="0"/>
    <x v="1"/>
    <s v="Forecast"/>
    <n v="59651.943828748495"/>
    <n v="50129.1"/>
    <x v="6"/>
    <n v="9522.8438287484969"/>
    <n v="9522.8438287484969"/>
    <n v="0.18996638337310101"/>
    <n v="0.18996638337310101"/>
    <x v="2"/>
    <n v="53396.1"/>
    <n v="1.1899074250855222"/>
    <n v="63536.41586060905"/>
    <n v="0.26745574647478315"/>
    <x v="0"/>
    <n v="1.0370054508427586"/>
    <n v="61859.390903778251"/>
    <n v="0.23400162587754922"/>
  </r>
  <r>
    <x v="2"/>
    <x v="6"/>
    <x v="1"/>
    <x v="1"/>
    <s v="Forecast"/>
    <n v="55256.56500988466"/>
    <n v="50129.1"/>
    <x v="5"/>
    <n v="5127.4650098846614"/>
    <n v="5127.4650098846614"/>
    <n v="0.102285199811779"/>
    <n v="0.102285199811779"/>
    <x v="2"/>
    <n v="53396.1"/>
    <n v="1.1315451544602804"/>
    <n v="60420.098222076573"/>
    <n v="0.20528990590448612"/>
    <x v="0"/>
    <n v="1.0370054508427586"/>
    <n v="57301.359110097641"/>
    <n v="0.14307576058811433"/>
  </r>
  <r>
    <x v="2"/>
    <x v="6"/>
    <x v="2"/>
    <x v="1"/>
    <s v="Forecast"/>
    <n v="50647.896450000007"/>
    <n v="50129.1"/>
    <x v="4"/>
    <n v="518.79645000000892"/>
    <n v="518.79645000000892"/>
    <n v="1.03492073466312E-2"/>
    <n v="1.03492073466312E-2"/>
    <x v="2"/>
    <n v="53396.1"/>
    <n v="1.0253526743152206"/>
    <n v="54749.833933002948"/>
    <n v="9.217667847623337E-2"/>
    <x v="0"/>
    <n v="1.0370054508427586"/>
    <n v="52522.144692369613"/>
    <n v="4.7737635273117106E-2"/>
  </r>
  <r>
    <x v="2"/>
    <x v="6"/>
    <x v="3"/>
    <x v="1"/>
    <s v="Forecast"/>
    <n v="56700"/>
    <n v="50129.1"/>
    <x v="3"/>
    <n v="6570.9000000000015"/>
    <n v="6570.9000000000015"/>
    <n v="0.13107955259519899"/>
    <n v="0.13107955259519899"/>
    <x v="2"/>
    <n v="53396.1"/>
    <n v="0.81704846780127627"/>
    <n v="43627.201691563729"/>
    <n v="0.12970307283466628"/>
    <x v="0"/>
    <n v="1.0370054508427586"/>
    <n v="58798.209062784415"/>
    <n v="0.17293566137801031"/>
  </r>
  <r>
    <x v="2"/>
    <x v="6"/>
    <x v="4"/>
    <x v="1"/>
    <s v="Forecast"/>
    <n v="48899.34"/>
    <n v="50129.1"/>
    <x v="2"/>
    <n v="-1229.760000000002"/>
    <n v="1229.760000000002"/>
    <n v="2.4531858740731501E-2"/>
    <n v="-2.4531858740731501E-2"/>
    <x v="2"/>
    <n v="53396.1"/>
    <n v="0.82294537690137659"/>
    <n v="43942.07363956359"/>
    <n v="0.12342185198689799"/>
    <x v="1"/>
    <n v="1.0370054508427586"/>
    <n v="50708.882122613337"/>
    <n v="1.1565779609315513E-2"/>
  </r>
  <r>
    <x v="2"/>
    <x v="6"/>
    <x v="5"/>
    <x v="1"/>
    <s v="Forecast"/>
    <n v="50535.6"/>
    <n v="50129.1"/>
    <x v="1"/>
    <n v="406.5"/>
    <n v="406.5"/>
    <n v="8.1090624008809294E-3"/>
    <n v="8.1090624008809294E-3"/>
    <x v="2"/>
    <n v="53396.1"/>
    <n v="0.86259360453053302"/>
    <n v="46059.134366872793"/>
    <n v="8.118968090644367E-2"/>
    <x v="1"/>
    <n v="1.0370054508427586"/>
    <n v="52405.692661609311"/>
    <n v="4.5414592753696213E-2"/>
  </r>
  <r>
    <x v="2"/>
    <x v="6"/>
    <x v="6"/>
    <x v="1"/>
    <s v="Forecast"/>
    <n v="50535.6"/>
    <n v="50129.1"/>
    <x v="0"/>
    <n v="406.5"/>
    <n v="406.5"/>
    <n v="8.1090624008809294E-3"/>
    <n v="8.1090624008809294E-3"/>
    <x v="2"/>
    <n v="53396.1"/>
    <n v="0.93211717910598146"/>
    <n v="49771.422107260893"/>
    <n v="7.135134936376397E-3"/>
    <x v="1"/>
    <n v="1.0370054508427586"/>
    <n v="52405.692661609311"/>
    <n v="4.5414592753696213E-2"/>
  </r>
  <r>
    <x v="3"/>
    <x v="0"/>
    <x v="0"/>
    <x v="1"/>
    <s v="Forecast"/>
    <n v="2516.5399693314498"/>
    <n v="2347.7999999999997"/>
    <x v="0"/>
    <n v="168.73996933145008"/>
    <n v="168.73996933145008"/>
    <n v="7.1871526250724099E-2"/>
    <n v="7.1871526250724099E-2"/>
    <x v="3"/>
    <n v="2235.6"/>
    <n v="0.8683769868825707"/>
    <n v="1941.343591874675"/>
    <n v="0.17312224555981123"/>
    <x v="0"/>
    <n v="1.0552169608377078"/>
    <n v="2655.4956582645509"/>
    <n v="0.13105701433876446"/>
  </r>
  <r>
    <x v="3"/>
    <x v="1"/>
    <x v="0"/>
    <x v="1"/>
    <s v="Forecast"/>
    <n v="2535.0405070909601"/>
    <n v="2253.2999999999997"/>
    <x v="1"/>
    <n v="281.74050709096036"/>
    <n v="281.74050709096036"/>
    <n v="0.12503461904360699"/>
    <n v="0.12503461904360699"/>
    <x v="3"/>
    <n v="2527.5"/>
    <n v="0.8683769868825707"/>
    <n v="2194.8228343456976"/>
    <n v="2.5951788778370437E-2"/>
    <x v="0"/>
    <n v="1.0552169608377078"/>
    <n v="2675.0177394930047"/>
    <n v="0.18715561154440377"/>
  </r>
  <r>
    <x v="3"/>
    <x v="1"/>
    <x v="1"/>
    <x v="1"/>
    <s v="Forecast"/>
    <n v="2400.5590857595475"/>
    <n v="2253.2999999999997"/>
    <x v="0"/>
    <n v="147.25908575954782"/>
    <n v="147.25908575954782"/>
    <n v="6.5352632032817604E-2"/>
    <n v="6.5352632032817604E-2"/>
    <x v="3"/>
    <n v="2527.5"/>
    <n v="0.96291660244667343"/>
    <n v="2433.7717126839671"/>
    <n v="8.0092181548824984E-2"/>
    <x v="0"/>
    <n v="1.0552169608377078"/>
    <n v="2533.1106627865361"/>
    <n v="0.12417816659412256"/>
  </r>
  <r>
    <x v="3"/>
    <x v="2"/>
    <x v="0"/>
    <x v="1"/>
    <s v="Forecast"/>
    <n v="2554.7744140344385"/>
    <n v="2445"/>
    <x v="2"/>
    <n v="109.77441403443845"/>
    <n v="109.77441403443845"/>
    <n v="4.4897510852531103E-2"/>
    <n v="4.4897510852531103E-2"/>
    <x v="3"/>
    <n v="2529.2999999999997"/>
    <n v="0.8683769868825707"/>
    <n v="2196.3859129220859"/>
    <n v="0.10168265320160084"/>
    <x v="0"/>
    <n v="1.0552169608377078"/>
    <n v="2695.8412928033558"/>
    <n v="0.10259357578869359"/>
  </r>
  <r>
    <x v="3"/>
    <x v="2"/>
    <x v="1"/>
    <x v="1"/>
    <s v="Forecast"/>
    <n v="2418.8290838195371"/>
    <n v="2445"/>
    <x v="1"/>
    <n v="-26.170916180462882"/>
    <n v="26.170916180462882"/>
    <n v="1.0703851198553299E-2"/>
    <n v="-1.0703851198553299E-2"/>
    <x v="3"/>
    <n v="2529.2999999999997"/>
    <n v="0.96291660244667343"/>
    <n v="2435.504962568371"/>
    <n v="3.8834508922818175E-3"/>
    <x v="0"/>
    <n v="1.0552169608377078"/>
    <n v="2552.389474613909"/>
    <n v="4.392207550671124E-2"/>
  </r>
  <r>
    <x v="3"/>
    <x v="2"/>
    <x v="2"/>
    <x v="1"/>
    <s v="Forecast"/>
    <n v="2361.498862425879"/>
    <n v="2445"/>
    <x v="0"/>
    <n v="-83.501137574121003"/>
    <n v="83.501137574121003"/>
    <n v="3.4151794508842898E-2"/>
    <n v="-3.4151794508842898E-2"/>
    <x v="3"/>
    <n v="2529.2999999999997"/>
    <n v="0.99231341871702516"/>
    <n v="2509.8583299609713"/>
    <n v="2.6526924319415678E-2"/>
    <x v="0"/>
    <n v="1.0552169608377078"/>
    <n v="2491.8936526307402"/>
    <n v="1.9179408028932612E-2"/>
  </r>
  <r>
    <x v="3"/>
    <x v="3"/>
    <x v="0"/>
    <x v="1"/>
    <s v="Forecast"/>
    <n v="2573.8916363859325"/>
    <n v="2122.7999999999997"/>
    <x v="3"/>
    <n v="451.09163638593282"/>
    <n v="451.09163638593282"/>
    <n v="0.21249841548234999"/>
    <n v="0.21249841548234999"/>
    <x v="3"/>
    <n v="2812.2"/>
    <n v="0.8683769868825707"/>
    <n v="2442.0497625111652"/>
    <n v="0.1503908811528008"/>
    <x v="0"/>
    <n v="1.0552169608377078"/>
    <n v="2716.0141100727583"/>
    <n v="0.27944889300582187"/>
  </r>
  <r>
    <x v="3"/>
    <x v="3"/>
    <x v="1"/>
    <x v="1"/>
    <s v="Forecast"/>
    <n v="2436.5281444401521"/>
    <n v="2122.7999999999997"/>
    <x v="2"/>
    <n v="313.72814444015239"/>
    <n v="313.72814444015239"/>
    <n v="0.147789779743806"/>
    <n v="0.147789779743806"/>
    <x v="3"/>
    <n v="2812.2"/>
    <n v="0.96291660244667343"/>
    <n v="2707.914069400535"/>
    <n v="0.27563315875284311"/>
    <x v="0"/>
    <n v="1.0552169608377078"/>
    <n v="2571.0658235716769"/>
    <n v="0.21116724306184154"/>
  </r>
  <r>
    <x v="3"/>
    <x v="3"/>
    <x v="2"/>
    <x v="1"/>
    <s v="Forecast"/>
    <n v="2377.4803928836354"/>
    <n v="2122.7999999999997"/>
    <x v="1"/>
    <n v="254.6803928836357"/>
    <n v="254.6803928836357"/>
    <n v="0.11997380482552999"/>
    <n v="0.11997380482552999"/>
    <x v="3"/>
    <n v="2812.2"/>
    <n v="0.99231341871702516"/>
    <n v="2790.5837961160178"/>
    <n v="0.31457687776333998"/>
    <x v="0"/>
    <n v="1.0552169608377078"/>
    <n v="2508.7576346299093"/>
    <n v="0.18181535454584019"/>
  </r>
  <r>
    <x v="3"/>
    <x v="3"/>
    <x v="3"/>
    <x v="1"/>
    <s v="Forecast"/>
    <n v="2689.5"/>
    <n v="2122.7999999999997"/>
    <x v="0"/>
    <n v="566.70000000000027"/>
    <n v="566.70000000000027"/>
    <n v="0.26695873374787998"/>
    <n v="0.26695873374787998"/>
    <x v="3"/>
    <n v="2812.2"/>
    <n v="0.969457280824637"/>
    <n v="2726.3077651350441"/>
    <n v="0.28429798621398361"/>
    <x v="0"/>
    <n v="1.0552169608377078"/>
    <n v="2838.0060161730153"/>
    <n v="0.33691634453222896"/>
  </r>
  <r>
    <x v="3"/>
    <x v="4"/>
    <x v="0"/>
    <x v="1"/>
    <s v="Forecast"/>
    <n v="2592.3921741454437"/>
    <n v="2650.2"/>
    <x v="4"/>
    <n v="-57.807825854556086"/>
    <n v="57.807825854556086"/>
    <n v="2.1812627671329E-2"/>
    <n v="-2.1812627671329E-2"/>
    <x v="3"/>
    <n v="4048.7999999999997"/>
    <n v="0.8683769868825707"/>
    <n v="3515.8847444901521"/>
    <n v="0.32664883574452963"/>
    <x v="0"/>
    <n v="1.0552169608377078"/>
    <n v="2735.536191301213"/>
    <n v="3.2199906158483567E-2"/>
  </r>
  <r>
    <x v="3"/>
    <x v="4"/>
    <x v="1"/>
    <x v="1"/>
    <s v="Forecast"/>
    <n v="2453.6562676213921"/>
    <n v="2650.2"/>
    <x v="3"/>
    <n v="-196.54373237860773"/>
    <n v="196.54373237860773"/>
    <n v="7.4161849059922902E-2"/>
    <n v="-7.4161849059922902E-2"/>
    <x v="3"/>
    <n v="4048.7999999999997"/>
    <n v="0.96291660244667343"/>
    <n v="3898.656739986091"/>
    <n v="0.47108019771567855"/>
    <x v="0"/>
    <n v="1.0552169608377078"/>
    <n v="2589.1397096598389"/>
    <n v="2.3039880137408847E-2"/>
  </r>
  <r>
    <x v="3"/>
    <x v="4"/>
    <x v="2"/>
    <x v="1"/>
    <s v="Forecast"/>
    <n v="2392.9463901008194"/>
    <n v="2650.2"/>
    <x v="2"/>
    <n v="-257.25360989918045"/>
    <n v="257.25360989918045"/>
    <n v="9.7069507923620998E-2"/>
    <n v="-9.7069507923620998E-2"/>
    <x v="3"/>
    <n v="4048.7999999999997"/>
    <n v="0.99231341871702516"/>
    <n v="4017.6785697014911"/>
    <n v="0.51599070624914778"/>
    <x v="0"/>
    <n v="1.0552169608377078"/>
    <n v="2525.0776172097503"/>
    <n v="4.721243030346748E-2"/>
  </r>
  <r>
    <x v="3"/>
    <x v="4"/>
    <x v="3"/>
    <x v="1"/>
    <s v="Forecast"/>
    <n v="2729.8424999999993"/>
    <n v="2650.2"/>
    <x v="1"/>
    <n v="79.642499999999472"/>
    <n v="79.642499999999472"/>
    <n v="3.0051505546751001E-2"/>
    <n v="3.0051505546751001E-2"/>
    <x v="3"/>
    <n v="4048.7999999999997"/>
    <n v="0.969457280824637"/>
    <n v="3925.1386386027903"/>
    <n v="0.48107261286045977"/>
    <x v="0"/>
    <n v="1.0552169608377078"/>
    <n v="2880.5761064156095"/>
    <n v="8.692781918934786E-2"/>
  </r>
  <r>
    <x v="3"/>
    <x v="4"/>
    <x v="4"/>
    <x v="1"/>
    <s v="Forecast"/>
    <n v="2370"/>
    <n v="2650.2"/>
    <x v="0"/>
    <n v="-280.19999999999982"/>
    <n v="280.19999999999982"/>
    <n v="0.105727869594748"/>
    <n v="-0.105727869594748"/>
    <x v="3"/>
    <n v="4048.7999999999997"/>
    <n v="0.87101260817430359"/>
    <n v="3526.5558479761203"/>
    <n v="0.33067536335979192"/>
    <x v="1"/>
    <n v="1.0552169608377078"/>
    <n v="2500.8641971853676"/>
    <n v="5.6348880391907101E-2"/>
  </r>
  <r>
    <x v="3"/>
    <x v="5"/>
    <x v="0"/>
    <x v="1"/>
    <s v="Forecast"/>
    <n v="2612.1260810889212"/>
    <n v="2657.7"/>
    <x v="5"/>
    <n v="-45.573918911078636"/>
    <n v="45.573918911078636"/>
    <n v="1.71478793359215E-2"/>
    <n v="-1.71478793359215E-2"/>
    <x v="3"/>
    <n v="3304.7999999999997"/>
    <n v="0.8683769868825707"/>
    <n v="2869.8122662495193"/>
    <n v="7.9810462523806122E-2"/>
    <x v="0"/>
    <n v="1.0552169608377078"/>
    <n v="2756.3597446115632"/>
    <n v="3.712222772004492E-2"/>
  </r>
  <r>
    <x v="3"/>
    <x v="5"/>
    <x v="1"/>
    <x v="1"/>
    <s v="Forecast"/>
    <n v="2471.9262656813821"/>
    <n v="2657.7"/>
    <x v="4"/>
    <n v="-185.7737343186177"/>
    <n v="185.7737343186177"/>
    <n v="6.9900189757541406E-2"/>
    <n v="-6.9900189757541406E-2"/>
    <x v="3"/>
    <n v="3304.7999999999997"/>
    <n v="0.96291660244667343"/>
    <n v="3182.2467877657659"/>
    <n v="0.19736869765803747"/>
    <x v="0"/>
    <n v="1.0552169608377078"/>
    <n v="2608.4185214872123"/>
    <n v="1.8542904960224083E-2"/>
  </r>
  <r>
    <x v="3"/>
    <x v="5"/>
    <x v="2"/>
    <x v="1"/>
    <s v="Forecast"/>
    <n v="2409.4434537991488"/>
    <n v="2657.7"/>
    <x v="3"/>
    <n v="-248.25654620085106"/>
    <n v="248.25654620085106"/>
    <n v="9.3410296948809493E-2"/>
    <n v="-9.3410296948809493E-2"/>
    <x v="3"/>
    <n v="3304.7999999999997"/>
    <n v="0.99231341871702516"/>
    <n v="3279.3973861760246"/>
    <n v="0.23392308619333441"/>
    <x v="0"/>
    <n v="1.0552169608377078"/>
    <n v="2542.4855986282478"/>
    <n v="4.3351168819562802E-2"/>
  </r>
  <r>
    <x v="3"/>
    <x v="5"/>
    <x v="3"/>
    <x v="1"/>
    <s v="Forecast"/>
    <n v="2811.7377749999991"/>
    <n v="2657.7"/>
    <x v="2"/>
    <n v="154.03777499999933"/>
    <n v="154.03777499999933"/>
    <n v="5.79590529405122E-2"/>
    <n v="5.79590529405122E-2"/>
    <x v="3"/>
    <n v="3304.7999999999997"/>
    <n v="0.969457280824637"/>
    <n v="3203.8624216692601"/>
    <n v="0.20550190829260653"/>
    <x v="0"/>
    <n v="1.0552169608377078"/>
    <n v="2966.9933896080779"/>
    <n v="0.11637633653462698"/>
  </r>
  <r>
    <x v="3"/>
    <x v="5"/>
    <x v="4"/>
    <x v="1"/>
    <s v="Forecast"/>
    <n v="2441.1"/>
    <n v="2657.7"/>
    <x v="1"/>
    <n v="-216.59999999999991"/>
    <n v="216.59999999999991"/>
    <n v="8.1499040523761099E-2"/>
    <n v="-8.1499040523761099E-2"/>
    <x v="3"/>
    <n v="3304.7999999999997"/>
    <n v="0.87101260817430359"/>
    <n v="2878.5224674944384"/>
    <n v="8.3087808065033145E-2"/>
    <x v="1"/>
    <n v="1.0552169608377078"/>
    <n v="2575.8901231009286"/>
    <n v="3.0782209014964534E-2"/>
  </r>
  <r>
    <x v="3"/>
    <x v="5"/>
    <x v="5"/>
    <x v="1"/>
    <s v="Forecast"/>
    <n v="2546.6999999999998"/>
    <n v="2657.7"/>
    <x v="0"/>
    <n v="-111"/>
    <n v="111"/>
    <n v="4.1765436279489802E-2"/>
    <n v="-4.1765436279489802E-2"/>
    <x v="3"/>
    <n v="3304.7999999999997"/>
    <n v="0.792029595586627"/>
    <n v="2617.4994074946849"/>
    <n v="1.5126083645751945E-2"/>
    <x v="1"/>
    <n v="1.0552169608377078"/>
    <n v="2687.3210341653903"/>
    <n v="1.1145364098803659E-2"/>
  </r>
  <r>
    <x v="3"/>
    <x v="6"/>
    <x v="0"/>
    <x v="1"/>
    <s v="Forecast"/>
    <n v="2630.6266188484324"/>
    <n v="2479.1999999999998"/>
    <x v="6"/>
    <n v="151.42661884843255"/>
    <n v="151.42661884843255"/>
    <n v="6.1078823349642E-2"/>
    <n v="6.1078823349642E-2"/>
    <x v="3"/>
    <n v="2537.4"/>
    <n v="0.8683769868825707"/>
    <n v="2203.4197665158349"/>
    <n v="0.11123759014366123"/>
    <x v="0"/>
    <n v="1.0552169608377078"/>
    <n v="2775.8818258400179"/>
    <n v="0.11966837118426028"/>
  </r>
  <r>
    <x v="3"/>
    <x v="6"/>
    <x v="1"/>
    <x v="1"/>
    <s v="Forecast"/>
    <n v="2489.0543888626221"/>
    <n v="2479.1999999999998"/>
    <x v="5"/>
    <n v="9.8543888626222724"/>
    <n v="9.8543888626222724"/>
    <n v="3.9748260981858196E-3"/>
    <n v="3.9748260981858196E-3"/>
    <x v="3"/>
    <n v="2537.4"/>
    <n v="0.96291660244667343"/>
    <n v="2443.3045870481892"/>
    <n v="1.4478627360362461E-2"/>
    <x v="0"/>
    <n v="1.0552169608377078"/>
    <n v="2626.4924075753743"/>
    <n v="5.9411264752893864E-2"/>
  </r>
  <r>
    <x v="3"/>
    <x v="6"/>
    <x v="2"/>
    <x v="1"/>
    <s v="Forecast"/>
    <n v="2424.9094510163327"/>
    <n v="2479.1999999999998"/>
    <x v="4"/>
    <n v="-54.290548983667122"/>
    <n v="54.290548983667122"/>
    <n v="2.1898414401285499E-2"/>
    <n v="-2.1898414401285499E-2"/>
    <x v="3"/>
    <n v="2537.4"/>
    <n v="0.99231341871702516"/>
    <n v="2517.8960686525797"/>
    <n v="1.560828842069213E-2"/>
    <x v="0"/>
    <n v="1.0552169608377078"/>
    <n v="2558.8055812080888"/>
    <n v="3.2109382546018479E-2"/>
  </r>
  <r>
    <x v="3"/>
    <x v="6"/>
    <x v="3"/>
    <x v="1"/>
    <s v="Forecast"/>
    <n v="2896.0899082499996"/>
    <n v="2479.1999999999998"/>
    <x v="3"/>
    <n v="416.88990824999973"/>
    <n v="416.88990824999973"/>
    <n v="0.16815501300822799"/>
    <n v="0.16815501300822799"/>
    <x v="3"/>
    <n v="2537.4"/>
    <n v="0.969457280824637"/>
    <n v="2459.9009043644342"/>
    <n v="7.784404499663466E-3"/>
    <x v="0"/>
    <n v="1.0552169608377078"/>
    <n v="3056.0031912963204"/>
    <n v="0.23265698261387571"/>
  </r>
  <r>
    <x v="3"/>
    <x v="6"/>
    <x v="4"/>
    <x v="1"/>
    <s v="Forecast"/>
    <n v="2514.3330000000001"/>
    <n v="2479.1999999999998"/>
    <x v="2"/>
    <n v="35.133000000000266"/>
    <n v="35.133000000000266"/>
    <n v="1.41711035818007E-2"/>
    <n v="1.41711035818007E-2"/>
    <x v="3"/>
    <n v="2537.4"/>
    <n v="0.87101260817430359"/>
    <n v="2210.107391981478"/>
    <n v="0.10854009681289198"/>
    <x v="1"/>
    <n v="1.0552169608377078"/>
    <n v="2653.1668267939563"/>
    <n v="7.0170549691011802E-2"/>
  </r>
  <r>
    <x v="3"/>
    <x v="6"/>
    <x v="5"/>
    <x v="1"/>
    <s v="Forecast"/>
    <n v="2572.1669999999999"/>
    <n v="2479.1999999999998"/>
    <x v="1"/>
    <n v="92.967000000000098"/>
    <n v="92.967000000000098"/>
    <n v="3.7498789932236203E-2"/>
    <n v="3.7498789932236203E-2"/>
    <x v="3"/>
    <n v="2537.4"/>
    <n v="0.792029595586627"/>
    <n v="2009.6958958415073"/>
    <n v="0.18937726047051168"/>
    <x v="1"/>
    <n v="1.0552169608377078"/>
    <n v="2714.194244507044"/>
    <n v="9.4786319985093667E-2"/>
  </r>
  <r>
    <x v="3"/>
    <x v="6"/>
    <x v="6"/>
    <x v="1"/>
    <s v="Forecast"/>
    <n v="2667.6441517521894"/>
    <n v="2479.1999999999998"/>
    <x v="0"/>
    <n v="188.44415175218955"/>
    <n v="188.44415175218955"/>
    <n v="7.6010064436991598E-2"/>
    <n v="7.6010064436991598E-2"/>
    <x v="3"/>
    <n v="2537.4"/>
    <n v="0.73787068873742678"/>
    <n v="1872.2730856023468"/>
    <n v="0.24480756469734313"/>
    <x v="1"/>
    <n v="1.0552169608377078"/>
    <n v="2814.94335440843"/>
    <n v="0.1354240700259883"/>
  </r>
  <r>
    <x v="4"/>
    <x v="0"/>
    <x v="0"/>
    <x v="1"/>
    <s v="Forecast"/>
    <n v="68400"/>
    <n v="73350.3"/>
    <x v="0"/>
    <n v="-4950.3000000000029"/>
    <n v="4950.3000000000029"/>
    <n v="6.7488476529748403E-2"/>
    <n v="-6.7488476529748403E-2"/>
    <x v="4"/>
    <n v="74952"/>
    <n v="0.96035094027256296"/>
    <n v="71980.223675309142"/>
    <n v="1.8678537438713418E-2"/>
    <x v="0"/>
    <n v="0.97740808992841244"/>
    <n v="66854.713351103404"/>
    <n v="8.8555693008707512E-2"/>
  </r>
  <r>
    <x v="4"/>
    <x v="1"/>
    <x v="0"/>
    <x v="1"/>
    <s v="Forecast"/>
    <n v="66690"/>
    <n v="57431.1"/>
    <x v="1"/>
    <n v="9258.9000000000015"/>
    <n v="9258.9000000000015"/>
    <n v="0.161217528481955"/>
    <n v="0.161217528481955"/>
    <x v="4"/>
    <n v="79492.5"/>
    <n v="0.96035094027256296"/>
    <n v="76340.697119616714"/>
    <n v="0.32925709449438922"/>
    <x v="0"/>
    <n v="0.97740808992841244"/>
    <n v="65183.345517325826"/>
    <n v="0.13498340650493945"/>
  </r>
  <r>
    <x v="4"/>
    <x v="1"/>
    <x v="1"/>
    <x v="1"/>
    <s v="Forecast"/>
    <n v="73923.851105856811"/>
    <n v="57431.1"/>
    <x v="0"/>
    <n v="16492.751105856813"/>
    <n v="16492.751105856813"/>
    <n v="0.287174564057746"/>
    <n v="0.287174564057746"/>
    <x v="4"/>
    <n v="79492.5"/>
    <n v="0.96048001609814548"/>
    <n v="76350.957679681829"/>
    <n v="0.32943575309687312"/>
    <x v="0"/>
    <n v="0.97740808992841244"/>
    <n v="72253.770109527861"/>
    <n v="0.25809483206011835"/>
  </r>
  <r>
    <x v="4"/>
    <x v="2"/>
    <x v="0"/>
    <x v="1"/>
    <s v="Forecast"/>
    <n v="65022.75"/>
    <n v="50468.4"/>
    <x v="2"/>
    <n v="14554.349999999999"/>
    <n v="14554.349999999999"/>
    <n v="0.288385405521078"/>
    <n v="0.288385405521078"/>
    <x v="4"/>
    <n v="80196.899999999994"/>
    <n v="0.96035094027256296"/>
    <n v="77017.1683219447"/>
    <n v="0.52604735481895004"/>
    <x v="0"/>
    <n v="0.97740808992841244"/>
    <n v="63553.761879392681"/>
    <n v="0.25927831830200043"/>
  </r>
  <r>
    <x v="4"/>
    <x v="2"/>
    <x v="1"/>
    <x v="1"/>
    <s v="Forecast"/>
    <n v="74373.872287698396"/>
    <n v="50468.4"/>
    <x v="1"/>
    <n v="23905.472287698394"/>
    <n v="23905.472287698394"/>
    <n v="0.47367208565554703"/>
    <n v="0.47367208565554703"/>
    <x v="4"/>
    <n v="80196.899999999994"/>
    <n v="0.96048001609814548"/>
    <n v="77027.519803021365"/>
    <n v="0.52625246298716355"/>
    <x v="0"/>
    <n v="0.97740808992841244"/>
    <n v="72693.62445329898"/>
    <n v="0.44037901842140781"/>
  </r>
  <r>
    <x v="4"/>
    <x v="2"/>
    <x v="2"/>
    <x v="1"/>
    <s v="Forecast"/>
    <n v="66553.70945357719"/>
    <n v="50468.4"/>
    <x v="0"/>
    <n v="16085.309453577189"/>
    <n v="16085.309453577189"/>
    <n v="0.318720416212465"/>
    <n v="0.318720416212465"/>
    <x v="4"/>
    <n v="80196.899999999994"/>
    <n v="0.88717917159305226"/>
    <n v="71149.019306330854"/>
    <n v="0.40977362679084045"/>
    <x v="0"/>
    <n v="0.97740808992841244"/>
    <n v="65050.134034671406"/>
    <n v="0.28892800315982681"/>
  </r>
  <r>
    <x v="4"/>
    <x v="3"/>
    <x v="0"/>
    <x v="1"/>
    <s v="Forecast"/>
    <n v="63397.181249999994"/>
    <n v="57405.599999999999"/>
    <x v="3"/>
    <n v="5991.5812499999956"/>
    <n v="5991.5812499999956"/>
    <n v="0.104372765897404"/>
    <n v="0.104372765897404"/>
    <x v="4"/>
    <n v="66113.7"/>
    <n v="0.96035094027256296"/>
    <n v="63492.353959898144"/>
    <n v="0.10603066529917196"/>
    <x v="0"/>
    <n v="0.97740808992841244"/>
    <n v="61964.91783240786"/>
    <n v="7.9422875684739158E-2"/>
  </r>
  <r>
    <x v="4"/>
    <x v="3"/>
    <x v="1"/>
    <x v="1"/>
    <s v="Forecast"/>
    <n v="74809.830307607481"/>
    <n v="57405.599999999999"/>
    <x v="2"/>
    <n v="17404.230307607482"/>
    <n v="17404.230307607482"/>
    <n v="0.30318000870311401"/>
    <n v="0.30318000870311401"/>
    <x v="4"/>
    <n v="66113.7"/>
    <n v="0.96048001609814548"/>
    <n v="63500.887640307956"/>
    <n v="0.10617932118657339"/>
    <x v="0"/>
    <n v="0.97740808992841244"/>
    <n v="73119.733348827285"/>
    <n v="0.27373868313940253"/>
  </r>
  <r>
    <x v="4"/>
    <x v="3"/>
    <x v="2"/>
    <x v="1"/>
    <s v="Forecast"/>
    <n v="66920.010795677314"/>
    <n v="57405.599999999999"/>
    <x v="1"/>
    <n v="9514.410795677315"/>
    <n v="9514.410795677315"/>
    <n v="0.165740115871576"/>
    <n v="0.165740115871576"/>
    <x v="4"/>
    <n v="66113.7"/>
    <n v="0.88717917159305226"/>
    <n v="58654.697596951577"/>
    <n v="2.1759159332043886E-2"/>
    <x v="0"/>
    <n v="0.97740808992841244"/>
    <n v="65408.159929791706"/>
    <n v="0.13940382000696286"/>
  </r>
  <r>
    <x v="4"/>
    <x v="3"/>
    <x v="3"/>
    <x v="1"/>
    <s v="Forecast"/>
    <n v="67500"/>
    <n v="57405.599999999999"/>
    <x v="0"/>
    <n v="10094.400000000001"/>
    <n v="10094.400000000001"/>
    <n v="0.17584347171704501"/>
    <n v="0.17584347171704501"/>
    <x v="4"/>
    <n v="66113.7"/>
    <n v="0.77680279167754629"/>
    <n v="51357.306728131793"/>
    <n v="0.1053606838334275"/>
    <x v="0"/>
    <n v="0.97740808992841244"/>
    <n v="65975.046070167838"/>
    <n v="0.14927892174575025"/>
  </r>
  <r>
    <x v="4"/>
    <x v="4"/>
    <x v="0"/>
    <x v="1"/>
    <s v="Forecast"/>
    <n v="61812.251718749991"/>
    <n v="60201.599999999999"/>
    <x v="4"/>
    <n v="1610.6517187499921"/>
    <n v="1610.6517187499921"/>
    <n v="2.67543008616049E-2"/>
    <n v="2.67543008616049E-2"/>
    <x v="4"/>
    <n v="85139.7"/>
    <n v="0.96035094027256296"/>
    <n v="81763.990949523926"/>
    <n v="0.35816973219190068"/>
    <x v="0"/>
    <n v="0.97740808992841244"/>
    <n v="60415.794886597658"/>
    <n v="3.5579600309237499E-3"/>
  </r>
  <r>
    <x v="4"/>
    <x v="4"/>
    <x v="1"/>
    <x v="1"/>
    <s v="Forecast"/>
    <n v="75231.725165583979"/>
    <n v="60201.599999999999"/>
    <x v="3"/>
    <n v="15030.125165583981"/>
    <n v="15030.125165583981"/>
    <n v="0.249663217681656"/>
    <n v="0.249663217681656"/>
    <x v="4"/>
    <n v="85139.7"/>
    <n v="0.96048001609814548"/>
    <n v="81774.980426591268"/>
    <n v="0.35835227679316278"/>
    <x v="0"/>
    <n v="0.97740808992841244"/>
    <n v="73532.096796112717"/>
    <n v="0.2214309386480213"/>
  </r>
  <r>
    <x v="4"/>
    <x v="4"/>
    <x v="2"/>
    <x v="1"/>
    <s v="Forecast"/>
    <n v="67274.495965451628"/>
    <n v="60201.599999999999"/>
    <x v="2"/>
    <n v="7072.8959654516293"/>
    <n v="7072.8959654516293"/>
    <n v="0.11748684362959801"/>
    <n v="0.11748684362959801"/>
    <x v="4"/>
    <n v="85139.7"/>
    <n v="0.88717917159305226"/>
    <n v="75534.168515680984"/>
    <n v="0.25468706007283837"/>
    <x v="0"/>
    <n v="0.97740808992841244"/>
    <n v="65754.636602488768"/>
    <n v="9.2240681352136325E-2"/>
  </r>
  <r>
    <x v="4"/>
    <x v="4"/>
    <x v="3"/>
    <x v="1"/>
    <s v="Forecast"/>
    <n v="68512.499999999985"/>
    <n v="60201.599999999999"/>
    <x v="1"/>
    <n v="8310.8999999999869"/>
    <n v="8310.8999999999869"/>
    <n v="0.13805114814224201"/>
    <n v="0.13805114814224201"/>
    <x v="4"/>
    <n v="85139.7"/>
    <n v="0.77680279167754629"/>
    <n v="66136.756642588793"/>
    <n v="9.8588021623823852E-2"/>
    <x v="0"/>
    <n v="0.97740808992841244"/>
    <n v="66964.67176122035"/>
    <n v="0.11234039894654547"/>
  </r>
  <r>
    <x v="4"/>
    <x v="4"/>
    <x v="4"/>
    <x v="1"/>
    <s v="Forecast"/>
    <n v="67500"/>
    <n v="60201.599999999999"/>
    <x v="0"/>
    <n v="7298.4000000000015"/>
    <n v="7298.4000000000015"/>
    <n v="0.121232658268219"/>
    <n v="0.121232658268219"/>
    <x v="4"/>
    <n v="85139.7"/>
    <n v="0.74002134994594326"/>
    <n v="63005.195727992621"/>
    <n v="4.6570119863801336E-2"/>
    <x v="1"/>
    <n v="0.97740808992841244"/>
    <n v="65975.046070167838"/>
    <n v="9.5901870883296131E-2"/>
  </r>
  <r>
    <x v="4"/>
    <x v="5"/>
    <x v="0"/>
    <x v="1"/>
    <s v="Forecast"/>
    <n v="60266.945425781239"/>
    <n v="63788.399999999994"/>
    <x v="5"/>
    <n v="-3521.4545742187547"/>
    <n v="3521.4545742187547"/>
    <n v="5.5205250080245898E-2"/>
    <n v="-5.5205250080245898E-2"/>
    <x v="4"/>
    <n v="69319.5"/>
    <n v="0.96035094027256296"/>
    <n v="66571.047004223932"/>
    <n v="4.3623088276613591E-2"/>
    <x v="0"/>
    <n v="0.97740808992841244"/>
    <n v="58905.400014432715"/>
    <n v="7.6549968106540994E-2"/>
  </r>
  <r>
    <x v="4"/>
    <x v="5"/>
    <x v="1"/>
    <x v="1"/>
    <s v="Forecast"/>
    <n v="75681.746347425607"/>
    <n v="63788.399999999994"/>
    <x v="4"/>
    <n v="11893.346347425613"/>
    <n v="11893.346347425613"/>
    <n v="0.18644998694787199"/>
    <n v="0.18644998694787199"/>
    <x v="4"/>
    <n v="69319.5"/>
    <n v="0.96048001609814548"/>
    <n v="66579.994475915402"/>
    <n v="4.3763356282888556E-2"/>
    <x v="0"/>
    <n v="0.97740808992841244"/>
    <n v="73971.951139883866"/>
    <n v="0.15964581553830903"/>
  </r>
  <r>
    <x v="4"/>
    <x v="5"/>
    <x v="2"/>
    <x v="1"/>
    <s v="Forecast"/>
    <n v="67652.61347987756"/>
    <n v="63788.399999999994"/>
    <x v="3"/>
    <n v="3864.213479877566"/>
    <n v="3864.213479877566"/>
    <n v="6.0578623697687399E-2"/>
    <n v="6.0578623697687399E-2"/>
    <x v="4"/>
    <n v="69319.5"/>
    <n v="0.88717917159305226"/>
    <n v="61498.816585244589"/>
    <n v="3.5893413453784787E-2"/>
    <x v="0"/>
    <n v="0.97740808992841244"/>
    <n v="66124.211720032297"/>
    <n v="3.6618126807261245E-2"/>
  </r>
  <r>
    <x v="4"/>
    <x v="5"/>
    <x v="3"/>
    <x v="1"/>
    <s v="Forecast"/>
    <n v="69540.187499999985"/>
    <n v="63788.399999999994"/>
    <x v="2"/>
    <n v="5751.7874999999913"/>
    <n v="5751.7874999999913"/>
    <n v="9.0169803600654505E-2"/>
    <n v="9.0169803600654505E-2"/>
    <x v="4"/>
    <n v="69319.5"/>
    <n v="0.77680279167754629"/>
    <n v="53847.581117691669"/>
    <n v="0.15584054283080195"/>
    <x v="0"/>
    <n v="0.97740808992841244"/>
    <n v="67969.141837638643"/>
    <n v="6.5540785434948193E-2"/>
  </r>
  <r>
    <x v="4"/>
    <x v="5"/>
    <x v="4"/>
    <x v="1"/>
    <s v="Forecast"/>
    <n v="68512.499999999985"/>
    <n v="63788.399999999994"/>
    <x v="1"/>
    <n v="4724.0999999999913"/>
    <n v="4724.0999999999913"/>
    <n v="7.4058919803600506E-2"/>
    <n v="7.4058919803600506E-2"/>
    <x v="4"/>
    <n v="69319.5"/>
    <n v="0.74002134994594326"/>
    <n v="51297.909967577812"/>
    <n v="0.19581130789331888"/>
    <x v="1"/>
    <n v="0.97740808992841244"/>
    <n v="66964.67176122035"/>
    <n v="4.9793877275811214E-2"/>
  </r>
  <r>
    <x v="4"/>
    <x v="5"/>
    <x v="5"/>
    <x v="1"/>
    <s v="Forecast"/>
    <n v="60803.615999999995"/>
    <n v="63788.399999999994"/>
    <x v="0"/>
    <n v="-2984.7839999999997"/>
    <n v="2984.7839999999997"/>
    <n v="4.6791955904208302E-2"/>
    <n v="-4.6791955904208302E-2"/>
    <x v="4"/>
    <n v="69319.5"/>
    <n v="0.73489470322877137"/>
    <n v="50942.533380466819"/>
    <n v="0.20138248677711271"/>
    <x v="1"/>
    <n v="0.97740808992841244"/>
    <n v="59429.946175300654"/>
    <n v="6.8326746315934245E-2"/>
  </r>
  <r>
    <x v="4"/>
    <x v="6"/>
    <x v="0"/>
    <x v="1"/>
    <s v="Forecast"/>
    <n v="58760.271790136707"/>
    <n v="65604.3"/>
    <x v="6"/>
    <n v="-6844.0282098632961"/>
    <n v="6844.0282098632961"/>
    <n v="0.10432286008483101"/>
    <n v="-0.10432286008483101"/>
    <x v="4"/>
    <n v="67779.899999999994"/>
    <n v="0.96035094027256296"/>
    <n v="65092.490696580287"/>
    <n v="7.8014597125449919E-3"/>
    <x v="0"/>
    <n v="0.97740808992841244"/>
    <n v="57432.765014071898"/>
    <n v="0.12455791748297146"/>
  </r>
  <r>
    <x v="4"/>
    <x v="6"/>
    <x v="1"/>
    <x v="1"/>
    <s v="Forecast"/>
    <n v="76103.641205402091"/>
    <n v="65604.3"/>
    <x v="5"/>
    <n v="10499.341205402088"/>
    <n v="10499.341205402088"/>
    <n v="0.16004044255333999"/>
    <n v="0.16004044255333999"/>
    <x v="4"/>
    <n v="67779.899999999994"/>
    <n v="0.96048001609814548"/>
    <n v="65101.239443130682"/>
    <n v="7.6681034150096992E-3"/>
    <x v="0"/>
    <n v="0.97740808992841244"/>
    <n v="74384.314587169283"/>
    <n v="0.1338329131957704"/>
  </r>
  <r>
    <x v="4"/>
    <x v="6"/>
    <x v="2"/>
    <x v="1"/>
    <s v="Forecast"/>
    <n v="68007.098649651874"/>
    <n v="65604.3"/>
    <x v="4"/>
    <n v="2402.7986496518715"/>
    <n v="2402.7986496518715"/>
    <n v="3.6625627430699997E-2"/>
    <n v="3.6625627430699997E-2"/>
    <x v="4"/>
    <n v="67779.899999999994"/>
    <n v="0.88717917159305226"/>
    <n v="60132.915532659921"/>
    <n v="8.3399784272373628E-2"/>
    <x v="0"/>
    <n v="0.97740808992841244"/>
    <n v="66470.688392729353"/>
    <n v="1.3206274477882547E-2"/>
  </r>
  <r>
    <x v="4"/>
    <x v="6"/>
    <x v="3"/>
    <x v="1"/>
    <s v="Forecast"/>
    <n v="70583.290312499972"/>
    <n v="65604.3"/>
    <x v="3"/>
    <n v="4978.9903124999691"/>
    <n v="4978.9903124999691"/>
    <n v="7.5894267791897299E-2"/>
    <n v="7.5894267791897299E-2"/>
    <x v="4"/>
    <n v="67779.899999999994"/>
    <n v="0.77680279167754629"/>
    <n v="52651.615539624916"/>
    <n v="0.1974365165145438"/>
    <x v="0"/>
    <n v="0.97740808992841244"/>
    <n v="68988.678965203217"/>
    <n v="5.1587761247406244E-2"/>
  </r>
  <r>
    <x v="4"/>
    <x v="6"/>
    <x v="4"/>
    <x v="1"/>
    <s v="Forecast"/>
    <n v="69540.187499999985"/>
    <n v="65604.3"/>
    <x v="2"/>
    <n v="3935.8874999999825"/>
    <n v="3935.8874999999825"/>
    <n v="5.99943525043325E-2"/>
    <n v="5.99943525043325E-2"/>
    <x v="4"/>
    <n v="67779.899999999994"/>
    <n v="0.74002134994594326"/>
    <n v="50158.573097201035"/>
    <n v="0.23543772135056645"/>
    <x v="1"/>
    <n v="0.97740808992841244"/>
    <n v="67969.141837638643"/>
    <n v="3.6047055416163876E-2"/>
  </r>
  <r>
    <x v="4"/>
    <x v="6"/>
    <x v="5"/>
    <x v="1"/>
    <s v="Forecast"/>
    <n v="61411.652159999998"/>
    <n v="65604.3"/>
    <x v="1"/>
    <n v="-4192.6478400000051"/>
    <n v="4192.6478400000051"/>
    <n v="6.3908125534454394E-2"/>
    <n v="-6.3908125534454394E-2"/>
    <x v="4"/>
    <n v="67779.899999999994"/>
    <n v="0.73489470322877137"/>
    <n v="49811.089495375796"/>
    <n v="0.2407343802864173"/>
    <x v="1"/>
    <n v="0.97740808992841244"/>
    <n v="60024.24563705366"/>
    <n v="8.5056228981123833E-2"/>
  </r>
  <r>
    <x v="4"/>
    <x v="6"/>
    <x v="6"/>
    <x v="1"/>
    <s v="Forecast"/>
    <n v="62611.799999999996"/>
    <n v="65604.3"/>
    <x v="0"/>
    <n v="-2992.5000000000073"/>
    <n v="2992.5000000000073"/>
    <n v="4.5614388081269198E-2"/>
    <n v="-4.5614388081269198E-2"/>
    <x v="4"/>
    <n v="67779.899999999994"/>
    <n v="0.83186219622893753"/>
    <n v="56383.536474177759"/>
    <n v="0.14055120664075743"/>
    <x v="1"/>
    <n v="0.97740808992841244"/>
    <n v="61197.27984497977"/>
    <n v="6.71757819993542E-2"/>
  </r>
  <r>
    <x v="5"/>
    <x v="0"/>
    <x v="0"/>
    <x v="1"/>
    <s v="Forecast"/>
    <n v="881966.01935124095"/>
    <n v="887374.79999999993"/>
    <x v="0"/>
    <n v="-5408.7806487589842"/>
    <n v="5408.7806487589842"/>
    <n v="6.0952605919832098E-3"/>
    <n v="-6.0952605919832098E-3"/>
    <x v="5"/>
    <n v="875635.79999999993"/>
    <n v="1.1089594251242787"/>
    <n v="971044.57338623784"/>
    <n v="9.428910240209426E-2"/>
    <x v="0"/>
    <n v="1.0196167866584092"/>
    <n v="899267.35859282059"/>
    <n v="1.3401956639765584E-2"/>
  </r>
  <r>
    <x v="5"/>
    <x v="1"/>
    <x v="0"/>
    <x v="1"/>
    <s v="Forecast"/>
    <n v="984692.58830912178"/>
    <n v="888715.79999999993"/>
    <x v="1"/>
    <n v="95976.788309121854"/>
    <n v="95976.788309121854"/>
    <n v="0.107994916157811"/>
    <n v="0.107994916157811"/>
    <x v="5"/>
    <n v="876675.29999999993"/>
    <n v="1.1089594251242787"/>
    <n v="972197.33670865453"/>
    <n v="9.3935020294063198E-2"/>
    <x v="0"/>
    <n v="1.0196167866584092"/>
    <n v="1004009.0927380986"/>
    <n v="0.1297302160466807"/>
  </r>
  <r>
    <x v="5"/>
    <x v="1"/>
    <x v="1"/>
    <x v="1"/>
    <s v="Forecast"/>
    <n v="915000"/>
    <n v="888715.79999999993"/>
    <x v="0"/>
    <n v="26284.20000000007"/>
    <n v="26284.20000000007"/>
    <n v="2.95754840861388E-2"/>
    <n v="2.95754840861388E-2"/>
    <x v="5"/>
    <n v="876675.29999999993"/>
    <n v="1.1025347189296986"/>
    <n v="966564.95547810907"/>
    <n v="8.7597357308274643E-2"/>
    <x v="0"/>
    <n v="1.0196167866584092"/>
    <n v="932949.35979244439"/>
    <n v="4.9772446706184879E-2"/>
  </r>
  <r>
    <x v="5"/>
    <x v="2"/>
    <x v="0"/>
    <x v="1"/>
    <s v="Forecast"/>
    <n v="958075.84525603708"/>
    <n v="1071996.5999999999"/>
    <x v="2"/>
    <n v="-113920.75474396278"/>
    <n v="113920.75474396278"/>
    <n v="0.106269697818037"/>
    <n v="-0.106269697818037"/>
    <x v="5"/>
    <n v="827430"/>
    <n v="1.1089594251242787"/>
    <n v="917586.29713058192"/>
    <n v="0.14403991847494474"/>
    <x v="0"/>
    <n v="1.0196167866584092"/>
    <n v="976870.21471499978"/>
    <n v="8.8737581149977623E-2"/>
  </r>
  <r>
    <x v="5"/>
    <x v="2"/>
    <x v="1"/>
    <x v="1"/>
    <s v="Forecast"/>
    <n v="900000"/>
    <n v="1071996.5999999999"/>
    <x v="1"/>
    <n v="-171996.59999999986"/>
    <n v="171996.59999999986"/>
    <n v="0.160445098426618"/>
    <n v="-0.160445098426618"/>
    <x v="5"/>
    <n v="827430"/>
    <n v="1.1025347189296986"/>
    <n v="912270.30248400045"/>
    <n v="0.14899888443302844"/>
    <x v="0"/>
    <n v="1.0196167866584092"/>
    <n v="917655.10799256829"/>
    <n v="0.14397572903443126"/>
  </r>
  <r>
    <x v="5"/>
    <x v="2"/>
    <x v="2"/>
    <x v="1"/>
    <s v="Forecast"/>
    <n v="915000"/>
    <n v="1071996.5999999999"/>
    <x v="0"/>
    <n v="-156996.59999999986"/>
    <n v="156996.59999999986"/>
    <n v="0.146452516733728"/>
    <n v="-0.146452516733728"/>
    <x v="5"/>
    <n v="827430"/>
    <n v="1.083875962647707"/>
    <n v="896831.48777359223"/>
    <n v="0.16340080950481339"/>
    <x v="0"/>
    <n v="1.0196167866584092"/>
    <n v="932949.35979244439"/>
    <n v="0.12970865785167182"/>
  </r>
  <r>
    <x v="5"/>
    <x v="3"/>
    <x v="0"/>
    <x v="1"/>
    <s v="Forecast"/>
    <n v="854104.66755923361"/>
    <n v="852052.2"/>
    <x v="3"/>
    <n v="2052.4675592336571"/>
    <n v="2052.4675592336571"/>
    <n v="2.4088518980804898E-3"/>
    <n v="2.4088518980804898E-3"/>
    <x v="5"/>
    <n v="800100.6"/>
    <n v="1.1089594251242787"/>
    <n v="887279.1014175904"/>
    <n v="4.1343595401303404E-2"/>
    <x v="0"/>
    <n v="1.0196167866584092"/>
    <n v="870859.45660669461"/>
    <n v="2.2072892490266043E-2"/>
  </r>
  <r>
    <x v="5"/>
    <x v="3"/>
    <x v="1"/>
    <x v="1"/>
    <s v="Forecast"/>
    <n v="853329.75597716088"/>
    <n v="852052.2"/>
    <x v="2"/>
    <n v="1277.555977160926"/>
    <n v="1277.555977160926"/>
    <n v="1.4993869825826701E-3"/>
    <n v="1.4993869825826701E-3"/>
    <x v="5"/>
    <n v="800100.6"/>
    <n v="1.1025347189296986"/>
    <n v="882138.69013648317"/>
    <n v="3.5310618453286334E-2"/>
    <x v="0"/>
    <n v="1.0196167866584092"/>
    <n v="870069.34374943725"/>
    <n v="2.1145586795547615E-2"/>
  </r>
  <r>
    <x v="5"/>
    <x v="3"/>
    <x v="2"/>
    <x v="1"/>
    <s v="Forecast"/>
    <n v="830094.43175311922"/>
    <n v="852052.2"/>
    <x v="1"/>
    <n v="-21957.768246880732"/>
    <n v="21957.768246880732"/>
    <n v="2.57704495650392E-2"/>
    <n v="-2.57704495650392E-2"/>
    <x v="5"/>
    <n v="800100.6"/>
    <n v="1.083875962647707"/>
    <n v="867209.80804000795"/>
    <n v="1.7789529843368748E-2"/>
    <x v="0"/>
    <n v="1.0196167866584092"/>
    <n v="846378.21712715353"/>
    <n v="6.6591963178387666E-3"/>
  </r>
  <r>
    <x v="5"/>
    <x v="3"/>
    <x v="3"/>
    <x v="1"/>
    <s v="Forecast"/>
    <n v="915000"/>
    <n v="852052.2"/>
    <x v="0"/>
    <n v="62947.800000000047"/>
    <n v="62947.800000000047"/>
    <n v="7.3877868046112696E-2"/>
    <n v="7.3877868046112696E-2"/>
    <x v="5"/>
    <n v="800100.6"/>
    <n v="1.1075714328566664"/>
    <n v="886168.56797147845"/>
    <n v="4.0040232243374878E-2"/>
    <x v="0"/>
    <n v="1.0196167866584092"/>
    <n v="932949.35979244439"/>
    <n v="9.494390108076059E-2"/>
  </r>
  <r>
    <x v="5"/>
    <x v="4"/>
    <x v="0"/>
    <x v="1"/>
    <s v="Forecast"/>
    <n v="941307.48172898486"/>
    <n v="887073.6"/>
    <x v="4"/>
    <n v="54233.881728984881"/>
    <n v="54233.881728984881"/>
    <n v="6.1137972913391701E-2"/>
    <n v="6.1137972913391701E-2"/>
    <x v="5"/>
    <n v="822030"/>
    <n v="1.1089594251242787"/>
    <n v="911597.91623491084"/>
    <n v="2.7646315068908443E-2"/>
    <x v="0"/>
    <n v="1.0196167866584092"/>
    <n v="959772.90977802675"/>
    <n v="8.1954090143170497E-2"/>
  </r>
  <r>
    <x v="5"/>
    <x v="4"/>
    <x v="1"/>
    <x v="1"/>
    <s v="Forecast"/>
    <n v="940522.63607814512"/>
    <n v="887073.6"/>
    <x v="3"/>
    <n v="53449.036078145145"/>
    <n v="53449.036078145145"/>
    <n v="6.0253214702979702E-2"/>
    <n v="6.0253214702979702E-2"/>
    <x v="5"/>
    <n v="822030"/>
    <n v="1.1025347189296986"/>
    <n v="906316.6150017801"/>
    <n v="2.169269269402237E-2"/>
    <x v="0"/>
    <n v="1.0196167866584092"/>
    <n v="958972.66797749465"/>
    <n v="8.10519758197005E-2"/>
  </r>
  <r>
    <x v="5"/>
    <x v="4"/>
    <x v="2"/>
    <x v="1"/>
    <s v="Forecast"/>
    <n v="916931.1115895519"/>
    <n v="887073.6"/>
    <x v="2"/>
    <n v="29857.511589551927"/>
    <n v="29857.511589551927"/>
    <n v="3.36584377999209E-2"/>
    <n v="3.36584377999209E-2"/>
    <x v="5"/>
    <n v="822030"/>
    <n v="1.083875962647707"/>
    <n v="890978.55757529463"/>
    <n v="4.4020671737887984E-3"/>
    <x v="0"/>
    <n v="1.0196167866584092"/>
    <n v="934918.35358606209"/>
    <n v="5.3935494851906442E-2"/>
  </r>
  <r>
    <x v="5"/>
    <x v="4"/>
    <x v="3"/>
    <x v="1"/>
    <s v="Forecast"/>
    <n v="949302.98648305156"/>
    <n v="887073.6"/>
    <x v="1"/>
    <n v="62229.386483051581"/>
    <n v="62229.386483051581"/>
    <n v="7.0151322824906007E-2"/>
    <n v="7.0151322824906007E-2"/>
    <x v="5"/>
    <n v="822030"/>
    <n v="1.1075714328566664"/>
    <n v="910456.94495116547"/>
    <n v="2.6360095657412746E-2"/>
    <x v="0"/>
    <n v="1.0196167866584092"/>
    <n v="967925.26064308023"/>
    <n v="9.1144253016976554E-2"/>
  </r>
  <r>
    <x v="5"/>
    <x v="4"/>
    <x v="4"/>
    <x v="1"/>
    <s v="Forecast"/>
    <n v="943905.46553152171"/>
    <n v="887073.6"/>
    <x v="0"/>
    <n v="56831.865531521733"/>
    <n v="56831.865531521733"/>
    <n v="6.4066685708515897E-2"/>
    <n v="6.4066685708515897E-2"/>
    <x v="5"/>
    <n v="822030"/>
    <n v="1.1247464582750646"/>
    <n v="924575.33109585138"/>
    <n v="4.2275783087053202E-2"/>
    <x v="1"/>
    <n v="1.0196167866584092"/>
    <n v="962421.85767455993"/>
    <n v="8.4940254872380327E-2"/>
  </r>
  <r>
    <x v="5"/>
    <x v="5"/>
    <x v="0"/>
    <x v="1"/>
    <s v="Forecast"/>
    <n v="942571.09546155238"/>
    <n v="1001681.7"/>
    <x v="5"/>
    <n v="-59110.604538447573"/>
    <n v="59110.604538447573"/>
    <n v="5.9011365125715698E-2"/>
    <n v="-5.9011365125715698E-2"/>
    <x v="5"/>
    <n v="894249.9"/>
    <n v="1.1089594251242787"/>
    <n v="991686.85502144368"/>
    <n v="9.9780648668696559E-3"/>
    <x v="0"/>
    <n v="1.0196167866584092"/>
    <n v="961061.31155160465"/>
    <n v="4.0552191827399164E-2"/>
  </r>
  <r>
    <x v="5"/>
    <x v="5"/>
    <x v="1"/>
    <x v="1"/>
    <s v="Forecast"/>
    <n v="945411.22779127769"/>
    <n v="1001681.7"/>
    <x v="4"/>
    <n v="-56270.472208722262"/>
    <n v="56270.472208722262"/>
    <n v="5.6176001027793798E-2"/>
    <n v="-5.6176001027793798E-2"/>
    <x v="5"/>
    <n v="894249.9"/>
    <n v="1.1025347189296986"/>
    <n v="985941.56214941107"/>
    <n v="1.5713712100948723E-2"/>
    <x v="0"/>
    <n v="1.0196167866584092"/>
    <n v="963957.15815132391"/>
    <n v="3.7661206996869416E-2"/>
  </r>
  <r>
    <x v="5"/>
    <x v="5"/>
    <x v="2"/>
    <x v="1"/>
    <s v="Forecast"/>
    <n v="917801.13749101723"/>
    <n v="1001681.7"/>
    <x v="3"/>
    <n v="-83880.562508982723"/>
    <n v="83880.562508982723"/>
    <n v="8.3739737392609606E-2"/>
    <n v="-8.3739737392609606E-2"/>
    <x v="5"/>
    <n v="894249.9"/>
    <n v="1.083875962647707"/>
    <n v="969255.97121011582"/>
    <n v="3.2371289991505417E-2"/>
    <x v="0"/>
    <n v="1.0196167866584092"/>
    <n v="935805.44660002377"/>
    <n v="6.5765655297462436E-2"/>
  </r>
  <r>
    <x v="5"/>
    <x v="5"/>
    <x v="3"/>
    <x v="1"/>
    <s v="Forecast"/>
    <n v="954229.58422894939"/>
    <n v="1001681.7"/>
    <x v="2"/>
    <n v="-47452.115771050565"/>
    <n v="47452.115771050565"/>
    <n v="4.7372449522688299E-2"/>
    <n v="-4.7372449522688299E-2"/>
    <x v="5"/>
    <n v="894249.9"/>
    <n v="1.1075714328566664"/>
    <n v="990445.64307493065"/>
    <n v="1.1217192971648887E-2"/>
    <x v="0"/>
    <n v="1.0196167866584092"/>
    <n v="972948.50240591122"/>
    <n v="2.868495810005188E-2"/>
  </r>
  <r>
    <x v="5"/>
    <x v="5"/>
    <x v="4"/>
    <x v="1"/>
    <s v="Forecast"/>
    <n v="961162.34756573802"/>
    <n v="1001681.7"/>
    <x v="1"/>
    <n v="-40519.352434261935"/>
    <n v="40519.352434261935"/>
    <n v="4.0451325440268998E-2"/>
    <n v="-4.0451325440268998E-2"/>
    <x v="5"/>
    <n v="894249.9"/>
    <n v="1.1247464582750646"/>
    <n v="1005804.4078378307"/>
    <n v="4.1157863199764591E-3"/>
    <x v="1"/>
    <n v="1.0196167866584092"/>
    <n v="980017.26428203087"/>
    <n v="2.1628063803071459E-2"/>
  </r>
  <r>
    <x v="5"/>
    <x v="5"/>
    <x v="5"/>
    <x v="1"/>
    <s v="Forecast"/>
    <n v="914800.68847550487"/>
    <n v="1001681.7"/>
    <x v="0"/>
    <n v="-86881.011524495087"/>
    <n v="86881.011524495087"/>
    <n v="8.67351490243808E-2"/>
    <n v="-8.67351490243808E-2"/>
    <x v="5"/>
    <n v="894249.9"/>
    <n v="1.1465435595970381"/>
    <n v="1025296.4635152954"/>
    <n v="2.3575117240631892E-2"/>
    <x v="1"/>
    <n v="1.0196167866584092"/>
    <n v="932746.13841629471"/>
    <n v="6.8819827280168194E-2"/>
  </r>
  <r>
    <x v="5"/>
    <x v="6"/>
    <x v="0"/>
    <x v="1"/>
    <s v="Forecast"/>
    <n v="920700.78596285102"/>
    <n v="928287.29999999993"/>
    <x v="6"/>
    <n v="-7586.5140371489106"/>
    <n v="7586.5140371489106"/>
    <n v="8.1725927276489804E-3"/>
    <n v="-8.1725927276489804E-3"/>
    <x v="5"/>
    <n v="840121.5"/>
    <n v="1.1089594251242787"/>
    <n v="931660.65567454672"/>
    <n v="3.6339565073730882E-3"/>
    <x v="0"/>
    <n v="1.0196167866584092"/>
    <n v="938761.97685731389"/>
    <n v="1.1283873922775802E-2"/>
  </r>
  <r>
    <x v="5"/>
    <x v="6"/>
    <x v="1"/>
    <x v="1"/>
    <s v="Forecast"/>
    <n v="923547.20153664483"/>
    <n v="928287.29999999993"/>
    <x v="5"/>
    <n v="-4740.0984633550979"/>
    <n v="4740.0984633550979"/>
    <n v="5.1062838663796196E-3"/>
    <n v="-5.1062838663796196E-3"/>
    <x v="5"/>
    <n v="840121.5"/>
    <n v="1.1025347189296986"/>
    <n v="926263.12186929677"/>
    <n v="2.1805513559252222E-3"/>
    <x v="0"/>
    <n v="1.0196167866584092"/>
    <n v="941664.22995815997"/>
    <n v="1.4410333910805454E-2"/>
  </r>
  <r>
    <x v="5"/>
    <x v="6"/>
    <x v="2"/>
    <x v="1"/>
    <s v="Forecast"/>
    <n v="895575.17163169617"/>
    <n v="928287.29999999993"/>
    <x v="4"/>
    <n v="-32712.128368303762"/>
    <n v="32712.128368303762"/>
    <n v="3.5239228596905002E-2"/>
    <n v="-3.5239228596905002E-2"/>
    <x v="5"/>
    <n v="840121.5"/>
    <n v="1.083875962647707"/>
    <n v="910587.4995535356"/>
    <n v="1.9067157814681223E-2"/>
    <x v="0"/>
    <n v="1.0196167866584092"/>
    <n v="913143.47871016327"/>
    <n v="1.6313722367888327E-2"/>
  </r>
  <r>
    <x v="5"/>
    <x v="6"/>
    <x v="3"/>
    <x v="1"/>
    <s v="Forecast"/>
    <n v="932399.5874358461"/>
    <n v="928287.29999999993"/>
    <x v="3"/>
    <n v="4112.2874358461704"/>
    <n v="4112.2874358461704"/>
    <n v="4.4299727421092299E-3"/>
    <n v="4.4299727421092299E-3"/>
    <x v="5"/>
    <n v="840121.5"/>
    <n v="1.1075714328566664"/>
    <n v="930494.57352869189"/>
    <n v="2.3777913677069194E-3"/>
    <x v="0"/>
    <n v="1.0196167866584092"/>
    <n v="950690.27122296381"/>
    <n v="2.4133661230702912E-2"/>
  </r>
  <r>
    <x v="5"/>
    <x v="6"/>
    <x v="4"/>
    <x v="1"/>
    <s v="Forecast"/>
    <n v="927393.35683753644"/>
    <n v="928287.29999999993"/>
    <x v="2"/>
    <n v="-893.94316246348899"/>
    <n v="893.94316246348899"/>
    <n v="9.6300268512074802E-4"/>
    <n v="-9.6300268512074802E-4"/>
    <x v="5"/>
    <n v="840121.5"/>
    <n v="1.1247464582750646"/>
    <n v="944923.6816457347"/>
    <n v="1.7921587040709026E-2"/>
    <x v="1"/>
    <n v="1.0196167866584092"/>
    <n v="945585.83446704433"/>
    <n v="1.8634892955062946E-2"/>
  </r>
  <r>
    <x v="5"/>
    <x v="6"/>
    <x v="5"/>
    <x v="1"/>
    <s v="Forecast"/>
    <n v="880823.24345079449"/>
    <n v="928287.29999999993"/>
    <x v="1"/>
    <n v="-47464.056549205445"/>
    <n v="47464.056549205445"/>
    <n v="5.1130783055208698E-2"/>
    <n v="-5.1130783055208698E-2"/>
    <x v="5"/>
    <n v="840121.5"/>
    <n v="1.1465435595970381"/>
    <n v="963235.89510400302"/>
    <n v="3.7648468425672842E-2"/>
    <x v="1"/>
    <n v="1.0196167866584092"/>
    <n v="898102.16510133666"/>
    <n v="3.2517018059671041E-2"/>
  </r>
  <r>
    <x v="5"/>
    <x v="6"/>
    <x v="6"/>
    <x v="1"/>
    <s v="Forecast"/>
    <n v="917736.88697506802"/>
    <n v="928287.29999999993"/>
    <x v="0"/>
    <n v="-10550.413024931913"/>
    <n v="10550.413024931913"/>
    <n v="1.13654609138054E-2"/>
    <n v="-1.13654609138054E-2"/>
    <x v="5"/>
    <n v="840121.5"/>
    <n v="1.0880643770666198"/>
    <n v="914106.27655777428"/>
    <n v="1.5276545787307064E-2"/>
    <x v="1"/>
    <n v="1.0196167866584092"/>
    <n v="935739.93569541047"/>
    <n v="8.0283719225831742E-3"/>
  </r>
  <r>
    <x v="6"/>
    <x v="0"/>
    <x v="0"/>
    <x v="1"/>
    <s v="Forecast"/>
    <n v="5621.4477699490562"/>
    <n v="5653.5"/>
    <x v="0"/>
    <n v="-32.052230050943763"/>
    <n v="32.052230050943763"/>
    <n v="5.6694490228962197E-3"/>
    <n v="-5.6694490228962197E-3"/>
    <x v="6"/>
    <n v="6018"/>
    <n v="1.0322070785606474"/>
    <n v="6211.8221987779762"/>
    <n v="9.8756911431498395E-2"/>
    <x v="0"/>
    <n v="1.0159969143173808"/>
    <n v="5711.3735882645624"/>
    <n v="1.0236771604238505E-2"/>
  </r>
  <r>
    <x v="6"/>
    <x v="1"/>
    <x v="0"/>
    <x v="1"/>
    <s v="Forecast"/>
    <n v="5662.9248742359841"/>
    <n v="5379.5999999999995"/>
    <x v="1"/>
    <n v="283.32487423598468"/>
    <n v="283.32487423598468"/>
    <n v="5.2666531756261598E-2"/>
    <n v="5.2666531756261598E-2"/>
    <x v="6"/>
    <n v="5776.5"/>
    <n v="1.0322070785606474"/>
    <n v="5962.5441893055795"/>
    <n v="0.10836199518655293"/>
    <x v="0"/>
    <n v="1.0159969143173808"/>
    <n v="5753.5141982349014"/>
    <n v="6.9505948069540857E-2"/>
  </r>
  <r>
    <x v="6"/>
    <x v="1"/>
    <x v="1"/>
    <x v="1"/>
    <s v="Forecast"/>
    <n v="5611.7149499306252"/>
    <n v="5379.5999999999995"/>
    <x v="0"/>
    <n v="232.1149499306257"/>
    <n v="232.1149499306257"/>
    <n v="4.3147250712065197E-2"/>
    <n v="4.3147250712065197E-2"/>
    <x v="6"/>
    <n v="5776.5"/>
    <n v="1.0116687413173457"/>
    <n v="5843.9044842196481"/>
    <n v="8.6308365718575489E-2"/>
    <x v="0"/>
    <n v="1.0159969143173808"/>
    <n v="5701.4850731582301"/>
    <n v="5.9834387902117377E-2"/>
  </r>
  <r>
    <x v="6"/>
    <x v="2"/>
    <x v="0"/>
    <x v="1"/>
    <s v="Forecast"/>
    <n v="5707.1671188087103"/>
    <n v="6118.2"/>
    <x v="2"/>
    <n v="-411.03288119128956"/>
    <n v="411.03288119128956"/>
    <n v="6.7181994899037201E-2"/>
    <n v="-6.7181994899037201E-2"/>
    <x v="6"/>
    <n v="5195.7"/>
    <n v="1.0322070785606474"/>
    <n v="5363.0383180775552"/>
    <n v="0.12342873425557266"/>
    <x v="0"/>
    <n v="1.0159969143173808"/>
    <n v="5798.4641822032663"/>
    <n v="5.2259785197727032E-2"/>
  </r>
  <r>
    <x v="6"/>
    <x v="2"/>
    <x v="1"/>
    <x v="1"/>
    <s v="Forecast"/>
    <n v="5656.41148223256"/>
    <n v="6118.2"/>
    <x v="1"/>
    <n v="-461.78851776743977"/>
    <n v="461.78851776743977"/>
    <n v="7.5477839522643905E-2"/>
    <n v="-7.5477839522643905E-2"/>
    <x v="6"/>
    <n v="5195.7"/>
    <n v="1.0116687413173457"/>
    <n v="5256.327279262533"/>
    <n v="0.14087030838113609"/>
    <x v="0"/>
    <n v="1.0159969143173808"/>
    <n v="5746.8966120576833"/>
    <n v="6.0688337736967815E-2"/>
  </r>
  <r>
    <x v="6"/>
    <x v="2"/>
    <x v="2"/>
    <x v="1"/>
    <s v="Forecast"/>
    <n v="5735.8180800551572"/>
    <n v="6118.2"/>
    <x v="0"/>
    <n v="-382.38191994484259"/>
    <n v="382.38191994484259"/>
    <n v="6.24990879580338E-2"/>
    <n v="-6.24990879580338E-2"/>
    <x v="6"/>
    <n v="5195.7"/>
    <n v="1.0004573896061508"/>
    <n v="5198.0764591766774"/>
    <n v="0.15039121650539741"/>
    <x v="0"/>
    <n v="1.0159969143173808"/>
    <n v="5827.573470421883"/>
    <n v="4.7501966195632177E-2"/>
  </r>
  <r>
    <x v="6"/>
    <x v="3"/>
    <x v="0"/>
    <x v="1"/>
    <s v="Forecast"/>
    <n v="5750.0267932385368"/>
    <n v="6261.3"/>
    <x v="3"/>
    <n v="-511.27320676146337"/>
    <n v="511.27320676146337"/>
    <n v="8.1656078891198802E-2"/>
    <n v="-8.1656078891198802E-2"/>
    <x v="6"/>
    <n v="6376.5"/>
    <n v="1.0322070785606474"/>
    <n v="6581.8684364419687"/>
    <n v="5.1198383153972578E-2"/>
    <x v="0"/>
    <n v="1.0159969143173808"/>
    <n v="5842.0094791726178"/>
    <n v="6.69654098713338E-2"/>
  </r>
  <r>
    <x v="6"/>
    <x v="3"/>
    <x v="1"/>
    <x v="1"/>
    <s v="Forecast"/>
    <n v="5699.7112479000598"/>
    <n v="6261.3"/>
    <x v="2"/>
    <n v="-561.58875209994039"/>
    <n v="561.58875209994039"/>
    <n v="8.9692037132854202E-2"/>
    <n v="-8.9692037132854202E-2"/>
    <x v="6"/>
    <n v="6376.5"/>
    <n v="1.0116687413173457"/>
    <n v="6450.9057290100554"/>
    <n v="3.0282166484604675E-2"/>
    <x v="0"/>
    <n v="1.0159969143173808"/>
    <n v="5790.8890403665291"/>
    <n v="7.5129918648438987E-2"/>
  </r>
  <r>
    <x v="6"/>
    <x v="3"/>
    <x v="2"/>
    <x v="1"/>
    <s v="Forecast"/>
    <n v="5776.3293588951992"/>
    <n v="6261.3"/>
    <x v="1"/>
    <n v="-484.97064110480096"/>
    <n v="484.97064110480096"/>
    <n v="7.7455263460431703E-2"/>
    <n v="-7.7455263460431703E-2"/>
    <x v="6"/>
    <n v="6376.5"/>
    <n v="1.0004573896061508"/>
    <n v="6379.4165448236208"/>
    <n v="1.8864540083308682E-2"/>
    <x v="0"/>
    <n v="1.0159969143173808"/>
    <n v="5868.7328047184174"/>
    <n v="6.2697394356057493E-2"/>
  </r>
  <r>
    <x v="6"/>
    <x v="3"/>
    <x v="3"/>
    <x v="1"/>
    <s v="Forecast"/>
    <n v="5830.3487563684657"/>
    <n v="6261.3"/>
    <x v="0"/>
    <n v="-430.95124363153445"/>
    <n v="430.95124363153445"/>
    <n v="6.8827758393869398E-2"/>
    <n v="-6.8827758393869398E-2"/>
    <x v="6"/>
    <n v="6376.5"/>
    <n v="1.0160909818866288"/>
    <n v="6479.1041460000888"/>
    <n v="3.4785770686612781E-2"/>
    <x v="0"/>
    <n v="1.0159969143173808"/>
    <n v="5923.6163458645397"/>
    <n v="5.3931875830172733E-2"/>
  </r>
  <r>
    <x v="6"/>
    <x v="4"/>
    <x v="0"/>
    <x v="1"/>
    <s v="Forecast"/>
    <n v="5791.5038975254656"/>
    <n v="5544.5999999999995"/>
    <x v="4"/>
    <n v="246.90389752546616"/>
    <n v="246.90389752546616"/>
    <n v="4.4530515731606601E-2"/>
    <n v="4.4530515731606601E-2"/>
    <x v="6"/>
    <n v="5520.5999999999995"/>
    <n v="1.0322070785606474"/>
    <n v="5698.4023979019094"/>
    <n v="2.7739133193000382E-2"/>
    <x v="0"/>
    <n v="1.0159969143173808"/>
    <n v="5884.1500891429578"/>
    <n v="6.123978089365479E-2"/>
  </r>
  <r>
    <x v="6"/>
    <x v="4"/>
    <x v="1"/>
    <x v="1"/>
    <s v="Forecast"/>
    <n v="5741.6142469331253"/>
    <n v="5544.5999999999995"/>
    <x v="3"/>
    <n v="197.01424693312583"/>
    <n v="197.01424693312583"/>
    <n v="3.5532634803795697E-2"/>
    <n v="3.5532634803795697E-2"/>
    <x v="6"/>
    <n v="5520.5999999999995"/>
    <n v="1.0116687413173457"/>
    <n v="5585.0184533165384"/>
    <n v="7.2896968792228378E-3"/>
    <x v="0"/>
    <n v="1.0159969143173808"/>
    <n v="5833.4623580847674"/>
    <n v="5.2097961635603644E-2"/>
  </r>
  <r>
    <x v="6"/>
    <x v="4"/>
    <x v="2"/>
    <x v="1"/>
    <s v="Forecast"/>
    <n v="5815.5338222887867"/>
    <n v="5544.5999999999995"/>
    <x v="2"/>
    <n v="270.93382228878727"/>
    <n v="270.93382228878727"/>
    <n v="4.8864448704827597E-2"/>
    <n v="4.8864448704827597E-2"/>
    <x v="6"/>
    <n v="5520.5999999999995"/>
    <n v="1.0004573896061508"/>
    <n v="5523.1250650597158"/>
    <n v="3.873126093908249E-3"/>
    <x v="0"/>
    <n v="1.0159969143173808"/>
    <n v="5908.5644185537703"/>
    <n v="6.5643043421305586E-2"/>
  </r>
  <r>
    <x v="6"/>
    <x v="4"/>
    <x v="3"/>
    <x v="1"/>
    <s v="Forecast"/>
    <n v="5870.6860430126608"/>
    <n v="5544.5999999999995"/>
    <x v="1"/>
    <n v="326.08604301266132"/>
    <n v="326.08604301266132"/>
    <n v="5.88114639491868E-2"/>
    <n v="5.88114639491868E-2"/>
    <x v="6"/>
    <n v="5520.5999999999995"/>
    <n v="1.0160909818866288"/>
    <n v="5609.4318746033223"/>
    <n v="1.1692795621563834E-2"/>
    <x v="0"/>
    <n v="1.0159969143173808"/>
    <n v="5964.5989046269779"/>
    <n v="7.5749180216242551E-2"/>
  </r>
  <r>
    <x v="6"/>
    <x v="4"/>
    <x v="4"/>
    <x v="1"/>
    <s v="Forecast"/>
    <n v="6111.1905537530047"/>
    <n v="5544.5999999999995"/>
    <x v="0"/>
    <n v="566.59055375300522"/>
    <n v="566.59055375300522"/>
    <n v="0.102187814044837"/>
    <n v="0.102187814044837"/>
    <x v="6"/>
    <n v="5520.5999999999995"/>
    <n v="1.0302583011473831"/>
    <n v="5687.6439773142429"/>
    <n v="2.5798791132677457E-2"/>
    <x v="1"/>
    <n v="1.0159969143173808"/>
    <n v="6208.9507454185787"/>
    <n v="0.11981941806777392"/>
  </r>
  <r>
    <x v="6"/>
    <x v="5"/>
    <x v="0"/>
    <x v="1"/>
    <s v="Forecast"/>
    <n v="5835.7461420981908"/>
    <n v="5986.2"/>
    <x v="5"/>
    <n v="-150.45385790180899"/>
    <n v="150.45385790180899"/>
    <n v="2.51334499184473E-2"/>
    <n v="-2.51334499184473E-2"/>
    <x v="6"/>
    <n v="5577"/>
    <n v="1.0322070785606474"/>
    <n v="5756.6188771327306"/>
    <n v="3.8351729455626142E-2"/>
    <x v="0"/>
    <n v="1.0159969143173808"/>
    <n v="5929.1000731113209"/>
    <n v="9.5385932459120925E-3"/>
  </r>
  <r>
    <x v="6"/>
    <x v="5"/>
    <x v="1"/>
    <x v="1"/>
    <s v="Forecast"/>
    <n v="5786.3107792350593"/>
    <n v="5986.2"/>
    <x v="4"/>
    <n v="-199.88922076494055"/>
    <n v="199.88922076494055"/>
    <n v="3.3391670970722799E-2"/>
    <n v="-3.3391670970722799E-2"/>
    <x v="6"/>
    <n v="5577"/>
    <n v="1.0116687413173457"/>
    <n v="5642.0765703268371"/>
    <n v="5.7486123028492653E-2"/>
    <x v="0"/>
    <n v="1.0159969143173808"/>
    <n v="5878.8738969842198"/>
    <n v="1.7928920352774727E-2"/>
  </r>
  <r>
    <x v="6"/>
    <x v="5"/>
    <x v="2"/>
    <x v="1"/>
    <s v="Forecast"/>
    <n v="5857.3519165752814"/>
    <n v="5986.2"/>
    <x v="3"/>
    <n v="-128.84808342471842"/>
    <n v="128.84808342471842"/>
    <n v="2.1524186199044198E-2"/>
    <n v="-2.1524186199044198E-2"/>
    <x v="6"/>
    <n v="5577"/>
    <n v="1.0004573896061508"/>
    <n v="5579.5508618335034"/>
    <n v="6.7931097886221051E-2"/>
    <x v="0"/>
    <n v="1.0159969143173808"/>
    <n v="5951.0514733114824"/>
    <n v="5.8715924440408693E-3"/>
  </r>
  <r>
    <x v="6"/>
    <x v="5"/>
    <x v="3"/>
    <x v="1"/>
    <s v="Forecast"/>
    <n v="5913.7124820998024"/>
    <n v="5986.2"/>
    <x v="2"/>
    <n v="-72.487517900197417"/>
    <n v="72.487517900197417"/>
    <n v="1.21091039223877E-2"/>
    <n v="-1.21091039223877E-2"/>
    <x v="6"/>
    <n v="5577"/>
    <n v="1.0160909818866288"/>
    <n v="5666.7394059817289"/>
    <n v="5.3366174537815475E-2"/>
    <x v="0"/>
    <n v="1.0159969143173808"/>
    <n v="6008.3136339735784"/>
    <n v="3.6941020970863896E-3"/>
  </r>
  <r>
    <x v="6"/>
    <x v="5"/>
    <x v="4"/>
    <x v="1"/>
    <s v="Forecast"/>
    <n v="6036.3"/>
    <n v="5986.2"/>
    <x v="1"/>
    <n v="50.100000000000364"/>
    <n v="50.100000000000364"/>
    <n v="8.3692492733287195E-3"/>
    <n v="8.3692492733287195E-3"/>
    <x v="6"/>
    <n v="5577"/>
    <n v="1.0302583011473831"/>
    <n v="5745.7505454989559"/>
    <n v="4.0167293859383897E-2"/>
    <x v="1"/>
    <n v="1.0159969143173808"/>
    <n v="6132.8621738940064"/>
    <n v="2.4500045754235849E-2"/>
  </r>
  <r>
    <x v="6"/>
    <x v="5"/>
    <x v="5"/>
    <x v="1"/>
    <s v="Forecast"/>
    <n v="5872.2325403077775"/>
    <n v="5986.2"/>
    <x v="0"/>
    <n v="-113.96745969222229"/>
    <n v="113.96745969222229"/>
    <n v="1.9038364854535798E-2"/>
    <n v="-1.9038364854535798E-2"/>
    <x v="6"/>
    <n v="5577"/>
    <n v="1.0546105610379206"/>
    <n v="5881.563098908483"/>
    <n v="1.7479686794881034E-2"/>
    <x v="1"/>
    <n v="1.0159969143173808"/>
    <n v="5966.1701411068161"/>
    <n v="3.3460056284761119E-3"/>
  </r>
  <r>
    <x v="6"/>
    <x v="6"/>
    <x v="0"/>
    <x v="1"/>
    <s v="Forecast"/>
    <n v="5877.2232463851196"/>
    <n v="5802"/>
    <x v="6"/>
    <n v="75.223246385119637"/>
    <n v="75.223246385119637"/>
    <n v="1.2965054530355E-2"/>
    <n v="1.2965054530355E-2"/>
    <x v="6"/>
    <n v="5694.5999999999995"/>
    <n v="1.0322070785606474"/>
    <n v="5878.0064295714619"/>
    <n v="1.3100039567642524E-2"/>
    <x v="0"/>
    <n v="1.0159969143173808"/>
    <n v="5971.2406830816608"/>
    <n v="2.9169369714178005E-2"/>
  </r>
  <r>
    <x v="6"/>
    <x v="6"/>
    <x v="1"/>
    <x v="1"/>
    <s v="Forecast"/>
    <n v="5828.2137782681248"/>
    <n v="5802"/>
    <x v="5"/>
    <n v="26.21377826812477"/>
    <n v="26.21377826812477"/>
    <n v="4.5180589914037899E-3"/>
    <n v="4.5180589914037899E-3"/>
    <x v="6"/>
    <n v="5694.5999999999995"/>
    <n v="1.0116687413173457"/>
    <n v="5761.0488143057564"/>
    <n v="7.0581154247231258E-3"/>
    <x v="0"/>
    <n v="1.0159969143173808"/>
    <n v="5921.447214702458"/>
    <n v="2.058724831135092E-2"/>
  </r>
  <r>
    <x v="6"/>
    <x v="6"/>
    <x v="2"/>
    <x v="1"/>
    <s v="Forecast"/>
    <n v="5896.5563799688707"/>
    <n v="5802"/>
    <x v="4"/>
    <n v="94.556379968870715"/>
    <n v="94.556379968870715"/>
    <n v="1.62972044069064E-2"/>
    <n v="1.62972044069064E-2"/>
    <x v="6"/>
    <n v="5694.5999999999995"/>
    <n v="1.0004573896061508"/>
    <n v="5697.2046508511858"/>
    <n v="1.8061935392763569E-2"/>
    <x v="0"/>
    <n v="1.0159969143173808"/>
    <n v="5990.8830871468381"/>
    <n v="3.2554823706797326E-2"/>
  </r>
  <r>
    <x v="6"/>
    <x v="6"/>
    <x v="3"/>
    <x v="1"/>
    <s v="Forecast"/>
    <n v="5954.0497687439993"/>
    <n v="5802"/>
    <x v="3"/>
    <n v="152.04976874399927"/>
    <n v="152.04976874399927"/>
    <n v="2.6206440665977101E-2"/>
    <n v="2.6206440665977101E-2"/>
    <x v="6"/>
    <n v="5694.5999999999995"/>
    <n v="1.0160909818866288"/>
    <n v="5786.2317054515961"/>
    <n v="2.7177343240958121E-3"/>
    <x v="0"/>
    <n v="1.0159969143173808"/>
    <n v="6049.2961927360184"/>
    <n v="4.2622577169255153E-2"/>
  </r>
  <r>
    <x v="6"/>
    <x v="6"/>
    <x v="4"/>
    <x v="1"/>
    <s v="Forecast"/>
    <n v="6135"/>
    <n v="5802"/>
    <x v="2"/>
    <n v="333"/>
    <n v="333"/>
    <n v="5.7394002068252299E-2"/>
    <n v="5.7394002068252299E-2"/>
    <x v="6"/>
    <n v="5694.5999999999995"/>
    <n v="1.0302583011473831"/>
    <n v="5866.9089217138871"/>
    <n v="1.1187335696981581E-2"/>
    <x v="1"/>
    <n v="1.0159969143173808"/>
    <n v="6233.1410693371317"/>
    <n v="7.4309043319050624E-2"/>
  </r>
  <r>
    <x v="6"/>
    <x v="6"/>
    <x v="5"/>
    <x v="1"/>
    <s v="Forecast"/>
    <n v="5914.111074240057"/>
    <n v="5802"/>
    <x v="1"/>
    <n v="112.11107424005695"/>
    <n v="112.11107424005695"/>
    <n v="1.93228325129364E-2"/>
    <n v="1.93228325129364E-2"/>
    <x v="6"/>
    <n v="5694.5999999999995"/>
    <n v="1.0546105610379206"/>
    <n v="6005.5853008865424"/>
    <n v="3.5088814354798763E-2"/>
    <x v="1"/>
    <n v="1.0159969143173808"/>
    <n v="6008.718602358148"/>
    <n v="3.5628852526395728E-2"/>
  </r>
  <r>
    <x v="6"/>
    <x v="6"/>
    <x v="6"/>
    <x v="1"/>
    <s v="Forecast"/>
    <n v="5970.686507745253"/>
    <n v="5802"/>
    <x v="0"/>
    <n v="168.68650774525304"/>
    <n v="168.68650774525304"/>
    <n v="2.9073855178430402E-2"/>
    <n v="2.9073855178430402E-2"/>
    <x v="6"/>
    <n v="5694.5999999999995"/>
    <n v="1.0198845990937413"/>
    <n v="5807.8348379992185"/>
    <n v="1.0056597723575504E-3"/>
    <x v="1"/>
    <n v="1.0159969143173808"/>
    <n v="6066.1990682255955"/>
    <n v="4.5535861465976477E-2"/>
  </r>
  <r>
    <x v="7"/>
    <x v="0"/>
    <x v="0"/>
    <x v="1"/>
    <s v="Forecast"/>
    <n v="3525000"/>
    <n v="3210329.4"/>
    <x v="0"/>
    <n v="314670.60000000009"/>
    <n v="314670.60000000009"/>
    <n v="9.8018165986331507E-2"/>
    <n v="9.8018165986331507E-2"/>
    <x v="7"/>
    <n v="3148575.9"/>
    <n v="1.0226200188257881"/>
    <n v="3219796.7461324227"/>
    <n v="2.9490263934980623E-3"/>
    <x v="0"/>
    <n v="1.0221222832217594"/>
    <n v="3602981.0483567016"/>
    <n v="0.1223088348369179"/>
  </r>
  <r>
    <x v="7"/>
    <x v="1"/>
    <x v="0"/>
    <x v="1"/>
    <s v="Forecast"/>
    <n v="3489750"/>
    <n v="3210329.4"/>
    <x v="1"/>
    <n v="279420.60000000009"/>
    <n v="279420.60000000009"/>
    <n v="8.7037984326468198E-2"/>
    <n v="8.7037984326468198E-2"/>
    <x v="7"/>
    <n v="3393065.6999999997"/>
    <n v="1.0226200188257881"/>
    <n v="3469816.9100111355"/>
    <n v="8.082893612447857E-2"/>
    <x v="0"/>
    <n v="1.0221222832217594"/>
    <n v="3566951.2378731347"/>
    <n v="0.11108574648854874"/>
  </r>
  <r>
    <x v="7"/>
    <x v="1"/>
    <x v="1"/>
    <x v="1"/>
    <s v="Forecast"/>
    <n v="3330009.9099260946"/>
    <n v="3210329.4"/>
    <x v="0"/>
    <n v="119680.50992609467"/>
    <n v="119680.50992609467"/>
    <n v="3.7279822415137401E-2"/>
    <n v="3.7279822415137401E-2"/>
    <x v="7"/>
    <n v="3393065.6999999997"/>
    <n v="1.026947575826286"/>
    <n v="3484500.59523432"/>
    <n v="8.5402823534033653E-2"/>
    <x v="0"/>
    <n v="1.0221222832217594"/>
    <n v="3403677.3322847448"/>
    <n v="6.0226820426821287E-2"/>
  </r>
  <r>
    <x v="7"/>
    <x v="2"/>
    <x v="0"/>
    <x v="1"/>
    <s v="Forecast"/>
    <n v="3454852.5"/>
    <n v="3446165.1"/>
    <x v="2"/>
    <n v="8687.3999999999069"/>
    <n v="8687.3999999999069"/>
    <n v="2.5208890891501102E-3"/>
    <n v="2.5208890891501102E-3"/>
    <x v="7"/>
    <n v="3185898.6"/>
    <n v="1.0226200188257881"/>
    <n v="3257963.6863090522"/>
    <n v="5.4611839023890038E-2"/>
    <x v="0"/>
    <n v="1.0221222832217594"/>
    <n v="3531281.7254944034"/>
    <n v="2.4698940133310299E-2"/>
  </r>
  <r>
    <x v="7"/>
    <x v="2"/>
    <x v="1"/>
    <x v="1"/>
    <s v="Forecast"/>
    <n v="3356920.2306119059"/>
    <n v="3446165.1"/>
    <x v="1"/>
    <n v="-89244.869388094172"/>
    <n v="89244.869388094172"/>
    <n v="2.58968641369197E-2"/>
    <n v="-2.58968641369197E-2"/>
    <x v="7"/>
    <n v="3185898.6"/>
    <n v="1.026947575826286"/>
    <n v="3271750.8440983584"/>
    <n v="5.0611114337395409E-2"/>
    <x v="0"/>
    <n v="1.0221222832217594"/>
    <n v="3431182.9707063562"/>
    <n v="4.3474786781526713E-3"/>
  </r>
  <r>
    <x v="7"/>
    <x v="2"/>
    <x v="2"/>
    <x v="1"/>
    <s v="Forecast"/>
    <n v="3265996.0739067481"/>
    <n v="3446165.1"/>
    <x v="0"/>
    <n v="-180169.026093252"/>
    <n v="180169.026093252"/>
    <n v="5.2281019877211302E-2"/>
    <n v="-5.2281019877211302E-2"/>
    <x v="7"/>
    <n v="3185898.6"/>
    <n v="1.0279107741607534"/>
    <n v="3274819.4963236605"/>
    <n v="4.9720660126335678E-2"/>
    <x v="0"/>
    <n v="1.0221222832217594"/>
    <n v="3338247.3640548671"/>
    <n v="3.1315312184298144E-2"/>
  </r>
  <r>
    <x v="7"/>
    <x v="3"/>
    <x v="0"/>
    <x v="1"/>
    <s v="Forecast"/>
    <n v="3420303.9750000001"/>
    <n v="3564610.8"/>
    <x v="3"/>
    <n v="-144306.82499999972"/>
    <n v="144306.82499999972"/>
    <n v="4.0483192442776601E-2"/>
    <n v="-4.0483192442776601E-2"/>
    <x v="7"/>
    <n v="3228703.5"/>
    <n v="1.0226200188257881"/>
    <n v="3301736.8339528879"/>
    <n v="7.3745488861536271E-2"/>
    <x v="0"/>
    <n v="1.0221222832217594"/>
    <n v="3495968.9082394596"/>
    <n v="1.9256489869957247E-2"/>
  </r>
  <r>
    <x v="7"/>
    <x v="3"/>
    <x v="1"/>
    <x v="1"/>
    <s v="Forecast"/>
    <n v="3382989.6037762859"/>
    <n v="3564610.8"/>
    <x v="2"/>
    <n v="-181621.19622371392"/>
    <n v="181621.19622371392"/>
    <n v="5.0951199559770698E-2"/>
    <n v="-5.0951199559770698E-2"/>
    <x v="7"/>
    <n v="3228703.5"/>
    <n v="1.026947575826286"/>
    <n v="3315709.2323868452"/>
    <n v="6.9825734583184973E-2"/>
    <x v="0"/>
    <n v="1.0221222832217594"/>
    <n v="3457829.0579272923"/>
    <n v="2.9956073205160999E-2"/>
  </r>
  <r>
    <x v="7"/>
    <x v="3"/>
    <x v="2"/>
    <x v="1"/>
    <s v="Forecast"/>
    <n v="3291030.2606083229"/>
    <n v="3564610.8"/>
    <x v="1"/>
    <n v="-273580.5393916769"/>
    <n v="273580.5393916769"/>
    <n v="7.6749063149243901E-2"/>
    <n v="-7.6749063149243901E-2"/>
    <x v="7"/>
    <n v="3228703.5"/>
    <n v="1.0279107741607534"/>
    <n v="3318819.114220534"/>
    <n v="6.8953302217304016E-2"/>
    <x v="0"/>
    <n v="1.0221222832217594"/>
    <n v="3363835.3641248806"/>
    <n v="5.6324644439476865E-2"/>
  </r>
  <r>
    <x v="7"/>
    <x v="3"/>
    <x v="3"/>
    <x v="1"/>
    <s v="Forecast"/>
    <n v="3425920.7577061877"/>
    <n v="3564610.8"/>
    <x v="0"/>
    <n v="-138690.04229381215"/>
    <n v="138690.04229381215"/>
    <n v="3.8907485297921499E-2"/>
    <n v="-3.8907485297921499E-2"/>
    <x v="7"/>
    <n v="3228703.5"/>
    <n v="1.0158168737374955"/>
    <n v="3279771.4955953099"/>
    <n v="7.9907546822416048E-2"/>
    <x v="0"/>
    <n v="1.0221222832217594"/>
    <n v="3501709.9470034684"/>
    <n v="1.7645924485369176E-2"/>
  </r>
  <r>
    <x v="7"/>
    <x v="4"/>
    <x v="0"/>
    <x v="1"/>
    <s v="Forecast"/>
    <n v="3386100.9352499996"/>
    <n v="3347164.5"/>
    <x v="4"/>
    <n v="38936.435249999631"/>
    <n v="38936.435249999631"/>
    <n v="1.16326625864966E-2"/>
    <n v="1.16326625864966E-2"/>
    <x v="7"/>
    <n v="3388440"/>
    <n v="1.0226200188257881"/>
    <n v="3465086.5765900537"/>
    <n v="3.5230439552658296E-2"/>
    <x v="0"/>
    <n v="1.0221222832217594"/>
    <n v="3461009.2191570643"/>
    <n v="3.4012286864617602E-2"/>
  </r>
  <r>
    <x v="7"/>
    <x v="4"/>
    <x v="1"/>
    <x v="1"/>
    <s v="Forecast"/>
    <n v="3408218.029419235"/>
    <n v="3347164.5"/>
    <x v="3"/>
    <n v="61053.529419234954"/>
    <n v="61053.529419234954"/>
    <n v="1.8240373133509E-2"/>
    <n v="1.8240373133509E-2"/>
    <x v="7"/>
    <n v="3388440"/>
    <n v="1.026947575826286"/>
    <n v="3479750.2438328206"/>
    <n v="3.9611361745985466E-2"/>
    <x v="0"/>
    <n v="1.0221222832217594"/>
    <n v="3483615.593947554"/>
    <n v="4.0766175055798423E-2"/>
  </r>
  <r>
    <x v="7"/>
    <x v="4"/>
    <x v="2"/>
    <x v="1"/>
    <s v="Forecast"/>
    <n v="3315256.8929001698"/>
    <n v="3347164.5"/>
    <x v="2"/>
    <n v="-31907.607099830173"/>
    <n v="31907.607099830173"/>
    <n v="9.5327275070675992E-3"/>
    <n v="-9.5327275070675992E-3"/>
    <x v="7"/>
    <n v="3388440"/>
    <n v="1.0279107741607534"/>
    <n v="3483013.9835972632"/>
    <n v="4.0586437743727034E-2"/>
    <x v="0"/>
    <n v="1.0221222832217594"/>
    <n v="3388597.9448377974"/>
    <n v="1.2378670016904587E-2"/>
  </r>
  <r>
    <x v="7"/>
    <x v="4"/>
    <x v="3"/>
    <x v="1"/>
    <s v="Forecast"/>
    <n v="3450166.2882150821"/>
    <n v="3347164.5"/>
    <x v="1"/>
    <n v="103001.78821508214"/>
    <n v="103001.78821508214"/>
    <n v="3.0772849142933399E-2"/>
    <n v="3.0772849142933399E-2"/>
    <x v="7"/>
    <n v="3388440"/>
    <n v="1.0158168737374955"/>
    <n v="3442034.5276470794"/>
    <n v="2.8343401600692E-2"/>
    <x v="0"/>
    <n v="1.0221222832217594"/>
    <n v="3526491.8440051423"/>
    <n v="5.3575898048973197E-2"/>
  </r>
  <r>
    <x v="7"/>
    <x v="4"/>
    <x v="4"/>
    <x v="1"/>
    <s v="Forecast"/>
    <n v="3494481.7141059199"/>
    <n v="3347164.5"/>
    <x v="0"/>
    <n v="147317.21410591993"/>
    <n v="147317.21410591993"/>
    <n v="4.4012540795625603E-2"/>
    <n v="4.4012540795625603E-2"/>
    <x v="7"/>
    <n v="3388440"/>
    <n v="1.0439584322241071"/>
    <n v="3537390.5100854533"/>
    <n v="5.683198721946689E-2"/>
    <x v="1"/>
    <n v="1.0221222832217594"/>
    <n v="3571787.62829863"/>
    <n v="6.7108481910175016E-2"/>
  </r>
  <r>
    <x v="7"/>
    <x v="5"/>
    <x v="0"/>
    <x v="1"/>
    <s v="Forecast"/>
    <n v="3352239.9258974995"/>
    <n v="3534406.1999999997"/>
    <x v="5"/>
    <n v="-182166.27410250017"/>
    <n v="182166.27410250017"/>
    <n v="5.15408427312345E-2"/>
    <n v="-5.15408427312345E-2"/>
    <x v="7"/>
    <n v="3320042.4"/>
    <n v="1.0226200188257881"/>
    <n v="3395141.8215904147"/>
    <n v="3.9402482490435028E-2"/>
    <x v="0"/>
    <n v="1.0221222832217594"/>
    <n v="3426399.1269654934"/>
    <n v="3.0558760629863738E-2"/>
  </r>
  <r>
    <x v="7"/>
    <x v="5"/>
    <x v="1"/>
    <x v="1"/>
    <s v="Forecast"/>
    <n v="3435128.3501050458"/>
    <n v="3534406.1999999997"/>
    <x v="4"/>
    <n v="-99277.849894953892"/>
    <n v="99277.849894953892"/>
    <n v="2.8088975708268599E-2"/>
    <n v="-2.8088975708268599E-2"/>
    <x v="7"/>
    <n v="3320042.4"/>
    <n v="1.026947575826286"/>
    <n v="3409509.4943204848"/>
    <n v="3.5337394349159675E-2"/>
    <x v="0"/>
    <n v="1.0221222832217594"/>
    <n v="3511121.2323691645"/>
    <n v="6.5880847625367032E-3"/>
  </r>
  <r>
    <x v="7"/>
    <x v="5"/>
    <x v="2"/>
    <x v="1"/>
    <s v="Forecast"/>
    <n v="3341098.634011473"/>
    <n v="3534406.1999999997"/>
    <x v="3"/>
    <n v="-193307.56598852668"/>
    <n v="193307.56598852668"/>
    <n v="5.4693081397527703E-2"/>
    <n v="-5.4693081397527703E-2"/>
    <x v="7"/>
    <n v="3320042.4"/>
    <n v="1.0279107741607534"/>
    <n v="3412707.3536305255"/>
    <n v="3.443261455615209E-2"/>
    <x v="0"/>
    <n v="1.0221222832217594"/>
    <n v="3415011.3642649082"/>
    <n v="3.3780734012715204E-2"/>
  </r>
  <r>
    <x v="7"/>
    <x v="5"/>
    <x v="3"/>
    <x v="1"/>
    <s v="Forecast"/>
    <n v="3476028.1874245699"/>
    <n v="3534406.1999999997"/>
    <x v="2"/>
    <n v="-58378.012575429864"/>
    <n v="58378.012575429864"/>
    <n v="1.65170637646091E-2"/>
    <n v="-1.65170637646091E-2"/>
    <x v="7"/>
    <n v="3320042.4"/>
    <n v="1.0158168737374955"/>
    <n v="3372555.0914439317"/>
    <n v="4.579301285632309E-2"/>
    <x v="0"/>
    <n v="1.0221222832217594"/>
    <n v="3552925.8674735948"/>
    <n v="5.2398242945576332E-3"/>
  </r>
  <r>
    <x v="7"/>
    <x v="5"/>
    <x v="4"/>
    <x v="1"/>
    <s v="Forecast"/>
    <n v="3490616.5782104931"/>
    <n v="3534406.1999999997"/>
    <x v="1"/>
    <n v="-43789.621789506637"/>
    <n v="43789.621789506637"/>
    <n v="1.23895272109659E-2"/>
    <n v="-1.23895272109659E-2"/>
    <x v="7"/>
    <n v="3320042.4"/>
    <n v="1.0439584322241071"/>
    <n v="3465986.2588215619"/>
    <n v="1.9358256325613561E-2"/>
    <x v="1"/>
    <n v="1.0221222832217594"/>
    <n v="3567836.9867722341"/>
    <n v="9.458671380848745E-3"/>
  </r>
  <r>
    <x v="7"/>
    <x v="5"/>
    <x v="5"/>
    <x v="1"/>
    <s v="Forecast"/>
    <n v="3454739.9919126155"/>
    <n v="3534406.1999999997"/>
    <x v="0"/>
    <n v="-79666.208087384235"/>
    <n v="79666.208087384235"/>
    <n v="2.2540195885629701E-2"/>
    <n v="-2.2540195885629701E-2"/>
    <x v="7"/>
    <n v="3320042.4"/>
    <n v="1.057849945642469"/>
    <n v="3512106.6723706922"/>
    <n v="6.3092713082348803E-3"/>
    <x v="1"/>
    <n v="1.0221222832217594"/>
    <n v="3531166.7284712452"/>
    <n v="9.1655326112617447E-4"/>
  </r>
  <r>
    <x v="7"/>
    <x v="6"/>
    <x v="0"/>
    <x v="1"/>
    <s v="Forecast"/>
    <n v="3318717.5266385246"/>
    <n v="3622561.8"/>
    <x v="6"/>
    <n v="-303844.27336147521"/>
    <n v="303844.27336147521"/>
    <n v="8.3875525149488206E-2"/>
    <n v="-8.3875525149488206E-2"/>
    <x v="7"/>
    <n v="3480926.4"/>
    <n v="1.0226200188257881"/>
    <n v="3559665.020699183"/>
    <n v="1.7362513815724779E-2"/>
    <x v="0"/>
    <n v="1.0221222832217594"/>
    <n v="3392135.1356958388"/>
    <n v="6.3608760050459595E-2"/>
  </r>
  <r>
    <x v="7"/>
    <x v="6"/>
    <x v="1"/>
    <x v="1"/>
    <s v="Forecast"/>
    <n v="3460356.7757479944"/>
    <n v="3622561.8"/>
    <x v="5"/>
    <n v="-162205.02425200539"/>
    <n v="162205.02425200539"/>
    <n v="4.4776330455426699E-2"/>
    <n v="-4.4776330455426699E-2"/>
    <x v="7"/>
    <n v="3480926.4"/>
    <n v="1.026947575826286"/>
    <n v="3574728.9281097208"/>
    <n v="1.320415621074539E-2"/>
    <x v="0"/>
    <n v="1.0221222832217594"/>
    <n v="3536907.7683894257"/>
    <n v="2.3644601897633358E-2"/>
  </r>
  <r>
    <x v="7"/>
    <x v="6"/>
    <x v="2"/>
    <x v="1"/>
    <s v="Forecast"/>
    <n v="3365325.2663033199"/>
    <n v="3622561.8"/>
    <x v="4"/>
    <n v="-257236.53369667986"/>
    <n v="257236.53369667986"/>
    <n v="7.1009563921498806E-2"/>
    <n v="-7.1009563921498806E-2"/>
    <x v="7"/>
    <n v="3480926.4"/>
    <n v="1.0279107741607534"/>
    <n v="3578081.750620604"/>
    <n v="1.227861713205163E-2"/>
    <x v="0"/>
    <n v="1.0221222832217594"/>
    <n v="3439773.9449778246"/>
    <n v="5.0458174384264538E-2"/>
  </r>
  <r>
    <x v="7"/>
    <x v="6"/>
    <x v="3"/>
    <x v="1"/>
    <s v="Forecast"/>
    <n v="3500273.7179334643"/>
    <n v="3622561.8"/>
    <x v="3"/>
    <n v="-122288.08206653548"/>
    <n v="122288.08206653548"/>
    <n v="3.3757348754280901E-2"/>
    <n v="-3.3757348754280901E-2"/>
    <x v="7"/>
    <n v="3480926.4"/>
    <n v="1.0158168737374955"/>
    <n v="3535983.7733583148"/>
    <n v="2.3899668638278318E-2"/>
    <x v="0"/>
    <n v="1.0221222832217594"/>
    <n v="3577707.7644752692"/>
    <n v="1.2381855162479374E-2"/>
  </r>
  <r>
    <x v="7"/>
    <x v="6"/>
    <x v="4"/>
    <x v="1"/>
    <s v="Forecast"/>
    <n v="3515118.0133085302"/>
    <n v="3622561.8"/>
    <x v="2"/>
    <n v="-107443.78669146961"/>
    <n v="107443.78669146961"/>
    <n v="2.96596145554976E-2"/>
    <n v="-2.96596145554976E-2"/>
    <x v="7"/>
    <n v="3480926.4"/>
    <n v="1.0439584322241071"/>
    <n v="3633942.4672315051"/>
    <n v="3.1416074755454197E-3"/>
    <x v="1"/>
    <n v="1.0221222832217594"/>
    <n v="3592880.4495568494"/>
    <n v="8.1934697271832287E-3"/>
  </r>
  <r>
    <x v="7"/>
    <x v="6"/>
    <x v="5"/>
    <x v="1"/>
    <s v="Forecast"/>
    <n v="3478322.6191103021"/>
    <n v="3622561.8"/>
    <x v="1"/>
    <n v="-144239.18088969775"/>
    <n v="144239.18088969775"/>
    <n v="3.9816899987654503E-2"/>
    <n v="-3.9816899987654503E-2"/>
    <x v="7"/>
    <n v="3480926.4"/>
    <n v="1.057849945642469"/>
    <n v="3682297.8030254352"/>
    <n v="1.6489988666428101E-2"/>
    <x v="1"/>
    <n v="1.0221222832217594"/>
    <n v="3555271.0572269121"/>
    <n v="1.8575457504434487E-2"/>
  </r>
  <r>
    <x v="7"/>
    <x v="6"/>
    <x v="6"/>
    <x v="1"/>
    <s v="Forecast"/>
    <n v="3517723.2063177344"/>
    <n v="3622561.8"/>
    <x v="0"/>
    <n v="-104838.59368226537"/>
    <n v="104838.59368226537"/>
    <n v="2.8940456911533002E-2"/>
    <n v="-2.8940456911533002E-2"/>
    <x v="7"/>
    <n v="3480926.4"/>
    <n v="1.0521410479945581"/>
    <n v="3662425.5504879244"/>
    <n v="1.1004298253220844E-2"/>
    <x v="1"/>
    <n v="1.0221222832217594"/>
    <n v="3595543.2753836508"/>
    <n v="7.4584026741376843E-3"/>
  </r>
  <r>
    <x v="8"/>
    <x v="0"/>
    <x v="0"/>
    <x v="1"/>
    <s v="Forecast"/>
    <n v="806968.46866176696"/>
    <n v="713895"/>
    <x v="0"/>
    <n v="93073.468661766965"/>
    <n v="93073.468661766965"/>
    <n v="0.13037417079790001"/>
    <n v="0.13037417079790001"/>
    <x v="8"/>
    <n v="646227.29999999993"/>
    <n v="0.97750890045396321"/>
    <n v="631692.93746633339"/>
    <n v="0.11514587233930286"/>
    <x v="0"/>
    <n v="0.93215158223729411"/>
    <n v="752216.93487867236"/>
    <n v="5.3680071829431998E-2"/>
  </r>
  <r>
    <x v="8"/>
    <x v="1"/>
    <x v="0"/>
    <x v="1"/>
    <s v="Forecast"/>
    <n v="771744.02439547214"/>
    <n v="748266.9"/>
    <x v="1"/>
    <n v="23477.124395472114"/>
    <n v="23477.124395472114"/>
    <n v="3.1375334650606802E-2"/>
    <n v="3.1375334650606802E-2"/>
    <x v="8"/>
    <n v="695700.9"/>
    <n v="0.97750890045396321"/>
    <n v="680053.82180383266"/>
    <n v="9.1161426753164368E-2"/>
    <x v="0"/>
    <n v="0.93215158223729411"/>
    <n v="719382.41342241631"/>
    <n v="3.8601849924918115E-2"/>
  </r>
  <r>
    <x v="8"/>
    <x v="1"/>
    <x v="1"/>
    <x v="1"/>
    <s v="Forecast"/>
    <n v="720000"/>
    <n v="748266.9"/>
    <x v="0"/>
    <n v="-28266.900000000023"/>
    <n v="28266.900000000023"/>
    <n v="3.7776493922155298E-2"/>
    <n v="-3.7776493922155298E-2"/>
    <x v="8"/>
    <n v="695700.9"/>
    <n v="1.023687443491168"/>
    <n v="712180.27575550473"/>
    <n v="4.8226941809794463E-2"/>
    <x v="0"/>
    <n v="0.93215158223729411"/>
    <n v="671149.13921085175"/>
    <n v="0.10306183634362054"/>
  </r>
  <r>
    <x v="8"/>
    <x v="2"/>
    <x v="0"/>
    <x v="1"/>
    <s v="Forecast"/>
    <n v="1143444.2011982063"/>
    <n v="888540.9"/>
    <x v="2"/>
    <n v="254903.30119820626"/>
    <n v="254903.30119820626"/>
    <n v="0.286878523203835"/>
    <n v="0.286878523203835"/>
    <x v="8"/>
    <n v="1202155.5"/>
    <n v="0.97750890045396321"/>
    <n v="1175117.7009796845"/>
    <n v="0.32252516567294137"/>
    <x v="0"/>
    <n v="0.93215158223729411"/>
    <n v="1065863.3213469668"/>
    <n v="0.19956585155164691"/>
  </r>
  <r>
    <x v="8"/>
    <x v="2"/>
    <x v="1"/>
    <x v="1"/>
    <s v="Forecast"/>
    <n v="1035000"/>
    <n v="888540.9"/>
    <x v="1"/>
    <n v="146459.09999999998"/>
    <n v="146459.09999999998"/>
    <n v="0.164831016782683"/>
    <n v="0.164831016782683"/>
    <x v="8"/>
    <n v="1202155.5"/>
    <n v="1.023687443491168"/>
    <n v="1230631.4904738469"/>
    <n v="0.38500263800332307"/>
    <x v="0"/>
    <n v="0.93215158223729411"/>
    <n v="964776.88761559944"/>
    <n v="8.5799075333053781E-2"/>
  </r>
  <r>
    <x v="8"/>
    <x v="2"/>
    <x v="2"/>
    <x v="1"/>
    <s v="Forecast"/>
    <n v="1050000"/>
    <n v="888540.9"/>
    <x v="0"/>
    <n v="161459.09999999998"/>
    <n v="161459.09999999998"/>
    <n v="0.18171262572156199"/>
    <n v="0.18171262572156199"/>
    <x v="8"/>
    <n v="1202155.5"/>
    <n v="1.0308587701750573"/>
    <n v="1239252.5402891811"/>
    <n v="0.39470511744499437"/>
    <x v="0"/>
    <n v="0.93215158223729411"/>
    <n v="978759.16134915885"/>
    <n v="0.10153529381614153"/>
  </r>
  <r>
    <x v="8"/>
    <x v="3"/>
    <x v="0"/>
    <x v="1"/>
    <s v="Forecast"/>
    <n v="795984.201568502"/>
    <n v="840821.1"/>
    <x v="3"/>
    <n v="-44836.898431497975"/>
    <n v="44836.898431497975"/>
    <n v="5.33251347183104E-2"/>
    <n v="-5.33251347183104E-2"/>
    <x v="8"/>
    <n v="663679.5"/>
    <n v="0.97750890045396321"/>
    <n v="648752.61829883605"/>
    <n v="0.22842966440918755"/>
    <x v="0"/>
    <n v="0.93215158223729411"/>
    <n v="741977.93292796833"/>
    <n v="0.1175555264633959"/>
  </r>
  <r>
    <x v="8"/>
    <x v="3"/>
    <x v="1"/>
    <x v="1"/>
    <s v="Forecast"/>
    <n v="765755.73662442656"/>
    <n v="840821.1"/>
    <x v="2"/>
    <n v="-75065.363375573419"/>
    <n v="75065.363375573419"/>
    <n v="8.9276260283636402E-2"/>
    <n v="-8.9276260283636402E-2"/>
    <x v="8"/>
    <n v="663679.5"/>
    <n v="1.023687443491168"/>
    <n v="679400.3706524967"/>
    <n v="0.19197987461007257"/>
    <x v="0"/>
    <n v="0.93215158223729411"/>
    <n v="713800.42150174384"/>
    <n v="0.15106742504232606"/>
  </r>
  <r>
    <x v="8"/>
    <x v="3"/>
    <x v="2"/>
    <x v="1"/>
    <s v="Forecast"/>
    <n v="761962.96306065086"/>
    <n v="840821.1"/>
    <x v="1"/>
    <n v="-78858.136939349119"/>
    <n v="78858.136939349119"/>
    <n v="9.3787057602799401E-2"/>
    <n v="-9.3787057602799401E-2"/>
    <x v="8"/>
    <n v="663679.5"/>
    <n v="1.0308587701750573"/>
    <n v="684159.83316039701"/>
    <n v="0.1863193809475083"/>
    <x v="0"/>
    <n v="0.93215158223729411"/>
    <n v="710264.98162320256"/>
    <n v="0.15527217190053558"/>
  </r>
  <r>
    <x v="8"/>
    <x v="3"/>
    <x v="3"/>
    <x v="1"/>
    <s v="Forecast"/>
    <n v="717564.88581417664"/>
    <n v="840821.1"/>
    <x v="0"/>
    <n v="-123256.21418582334"/>
    <n v="123256.21418582334"/>
    <n v="0.14659029630182099"/>
    <n v="-0.14659029630182099"/>
    <x v="8"/>
    <n v="663679.5"/>
    <n v="0.97313111688991982"/>
    <n v="645847.17309194349"/>
    <n v="0.23188515001354806"/>
    <x v="0"/>
    <n v="0.93215158223729411"/>
    <n v="668879.24366960803"/>
    <n v="0.20449279440108242"/>
  </r>
  <r>
    <x v="8"/>
    <x v="4"/>
    <x v="0"/>
    <x v="1"/>
    <s v="Forecast"/>
    <n v="833622.66077861341"/>
    <n v="674543.4"/>
    <x v="4"/>
    <n v="159079.26077861339"/>
    <n v="159079.26077861339"/>
    <n v="0.23583250652013399"/>
    <n v="0.23583250652013399"/>
    <x v="8"/>
    <n v="787383.9"/>
    <n v="0.97750890045396321"/>
    <n v="769674.77032415336"/>
    <n v="0.14103076291926261"/>
    <x v="0"/>
    <n v="0.93215158223729411"/>
    <n v="777062.68223364756"/>
    <n v="0.151983226333024"/>
  </r>
  <r>
    <x v="8"/>
    <x v="4"/>
    <x v="1"/>
    <x v="1"/>
    <s v="Forecast"/>
    <n v="802134.6903337579"/>
    <n v="674543.4"/>
    <x v="3"/>
    <n v="127591.29033375788"/>
    <n v="127591.29033375788"/>
    <n v="0.18915208470464301"/>
    <n v="0.18915208470464301"/>
    <x v="8"/>
    <n v="787383.9"/>
    <n v="1.023687443491168"/>
    <n v="806035.01163710549"/>
    <n v="0.19493424980083635"/>
    <x v="0"/>
    <n v="0.93215158223729411"/>
    <n v="747711.12076203432"/>
    <n v="0.10846999727820966"/>
  </r>
  <r>
    <x v="8"/>
    <x v="4"/>
    <x v="2"/>
    <x v="1"/>
    <s v="Forecast"/>
    <n v="757214.16404792853"/>
    <n v="674543.4"/>
    <x v="2"/>
    <n v="82670.764047928504"/>
    <n v="82670.764047928504"/>
    <n v="0.122558109749393"/>
    <n v="0.122558109749393"/>
    <x v="8"/>
    <n v="787383.9"/>
    <n v="1.0308587701750573"/>
    <n v="811681.59880964039"/>
    <n v="0.20330522663128919"/>
    <x v="0"/>
    <n v="0.93215158223729411"/>
    <n v="705838.38110976655"/>
    <n v="4.6394318156202437E-2"/>
  </r>
  <r>
    <x v="8"/>
    <x v="4"/>
    <x v="3"/>
    <x v="1"/>
    <s v="Forecast"/>
    <n v="715308.10264884448"/>
    <n v="674543.4"/>
    <x v="1"/>
    <n v="40764.702648844454"/>
    <n v="40764.702648844454"/>
    <n v="6.0433031660890098E-2"/>
    <n v="6.0433031660890098E-2"/>
    <x v="8"/>
    <n v="787383.9"/>
    <n v="0.97313111688991982"/>
    <n v="766227.77402814094"/>
    <n v="0.13592064502912771"/>
    <x v="0"/>
    <n v="0.93215158223729411"/>
    <n v="666775.5796712772"/>
    <n v="1.1515671680610653E-2"/>
  </r>
  <r>
    <x v="8"/>
    <x v="4"/>
    <x v="4"/>
    <x v="1"/>
    <s v="Forecast"/>
    <n v="736571.27571903786"/>
    <n v="674543.4"/>
    <x v="0"/>
    <n v="62027.875719037838"/>
    <n v="62027.875719037838"/>
    <n v="9.1955351900319296E-2"/>
    <n v="9.1955351900319296E-2"/>
    <x v="8"/>
    <n v="787383.9"/>
    <n v="1.0271965941099477"/>
    <n v="808798.06033700763"/>
    <n v="0.19903042611788596"/>
    <x v="1"/>
    <n v="0.93215158223729411"/>
    <n v="686596.08009204338"/>
    <n v="1.7867909006363949E-2"/>
  </r>
  <r>
    <x v="8"/>
    <x v="5"/>
    <x v="0"/>
    <x v="1"/>
    <s v="Forecast"/>
    <n v="1016840.7225333229"/>
    <n v="1021878.8999999999"/>
    <x v="5"/>
    <n v="-5038.1774666770361"/>
    <n v="5038.1774666770361"/>
    <n v="4.9303077563075601E-3"/>
    <n v="-4.9303077563075601E-3"/>
    <x v="8"/>
    <n v="1003510.2"/>
    <n v="0.97750890045396321"/>
    <n v="980940.15219633665"/>
    <n v="4.0062230273727399E-2"/>
    <x v="0"/>
    <n v="0.93215158223729411"/>
    <n v="947849.68839275022"/>
    <n v="7.2444211938664835E-2"/>
  </r>
  <r>
    <x v="8"/>
    <x v="5"/>
    <x v="1"/>
    <x v="1"/>
    <s v="Forecast"/>
    <n v="967500"/>
    <n v="1021878.8999999999"/>
    <x v="4"/>
    <n v="-54378.899999999907"/>
    <n v="54378.899999999907"/>
    <n v="5.3214622593733898E-2"/>
    <n v="-5.3214622593733898E-2"/>
    <x v="8"/>
    <n v="1003510.2"/>
    <n v="1.023687443491168"/>
    <n v="1027280.7911553107"/>
    <n v="5.2862341666030984E-3"/>
    <x v="0"/>
    <n v="0.93215158223729411"/>
    <n v="901856.65581458202"/>
    <n v="0.1174525124116154"/>
  </r>
  <r>
    <x v="8"/>
    <x v="5"/>
    <x v="2"/>
    <x v="1"/>
    <s v="Forecast"/>
    <n v="1035000"/>
    <n v="1021878.8999999999"/>
    <x v="3"/>
    <n v="13121.100000000093"/>
    <n v="13121.100000000093"/>
    <n v="1.28401711787963E-2"/>
    <n v="1.28401711787963E-2"/>
    <x v="8"/>
    <n v="1003510.2"/>
    <n v="1.0308587701750573"/>
    <n v="1034477.2906301258"/>
    <n v="1.2328653258351733E-2"/>
    <x v="0"/>
    <n v="0.93215158223729411"/>
    <n v="964776.88761559944"/>
    <n v="5.5879431882193159E-2"/>
  </r>
  <r>
    <x v="8"/>
    <x v="5"/>
    <x v="3"/>
    <x v="1"/>
    <s v="Forecast"/>
    <n v="947533.14969717129"/>
    <n v="1021878.8999999999"/>
    <x v="2"/>
    <n v="-74345.750302828616"/>
    <n v="74345.750302828616"/>
    <n v="7.27539733943314E-2"/>
    <n v="-7.27539733943314E-2"/>
    <x v="8"/>
    <n v="1003510.2"/>
    <n v="0.97313111688991982"/>
    <n v="976547.00173642673"/>
    <n v="4.4361321349891056E-2"/>
    <x v="0"/>
    <n v="0.93215158223729411"/>
    <n v="883244.52471250505"/>
    <n v="0.13566614917628192"/>
  </r>
  <r>
    <x v="8"/>
    <x v="5"/>
    <x v="4"/>
    <x v="1"/>
    <s v="Forecast"/>
    <n v="1035000"/>
    <n v="1021878.8999999999"/>
    <x v="1"/>
    <n v="13121.100000000093"/>
    <n v="13121.100000000093"/>
    <n v="1.28401711787963E-2"/>
    <n v="1.28401711787963E-2"/>
    <x v="8"/>
    <n v="1003510.2"/>
    <n v="1.0271965941099477"/>
    <n v="1030802.2595945924"/>
    <n v="8.7323063374656982E-3"/>
    <x v="1"/>
    <n v="0.93215158223729411"/>
    <n v="964776.88761559944"/>
    <n v="5.5879431882193159E-2"/>
  </r>
  <r>
    <x v="8"/>
    <x v="5"/>
    <x v="5"/>
    <x v="1"/>
    <s v="Forecast"/>
    <n v="1035000"/>
    <n v="1021878.8999999999"/>
    <x v="0"/>
    <n v="13121.100000000093"/>
    <n v="13121.100000000093"/>
    <n v="1.28401711787963E-2"/>
    <n v="1.28401711787963E-2"/>
    <x v="8"/>
    <n v="1003510.2"/>
    <n v="0.95424026594153333"/>
    <n v="957589.8401230413"/>
    <n v="6.2912601362997728E-2"/>
    <x v="1"/>
    <n v="0.93215158223729411"/>
    <n v="964776.88761559944"/>
    <n v="5.5879431882193159E-2"/>
  </r>
  <r>
    <x v="8"/>
    <x v="6"/>
    <x v="0"/>
    <x v="1"/>
    <s v="Forecast"/>
    <n v="858274.62878478307"/>
    <n v="691451.1"/>
    <x v="6"/>
    <n v="166823.52878478309"/>
    <n v="166823.52878478309"/>
    <n v="0.241265837576631"/>
    <n v="0.241265837576631"/>
    <x v="8"/>
    <n v="705462.6"/>
    <n v="0.97750890045396321"/>
    <n v="689595.97043739399"/>
    <n v="2.6829512059580026E-3"/>
    <x v="0"/>
    <n v="0.93215158223729411"/>
    <n v="800042.05321586179"/>
    <n v="0.15704791447415706"/>
  </r>
  <r>
    <x v="8"/>
    <x v="6"/>
    <x v="1"/>
    <x v="1"/>
    <s v="Forecast"/>
    <n v="831496.92012331693"/>
    <n v="691451.1"/>
    <x v="5"/>
    <n v="140045.82012331695"/>
    <n v="140045.82012331695"/>
    <n v="0.20253900835983499"/>
    <n v="0.20253900835983499"/>
    <x v="8"/>
    <n v="705462.6"/>
    <n v="1.023687443491168"/>
    <n v="722173.20547263243"/>
    <n v="4.4431349480292176E-2"/>
    <x v="0"/>
    <n v="0.93215158223729411"/>
    <n v="775081.16971838684"/>
    <n v="0.12094863934468665"/>
  </r>
  <r>
    <x v="8"/>
    <x v="6"/>
    <x v="2"/>
    <x v="1"/>
    <s v="Forecast"/>
    <n v="783712.64641997847"/>
    <n v="691451.1"/>
    <x v="4"/>
    <n v="92261.546419978491"/>
    <n v="92261.546419978491"/>
    <n v="0.13343177329528899"/>
    <n v="0.13343177329528899"/>
    <x v="8"/>
    <n v="705462.6"/>
    <n v="1.0308587701750573"/>
    <n v="727232.30824049842"/>
    <n v="5.1747995253024315E-2"/>
    <x v="0"/>
    <n v="0.93215158223729411"/>
    <n v="730538.98337975994"/>
    <n v="5.6530220835226047E-2"/>
  </r>
  <r>
    <x v="8"/>
    <x v="6"/>
    <x v="3"/>
    <x v="1"/>
    <s v="Forecast"/>
    <n v="829447.24966460711"/>
    <n v="691451.1"/>
    <x v="3"/>
    <n v="137996.14966460713"/>
    <n v="137996.14966460713"/>
    <n v="0.199574705520907"/>
    <n v="0.199574705520907"/>
    <x v="8"/>
    <n v="705462.6"/>
    <n v="0.97313111688991982"/>
    <n v="686507.60786206671"/>
    <n v="7.1494457640363385E-3"/>
    <x v="0"/>
    <n v="0.93215158223729411"/>
    <n v="773170.56615723541"/>
    <n v="0.11818545976314947"/>
  </r>
  <r>
    <x v="8"/>
    <x v="6"/>
    <x v="4"/>
    <x v="1"/>
    <s v="Forecast"/>
    <n v="773122.66106092336"/>
    <n v="691451.1"/>
    <x v="2"/>
    <n v="81671.561060923385"/>
    <n v="81671.561060923385"/>
    <n v="0.11811617779033599"/>
    <n v="0.11811617779033599"/>
    <x v="8"/>
    <n v="705462.6"/>
    <n v="1.0271965941099477"/>
    <n v="724648.7799919484"/>
    <n v="4.8011609196873674E-2"/>
    <x v="1"/>
    <n v="0.93215158223729411"/>
    <n v="720667.51177144691"/>
    <n v="4.2253764252377257E-2"/>
  </r>
  <r>
    <x v="8"/>
    <x v="6"/>
    <x v="5"/>
    <x v="1"/>
    <s v="Forecast"/>
    <n v="729377.84770668542"/>
    <n v="691451.1"/>
    <x v="1"/>
    <n v="37926.747706685448"/>
    <n v="37926.747706685448"/>
    <n v="5.4850947097611798E-2"/>
    <n v="5.4850947097611798E-2"/>
    <x v="8"/>
    <n v="705462.6"/>
    <n v="0.95424026594153333"/>
    <n v="673180.81903580553"/>
    <n v="2.6423099137732876E-2"/>
    <x v="1"/>
    <n v="0.93215158223729411"/>
    <n v="679890.71478861896"/>
    <n v="1.6719020638452979E-2"/>
  </r>
  <r>
    <x v="8"/>
    <x v="6"/>
    <x v="6"/>
    <x v="1"/>
    <s v="Forecast"/>
    <n v="730644"/>
    <n v="691451.1"/>
    <x v="0"/>
    <n v="39192.900000000023"/>
    <n v="39192.900000000023"/>
    <n v="5.66820994282893E-2"/>
    <n v="5.66820994282893E-2"/>
    <x v="8"/>
    <n v="705462.6"/>
    <n v="1.0473007151402658"/>
    <n v="738831.48548471124"/>
    <n v="6.8523118243229736E-2"/>
    <x v="1"/>
    <n v="0.93215158223729411"/>
    <n v="681070.96065218549"/>
    <n v="1.5012109096094416E-2"/>
  </r>
  <r>
    <x v="9"/>
    <x v="0"/>
    <x v="0"/>
    <x v="1"/>
    <s v="Forecast"/>
    <n v="1217125.6904999998"/>
    <n v="1235977.8"/>
    <x v="0"/>
    <n v="-18852.109500000253"/>
    <n v="18852.109500000253"/>
    <n v="1.52527897345731E-2"/>
    <n v="-1.52527897345731E-2"/>
    <x v="9"/>
    <n v="1242780.5999999999"/>
    <n v="1.0772447766371134"/>
    <n v="1338778.9098559376"/>
    <n v="8.3173912877672673E-2"/>
    <x v="0"/>
    <n v="1.0247686841986505"/>
    <n v="1247272.2923580587"/>
    <n v="9.1381029319933509E-3"/>
  </r>
  <r>
    <x v="9"/>
    <x v="1"/>
    <x v="0"/>
    <x v="1"/>
    <s v="Forecast"/>
    <n v="1211040.0620474999"/>
    <n v="1166016"/>
    <x v="1"/>
    <n v="45024.06204749993"/>
    <n v="45024.06204749993"/>
    <n v="3.8613588533519198E-2"/>
    <n v="3.8613588533519198E-2"/>
    <x v="9"/>
    <n v="1176791.0999999999"/>
    <n v="1.0772447766371134"/>
    <n v="1267692.0656680427"/>
    <n v="8.7199545862186062E-2"/>
    <x v="0"/>
    <n v="1.0247686841986505"/>
    <n v="1241035.9308962687"/>
    <n v="6.4338680512333185E-2"/>
  </r>
  <r>
    <x v="9"/>
    <x v="1"/>
    <x v="1"/>
    <x v="1"/>
    <s v="Forecast"/>
    <n v="1229797.9110000001"/>
    <n v="1166016"/>
    <x v="0"/>
    <n v="63781.91100000008"/>
    <n v="63781.91100000008"/>
    <n v="5.4700716799769497E-2"/>
    <n v="5.4700716799769497E-2"/>
    <x v="9"/>
    <n v="1176791.0999999999"/>
    <n v="1.05811293071596"/>
    <n v="1245177.8796614583"/>
    <n v="6.7890903436538017E-2"/>
    <x v="0"/>
    <n v="1.0247686841986505"/>
    <n v="1260258.3870857193"/>
    <n v="8.0824265778273424E-2"/>
  </r>
  <r>
    <x v="9"/>
    <x v="2"/>
    <x v="0"/>
    <x v="1"/>
    <s v="Forecast"/>
    <n v="1204984.8617372622"/>
    <n v="1275263.3999999999"/>
    <x v="2"/>
    <n v="-70278.538262737682"/>
    <n v="70278.538262737682"/>
    <n v="5.5109037288091002E-2"/>
    <n v="-5.5109037288091002E-2"/>
    <x v="9"/>
    <n v="1089443.3999999999"/>
    <n v="1.0772447766371134"/>
    <n v="1173597.2120917772"/>
    <n v="7.9721717025849459E-2"/>
    <x v="0"/>
    <n v="1.0247686841986505"/>
    <n v="1234830.7512417871"/>
    <n v="3.1705331430520789E-2"/>
  </r>
  <r>
    <x v="9"/>
    <x v="2"/>
    <x v="1"/>
    <x v="1"/>
    <s v="Forecast"/>
    <n v="1223648.921445"/>
    <n v="1275263.3999999999"/>
    <x v="1"/>
    <n v="-51614.478554999921"/>
    <n v="51614.478554999921"/>
    <n v="4.0473582598700701E-2"/>
    <n v="-4.0473582598700701E-2"/>
    <x v="9"/>
    <n v="1089443.3999999999"/>
    <n v="1.05811293071596"/>
    <n v="1152754.1488231597"/>
    <n v="9.6065841124931661E-2"/>
    <x v="0"/>
    <n v="1.0247686841986505"/>
    <n v="1253957.0951502905"/>
    <n v="1.6707375785825412E-2"/>
  </r>
  <r>
    <x v="9"/>
    <x v="2"/>
    <x v="2"/>
    <x v="1"/>
    <s v="Forecast"/>
    <n v="1165432.9920000001"/>
    <n v="1275263.3999999999"/>
    <x v="0"/>
    <n v="-109830.40799999982"/>
    <n v="109830.40799999982"/>
    <n v="8.6123704326494299E-2"/>
    <n v="-8.6123704326494299E-2"/>
    <x v="9"/>
    <n v="1089443.3999999999"/>
    <n v="1.045720089524951"/>
    <n v="1139252.849780367"/>
    <n v="0.10665290811265572"/>
    <x v="0"/>
    <n v="1.0247686841986505"/>
    <n v="1194299.2337335364"/>
    <n v="6.3488190962324706E-2"/>
  </r>
  <r>
    <x v="9"/>
    <x v="3"/>
    <x v="0"/>
    <x v="1"/>
    <s v="Forecast"/>
    <n v="1198959.9374285759"/>
    <n v="1213169.7"/>
    <x v="3"/>
    <n v="-14209.762571424013"/>
    <n v="14209.762571424013"/>
    <n v="1.1712922414254199E-2"/>
    <n v="-1.1712922414254199E-2"/>
    <x v="9"/>
    <n v="1188772.8"/>
    <n v="1.0772447766371134"/>
    <n v="1280599.2894082759"/>
    <n v="5.5581333269596092E-2"/>
    <x v="0"/>
    <n v="1.0247686841986505"/>
    <n v="1228656.5974855782"/>
    <n v="1.2765648108074411E-2"/>
  </r>
  <r>
    <x v="9"/>
    <x v="3"/>
    <x v="1"/>
    <x v="1"/>
    <s v="Forecast"/>
    <n v="1217530.6768377749"/>
    <n v="1213169.7"/>
    <x v="2"/>
    <n v="4360.9768377749715"/>
    <n v="4360.9768377749715"/>
    <n v="3.59469646973129E-3"/>
    <n v="3.59469646973129E-3"/>
    <x v="9"/>
    <n v="1188772.8"/>
    <n v="1.05811293071596"/>
    <n v="1257855.8713634179"/>
    <n v="3.6834229674066202E-2"/>
    <x v="0"/>
    <n v="1.0247686841986505"/>
    <n v="1247687.3096745389"/>
    <n v="2.8452416570030517E-2"/>
  </r>
  <r>
    <x v="9"/>
    <x v="3"/>
    <x v="2"/>
    <x v="1"/>
    <s v="Forecast"/>
    <n v="1166598.4249919998"/>
    <n v="1213169.7"/>
    <x v="1"/>
    <n v="-46571.275008000201"/>
    <n v="46571.275008000201"/>
    <n v="3.83880960825186E-2"/>
    <n v="-3.83880960825186E-2"/>
    <x v="9"/>
    <n v="1188772.8"/>
    <n v="1.045720089524951"/>
    <n v="1243123.5988408267"/>
    <n v="2.4690609105079614E-2"/>
    <x v="0"/>
    <n v="1.0247686841986505"/>
    <n v="1195493.5329672697"/>
    <n v="1.4570234512723407E-2"/>
  </r>
  <r>
    <x v="9"/>
    <x v="3"/>
    <x v="3"/>
    <x v="1"/>
    <s v="Forecast"/>
    <n v="1253580.6397577908"/>
    <n v="1213169.7"/>
    <x v="0"/>
    <n v="40410.939757790882"/>
    <n v="40410.939757790882"/>
    <n v="3.3310211883622598E-2"/>
    <n v="3.3310211883622598E-2"/>
    <x v="9"/>
    <n v="1188772.8"/>
    <n v="1.0519779888771572"/>
    <n v="1250562.819375867"/>
    <n v="3.082266180557186E-2"/>
    <x v="0"/>
    <n v="1.0247686841986505"/>
    <n v="1284630.1827414939"/>
    <n v="5.8903946201008785E-2"/>
  </r>
  <r>
    <x v="9"/>
    <x v="4"/>
    <x v="0"/>
    <x v="1"/>
    <s v="Forecast"/>
    <n v="1192965.137741433"/>
    <n v="1113129.5999999999"/>
    <x v="4"/>
    <n v="79835.537741433131"/>
    <n v="79835.537741433131"/>
    <n v="7.1721691473691104E-2"/>
    <n v="7.1721691473691104E-2"/>
    <x v="9"/>
    <n v="1079310.5999999999"/>
    <n v="1.0772447766371134"/>
    <n v="1162681.7062190687"/>
    <n v="4.4516026003682659E-2"/>
    <x v="0"/>
    <n v="1.0247686841986505"/>
    <n v="1222513.3144981503"/>
    <n v="9.8266827598646564E-2"/>
  </r>
  <r>
    <x v="9"/>
    <x v="4"/>
    <x v="1"/>
    <x v="1"/>
    <s v="Forecast"/>
    <n v="1213878.0848072616"/>
    <n v="1113129.5999999999"/>
    <x v="3"/>
    <n v="100748.48480726173"/>
    <n v="100748.48480726173"/>
    <n v="9.0509213668616598E-2"/>
    <n v="9.0509213668616598E-2"/>
    <x v="9"/>
    <n v="1079310.5999999999"/>
    <n v="1.05811293071596"/>
    <n v="1142032.502118801"/>
    <n v="2.596544204628207E-2"/>
    <x v="0"/>
    <n v="1.0247686841986505"/>
    <n v="1243944.2477455153"/>
    <n v="0.11751969199769323"/>
  </r>
  <r>
    <x v="9"/>
    <x v="4"/>
    <x v="2"/>
    <x v="1"/>
    <s v="Forecast"/>
    <n v="1167765.0234169916"/>
    <n v="1113129.5999999999"/>
    <x v="2"/>
    <n v="54635.423416991718"/>
    <n v="54635.423416991718"/>
    <n v="4.90827154510955E-2"/>
    <n v="4.90827154510955E-2"/>
    <x v="9"/>
    <n v="1079310.5999999999"/>
    <n v="1.045720089524951"/>
    <n v="1128656.7772572285"/>
    <n v="1.3949119003958428E-2"/>
    <x v="0"/>
    <n v="1.0247686841986505"/>
    <n v="1196689.0265002367"/>
    <n v="7.5067113928366347E-2"/>
  </r>
  <r>
    <x v="9"/>
    <x v="4"/>
    <x v="3"/>
    <x v="1"/>
    <s v="Forecast"/>
    <n v="1263220.900609398"/>
    <n v="1113129.5999999999"/>
    <x v="1"/>
    <n v="150091.30060939817"/>
    <n v="150091.30060939817"/>
    <n v="0.13483721986136901"/>
    <n v="0.13483721986136901"/>
    <x v="9"/>
    <n v="1079310.5999999999"/>
    <n v="1.0519779888771572"/>
    <n v="1135410.9943617978"/>
    <n v="2.0016891439952684E-2"/>
    <x v="0"/>
    <n v="1.0247686841986505"/>
    <n v="1294509.2201697272"/>
    <n v="0.16294564457699032"/>
  </r>
  <r>
    <x v="9"/>
    <x v="4"/>
    <x v="4"/>
    <x v="1"/>
    <s v="Forecast"/>
    <n v="1242786.5978686207"/>
    <n v="1113129.5999999999"/>
    <x v="0"/>
    <n v="129656.99786862079"/>
    <n v="129656.99786862079"/>
    <n v="0.11647969640608"/>
    <n v="0.11647969640608"/>
    <x v="9"/>
    <n v="1079310.5999999999"/>
    <n v="1.0606435273127464"/>
    <n v="1144763.8018500365"/>
    <n v="2.8419154292578894E-2"/>
    <x v="1"/>
    <n v="1.0247686841986505"/>
    <n v="1273568.7866375437"/>
    <n v="0.14413342942056689"/>
  </r>
  <r>
    <x v="9"/>
    <x v="5"/>
    <x v="0"/>
    <x v="1"/>
    <s v="Forecast"/>
    <n v="1187000.3120527258"/>
    <n v="1274734.8"/>
    <x v="5"/>
    <n v="-87734.487947274232"/>
    <n v="87734.487947274232"/>
    <n v="6.8825678837099502E-2"/>
    <n v="-6.8825678837099502E-2"/>
    <x v="9"/>
    <n v="1146045.3"/>
    <n v="1.0772447766371134"/>
    <n v="1234571.3132145137"/>
    <n v="3.1507327473515541E-2"/>
    <x v="0"/>
    <n v="1.0247686841986505"/>
    <n v="1216400.7479256594"/>
    <n v="4.5761716142322807E-2"/>
  </r>
  <r>
    <x v="9"/>
    <x v="5"/>
    <x v="1"/>
    <x v="1"/>
    <s v="Forecast"/>
    <n v="1210236.4505528398"/>
    <n v="1274734.8"/>
    <x v="4"/>
    <n v="-64498.349447160261"/>
    <n v="64498.349447160261"/>
    <n v="5.0597465015594E-2"/>
    <n v="-5.0597465015594E-2"/>
    <x v="9"/>
    <n v="1146045.3"/>
    <n v="1.05811293071596"/>
    <n v="1212645.3511162517"/>
    <n v="4.8707738177186641E-2"/>
    <x v="0"/>
    <n v="1.0247686841986505"/>
    <n v="1240212.4150022788"/>
    <n v="2.708201344916707E-2"/>
  </r>
  <r>
    <x v="9"/>
    <x v="5"/>
    <x v="2"/>
    <x v="1"/>
    <s v="Forecast"/>
    <n v="1168932.7884404087"/>
    <n v="1274734.8"/>
    <x v="3"/>
    <n v="-105802.0115595914"/>
    <n v="105802.0115595914"/>
    <n v="8.2999233691267701E-2"/>
    <n v="-8.2999233691267701E-2"/>
    <x v="9"/>
    <n v="1146045.3"/>
    <n v="1.045720089524951"/>
    <n v="1198442.5937156493"/>
    <n v="5.9849473227176909E-2"/>
    <x v="0"/>
    <n v="1.0247686841986505"/>
    <n v="1197885.715526737"/>
    <n v="6.0286331300646222E-2"/>
  </r>
  <r>
    <x v="9"/>
    <x v="5"/>
    <x v="3"/>
    <x v="1"/>
    <s v="Forecast"/>
    <n v="1273503.845517779"/>
    <n v="1274734.8"/>
    <x v="2"/>
    <n v="-1230.9544822210446"/>
    <n v="1230.9544822210446"/>
    <n v="9.6565535217289496E-4"/>
    <n v="-9.6565535217289496E-4"/>
    <x v="9"/>
    <n v="1146045.3"/>
    <n v="1.0519779888771572"/>
    <n v="1205614.4298561183"/>
    <n v="5.4223333468170605E-2"/>
    <x v="0"/>
    <n v="1.0247686841986505"/>
    <n v="1305046.8600931759"/>
    <n v="2.3779110834014926E-2"/>
  </r>
  <r>
    <x v="9"/>
    <x v="5"/>
    <x v="4"/>
    <x v="1"/>
    <s v="Forecast"/>
    <n v="1252928.5032539244"/>
    <n v="1274734.8"/>
    <x v="1"/>
    <n v="-21806.296746075619"/>
    <n v="21806.296746075619"/>
    <n v="1.7106535999547201E-2"/>
    <n v="-1.7106535999547201E-2"/>
    <x v="9"/>
    <n v="1146045.3"/>
    <n v="1.0606435273127464"/>
    <n v="1215545.5294521947"/>
    <n v="4.6432615276373837E-2"/>
    <x v="1"/>
    <n v="1.0247686841986505"/>
    <n v="1283961.8936745087"/>
    <n v="7.2384418111976091E-3"/>
  </r>
  <r>
    <x v="9"/>
    <x v="5"/>
    <x v="5"/>
    <x v="1"/>
    <s v="Forecast"/>
    <n v="1187357.1365772423"/>
    <n v="1274734.8"/>
    <x v="0"/>
    <n v="-87377.66342275776"/>
    <n v="87377.66342275776"/>
    <n v="6.8545758241445806E-2"/>
    <n v="-6.8545758241445806E-2"/>
    <x v="9"/>
    <n v="1146045.3"/>
    <n v="1.0741402709287275"/>
    <n v="1231013.4090385949"/>
    <n v="3.4298421100141863E-2"/>
    <x v="1"/>
    <n v="1.0247686841986505"/>
    <n v="1216766.410524138"/>
    <n v="4.5474862281834644E-2"/>
  </r>
  <r>
    <x v="9"/>
    <x v="6"/>
    <x v="0"/>
    <x v="1"/>
    <s v="Forecast"/>
    <n v="1181065.3104924622"/>
    <n v="1262781.8999999999"/>
    <x v="6"/>
    <n v="-81716.589507537661"/>
    <n v="81716.589507537661"/>
    <n v="6.4711562232193598E-2"/>
    <n v="-6.4711562232193598E-2"/>
    <x v="9"/>
    <n v="1227732.5999999999"/>
    <n v="1.0772447766371134"/>
    <n v="1322568.5304571022"/>
    <n v="4.7345175328457216E-2"/>
    <x v="0"/>
    <n v="1.0247686841986505"/>
    <n v="1210318.7441860312"/>
    <n v="4.1545698282473599E-2"/>
  </r>
  <r>
    <x v="9"/>
    <x v="6"/>
    <x v="1"/>
    <x v="1"/>
    <s v="Forecast"/>
    <n v="1206605.7412011812"/>
    <n v="1262781.8999999999"/>
    <x v="5"/>
    <n v="-56176.158798818709"/>
    <n v="56176.158798818709"/>
    <n v="4.4486034206555197E-2"/>
    <n v="-4.4486034206555197E-2"/>
    <x v="9"/>
    <n v="1227732.5999999999"/>
    <n v="1.05811293071596"/>
    <n v="1299079.7395215253"/>
    <n v="2.8744345735019983E-2"/>
    <x v="0"/>
    <n v="1.0247686841986505"/>
    <n v="1236491.7777572719"/>
    <n v="2.0819210540417167E-2"/>
  </r>
  <r>
    <x v="9"/>
    <x v="6"/>
    <x v="2"/>
    <x v="1"/>
    <s v="Forecast"/>
    <n v="1170101.7212288487"/>
    <n v="1262781.8999999999"/>
    <x v="4"/>
    <n v="-92680.17877115123"/>
    <n v="92680.17877115123"/>
    <n v="7.3393654732579902E-2"/>
    <n v="-7.3393654732579902E-2"/>
    <x v="9"/>
    <n v="1227732.5999999999"/>
    <n v="1.045720089524951"/>
    <n v="1283864.6443847008"/>
    <n v="1.6695475588223825E-2"/>
    <x v="0"/>
    <n v="1.0247686841986505"/>
    <n v="1199083.6012422633"/>
    <n v="5.044283479018552E-2"/>
  </r>
  <r>
    <x v="9"/>
    <x v="6"/>
    <x v="3"/>
    <x v="1"/>
    <s v="Forecast"/>
    <n v="1283144.1063693864"/>
    <n v="1262781.8999999999"/>
    <x v="3"/>
    <n v="20362.20636938652"/>
    <n v="20362.20636938652"/>
    <n v="1.61248798144688E-2"/>
    <n v="1.61248798144688E-2"/>
    <x v="9"/>
    <n v="1227732.5999999999"/>
    <n v="1.0519779888771572"/>
    <n v="1291547.6714269232"/>
    <n v="2.277968303704966E-2"/>
    <x v="0"/>
    <n v="1.0247686841986505"/>
    <n v="1314925.8975214094"/>
    <n v="4.1292956068985101E-2"/>
  </r>
  <r>
    <x v="9"/>
    <x v="6"/>
    <x v="4"/>
    <x v="1"/>
    <s v="Forecast"/>
    <n v="1262436.5395526469"/>
    <n v="1262781.8999999999"/>
    <x v="2"/>
    <n v="-345.36044735298492"/>
    <n v="345.36044735298492"/>
    <n v="2.7349176239617099E-4"/>
    <n v="-2.7349176239617099E-4"/>
    <x v="9"/>
    <n v="1227732.5999999999"/>
    <n v="1.0606435273127464"/>
    <n v="1302186.6354608489"/>
    <n v="3.1204704043389452E-2"/>
    <x v="1"/>
    <n v="1.0247686841986505"/>
    <n v="1293705.4315216637"/>
    <n v="2.4488418405160677E-2"/>
  </r>
  <r>
    <x v="9"/>
    <x v="6"/>
    <x v="5"/>
    <x v="1"/>
    <s v="Forecast"/>
    <n v="1196374.7953333587"/>
    <n v="1262781.8999999999"/>
    <x v="1"/>
    <n v="-66407.104666641215"/>
    <n v="66407.104666641215"/>
    <n v="5.2587944653499703E-2"/>
    <n v="-5.2587944653499703E-2"/>
    <x v="9"/>
    <n v="1227732.5999999999"/>
    <n v="1.0741402709287275"/>
    <n v="1318757.0275920311"/>
    <n v="4.4326837114177162E-2"/>
    <x v="1"/>
    <n v="1.0247686841986505"/>
    <n v="1226007.4248221959"/>
    <n v="2.9121794648627772E-2"/>
  </r>
  <r>
    <x v="9"/>
    <x v="6"/>
    <x v="6"/>
    <x v="1"/>
    <s v="Forecast"/>
    <n v="1240110.2761201698"/>
    <n v="1262781.8999999999"/>
    <x v="0"/>
    <n v="-22671.62387983012"/>
    <n v="22671.62387983012"/>
    <n v="1.7953713051976801E-2"/>
    <n v="-1.7953713051976801E-2"/>
    <x v="9"/>
    <n v="1227732.5999999999"/>
    <n v="1.0547155717446068"/>
    <n v="1294908.6911584926"/>
    <n v="2.5441282582916874E-2"/>
    <x v="1"/>
    <n v="1.0247686841986505"/>
    <n v="1270826.1759208916"/>
    <n v="6.3702812978960735E-3"/>
  </r>
  <r>
    <x v="10"/>
    <x v="0"/>
    <x v="0"/>
    <x v="1"/>
    <s v="Forecast"/>
    <n v="17066.732250000001"/>
    <n v="16890.3"/>
    <x v="0"/>
    <n v="176.43225000000166"/>
    <n v="176.43225000000166"/>
    <n v="1.0445773609705101E-2"/>
    <n v="1.0445773609705101E-2"/>
    <x v="10"/>
    <n v="17910"/>
    <n v="1.018445538672496"/>
    <n v="18240.359597624403"/>
    <n v="7.9931060882542287E-2"/>
    <x v="0"/>
    <n v="1.005048087592062"/>
    <n v="17152.886609308269"/>
    <n v="1.5546592381915629E-2"/>
  </r>
  <r>
    <x v="10"/>
    <x v="1"/>
    <x v="0"/>
    <x v="1"/>
    <s v="Forecast"/>
    <n v="16938.731758125003"/>
    <n v="16050.3"/>
    <x v="1"/>
    <n v="888.4317581250034"/>
    <n v="888.4317581250034"/>
    <n v="5.5352968986561203E-2"/>
    <n v="5.5352968986561203E-2"/>
    <x v="10"/>
    <n v="16686"/>
    <n v="1.018445538672496"/>
    <n v="16993.78225828927"/>
    <n v="5.8782842581713131E-2"/>
    <x v="0"/>
    <n v="1.005048087592062"/>
    <n v="17024.239959738461"/>
    <n v="6.068048321454813E-2"/>
  </r>
  <r>
    <x v="10"/>
    <x v="1"/>
    <x v="1"/>
    <x v="1"/>
    <s v="Forecast"/>
    <n v="16873.4097"/>
    <n v="16050.3"/>
    <x v="0"/>
    <n v="823.10970000000088"/>
    <n v="823.10970000000088"/>
    <n v="5.1283134894674898E-2"/>
    <n v="5.1283134894674898E-2"/>
    <x v="10"/>
    <n v="16686"/>
    <n v="1.0004083352558715"/>
    <n v="16692.813482079473"/>
    <n v="4.003124440536774E-2"/>
    <x v="0"/>
    <n v="1.005048087592062"/>
    <n v="16958.58815014235"/>
    <n v="5.6590104243680855E-2"/>
  </r>
  <r>
    <x v="10"/>
    <x v="2"/>
    <x v="0"/>
    <x v="1"/>
    <s v="Forecast"/>
    <n v="16811.691269939067"/>
    <n v="17851.8"/>
    <x v="2"/>
    <n v="-1040.1087300609324"/>
    <n v="1040.1087300609324"/>
    <n v="5.8263521328993803E-2"/>
    <n v="-5.8263521328993803E-2"/>
    <x v="10"/>
    <n v="14943.599999999999"/>
    <n v="1.018445538672496"/>
    <n v="15219.24275170631"/>
    <n v="0.14746732812902283"/>
    <x v="0"/>
    <n v="1.005048087592062"/>
    <n v="16896.558160040422"/>
    <n v="5.3509553096022656E-2"/>
  </r>
  <r>
    <x v="10"/>
    <x v="2"/>
    <x v="1"/>
    <x v="1"/>
    <s v="Forecast"/>
    <n v="16746.859127250002"/>
    <n v="17851.8"/>
    <x v="1"/>
    <n v="-1104.9408727499977"/>
    <n v="1104.9408727499977"/>
    <n v="6.1895207920209597E-2"/>
    <n v="-6.1895207920209597E-2"/>
    <x v="10"/>
    <n v="14943.599999999999"/>
    <n v="1.0004083352558715"/>
    <n v="14949.701998729639"/>
    <n v="0.16256612785659488"/>
    <x v="0"/>
    <n v="1.005048087592062"/>
    <n v="16831.398739016284"/>
    <n v="5.7159572759257642E-2"/>
  </r>
  <r>
    <x v="10"/>
    <x v="2"/>
    <x v="2"/>
    <x v="1"/>
    <s v="Forecast"/>
    <n v="16130.551499999998"/>
    <n v="17851.8"/>
    <x v="0"/>
    <n v="-1721.2485000000015"/>
    <n v="1721.2485000000015"/>
    <n v="9.6418764494336798E-2"/>
    <n v="-9.6418764494336798E-2"/>
    <x v="10"/>
    <n v="14943.599999999999"/>
    <n v="1.007584842805251"/>
    <n v="15056.944856944547"/>
    <n v="0.15655873038323601"/>
    <x v="0"/>
    <n v="1.005048087592062"/>
    <n v="16211.979936880265"/>
    <n v="9.1857407270960589E-2"/>
  </r>
  <r>
    <x v="10"/>
    <x v="3"/>
    <x v="0"/>
    <x v="1"/>
    <s v="Forecast"/>
    <n v="16685.603585414527"/>
    <n v="17348.099999999999"/>
    <x v="3"/>
    <n v="-662.49641458547194"/>
    <n v="662.49641458547194"/>
    <n v="3.8188413404665202E-2"/>
    <n v="-3.8188413404665202E-2"/>
    <x v="10"/>
    <n v="17057.399999999998"/>
    <n v="1.018445538672496"/>
    <n v="17372.032931352231"/>
    <n v="1.3795707513924937E-3"/>
    <x v="0"/>
    <n v="1.005048087592062"/>
    <n v="16769.833973840123"/>
    <n v="3.333310426847181E-2"/>
  </r>
  <r>
    <x v="10"/>
    <x v="3"/>
    <x v="1"/>
    <x v="1"/>
    <s v="Forecast"/>
    <n v="16621.257683795626"/>
    <n v="17348.099999999999"/>
    <x v="2"/>
    <n v="-726.84231620437276"/>
    <n v="726.84231620437276"/>
    <n v="4.1897517088578702E-2"/>
    <n v="-4.1897517088578702E-2"/>
    <x v="10"/>
    <n v="17057.399999999998"/>
    <n v="1.0004083352558715"/>
    <n v="17064.365137793498"/>
    <n v="1.6355385443160932E-2"/>
    <x v="0"/>
    <n v="1.005048087592062"/>
    <n v="16705.163248473658"/>
    <n v="3.7060931832669876E-2"/>
  </r>
  <r>
    <x v="10"/>
    <x v="3"/>
    <x v="2"/>
    <x v="1"/>
    <s v="Forecast"/>
    <n v="16211.204257499996"/>
    <n v="17348.099999999999"/>
    <x v="1"/>
    <n v="-1136.8957425000026"/>
    <n v="1136.8957425000026"/>
    <n v="6.5534308800387506E-2"/>
    <n v="-6.5534308800387506E-2"/>
    <x v="10"/>
    <n v="17057.399999999998"/>
    <n v="1.007584842805251"/>
    <n v="17186.777697666286"/>
    <n v="9.2991337572248429E-3"/>
    <x v="0"/>
    <n v="1.005048087592062"/>
    <n v="16293.039836564663"/>
    <n v="6.0817044139435172E-2"/>
  </r>
  <r>
    <x v="10"/>
    <x v="3"/>
    <x v="3"/>
    <x v="1"/>
    <s v="Forecast"/>
    <n v="17156.952469724954"/>
    <n v="17348.099999999999"/>
    <x v="0"/>
    <n v="-191.14753027504412"/>
    <n v="191.14753027504412"/>
    <n v="1.1018355340068601E-2"/>
    <n v="-1.1018355340068601E-2"/>
    <x v="10"/>
    <n v="17057.399999999998"/>
    <n v="1.0331930867438983"/>
    <n v="17623.587757825368"/>
    <n v="1.5879995954909704E-2"/>
    <x v="0"/>
    <n v="1.005048087592062"/>
    <n v="17243.562268604972"/>
    <n v="6.0258893708836497E-3"/>
  </r>
  <r>
    <x v="10"/>
    <x v="4"/>
    <x v="0"/>
    <x v="1"/>
    <s v="Forecast"/>
    <n v="16560.461558523919"/>
    <n v="15232.8"/>
    <x v="4"/>
    <n v="1327.6615585239197"/>
    <n v="1327.6615585239197"/>
    <n v="8.71580772099627E-2"/>
    <n v="8.71580772099627E-2"/>
    <x v="10"/>
    <n v="15252.9"/>
    <n v="1.018445538672496"/>
    <n v="15534.247956817713"/>
    <n v="1.9789398982308831E-2"/>
    <x v="0"/>
    <n v="1.005048087592062"/>
    <n v="16644.060219036324"/>
    <n v="9.2646146410136354E-2"/>
  </r>
  <r>
    <x v="10"/>
    <x v="4"/>
    <x v="1"/>
    <x v="1"/>
    <s v="Forecast"/>
    <n v="16496.598251167161"/>
    <n v="15232.8"/>
    <x v="3"/>
    <n v="1263.7982511671617"/>
    <n v="1263.7982511671617"/>
    <n v="8.2965590775639503E-2"/>
    <n v="8.2965590775639503E-2"/>
    <x v="10"/>
    <n v="15252.9"/>
    <n v="1.0004083352558715"/>
    <n v="15259.128296824281"/>
    <n v="1.728395096389502E-3"/>
    <x v="0"/>
    <n v="1.005048087592062"/>
    <n v="16579.87452411011"/>
    <n v="8.8432495937064121E-2"/>
  </r>
  <r>
    <x v="10"/>
    <x v="4"/>
    <x v="2"/>
    <x v="1"/>
    <s v="Forecast"/>
    <n v="16292.260278787495"/>
    <n v="15232.8"/>
    <x v="2"/>
    <n v="1059.4602787874956"/>
    <n v="1059.4602787874956"/>
    <n v="6.9551249854753902E-2"/>
    <n v="6.9551249854753902E-2"/>
    <x v="10"/>
    <n v="15252.9"/>
    <n v="1.007584842805251"/>
    <n v="15368.590848824211"/>
    <n v="8.914372198427863E-3"/>
    <x v="0"/>
    <n v="1.005048087592062"/>
    <n v="16374.505035747487"/>
    <n v="7.4950438248220119E-2"/>
  </r>
  <r>
    <x v="10"/>
    <x v="4"/>
    <x v="3"/>
    <x v="1"/>
    <s v="Forecast"/>
    <n v="17255.842462108751"/>
    <n v="15232.8"/>
    <x v="1"/>
    <n v="2023.0424621087514"/>
    <n v="2023.0424621087514"/>
    <n v="0.132808312464468"/>
    <n v="0.132808312464468"/>
    <x v="10"/>
    <n v="15252.9"/>
    <n v="1.0331930867438983"/>
    <n v="15759.190832796006"/>
    <n v="3.4556406753584838E-2"/>
    <x v="0"/>
    <n v="1.005048087592062"/>
    <n v="17342.951466332299"/>
    <n v="0.13852682805080482"/>
  </r>
  <r>
    <x v="10"/>
    <x v="4"/>
    <x v="4"/>
    <x v="1"/>
    <s v="Forecast"/>
    <n v="17283.768062600844"/>
    <n v="15232.8"/>
    <x v="0"/>
    <n v="2050.9680626008449"/>
    <n v="2050.9680626008449"/>
    <n v="0.134641567052731"/>
    <n v="0.134641567052731"/>
    <x v="10"/>
    <n v="15252.9"/>
    <n v="1.057852130081637"/>
    <n v="16135.312754922201"/>
    <n v="5.9247988217675122E-2"/>
    <x v="1"/>
    <n v="1.005048087592062"/>
    <n v="17371.018037701735"/>
    <n v="0.14036933706880783"/>
  </r>
  <r>
    <x v="10"/>
    <x v="5"/>
    <x v="0"/>
    <x v="1"/>
    <s v="Forecast"/>
    <n v="16436.25809683499"/>
    <n v="17341.5"/>
    <x v="5"/>
    <n v="-905.24190316500972"/>
    <n v="905.24190316500972"/>
    <n v="5.2200899758672002E-2"/>
    <n v="-5.2200899758672002E-2"/>
    <x v="10"/>
    <n v="16376.699999999999"/>
    <n v="1.018445538672496"/>
    <n v="16678.777053177862"/>
    <n v="3.8216010542463895E-2"/>
    <x v="0"/>
    <n v="1.005048087592062"/>
    <n v="16519.22976739355"/>
    <n v="4.7416326880976273E-2"/>
  </r>
  <r>
    <x v="10"/>
    <x v="5"/>
    <x v="1"/>
    <x v="1"/>
    <s v="Forecast"/>
    <n v="16513.094849418325"/>
    <n v="17341.5"/>
    <x v="4"/>
    <n v="-828.40515058167512"/>
    <n v="828.40515058167512"/>
    <n v="4.7770097775952203E-2"/>
    <n v="-4.7770097775952203E-2"/>
    <x v="10"/>
    <n v="16376.699999999999"/>
    <n v="1.0004083352558715"/>
    <n v="16383.387183984829"/>
    <n v="5.5249708272938972E-2"/>
    <x v="0"/>
    <n v="1.005048087592062"/>
    <n v="16596.454398634218"/>
    <n v="4.2963157821744501E-2"/>
  </r>
  <r>
    <x v="10"/>
    <x v="5"/>
    <x v="2"/>
    <x v="1"/>
    <s v="Forecast"/>
    <n v="16373.721580181431"/>
    <n v="17341.5"/>
    <x v="3"/>
    <n v="-967.77841981856909"/>
    <n v="967.77841981856909"/>
    <n v="5.5807076655339502E-2"/>
    <n v="-5.5807076655339502E-2"/>
    <x v="10"/>
    <n v="16376.699999999999"/>
    <n v="1.007584842805251"/>
    <n v="16500.914695168751"/>
    <n v="4.8472468058198499E-2"/>
    <x v="0"/>
    <n v="1.005048087592062"/>
    <n v="16456.377560926223"/>
    <n v="5.1040708074490501E-2"/>
  </r>
  <r>
    <x v="10"/>
    <x v="5"/>
    <x v="3"/>
    <x v="1"/>
    <s v="Forecast"/>
    <n v="17361.325120651465"/>
    <n v="17341.5"/>
    <x v="2"/>
    <n v="19.825120651465113"/>
    <n v="19.825120651465113"/>
    <n v="1.14321832894877E-3"/>
    <n v="1.14321832894877E-3"/>
    <x v="10"/>
    <n v="16376.699999999999"/>
    <n v="1.0331930867438983"/>
    <n v="16920.2932236788"/>
    <n v="2.4288947110757422E-2"/>
    <x v="0"/>
    <n v="1.005048087592062"/>
    <n v="17448.966610574778"/>
    <n v="6.1970769872720533E-3"/>
  </r>
  <r>
    <x v="10"/>
    <x v="5"/>
    <x v="4"/>
    <x v="1"/>
    <s v="Forecast"/>
    <n v="17389.899586101375"/>
    <n v="17341.5"/>
    <x v="1"/>
    <n v="48.399586101375462"/>
    <n v="48.399586101375462"/>
    <n v="2.7909688378384501E-3"/>
    <n v="2.7909688378384501E-3"/>
    <x v="10"/>
    <n v="16376.699999999999"/>
    <n v="1.057852130081637"/>
    <n v="17324.126978707944"/>
    <n v="1.0018176796734058E-3"/>
    <x v="1"/>
    <n v="1.005048087592062"/>
    <n v="17477.685322429177"/>
    <n v="7.8531454850605305E-3"/>
  </r>
  <r>
    <x v="10"/>
    <x v="5"/>
    <x v="5"/>
    <x v="1"/>
    <s v="Forecast"/>
    <n v="17133.824269012955"/>
    <n v="17341.5"/>
    <x v="0"/>
    <n v="-207.67573098704452"/>
    <n v="207.67573098704452"/>
    <n v="1.1975649798866599E-2"/>
    <n v="-1.1975649798866599E-2"/>
    <x v="10"/>
    <n v="16376.699999999999"/>
    <n v="1.0701121381990271"/>
    <n v="17524.905453644005"/>
    <n v="1.0576100893463964E-2"/>
    <x v="1"/>
    <n v="1.005048087592062"/>
    <n v="17220.31731470993"/>
    <n v="6.9880163359611553E-3"/>
  </r>
  <r>
    <x v="10"/>
    <x v="6"/>
    <x v="0"/>
    <x v="1"/>
    <s v="Forecast"/>
    <n v="16312.986161108727"/>
    <n v="17672.7"/>
    <x v="6"/>
    <n v="-1359.7138388912736"/>
    <n v="1359.7138388912736"/>
    <n v="7.6938658998980003E-2"/>
    <n v="-7.6938658998980003E-2"/>
    <x v="10"/>
    <n v="17199.3"/>
    <n v="1.018445538672496"/>
    <n v="17516.550353289858"/>
    <n v="8.8356417927165851E-3"/>
    <x v="0"/>
    <n v="1.005048087592062"/>
    <n v="16395.335544138099"/>
    <n v="7.2278964496760634E-2"/>
  </r>
  <r>
    <x v="10"/>
    <x v="6"/>
    <x v="1"/>
    <x v="1"/>
    <s v="Forecast"/>
    <n v="16529.60794426774"/>
    <n v="17672.7"/>
    <x v="5"/>
    <n v="-1143.0920557322606"/>
    <n v="1143.0920557322606"/>
    <n v="6.4681234657537404E-2"/>
    <n v="-6.4681234657537404E-2"/>
    <x v="10"/>
    <n v="17199.3"/>
    <n v="1.0004083352558715"/>
    <n v="17206.323080566308"/>
    <n v="2.6389681227752003E-2"/>
    <x v="0"/>
    <n v="1.005048087592062"/>
    <n v="16613.050853032848"/>
    <n v="5.9959663603589307E-2"/>
  </r>
  <r>
    <x v="10"/>
    <x v="6"/>
    <x v="2"/>
    <x v="1"/>
    <s v="Forecast"/>
    <n v="16455.590188082337"/>
    <n v="17672.7"/>
    <x v="4"/>
    <n v="-1217.109811917664"/>
    <n v="1217.109811917664"/>
    <n v="6.8869488641671306E-2"/>
    <n v="-6.8869488641671306E-2"/>
    <x v="10"/>
    <n v="17199.3"/>
    <n v="1.007584842805251"/>
    <n v="17329.753986860353"/>
    <n v="1.9405411348557274E-2"/>
    <x v="0"/>
    <n v="1.005048087592062"/>
    <n v="16538.659448730854"/>
    <n v="6.416906026069287E-2"/>
  </r>
  <r>
    <x v="10"/>
    <x v="6"/>
    <x v="3"/>
    <x v="1"/>
    <s v="Forecast"/>
    <n v="17460.215113035258"/>
    <n v="17672.7"/>
    <x v="3"/>
    <n v="-212.48488696474305"/>
    <n v="212.48488696474305"/>
    <n v="1.2023340347810101E-2"/>
    <n v="-1.2023340347810101E-2"/>
    <x v="10"/>
    <n v="17199.3"/>
    <n v="1.0331930867438983"/>
    <n v="17770.197856834329"/>
    <n v="5.5168625526562749E-3"/>
    <x v="0"/>
    <n v="1.005048087592062"/>
    <n v="17548.355808302105"/>
    <n v="7.0359476309729378E-3"/>
  </r>
  <r>
    <x v="10"/>
    <x v="6"/>
    <x v="4"/>
    <x v="1"/>
    <s v="Forecast"/>
    <n v="17489.397889383123"/>
    <n v="17672.7"/>
    <x v="2"/>
    <n v="-183.30211061687805"/>
    <n v="183.30211061687805"/>
    <n v="1.03720490144052E-2"/>
    <n v="-1.03720490144052E-2"/>
    <x v="10"/>
    <n v="17199.3"/>
    <n v="1.057852130081637"/>
    <n v="18194.316140913099"/>
    <n v="2.9515362163851488E-2"/>
    <x v="1"/>
    <n v="1.005048087592062"/>
    <n v="17577.685901861154"/>
    <n v="5.3763204342769776E-3"/>
  </r>
  <r>
    <x v="10"/>
    <x v="6"/>
    <x v="5"/>
    <x v="1"/>
    <s v="Forecast"/>
    <n v="17226.948368298206"/>
    <n v="17672.7"/>
    <x v="1"/>
    <n v="-445.75163170179439"/>
    <n v="445.75163170179439"/>
    <n v="2.5222610676455499E-2"/>
    <n v="-2.5222610676455499E-2"/>
    <x v="10"/>
    <n v="17199.3"/>
    <n v="1.0701121381990271"/>
    <n v="18405.179698526525"/>
    <n v="4.1446960482921333E-2"/>
    <x v="1"/>
    <n v="1.005048087592062"/>
    <n v="17313.911512605304"/>
    <n v="2.0301849032388759E-2"/>
  </r>
  <r>
    <x v="10"/>
    <x v="6"/>
    <x v="6"/>
    <x v="1"/>
    <s v="Forecast"/>
    <n v="17323.112062328441"/>
    <n v="17672.7"/>
    <x v="0"/>
    <n v="-349.58793767156021"/>
    <n v="349.58793767156021"/>
    <n v="1.9781240991560999E-2"/>
    <n v="-1.9781240991560999E-2"/>
    <x v="10"/>
    <n v="17199.3"/>
    <n v="1.0248792140893908"/>
    <n v="17627.205066887658"/>
    <n v="2.5743057434541722E-3"/>
    <x v="1"/>
    <n v="1.005048087592062"/>
    <n v="17410.560649386181"/>
    <n v="1.4833010836704026E-2"/>
  </r>
  <r>
    <x v="11"/>
    <x v="0"/>
    <x v="0"/>
    <x v="1"/>
    <s v="Forecast"/>
    <n v="12621.027"/>
    <n v="12634.5"/>
    <x v="0"/>
    <n v="-13.472999999999956"/>
    <n v="13.472999999999956"/>
    <n v="1.0663659028849501E-3"/>
    <n v="-1.0663659028849501E-3"/>
    <x v="11"/>
    <n v="13335.6"/>
    <n v="1.0301790181712864"/>
    <n v="13738.055314725008"/>
    <n v="8.734459731093501E-2"/>
    <x v="0"/>
    <n v="1.018716649634493"/>
    <n v="12857.250340386478"/>
    <n v="1.7630324934621674E-2"/>
  </r>
  <r>
    <x v="11"/>
    <x v="1"/>
    <x v="0"/>
    <x v="1"/>
    <s v="Forecast"/>
    <n v="12526.369297500001"/>
    <n v="11860.199999999999"/>
    <x v="1"/>
    <n v="666.16929750000236"/>
    <n v="666.16929750000236"/>
    <n v="5.6168470809935998E-2"/>
    <n v="5.6168470809935998E-2"/>
    <x v="11"/>
    <n v="12597.9"/>
    <n v="1.0301790181712864"/>
    <n v="12978.09225302005"/>
    <n v="9.4255767442374558E-2"/>
    <x v="0"/>
    <n v="1.018716649634493"/>
    <n v="12760.820962833579"/>
    <n v="7.593640603308377E-2"/>
  </r>
  <r>
    <x v="11"/>
    <x v="1"/>
    <x v="1"/>
    <x v="1"/>
    <s v="Forecast"/>
    <n v="12583.962"/>
    <n v="11860.199999999999"/>
    <x v="0"/>
    <n v="723.76200000000063"/>
    <n v="723.76200000000063"/>
    <n v="6.1024434663833699E-2"/>
    <n v="6.1024434663833699E-2"/>
    <x v="11"/>
    <n v="12597.9"/>
    <n v="1.010654009031658"/>
    <n v="12732.118140379924"/>
    <n v="7.3516310043669153E-2"/>
    <x v="0"/>
    <n v="1.018716649634493"/>
    <n v="12819.491607767774"/>
    <n v="8.0883257261072719E-2"/>
  </r>
  <r>
    <x v="11"/>
    <x v="2"/>
    <x v="0"/>
    <x v="1"/>
    <s v="Forecast"/>
    <n v="12432.421527768751"/>
    <n v="13410"/>
    <x v="2"/>
    <n v="-977.57847223124918"/>
    <n v="977.57847223124918"/>
    <n v="7.2899214931487599E-2"/>
    <n v="-7.2899214931487599E-2"/>
    <x v="11"/>
    <n v="11546.1"/>
    <n v="1.0301790181712864"/>
    <n v="11894.549961707491"/>
    <n v="0.11300895140138023"/>
    <x v="0"/>
    <n v="1.018716649634493"/>
    <n v="12665.114805612327"/>
    <n v="5.5546994361496835E-2"/>
  </r>
  <r>
    <x v="11"/>
    <x v="2"/>
    <x v="1"/>
    <x v="1"/>
    <s v="Forecast"/>
    <n v="12533.626151999999"/>
    <n v="13410"/>
    <x v="1"/>
    <n v="-876.37384800000109"/>
    <n v="876.37384800000109"/>
    <n v="6.5352263087248397E-2"/>
    <n v="-6.5352263087248397E-2"/>
    <x v="11"/>
    <n v="11546.1"/>
    <n v="1.010654009031658"/>
    <n v="11669.112253680427"/>
    <n v="0.12982011531093013"/>
    <x v="0"/>
    <n v="1.018716649634493"/>
    <n v="12768.213641336702"/>
    <n v="4.7858788863780574E-2"/>
  </r>
  <r>
    <x v="11"/>
    <x v="2"/>
    <x v="2"/>
    <x v="1"/>
    <s v="Forecast"/>
    <n v="11966.721855550995"/>
    <n v="13410"/>
    <x v="0"/>
    <n v="-1443.2781444490047"/>
    <n v="1443.2781444490047"/>
    <n v="0.107627005551753"/>
    <n v="-0.107627005551753"/>
    <x v="11"/>
    <n v="11546.1"/>
    <n v="0.993940718967254"/>
    <n v="11476.138935267812"/>
    <n v="0.14421037022611391"/>
    <x v="0"/>
    <n v="1.018716649634493"/>
    <n v="12190.698795794773"/>
    <n v="9.0924772871381579E-2"/>
  </r>
  <r>
    <x v="11"/>
    <x v="3"/>
    <x v="0"/>
    <x v="1"/>
    <s v="Forecast"/>
    <n v="12339.178366310487"/>
    <n v="13160.699999999999"/>
    <x v="3"/>
    <n v="-821.52163368951187"/>
    <n v="821.52163368951187"/>
    <n v="6.2422335718427702E-2"/>
    <n v="-6.2422335718427702E-2"/>
    <x v="11"/>
    <n v="13012.199999999999"/>
    <n v="1.0301790181712864"/>
    <n v="13404.895420248413"/>
    <n v="1.8554896035044788E-2"/>
    <x v="0"/>
    <n v="1.018716649634493"/>
    <n v="12570.126444570236"/>
    <n v="4.4874023070943236E-2"/>
  </r>
  <r>
    <x v="11"/>
    <x v="3"/>
    <x v="1"/>
    <x v="1"/>
    <s v="Forecast"/>
    <n v="12483.491647391998"/>
    <n v="13160.699999999999"/>
    <x v="2"/>
    <n v="-677.2083526080005"/>
    <n v="677.2083526080005"/>
    <n v="5.1456864194761698E-2"/>
    <n v="-5.1456864194761698E-2"/>
    <x v="11"/>
    <n v="13012.199999999999"/>
    <n v="1.010654009031658"/>
    <n v="13150.832096321739"/>
    <n v="7.498008220124773E-4"/>
    <x v="0"/>
    <n v="1.018716649634493"/>
    <n v="12717.140786771355"/>
    <n v="3.3703314658691697E-2"/>
  </r>
  <r>
    <x v="11"/>
    <x v="3"/>
    <x v="2"/>
    <x v="1"/>
    <s v="Forecast"/>
    <n v="12069.914903116021"/>
    <n v="13160.699999999999"/>
    <x v="1"/>
    <n v="-1090.7850968839775"/>
    <n v="1090.7850968839775"/>
    <n v="8.2881996921438605E-2"/>
    <n v="-8.2881996921438605E-2"/>
    <x v="11"/>
    <n v="13012.199999999999"/>
    <n v="0.993940718967254"/>
    <n v="12933.355423345702"/>
    <n v="1.7274504901281639E-2"/>
    <x v="0"/>
    <n v="1.018716649634493"/>
    <n v="12295.823271475791"/>
    <n v="6.5716620584331267E-2"/>
  </r>
  <r>
    <x v="11"/>
    <x v="3"/>
    <x v="3"/>
    <x v="1"/>
    <s v="Forecast"/>
    <n v="13001.359383988814"/>
    <n v="13160.699999999999"/>
    <x v="0"/>
    <n v="-159.34061601118447"/>
    <n v="159.34061601118447"/>
    <n v="1.2107305539309001E-2"/>
    <n v="-1.2107305539309001E-2"/>
    <x v="11"/>
    <n v="13012.199999999999"/>
    <n v="1.0167667304950427"/>
    <n v="13230.372050547594"/>
    <n v="5.2939471720801377E-3"/>
    <x v="0"/>
    <n v="1.018716649634493"/>
    <n v="13244.701272351062"/>
    <n v="6.3827358993870124E-3"/>
  </r>
  <r>
    <x v="11"/>
    <x v="4"/>
    <x v="0"/>
    <x v="1"/>
    <s v="Forecast"/>
    <n v="12246.63452856316"/>
    <n v="11911.8"/>
    <x v="4"/>
    <n v="334.83452856316035"/>
    <n v="334.83452856316035"/>
    <n v="2.8109482073503601E-2"/>
    <n v="2.8109482073503601E-2"/>
    <x v="11"/>
    <n v="11953.8"/>
    <n v="1.0301790181712864"/>
    <n v="12314.553947415923"/>
    <n v="3.3811342317359584E-2"/>
    <x v="0"/>
    <n v="1.018716649634493"/>
    <n v="12475.850496235962"/>
    <n v="4.7352247035373565E-2"/>
  </r>
  <r>
    <x v="11"/>
    <x v="4"/>
    <x v="1"/>
    <x v="1"/>
    <s v="Forecast"/>
    <n v="12433.557680802431"/>
    <n v="11911.8"/>
    <x v="3"/>
    <n v="521.75768080243142"/>
    <n v="521.75768080243142"/>
    <n v="4.3801749593044802E-2"/>
    <n v="4.3801749593044802E-2"/>
    <x v="11"/>
    <n v="11953.8"/>
    <n v="1.010654009031658"/>
    <n v="12081.155893162633"/>
    <n v="1.4217489645782665E-2"/>
    <x v="0"/>
    <n v="1.018716649634493"/>
    <n v="12666.27222362427"/>
    <n v="6.3338221228048705E-2"/>
  </r>
  <r>
    <x v="11"/>
    <x v="4"/>
    <x v="2"/>
    <x v="1"/>
    <s v="Forecast"/>
    <n v="12169.779142695081"/>
    <n v="11911.8"/>
    <x v="2"/>
    <n v="257.97914269508146"/>
    <n v="257.97914269508146"/>
    <n v="2.1657444105431699E-2"/>
    <n v="2.1657444105431699E-2"/>
    <x v="11"/>
    <n v="11953.8"/>
    <n v="0.993940718967254"/>
    <n v="11881.36856639076"/>
    <n v="2.5547300667606342E-3"/>
    <x v="0"/>
    <n v="1.018716649634493"/>
    <n v="12397.556635038065"/>
    <n v="4.0779448533224683E-2"/>
  </r>
  <r>
    <x v="11"/>
    <x v="4"/>
    <x v="3"/>
    <x v="1"/>
    <s v="Forecast"/>
    <n v="13100.040927636346"/>
    <n v="11911.8"/>
    <x v="1"/>
    <n v="1188.2409276363469"/>
    <n v="1188.2409276363469"/>
    <n v="9.9753263791899402E-2"/>
    <n v="9.9753263791899402E-2"/>
    <x v="11"/>
    <n v="11953.8"/>
    <n v="1.0167667304950427"/>
    <n v="12154.226142991642"/>
    <n v="2.0351764048392548E-2"/>
    <x v="0"/>
    <n v="1.018716649634493"/>
    <n v="13345.229803876435"/>
    <n v="0.12033696031468255"/>
  </r>
  <r>
    <x v="11"/>
    <x v="4"/>
    <x v="4"/>
    <x v="1"/>
    <s v="Forecast"/>
    <n v="13179.493270364115"/>
    <n v="11911.8"/>
    <x v="0"/>
    <n v="1267.693270364116"/>
    <n v="1267.693270364116"/>
    <n v="0.10642331724543"/>
    <n v="0.10642331724543"/>
    <x v="11"/>
    <n v="11953.8"/>
    <n v="1.0380953736117415"/>
    <n v="12409.184477080034"/>
    <n v="4.1755610157997544E-2"/>
    <x v="1"/>
    <n v="1.018716649634493"/>
    <n v="13426.169228265679"/>
    <n v="0.12713185482174647"/>
  </r>
  <r>
    <x v="11"/>
    <x v="5"/>
    <x v="0"/>
    <x v="1"/>
    <s v="Forecast"/>
    <n v="12154.784769598937"/>
    <n v="13108.8"/>
    <x v="5"/>
    <n v="-954.01523040106258"/>
    <n v="954.01523040106258"/>
    <n v="7.2776701940762106E-2"/>
    <n v="-7.2776701940762106E-2"/>
    <x v="11"/>
    <n v="11939.4"/>
    <n v="1.0301790181712864"/>
    <n v="12299.719369554257"/>
    <n v="6.1720419141778192E-2"/>
    <x v="0"/>
    <n v="1.018716649634493"/>
    <n v="12382.281617514192"/>
    <n v="5.5422188338048246E-2"/>
  </r>
  <r>
    <x v="11"/>
    <x v="5"/>
    <x v="1"/>
    <x v="1"/>
    <s v="Forecast"/>
    <n v="12383.823450079222"/>
    <n v="13108.8"/>
    <x v="4"/>
    <n v="-724.97654992077696"/>
    <n v="724.97654992077696"/>
    <n v="5.5304570206332899E-2"/>
    <n v="-5.5304570206332899E-2"/>
    <x v="11"/>
    <n v="11939.4"/>
    <n v="1.010654009031658"/>
    <n v="12066.602475432577"/>
    <n v="7.9503655908048199E-2"/>
    <x v="0"/>
    <n v="1.018716649634493"/>
    <n v="12615.607134729775"/>
    <n v="3.7623036835577973E-2"/>
  </r>
  <r>
    <x v="11"/>
    <x v="5"/>
    <x v="2"/>
    <x v="1"/>
    <s v="Forecast"/>
    <n v="12276.300998246077"/>
    <n v="13108.8"/>
    <x v="3"/>
    <n v="-832.49900175392213"/>
    <n v="832.49900175392213"/>
    <n v="6.3506881007714094E-2"/>
    <n v="-6.3506881007714094E-2"/>
    <x v="11"/>
    <n v="11939.4"/>
    <n v="0.993940718967254"/>
    <n v="11867.055820037633"/>
    <n v="9.4725999325824387E-2"/>
    <x v="0"/>
    <n v="1.018716649634493"/>
    <n v="12506.072222837825"/>
    <n v="4.5978867414421906E-2"/>
  </r>
  <r>
    <x v="11"/>
    <x v="5"/>
    <x v="3"/>
    <x v="1"/>
    <s v="Forecast"/>
    <n v="13205.301240860383"/>
    <n v="13108.8"/>
    <x v="2"/>
    <n v="96.501240860383405"/>
    <n v="96.501240860383405"/>
    <n v="7.36156176464538E-3"/>
    <n v="7.36156176464538E-3"/>
    <x v="11"/>
    <n v="11939.4"/>
    <n v="1.0167667304950427"/>
    <n v="12139.584702072512"/>
    <n v="7.3936233516987596E-2"/>
    <x v="0"/>
    <n v="1.018716649634493"/>
    <n v="13452.460237503503"/>
    <n v="2.6215995171449989E-2"/>
  </r>
  <r>
    <x v="11"/>
    <x v="5"/>
    <x v="4"/>
    <x v="1"/>
    <s v="Forecast"/>
    <n v="13284.723228121404"/>
    <n v="13108.8"/>
    <x v="1"/>
    <n v="175.92322812140446"/>
    <n v="175.92322812140446"/>
    <n v="1.34202389327326E-2"/>
    <n v="1.34202389327326E-2"/>
    <x v="11"/>
    <n v="11939.4"/>
    <n v="1.0380953736117415"/>
    <n v="12394.235903700026"/>
    <n v="5.4510260000913378E-2"/>
    <x v="1"/>
    <n v="1.018716649634493"/>
    <n v="13533.368738273364"/>
    <n v="3.238807047734079E-2"/>
  </r>
  <r>
    <x v="11"/>
    <x v="5"/>
    <x v="5"/>
    <x v="1"/>
    <s v="Forecast"/>
    <n v="12014.904750733138"/>
    <n v="13108.8"/>
    <x v="0"/>
    <n v="-1093.8952492668614"/>
    <n v="1093.8952492668614"/>
    <n v="8.34473978752336E-2"/>
    <n v="-8.34473978752336E-2"/>
    <x v="11"/>
    <n v="11939.4"/>
    <n v="1.05644332412223"/>
    <n v="12613.299424024952"/>
    <n v="3.7799079700281298E-2"/>
    <x v="1"/>
    <n v="1.018716649634493"/>
    <n v="12239.783513344417"/>
    <n v="6.6292603949681311E-2"/>
  </r>
  <r>
    <x v="11"/>
    <x v="6"/>
    <x v="0"/>
    <x v="1"/>
    <s v="Forecast"/>
    <n v="12063.623883826944"/>
    <n v="13174.5"/>
    <x v="6"/>
    <n v="-1110.8761161730563"/>
    <n v="1110.8761161730563"/>
    <n v="8.4320172771115101E-2"/>
    <n v="-8.4320172771115101E-2"/>
    <x v="11"/>
    <n v="12906"/>
    <n v="1.0301790181712864"/>
    <n v="13295.490408518623"/>
    <n v="9.1836812416883108E-3"/>
    <x v="0"/>
    <n v="1.018716649634493"/>
    <n v="12289.414505382834"/>
    <n v="6.7181714267499013E-2"/>
  </r>
  <r>
    <x v="11"/>
    <x v="6"/>
    <x v="1"/>
    <x v="1"/>
    <s v="Forecast"/>
    <n v="12334.288156278906"/>
    <n v="13174.5"/>
    <x v="5"/>
    <n v="-840.21184372109383"/>
    <n v="840.21184372109383"/>
    <n v="6.3775615296299201E-2"/>
    <n v="-6.3775615296299201E-2"/>
    <x v="11"/>
    <n v="12906"/>
    <n v="1.010654009031658"/>
    <n v="13043.500640562579"/>
    <n v="9.943402742982348E-3"/>
    <x v="0"/>
    <n v="1.018716649634493"/>
    <n v="12565.144706190855"/>
    <n v="4.6252631508531268E-2"/>
  </r>
  <r>
    <x v="11"/>
    <x v="6"/>
    <x v="2"/>
    <x v="1"/>
    <s v="Forecast"/>
    <n v="12376.165237825137"/>
    <n v="13174.5"/>
    <x v="4"/>
    <n v="-798.3347621748635"/>
    <n v="798.3347621748635"/>
    <n v="6.0596968550978299E-2"/>
    <n v="-6.0596968550978299E-2"/>
    <x v="11"/>
    <n v="12906"/>
    <n v="0.993940718967254"/>
    <n v="12827.798918991381"/>
    <n v="2.6316071274706396E-2"/>
    <x v="0"/>
    <n v="1.018716649634493"/>
    <n v="12607.805586400102"/>
    <n v="4.3014491145766318E-2"/>
  </r>
  <r>
    <x v="11"/>
    <x v="6"/>
    <x v="3"/>
    <x v="1"/>
    <s v="Forecast"/>
    <n v="13303.982784507916"/>
    <n v="13174.5"/>
    <x v="3"/>
    <n v="129.48278450791622"/>
    <n v="129.48278450791622"/>
    <n v="9.8282883227383405E-3"/>
    <n v="9.8282883227383405E-3"/>
    <x v="11"/>
    <n v="12906"/>
    <n v="1.0167667304950427"/>
    <n v="13122.391423769022"/>
    <n v="3.9552602551123483E-3"/>
    <x v="0"/>
    <n v="1.018716649634493"/>
    <n v="13552.988769028878"/>
    <n v="2.8728890586274838E-2"/>
  </r>
  <r>
    <x v="11"/>
    <x v="6"/>
    <x v="4"/>
    <x v="1"/>
    <s v="Forecast"/>
    <n v="13383.376313518866"/>
    <n v="13174.5"/>
    <x v="2"/>
    <n v="208.87631351886557"/>
    <n v="208.87631351886557"/>
    <n v="1.5854591333171301E-2"/>
    <n v="1.5854591333171301E-2"/>
    <x v="11"/>
    <n v="12906"/>
    <n v="1.0380953736117415"/>
    <n v="13397.658891833136"/>
    <n v="1.6938699141002413E-2"/>
    <x v="1"/>
    <n v="1.018716649634493"/>
    <n v="13633.868278905571"/>
    <n v="3.4867985798745386E-2"/>
  </r>
  <r>
    <x v="11"/>
    <x v="6"/>
    <x v="5"/>
    <x v="1"/>
    <s v="Forecast"/>
    <n v="12111.565454545454"/>
    <n v="13174.5"/>
    <x v="1"/>
    <n v="-1062.9345454545455"/>
    <n v="1062.9345454545455"/>
    <n v="8.0681205772860101E-2"/>
    <n v="-8.0681205772860101E-2"/>
    <x v="11"/>
    <n v="12906"/>
    <n v="1.05644332412223"/>
    <n v="13634.457541121499"/>
    <n v="3.4912713281073225E-2"/>
    <x v="1"/>
    <n v="1.018716649634493"/>
    <n v="12338.253381683411"/>
    <n v="6.3474637998906139E-2"/>
  </r>
  <r>
    <x v="11"/>
    <x v="6"/>
    <x v="6"/>
    <x v="1"/>
    <s v="Forecast"/>
    <n v="13204.934517024261"/>
    <n v="13174.5"/>
    <x v="0"/>
    <n v="30.434517024261368"/>
    <n v="30.434517024261368"/>
    <n v="2.3101079376265802E-3"/>
    <n v="2.3101079376265802E-3"/>
    <x v="11"/>
    <n v="12906"/>
    <n v="1.0352811533697148"/>
    <n v="13361.33856538954"/>
    <n v="1.4181833495733442E-2"/>
    <x v="1"/>
    <n v="1.018716649634493"/>
    <n v="13452.086649825827"/>
    <n v="2.106999505300599E-2"/>
  </r>
  <r>
    <x v="12"/>
    <x v="0"/>
    <x v="0"/>
    <x v="1"/>
    <s v="Forecast"/>
    <n v="416271.28693468473"/>
    <n v="845191.5"/>
    <x v="0"/>
    <n v="-428920.21306531527"/>
    <n v="428920.21306531527"/>
    <n v="0.50748287585158602"/>
    <n v="-0.50748287585158602"/>
    <x v="12"/>
    <n v="495897.3"/>
    <n v="0.89976829072935782"/>
    <n v="446192.66599830356"/>
    <n v="0.47208098283252548"/>
    <x v="0"/>
    <n v="0.9876487436855329"/>
    <n v="411129.81357340136"/>
    <n v="0.51356608109120672"/>
  </r>
  <r>
    <x v="12"/>
    <x v="1"/>
    <x v="0"/>
    <x v="1"/>
    <s v="Forecast"/>
    <n v="422036.61136286368"/>
    <n v="845191.5"/>
    <x v="1"/>
    <n v="-423154.88863713632"/>
    <n v="423154.88863713632"/>
    <n v="0.50066155260332901"/>
    <n v="-0.50066155260332901"/>
    <x v="12"/>
    <n v="508993.19999999995"/>
    <n v="0.89976829072935782"/>
    <n v="457975.94155686611"/>
    <n v="0.45813943756312492"/>
    <x v="0"/>
    <n v="0.9876487436855329"/>
    <n v="416823.9290018318"/>
    <n v="0.50682900975479306"/>
  </r>
  <r>
    <x v="12"/>
    <x v="1"/>
    <x v="1"/>
    <x v="1"/>
    <s v="Forecast"/>
    <n v="600000"/>
    <n v="845191.5"/>
    <x v="0"/>
    <n v="-245191.5"/>
    <n v="245191.5"/>
    <n v="0.29010171067740298"/>
    <n v="-0.29010171067740298"/>
    <x v="12"/>
    <n v="508993.19999999995"/>
    <n v="1.1540888992376701"/>
    <n v="587423.40190745925"/>
    <n v="0.30498188646305691"/>
    <x v="0"/>
    <n v="0.9876487436855329"/>
    <n v="592589.2462113197"/>
    <n v="0.29886984640602787"/>
  </r>
  <r>
    <x v="12"/>
    <x v="2"/>
    <x v="0"/>
    <x v="1"/>
    <s v="Forecast"/>
    <n v="633155.86475493235"/>
    <n v="486965.39999999997"/>
    <x v="2"/>
    <n v="146190.46475493239"/>
    <n v="146190.46475493239"/>
    <n v="0.30020708813178998"/>
    <n v="0.30020708813178998"/>
    <x v="12"/>
    <n v="721695.9"/>
    <n v="0.89976829072935782"/>
    <n v="649359.08636938559"/>
    <n v="0.33348095443615838"/>
    <x v="0"/>
    <n v="0.9876487436855329"/>
    <n v="625335.59438233613"/>
    <n v="0.28414789712438743"/>
  </r>
  <r>
    <x v="12"/>
    <x v="2"/>
    <x v="1"/>
    <x v="1"/>
    <s v="Forecast"/>
    <n v="774000"/>
    <n v="486965.39999999997"/>
    <x v="1"/>
    <n v="287034.60000000003"/>
    <n v="287034.60000000003"/>
    <n v="0.58943530690270796"/>
    <n v="0.58943530690270796"/>
    <x v="12"/>
    <n v="721695.9"/>
    <n v="1.1540888992376701"/>
    <n v="832901.22681533964"/>
    <n v="0.71039097811741803"/>
    <x v="0"/>
    <n v="0.9876487436855329"/>
    <n v="764440.12761260243"/>
    <n v="0.56980378403188914"/>
  </r>
  <r>
    <x v="12"/>
    <x v="2"/>
    <x v="2"/>
    <x v="1"/>
    <s v="Forecast"/>
    <n v="777000"/>
    <n v="486965.39999999997"/>
    <x v="0"/>
    <n v="290034.60000000003"/>
    <n v="290034.60000000003"/>
    <n v="0.59559590886744695"/>
    <n v="0.59559590886744695"/>
    <x v="12"/>
    <n v="721695.9"/>
    <n v="1.4128021281031879"/>
    <n v="1019613.5033633455"/>
    <n v="1.0938109840316081"/>
    <x v="0"/>
    <n v="0.9876487436855329"/>
    <n v="767403.07384365902"/>
    <n v="0.57588829482271031"/>
  </r>
  <r>
    <x v="12"/>
    <x v="3"/>
    <x v="0"/>
    <x v="1"/>
    <s v="Forecast"/>
    <n v="428391.14348673605"/>
    <n v="525746.4"/>
    <x v="3"/>
    <n v="-97355.256513263972"/>
    <n v="97355.256513263972"/>
    <n v="0.18517531744062199"/>
    <n v="-0.18517531744062199"/>
    <x v="12"/>
    <n v="533067.29999999993"/>
    <n v="0.89976829072935782"/>
    <n v="479637.05336471373"/>
    <n v="8.7702638829835616E-2"/>
    <x v="0"/>
    <n v="0.9876487436855329"/>
    <n v="423099.97467068373"/>
    <n v="0.19523942594626664"/>
  </r>
  <r>
    <x v="12"/>
    <x v="3"/>
    <x v="1"/>
    <x v="1"/>
    <s v="Forecast"/>
    <n v="645000"/>
    <n v="525746.4"/>
    <x v="2"/>
    <n v="119253.59999999998"/>
    <n v="119253.59999999998"/>
    <n v="0.22682723077133801"/>
    <n v="0.22682723077133801"/>
    <x v="12"/>
    <n v="533067.29999999993"/>
    <n v="1.1540888992376701"/>
    <n v="615207.05347659683"/>
    <n v="0.17015932677160853"/>
    <x v="0"/>
    <n v="0.9876487436855329"/>
    <n v="637033.43967716873"/>
    <n v="0.21167437319051297"/>
  </r>
  <r>
    <x v="12"/>
    <x v="3"/>
    <x v="2"/>
    <x v="1"/>
    <s v="Forecast"/>
    <n v="654000"/>
    <n v="525746.4"/>
    <x v="1"/>
    <n v="128253.59999999998"/>
    <n v="128253.59999999998"/>
    <n v="0.24394575027047299"/>
    <n v="0.24394575027047299"/>
    <x v="12"/>
    <n v="533067.29999999993"/>
    <n v="1.4128021281031879"/>
    <n v="753118.61586222041"/>
    <n v="0.43247507897765991"/>
    <x v="0"/>
    <n v="0.9876487436855329"/>
    <n v="645922.27837033849"/>
    <n v="0.22858145746758982"/>
  </r>
  <r>
    <x v="12"/>
    <x v="3"/>
    <x v="3"/>
    <x v="1"/>
    <s v="Forecast"/>
    <n v="551163.46746259031"/>
    <n v="525746.4"/>
    <x v="0"/>
    <n v="25417.06746259029"/>
    <n v="25417.06746259029"/>
    <n v="4.8344729441020001E-2"/>
    <n v="4.8344729441020001E-2"/>
    <x v="12"/>
    <n v="533067.29999999993"/>
    <n v="1.346545274514255"/>
    <n v="717799.25381307257"/>
    <n v="0.36529561365151059"/>
    <x v="0"/>
    <n v="0.9876487436855329"/>
    <n v="544355.90620478941"/>
    <n v="3.539635498177332E-2"/>
  </r>
  <r>
    <x v="12"/>
    <x v="4"/>
    <x v="0"/>
    <x v="1"/>
    <s v="Forecast"/>
    <n v="411364.68858114269"/>
    <n v="516653.39999999997"/>
    <x v="4"/>
    <n v="-105288.71141885727"/>
    <n v="105288.71141885727"/>
    <n v="0.20378983554324301"/>
    <n v="-0.20378983554324301"/>
    <x v="12"/>
    <n v="497289.6"/>
    <n v="0.89976829072935782"/>
    <n v="447445.41338948603"/>
    <n v="0.13395438142962757"/>
    <x v="0"/>
    <n v="0.9876487436855329"/>
    <n v="406283.81787375605"/>
    <n v="0.21362403136463232"/>
  </r>
  <r>
    <x v="12"/>
    <x v="4"/>
    <x v="1"/>
    <x v="1"/>
    <s v="Forecast"/>
    <n v="630000"/>
    <n v="516653.39999999997"/>
    <x v="3"/>
    <n v="113346.60000000003"/>
    <n v="113346.60000000003"/>
    <n v="0.21938614939919099"/>
    <n v="0.21938614939919099"/>
    <x v="12"/>
    <n v="497289.6"/>
    <n v="1.1540888992376701"/>
    <n v="573916.40706634126"/>
    <n v="0.11083447252324537"/>
    <x v="0"/>
    <n v="0.9876487436855329"/>
    <n v="622218.70852188568"/>
    <n v="0.20432519852165054"/>
  </r>
  <r>
    <x v="12"/>
    <x v="4"/>
    <x v="2"/>
    <x v="1"/>
    <s v="Forecast"/>
    <n v="645000"/>
    <n v="516653.39999999997"/>
    <x v="2"/>
    <n v="128346.60000000003"/>
    <n v="128346.60000000003"/>
    <n v="0.248419152956315"/>
    <n v="0.248419152956315"/>
    <x v="12"/>
    <n v="497289.6"/>
    <n v="1.4128021281031879"/>
    <n v="702571.80516358302"/>
    <n v="0.35985131456327019"/>
    <x v="0"/>
    <n v="0.9876487436855329"/>
    <n v="637033.43967716873"/>
    <n v="0.23299960801026137"/>
  </r>
  <r>
    <x v="12"/>
    <x v="4"/>
    <x v="3"/>
    <x v="1"/>
    <s v="Forecast"/>
    <n v="530309.86353776557"/>
    <n v="516653.39999999997"/>
    <x v="1"/>
    <n v="13656.463537765609"/>
    <n v="13656.463537765609"/>
    <n v="2.6432543631311801E-2"/>
    <n v="2.6432543631311801E-2"/>
    <x v="12"/>
    <n v="497289.6"/>
    <n v="1.346545274514255"/>
    <n v="669622.96094508399"/>
    <n v="0.29607772047001729"/>
    <x v="0"/>
    <n v="0.9876487436855329"/>
    <n v="523759.87048712058"/>
    <n v="1.3754812195411121E-2"/>
  </r>
  <r>
    <x v="12"/>
    <x v="4"/>
    <x v="4"/>
    <x v="1"/>
    <s v="Forecast"/>
    <n v="555294.84812405542"/>
    <n v="516653.39999999997"/>
    <x v="0"/>
    <n v="38641.44812405546"/>
    <n v="38641.44812405546"/>
    <n v="7.4791820055873898E-2"/>
    <n v="7.4791820055873898E-2"/>
    <x v="12"/>
    <n v="497289.6"/>
    <n v="1.1071780880732909"/>
    <n v="550588.14854673157"/>
    <n v="6.5681845017823565E-2"/>
    <x v="1"/>
    <n v="0.9876487436855329"/>
    <n v="548436.25912477216"/>
    <n v="6.1516790801671287E-2"/>
  </r>
  <r>
    <x v="12"/>
    <x v="5"/>
    <x v="0"/>
    <x v="1"/>
    <s v="Forecast"/>
    <n v="597985.31483418611"/>
    <n v="712318.2"/>
    <x v="5"/>
    <n v="-114332.88516581384"/>
    <n v="114332.88516581384"/>
    <n v="0.16050816217501401"/>
    <n v="-0.16050816217501401"/>
    <x v="12"/>
    <n v="719495.4"/>
    <n v="0.89976829072935782"/>
    <n v="647379.14624563558"/>
    <n v="9.1165793256952274E-2"/>
    <x v="0"/>
    <n v="0.9876487436855329"/>
    <n v="590599.44493838178"/>
    <n v="0.17087694103789314"/>
  </r>
  <r>
    <x v="12"/>
    <x v="5"/>
    <x v="1"/>
    <x v="1"/>
    <s v="Forecast"/>
    <n v="795000"/>
    <n v="712318.2"/>
    <x v="4"/>
    <n v="82681.800000000047"/>
    <n v="82681.800000000047"/>
    <n v="0.116074248839915"/>
    <n v="0.116074248839915"/>
    <x v="12"/>
    <n v="719495.4"/>
    <n v="1.1540888992376701"/>
    <n v="830361.65419256722"/>
    <n v="0.16571730750746966"/>
    <x v="0"/>
    <n v="0.9876487436855329"/>
    <n v="785180.75122999866"/>
    <n v="0.10228932972651647"/>
  </r>
  <r>
    <x v="12"/>
    <x v="5"/>
    <x v="2"/>
    <x v="1"/>
    <s v="Forecast"/>
    <n v="795000"/>
    <n v="712318.2"/>
    <x v="3"/>
    <n v="82681.800000000047"/>
    <n v="82681.800000000047"/>
    <n v="0.116074248839915"/>
    <n v="0.116074248839915"/>
    <x v="12"/>
    <n v="719495.4"/>
    <n v="1.4128021281031879"/>
    <n v="1016504.6322804545"/>
    <n v="0.4270372879430212"/>
    <x v="0"/>
    <n v="0.9876487436855329"/>
    <n v="785180.75122999866"/>
    <n v="0.10228932972651647"/>
  </r>
  <r>
    <x v="12"/>
    <x v="5"/>
    <x v="3"/>
    <x v="1"/>
    <s v="Forecast"/>
    <n v="741036.21197511454"/>
    <n v="712318.2"/>
    <x v="2"/>
    <n v="28718.011975114583"/>
    <n v="28718.011975114583"/>
    <n v="4.0316268733712801E-2"/>
    <n v="4.0316268733712801E-2"/>
    <x v="12"/>
    <n v="719495.4"/>
    <n v="1.346545274514255"/>
    <n v="968833.13090474368"/>
    <n v="0.36011284129023202"/>
    <x v="0"/>
    <n v="0.9876487436855329"/>
    <n v="731883.48378270818"/>
    <n v="2.7467055850472762E-2"/>
  </r>
  <r>
    <x v="12"/>
    <x v="5"/>
    <x v="4"/>
    <x v="1"/>
    <s v="Forecast"/>
    <n v="741341.52662042866"/>
    <n v="712318.2"/>
    <x v="1"/>
    <n v="29023.326620428707"/>
    <n v="29023.326620428707"/>
    <n v="4.0744889882679797E-2"/>
    <n v="4.0744889882679797E-2"/>
    <x v="12"/>
    <n v="719495.4"/>
    <n v="1.1071780880732909"/>
    <n v="796609.54134952766"/>
    <n v="0.11833383079293455"/>
    <x v="1"/>
    <n v="0.9876487436855329"/>
    <n v="732185.02740858146"/>
    <n v="2.7890382989767083E-2"/>
  </r>
  <r>
    <x v="12"/>
    <x v="5"/>
    <x v="5"/>
    <x v="1"/>
    <s v="Forecast"/>
    <n v="724945.65180821135"/>
    <n v="712318.2"/>
    <x v="0"/>
    <n v="12627.451808211394"/>
    <n v="12627.451808211394"/>
    <n v="1.7727262630958199E-2"/>
    <n v="1.7727262630958199E-2"/>
    <x v="12"/>
    <n v="719495.4"/>
    <n v="0.89998555106826894"/>
    <n v="647535.46406008466"/>
    <n v="9.0946343838912577E-2"/>
    <x v="1"/>
    <n v="0.9876487436855329"/>
    <n v="715991.66224866966"/>
    <n v="5.1570523519821687E-3"/>
  </r>
  <r>
    <x v="12"/>
    <x v="6"/>
    <x v="0"/>
    <x v="1"/>
    <s v="Forecast"/>
    <n v="441642.04237116867"/>
    <n v="565220.69999999995"/>
    <x v="6"/>
    <n v="-123578.65762883128"/>
    <n v="123578.65762883128"/>
    <n v="0.21863788362462899"/>
    <n v="-0.21863788362462899"/>
    <x v="12"/>
    <n v="501654.89999999997"/>
    <n v="0.89976829072935782"/>
    <n v="451373.17190900689"/>
    <n v="0.20142137060973364"/>
    <x v="0"/>
    <n v="0.9876487436855329"/>
    <n v="436187.2083065976"/>
    <n v="0.22828868739839564"/>
  </r>
  <r>
    <x v="12"/>
    <x v="6"/>
    <x v="1"/>
    <x v="1"/>
    <s v="Forecast"/>
    <n v="598500"/>
    <n v="565220.69999999995"/>
    <x v="5"/>
    <n v="33279.300000000047"/>
    <n v="33279.300000000047"/>
    <n v="5.8878416873267503E-2"/>
    <n v="5.8878416873267503E-2"/>
    <x v="12"/>
    <n v="501654.89999999997"/>
    <n v="1.1540888992376701"/>
    <n v="578954.35133818339"/>
    <n v="2.4297856285488906E-2"/>
    <x v="0"/>
    <n v="0.9876487436855329"/>
    <n v="591107.77309579146"/>
    <n v="4.5799938140608634E-2"/>
  </r>
  <r>
    <x v="12"/>
    <x v="6"/>
    <x v="2"/>
    <x v="1"/>
    <s v="Forecast"/>
    <n v="645000"/>
    <n v="565220.69999999995"/>
    <x v="4"/>
    <n v="79779.300000000047"/>
    <n v="79779.300000000047"/>
    <n v="0.14114716605389699"/>
    <n v="0.14114716605389699"/>
    <x v="12"/>
    <n v="501654.89999999997"/>
    <n v="1.4128021281031879"/>
    <n v="708739.11029339186"/>
    <n v="0.25391570105870487"/>
    <x v="0"/>
    <n v="0.9876487436855329"/>
    <n v="637033.43967716873"/>
    <n v="0.12705256491343786"/>
  </r>
  <r>
    <x v="12"/>
    <x v="6"/>
    <x v="3"/>
    <x v="1"/>
    <s v="Forecast"/>
    <n v="562030.32123149931"/>
    <n v="565220.69999999995"/>
    <x v="3"/>
    <n v="-3190.3787685006391"/>
    <n v="3190.3787685006391"/>
    <n v="5.6444832407953902E-3"/>
    <n v="-5.6444832407953902E-3"/>
    <x v="12"/>
    <n v="501654.89999999997"/>
    <n v="1.346545274514255"/>
    <n v="675501.03503192111"/>
    <n v="0.19511021983434287"/>
    <x v="0"/>
    <n v="0.9876487436855329"/>
    <n v="555088.54067746678"/>
    <n v="1.7926023095992723E-2"/>
  </r>
  <r>
    <x v="12"/>
    <x v="6"/>
    <x v="4"/>
    <x v="1"/>
    <s v="Forecast"/>
    <n v="588020.55373436562"/>
    <n v="565220.69999999995"/>
    <x v="2"/>
    <n v="22799.853734365664"/>
    <n v="22799.853734365664"/>
    <n v="4.033796662855E-2"/>
    <n v="4.033796662855E-2"/>
    <x v="12"/>
    <n v="501654.89999999997"/>
    <n v="1.1071780880732909"/>
    <n v="555421.31305459794"/>
    <n v="1.733727541366057E-2"/>
    <x v="1"/>
    <n v="0.9876487436855329"/>
    <n v="580757.76115701755"/>
    <n v="2.7488485749049173E-2"/>
  </r>
  <r>
    <x v="12"/>
    <x v="6"/>
    <x v="5"/>
    <x v="1"/>
    <s v="Forecast"/>
    <n v="571514.10408771108"/>
    <n v="565220.69999999995"/>
    <x v="1"/>
    <n v="6293.4040877111256"/>
    <n v="6293.4040877111256"/>
    <n v="1.11344189760055E-2"/>
    <n v="1.11344189760055E-2"/>
    <x v="12"/>
    <n v="501654.89999999997"/>
    <n v="0.89998555106826894"/>
    <n v="451482.16162259731"/>
    <n v="0.20122854378369839"/>
    <x v="1"/>
    <n v="0.9876487436855329"/>
    <n v="564455.18690079078"/>
    <n v="1.3543614011467958E-3"/>
  </r>
  <r>
    <x v="12"/>
    <x v="6"/>
    <x v="6"/>
    <x v="1"/>
    <s v="Forecast"/>
    <n v="617073"/>
    <n v="565220.69999999995"/>
    <x v="0"/>
    <n v="51852.300000000047"/>
    <n v="51852.300000000047"/>
    <n v="9.1738147594382202E-2"/>
    <n v="9.1738147594382202E-2"/>
    <x v="12"/>
    <n v="501654.89999999997"/>
    <n v="1.0050766054854721"/>
    <n v="504201.60401715391"/>
    <n v="0.10795623016433413"/>
    <x v="1"/>
    <n v="0.9876487436855329"/>
    <n v="609451.37321226287"/>
    <n v="7.8253809905162577E-2"/>
  </r>
  <r>
    <x v="0"/>
    <x v="0"/>
    <x v="0"/>
    <x v="2"/>
    <s v="Forecast"/>
    <n v="336521.03374755231"/>
    <n v="337347.9"/>
    <x v="0"/>
    <n v="-826.8662524477113"/>
    <n v="826.8662524477113"/>
    <n v="2.4510787007943802E-3"/>
    <n v="-2.4510787007943802E-3"/>
    <x v="0"/>
    <n v="361823.4"/>
    <n v="0.95782156761464543"/>
    <n v="346562.25618766091"/>
    <n v="2.7314105668542435E-2"/>
    <x v="0"/>
    <n v="1.0018126307383399"/>
    <n v="337131.02211742103"/>
    <n v="6.428908630496655E-4"/>
  </r>
  <r>
    <x v="0"/>
    <x v="1"/>
    <x v="0"/>
    <x v="2"/>
    <s v="Forecast"/>
    <n v="336532.58342543471"/>
    <n v="334682.10000000003"/>
    <x v="1"/>
    <n v="1850.4834254346788"/>
    <n v="1850.4834254346788"/>
    <n v="5.52907796812163E-3"/>
    <n v="5.52907796812163E-3"/>
    <x v="0"/>
    <n v="360338.4"/>
    <n v="0.95782156761464543"/>
    <n v="345139.8911597532"/>
    <n v="3.1246938990024155E-2"/>
    <x v="0"/>
    <n v="1.0018126307383399"/>
    <n v="337142.59273060458"/>
    <n v="7.3517308831411738E-3"/>
  </r>
  <r>
    <x v="0"/>
    <x v="1"/>
    <x v="1"/>
    <x v="2"/>
    <s v="Forecast"/>
    <n v="337284.06853433739"/>
    <n v="334682.10000000003"/>
    <x v="0"/>
    <n v="2601.9685343373567"/>
    <n v="2601.9685343373567"/>
    <n v="7.7744478546577702E-3"/>
    <n v="7.7744478546577702E-3"/>
    <x v="0"/>
    <n v="360338.4"/>
    <n v="0.93484047608711063"/>
    <n v="336858.92140846775"/>
    <n v="6.5041464974305956E-3"/>
    <x v="0"/>
    <n v="1.0018126307383399"/>
    <n v="337895.44000451505"/>
    <n v="9.601170796152584E-3"/>
  </r>
  <r>
    <x v="0"/>
    <x v="2"/>
    <x v="0"/>
    <x v="2"/>
    <s v="Forecast"/>
    <n v="336544.90308184264"/>
    <n v="333402.3"/>
    <x v="2"/>
    <n v="3142.6030818426516"/>
    <n v="3142.6030818426516"/>
    <n v="9.4258590352935493E-3"/>
    <n v="9.4258590352935493E-3"/>
    <x v="0"/>
    <n v="360069.3"/>
    <n v="0.95782156761464543"/>
    <n v="344882.14137590805"/>
    <n v="3.4432400064150902E-2"/>
    <x v="0"/>
    <n v="1.0018126307383399"/>
    <n v="337154.93471800041"/>
    <n v="1.1255575375456088E-2"/>
  </r>
  <r>
    <x v="0"/>
    <x v="2"/>
    <x v="1"/>
    <x v="2"/>
    <s v="Forecast"/>
    <n v="337215.98163763067"/>
    <n v="333402.3"/>
    <x v="1"/>
    <n v="3813.6816376306815"/>
    <n v="3813.6816376306815"/>
    <n v="1.1438678250361999E-2"/>
    <n v="1.1438678250361999E-2"/>
    <x v="0"/>
    <n v="360069.3"/>
    <n v="0.93484047608711063"/>
    <n v="336607.35583635262"/>
    <n v="9.6131785424174825E-3"/>
    <x v="0"/>
    <n v="1.0018126307383399"/>
    <n v="337827.22969140654"/>
    <n v="1.3272043088504635E-2"/>
  </r>
  <r>
    <x v="0"/>
    <x v="2"/>
    <x v="2"/>
    <x v="2"/>
    <s v="Forecast"/>
    <n v="334796.37653453898"/>
    <n v="333402.3"/>
    <x v="0"/>
    <n v="1394.0765345389955"/>
    <n v="1394.0765345389955"/>
    <n v="4.1813644793062196E-3"/>
    <n v="4.1813644793062196E-3"/>
    <x v="0"/>
    <n v="360069.3"/>
    <n v="0.93204777472854927"/>
    <n v="335601.78981306643"/>
    <n v="6.5971044982786175E-3"/>
    <x v="0"/>
    <n v="1.0018126307383399"/>
    <n v="335403.23873773031"/>
    <n v="6.0015744874295143E-3"/>
  </r>
  <r>
    <x v="0"/>
    <x v="3"/>
    <x v="0"/>
    <x v="2"/>
    <s v="Forecast"/>
    <n v="336556.83774898777"/>
    <n v="333925.2"/>
    <x v="3"/>
    <n v="2631.6377489877632"/>
    <n v="2631.6377489877632"/>
    <n v="7.8809198856143892E-3"/>
    <n v="7.8809198856143892E-3"/>
    <x v="0"/>
    <n v="360693"/>
    <n v="0.95782156761464543"/>
    <n v="345479.53468762932"/>
    <n v="3.4601565523145021E-2"/>
    <x v="0"/>
    <n v="1.0018126307383399"/>
    <n v="337166.89101829007"/>
    <n v="9.7078358215853758E-3"/>
  </r>
  <r>
    <x v="0"/>
    <x v="3"/>
    <x v="1"/>
    <x v="2"/>
    <s v="Forecast"/>
    <n v="337150.02245644602"/>
    <n v="333925.2"/>
    <x v="2"/>
    <n v="3224.8224564460106"/>
    <n v="3224.8224564460106"/>
    <n v="9.6573198322438998E-3"/>
    <n v="9.6573198322438998E-3"/>
    <x v="0"/>
    <n v="360693"/>
    <n v="0.93484047608711063"/>
    <n v="337190.41584128817"/>
    <n v="9.7782852006621668E-3"/>
    <x v="0"/>
    <n v="1.0018126307383399"/>
    <n v="337761.15095058258"/>
    <n v="1.1487455725361757E-2"/>
  </r>
  <r>
    <x v="0"/>
    <x v="3"/>
    <x v="2"/>
    <x v="2"/>
    <s v="Forecast"/>
    <n v="334670.29401620501"/>
    <n v="333925.2"/>
    <x v="1"/>
    <n v="745.09401620499557"/>
    <n v="745.09401620499557"/>
    <n v="2.2313201166159198E-3"/>
    <n v="2.2313201166159198E-3"/>
    <x v="0"/>
    <n v="360693"/>
    <n v="0.93204777472854927"/>
    <n v="336183.10801016464"/>
    <n v="6.7617179241477579E-3"/>
    <x v="0"/>
    <n v="1.0018126307383399"/>
    <n v="335276.92767834803"/>
    <n v="4.0479954143862731E-3"/>
  </r>
  <r>
    <x v="0"/>
    <x v="3"/>
    <x v="3"/>
    <x v="2"/>
    <s v="Forecast"/>
    <n v="333200.70095137419"/>
    <n v="333925.2"/>
    <x v="0"/>
    <n v="-724.49904862581752"/>
    <n v="724.49904862581752"/>
    <n v="2.1696447247042702E-3"/>
    <n v="-2.1696447247042702E-3"/>
    <x v="0"/>
    <n v="360693"/>
    <n v="0.92903126884694121"/>
    <n v="335095.07545420976"/>
    <n v="3.5034057154408977E-3"/>
    <x v="0"/>
    <n v="1.0018126307383399"/>
    <n v="333804.67078395508"/>
    <n v="3.60946751083571E-4"/>
  </r>
  <r>
    <x v="0"/>
    <x v="4"/>
    <x v="0"/>
    <x v="2"/>
    <s v="Forecast"/>
    <n v="336568.38742687023"/>
    <n v="335184.3"/>
    <x v="4"/>
    <n v="1384.0874268702464"/>
    <n v="1384.0874268702464"/>
    <n v="4.1293325101153201E-3"/>
    <n v="4.1293325101153201E-3"/>
    <x v="0"/>
    <n v="358443.9"/>
    <n v="0.95782156761464543"/>
    <n v="343325.29819990724"/>
    <n v="2.4288125070020428E-2"/>
    <x v="0"/>
    <n v="1.0018126307383399"/>
    <n v="337178.46163147368"/>
    <n v="5.9494482034918982E-3"/>
  </r>
  <r>
    <x v="0"/>
    <x v="4"/>
    <x v="1"/>
    <x v="2"/>
    <s v="Forecast"/>
    <n v="337086.19099078339"/>
    <n v="335184.3"/>
    <x v="3"/>
    <n v="1901.8909907834022"/>
    <n v="1901.8909907834022"/>
    <n v="5.6741649020655297E-3"/>
    <n v="5.6741649020655297E-3"/>
    <x v="0"/>
    <n v="358443.9"/>
    <n v="0.93484047608711063"/>
    <n v="335087.86612652068"/>
    <n v="2.8770402873676585E-4"/>
    <x v="0"/>
    <n v="1.0018126307383399"/>
    <n v="337697.20378204319"/>
    <n v="7.4970808061212849E-3"/>
  </r>
  <r>
    <x v="0"/>
    <x v="4"/>
    <x v="2"/>
    <x v="2"/>
    <s v="Forecast"/>
    <n v="334548.27867588185"/>
    <n v="335184.3"/>
    <x v="2"/>
    <n v="-636.02132411813363"/>
    <n v="636.02132411813363"/>
    <n v="1.8975271936010501E-3"/>
    <n v="-1.8975271936010501E-3"/>
    <x v="0"/>
    <n v="358443.9"/>
    <n v="0.93204777472854927"/>
    <n v="334086.83936002268"/>
    <n v="3.2742006113571065E-3"/>
    <x v="0"/>
    <n v="1.0018126307383399"/>
    <n v="335154.69116926845"/>
    <n v="8.8335971379138964E-5"/>
  </r>
  <r>
    <x v="0"/>
    <x v="4"/>
    <x v="3"/>
    <x v="2"/>
    <s v="Forecast"/>
    <n v="333005.60509786539"/>
    <n v="335184.3"/>
    <x v="1"/>
    <n v="-2178.6949021345936"/>
    <n v="2178.6949021345936"/>
    <n v="6.4999909068968699E-3"/>
    <n v="-6.4999909068968699E-3"/>
    <x v="0"/>
    <n v="358443.9"/>
    <n v="0.92903126884694121"/>
    <n v="333005.59122744616"/>
    <n v="6.5000322883674135E-3"/>
    <x v="0"/>
    <n v="1.0018126307383399"/>
    <n v="333609.22129370528"/>
    <n v="4.6991422518736876E-3"/>
  </r>
  <r>
    <x v="0"/>
    <x v="4"/>
    <x v="4"/>
    <x v="2"/>
    <s v="Forecast"/>
    <n v="333677.58681715885"/>
    <n v="335184.3"/>
    <x v="0"/>
    <n v="-1506.7131828411366"/>
    <n v="1506.7131828411366"/>
    <n v="4.4951782730907599E-3"/>
    <n v="-4.4951782730907599E-3"/>
    <x v="0"/>
    <n v="358443.9"/>
    <n v="0.92684218120096473"/>
    <n v="332220.92611418053"/>
    <n v="8.8410283113482813E-3"/>
    <x v="1"/>
    <n v="1.0018126307383399"/>
    <n v="334282.42106771871"/>
    <n v="2.6906956330630073E-3"/>
  </r>
  <r>
    <x v="0"/>
    <x v="5"/>
    <x v="0"/>
    <x v="2"/>
    <s v="Forecast"/>
    <n v="336580.70708327804"/>
    <n v="336889.8"/>
    <x v="5"/>
    <n v="-309.09291672194377"/>
    <n v="309.09291672194377"/>
    <n v="9.1748968571308404E-4"/>
    <n v="-9.1748968571308404E-4"/>
    <x v="0"/>
    <n v="358866"/>
    <n v="0.95782156761464543"/>
    <n v="343729.59468359733"/>
    <n v="2.030276572219563E-2"/>
    <x v="0"/>
    <n v="1.0018126307383399"/>
    <n v="337190.80361886939"/>
    <n v="8.9347798262044936E-4"/>
  </r>
  <r>
    <x v="0"/>
    <x v="5"/>
    <x v="1"/>
    <x v="2"/>
    <s v="Forecast"/>
    <n v="337018.10409407667"/>
    <n v="336889.8"/>
    <x v="4"/>
    <n v="128.30409407668049"/>
    <n v="128.30409407668049"/>
    <n v="3.8084885347279898E-4"/>
    <n v="3.8084885347279898E-4"/>
    <x v="0"/>
    <n v="358866"/>
    <n v="0.93484047608711063"/>
    <n v="335482.46229147702"/>
    <n v="4.1774423224537321E-3"/>
    <x v="0"/>
    <n v="1.0018126307383399"/>
    <n v="337628.99346893461"/>
    <n v="2.1941699301511164E-3"/>
  </r>
  <r>
    <x v="0"/>
    <x v="5"/>
    <x v="2"/>
    <x v="2"/>
    <s v="Forecast"/>
    <n v="334418.12897953723"/>
    <n v="336889.8"/>
    <x v="3"/>
    <n v="-2471.6710204627598"/>
    <n v="2471.6710204627598"/>
    <n v="7.3367345062473202E-3"/>
    <n v="-7.3367345062473202E-3"/>
    <x v="0"/>
    <n v="358866"/>
    <n v="0.93204777472854927"/>
    <n v="334480.25672573555"/>
    <n v="7.1523188718222797E-3"/>
    <x v="0"/>
    <n v="1.0018126307383399"/>
    <n v="335024.30555958365"/>
    <n v="5.5374025583925061E-3"/>
  </r>
  <r>
    <x v="0"/>
    <x v="5"/>
    <x v="3"/>
    <x v="2"/>
    <s v="Forecast"/>
    <n v="332797.50285412266"/>
    <n v="336889.8"/>
    <x v="2"/>
    <n v="-4092.2971458773245"/>
    <n v="4092.2971458773245"/>
    <n v="1.21472871718803E-2"/>
    <n v="-1.21472871718803E-2"/>
    <x v="0"/>
    <n v="358866"/>
    <n v="0.92903126884694121"/>
    <n v="333397.73532602639"/>
    <n v="1.0365599296783686E-2"/>
    <x v="0"/>
    <n v="1.0018126307383399"/>
    <n v="333400.74183743884"/>
    <n v="1.035667497965552E-2"/>
  </r>
  <r>
    <x v="0"/>
    <x v="5"/>
    <x v="4"/>
    <x v="2"/>
    <s v="Forecast"/>
    <n v="333413.46608879493"/>
    <n v="336889.8"/>
    <x v="1"/>
    <n v="-3476.3339112050598"/>
    <n v="3476.3339112050598"/>
    <n v="1.0318905206406E-2"/>
    <n v="-1.0318905206406E-2"/>
    <x v="0"/>
    <n v="358866"/>
    <n v="0.92684218120096473"/>
    <n v="332612.14619886543"/>
    <n v="1.2697486837341334E-2"/>
    <x v="1"/>
    <n v="1.0018126307383399"/>
    <n v="334017.82158600393"/>
    <n v="8.5249788328291744E-3"/>
  </r>
  <r>
    <x v="0"/>
    <x v="5"/>
    <x v="5"/>
    <x v="2"/>
    <s v="Forecast"/>
    <n v="334875.83803391561"/>
    <n v="336889.8"/>
    <x v="0"/>
    <n v="-2013.9619660843746"/>
    <n v="2013.9619660843746"/>
    <n v="5.9781031247736604E-3"/>
    <n v="-5.9781031247736604E-3"/>
    <x v="0"/>
    <n v="358866"/>
    <n v="0.92894554197547163"/>
    <n v="333366.97086656961"/>
    <n v="1.0456918355588029E-2"/>
    <x v="1"/>
    <n v="1.0018126307383399"/>
    <n v="335482.84427146323"/>
    <n v="4.1763084799146871E-3"/>
  </r>
  <r>
    <x v="0"/>
    <x v="6"/>
    <x v="0"/>
    <x v="2"/>
    <s v="Forecast"/>
    <n v="336592.2567611605"/>
    <n v="337292.10000000003"/>
    <x v="6"/>
    <n v="-699.84323883953039"/>
    <n v="699.84323883953039"/>
    <n v="2.0748877274016498E-3"/>
    <n v="-2.0748877274016498E-3"/>
    <x v="0"/>
    <n v="358710.3"/>
    <n v="0.95782156761464543"/>
    <n v="343580.46186551976"/>
    <n v="1.8643667804611255E-2"/>
    <x v="0"/>
    <n v="1.0018126307383399"/>
    <n v="337202.374232053"/>
    <n v="2.6601799433498415E-4"/>
  </r>
  <r>
    <x v="0"/>
    <x v="6"/>
    <x v="1"/>
    <x v="2"/>
    <s v="Forecast"/>
    <n v="336954.27262841404"/>
    <n v="337292.10000000003"/>
    <x v="5"/>
    <n v="-337.82737158599775"/>
    <n v="337.82737158599775"/>
    <n v="1.00158696745639E-3"/>
    <n v="-1.00158696745639E-3"/>
    <x v="0"/>
    <n v="358710.3"/>
    <n v="0.93484047608711063"/>
    <n v="335336.90762935026"/>
    <n v="5.7967333674573945E-3"/>
    <x v="0"/>
    <n v="1.0018126307383399"/>
    <n v="337565.04630039528"/>
    <n v="8.0922826355921324E-4"/>
  </r>
  <r>
    <x v="0"/>
    <x v="6"/>
    <x v="2"/>
    <x v="2"/>
    <s v="Forecast"/>
    <n v="334296.11363921402"/>
    <n v="337292.10000000003"/>
    <x v="4"/>
    <n v="-2995.986360786017"/>
    <n v="2995.986360786017"/>
    <n v="8.8824682249777492E-3"/>
    <n v="-8.8824682249777492E-3"/>
    <x v="0"/>
    <n v="358710.3"/>
    <n v="0.93204777472854927"/>
    <n v="334335.1368872103"/>
    <n v="8.766772517914679E-3"/>
    <x v="0"/>
    <n v="1.0018126307383399"/>
    <n v="334902.06905050401"/>
    <n v="7.0859381215748118E-3"/>
  </r>
  <r>
    <x v="0"/>
    <x v="6"/>
    <x v="3"/>
    <x v="2"/>
    <s v="Forecast"/>
    <n v="332602.40700061381"/>
    <n v="337292.10000000003"/>
    <x v="3"/>
    <n v="-4689.6929993862286"/>
    <n v="4689.6929993862286"/>
    <n v="1.39039514989714E-2"/>
    <n v="-1.39039514989714E-2"/>
    <x v="0"/>
    <n v="358710.3"/>
    <n v="0.92903126884694121"/>
    <n v="333253.08515746694"/>
    <n v="1.1974827879256878E-2"/>
    <x v="0"/>
    <n v="1.0018126307383399"/>
    <n v="333205.29234718898"/>
    <n v="1.2116523490502901E-2"/>
  </r>
  <r>
    <x v="0"/>
    <x v="6"/>
    <x v="4"/>
    <x v="2"/>
    <s v="Forecast"/>
    <n v="333165.85290595377"/>
    <n v="337292.10000000003"/>
    <x v="2"/>
    <n v="-4126.2470940462663"/>
    <n v="4126.2470940462663"/>
    <n v="1.2233453122816301E-2"/>
    <n v="-1.2233453122816301E-2"/>
    <x v="0"/>
    <n v="358710.3"/>
    <n v="0.92684218120096473"/>
    <n v="332467.8368712524"/>
    <n v="1.4302923574989272E-2"/>
    <x v="1"/>
    <n v="1.0018126307383399"/>
    <n v="333769.75957189634"/>
    <n v="1.0442997117642816E-2"/>
  </r>
  <r>
    <x v="0"/>
    <x v="6"/>
    <x v="5"/>
    <x v="2"/>
    <s v="Forecast"/>
    <n v="334586.65494071145"/>
    <n v="337292.10000000003"/>
    <x v="1"/>
    <n v="-2705.4450592885842"/>
    <n v="2705.4450592885842"/>
    <n v="8.0210744908895994E-3"/>
    <n v="-8.0210744908895994E-3"/>
    <x v="0"/>
    <n v="358710.3"/>
    <n v="0.92894554197547163"/>
    <n v="333222.33404568402"/>
    <n v="1.2065998445608454E-2"/>
    <x v="1"/>
    <n v="1.0018126307383399"/>
    <n v="335193.1369960953"/>
    <n v="6.2229829987264246E-3"/>
  </r>
  <r>
    <x v="0"/>
    <x v="6"/>
    <x v="6"/>
    <x v="2"/>
    <s v="Forecast"/>
    <n v="336373.4399789974"/>
    <n v="337292.10000000003"/>
    <x v="0"/>
    <n v="-918.66002100263722"/>
    <n v="918.66002100263722"/>
    <n v="2.72363337594517E-3"/>
    <n v="-2.72363337594517E-3"/>
    <x v="0"/>
    <n v="358710.3"/>
    <n v="0.93321982328342379"/>
    <n v="334755.56277594389"/>
    <n v="7.5202983528405813E-3"/>
    <x v="1"/>
    <n v="1.0018126307383399"/>
    <n v="336983.16081586445"/>
    <n v="9.1593957918250301E-4"/>
  </r>
  <r>
    <x v="1"/>
    <x v="0"/>
    <x v="0"/>
    <x v="2"/>
    <s v="Forecast"/>
    <n v="14428.3905"/>
    <n v="15424.2"/>
    <x v="0"/>
    <n v="-995.80950000000121"/>
    <n v="995.80950000000121"/>
    <n v="6.4561500758548301E-2"/>
    <n v="-6.4561500758548301E-2"/>
    <x v="1"/>
    <n v="9960.3000000000011"/>
    <n v="1.2961661158475342"/>
    <n v="12910.203363676195"/>
    <n v="0.16299040704372383"/>
    <x v="0"/>
    <n v="1.1836764017367896"/>
    <n v="17078.545349893277"/>
    <n v="0.10725647682818401"/>
  </r>
  <r>
    <x v="1"/>
    <x v="1"/>
    <x v="0"/>
    <x v="2"/>
    <s v="Forecast"/>
    <n v="13923.396832499999"/>
    <n v="15813"/>
    <x v="1"/>
    <n v="-1889.6031675000013"/>
    <n v="1889.6031675000013"/>
    <n v="0.119496817017644"/>
    <n v="-0.119496817017644"/>
    <x v="1"/>
    <n v="10877.4"/>
    <n v="1.2961661158475342"/>
    <n v="14098.917308519967"/>
    <n v="0.10839705884272641"/>
    <x v="0"/>
    <n v="1.1836764017367896"/>
    <n v="16480.796262647011"/>
    <n v="4.2230839350345335E-2"/>
  </r>
  <r>
    <x v="1"/>
    <x v="1"/>
    <x v="1"/>
    <x v="2"/>
    <s v="Forecast"/>
    <n v="13923.396832499999"/>
    <n v="15813"/>
    <x v="0"/>
    <n v="-1889.6031675000013"/>
    <n v="1889.6031675000013"/>
    <n v="0.119496817017644"/>
    <n v="-0.119496817017644"/>
    <x v="1"/>
    <n v="10877.4"/>
    <n v="1.4250935628961263"/>
    <n v="15501.312721046324"/>
    <n v="1.9710825204178561E-2"/>
    <x v="0"/>
    <n v="1.1836764017367896"/>
    <n v="16480.796262647011"/>
    <n v="4.2230839350345335E-2"/>
  </r>
  <r>
    <x v="1"/>
    <x v="2"/>
    <x v="0"/>
    <x v="2"/>
    <s v="Forecast"/>
    <n v="13436.077943362499"/>
    <n v="11807.1"/>
    <x v="2"/>
    <n v="1628.977943362499"/>
    <n v="1628.977943362499"/>
    <n v="0.137965964831542"/>
    <n v="0.137965964831542"/>
    <x v="1"/>
    <n v="9513.9"/>
    <n v="1.2961661158475342"/>
    <n v="12331.594809561855"/>
    <n v="4.4421984192719186E-2"/>
    <x v="0"/>
    <n v="1.1836764017367896"/>
    <n v="15903.968393454366"/>
    <n v="0.34698345855073354"/>
  </r>
  <r>
    <x v="1"/>
    <x v="2"/>
    <x v="1"/>
    <x v="2"/>
    <s v="Forecast"/>
    <n v="13436.077943362499"/>
    <n v="11807.1"/>
    <x v="1"/>
    <n v="1628.977943362499"/>
    <n v="1628.977943362499"/>
    <n v="0.137965964831542"/>
    <n v="0.137965964831542"/>
    <x v="1"/>
    <n v="9513.9"/>
    <n v="1.4250935628961263"/>
    <n v="13558.197648037456"/>
    <n v="0.14830886907347746"/>
    <x v="0"/>
    <n v="1.1836764017367896"/>
    <n v="15903.968393454366"/>
    <n v="0.34698345855073354"/>
  </r>
  <r>
    <x v="1"/>
    <x v="2"/>
    <x v="2"/>
    <x v="2"/>
    <s v="Forecast"/>
    <n v="14111.077943362499"/>
    <n v="11807.1"/>
    <x v="0"/>
    <n v="2303.977943362499"/>
    <n v="2303.977943362499"/>
    <n v="0.19513495637053099"/>
    <n v="0.19513495637053099"/>
    <x v="1"/>
    <n v="9513.9"/>
    <n v="1.4273369716065922"/>
    <n v="13579.541214167957"/>
    <n v="0.15011655818685002"/>
    <x v="0"/>
    <n v="1.1836764017367896"/>
    <n v="16702.9499646267"/>
    <n v="0.41465304474652531"/>
  </r>
  <r>
    <x v="1"/>
    <x v="3"/>
    <x v="0"/>
    <x v="2"/>
    <s v="Forecast"/>
    <n v="12965.815215344812"/>
    <n v="14515.2"/>
    <x v="3"/>
    <n v="-1549.3847846551889"/>
    <n v="1549.3847846551889"/>
    <n v="0.106742227778824"/>
    <n v="-0.106742227778824"/>
    <x v="1"/>
    <n v="10296.9"/>
    <n v="1.2961661158475342"/>
    <n v="13346.492878270474"/>
    <n v="8.0516088082115772E-2"/>
    <x v="0"/>
    <n v="1.1836764017367896"/>
    <n v="15347.329499683465"/>
    <n v="5.7328145646182209E-2"/>
  </r>
  <r>
    <x v="1"/>
    <x v="3"/>
    <x v="1"/>
    <x v="2"/>
    <s v="Forecast"/>
    <n v="12965.815215344812"/>
    <n v="14515.2"/>
    <x v="2"/>
    <n v="-1549.3847846551889"/>
    <n v="1549.3847846551889"/>
    <n v="0.106742227778824"/>
    <n v="-0.106742227778824"/>
    <x v="1"/>
    <n v="10296.9"/>
    <n v="1.4250935628961263"/>
    <n v="14674.045907785123"/>
    <n v="1.0943418470646088E-2"/>
    <x v="0"/>
    <n v="1.1836764017367896"/>
    <n v="15347.329499683465"/>
    <n v="5.7328145646182209E-2"/>
  </r>
  <r>
    <x v="1"/>
    <x v="3"/>
    <x v="2"/>
    <x v="2"/>
    <s v="Forecast"/>
    <n v="13640.815215344812"/>
    <n v="14515.2"/>
    <x v="1"/>
    <n v="-874.38478465518892"/>
    <n v="874.38478465518892"/>
    <n v="6.0239251588348003E-2"/>
    <n v="-6.0239251588348003E-2"/>
    <x v="1"/>
    <n v="10296.9"/>
    <n v="1.4273369716065922"/>
    <n v="14697.146062935919"/>
    <n v="1.2534864344681314E-2"/>
    <x v="0"/>
    <n v="1.1836764017367896"/>
    <n v="16146.311070855798"/>
    <n v="0.11237262117337667"/>
  </r>
  <r>
    <x v="1"/>
    <x v="3"/>
    <x v="3"/>
    <x v="2"/>
    <s v="Forecast"/>
    <n v="14870.244465395795"/>
    <n v="14515.2"/>
    <x v="0"/>
    <n v="355.04446539579476"/>
    <n v="355.04446539579476"/>
    <n v="2.4460184179053299E-2"/>
    <n v="2.4460184179053299E-2"/>
    <x v="1"/>
    <n v="10296.9"/>
    <n v="1.414450917117829"/>
    <n v="14564.459648470573"/>
    <n v="3.3936596444121918E-3"/>
    <x v="0"/>
    <n v="1.1836764017367896"/>
    <n v="17601.557461746106"/>
    <n v="0.21262934453167062"/>
  </r>
  <r>
    <x v="1"/>
    <x v="4"/>
    <x v="0"/>
    <x v="2"/>
    <s v="Forecast"/>
    <n v="12512.011682807744"/>
    <n v="14326.2"/>
    <x v="4"/>
    <n v="-1814.1883171922564"/>
    <n v="1814.1883171922564"/>
    <n v="0.12663430059556999"/>
    <n v="-0.12663430059556999"/>
    <x v="1"/>
    <n v="9403.2000000000007"/>
    <n v="1.2961661158475342"/>
    <n v="12188.109220537533"/>
    <n v="0.1492433987702578"/>
    <x v="0"/>
    <n v="1.1836764017367896"/>
    <n v="14810.172967194543"/>
    <n v="3.3782368471370103E-2"/>
  </r>
  <r>
    <x v="1"/>
    <x v="4"/>
    <x v="1"/>
    <x v="2"/>
    <s v="Forecast"/>
    <n v="12512.011682807744"/>
    <n v="14326.2"/>
    <x v="3"/>
    <n v="-1814.1883171922564"/>
    <n v="1814.1883171922564"/>
    <n v="0.12663430059556999"/>
    <n v="-0.12663430059556999"/>
    <x v="1"/>
    <n v="9403.2000000000007"/>
    <n v="1.4250935628961263"/>
    <n v="13400.439790624856"/>
    <n v="6.4620081345726346E-2"/>
    <x v="0"/>
    <n v="1.1836764017367896"/>
    <n v="14810.172967194543"/>
    <n v="3.3782368471370103E-2"/>
  </r>
  <r>
    <x v="1"/>
    <x v="4"/>
    <x v="2"/>
    <x v="2"/>
    <s v="Forecast"/>
    <n v="13187.011682807744"/>
    <n v="14326.2"/>
    <x v="2"/>
    <n v="-1139.1883171922564"/>
    <n v="1139.1883171922564"/>
    <n v="7.9517828676987395E-2"/>
    <n v="-7.9517828676987395E-2"/>
    <x v="1"/>
    <n v="9403.2000000000007"/>
    <n v="1.4273369716065922"/>
    <n v="13421.53501141111"/>
    <n v="6.3147588934182888E-2"/>
    <x v="0"/>
    <n v="1.1836764017367896"/>
    <n v="15609.154538366876"/>
    <n v="8.9553024414490617E-2"/>
  </r>
  <r>
    <x v="1"/>
    <x v="4"/>
    <x v="3"/>
    <x v="2"/>
    <s v="Forecast"/>
    <n v="15050.471377835664"/>
    <n v="14326.2"/>
    <x v="1"/>
    <n v="724.27137783566286"/>
    <n v="724.27137783566286"/>
    <n v="5.0555721533670002E-2"/>
    <n v="5.0555721533670002E-2"/>
    <x v="1"/>
    <n v="9403.2000000000007"/>
    <n v="1.414450917117829"/>
    <n v="13300.364863842371"/>
    <n v="7.1605529460542897E-2"/>
    <x v="0"/>
    <n v="1.1836764017367896"/>
    <n v="17814.88780495906"/>
    <n v="0.24351801628897121"/>
  </r>
  <r>
    <x v="1"/>
    <x v="4"/>
    <x v="4"/>
    <x v="2"/>
    <s v="Forecast"/>
    <n v="15229.044870239421"/>
    <n v="14326.2"/>
    <x v="0"/>
    <n v="902.84487023941983"/>
    <n v="902.84487023941983"/>
    <n v="6.3020540704403105E-2"/>
    <n v="6.3020540704403105E-2"/>
    <x v="1"/>
    <n v="9403.2000000000007"/>
    <n v="1.3681506414274989"/>
    <n v="12864.994111471058"/>
    <n v="0.10199535735428393"/>
    <x v="1"/>
    <n v="1.1836764017367896"/>
    <n v="18026.261033893112"/>
    <n v="0.25827232859328442"/>
  </r>
  <r>
    <x v="1"/>
    <x v="5"/>
    <x v="0"/>
    <x v="2"/>
    <s v="Forecast"/>
    <n v="12074.091273909473"/>
    <n v="18722.7"/>
    <x v="5"/>
    <n v="-6648.6087260905279"/>
    <n v="6648.6087260905279"/>
    <n v="0.355109504830528"/>
    <n v="-0.355109504830528"/>
    <x v="1"/>
    <n v="10968.300000000001"/>
    <n v="1.2961661158475342"/>
    <n v="14216.738808450511"/>
    <n v="0.24066834332385231"/>
    <x v="0"/>
    <n v="1.1836764017367896"/>
    <n v="14291.816913342735"/>
    <n v="0.23665833916354298"/>
  </r>
  <r>
    <x v="1"/>
    <x v="5"/>
    <x v="1"/>
    <x v="2"/>
    <s v="Forecast"/>
    <n v="12074.091273909473"/>
    <n v="18722.7"/>
    <x v="4"/>
    <n v="-6648.6087260905279"/>
    <n v="6648.6087260905279"/>
    <n v="0.355109504830528"/>
    <n v="-0.355109504830528"/>
    <x v="1"/>
    <n v="10968.300000000001"/>
    <n v="1.4250935628961263"/>
    <n v="15630.853725913585"/>
    <n v="0.16513891020453331"/>
    <x v="0"/>
    <n v="1.1836764017367896"/>
    <n v="14291.816913342735"/>
    <n v="0.23665833916354298"/>
  </r>
  <r>
    <x v="1"/>
    <x v="5"/>
    <x v="2"/>
    <x v="2"/>
    <s v="Forecast"/>
    <n v="12749.091273909473"/>
    <n v="18722.7"/>
    <x v="3"/>
    <n v="-5973.6087260905279"/>
    <n v="5973.6087260905279"/>
    <n v="0.31905701240155199"/>
    <n v="-0.31905701240155199"/>
    <x v="1"/>
    <n v="10968.300000000001"/>
    <n v="1.4273369716065922"/>
    <n v="15655.460105672588"/>
    <n v="0.1638246563971763"/>
    <x v="0"/>
    <n v="1.1836764017367896"/>
    <n v="15090.798484515068"/>
    <n v="0.19398385465156912"/>
  </r>
  <r>
    <x v="1"/>
    <x v="5"/>
    <x v="3"/>
    <x v="2"/>
    <s v="Forecast"/>
    <n v="17341.667887304688"/>
    <n v="18722.7"/>
    <x v="2"/>
    <n v="-1381.0321126953131"/>
    <n v="1381.0321126953131"/>
    <n v="7.3762444129068599E-2"/>
    <n v="-7.3762444129068599E-2"/>
    <x v="1"/>
    <n v="10968.300000000001"/>
    <n v="1.414450917117829"/>
    <n v="15514.121994223486"/>
    <n v="0.17137368038672388"/>
    <x v="0"/>
    <n v="1.1836764017367896"/>
    <n v="20526.923044959247"/>
    <n v="9.6365537286782682E-2"/>
  </r>
  <r>
    <x v="1"/>
    <x v="5"/>
    <x v="4"/>
    <x v="2"/>
    <s v="Forecast"/>
    <n v="14848.1775"/>
    <n v="18722.7"/>
    <x v="1"/>
    <n v="-3874.5225000000009"/>
    <n v="3874.5225000000009"/>
    <n v="0.206942508292073"/>
    <n v="-0.206942508292073"/>
    <x v="1"/>
    <n v="10968.300000000001"/>
    <n v="1.3681506414274989"/>
    <n v="15006.286680369238"/>
    <n v="0.19849772306509011"/>
    <x v="1"/>
    <n v="1.1836764017367896"/>
    <n v="17575.437315549159"/>
    <n v="6.12765618447575E-2"/>
  </r>
  <r>
    <x v="1"/>
    <x v="5"/>
    <x v="5"/>
    <x v="2"/>
    <s v="Forecast"/>
    <n v="14848.1775"/>
    <n v="18722.7"/>
    <x v="0"/>
    <n v="-3874.5225000000009"/>
    <n v="3874.5225000000009"/>
    <n v="0.206942508292073"/>
    <n v="-0.206942508292073"/>
    <x v="1"/>
    <n v="10968.300000000001"/>
    <n v="1.3914163206836243"/>
    <n v="15261.471630154198"/>
    <n v="0.18486801422048119"/>
    <x v="1"/>
    <n v="1.1836764017367896"/>
    <n v="17575.437315549159"/>
    <n v="6.12765618447575E-2"/>
  </r>
  <r>
    <x v="1"/>
    <x v="6"/>
    <x v="0"/>
    <x v="2"/>
    <s v="Forecast"/>
    <n v="11651.49807932264"/>
    <n v="22041.9"/>
    <x v="6"/>
    <n v="-10390.401920677361"/>
    <n v="10390.401920677361"/>
    <n v="0.47139320660548101"/>
    <n v="-0.47139320660548101"/>
    <x v="1"/>
    <n v="14019.300000000001"/>
    <n v="1.2961661158475342"/>
    <n v="18171.341627901336"/>
    <n v="0.17560003321395456"/>
    <x v="0"/>
    <n v="1.1836764017367896"/>
    <n v="13791.603321375738"/>
    <n v="0.37430061286115363"/>
  </r>
  <r>
    <x v="1"/>
    <x v="6"/>
    <x v="1"/>
    <x v="2"/>
    <s v="Forecast"/>
    <n v="11651.49807932264"/>
    <n v="22041.9"/>
    <x v="5"/>
    <n v="-10390.401920677361"/>
    <n v="10390.401920677361"/>
    <n v="0.47139320660548101"/>
    <n v="-0.47139320660548101"/>
    <x v="1"/>
    <n v="14019.300000000001"/>
    <n v="1.4250935628961263"/>
    <n v="19978.814186309664"/>
    <n v="9.3598365553347801E-2"/>
    <x v="0"/>
    <n v="1.1836764017367896"/>
    <n v="13791.603321375738"/>
    <n v="0.37430061286115363"/>
  </r>
  <r>
    <x v="1"/>
    <x v="6"/>
    <x v="2"/>
    <x v="2"/>
    <s v="Forecast"/>
    <n v="12326.49807932264"/>
    <n v="22041.9"/>
    <x v="4"/>
    <n v="-9715.401920677361"/>
    <n v="9715.401920677361"/>
    <n v="0.44076971226062001"/>
    <n v="-0.44076971226062001"/>
    <x v="1"/>
    <n v="14019.300000000001"/>
    <n v="1.4273369716065922"/>
    <n v="20010.2652060443"/>
    <n v="9.2171491294112645E-2"/>
    <x v="0"/>
    <n v="1.1836764017367896"/>
    <n v="14590.584892548071"/>
    <n v="0.33805230526642122"/>
  </r>
  <r>
    <x v="1"/>
    <x v="6"/>
    <x v="3"/>
    <x v="2"/>
    <s v="Forecast"/>
    <n v="16750.045363339836"/>
    <n v="22041.9"/>
    <x v="3"/>
    <n v="-5291.8546366601659"/>
    <n v="5291.8546366601659"/>
    <n v="0.240081600799394"/>
    <n v="-0.240081600799394"/>
    <x v="1"/>
    <n v="14019.300000000001"/>
    <n v="1.414450917117829"/>
    <n v="19829.611742349982"/>
    <n v="0.10036740288496089"/>
    <x v="0"/>
    <n v="1.1836764017367896"/>
    <n v="19826.633424606094"/>
    <n v="0.10050252362064555"/>
  </r>
  <r>
    <x v="1"/>
    <x v="6"/>
    <x v="4"/>
    <x v="2"/>
    <s v="Forecast"/>
    <n v="14625.454837499999"/>
    <n v="22041.9"/>
    <x v="2"/>
    <n v="-7416.445162500002"/>
    <n v="7416.445162500002"/>
    <n v="0.336470320730064"/>
    <n v="-0.336470320730064"/>
    <x v="1"/>
    <n v="14019.300000000001"/>
    <n v="1.3681506414274989"/>
    <n v="19180.514287364538"/>
    <n v="0.12981574694719888"/>
    <x v="1"/>
    <n v="1.1836764017367896"/>
    <n v="17311.805755815923"/>
    <n v="0.21459557679619623"/>
  </r>
  <r>
    <x v="1"/>
    <x v="6"/>
    <x v="5"/>
    <x v="2"/>
    <s v="Forecast"/>
    <n v="14625.454837499999"/>
    <n v="22041.9"/>
    <x v="1"/>
    <n v="-7416.445162500002"/>
    <n v="7416.445162500002"/>
    <n v="0.336470320730064"/>
    <n v="-0.336470320730064"/>
    <x v="1"/>
    <n v="14019.300000000001"/>
    <n v="1.3914163206836243"/>
    <n v="19506.682824559935"/>
    <n v="0.11501808716308784"/>
    <x v="1"/>
    <n v="1.1836764017367896"/>
    <n v="17311.805755815923"/>
    <n v="0.21459557679619623"/>
  </r>
  <r>
    <x v="1"/>
    <x v="6"/>
    <x v="6"/>
    <x v="2"/>
    <s v="Forecast"/>
    <n v="17637.428276210332"/>
    <n v="22041.9"/>
    <x v="0"/>
    <n v="-4404.4717237896693"/>
    <n v="4404.4717237896693"/>
    <n v="0.19982268877862899"/>
    <n v="-0.19982268877862899"/>
    <x v="1"/>
    <n v="14019.300000000001"/>
    <n v="1.5467316712800727"/>
    <n v="21684.095319176726"/>
    <n v="1.6232932770009648E-2"/>
    <x v="1"/>
    <n v="1.1836764017367896"/>
    <n v="20877.007637875355"/>
    <n v="5.2848999502068637E-2"/>
  </r>
  <r>
    <x v="2"/>
    <x v="0"/>
    <x v="0"/>
    <x v="2"/>
    <s v="Forecast"/>
    <n v="31860.45"/>
    <n v="92307.6"/>
    <x v="0"/>
    <n v="-60447.150000000009"/>
    <n v="60447.150000000009"/>
    <n v="0.65484477984477996"/>
    <n v="-0.65484477984477996"/>
    <x v="2"/>
    <n v="32062.5"/>
    <n v="1.6476893483412445"/>
    <n v="52829.039731191151"/>
    <n v="0.42768483059692652"/>
    <x v="0"/>
    <n v="1.0370054508427586"/>
    <n v="33039.460316303172"/>
    <n v="0.6420721553122043"/>
  </r>
  <r>
    <x v="2"/>
    <x v="1"/>
    <x v="0"/>
    <x v="2"/>
    <s v="Forecast"/>
    <n v="32179.054499999998"/>
    <n v="27929.7"/>
    <x v="1"/>
    <n v="4249.3544999999976"/>
    <n v="4249.3544999999976"/>
    <n v="0.15214465246672901"/>
    <n v="0.15214465246672901"/>
    <x v="2"/>
    <n v="28283.4"/>
    <n v="1.6476893483412445"/>
    <n v="46602.256914874757"/>
    <n v="0.6685555847314778"/>
    <x v="0"/>
    <n v="1.0370054508427586"/>
    <n v="33369.854919466197"/>
    <n v="0.19478028476733358"/>
  </r>
  <r>
    <x v="2"/>
    <x v="1"/>
    <x v="1"/>
    <x v="2"/>
    <s v="Forecast"/>
    <n v="32179.054499999998"/>
    <n v="27929.7"/>
    <x v="0"/>
    <n v="4249.3544999999976"/>
    <n v="4249.3544999999976"/>
    <n v="0.15214465246672901"/>
    <n v="0.15214465246672901"/>
    <x v="2"/>
    <n v="28283.4"/>
    <n v="1.6526009337556069"/>
    <n v="46741.173249783336"/>
    <n v="0.67352937016091596"/>
    <x v="0"/>
    <n v="1.0370054508427586"/>
    <n v="33369.854919466197"/>
    <n v="0.19478028476733358"/>
  </r>
  <r>
    <x v="2"/>
    <x v="2"/>
    <x v="0"/>
    <x v="2"/>
    <s v="Forecast"/>
    <n v="32500.845044999998"/>
    <n v="54508.5"/>
    <x v="2"/>
    <n v="-22007.654955000002"/>
    <n v="22007.654955000002"/>
    <n v="0.40374721291174798"/>
    <n v="-0.40374721291174798"/>
    <x v="2"/>
    <n v="87989.400000000009"/>
    <n v="1.6476893483412445"/>
    <n v="144979.19714693711"/>
    <n v="1.6597539309820872"/>
    <x v="0"/>
    <n v="1.0370054508427586"/>
    <n v="33703.553468660859"/>
    <n v="0.38168260970929563"/>
  </r>
  <r>
    <x v="2"/>
    <x v="2"/>
    <x v="1"/>
    <x v="2"/>
    <s v="Forecast"/>
    <n v="32500.845044999998"/>
    <n v="54508.5"/>
    <x v="1"/>
    <n v="-22007.654955000002"/>
    <n v="22007.654955000002"/>
    <n v="0.40374721291174798"/>
    <n v="-0.40374721291174798"/>
    <x v="2"/>
    <n v="87989.400000000009"/>
    <n v="1.6526009337556069"/>
    <n v="145411.36460059561"/>
    <n v="1.6676823724849448"/>
    <x v="0"/>
    <n v="1.0370054508427586"/>
    <n v="33703.553468660859"/>
    <n v="0.38168260970929563"/>
  </r>
  <r>
    <x v="2"/>
    <x v="2"/>
    <x v="2"/>
    <x v="2"/>
    <s v="Forecast"/>
    <n v="34200"/>
    <n v="54508.5"/>
    <x v="0"/>
    <n v="-20308.5"/>
    <n v="20308.5"/>
    <n v="0.37257491950796701"/>
    <n v="-0.37257491950796701"/>
    <x v="2"/>
    <n v="87989.400000000009"/>
    <n v="1.6255719756506501"/>
    <n v="143033.10279431532"/>
    <n v="1.62405134601604"/>
    <x v="0"/>
    <n v="1.0370054508427586"/>
    <n v="35465.586418822342"/>
    <n v="0.34935677153430489"/>
  </r>
  <r>
    <x v="2"/>
    <x v="3"/>
    <x v="0"/>
    <x v="2"/>
    <s v="Forecast"/>
    <n v="32825.853495449999"/>
    <n v="40058.1"/>
    <x v="3"/>
    <n v="-7232.2465045499994"/>
    <n v="7232.2465045499994"/>
    <n v="0.18054392256622301"/>
    <n v="-0.18054392256622301"/>
    <x v="2"/>
    <n v="30717.9"/>
    <n v="1.6476893483412445"/>
    <n v="50613.556633411514"/>
    <n v="0.26350367674481606"/>
    <x v="0"/>
    <n v="1.0370054508427586"/>
    <n v="34040.589003347472"/>
    <n v="0.15021958097494706"/>
  </r>
  <r>
    <x v="2"/>
    <x v="3"/>
    <x v="1"/>
    <x v="2"/>
    <s v="Forecast"/>
    <n v="32825.853495449999"/>
    <n v="40058.1"/>
    <x v="2"/>
    <n v="-7232.2465045499994"/>
    <n v="7232.2465045499994"/>
    <n v="0.18054392256622301"/>
    <n v="-0.18054392256622301"/>
    <x v="2"/>
    <n v="30717.9"/>
    <n v="1.6526009337556069"/>
    <n v="50764.430223011361"/>
    <n v="0.26727004583371061"/>
    <x v="0"/>
    <n v="1.0370054508427586"/>
    <n v="34040.589003347472"/>
    <n v="0.15021958097494706"/>
  </r>
  <r>
    <x v="2"/>
    <x v="3"/>
    <x v="2"/>
    <x v="2"/>
    <s v="Forecast"/>
    <n v="34200"/>
    <n v="40058.1"/>
    <x v="1"/>
    <n v="-5858.0999999999985"/>
    <n v="5858.0999999999985"/>
    <n v="0.14624008627468599"/>
    <n v="-0.14624008627468599"/>
    <x v="2"/>
    <n v="30717.9"/>
    <n v="1.6255719756506501"/>
    <n v="49934.157390839107"/>
    <n v="0.24654333058330549"/>
    <x v="0"/>
    <n v="1.0370054508427586"/>
    <n v="35465.586418822342"/>
    <n v="0.1146463157558061"/>
  </r>
  <r>
    <x v="2"/>
    <x v="3"/>
    <x v="3"/>
    <x v="2"/>
    <s v="Forecast"/>
    <n v="52097.578916688391"/>
    <n v="40058.1"/>
    <x v="0"/>
    <n v="12039.478916688393"/>
    <n v="12039.478916688393"/>
    <n v="0.30055042342718202"/>
    <n v="0.30055042342718202"/>
    <x v="2"/>
    <n v="30717.9"/>
    <n v="1.4953244326957673"/>
    <n v="45933.226391105316"/>
    <n v="0.14666512867822781"/>
    <x v="0"/>
    <n v="1.0370054508427586"/>
    <n v="54025.473312316644"/>
    <n v="0.34867787818984541"/>
  </r>
  <r>
    <x v="2"/>
    <x v="4"/>
    <x v="0"/>
    <x v="2"/>
    <s v="Forecast"/>
    <n v="33154.112030404503"/>
    <n v="28938.600000000002"/>
    <x v="4"/>
    <n v="4215.5120304045013"/>
    <n v="4215.5120304045013"/>
    <n v="0.14567090427334101"/>
    <n v="0.14567090427334101"/>
    <x v="2"/>
    <n v="28914.3"/>
    <n v="1.6476893483412445"/>
    <n v="47641.784124743244"/>
    <n v="0.64630576892950042"/>
    <x v="0"/>
    <n v="1.0370054508427586"/>
    <n v="34380.99489338095"/>
    <n v="0.18806697260340677"/>
  </r>
  <r>
    <x v="2"/>
    <x v="4"/>
    <x v="1"/>
    <x v="2"/>
    <s v="Forecast"/>
    <n v="33154.112030404503"/>
    <n v="28938.600000000002"/>
    <x v="3"/>
    <n v="4215.5120304045013"/>
    <n v="4215.5120304045013"/>
    <n v="0.14567090427334101"/>
    <n v="0.14567090427334101"/>
    <x v="2"/>
    <n v="28914.3"/>
    <n v="1.6526009337556069"/>
    <n v="47783.799178889742"/>
    <n v="0.6512132300418727"/>
    <x v="0"/>
    <n v="1.0370054508427586"/>
    <n v="34380.99489338095"/>
    <n v="0.18806697260340677"/>
  </r>
  <r>
    <x v="2"/>
    <x v="4"/>
    <x v="2"/>
    <x v="2"/>
    <s v="Forecast"/>
    <n v="34200"/>
    <n v="28938.600000000002"/>
    <x v="2"/>
    <n v="5261.3999999999978"/>
    <n v="5261.3999999999978"/>
    <n v="0.18181252721278801"/>
    <n v="0.18181252721278801"/>
    <x v="2"/>
    <n v="28914.3"/>
    <n v="1.6255719756506501"/>
    <n v="47002.275775555594"/>
    <n v="0.62420696839361922"/>
    <x v="0"/>
    <n v="1.0370054508427586"/>
    <n v="35465.586418822342"/>
    <n v="0.22554603259391745"/>
  </r>
  <r>
    <x v="2"/>
    <x v="4"/>
    <x v="3"/>
    <x v="2"/>
    <s v="Forecast"/>
    <n v="52371.925479217804"/>
    <n v="28938.600000000002"/>
    <x v="1"/>
    <n v="23433.325479217801"/>
    <n v="23433.325479217801"/>
    <n v="0.80976016390626404"/>
    <n v="0.80976016390626404"/>
    <x v="2"/>
    <n v="28914.3"/>
    <n v="1.4953244326957673"/>
    <n v="43236.259244295223"/>
    <n v="0.49406879545987781"/>
    <x v="0"/>
    <n v="1.0370054508427586"/>
    <n v="54309.972193079615"/>
    <n v="0.87673115468887963"/>
  </r>
  <r>
    <x v="2"/>
    <x v="4"/>
    <x v="4"/>
    <x v="2"/>
    <s v="Forecast"/>
    <n v="51166.321711424454"/>
    <n v="28938.600000000002"/>
    <x v="0"/>
    <n v="22227.721711424452"/>
    <n v="22227.721711424452"/>
    <n v="0.76809941432634798"/>
    <n v="0.76809941432634798"/>
    <x v="2"/>
    <n v="28914.3"/>
    <n v="0.97034919292043309"/>
    <n v="28056.967668859277"/>
    <n v="3.046561793385737E-2"/>
    <x v="1"/>
    <n v="1.0370054508427586"/>
    <n v="53059.754514321343"/>
    <n v="0.83352873028831176"/>
  </r>
  <r>
    <x v="2"/>
    <x v="5"/>
    <x v="0"/>
    <x v="2"/>
    <s v="Forecast"/>
    <n v="33485.653150708546"/>
    <n v="35221.5"/>
    <x v="5"/>
    <n v="-1735.8468492914544"/>
    <n v="1735.8468492914544"/>
    <n v="4.9283728668326303E-2"/>
    <n v="-4.9283728668326303E-2"/>
    <x v="2"/>
    <n v="29081.7"/>
    <n v="1.6476893483412445"/>
    <n v="47917.607321655574"/>
    <n v="0.36046469689410088"/>
    <x v="0"/>
    <n v="1.0370054508427586"/>
    <n v="34724.804842314756"/>
    <n v="1.4102044424151281E-2"/>
  </r>
  <r>
    <x v="2"/>
    <x v="5"/>
    <x v="1"/>
    <x v="2"/>
    <s v="Forecast"/>
    <n v="33485.653150708546"/>
    <n v="35221.5"/>
    <x v="4"/>
    <n v="-1735.8468492914544"/>
    <n v="1735.8468492914544"/>
    <n v="4.9283728668326303E-2"/>
    <n v="-4.9283728668326303E-2"/>
    <x v="2"/>
    <n v="29081.7"/>
    <n v="1.6526009337556069"/>
    <n v="48060.444575200432"/>
    <n v="0.36452009639567967"/>
    <x v="0"/>
    <n v="1.0370054508427586"/>
    <n v="34724.804842314756"/>
    <n v="1.4102044424151281E-2"/>
  </r>
  <r>
    <x v="2"/>
    <x v="5"/>
    <x v="2"/>
    <x v="2"/>
    <s v="Forecast"/>
    <n v="34200"/>
    <n v="35221.5"/>
    <x v="3"/>
    <n v="-1021.5"/>
    <n v="1021.5"/>
    <n v="2.9002171968825902E-2"/>
    <n v="-2.9002171968825902E-2"/>
    <x v="2"/>
    <n v="29081.7"/>
    <n v="1.6255719756506501"/>
    <n v="47274.396524279517"/>
    <n v="0.34220281715087425"/>
    <x v="0"/>
    <n v="1.0370054508427586"/>
    <n v="35465.586418822342"/>
    <n v="6.9300404248070708E-3"/>
  </r>
  <r>
    <x v="2"/>
    <x v="5"/>
    <x v="3"/>
    <x v="2"/>
    <s v="Forecast"/>
    <n v="52664.561812582397"/>
    <n v="35221.5"/>
    <x v="2"/>
    <n v="17443.061812582397"/>
    <n v="17443.061812582397"/>
    <n v="0.49523903901260302"/>
    <n v="0.49523903901260302"/>
    <x v="2"/>
    <n v="29081.7"/>
    <n v="1.4953244326957673"/>
    <n v="43486.576554328494"/>
    <n v="0.23465998195217394"/>
    <x v="0"/>
    <n v="1.0370054508427586"/>
    <n v="54613.43766589334"/>
    <n v="0.55057103376895755"/>
  </r>
  <r>
    <x v="2"/>
    <x v="5"/>
    <x v="4"/>
    <x v="2"/>
    <s v="Forecast"/>
    <n v="51437.801650932422"/>
    <n v="35221.5"/>
    <x v="1"/>
    <n v="16216.301650932422"/>
    <n v="16216.301650932422"/>
    <n v="0.46040917198110298"/>
    <n v="0.46040917198110298"/>
    <x v="2"/>
    <n v="29081.7"/>
    <n v="0.97034919292043309"/>
    <n v="28219.404123754161"/>
    <n v="0.19880175109651319"/>
    <x v="1"/>
    <n v="1.0370054508427586"/>
    <n v="53341.280691385575"/>
    <n v="0.51445227180516373"/>
  </r>
  <r>
    <x v="2"/>
    <x v="5"/>
    <x v="5"/>
    <x v="2"/>
    <s v="Forecast"/>
    <n v="49381.582352489197"/>
    <n v="35221.5"/>
    <x v="0"/>
    <n v="14160.082352489197"/>
    <n v="14160.082352489197"/>
    <n v="0.40202950903536799"/>
    <n v="0.40202950903536799"/>
    <x v="2"/>
    <n v="29081.7"/>
    <n v="0.97479785400109054"/>
    <n v="28348.778750703514"/>
    <n v="0.19512857911492942"/>
    <x v="1"/>
    <n v="1.0370054508427586"/>
    <n v="51208.970070771873"/>
    <n v="0.45391224311207284"/>
  </r>
  <r>
    <x v="2"/>
    <x v="6"/>
    <x v="0"/>
    <x v="2"/>
    <s v="Forecast"/>
    <n v="33820.509682215641"/>
    <n v="38632.5"/>
    <x v="6"/>
    <n v="-4811.9903177843589"/>
    <n v="4811.9903177843589"/>
    <n v="0.124558087563175"/>
    <n v="-0.124558087563175"/>
    <x v="2"/>
    <n v="105856.2"/>
    <n v="1.6476893483412445"/>
    <n v="174418.13319588045"/>
    <n v="3.5148031630332093"/>
    <x v="0"/>
    <n v="1.0370054508427586"/>
    <n v="35072.052890737912"/>
    <n v="9.2161964906803548E-2"/>
  </r>
  <r>
    <x v="2"/>
    <x v="6"/>
    <x v="1"/>
    <x v="2"/>
    <s v="Forecast"/>
    <n v="33820.509682215641"/>
    <n v="38632.5"/>
    <x v="5"/>
    <n v="-4811.9903177843589"/>
    <n v="4811.9903177843589"/>
    <n v="0.124558087563175"/>
    <n v="-0.124558087563175"/>
    <x v="2"/>
    <n v="105856.2"/>
    <n v="1.6526009337556069"/>
    <n v="174938.05496382026"/>
    <n v="3.5282613075472793"/>
    <x v="0"/>
    <n v="1.0370054508427586"/>
    <n v="35072.052890737912"/>
    <n v="9.2161964906803548E-2"/>
  </r>
  <r>
    <x v="2"/>
    <x v="6"/>
    <x v="2"/>
    <x v="2"/>
    <s v="Forecast"/>
    <n v="34200"/>
    <n v="38632.5"/>
    <x v="4"/>
    <n v="-4432.5"/>
    <n v="4432.5"/>
    <n v="0.114735002912056"/>
    <n v="-0.114735002912056"/>
    <x v="2"/>
    <n v="105856.2"/>
    <n v="1.6255719756506501"/>
    <n v="172076.87216887035"/>
    <n v="3.4541997584642554"/>
    <x v="0"/>
    <n v="1.0370054508427586"/>
    <n v="35465.586418822342"/>
    <n v="8.1975372579503214E-2"/>
  </r>
  <r>
    <x v="2"/>
    <x v="6"/>
    <x v="3"/>
    <x v="2"/>
    <s v="Forecast"/>
    <n v="52938.908375111801"/>
    <n v="38632.5"/>
    <x v="3"/>
    <n v="14306.408375111801"/>
    <n v="14306.408375111801"/>
    <n v="0.37032054293954098"/>
    <n v="0.37032054293954098"/>
    <x v="2"/>
    <n v="105856.2"/>
    <n v="1.4953244326957673"/>
    <n v="158289.36221232967"/>
    <n v="3.0973108707003085"/>
    <x v="0"/>
    <n v="1.0370054508427586"/>
    <n v="54897.936546656303"/>
    <n v="0.42102987243011203"/>
  </r>
  <r>
    <x v="2"/>
    <x v="6"/>
    <x v="4"/>
    <x v="2"/>
    <s v="Forecast"/>
    <n v="51692.314094221249"/>
    <n v="38632.5"/>
    <x v="2"/>
    <n v="13059.814094221249"/>
    <n v="13059.814094221249"/>
    <n v="0.33805252298508398"/>
    <n v="0.33805252298508398"/>
    <x v="2"/>
    <n v="105856.2"/>
    <n v="0.97034919292043309"/>
    <n v="102717.47823562394"/>
    <n v="1.6588359085128828"/>
    <x v="1"/>
    <n v="1.0370054508427586"/>
    <n v="53605.211482383391"/>
    <n v="0.38756775984943742"/>
  </r>
  <r>
    <x v="2"/>
    <x v="6"/>
    <x v="5"/>
    <x v="2"/>
    <s v="Forecast"/>
    <n v="49602.594518844082"/>
    <n v="38632.5"/>
    <x v="1"/>
    <n v="10970.094518844082"/>
    <n v="10970.094518844082"/>
    <n v="0.28396025416020398"/>
    <n v="0.28396025416020398"/>
    <x v="2"/>
    <n v="105856.2"/>
    <n v="0.97479785400109054"/>
    <n v="103188.39659271024"/>
    <n v="1.6710256026068786"/>
    <x v="1"/>
    <n v="1.0370054508427586"/>
    <n v="51438.160891984458"/>
    <n v="0.3314737822295854"/>
  </r>
  <r>
    <x v="2"/>
    <x v="6"/>
    <x v="6"/>
    <x v="2"/>
    <s v="Forecast"/>
    <n v="48322.935444604838"/>
    <n v="38632.5"/>
    <x v="0"/>
    <n v="9690.4354446048383"/>
    <n v="9690.4354446048383"/>
    <n v="0.25083635396634502"/>
    <n v="0.25083635396634502"/>
    <x v="2"/>
    <n v="105856.2"/>
    <n v="1.1720088758053333"/>
    <n v="124064.40595902452"/>
    <n v="2.2113998824571155"/>
    <x v="1"/>
    <n v="1.0370054508427586"/>
    <n v="50111.147456777959"/>
    <n v="0.29712411717538234"/>
  </r>
  <r>
    <x v="3"/>
    <x v="0"/>
    <x v="0"/>
    <x v="2"/>
    <s v="Forecast"/>
    <n v="2550.4352414880523"/>
    <n v="3114.9"/>
    <x v="0"/>
    <n v="-564.46475851194782"/>
    <n v="564.46475851194782"/>
    <n v="0.181214407689476"/>
    <n v="-0.181214407689476"/>
    <x v="3"/>
    <n v="2871.9"/>
    <n v="0.98694741166753486"/>
    <n v="2834.4142715679936"/>
    <n v="9.0046463267522692E-2"/>
    <x v="0"/>
    <n v="1.0552169608377078"/>
    <n v="2691.2625243364078"/>
    <n v="0.13600355570438613"/>
  </r>
  <r>
    <x v="3"/>
    <x v="1"/>
    <x v="0"/>
    <x v="2"/>
    <s v="Forecast"/>
    <n v="2414.332980069722"/>
    <n v="3023.1"/>
    <x v="1"/>
    <n v="-608.76701993027791"/>
    <n v="608.76701993027791"/>
    <n v="0.20137177729161401"/>
    <n v="-0.20137177729161401"/>
    <x v="3"/>
    <n v="3093.3"/>
    <n v="0.98694741166753486"/>
    <n v="3052.9244285111859"/>
    <n v="9.8655117300737467E-3"/>
    <x v="0"/>
    <n v="1.0552169608377078"/>
    <n v="2547.6451096794181"/>
    <n v="0.1572739539944368"/>
  </r>
  <r>
    <x v="3"/>
    <x v="1"/>
    <x v="1"/>
    <x v="2"/>
    <s v="Forecast"/>
    <n v="3080.3885867391505"/>
    <n v="3023.1"/>
    <x v="0"/>
    <n v="57.28858673915056"/>
    <n v="57.28858673915056"/>
    <n v="1.8950278435761501E-2"/>
    <n v="1.8950278435761501E-2"/>
    <x v="3"/>
    <n v="3093.3"/>
    <n v="0.98248587872547188"/>
    <n v="3039.1235686615023"/>
    <n v="5.3003766536014012E-3"/>
    <x v="0"/>
    <n v="1.0552169608377078"/>
    <n v="3250.4782826980481"/>
    <n v="7.521361605572037E-2"/>
  </r>
  <r>
    <x v="3"/>
    <x v="2"/>
    <x v="0"/>
    <x v="2"/>
    <s v="Forecast"/>
    <n v="2496.9977842351113"/>
    <n v="3513.6"/>
    <x v="2"/>
    <n v="-1016.6022157648886"/>
    <n v="1016.6022157648886"/>
    <n v="0.28933350858517998"/>
    <n v="-0.28933350858517998"/>
    <x v="3"/>
    <n v="3089.7000000000003"/>
    <n v="0.98694741166753486"/>
    <n v="3049.3714178291825"/>
    <n v="0.13212334419706778"/>
    <x v="0"/>
    <n v="1.0552169608377078"/>
    <n v="2634.8744130990644"/>
    <n v="0.25009266476005676"/>
  </r>
  <r>
    <x v="3"/>
    <x v="2"/>
    <x v="1"/>
    <x v="2"/>
    <s v="Forecast"/>
    <n v="2865.7112322403541"/>
    <n v="3513.6"/>
    <x v="1"/>
    <n v="-647.88876775964582"/>
    <n v="647.88876775964582"/>
    <n v="0.184394571880591"/>
    <n v="-0.184394571880591"/>
    <x v="3"/>
    <n v="3089.7000000000003"/>
    <n v="0.98248587872547188"/>
    <n v="3035.5866194980908"/>
    <n v="0.13604661330313897"/>
    <x v="0"/>
    <n v="1.0552169608377078"/>
    <n v="3023.947097123149"/>
    <n v="0.1393593188971001"/>
  </r>
  <r>
    <x v="3"/>
    <x v="2"/>
    <x v="2"/>
    <x v="2"/>
    <s v="Forecast"/>
    <n v="3007.9845"/>
    <n v="3513.6"/>
    <x v="0"/>
    <n v="-505.61549999999988"/>
    <n v="505.61549999999988"/>
    <n v="0.14390240778688501"/>
    <n v="-0.14390240778688501"/>
    <x v="3"/>
    <n v="3089.7000000000003"/>
    <n v="1.0042284244521296"/>
    <n v="3102.7645630297452"/>
    <n v="0.11692720769872915"/>
    <x v="0"/>
    <n v="1.0552169608377078"/>
    <n v="3174.0762623369319"/>
    <n v="9.6631300564397768E-2"/>
  </r>
  <r>
    <x v="3"/>
    <x v="3"/>
    <x v="0"/>
    <x v="2"/>
    <s v="Forecast"/>
    <n v="2578.7586213935747"/>
    <n v="2711.7000000000003"/>
    <x v="3"/>
    <n v="-132.94137860642559"/>
    <n v="132.94137860642559"/>
    <n v="4.9025105508140897E-2"/>
    <n v="-4.9025105508140897E-2"/>
    <x v="3"/>
    <n v="2461.5"/>
    <n v="0.98694741166753486"/>
    <n v="2429.3710538196369"/>
    <n v="0.10411511088260623"/>
    <x v="0"/>
    <n v="1.0552169608377078"/>
    <n v="2721.1498352009648"/>
    <n v="3.4848379986593542E-3"/>
  </r>
  <r>
    <x v="3"/>
    <x v="3"/>
    <x v="1"/>
    <x v="2"/>
    <s v="Forecast"/>
    <n v="2744.4915711619469"/>
    <n v="2711.7000000000003"/>
    <x v="2"/>
    <n v="32.791571161946649"/>
    <n v="32.791571161946649"/>
    <n v="1.2092624981357301E-2"/>
    <n v="1.2092624981357301E-2"/>
    <x v="3"/>
    <n v="2461.5"/>
    <n v="0.98248587872547188"/>
    <n v="2418.3889904827493"/>
    <n v="0.1081649922621422"/>
    <x v="0"/>
    <n v="1.0552169608377078"/>
    <n v="2896.0340547662154"/>
    <n v="6.7977303819085844E-2"/>
  </r>
  <r>
    <x v="3"/>
    <x v="3"/>
    <x v="2"/>
    <x v="2"/>
    <s v="Forecast"/>
    <n v="2992.9445774999999"/>
    <n v="2711.7000000000003"/>
    <x v="1"/>
    <n v="281.24457749999965"/>
    <n v="281.24457749999965"/>
    <n v="0.10371522568868199"/>
    <n v="0.10371522568868199"/>
    <x v="3"/>
    <n v="2461.5"/>
    <n v="1.0042284244521296"/>
    <n v="2471.908266788917"/>
    <n v="8.8428562603194774E-2"/>
    <x v="0"/>
    <n v="1.0552169608377078"/>
    <n v="3158.2058810252474"/>
    <n v="0.16465902608151606"/>
  </r>
  <r>
    <x v="3"/>
    <x v="3"/>
    <x v="3"/>
    <x v="2"/>
    <s v="Forecast"/>
    <n v="2919.9114164231282"/>
    <n v="2711.7000000000003"/>
    <x v="0"/>
    <n v="208.21141642312796"/>
    <n v="208.21141642312796"/>
    <n v="7.6782614752047798E-2"/>
    <n v="7.6782614752047798E-2"/>
    <x v="3"/>
    <n v="2461.5"/>
    <n v="1.0663721833717534"/>
    <n v="2624.8751293695709"/>
    <n v="3.2018612173333828E-2"/>
    <x v="0"/>
    <n v="1.0552169608377078"/>
    <n v="3081.1400507533399"/>
    <n v="0.13623927822153614"/>
  </r>
  <r>
    <x v="3"/>
    <x v="4"/>
    <x v="0"/>
    <x v="2"/>
    <s v="Forecast"/>
    <n v="2588.6568705610034"/>
    <n v="3640.5"/>
    <x v="4"/>
    <n v="-1051.8431294389966"/>
    <n v="1051.8431294389966"/>
    <n v="0.28892820476280601"/>
    <n v="-0.28892820476280601"/>
    <x v="3"/>
    <n v="3195.9"/>
    <n v="0.98694741166753486"/>
    <n v="3154.1852329482749"/>
    <n v="0.13358460844711581"/>
    <x v="0"/>
    <n v="1.0552169608377078"/>
    <n v="2731.5946356050335"/>
    <n v="0.24966498129239567"/>
  </r>
  <r>
    <x v="3"/>
    <x v="4"/>
    <x v="1"/>
    <x v="2"/>
    <s v="Forecast"/>
    <n v="2802.6927545288922"/>
    <n v="3640.5"/>
    <x v="3"/>
    <n v="-837.80724547110776"/>
    <n v="837.80724547110776"/>
    <n v="0.230135213698972"/>
    <n v="-0.230135213698972"/>
    <x v="3"/>
    <n v="3195.9"/>
    <n v="0.98248587872547188"/>
    <n v="3139.9266198187356"/>
    <n v="0.13750127185311478"/>
    <x v="0"/>
    <n v="1.0552169608377078"/>
    <n v="2957.4489305958414"/>
    <n v="0.18762561994345794"/>
  </r>
  <r>
    <x v="3"/>
    <x v="4"/>
    <x v="2"/>
    <x v="2"/>
    <s v="Forecast"/>
    <n v="2977.9798546125003"/>
    <n v="3640.5"/>
    <x v="2"/>
    <n v="-662.52014538749972"/>
    <n v="662.52014538749972"/>
    <n v="0.18198603087144599"/>
    <n v="-0.18198603087144599"/>
    <x v="3"/>
    <n v="3195.9"/>
    <n v="1.0042284244521296"/>
    <n v="3209.4136217065611"/>
    <n v="0.11841405803967556"/>
    <x v="0"/>
    <n v="1.0552169608377078"/>
    <n v="3142.4148516201212"/>
    <n v="0.13681778557337695"/>
  </r>
  <r>
    <x v="3"/>
    <x v="4"/>
    <x v="3"/>
    <x v="2"/>
    <s v="Forecast"/>
    <n v="2938.5245418233194"/>
    <n v="3640.5"/>
    <x v="1"/>
    <n v="-701.9754581766806"/>
    <n v="701.9754581766806"/>
    <n v="0.19282391379664399"/>
    <n v="-0.19282391379664399"/>
    <x v="3"/>
    <n v="3195.9"/>
    <n v="1.0663721833717534"/>
    <n v="3408.0188608377871"/>
    <n v="6.3859672891694252E-2"/>
    <x v="0"/>
    <n v="1.0552169608377078"/>
    <n v="3100.7809363698207"/>
    <n v="0.14825410345561854"/>
  </r>
  <r>
    <x v="3"/>
    <x v="4"/>
    <x v="4"/>
    <x v="2"/>
    <s v="Forecast"/>
    <n v="2938.5245418233194"/>
    <n v="3640.5"/>
    <x v="0"/>
    <n v="-701.9754581766806"/>
    <n v="701.9754581766806"/>
    <n v="0.19282391379664399"/>
    <n v="-0.19282391379664399"/>
    <x v="3"/>
    <n v="3195.9"/>
    <n v="1.0720496381114417"/>
    <n v="3426.1634384403565"/>
    <n v="5.8875583452724499E-2"/>
    <x v="1"/>
    <n v="1.0552169608377078"/>
    <n v="3100.7809363698207"/>
    <n v="0.14825410345561854"/>
  </r>
  <r>
    <x v="3"/>
    <x v="5"/>
    <x v="0"/>
    <x v="2"/>
    <s v="Forecast"/>
    <n v="2823.3023981134652"/>
    <n v="2934"/>
    <x v="5"/>
    <n v="-110.69760188653481"/>
    <n v="110.69760188653481"/>
    <n v="3.7729243996773999E-2"/>
    <n v="-3.7729243996773999E-2"/>
    <x v="3"/>
    <n v="3222.9"/>
    <n v="0.98694741166753486"/>
    <n v="3180.8328130632981"/>
    <n v="8.4128429810258379E-2"/>
    <x v="0"/>
    <n v="1.0552169608377078"/>
    <n v="2979.1965760631028"/>
    <n v="1.5404422652727621E-2"/>
  </r>
  <r>
    <x v="3"/>
    <x v="5"/>
    <x v="1"/>
    <x v="2"/>
    <s v="Forecast"/>
    <n v="3016.7490050533065"/>
    <n v="2934"/>
    <x v="4"/>
    <n v="82.749005053306519"/>
    <n v="82.749005053306519"/>
    <n v="2.8203478204944302E-2"/>
    <n v="2.8203478204944302E-2"/>
    <x v="3"/>
    <n v="3222.9"/>
    <n v="0.98248587872547188"/>
    <n v="3166.4537385443236"/>
    <n v="7.9227586415924894E-2"/>
    <x v="0"/>
    <n v="1.0552169608377078"/>
    <n v="3183.324716722529"/>
    <n v="8.4977749394181679E-2"/>
  </r>
  <r>
    <x v="3"/>
    <x v="5"/>
    <x v="2"/>
    <x v="2"/>
    <s v="Forecast"/>
    <n v="2963.0899553394374"/>
    <n v="2934"/>
    <x v="3"/>
    <n v="29.089955339437438"/>
    <n v="29.089955339437438"/>
    <n v="9.9147768709739095E-3"/>
    <n v="9.9147768709739095E-3"/>
    <x v="3"/>
    <n v="3222.9"/>
    <n v="1.0042284244521296"/>
    <n v="3236.5277891667683"/>
    <n v="0.10311103925247728"/>
    <x v="0"/>
    <n v="1.0552169608377078"/>
    <n v="3126.7027773620202"/>
    <n v="6.5679201554880787E-2"/>
  </r>
  <r>
    <x v="3"/>
    <x v="5"/>
    <x v="3"/>
    <x v="2"/>
    <s v="Forecast"/>
    <n v="2886.3650436560138"/>
    <n v="2934"/>
    <x v="2"/>
    <n v="-47.634956343986232"/>
    <n v="47.634956343986232"/>
    <n v="1.6235499776409801E-2"/>
    <n v="-1.6235499776409801E-2"/>
    <x v="3"/>
    <n v="3222.9"/>
    <n v="1.0663721833717534"/>
    <n v="3436.8109097888241"/>
    <n v="0.17137386155038314"/>
    <x v="0"/>
    <n v="1.0552169608377078"/>
    <n v="3045.7413492348965"/>
    <n v="3.808498610596335E-2"/>
  </r>
  <r>
    <x v="3"/>
    <x v="5"/>
    <x v="4"/>
    <x v="2"/>
    <s v="Forecast"/>
    <n v="2886.3650436560138"/>
    <n v="2934"/>
    <x v="1"/>
    <n v="-47.634956343986232"/>
    <n v="47.634956343986232"/>
    <n v="1.6235499776409801E-2"/>
    <n v="-1.6235499776409801E-2"/>
    <x v="3"/>
    <n v="3222.9"/>
    <n v="1.0720496381114417"/>
    <n v="3455.1087786693656"/>
    <n v="0.17761035401137207"/>
    <x v="1"/>
    <n v="1.0552169608377078"/>
    <n v="3045.7413492348965"/>
    <n v="3.808498610596335E-2"/>
  </r>
  <r>
    <x v="3"/>
    <x v="5"/>
    <x v="5"/>
    <x v="2"/>
    <s v="Forecast"/>
    <n v="2886.3650436560138"/>
    <n v="2934"/>
    <x v="0"/>
    <n v="-47.634956343986232"/>
    <n v="47.634956343986232"/>
    <n v="1.6235499776409801E-2"/>
    <n v="-1.6235499776409801E-2"/>
    <x v="3"/>
    <n v="3222.9"/>
    <n v="1.1259862888152459"/>
    <n v="3628.9412102226561"/>
    <n v="0.23685794486116432"/>
    <x v="1"/>
    <n v="1.0552169608377078"/>
    <n v="3045.7413492348965"/>
    <n v="3.808498610596335E-2"/>
  </r>
  <r>
    <x v="3"/>
    <x v="6"/>
    <x v="0"/>
    <x v="2"/>
    <s v="Forecast"/>
    <n v="2838.7409956641095"/>
    <n v="2932.2000000000003"/>
    <x v="6"/>
    <n v="-93.459004335890768"/>
    <n v="93.459004335890768"/>
    <n v="3.18733389045395E-2"/>
    <n v="-3.18733389045395E-2"/>
    <x v="3"/>
    <n v="3118.5"/>
    <n v="0.98694741166753486"/>
    <n v="3077.7955032852074"/>
    <n v="4.965401517127313E-2"/>
    <x v="0"/>
    <n v="1.0552169608377078"/>
    <n v="2995.48764605009"/>
    <n v="2.1583673027109247E-2"/>
  </r>
  <r>
    <x v="3"/>
    <x v="6"/>
    <x v="1"/>
    <x v="2"/>
    <s v="Forecast"/>
    <n v="3015"/>
    <n v="2932.2000000000003"/>
    <x v="5"/>
    <n v="82.799999999999727"/>
    <n v="82.799999999999727"/>
    <n v="2.82381829343154E-2"/>
    <n v="2.82381829343154E-2"/>
    <x v="3"/>
    <n v="3118.5"/>
    <n v="0.98248587872547188"/>
    <n v="3063.8822128053839"/>
    <n v="4.4909014666592875E-2"/>
    <x v="0"/>
    <n v="1.0552169608377078"/>
    <n v="3181.4791369256891"/>
    <n v="8.5014370413235382E-2"/>
  </r>
  <r>
    <x v="3"/>
    <x v="6"/>
    <x v="2"/>
    <x v="2"/>
    <s v="Forecast"/>
    <n v="3016.7490050533065"/>
    <n v="2932.2000000000003"/>
    <x v="4"/>
    <n v="84.549005053306246"/>
    <n v="84.549005053306246"/>
    <n v="2.8834665116058301E-2"/>
    <n v="2.8834665116058301E-2"/>
    <x v="3"/>
    <n v="3118.5"/>
    <n v="1.0042284244521296"/>
    <n v="3131.6863416539659"/>
    <n v="6.8032992856546487E-2"/>
    <x v="0"/>
    <n v="1.0552169608377078"/>
    <n v="3183.324716722529"/>
    <n v="8.5643788528247985E-2"/>
  </r>
  <r>
    <x v="3"/>
    <x v="6"/>
    <x v="3"/>
    <x v="2"/>
    <s v="Forecast"/>
    <n v="3359.3570629747219"/>
    <n v="2932.2000000000003"/>
    <x v="3"/>
    <n v="427.15706297472161"/>
    <n v="427.15706297472161"/>
    <n v="0.14567801070006201"/>
    <n v="0.14567801070006201"/>
    <x v="3"/>
    <n v="3118.5"/>
    <n v="1.0663721833717534"/>
    <n v="3325.4816538448131"/>
    <n v="0.13412511214951667"/>
    <x v="0"/>
    <n v="1.0552169608377078"/>
    <n v="3544.850550360874"/>
    <n v="0.20893886854951013"/>
  </r>
  <r>
    <x v="3"/>
    <x v="6"/>
    <x v="4"/>
    <x v="2"/>
    <s v="Forecast"/>
    <n v="3359.3570629747219"/>
    <n v="2932.2000000000003"/>
    <x v="2"/>
    <n v="427.15706297472161"/>
    <n v="427.15706297472161"/>
    <n v="0.14567801070006201"/>
    <n v="0.14567801070006201"/>
    <x v="3"/>
    <n v="3118.5"/>
    <n v="1.0720496381114417"/>
    <n v="3343.1867964505309"/>
    <n v="0.14016328915167131"/>
    <x v="1"/>
    <n v="1.0552169608377078"/>
    <n v="3544.850550360874"/>
    <n v="0.20893886854951013"/>
  </r>
  <r>
    <x v="3"/>
    <x v="6"/>
    <x v="5"/>
    <x v="2"/>
    <s v="Forecast"/>
    <n v="3359.3570629747219"/>
    <n v="2932.2000000000003"/>
    <x v="1"/>
    <n v="427.15706297472161"/>
    <n v="427.15706297472161"/>
    <n v="0.14567801070006201"/>
    <n v="0.14567801070006201"/>
    <x v="3"/>
    <n v="3118.5"/>
    <n v="1.1259862888152459"/>
    <n v="3511.3882416703441"/>
    <n v="0.19752685412671162"/>
    <x v="1"/>
    <n v="1.0552169608377078"/>
    <n v="3544.850550360874"/>
    <n v="0.20893886854951013"/>
  </r>
  <r>
    <x v="3"/>
    <x v="6"/>
    <x v="6"/>
    <x v="2"/>
    <s v="Forecast"/>
    <n v="2655"/>
    <n v="2932.2000000000003"/>
    <x v="0"/>
    <n v="-277.20000000000027"/>
    <n v="277.20000000000027"/>
    <n v="9.4536525475752101E-2"/>
    <n v="-9.4536525475752101E-2"/>
    <x v="3"/>
    <n v="3118.5"/>
    <n v="1.0503737716080843"/>
    <n v="3275.5906067598107"/>
    <n v="0.11711022671025524"/>
    <x v="1"/>
    <n v="1.0552169608377078"/>
    <n v="2801.601031024114"/>
    <n v="4.4539584262971908E-2"/>
  </r>
  <r>
    <x v="4"/>
    <x v="0"/>
    <x v="0"/>
    <x v="2"/>
    <s v="Forecast"/>
    <n v="75187.777500000011"/>
    <n v="63326.700000000004"/>
    <x v="0"/>
    <n v="11861.077500000007"/>
    <n v="11861.077500000007"/>
    <n v="0.18729978824097901"/>
    <n v="0.18729978824097901"/>
    <x v="4"/>
    <n v="61710.3"/>
    <n v="1.0620305462982542"/>
    <n v="65538.223621229161"/>
    <n v="3.4922451686715976E-2"/>
    <x v="0"/>
    <n v="0.97740808992841244"/>
    <n v="73489.141992237477"/>
    <n v="0.16047641819702388"/>
  </r>
  <r>
    <x v="4"/>
    <x v="1"/>
    <x v="0"/>
    <x v="2"/>
    <s v="Forecast"/>
    <n v="73871.99139375001"/>
    <n v="69370.2"/>
    <x v="1"/>
    <n v="4501.7913937500125"/>
    <n v="4501.7913937500125"/>
    <n v="6.4895176801422094E-2"/>
    <n v="6.4895176801422094E-2"/>
    <x v="4"/>
    <n v="63962.1"/>
    <n v="1.0620305462982542"/>
    <n v="67929.704005383566"/>
    <n v="2.0765342965948359E-2"/>
    <x v="0"/>
    <n v="0.97740808992841244"/>
    <n v="72203.082007373319"/>
    <n v="4.0837160731457059E-2"/>
  </r>
  <r>
    <x v="4"/>
    <x v="1"/>
    <x v="1"/>
    <x v="2"/>
    <s v="Forecast"/>
    <n v="73166.511123557066"/>
    <n v="69370.2"/>
    <x v="0"/>
    <n v="3796.3111235570686"/>
    <n v="3796.3111235570686"/>
    <n v="5.4725388186239503E-2"/>
    <n v="5.4725388186239503E-2"/>
    <x v="4"/>
    <n v="63962.1"/>
    <n v="1.0594092449140529"/>
    <n v="67762.040064117144"/>
    <n v="2.3182287724164748E-2"/>
    <x v="0"/>
    <n v="0.97740808992841244"/>
    <n v="71513.539884001861"/>
    <n v="3.0897127066115762E-2"/>
  </r>
  <r>
    <x v="4"/>
    <x v="2"/>
    <x v="0"/>
    <x v="2"/>
    <s v="Forecast"/>
    <n v="72579.231544359383"/>
    <n v="52613.1"/>
    <x v="2"/>
    <n v="19966.131544359385"/>
    <n v="19966.131544359385"/>
    <n v="0.379489738189907"/>
    <n v="0.379489738189907"/>
    <x v="4"/>
    <n v="64478.700000000004"/>
    <n v="1.0620305462982542"/>
    <n v="68478.348985601246"/>
    <n v="0.30154560338777314"/>
    <x v="0"/>
    <n v="0.97740808992841244"/>
    <n v="70939.528072244284"/>
    <n v="0.34832443008004255"/>
  </r>
  <r>
    <x v="4"/>
    <x v="2"/>
    <x v="1"/>
    <x v="2"/>
    <s v="Forecast"/>
    <n v="74115"/>
    <n v="52613.1"/>
    <x v="1"/>
    <n v="21501.9"/>
    <n v="21501.9"/>
    <n v="0.40867958740313698"/>
    <n v="0.40867958740313698"/>
    <x v="4"/>
    <n v="64478.700000000004"/>
    <n v="1.0594092449140529"/>
    <n v="68309.33088003975"/>
    <n v="0.29833313148321905"/>
    <x v="0"/>
    <n v="0.97740808992841244"/>
    <n v="72440.600585044289"/>
    <n v="0.37685482484484456"/>
  </r>
  <r>
    <x v="4"/>
    <x v="2"/>
    <x v="2"/>
    <x v="2"/>
    <s v="Forecast"/>
    <n v="66665.861784562381"/>
    <n v="52613.1"/>
    <x v="0"/>
    <n v="14052.761784562383"/>
    <n v="14052.761784562383"/>
    <n v="0.26709625140055199"/>
    <n v="0.26709625140055199"/>
    <x v="4"/>
    <n v="64478.700000000004"/>
    <n v="1.0969986496630737"/>
    <n v="70733.046832030435"/>
    <n v="0.34439990861649356"/>
    <x v="0"/>
    <n v="0.97740808992841244"/>
    <n v="65159.752630280665"/>
    <n v="0.23847012683686511"/>
  </r>
  <r>
    <x v="4"/>
    <x v="3"/>
    <x v="0"/>
    <x v="2"/>
    <s v="Forecast"/>
    <n v="71309.094992333106"/>
    <n v="49257.9"/>
    <x v="3"/>
    <n v="22051.194992333105"/>
    <n v="22051.194992333105"/>
    <n v="0.44766819113955503"/>
    <n v="0.44766819113955503"/>
    <x v="4"/>
    <n v="48670.200000000004"/>
    <n v="1.0620305462982542"/>
    <n v="51689.2390944453"/>
    <n v="4.9359373713562665E-2"/>
    <x v="0"/>
    <n v="0.97740808992841244"/>
    <n v="69698.086330980019"/>
    <n v="0.41496260155183262"/>
  </r>
  <r>
    <x v="4"/>
    <x v="3"/>
    <x v="1"/>
    <x v="2"/>
    <s v="Forecast"/>
    <n v="73350"/>
    <n v="49257.9"/>
    <x v="2"/>
    <n v="24092.1"/>
    <n v="24092.1"/>
    <n v="0.489101240613181"/>
    <n v="0.489101240613181"/>
    <x v="4"/>
    <n v="48670.200000000004"/>
    <n v="1.0594092449140529"/>
    <n v="51561.659831815938"/>
    <n v="4.6769347288778775E-2"/>
    <x v="0"/>
    <n v="0.97740808992841244"/>
    <n v="71692.883396249046"/>
    <n v="0.4554595992977582"/>
  </r>
  <r>
    <x v="4"/>
    <x v="3"/>
    <x v="2"/>
    <x v="2"/>
    <s v="Forecast"/>
    <n v="74115"/>
    <n v="49257.9"/>
    <x v="1"/>
    <n v="24857.1"/>
    <n v="24857.1"/>
    <n v="0.50463174434963698"/>
    <n v="0.50463174434963698"/>
    <x v="4"/>
    <n v="48670.200000000004"/>
    <n v="1.0969986496630737"/>
    <n v="53391.143678831737"/>
    <n v="8.3910269801021467E-2"/>
    <x v="0"/>
    <n v="0.97740808992841244"/>
    <n v="72440.600585044289"/>
    <n v="0.47063923929043439"/>
  </r>
  <r>
    <x v="4"/>
    <x v="3"/>
    <x v="3"/>
    <x v="2"/>
    <s v="Forecast"/>
    <n v="59632.983880291045"/>
    <n v="49257.9"/>
    <x v="0"/>
    <n v="10375.083880291044"/>
    <n v="10375.083880291044"/>
    <n v="0.21062781564563299"/>
    <n v="0.21062781564563299"/>
    <x v="4"/>
    <n v="48670.200000000004"/>
    <n v="0.97557380999070265"/>
    <n v="47481.372447009497"/>
    <n v="3.6065840260963315E-2"/>
    <x v="0"/>
    <n v="0.97740808992841244"/>
    <n v="58285.760871167076"/>
    <n v="0.18327742090440466"/>
  </r>
  <r>
    <x v="4"/>
    <x v="4"/>
    <x v="0"/>
    <x v="2"/>
    <s v="Forecast"/>
    <n v="70061.185829967289"/>
    <n v="67636.800000000003"/>
    <x v="4"/>
    <n v="2424.3858299672866"/>
    <n v="2424.3858299672866"/>
    <n v="3.5844182899949201E-2"/>
    <n v="3.5844182899949201E-2"/>
    <x v="4"/>
    <n v="64636.200000000004"/>
    <n v="1.0620305462982542"/>
    <n v="68645.618796643219"/>
    <n v="1.4915235443474794E-2"/>
    <x v="0"/>
    <n v="0.97740808992841244"/>
    <n v="68478.369820187887"/>
    <n v="1.2442484271696532E-2"/>
  </r>
  <r>
    <x v="4"/>
    <x v="4"/>
    <x v="1"/>
    <x v="2"/>
    <s v="Forecast"/>
    <n v="72900"/>
    <n v="67636.800000000003"/>
    <x v="3"/>
    <n v="5263.1999999999971"/>
    <n v="5263.1999999999971"/>
    <n v="7.7815626995954804E-2"/>
    <n v="7.7815626995954804E-2"/>
    <x v="4"/>
    <n v="64636.200000000004"/>
    <n v="1.0594092449140529"/>
    <n v="68476.187836113706"/>
    <n v="1.2410223962601765E-2"/>
    <x v="0"/>
    <n v="0.97740808992841244"/>
    <n v="71253.049755781263"/>
    <n v="5.3465713277110395E-2"/>
  </r>
  <r>
    <x v="4"/>
    <x v="4"/>
    <x v="2"/>
    <x v="2"/>
    <s v="Forecast"/>
    <n v="73350"/>
    <n v="67636.800000000003"/>
    <x v="2"/>
    <n v="5713.1999999999971"/>
    <n v="5713.1999999999971"/>
    <n v="8.4468809878645898E-2"/>
    <n v="8.4468809878645898E-2"/>
    <x v="4"/>
    <n v="64636.200000000004"/>
    <n v="1.0969986496630737"/>
    <n v="70905.824119352372"/>
    <n v="4.8332034031065466E-2"/>
    <x v="0"/>
    <n v="0.97740808992841244"/>
    <n v="71692.883396249046"/>
    <n v="5.9968588050425847E-2"/>
  </r>
  <r>
    <x v="4"/>
    <x v="4"/>
    <x v="3"/>
    <x v="2"/>
    <s v="Forecast"/>
    <n v="70573.358036207384"/>
    <n v="67636.800000000003"/>
    <x v="1"/>
    <n v="2936.5580362073815"/>
    <n v="2936.5580362073815"/>
    <n v="4.3416572578941999E-2"/>
    <n v="4.3416572578941999E-2"/>
    <x v="4"/>
    <n v="64636.200000000004"/>
    <n v="0.97557380999070265"/>
    <n v="63057.383897321059"/>
    <n v="6.7705984060140986E-2"/>
    <x v="0"/>
    <n v="0.97740808992841244"/>
    <n v="68978.971078003437"/>
    <n v="1.9843799204034396E-2"/>
  </r>
  <r>
    <x v="4"/>
    <x v="4"/>
    <x v="4"/>
    <x v="2"/>
    <s v="Forecast"/>
    <n v="69991.035246192623"/>
    <n v="67636.800000000003"/>
    <x v="0"/>
    <n v="2354.2352461926203"/>
    <n v="2354.2352461926203"/>
    <n v="3.4807016981770598E-2"/>
    <n v="3.4807016981770598E-2"/>
    <x v="4"/>
    <n v="64636.200000000004"/>
    <n v="0.97086774078642846"/>
    <n v="62753.201467019753"/>
    <n v="7.2203275923465468E-2"/>
    <x v="1"/>
    <n v="0.97740808992841244"/>
    <n v="68409.80407209332"/>
    <n v="1.142874991267058E-2"/>
  </r>
  <r>
    <x v="4"/>
    <x v="5"/>
    <x v="0"/>
    <x v="2"/>
    <s v="Forecast"/>
    <n v="68835.115077942872"/>
    <n v="57953.700000000004"/>
    <x v="5"/>
    <n v="10881.415077942867"/>
    <n v="10881.415077942867"/>
    <n v="0.18776048945870399"/>
    <n v="0.18776048945870399"/>
    <x v="4"/>
    <n v="55769.4"/>
    <n v="1.0620305462982542"/>
    <n v="59228.806348725862"/>
    <n v="2.2002156009467175E-2"/>
    <x v="0"/>
    <n v="0.97740808992841244"/>
    <n v="67279.9983483346"/>
    <n v="0.16092671129426758"/>
  </r>
  <r>
    <x v="4"/>
    <x v="5"/>
    <x v="1"/>
    <x v="2"/>
    <s v="Forecast"/>
    <n v="65727.91703128854"/>
    <n v="57953.700000000004"/>
    <x v="4"/>
    <n v="7774.2170312885355"/>
    <n v="7774.2170312885355"/>
    <n v="0.134145309640084"/>
    <n v="0.134145309640084"/>
    <x v="4"/>
    <n v="55769.4"/>
    <n v="1.0594092449140529"/>
    <n v="59082.617943309779"/>
    <n v="1.9479652607336102E-2"/>
    <x v="0"/>
    <n v="0.97740808992841244"/>
    <n v="64242.997840524898"/>
    <n v="0.10852280079658233"/>
  </r>
  <r>
    <x v="4"/>
    <x v="5"/>
    <x v="2"/>
    <x v="2"/>
    <s v="Forecast"/>
    <n v="72900"/>
    <n v="57953.700000000004"/>
    <x v="3"/>
    <n v="14946.299999999996"/>
    <n v="14946.299999999996"/>
    <n v="0.25790070349261601"/>
    <n v="0.25790070349261601"/>
    <x v="4"/>
    <n v="55769.4"/>
    <n v="1.0969986496630737"/>
    <n v="61178.956492519821"/>
    <n v="5.5652296445607728E-2"/>
    <x v="0"/>
    <n v="0.97740808992841244"/>
    <n v="71253.049755781263"/>
    <n v="0.22948232392032361"/>
  </r>
  <r>
    <x v="4"/>
    <x v="5"/>
    <x v="3"/>
    <x v="2"/>
    <s v="Forecast"/>
    <n v="71625.953123969652"/>
    <n v="57953.700000000004"/>
    <x v="2"/>
    <n v="13672.253123969647"/>
    <n v="13672.253123969647"/>
    <n v="0.23591682884733201"/>
    <n v="0.23591682884733201"/>
    <x v="4"/>
    <n v="55769.4"/>
    <n v="0.97557380999070265"/>
    <n v="54407.166038895492"/>
    <n v="6.1195988540930307E-2"/>
    <x v="0"/>
    <n v="0.97740808992841244"/>
    <n v="70007.786032201184"/>
    <n v="0.20799510699405177"/>
  </r>
  <r>
    <x v="4"/>
    <x v="5"/>
    <x v="4"/>
    <x v="2"/>
    <s v="Forecast"/>
    <n v="71078.161999433811"/>
    <n v="57953.700000000004"/>
    <x v="1"/>
    <n v="13124.461999433806"/>
    <n v="13124.461999433806"/>
    <n v="0.22646460880726901"/>
    <n v="0.22646460880726901"/>
    <x v="4"/>
    <n v="55769.4"/>
    <n v="0.97086774078642846"/>
    <n v="54144.711383014648"/>
    <n v="6.5724683962980035E-2"/>
    <x v="1"/>
    <n v="0.97740808992841244"/>
    <n v="69472.370555488873"/>
    <n v="0.19875643065911008"/>
  </r>
  <r>
    <x v="4"/>
    <x v="5"/>
    <x v="5"/>
    <x v="2"/>
    <s v="Forecast"/>
    <n v="70718.637658942927"/>
    <n v="57953.700000000004"/>
    <x v="0"/>
    <n v="12764.937658942923"/>
    <n v="12764.937658942923"/>
    <n v="0.22026096105931001"/>
    <n v="0.22026096105931001"/>
    <x v="4"/>
    <n v="55769.4"/>
    <n v="0.95815816392520914"/>
    <n v="53435.905907210559"/>
    <n v="7.7955231379350148E-2"/>
    <x v="1"/>
    <n v="0.97740808992841244"/>
    <n v="69120.968556566906"/>
    <n v="0.19269293516318892"/>
  </r>
  <r>
    <x v="4"/>
    <x v="6"/>
    <x v="0"/>
    <x v="2"/>
    <s v="Forecast"/>
    <n v="67630.500564078859"/>
    <n v="61426.8"/>
    <x v="6"/>
    <n v="6203.7005640788557"/>
    <n v="6203.7005640788557"/>
    <n v="0.100993386666388"/>
    <n v="0.100993386666388"/>
    <x v="4"/>
    <n v="51525"/>
    <n v="1.0620305462982542"/>
    <n v="54721.123898017548"/>
    <n v="0.10916531712513845"/>
    <x v="0"/>
    <n v="0.97740808992841244"/>
    <n v="66102.598377238741"/>
    <n v="7.6119843085407965E-2"/>
  </r>
  <r>
    <x v="4"/>
    <x v="6"/>
    <x v="1"/>
    <x v="2"/>
    <s v="Forecast"/>
    <n v="69859.177520009762"/>
    <n v="61426.8"/>
    <x v="5"/>
    <n v="8432.3775200097589"/>
    <n v="8432.3775200097589"/>
    <n v="0.137275220587915"/>
    <n v="0.137275220587915"/>
    <x v="4"/>
    <n v="51525"/>
    <n v="1.0594092449140529"/>
    <n v="54586.061344196576"/>
    <n v="0.11136407326775001"/>
    <x v="0"/>
    <n v="0.97740808992841244"/>
    <n v="68280.925263802623"/>
    <n v="0.11158200107774814"/>
  </r>
  <r>
    <x v="4"/>
    <x v="6"/>
    <x v="2"/>
    <x v="2"/>
    <s v="Forecast"/>
    <n v="75150"/>
    <n v="61426.8"/>
    <x v="4"/>
    <n v="13723.199999999997"/>
    <n v="13723.199999999997"/>
    <n v="0.22340737267772401"/>
    <n v="0.22340737267772401"/>
    <x v="4"/>
    <n v="51525"/>
    <n v="1.0969986496630737"/>
    <n v="56522.855423889872"/>
    <n v="7.9833958078723469E-2"/>
    <x v="0"/>
    <n v="0.97740808992841244"/>
    <n v="73452.217958120193"/>
    <n v="0.1957682633332713"/>
  </r>
  <r>
    <x v="4"/>
    <x v="6"/>
    <x v="3"/>
    <x v="2"/>
    <s v="Forecast"/>
    <n v="74965.784467904901"/>
    <n v="61426.8"/>
    <x v="3"/>
    <n v="13538.984467904898"/>
    <n v="13538.984467904898"/>
    <n v="0.22040842869732599"/>
    <n v="0.22040842869732599"/>
    <x v="4"/>
    <n v="51525"/>
    <n v="0.97557380999070265"/>
    <n v="50266.440559770956"/>
    <n v="0.18168550926027477"/>
    <x v="0"/>
    <n v="0.97740808992841244"/>
    <n v="73272.164206759975"/>
    <n v="0.19283707122558838"/>
  </r>
  <r>
    <x v="4"/>
    <x v="6"/>
    <x v="4"/>
    <x v="2"/>
    <s v="Forecast"/>
    <n v="74413.009709495673"/>
    <n v="61426.8"/>
    <x v="2"/>
    <n v="12986.20970949567"/>
    <n v="12986.20970949567"/>
    <n v="0.21140951033580899"/>
    <n v="0.21140951033580899"/>
    <x v="4"/>
    <n v="51525"/>
    <n v="0.97086774078642846"/>
    <n v="50023.960344020728"/>
    <n v="0.18563297544360563"/>
    <x v="1"/>
    <n v="0.97740808992841244"/>
    <n v="72731.877685982574"/>
    <n v="0.18404145561843643"/>
  </r>
  <r>
    <x v="4"/>
    <x v="6"/>
    <x v="5"/>
    <x v="2"/>
    <s v="Forecast"/>
    <n v="74044.33565493401"/>
    <n v="61426.8"/>
    <x v="1"/>
    <n v="12617.535654934007"/>
    <n v="12617.535654934007"/>
    <n v="0.20540766660373"/>
    <n v="0.20540766660373"/>
    <x v="4"/>
    <n v="51525"/>
    <n v="0.95815816392520914"/>
    <n v="49369.099396246398"/>
    <n v="0.19629380992911244"/>
    <x v="1"/>
    <n v="0.97740808992841244"/>
    <n v="72371.532682507299"/>
    <n v="0.17817520500021644"/>
  </r>
  <r>
    <x v="4"/>
    <x v="6"/>
    <x v="6"/>
    <x v="2"/>
    <s v="Forecast"/>
    <n v="63227.700000000004"/>
    <n v="61426.8"/>
    <x v="0"/>
    <n v="1800.9000000000015"/>
    <n v="1800.9000000000015"/>
    <n v="2.93178221883608E-2"/>
    <n v="2.93178221883608E-2"/>
    <x v="4"/>
    <n v="51525"/>
    <n v="1.0325548976049648"/>
    <n v="53202.39109909581"/>
    <n v="0.13388958729584144"/>
    <x v="1"/>
    <n v="0.97740808992841244"/>
    <n v="61799.265487566685"/>
    <n v="6.0635665143989586E-3"/>
  </r>
  <r>
    <x v="5"/>
    <x v="0"/>
    <x v="0"/>
    <x v="2"/>
    <s v="Forecast"/>
    <n v="814812.33088240272"/>
    <n v="818352"/>
    <x v="0"/>
    <n v="-3539.669117597281"/>
    <n v="3539.669117597281"/>
    <n v="4.3253625794245996E-3"/>
    <n v="-4.3253625794245996E-3"/>
    <x v="5"/>
    <n v="821568.6"/>
    <n v="1.0756983509185789"/>
    <n v="883759.9881864856"/>
    <n v="7.9926471966202312E-2"/>
    <x v="0"/>
    <n v="1.0196167866584092"/>
    <n v="830796.33054396394"/>
    <n v="1.5206574364043757E-2"/>
  </r>
  <r>
    <x v="5"/>
    <x v="1"/>
    <x v="0"/>
    <x v="2"/>
    <s v="Forecast"/>
    <n v="947727.06439354701"/>
    <n v="818533.8"/>
    <x v="1"/>
    <n v="129193.26439354697"/>
    <n v="129193.26439354697"/>
    <n v="0.157834978095647"/>
    <n v="0.157834978095647"/>
    <x v="5"/>
    <n v="799596"/>
    <n v="1.0756983509185789"/>
    <n v="860124.098601092"/>
    <n v="5.0810728403753093E-2"/>
    <x v="0"/>
    <n v="1.0196167866584092"/>
    <n v="966318.42402615561"/>
    <n v="0.18054797984659346"/>
  </r>
  <r>
    <x v="5"/>
    <x v="1"/>
    <x v="1"/>
    <x v="2"/>
    <s v="Forecast"/>
    <n v="841500"/>
    <n v="818533.8"/>
    <x v="0"/>
    <n v="22966.199999999953"/>
    <n v="22966.199999999953"/>
    <n v="2.8057729564741202E-2"/>
    <n v="2.8057729564741202E-2"/>
    <x v="5"/>
    <n v="799596"/>
    <n v="1.0755384664819847"/>
    <n v="859996.25564512901"/>
    <n v="5.0654543092941262E-2"/>
    <x v="0"/>
    <n v="1.0196167866584092"/>
    <n v="858007.52597305132"/>
    <n v="4.8224918718141233E-2"/>
  </r>
  <r>
    <x v="5"/>
    <x v="2"/>
    <x v="0"/>
    <x v="2"/>
    <s v="Forecast"/>
    <n v="928548.55687437544"/>
    <n v="986620.5"/>
    <x v="2"/>
    <n v="-58071.943125624559"/>
    <n v="58071.943125624559"/>
    <n v="5.88594531794389E-2"/>
    <n v="-5.88594531794389E-2"/>
    <x v="5"/>
    <n v="730823.4"/>
    <n v="1.0756983509185789"/>
    <n v="786145.52619270899"/>
    <n v="0.20319360261345776"/>
    <x v="0"/>
    <n v="1.0196167866584092"/>
    <n v="946763.69581655378"/>
    <n v="4.0397299856881362E-2"/>
  </r>
  <r>
    <x v="5"/>
    <x v="2"/>
    <x v="1"/>
    <x v="2"/>
    <s v="Forecast"/>
    <n v="837000"/>
    <n v="986620.5"/>
    <x v="1"/>
    <n v="-149620.5"/>
    <n v="149620.5"/>
    <n v="0.15164949441046499"/>
    <n v="-0.15164949441046499"/>
    <x v="5"/>
    <n v="730823.4"/>
    <n v="1.0755384664819847"/>
    <n v="786028.67890515015"/>
    <n v="0.20331203445990617"/>
    <x v="0"/>
    <n v="1.0196167866584092"/>
    <n v="853419.25043308851"/>
    <n v="0.13500758353076131"/>
  </r>
  <r>
    <x v="5"/>
    <x v="2"/>
    <x v="2"/>
    <x v="2"/>
    <s v="Forecast"/>
    <n v="799442.71914045641"/>
    <n v="986620.5"/>
    <x v="0"/>
    <n v="-187177.78085954359"/>
    <n v="187177.78085954359"/>
    <n v="0.18971608724889"/>
    <n v="-0.18971608724889"/>
    <x v="5"/>
    <n v="730823.4"/>
    <n v="1.0704661536963822"/>
    <n v="782321.7140293126"/>
    <n v="0.20706926925873465"/>
    <x v="0"/>
    <n v="1.0196167866584092"/>
    <n v="815125.21640745329"/>
    <n v="0.17382092059971055"/>
  </r>
  <r>
    <x v="5"/>
    <x v="3"/>
    <x v="0"/>
    <x v="2"/>
    <s v="Forecast"/>
    <n v="789122.14251333103"/>
    <n v="787678.20000000007"/>
    <x v="3"/>
    <n v="1443.942513330956"/>
    <n v="1443.942513330956"/>
    <n v="1.83316297611252E-3"/>
    <n v="1.83316297611252E-3"/>
    <x v="5"/>
    <n v="735966"/>
    <n v="1.0756983509185789"/>
    <n v="791677.41253214283"/>
    <n v="5.0772162186826534E-3"/>
    <x v="0"/>
    <n v="1.0196167866584092"/>
    <n v="804602.18323044176"/>
    <n v="2.1485910401534143E-2"/>
  </r>
  <r>
    <x v="5"/>
    <x v="3"/>
    <x v="1"/>
    <x v="2"/>
    <s v="Forecast"/>
    <n v="793891.56959369557"/>
    <n v="787678.20000000007"/>
    <x v="2"/>
    <n v="6213.3695936955046"/>
    <n v="6213.3695936955046"/>
    <n v="7.8882081460366696E-3"/>
    <n v="7.8882081460366696E-3"/>
    <x v="5"/>
    <n v="735966"/>
    <n v="1.0755384664819847"/>
    <n v="791559.7430228804"/>
    <n v="4.9278284239430903E-3"/>
    <x v="0"/>
    <n v="1.0196167866584092"/>
    <n v="809465.1711443247"/>
    <n v="2.765973610076378E-2"/>
  </r>
  <r>
    <x v="5"/>
    <x v="3"/>
    <x v="2"/>
    <x v="2"/>
    <s v="Forecast"/>
    <n v="760500"/>
    <n v="787678.20000000007"/>
    <x v="1"/>
    <n v="-27178.20000000007"/>
    <n v="27178.20000000007"/>
    <n v="3.4504192194223599E-2"/>
    <n v="-3.4504192194223599E-2"/>
    <x v="5"/>
    <n v="735966"/>
    <n v="1.0704661536963822"/>
    <n v="787826.69327131158"/>
    <n v="1.8852022477137517E-4"/>
    <x v="0"/>
    <n v="1.0196167866584092"/>
    <n v="775418.5662537202"/>
    <n v="1.5564266912909191E-2"/>
  </r>
  <r>
    <x v="5"/>
    <x v="3"/>
    <x v="3"/>
    <x v="2"/>
    <s v="Forecast"/>
    <n v="838998.01495958515"/>
    <n v="787678.20000000007"/>
    <x v="0"/>
    <n v="51319.814959585085"/>
    <n v="51319.814959585085"/>
    <n v="6.5153275740759506E-2"/>
    <n v="6.5153275740759506E-2"/>
    <x v="5"/>
    <n v="735966"/>
    <n v="1.1232604029353088"/>
    <n v="826681.46570668754"/>
    <n v="4.9516751519449773E-2"/>
    <x v="0"/>
    <n v="1.0196167866584092"/>
    <n v="855456.46002587606"/>
    <n v="8.6048160309471544E-2"/>
  </r>
  <r>
    <x v="5"/>
    <x v="4"/>
    <x v="0"/>
    <x v="2"/>
    <s v="Forecast"/>
    <n v="895202.25108509953"/>
    <n v="801666.9"/>
    <x v="4"/>
    <n v="93535.351085099508"/>
    <n v="93535.351085099508"/>
    <n v="0.116676079659893"/>
    <n v="0.116676079659893"/>
    <x v="5"/>
    <n v="740949.3"/>
    <n v="1.0756983509185789"/>
    <n v="797037.9401242754"/>
    <n v="5.7741686425180176E-3"/>
    <x v="0"/>
    <n v="1.0196167866584092"/>
    <n v="912763.24266076356"/>
    <n v="0.13858167608112987"/>
  </r>
  <r>
    <x v="5"/>
    <x v="4"/>
    <x v="1"/>
    <x v="2"/>
    <s v="Forecast"/>
    <n v="823500"/>
    <n v="801666.9"/>
    <x v="3"/>
    <n v="21833.099999999977"/>
    <n v="21833.099999999977"/>
    <n v="2.7234628247717298E-2"/>
    <n v="2.7234628247717298E-2"/>
    <x v="5"/>
    <n v="740949.3"/>
    <n v="1.0755384664819847"/>
    <n v="796919.47386290005"/>
    <n v="5.9219435617211755E-3"/>
    <x v="0"/>
    <n v="1.0196167866584092"/>
    <n v="839654.42381319997"/>
    <n v="4.7385670798183073E-2"/>
  </r>
  <r>
    <x v="5"/>
    <x v="4"/>
    <x v="2"/>
    <x v="2"/>
    <s v="Forecast"/>
    <n v="765993.58940806566"/>
    <n v="801666.9"/>
    <x v="2"/>
    <n v="-35673.310591934365"/>
    <n v="35673.310591934365"/>
    <n v="4.4498919179442702E-2"/>
    <n v="-4.4498919179442702E-2"/>
    <x v="5"/>
    <n v="740949.3"/>
    <n v="1.0704661536963822"/>
    <n v="793161.14725502685"/>
    <n v="1.0610083495992127E-2"/>
    <x v="0"/>
    <n v="1.0196167866584092"/>
    <n v="781019.92223319272"/>
    <n v="2.5755058325106484E-2"/>
  </r>
  <r>
    <x v="5"/>
    <x v="4"/>
    <x v="3"/>
    <x v="2"/>
    <s v="Forecast"/>
    <n v="945308.9483720198"/>
    <n v="801666.9"/>
    <x v="1"/>
    <n v="143642.04837201978"/>
    <n v="143642.04837201978"/>
    <n v="0.17917921816657201"/>
    <n v="0.17917921816657201"/>
    <x v="5"/>
    <n v="740949.3"/>
    <n v="1.1232604029353088"/>
    <n v="832279.0092726351"/>
    <n v="3.8185572177964533E-2"/>
    <x v="0"/>
    <n v="1.0196167866584092"/>
    <n v="963852.87233851885"/>
    <n v="0.20231092532137576"/>
  </r>
  <r>
    <x v="5"/>
    <x v="4"/>
    <x v="4"/>
    <x v="2"/>
    <s v="Forecast"/>
    <n v="876587.98919088754"/>
    <n v="801666.9"/>
    <x v="0"/>
    <n v="74921.08919088752"/>
    <n v="74921.08919088752"/>
    <n v="9.3456632911858406E-2"/>
    <n v="9.3456632911858406E-2"/>
    <x v="5"/>
    <n v="740949.3"/>
    <n v="1.1479869298225689"/>
    <n v="850600.11206118157"/>
    <n v="6.1039331998341891E-2"/>
    <x v="1"/>
    <n v="1.0196167866584092"/>
    <n v="893783.82876216911"/>
    <n v="0.11490673839991283"/>
  </r>
  <r>
    <x v="5"/>
    <x v="5"/>
    <x v="0"/>
    <x v="2"/>
    <s v="Forecast"/>
    <n v="869881.69034879084"/>
    <n v="904839.3"/>
    <x v="5"/>
    <n v="-34957.609651209204"/>
    <n v="34957.609651209204"/>
    <n v="3.8634053197301697E-2"/>
    <n v="-3.8634053197301697E-2"/>
    <x v="5"/>
    <n v="809204.4"/>
    <n v="1.0756983509185789"/>
    <n v="870459.83863605815"/>
    <n v="3.7995101852828339E-2"/>
    <x v="0"/>
    <n v="1.0196167866584092"/>
    <n v="886945.97388641944"/>
    <n v="1.9775142518213575E-2"/>
  </r>
  <r>
    <x v="5"/>
    <x v="5"/>
    <x v="1"/>
    <x v="2"/>
    <s v="Forecast"/>
    <n v="819000"/>
    <n v="904839.3"/>
    <x v="4"/>
    <n v="-85839.300000000047"/>
    <n v="85839.300000000047"/>
    <n v="9.4866900675070198E-2"/>
    <n v="-9.4866900675070198E-2"/>
    <x v="5"/>
    <n v="809204.4"/>
    <n v="1.0755384664819847"/>
    <n v="870330.45944647456"/>
    <n v="3.8138087673165261E-2"/>
    <x v="0"/>
    <n v="1.0196167866584092"/>
    <n v="835066.14827323705"/>
    <n v="7.7111097768148437E-2"/>
  </r>
  <r>
    <x v="5"/>
    <x v="5"/>
    <x v="2"/>
    <x v="2"/>
    <s v="Forecast"/>
    <n v="740591.50311996811"/>
    <n v="904839.3"/>
    <x v="3"/>
    <n v="-164247.79688003194"/>
    <n v="164247.79688003194"/>
    <n v="0.18152151092468199"/>
    <n v="-0.18152151092468199"/>
    <x v="5"/>
    <n v="809204.4"/>
    <n v="1.0704661536963822"/>
    <n v="866225.92162218876"/>
    <n v="4.2674294073888348E-2"/>
    <x v="0"/>
    <n v="1.0196167866584092"/>
    <n v="755119.52863770304"/>
    <n v="0.16546559301999481"/>
  </r>
  <r>
    <x v="5"/>
    <x v="5"/>
    <x v="3"/>
    <x v="2"/>
    <s v="Forecast"/>
    <n v="923848.23813710397"/>
    <n v="904839.3"/>
    <x v="2"/>
    <n v="19008.93813710392"/>
    <n v="19008.93813710392"/>
    <n v="2.10080819180864E-2"/>
    <n v="2.10080819180864E-2"/>
    <x v="5"/>
    <n v="809204.4"/>
    <n v="1.1232604029353088"/>
    <n v="908947.26040102483"/>
    <n v="4.5399889251326571E-3"/>
    <x v="0"/>
    <n v="1.0196167866584092"/>
    <n v="941971.17192938668"/>
    <n v="4.1036979637584958E-2"/>
  </r>
  <r>
    <x v="5"/>
    <x v="5"/>
    <x v="4"/>
    <x v="2"/>
    <s v="Forecast"/>
    <n v="872460.73929192196"/>
    <n v="904839.3"/>
    <x v="1"/>
    <n v="-32378.56070807809"/>
    <n v="32378.56070807809"/>
    <n v="3.5783769237342E-2"/>
    <n v="-3.5783769237342E-2"/>
    <x v="5"/>
    <n v="809204.4"/>
    <n v="1.1479869298225689"/>
    <n v="928956.07475491404"/>
    <n v="2.6653102661338857E-2"/>
    <x v="1"/>
    <n v="1.0196167866584092"/>
    <n v="889575.61548244953"/>
    <n v="1.6868945145895535E-2"/>
  </r>
  <r>
    <x v="5"/>
    <x v="5"/>
    <x v="5"/>
    <x v="2"/>
    <s v="Forecast"/>
    <n v="801640.14992767584"/>
    <n v="904839.3"/>
    <x v="0"/>
    <n v="-103199.15007232421"/>
    <n v="103199.15007232421"/>
    <n v="0.114052462213262"/>
    <n v="-0.114052462213262"/>
    <x v="5"/>
    <n v="809204.4"/>
    <n v="1.1674074222410891"/>
    <n v="944671.2226701472"/>
    <n v="4.4020990987180979E-2"/>
    <x v="1"/>
    <n v="1.0196167866584092"/>
    <n v="817365.7537256222"/>
    <n v="9.6673018373956393E-2"/>
  </r>
  <r>
    <x v="5"/>
    <x v="6"/>
    <x v="0"/>
    <x v="2"/>
    <s v="Forecast"/>
    <n v="867546.21772651956"/>
    <n v="842634.9"/>
    <x v="6"/>
    <n v="24911.317726519541"/>
    <n v="24911.317726519541"/>
    <n v="2.95635959613346E-2"/>
    <n v="2.95635959613346E-2"/>
    <x v="5"/>
    <n v="764140.5"/>
    <n v="1.0756983509185789"/>
    <n v="821984.67572009831"/>
    <n v="2.4506727978987945E-2"/>
    <x v="0"/>
    <n v="1.0196167866584092"/>
    <n v="884564.68679597043"/>
    <n v="4.9760325374572548E-2"/>
  </r>
  <r>
    <x v="5"/>
    <x v="6"/>
    <x v="1"/>
    <x v="2"/>
    <s v="Forecast"/>
    <n v="815400"/>
    <n v="842634.9"/>
    <x v="5"/>
    <n v="-27234.900000000023"/>
    <n v="27234.900000000023"/>
    <n v="3.2321115586359001E-2"/>
    <n v="-3.2321115586359001E-2"/>
    <x v="5"/>
    <n v="764140.5"/>
    <n v="1.0755384664819847"/>
    <n v="821862.50154677709"/>
    <n v="2.4651718618850151E-2"/>
    <x v="0"/>
    <n v="1.0196167866584092"/>
    <n v="831395.52784126683"/>
    <n v="1.3338365356969188E-2"/>
  </r>
  <r>
    <x v="5"/>
    <x v="6"/>
    <x v="2"/>
    <x v="2"/>
    <s v="Forecast"/>
    <n v="765000"/>
    <n v="842634.9"/>
    <x v="4"/>
    <n v="-77634.900000000023"/>
    <n v="77634.900000000023"/>
    <n v="9.21334969629196E-2"/>
    <n v="-9.21334969629196E-2"/>
    <x v="5"/>
    <n v="764140.5"/>
    <n v="1.0704661536963822"/>
    <n v="817986.54191863036"/>
    <n v="2.9251527656129196E-2"/>
    <x v="0"/>
    <n v="1.0196167866584092"/>
    <n v="780006.84179368301"/>
    <n v="7.4324073458525167E-2"/>
  </r>
  <r>
    <x v="5"/>
    <x v="6"/>
    <x v="3"/>
    <x v="2"/>
    <s v="Forecast"/>
    <n v="920914.63888798258"/>
    <n v="842634.9"/>
    <x v="3"/>
    <n v="78279.738887982559"/>
    <n v="78279.738887982559"/>
    <n v="9.2898761833841201E-2"/>
    <n v="9.2898761833841201E-2"/>
    <x v="5"/>
    <n v="764140.5"/>
    <n v="1.1232604029353088"/>
    <n v="858328.76592918835"/>
    <n v="1.8624751869627431E-2"/>
    <x v="0"/>
    <n v="1.0196167866584092"/>
    <n v="938980.02488965401"/>
    <n v="0.11433792368397509"/>
  </r>
  <r>
    <x v="5"/>
    <x v="6"/>
    <x v="4"/>
    <x v="2"/>
    <s v="Forecast"/>
    <n v="858624.73239413451"/>
    <n v="842634.9"/>
    <x v="2"/>
    <n v="15989.832394134486"/>
    <n v="15989.832394134486"/>
    <n v="1.8975991137008999E-2"/>
    <n v="1.8975991137008999E-2"/>
    <x v="5"/>
    <n v="764140.5"/>
    <n v="1.1479869298225689"/>
    <n v="877223.30654808274"/>
    <n v="4.104791594566367E-2"/>
    <x v="1"/>
    <n v="1.0196167866584092"/>
    <n v="875468.19058914389"/>
    <n v="3.8965025765184742E-2"/>
  </r>
  <r>
    <x v="5"/>
    <x v="6"/>
    <x v="5"/>
    <x v="2"/>
    <s v="Forecast"/>
    <n v="787572.74558408058"/>
    <n v="842634.9"/>
    <x v="1"/>
    <n v="-55062.154415919445"/>
    <n v="55062.154415919445"/>
    <n v="6.53452099075406E-2"/>
    <n v="-6.53452099075406E-2"/>
    <x v="5"/>
    <n v="764140.5"/>
    <n v="1.1674074222410891"/>
    <n v="892063.29133501695"/>
    <n v="5.8659321296823726E-2"/>
    <x v="1"/>
    <n v="1.0196167866584092"/>
    <n v="803022.39211218106"/>
    <n v="4.7010286291036561E-2"/>
  </r>
  <r>
    <x v="5"/>
    <x v="6"/>
    <x v="6"/>
    <x v="2"/>
    <s v="Forecast"/>
    <n v="861213.21026235772"/>
    <n v="842634.9"/>
    <x v="0"/>
    <n v="18578.3102623577"/>
    <n v="18578.3102623577"/>
    <n v="2.2047876562385101E-2"/>
    <n v="2.2047876562385101E-2"/>
    <x v="5"/>
    <n v="764140.5"/>
    <n v="1.0901313118624585"/>
    <n v="833013.48571223498"/>
    <n v="1.1418248030985952E-2"/>
    <x v="1"/>
    <n v="1.0196167866584092"/>
    <n v="878107.4460754781"/>
    <n v="4.209717171158954E-2"/>
  </r>
  <r>
    <x v="6"/>
    <x v="0"/>
    <x v="0"/>
    <x v="2"/>
    <s v="Forecast"/>
    <n v="5592.0387531699735"/>
    <n v="5696.1"/>
    <x v="0"/>
    <n v="-104.0612468300269"/>
    <n v="104.0612468300269"/>
    <n v="1.82688588385083E-2"/>
    <n v="-1.82688588385083E-2"/>
    <x v="6"/>
    <n v="5922.9000000000005"/>
    <n v="1.0644342369087865"/>
    <n v="6304.5375417870519"/>
    <n v="0.10681651336652297"/>
    <x v="0"/>
    <n v="1.0159969143173808"/>
    <n v="5681.4941179639063"/>
    <n v="2.5641898906434302E-3"/>
  </r>
  <r>
    <x v="6"/>
    <x v="1"/>
    <x v="0"/>
    <x v="2"/>
    <s v="Forecast"/>
    <n v="6075.7907020196099"/>
    <n v="5365.8"/>
    <x v="1"/>
    <n v="709.99070201960967"/>
    <n v="709.99070201960967"/>
    <n v="0.132317772190467"/>
    <n v="0.132317772190467"/>
    <x v="6"/>
    <n v="5707.8"/>
    <n v="1.0644342369087865"/>
    <n v="6075.5777374279714"/>
    <n v="0.13227808293786039"/>
    <x v="0"/>
    <n v="1.0159969143173808"/>
    <n v="6172.9846052901567"/>
    <n v="0.15043136257224579"/>
  </r>
  <r>
    <x v="6"/>
    <x v="1"/>
    <x v="1"/>
    <x v="2"/>
    <s v="Forecast"/>
    <n v="6065.9572084013025"/>
    <n v="5365.8"/>
    <x v="0"/>
    <n v="700.15720840130234"/>
    <n v="700.15720840130234"/>
    <n v="0.130485148235361"/>
    <n v="0.130485148235361"/>
    <x v="6"/>
    <n v="5707.8"/>
    <n v="1.0358274901698257"/>
    <n v="5912.2961483913314"/>
    <n v="0.10184802795320944"/>
    <x v="0"/>
    <n v="1.0159969143173808"/>
    <n v="6162.9938061169969"/>
    <n v="0.14856942228875408"/>
  </r>
  <r>
    <x v="6"/>
    <x v="2"/>
    <x v="0"/>
    <x v="2"/>
    <s v="Forecast"/>
    <n v="5726.571484036609"/>
    <n v="6028.2"/>
    <x v="2"/>
    <n v="-301.62851596339078"/>
    <n v="301.62851596339078"/>
    <n v="5.0036248957133302E-2"/>
    <n v="-5.0036248957133302E-2"/>
    <x v="6"/>
    <n v="5211"/>
    <n v="1.0644342369087865"/>
    <n v="5546.7668085316864"/>
    <n v="7.986350676293312E-2"/>
    <x v="0"/>
    <n v="1.0159969143173808"/>
    <n v="5818.1789573990991"/>
    <n v="3.4839760227082836E-2"/>
  </r>
  <r>
    <x v="6"/>
    <x v="2"/>
    <x v="1"/>
    <x v="2"/>
    <s v="Forecast"/>
    <n v="5719.2343571257688"/>
    <n v="6028.2"/>
    <x v="1"/>
    <n v="-308.96564287423098"/>
    <n v="308.96564287423098"/>
    <n v="5.1253382912682201E-2"/>
    <n v="-5.1253382912682201E-2"/>
    <x v="6"/>
    <n v="5211"/>
    <n v="1.0358274901698257"/>
    <n v="5397.6970512749613"/>
    <n v="0.10459224125361444"/>
    <x v="0"/>
    <n v="1.0159969143173808"/>
    <n v="5810.7244590977307"/>
    <n v="3.6076364570231438E-2"/>
  </r>
  <r>
    <x v="6"/>
    <x v="2"/>
    <x v="2"/>
    <x v="2"/>
    <s v="Forecast"/>
    <n v="5537.2171904606612"/>
    <n v="6028.2"/>
    <x v="0"/>
    <n v="-490.98280953933863"/>
    <n v="490.98280953933863"/>
    <n v="8.1447664234653605E-2"/>
    <n v="-8.1447664234653605E-2"/>
    <x v="6"/>
    <n v="5211"/>
    <n v="1.013542119589901"/>
    <n v="5281.5679851829746"/>
    <n v="0.1238565433822742"/>
    <x v="0"/>
    <n v="1.0159969143173808"/>
    <n v="5625.7955794131885"/>
    <n v="6.6753661223385302E-2"/>
  </r>
  <r>
    <x v="6"/>
    <x v="3"/>
    <x v="0"/>
    <x v="2"/>
    <s v="Forecast"/>
    <n v="6107.3099433615062"/>
    <n v="6355.8"/>
    <x v="3"/>
    <n v="-248.49005663849402"/>
    <n v="248.49005663849402"/>
    <n v="3.9096582120031198E-2"/>
    <n v="-3.9096582120031198E-2"/>
    <x v="6"/>
    <n v="6285.6"/>
    <n v="1.0644342369087865"/>
    <n v="6690.6078395138684"/>
    <n v="5.2677529109454072E-2"/>
    <x v="0"/>
    <n v="1.0159969143173808"/>
    <n v="6205.008057235148"/>
    <n v="2.3725092476926921E-2"/>
  </r>
  <r>
    <x v="6"/>
    <x v="3"/>
    <x v="1"/>
    <x v="2"/>
    <s v="Forecast"/>
    <n v="6116.7785657481782"/>
    <n v="6355.8"/>
    <x v="2"/>
    <n v="-239.02143425182203"/>
    <n v="239.02143425182203"/>
    <n v="3.7606821210834501E-2"/>
    <n v="-3.7606821210834501E-2"/>
    <x v="6"/>
    <n v="6285.6"/>
    <n v="1.0358274901698257"/>
    <n v="6510.7972722114564"/>
    <n v="2.4386744738893015E-2"/>
    <x v="0"/>
    <n v="1.0159969143173808"/>
    <n v="6214.6281483628436"/>
    <n v="2.2211499990112429E-2"/>
  </r>
  <r>
    <x v="6"/>
    <x v="3"/>
    <x v="2"/>
    <x v="2"/>
    <s v="Forecast"/>
    <n v="5935.270917288407"/>
    <n v="6355.8"/>
    <x v="1"/>
    <n v="-420.52908271159322"/>
    <n v="420.52908271159322"/>
    <n v="6.6164618570690295E-2"/>
    <n v="-6.6164618570690295E-2"/>
    <x v="6"/>
    <n v="6285.6"/>
    <n v="1.013542119589901"/>
    <n v="6370.7203468942826"/>
    <n v="2.3475167397152795E-3"/>
    <x v="0"/>
    <n v="1.0159969143173808"/>
    <n v="6030.2169376027123"/>
    <n v="5.1226133987426897E-2"/>
  </r>
  <r>
    <x v="6"/>
    <x v="3"/>
    <x v="3"/>
    <x v="2"/>
    <s v="Forecast"/>
    <n v="6092.7892487737536"/>
    <n v="6355.8"/>
    <x v="0"/>
    <n v="-263.01075122624661"/>
    <n v="263.01075122624661"/>
    <n v="4.1381218922282997E-2"/>
    <n v="-4.1381218922282997E-2"/>
    <x v="6"/>
    <n v="6285.6"/>
    <n v="1.0195373490879327"/>
    <n v="6408.4039614271105"/>
    <n v="8.2765287496633522E-3"/>
    <x v="0"/>
    <n v="1.0159969143173808"/>
    <n v="6190.255076340246"/>
    <n v="2.604627641835083E-2"/>
  </r>
  <r>
    <x v="6"/>
    <x v="4"/>
    <x v="0"/>
    <x v="2"/>
    <s v="Forecast"/>
    <n v="5991.3056476655665"/>
    <n v="5552.1"/>
    <x v="4"/>
    <n v="439.20564766556618"/>
    <n v="439.20564766556618"/>
    <n v="7.91062206490456E-2"/>
    <n v="7.91062206490456E-2"/>
    <x v="6"/>
    <n v="5457.6"/>
    <n v="1.0644342369087865"/>
    <n v="5809.2562913533939"/>
    <n v="4.6316941581274376E-2"/>
    <x v="0"/>
    <n v="1.0159969143173808"/>
    <n v="6087.148050760512"/>
    <n v="9.6368590400120954E-2"/>
  </r>
  <r>
    <x v="6"/>
    <x v="4"/>
    <x v="1"/>
    <x v="2"/>
    <s v="Forecast"/>
    <n v="6000.8914254963966"/>
    <n v="5552.1"/>
    <x v="3"/>
    <n v="448.79142549639619"/>
    <n v="448.79142549639619"/>
    <n v="8.0832734550241606E-2"/>
    <n v="8.0832734550241606E-2"/>
    <x v="6"/>
    <n v="5457.6"/>
    <n v="1.0358274901698257"/>
    <n v="5653.1321103508408"/>
    <n v="1.8197098458392392E-2"/>
    <x v="0"/>
    <n v="1.0159969143173808"/>
    <n v="6096.8871714579673"/>
    <n v="9.8122723196262113E-2"/>
  </r>
  <r>
    <x v="6"/>
    <x v="4"/>
    <x v="2"/>
    <x v="2"/>
    <s v="Forecast"/>
    <n v="5776.9007989346364"/>
    <n v="5552.1"/>
    <x v="2"/>
    <n v="224.80079893463608"/>
    <n v="224.80079893463608"/>
    <n v="4.0489328170356498E-2"/>
    <n v="4.0489328170356498E-2"/>
    <x v="6"/>
    <n v="5457.6"/>
    <n v="1.013542119589901"/>
    <n v="5531.5074718738442"/>
    <n v="3.7089620370951782E-3"/>
    <x v="0"/>
    <n v="1.0159969143173808"/>
    <n v="5869.3133860352027"/>
    <n v="5.7133946801246796E-2"/>
  </r>
  <r>
    <x v="6"/>
    <x v="4"/>
    <x v="3"/>
    <x v="2"/>
    <s v="Forecast"/>
    <n v="5976.6238131957816"/>
    <n v="5552.1"/>
    <x v="1"/>
    <n v="424.52381319578126"/>
    <n v="424.52381319578126"/>
    <n v="7.6461845643230705E-2"/>
    <n v="7.6461845643230705E-2"/>
    <x v="6"/>
    <n v="5457.6"/>
    <n v="1.0195373490879327"/>
    <n v="5564.2270363823018"/>
    <n v="2.1842251368493744E-3"/>
    <x v="0"/>
    <n v="1.0159969143173808"/>
    <n v="6072.2313522426921"/>
    <n v="9.3681913553915044E-2"/>
  </r>
  <r>
    <x v="6"/>
    <x v="4"/>
    <x v="4"/>
    <x v="2"/>
    <s v="Forecast"/>
    <n v="5995.1711236056735"/>
    <n v="5552.1"/>
    <x v="0"/>
    <n v="443.07112360567317"/>
    <n v="443.07112360567317"/>
    <n v="7.9802439366307001E-2"/>
    <n v="7.9802439366307001E-2"/>
    <x v="6"/>
    <n v="5457.6"/>
    <n v="1.0360241616743415"/>
    <n v="5654.2054647538871"/>
    <n v="1.8390422498493673E-2"/>
    <x v="1"/>
    <n v="1.0159969143173808"/>
    <n v="6091.0753623880291"/>
    <n v="9.7075946468548613E-2"/>
  </r>
  <r>
    <x v="6"/>
    <x v="5"/>
    <x v="0"/>
    <x v="2"/>
    <s v="Forecast"/>
    <n v="5610.8853313503787"/>
    <n v="5996.7"/>
    <x v="5"/>
    <n v="-385.81466864962113"/>
    <n v="385.81466864962113"/>
    <n v="6.4337830581756794E-2"/>
    <n v="-6.4337830581756794E-2"/>
    <x v="6"/>
    <n v="5479.2"/>
    <n v="1.0644342369087865"/>
    <n v="5832.2480708706225"/>
    <n v="2.7423737910747124E-2"/>
    <x v="0"/>
    <n v="1.0159969143173808"/>
    <n v="5700.6421832406395"/>
    <n v="4.9370123027558548E-2"/>
  </r>
  <r>
    <x v="6"/>
    <x v="5"/>
    <x v="1"/>
    <x v="2"/>
    <s v="Forecast"/>
    <n v="5606.4909069156465"/>
    <n v="5996.7"/>
    <x v="4"/>
    <n v="-390.2090930843533"/>
    <n v="390.2090930843533"/>
    <n v="6.5070637698126196E-2"/>
    <n v="-6.5070637698126196E-2"/>
    <x v="6"/>
    <n v="5479.2"/>
    <n v="1.0358274901698257"/>
    <n v="5675.5059841385082"/>
    <n v="5.3561794964145551E-2"/>
    <x v="0"/>
    <n v="1.0159969143173808"/>
    <n v="5696.1774615747509"/>
    <n v="5.0114652796579617E-2"/>
  </r>
  <r>
    <x v="6"/>
    <x v="5"/>
    <x v="2"/>
    <x v="2"/>
    <s v="Forecast"/>
    <n v="5426.9858635437986"/>
    <n v="5996.7"/>
    <x v="3"/>
    <n v="-569.71413645620123"/>
    <n v="569.71413645620123"/>
    <n v="9.5004608610769495E-2"/>
    <n v="-9.5004608610769495E-2"/>
    <x v="6"/>
    <n v="5479.2"/>
    <n v="1.013542119589901"/>
    <n v="5553.3999816569858"/>
    <n v="7.3923994587525479E-2"/>
    <x v="0"/>
    <n v="1.0159969143173808"/>
    <n v="5513.8008914045458"/>
    <n v="8.0527474877091401E-2"/>
  </r>
  <r>
    <x v="6"/>
    <x v="5"/>
    <x v="3"/>
    <x v="2"/>
    <s v="Forecast"/>
    <n v="5581.9153796250821"/>
    <n v="5996.7"/>
    <x v="2"/>
    <n v="-414.78462037491772"/>
    <n v="414.78462037491772"/>
    <n v="6.9168812909586597E-2"/>
    <n v="-6.9168812909586597E-2"/>
    <x v="6"/>
    <n v="5479.2"/>
    <n v="1.0195373490879327"/>
    <n v="5586.2490431226006"/>
    <n v="6.8446138188903771E-2"/>
    <x v="0"/>
    <n v="1.0159969143173808"/>
    <n v="5671.2088016798143"/>
    <n v="5.4278386165755421E-2"/>
  </r>
  <r>
    <x v="6"/>
    <x v="5"/>
    <x v="4"/>
    <x v="2"/>
    <s v="Forecast"/>
    <n v="5597.7609360745855"/>
    <n v="5996.7"/>
    <x v="1"/>
    <n v="-398.9390639254143"/>
    <n v="398.9390639254143"/>
    <n v="6.6526433526008399E-2"/>
    <n v="-6.6526433526008399E-2"/>
    <x v="6"/>
    <n v="5479.2"/>
    <n v="1.0360241616743415"/>
    <n v="5676.583586646052"/>
    <n v="5.3382095711632702E-2"/>
    <x v="1"/>
    <n v="1.0159969143173808"/>
    <n v="5687.307838138152"/>
    <n v="5.159373686558405E-2"/>
  </r>
  <r>
    <x v="6"/>
    <x v="5"/>
    <x v="5"/>
    <x v="2"/>
    <s v="Forecast"/>
    <n v="5574.3902639571816"/>
    <n v="5996.7"/>
    <x v="0"/>
    <n v="-422.30973604281826"/>
    <n v="422.30973604281826"/>
    <n v="7.0423689036106199E-2"/>
    <n v="-7.0423689036106199E-2"/>
    <x v="6"/>
    <n v="5479.2"/>
    <n v="1.0617685984636596"/>
    <n v="5817.642504702083"/>
    <n v="2.9859338519171684E-2"/>
    <x v="1"/>
    <n v="1.0159969143173808"/>
    <n v="5663.563307381346"/>
    <n v="5.5553336438149949E-2"/>
  </r>
  <r>
    <x v="6"/>
    <x v="6"/>
    <x v="0"/>
    <x v="2"/>
    <s v="Forecast"/>
    <n v="5918.1069325297167"/>
    <n v="5843.7"/>
    <x v="6"/>
    <n v="74.406932529716869"/>
    <n v="74.406932529716869"/>
    <n v="1.2732846061522101E-2"/>
    <n v="1.2732846061522101E-2"/>
    <x v="6"/>
    <n v="5717.7"/>
    <n v="1.0644342369087865"/>
    <n v="6086.115636373368"/>
    <n v="4.1483244583631639E-2"/>
    <x v="0"/>
    <n v="1.0159969143173808"/>
    <n v="6012.7783820504919"/>
    <n v="2.8933446626365506E-2"/>
  </r>
  <r>
    <x v="6"/>
    <x v="6"/>
    <x v="1"/>
    <x v="2"/>
    <s v="Forecast"/>
    <n v="5912.7983843101574"/>
    <n v="5843.7"/>
    <x v="5"/>
    <n v="69.098384310157599"/>
    <n v="69.098384310157599"/>
    <n v="1.1824423620336E-2"/>
    <n v="1.1824423620336E-2"/>
    <x v="6"/>
    <n v="5717.7"/>
    <n v="1.0358274901698257"/>
    <n v="5922.5508405440123"/>
    <n v="1.3493307415509437E-2"/>
    <x v="0"/>
    <n v="1.0159969143173808"/>
    <n v="6007.3849134399152"/>
    <n v="2.8010492229223843E-2"/>
  </r>
  <r>
    <x v="6"/>
    <x v="6"/>
    <x v="2"/>
    <x v="2"/>
    <s v="Forecast"/>
    <n v="5720.9340516639586"/>
    <n v="5843.7"/>
    <x v="4"/>
    <n v="-122.76594833604122"/>
    <n v="122.76594833604122"/>
    <n v="2.1008256470394001E-2"/>
    <n v="-2.1008256470394001E-2"/>
    <x v="6"/>
    <n v="5717.7"/>
    <n v="1.013542119589901"/>
    <n v="5795.1297771791769"/>
    <n v="8.3115530949266544E-3"/>
    <x v="0"/>
    <n v="1.0159969143173808"/>
    <n v="5812.4513435038134"/>
    <n v="5.3474094317275721E-3"/>
  </r>
  <r>
    <x v="6"/>
    <x v="6"/>
    <x v="3"/>
    <x v="2"/>
    <s v="Forecast"/>
    <n v="5887.9228680447204"/>
    <n v="5843.7"/>
    <x v="3"/>
    <n v="44.222868044720599"/>
    <n v="44.222868044720599"/>
    <n v="7.5676143615723904E-3"/>
    <n v="7.5676143615723904E-3"/>
    <x v="6"/>
    <n v="5717.7"/>
    <n v="1.0195373490879327"/>
    <n v="5829.4087008800725"/>
    <n v="2.4455908277165694E-3"/>
    <x v="0"/>
    <n v="1.0159969143173808"/>
    <n v="5982.1114656721793"/>
    <n v="2.3685587157482327E-2"/>
  </r>
  <r>
    <x v="6"/>
    <x v="6"/>
    <x v="4"/>
    <x v="2"/>
    <s v="Forecast"/>
    <n v="5903.1336247945292"/>
    <n v="5843.7"/>
    <x v="2"/>
    <n v="59.433624794529351"/>
    <n v="59.433624794529351"/>
    <n v="1.0170546878609301E-2"/>
    <n v="1.0170546878609301E-2"/>
    <x v="6"/>
    <n v="5717.7"/>
    <n v="1.0360241616743415"/>
    <n v="5923.6753492053822"/>
    <n v="1.3685738351623521E-2"/>
    <x v="1"/>
    <n v="1.0159969143173808"/>
    <n v="5997.5655475944168"/>
    <n v="2.6330158562968147E-2"/>
  </r>
  <r>
    <x v="6"/>
    <x v="6"/>
    <x v="5"/>
    <x v="2"/>
    <s v="Forecast"/>
    <n v="5879.4533485678794"/>
    <n v="5843.7"/>
    <x v="1"/>
    <n v="35.753348567879584"/>
    <n v="35.753348567879584"/>
    <n v="6.1182724246418496E-3"/>
    <n v="6.1182724246418496E-3"/>
    <x v="6"/>
    <n v="5717.7"/>
    <n v="1.0617685984636596"/>
    <n v="6070.8743154356662"/>
    <n v="3.887508178648226E-2"/>
    <x v="1"/>
    <n v="1.0159969143173808"/>
    <n v="5973.5064600179576"/>
    <n v="2.2213060221770071E-2"/>
  </r>
  <r>
    <x v="6"/>
    <x v="6"/>
    <x v="6"/>
    <x v="2"/>
    <s v="Forecast"/>
    <n v="5898.8793451324527"/>
    <n v="5843.7"/>
    <x v="0"/>
    <n v="55.179345132452909"/>
    <n v="55.179345132452909"/>
    <n v="9.4425355737722504E-3"/>
    <n v="9.4425355737722504E-3"/>
    <x v="6"/>
    <n v="5717.7"/>
    <n v="1.0409772609740522"/>
    <n v="5951.9956850713379"/>
    <n v="1.853204050025465E-2"/>
    <x v="1"/>
    <n v="1.0159969143173808"/>
    <n v="5993.2432125851037"/>
    <n v="2.5590501323665471E-2"/>
  </r>
  <r>
    <x v="7"/>
    <x v="0"/>
    <x v="0"/>
    <x v="2"/>
    <s v="Forecast"/>
    <n v="3420000"/>
    <n v="3201175.8000000003"/>
    <x v="0"/>
    <n v="218824.19999999972"/>
    <n v="218824.19999999972"/>
    <n v="6.8357445411151602E-2"/>
    <n v="6.8357445411151602E-2"/>
    <x v="7"/>
    <n v="3000288.6"/>
    <n v="1.082550280353417"/>
    <n v="3247963.2650711611"/>
    <n v="1.461571247388563E-2"/>
    <x v="0"/>
    <n v="1.0221222832217594"/>
    <n v="3495658.2086184169"/>
    <n v="9.1991951400612434E-2"/>
  </r>
  <r>
    <x v="7"/>
    <x v="1"/>
    <x v="0"/>
    <x v="2"/>
    <s v="Forecast"/>
    <n v="3377250"/>
    <n v="3201175.8000000003"/>
    <x v="1"/>
    <n v="176074.19999999972"/>
    <n v="176074.19999999972"/>
    <n v="5.5002977343512199E-2"/>
    <n v="5.5002977343512199E-2"/>
    <x v="7"/>
    <n v="3221628.3000000003"/>
    <n v="1.082550280353417"/>
    <n v="3487574.6193595026"/>
    <n v="8.9466757608095832E-2"/>
    <x v="0"/>
    <n v="1.0221222832217594"/>
    <n v="3451962.4810106866"/>
    <n v="7.8342052008104748E-2"/>
  </r>
  <r>
    <x v="7"/>
    <x v="1"/>
    <x v="1"/>
    <x v="2"/>
    <s v="Forecast"/>
    <n v="3375000"/>
    <n v="3201175.8000000003"/>
    <x v="0"/>
    <n v="173824.19999999972"/>
    <n v="173824.19999999972"/>
    <n v="5.4300110603110199E-2"/>
    <n v="5.4300110603110199E-2"/>
    <x v="7"/>
    <n v="3221628.3000000003"/>
    <n v="1.076577096964827"/>
    <n v="3468331.2427137308"/>
    <n v="8.3455411200387838E-2"/>
    <x v="0"/>
    <n v="1.0221222832217594"/>
    <n v="3449662.7058734377"/>
    <n v="7.7623636250604353E-2"/>
  </r>
  <r>
    <x v="7"/>
    <x v="2"/>
    <x v="0"/>
    <x v="2"/>
    <s v="Forecast"/>
    <n v="3335034.375"/>
    <n v="3430202.4"/>
    <x v="2"/>
    <n v="-95168.024999999907"/>
    <n v="95168.024999999907"/>
    <n v="2.7744142736300301E-2"/>
    <n v="-2.7744142736300301E-2"/>
    <x v="7"/>
    <n v="3019919.4"/>
    <n v="1.082550280353417"/>
    <n v="3269214.593114723"/>
    <n v="4.6932451241150357E-2"/>
    <x v="0"/>
    <n v="1.0221222832217594"/>
    <n v="3408812.9499980533"/>
    <n v="6.2356232978982963E-3"/>
  </r>
  <r>
    <x v="7"/>
    <x v="2"/>
    <x v="1"/>
    <x v="2"/>
    <s v="Forecast"/>
    <n v="3278757.2185795745"/>
    <n v="3430202.4"/>
    <x v="1"/>
    <n v="-151445.18142042542"/>
    <n v="151445.18142042542"/>
    <n v="4.4150508850563902E-2"/>
    <n v="-4.4150508850563902E-2"/>
    <x v="7"/>
    <n v="3019919.4"/>
    <n v="1.076577096964827"/>
    <n v="3251176.060719762"/>
    <n v="5.2191188275140243E-2"/>
    <x v="0"/>
    <n v="1.0221222832217594"/>
    <n v="3351290.8143843799"/>
    <n v="2.3004935689981448E-2"/>
  </r>
  <r>
    <x v="7"/>
    <x v="2"/>
    <x v="2"/>
    <x v="2"/>
    <s v="Forecast"/>
    <n v="3355638.169526305"/>
    <n v="3430202.4"/>
    <x v="0"/>
    <n v="-74564.230473694857"/>
    <n v="74564.230473694857"/>
    <n v="2.17375599975368E-2"/>
    <n v="-2.17375599975368E-2"/>
    <x v="7"/>
    <n v="3019919.4"/>
    <n v="1.0675404649103877"/>
    <n v="3223886.1602678988"/>
    <n v="6.0146958013935589E-2"/>
    <x v="0"/>
    <n v="1.0221222832217594"/>
    <n v="3429872.5475023119"/>
    <n v="9.6161234593045866E-5"/>
  </r>
  <r>
    <x v="7"/>
    <x v="3"/>
    <x v="0"/>
    <x v="2"/>
    <s v="Forecast"/>
    <n v="3293346.4453125"/>
    <n v="3522449.7"/>
    <x v="3"/>
    <n v="-229103.25468750019"/>
    <n v="229103.25468750019"/>
    <n v="6.5040887507208503E-2"/>
    <n v="-6.5040887507208503E-2"/>
    <x v="7"/>
    <n v="3090523.5"/>
    <n v="1.082550280353417"/>
    <n v="3345647.0813638237"/>
    <n v="5.0193085407628797E-2"/>
    <x v="0"/>
    <n v="1.0221222832217594"/>
    <n v="3366202.7881230777"/>
    <n v="4.4357457219878105E-2"/>
  </r>
  <r>
    <x v="7"/>
    <x v="3"/>
    <x v="1"/>
    <x v="2"/>
    <s v="Forecast"/>
    <n v="3420000"/>
    <n v="3522449.7"/>
    <x v="2"/>
    <n v="-102449.70000000019"/>
    <n v="102449.70000000019"/>
    <n v="2.90847872149885E-2"/>
    <n v="-2.90847872149885E-2"/>
    <x v="7"/>
    <n v="3090523.5"/>
    <n v="1.076577096964827"/>
    <n v="3327186.8177315765"/>
    <n v="5.5433831253409713E-2"/>
    <x v="0"/>
    <n v="1.0221222832217594"/>
    <n v="3495658.2086184169"/>
    <n v="7.6059258934437785E-3"/>
  </r>
  <r>
    <x v="7"/>
    <x v="3"/>
    <x v="2"/>
    <x v="2"/>
    <s v="Forecast"/>
    <n v="3374504.774066865"/>
    <n v="3522449.7"/>
    <x v="1"/>
    <n v="-147944.92593313521"/>
    <n v="147944.92593313521"/>
    <n v="4.2000578725974499E-2"/>
    <n v="-4.2000578725974499E-2"/>
    <x v="7"/>
    <n v="3090523.5"/>
    <n v="1.0675404649103877"/>
    <n v="3299258.8940064786"/>
    <n v="6.3362382717210008E-2"/>
    <x v="0"/>
    <n v="1.0221222832217594"/>
    <n v="3449156.5244119512"/>
    <n v="2.0807444202268946E-2"/>
  </r>
  <r>
    <x v="7"/>
    <x v="3"/>
    <x v="3"/>
    <x v="2"/>
    <s v="Forecast"/>
    <n v="3455146.5596501138"/>
    <n v="3522449.7"/>
    <x v="0"/>
    <n v="-67303.14034988638"/>
    <n v="67303.14034988638"/>
    <n v="1.9106913109330201E-2"/>
    <n v="-1.9106913109330201E-2"/>
    <x v="7"/>
    <n v="3090523.5"/>
    <n v="1.0654887950026821"/>
    <n v="3292918.1599424719"/>
    <n v="6.5162474870124693E-2"/>
    <x v="0"/>
    <n v="1.0221222832217594"/>
    <n v="3531582.2904153811"/>
    <n v="2.5926815691309645E-3"/>
  </r>
  <r>
    <x v="7"/>
    <x v="4"/>
    <x v="0"/>
    <x v="2"/>
    <s v="Forecast"/>
    <n v="3252179.6147460938"/>
    <n v="3316852.8000000003"/>
    <x v="4"/>
    <n v="-64673.185253906529"/>
    <n v="64673.185253906529"/>
    <n v="1.9498358580732501E-2"/>
    <n v="-1.9498358580732501E-2"/>
    <x v="7"/>
    <n v="3229192.8000000003"/>
    <n v="1.082550280353417"/>
    <n v="3495763.570955236"/>
    <n v="5.3939918875880073E-2"/>
    <x v="0"/>
    <n v="1.0221222832217594"/>
    <n v="3324125.2532715392"/>
    <n v="2.1925764301445484E-3"/>
  </r>
  <r>
    <x v="7"/>
    <x v="4"/>
    <x v="1"/>
    <x v="2"/>
    <s v="Forecast"/>
    <n v="3326422.7420401271"/>
    <n v="3316852.8000000003"/>
    <x v="3"/>
    <n v="9569.9420401267707"/>
    <n v="9569.9420401267707"/>
    <n v="2.8852477384967998E-3"/>
    <n v="2.8852477384967998E-3"/>
    <x v="7"/>
    <n v="3229192.8000000003"/>
    <n v="1.076577096964827"/>
    <n v="3476475.0101637212"/>
    <n v="4.8124598765347942E-2"/>
    <x v="0"/>
    <n v="1.0221222832217594"/>
    <n v="3400010.8080548402"/>
    <n v="2.5071359227892148E-2"/>
  </r>
  <r>
    <x v="7"/>
    <x v="4"/>
    <x v="2"/>
    <x v="2"/>
    <s v="Forecast"/>
    <n v="3392762.7784609552"/>
    <n v="3316852.8000000003"/>
    <x v="2"/>
    <n v="75909.978460954968"/>
    <n v="75909.978460954968"/>
    <n v="2.2886146307413799E-2"/>
    <n v="2.2886146307413799E-2"/>
    <x v="7"/>
    <n v="3229192.8000000003"/>
    <n v="1.0675404649103877"/>
    <n v="3447293.9829972768"/>
    <n v="3.9326792855346647E-2"/>
    <x v="0"/>
    <n v="1.0221222832217594"/>
    <n v="3467818.4375503119"/>
    <n v="4.5514723339640399E-2"/>
  </r>
  <r>
    <x v="7"/>
    <x v="4"/>
    <x v="3"/>
    <x v="2"/>
    <s v="Forecast"/>
    <n v="3367665.5541186025"/>
    <n v="3316852.8000000003"/>
    <x v="1"/>
    <n v="50812.754118602257"/>
    <n v="50812.754118602257"/>
    <n v="1.53195686340383E-2"/>
    <n v="1.53195686340383E-2"/>
    <x v="7"/>
    <n v="3229192.8000000003"/>
    <n v="1.0654887950026821"/>
    <n v="3440668.7453033375"/>
    <n v="3.7329345849576798E-2"/>
    <x v="0"/>
    <n v="1.0221222832217594"/>
    <n v="3442166.0053029773"/>
    <n v="3.7780755691955034E-2"/>
  </r>
  <r>
    <x v="7"/>
    <x v="4"/>
    <x v="4"/>
    <x v="2"/>
    <s v="Forecast"/>
    <n v="3445676.990700237"/>
    <n v="3316852.8000000003"/>
    <x v="0"/>
    <n v="128824.19070023671"/>
    <n v="128824.19070023671"/>
    <n v="3.8839284848648299E-2"/>
    <n v="3.8839284848648299E-2"/>
    <x v="7"/>
    <n v="3229192.8000000003"/>
    <n v="1.0897562301421724"/>
    <n v="3519032.9721302465"/>
    <n v="6.0955425013207144E-2"/>
    <x v="1"/>
    <n v="1.0221222832217594"/>
    <n v="3521903.2329792073"/>
    <n v="6.1820781729960098E-2"/>
  </r>
  <r>
    <x v="7"/>
    <x v="5"/>
    <x v="0"/>
    <x v="2"/>
    <s v="Forecast"/>
    <n v="3211527.3695617677"/>
    <n v="3467395.8000000003"/>
    <x v="5"/>
    <n v="-255868.43043823261"/>
    <n v="255868.43043823261"/>
    <n v="7.3792680500516405E-2"/>
    <n v="-7.3792680500516405E-2"/>
    <x v="7"/>
    <n v="3135691.8000000003"/>
    <n v="1.082550280353417"/>
    <n v="3394544.0371919111"/>
    <n v="2.1010512502809497E-2"/>
    <x v="0"/>
    <n v="1.0221222832217594"/>
    <n v="3282573.687605645"/>
    <n v="5.3302859856482268E-2"/>
  </r>
  <r>
    <x v="7"/>
    <x v="5"/>
    <x v="1"/>
    <x v="2"/>
    <s v="Forecast"/>
    <n v="3510000"/>
    <n v="3467395.8000000003"/>
    <x v="4"/>
    <n v="42604.199999999721"/>
    <n v="42604.199999999721"/>
    <n v="1.22870887713481E-2"/>
    <n v="1.22870887713481E-2"/>
    <x v="7"/>
    <n v="3135691.8000000003"/>
    <n v="1.076577096964827"/>
    <n v="3375813.9750204133"/>
    <n v="2.6412278915371297E-2"/>
    <x v="0"/>
    <n v="1.0221222832217594"/>
    <n v="3587649.2141083754"/>
    <n v="3.4681190450878169E-2"/>
  </r>
  <r>
    <x v="7"/>
    <x v="5"/>
    <x v="2"/>
    <x v="2"/>
    <s v="Forecast"/>
    <n v="3412237.9831479853"/>
    <n v="3467395.8000000003"/>
    <x v="3"/>
    <n v="-55157.816852014977"/>
    <n v="55157.816852014977"/>
    <n v="1.5907562918549702E-2"/>
    <n v="-1.5907562918549702E-2"/>
    <x v="7"/>
    <n v="3135691.8000000003"/>
    <n v="1.0675404649103877"/>
    <n v="3347477.8819876905"/>
    <n v="3.458443308153912E-2"/>
    <x v="0"/>
    <n v="1.0221222832217594"/>
    <n v="3487724.4782312298"/>
    <n v="5.862808690957501E-3"/>
  </r>
  <r>
    <x v="7"/>
    <x v="5"/>
    <x v="3"/>
    <x v="2"/>
    <s v="Forecast"/>
    <n v="3493056.5910880859"/>
    <n v="3467395.8000000003"/>
    <x v="2"/>
    <n v="25660.791088085622"/>
    <n v="25660.791088085622"/>
    <n v="7.4005947310905804E-3"/>
    <n v="7.4005947310905804E-3"/>
    <x v="7"/>
    <n v="3135691.8000000003"/>
    <n v="1.0654887950026821"/>
    <n v="3341044.4774817917"/>
    <n v="3.6439832602383759E-2"/>
    <x v="0"/>
    <n v="1.0221222832217594"/>
    <n v="3570330.9783057696"/>
    <n v="2.9686596005500533E-2"/>
  </r>
  <r>
    <x v="7"/>
    <x v="5"/>
    <x v="4"/>
    <x v="2"/>
    <s v="Forecast"/>
    <n v="3465886.5585461566"/>
    <n v="3467395.8000000003"/>
    <x v="1"/>
    <n v="-1509.2414538436569"/>
    <n v="1509.2414538436569"/>
    <n v="4.3526656340866999E-4"/>
    <n v="-4.3526656340866999E-4"/>
    <x v="7"/>
    <n v="3135691.8000000003"/>
    <n v="1.0897562301421724"/>
    <n v="3417139.674855723"/>
    <n v="1.4493910716589445E-2"/>
    <x v="1"/>
    <n v="1.0221222832217594"/>
    <n v="3542559.8826088035"/>
    <n v="2.1677387568157971E-2"/>
  </r>
  <r>
    <x v="7"/>
    <x v="5"/>
    <x v="5"/>
    <x v="2"/>
    <s v="Forecast"/>
    <n v="3432952.1119848005"/>
    <n v="3467395.8000000003"/>
    <x v="0"/>
    <n v="-34443.688015199732"/>
    <n v="34443.688015199732"/>
    <n v="9.9335899337478998E-3"/>
    <n v="-9.9335899337478998E-3"/>
    <x v="7"/>
    <n v="3135691.8000000003"/>
    <n v="1.1009210970206893"/>
    <n v="3452149.2563747801"/>
    <n v="4.3971165983474371E-3"/>
    <x v="1"/>
    <n v="1.0221222832217594"/>
    <n v="3508896.8508928651"/>
    <n v="1.196893959808823E-2"/>
  </r>
  <r>
    <x v="7"/>
    <x v="6"/>
    <x v="0"/>
    <x v="2"/>
    <s v="Forecast"/>
    <n v="3171383.2774422457"/>
    <n v="3592747.8000000003"/>
    <x v="6"/>
    <n v="-421364.52255775454"/>
    <n v="421364.52255775454"/>
    <n v="0.117281965229442"/>
    <n v="-0.117281965229442"/>
    <x v="7"/>
    <n v="3369379.5"/>
    <n v="1.082550280353417"/>
    <n v="3647522.7223420562"/>
    <n v="1.5245969211102415E-2"/>
    <x v="0"/>
    <n v="1.0221222832217594"/>
    <n v="3241541.5165105746"/>
    <n v="9.7754226859292942E-2"/>
  </r>
  <r>
    <x v="7"/>
    <x v="6"/>
    <x v="1"/>
    <x v="2"/>
    <s v="Forecast"/>
    <n v="3365248.513836436"/>
    <n v="3592747.8000000003"/>
    <x v="5"/>
    <n v="-227499.28616356431"/>
    <n v="227499.28616356431"/>
    <n v="6.3321807938637995E-2"/>
    <n v="-6.3321807938637995E-2"/>
    <x v="7"/>
    <n v="3369379.5"/>
    <n v="1.076577096964827"/>
    <n v="3627396.8006828004"/>
    <n v="9.6441505531782868E-3"/>
    <x v="0"/>
    <n v="1.0221222832217594"/>
    <n v="3439695.4945711303"/>
    <n v="4.2600347686211099E-2"/>
  </r>
  <r>
    <x v="7"/>
    <x v="6"/>
    <x v="2"/>
    <x v="2"/>
    <s v="Forecast"/>
    <n v="3430495.9875420756"/>
    <n v="3592747.8000000003"/>
    <x v="4"/>
    <n v="-162251.81245792471"/>
    <n v="162251.81245792471"/>
    <n v="4.51609245875607E-2"/>
    <n v="-4.51609245875607E-2"/>
    <x v="7"/>
    <n v="3369379.5"/>
    <n v="1.0675404649103877"/>
    <n v="3596948.9578895294"/>
    <n v="1.1693439460262508E-3"/>
    <x v="0"/>
    <n v="1.0221222832217594"/>
    <n v="3506386.3913695905"/>
    <n v="2.4037704130083871E-2"/>
  </r>
  <r>
    <x v="7"/>
    <x v="6"/>
    <x v="3"/>
    <x v="2"/>
    <s v="Forecast"/>
    <n v="3405575.5855565746"/>
    <n v="3592747.8000000003"/>
    <x v="3"/>
    <n v="-187172.21444342565"/>
    <n v="187172.21444342565"/>
    <n v="5.20972316630256E-2"/>
    <n v="-5.20972316630256E-2"/>
    <x v="7"/>
    <n v="3369379.5"/>
    <n v="1.0654887950026821"/>
    <n v="3590036.1033617398"/>
    <n v="7.5476954944082137E-4"/>
    <x v="0"/>
    <n v="1.0221222832217594"/>
    <n v="3480914.6931933663"/>
    <n v="3.1127458155185285E-2"/>
  </r>
  <r>
    <x v="7"/>
    <x v="6"/>
    <x v="4"/>
    <x v="2"/>
    <s v="Forecast"/>
    <n v="3484833.0284017064"/>
    <n v="3592747.8000000003"/>
    <x v="2"/>
    <n v="-107914.77159829391"/>
    <n v="107914.77159829391"/>
    <n v="3.0036834647367599E-2"/>
    <n v="-3.0036834647367599E-2"/>
    <x v="7"/>
    <n v="3369379.5"/>
    <n v="1.0897562301421724"/>
    <n v="3671802.3018383179"/>
    <n v="2.2003910722126836E-2"/>
    <x v="1"/>
    <n v="1.0221222832217594"/>
    <n v="3561925.4916365501"/>
    <n v="8.5790347887625806E-3"/>
  </r>
  <r>
    <x v="7"/>
    <x v="6"/>
    <x v="5"/>
    <x v="2"/>
    <s v="Forecast"/>
    <n v="3451519.9813238392"/>
    <n v="3592747.8000000003"/>
    <x v="1"/>
    <n v="-141227.81867616111"/>
    <n v="141227.81867616111"/>
    <n v="3.9309137890547498E-2"/>
    <n v="-3.9309137890547498E-2"/>
    <x v="7"/>
    <n v="3369379.5"/>
    <n v="1.1009210970206893"/>
    <n v="3709420.9754190217"/>
    <n v="3.2474635547483012E-2"/>
    <x v="1"/>
    <n v="1.0221222832217594"/>
    <n v="3527875.4838962466"/>
    <n v="1.8056462550406022E-2"/>
  </r>
  <r>
    <x v="7"/>
    <x v="6"/>
    <x v="6"/>
    <x v="2"/>
    <s v="Forecast"/>
    <n v="3458315.9855579743"/>
    <n v="3592747.8000000003"/>
    <x v="0"/>
    <n v="-134431.81444202596"/>
    <n v="134431.81444202596"/>
    <n v="3.7417548329450198E-2"/>
    <n v="-3.7417548329450198E-2"/>
    <x v="7"/>
    <n v="3369379.5"/>
    <n v="1.090895907503947"/>
    <n v="3675642.3073776956"/>
    <n v="2.3072732068111012E-2"/>
    <x v="1"/>
    <n v="1.0221222832217594"/>
    <n v="3534821.8312608255"/>
    <n v="1.6123026709298875E-2"/>
  </r>
  <r>
    <x v="8"/>
    <x v="0"/>
    <x v="0"/>
    <x v="2"/>
    <s v="Forecast"/>
    <n v="620100"/>
    <n v="663590.70000000007"/>
    <x v="0"/>
    <n v="-43490.70000000007"/>
    <n v="43490.70000000007"/>
    <n v="6.5538441090268601E-2"/>
    <n v="-6.5538441090268601E-2"/>
    <x v="8"/>
    <n v="497169"/>
    <n v="1.2158492859694394"/>
    <n v="604482.57365614024"/>
    <n v="8.907316866233933E-2"/>
    <x v="0"/>
    <n v="0.93215158223729411"/>
    <n v="578027.19614534604"/>
    <n v="0.12894017932236546"/>
  </r>
  <r>
    <x v="8"/>
    <x v="1"/>
    <x v="0"/>
    <x v="2"/>
    <s v="Forecast"/>
    <n v="615139.20000000007"/>
    <n v="589675.5"/>
    <x v="1"/>
    <n v="25463.70000000007"/>
    <n v="25463.70000000007"/>
    <n v="4.31825639695054E-2"/>
    <n v="4.31825639695054E-2"/>
    <x v="8"/>
    <n v="538146"/>
    <n v="1.2158492859694394"/>
    <n v="654304.42984730995"/>
    <n v="0.10960083952497594"/>
    <x v="0"/>
    <n v="0.93215158223729411"/>
    <n v="573402.97857618332"/>
    <n v="2.7595722433468375E-2"/>
  </r>
  <r>
    <x v="8"/>
    <x v="1"/>
    <x v="1"/>
    <x v="2"/>
    <s v="Forecast"/>
    <n v="568508.7019617178"/>
    <n v="589675.5"/>
    <x v="0"/>
    <n v="-21166.798038282199"/>
    <n v="21166.798038282199"/>
    <n v="3.5895671497768199E-2"/>
    <n v="-3.5895671497768199E-2"/>
    <x v="8"/>
    <n v="538146"/>
    <n v="1.1904549013443859"/>
    <n v="640638.54333887587"/>
    <n v="8.6425573622909327E-2"/>
    <x v="0"/>
    <n v="0.93215158223729411"/>
    <n v="529936.28604928555"/>
    <n v="0.10130862474482058"/>
  </r>
  <r>
    <x v="8"/>
    <x v="2"/>
    <x v="0"/>
    <x v="2"/>
    <s v="Forecast"/>
    <n v="932210.1"/>
    <n v="816174.9"/>
    <x v="2"/>
    <n v="116035.19999999995"/>
    <n v="116035.19999999995"/>
    <n v="0.14216952763433399"/>
    <n v="0.14216952763433399"/>
    <x v="8"/>
    <n v="1018447.2000000001"/>
    <n v="1.2158492859694394"/>
    <n v="1238278.3009175749"/>
    <n v="0.51717272966563277"/>
    <x v="0"/>
    <n v="0.93215158223729411"/>
    <n v="868961.11969258613"/>
    <n v="6.4675132367567417E-2"/>
  </r>
  <r>
    <x v="8"/>
    <x v="2"/>
    <x v="1"/>
    <x v="2"/>
    <s v="Forecast"/>
    <n v="1005482.1211702126"/>
    <n v="816174.9"/>
    <x v="1"/>
    <n v="189307.22117021261"/>
    <n v="189307.22117021261"/>
    <n v="0.23194442903134199"/>
    <n v="0.23194442903134199"/>
    <x v="8"/>
    <n v="1018447.2000000001"/>
    <n v="1.1904549013443859"/>
    <n v="1212415.4610004663"/>
    <n v="0.4854848648255003"/>
    <x v="0"/>
    <n v="0.93215158223729411"/>
    <n v="937261.75016012439"/>
    <n v="0.14835894874998529"/>
  </r>
  <r>
    <x v="8"/>
    <x v="2"/>
    <x v="2"/>
    <x v="2"/>
    <s v="Forecast"/>
    <n v="945000"/>
    <n v="816174.9"/>
    <x v="0"/>
    <n v="128825.09999999998"/>
    <n v="128825.09999999998"/>
    <n v="0.15784006589763999"/>
    <n v="0.15784006589763999"/>
    <x v="8"/>
    <n v="1018447.2000000001"/>
    <n v="1.1141892212809059"/>
    <n v="1134742.8926837191"/>
    <n v="0.39031829168444043"/>
    <x v="0"/>
    <n v="0.93215158223729411"/>
    <n v="880883.24521424295"/>
    <n v="7.9282449404218303E-2"/>
  </r>
  <r>
    <x v="8"/>
    <x v="3"/>
    <x v="0"/>
    <x v="2"/>
    <s v="Forecast"/>
    <n v="622580.4"/>
    <n v="543999.6"/>
    <x v="3"/>
    <n v="78580.800000000047"/>
    <n v="78580.800000000047"/>
    <n v="0.144450106213313"/>
    <n v="0.144450106213313"/>
    <x v="8"/>
    <n v="658725.30000000005"/>
    <n v="1.2158492859694394"/>
    <n v="800910.68565500481"/>
    <n v="0.4722633723535915"/>
    <x v="0"/>
    <n v="0.93215158223729411"/>
    <n v="580339.30492992746"/>
    <n v="6.6800977298379416E-2"/>
  </r>
  <r>
    <x v="8"/>
    <x v="3"/>
    <x v="1"/>
    <x v="2"/>
    <s v="Forecast"/>
    <n v="680162.20275627065"/>
    <n v="543999.6"/>
    <x v="2"/>
    <n v="136162.60275627067"/>
    <n v="136162.60275627067"/>
    <n v="0.25029908616894297"/>
    <n v="0.25029908616894297"/>
    <x v="8"/>
    <n v="658725.30000000005"/>
    <n v="1.1904549013443859"/>
    <n v="784182.76202455105"/>
    <n v="0.44151349012857927"/>
    <x v="0"/>
    <n v="0.93215158223729411"/>
    <n v="634014.27347726095"/>
    <n v="0.16546827144222345"/>
  </r>
  <r>
    <x v="8"/>
    <x v="3"/>
    <x v="2"/>
    <x v="2"/>
    <s v="Forecast"/>
    <n v="612000"/>
    <n v="543999.6"/>
    <x v="1"/>
    <n v="68000.400000000023"/>
    <n v="68000.400000000023"/>
    <n v="0.125000827206491"/>
    <n v="0.125000827206491"/>
    <x v="8"/>
    <n v="658725.30000000005"/>
    <n v="1.1141892212809059"/>
    <n v="733944.62904503115"/>
    <n v="0.34916391307094929"/>
    <x v="0"/>
    <n v="0.93215158223729411"/>
    <n v="570476.76832922397"/>
    <n v="4.867130109879491E-2"/>
  </r>
  <r>
    <x v="8"/>
    <x v="3"/>
    <x v="3"/>
    <x v="2"/>
    <s v="Forecast"/>
    <n v="740537.5698295912"/>
    <n v="543999.6"/>
    <x v="0"/>
    <n v="196537.96982959122"/>
    <n v="196537.96982959122"/>
    <n v="0.36128329842446799"/>
    <n v="0.36128329842446799"/>
    <x v="8"/>
    <n v="658725.30000000005"/>
    <n v="1.077294638758086"/>
    <n v="709641.23410431179"/>
    <n v="0.30448852187448633"/>
    <x v="0"/>
    <n v="0.93215158223729411"/>
    <n v="690293.26742281415"/>
    <n v="0.26892238049957057"/>
  </r>
  <r>
    <x v="8"/>
    <x v="4"/>
    <x v="0"/>
    <x v="2"/>
    <s v="Forecast"/>
    <n v="650700"/>
    <n v="601835.4"/>
    <x v="4"/>
    <n v="48864.599999999977"/>
    <n v="48864.599999999977"/>
    <n v="8.1192631739508803E-2"/>
    <n v="8.1192631739508803E-2"/>
    <x v="8"/>
    <n v="714875.4"/>
    <n v="1.2158492859694394"/>
    <n v="869180.74464711745"/>
    <n v="0.44421671547921143"/>
    <x v="0"/>
    <n v="0.93215158223729411"/>
    <n v="606551.03456180729"/>
    <n v="7.8354223792872039E-3"/>
  </r>
  <r>
    <x v="8"/>
    <x v="4"/>
    <x v="1"/>
    <x v="2"/>
    <s v="Forecast"/>
    <n v="563975.86817528424"/>
    <n v="601835.4"/>
    <x v="3"/>
    <n v="-37859.531824715785"/>
    <n v="37859.531824715785"/>
    <n v="6.2906787843845305E-2"/>
    <n v="-6.2906787843845305E-2"/>
    <x v="8"/>
    <n v="714875.4"/>
    <n v="1.1904549013443859"/>
    <n v="851026.92378052848"/>
    <n v="0.41405261933832482"/>
    <x v="0"/>
    <n v="0.93215158223729411"/>
    <n v="525710.99786324275"/>
    <n v="0.12648707958481217"/>
  </r>
  <r>
    <x v="8"/>
    <x v="4"/>
    <x v="2"/>
    <x v="2"/>
    <s v="Forecast"/>
    <n v="572809.12555032014"/>
    <n v="601835.4"/>
    <x v="2"/>
    <n v="-29026.274449679884"/>
    <n v="29026.274449679884"/>
    <n v="4.82295897677004E-2"/>
    <n v="-4.82295897677004E-2"/>
    <x v="8"/>
    <n v="714875.4"/>
    <n v="1.1141892212809059"/>
    <n v="796506.46523887618"/>
    <n v="0.32346230420954991"/>
    <x v="0"/>
    <n v="0.93215158223729411"/>
    <n v="533944.93270169175"/>
    <n v="0.11280570617532347"/>
  </r>
  <r>
    <x v="8"/>
    <x v="4"/>
    <x v="3"/>
    <x v="2"/>
    <s v="Forecast"/>
    <n v="737905.65201481525"/>
    <n v="601835.4"/>
    <x v="1"/>
    <n v="136070.25201481523"/>
    <n v="136070.25201481523"/>
    <n v="0.22609213750938401"/>
    <n v="0.22609213750938401"/>
    <x v="8"/>
    <n v="714875.4"/>
    <n v="1.077294638758086"/>
    <n v="770131.43580004224"/>
    <n v="0.27963798041797178"/>
    <x v="0"/>
    <n v="0.93215158223729411"/>
    <n v="687839.92106745217"/>
    <n v="0.1429037259480784"/>
  </r>
  <r>
    <x v="8"/>
    <x v="4"/>
    <x v="4"/>
    <x v="2"/>
    <s v="Forecast"/>
    <n v="508753.81073708553"/>
    <n v="601835.4"/>
    <x v="0"/>
    <n v="-93081.589262914495"/>
    <n v="93081.589262914495"/>
    <n v="0.15466286839045101"/>
    <n v="-0.15466286839045101"/>
    <x v="8"/>
    <n v="714875.4"/>
    <n v="0.90766067839127951"/>
    <n v="648864.29052923736"/>
    <n v="7.8142446471638816E-2"/>
    <x v="1"/>
    <n v="0.93215158223729411"/>
    <n v="474235.66964782716"/>
    <n v="0.21201765524622324"/>
  </r>
  <r>
    <x v="8"/>
    <x v="5"/>
    <x v="0"/>
    <x v="2"/>
    <s v="Forecast"/>
    <n v="823770"/>
    <n v="918152.1"/>
    <x v="5"/>
    <n v="-94382.099999999977"/>
    <n v="94382.099999999977"/>
    <n v="0.102795713259274"/>
    <n v="-0.102795713259274"/>
    <x v="8"/>
    <n v="759564"/>
    <n v="1.2158492859694394"/>
    <n v="923515.34704809124"/>
    <n v="5.8413492144615909E-3"/>
    <x v="0"/>
    <n v="0.93215158223729411"/>
    <n v="767878.50889961573"/>
    <n v="0.16366960452454909"/>
  </r>
  <r>
    <x v="8"/>
    <x v="5"/>
    <x v="1"/>
    <x v="2"/>
    <s v="Forecast"/>
    <n v="882000"/>
    <n v="918152.1"/>
    <x v="4"/>
    <n v="-36152.099999999977"/>
    <n v="36152.099999999977"/>
    <n v="3.9374848677032899E-2"/>
    <n v="-3.9374848677032899E-2"/>
    <x v="8"/>
    <n v="759564"/>
    <n v="1.1904549013443859"/>
    <n v="904226.68668474711"/>
    <n v="1.5166782622675335E-2"/>
    <x v="0"/>
    <n v="0.93215158223729411"/>
    <n v="822157.69553329342"/>
    <n v="0.10455174525735612"/>
  </r>
  <r>
    <x v="8"/>
    <x v="5"/>
    <x v="2"/>
    <x v="2"/>
    <s v="Forecast"/>
    <n v="882000"/>
    <n v="918152.1"/>
    <x v="3"/>
    <n v="-36152.099999999977"/>
    <n v="36152.099999999977"/>
    <n v="3.9374848677032899E-2"/>
    <n v="-3.9374848677032899E-2"/>
    <x v="8"/>
    <n v="759564"/>
    <n v="1.1141892212809059"/>
    <n v="846298.02167301008"/>
    <n v="7.8259449961493199E-2"/>
    <x v="0"/>
    <n v="0.93215158223729411"/>
    <n v="822157.69553329342"/>
    <n v="0.10455174525735612"/>
  </r>
  <r>
    <x v="8"/>
    <x v="5"/>
    <x v="3"/>
    <x v="2"/>
    <s v="Forecast"/>
    <n v="735098.27301238547"/>
    <n v="918152.1"/>
    <x v="2"/>
    <n v="-183053.82698761451"/>
    <n v="183053.82698761451"/>
    <n v="0.199372007086423"/>
    <n v="-0.199372007086423"/>
    <x v="8"/>
    <n v="759564"/>
    <n v="1.077294638758086"/>
    <n v="818274.22499364684"/>
    <n v="0.10878140452584396"/>
    <x v="0"/>
    <n v="0.93215158223729411"/>
    <n v="685223.01828839746"/>
    <n v="0.25369334962214052"/>
  </r>
  <r>
    <x v="8"/>
    <x v="5"/>
    <x v="4"/>
    <x v="2"/>
    <s v="Forecast"/>
    <n v="943700.19657059049"/>
    <n v="918152.1"/>
    <x v="1"/>
    <n v="25548.096570590511"/>
    <n v="25548.096570590511"/>
    <n v="2.7825560242785999E-2"/>
    <n v="2.7825560242785999E-2"/>
    <x v="8"/>
    <n v="759564"/>
    <n v="0.90766067839127951"/>
    <n v="689426.37552159384"/>
    <n v="0.24911528762871221"/>
    <x v="1"/>
    <n v="0.93215158223729411"/>
    <n v="879671.63139092142"/>
    <n v="4.1910777755753713E-2"/>
  </r>
  <r>
    <x v="8"/>
    <x v="5"/>
    <x v="5"/>
    <x v="2"/>
    <s v="Forecast"/>
    <n v="800984.22630993184"/>
    <n v="918152.1"/>
    <x v="0"/>
    <n v="-117167.87369006814"/>
    <n v="117167.87369006814"/>
    <n v="0.12761270566180499"/>
    <n v="-0.12761270566180499"/>
    <x v="8"/>
    <n v="759564"/>
    <n v="0.82303427422319586"/>
    <n v="625147.20546606753"/>
    <n v="0.31912457046488535"/>
    <x v="1"/>
    <n v="0.93215158223729411"/>
    <n v="746638.7139019178"/>
    <n v="0.18680280325893953"/>
  </r>
  <r>
    <x v="8"/>
    <x v="6"/>
    <x v="0"/>
    <x v="2"/>
    <s v="Forecast"/>
    <n v="671400"/>
    <n v="617290.20000000007"/>
    <x v="6"/>
    <n v="54109.79999999993"/>
    <n v="54109.79999999993"/>
    <n v="8.76569885606477E-2"/>
    <n v="8.76569885606477E-2"/>
    <x v="8"/>
    <n v="664205.4"/>
    <n v="1.2158492859694394"/>
    <n v="807573.66132704588"/>
    <n v="0.30825608656519377"/>
    <x v="0"/>
    <n v="0.93215158223729411"/>
    <n v="625846.57231411932"/>
    <n v="1.3861182818258325E-2"/>
  </r>
  <r>
    <x v="8"/>
    <x v="6"/>
    <x v="1"/>
    <x v="2"/>
    <s v="Forecast"/>
    <n v="686123.55988641584"/>
    <n v="617290.20000000007"/>
    <x v="5"/>
    <n v="68833.359886415768"/>
    <n v="68833.359886415768"/>
    <n v="0.111508914099747"/>
    <n v="0.111508914099747"/>
    <x v="8"/>
    <n v="664205.4"/>
    <n v="1.1904549013443859"/>
    <n v="790706.57392940845"/>
    <n v="0.2809316816132969"/>
    <x v="0"/>
    <n v="0.93215158223729411"/>
    <n v="639571.16195840738"/>
    <n v="3.6094792948936021E-2"/>
  </r>
  <r>
    <x v="8"/>
    <x v="6"/>
    <x v="2"/>
    <x v="2"/>
    <s v="Forecast"/>
    <n v="607500"/>
    <n v="617290.20000000007"/>
    <x v="4"/>
    <n v="-9790.2000000000698"/>
    <n v="9790.2000000000698"/>
    <n v="1.5859963433730299E-2"/>
    <n v="-1.5859963433730299E-2"/>
    <x v="8"/>
    <n v="664205.4"/>
    <n v="1.1141892212809059"/>
    <n v="740050.49739657261"/>
    <n v="0.19886966842592435"/>
    <x v="0"/>
    <n v="0.93215158223729411"/>
    <n v="566282.0862091562"/>
    <n v="8.2632307771683178E-2"/>
  </r>
  <r>
    <x v="8"/>
    <x v="6"/>
    <x v="3"/>
    <x v="2"/>
    <s v="Forecast"/>
    <n v="732466.35519760964"/>
    <n v="617290.20000000007"/>
    <x v="3"/>
    <n v="115176.15519760957"/>
    <n v="115176.15519760957"/>
    <n v="0.18658348244895101"/>
    <n v="0.18658348244895101"/>
    <x v="8"/>
    <n v="664205.4"/>
    <n v="1.077294638758086"/>
    <n v="715544.91645417002"/>
    <n v="0.1591710292082556"/>
    <x v="0"/>
    <n v="0.93215158223729411"/>
    <n v="682769.67193303572"/>
    <n v="0.10607567062142836"/>
  </r>
  <r>
    <x v="8"/>
    <x v="6"/>
    <x v="4"/>
    <x v="2"/>
    <s v="Forecast"/>
    <n v="626867.76979663048"/>
    <n v="617290.20000000007"/>
    <x v="2"/>
    <n v="9577.5697966304142"/>
    <n v="9577.5697966304142"/>
    <n v="1.55155059915586E-2"/>
    <n v="1.55155059915586E-2"/>
    <x v="8"/>
    <n v="664205.4"/>
    <n v="0.90766067839127951"/>
    <n v="602873.12395515118"/>
    <n v="2.3355426742314854E-2"/>
    <x v="1"/>
    <n v="0.93215158223729411"/>
    <n v="584335.78346949292"/>
    <n v="5.3385614303462371E-2"/>
  </r>
  <r>
    <x v="8"/>
    <x v="6"/>
    <x v="5"/>
    <x v="2"/>
    <s v="Forecast"/>
    <n v="570676.19549695763"/>
    <n v="617290.20000000007"/>
    <x v="1"/>
    <n v="-46614.004503042437"/>
    <n v="46614.004503042437"/>
    <n v="7.55139227919744E-2"/>
    <n v="-7.55139227919744E-2"/>
    <x v="8"/>
    <n v="664205.4"/>
    <n v="0.82303427422319586"/>
    <n v="546663.80932412751"/>
    <n v="0.1144135945716821"/>
    <x v="1"/>
    <n v="0.93215158223729411"/>
    <n v="531956.7185776484"/>
    <n v="0.13823884037418974"/>
  </r>
  <r>
    <x v="8"/>
    <x v="6"/>
    <x v="6"/>
    <x v="2"/>
    <s v="Forecast"/>
    <n v="615876.30000000005"/>
    <n v="617290.20000000007"/>
    <x v="0"/>
    <n v="-1413.9000000000233"/>
    <n v="1413.9000000000233"/>
    <n v="2.2904948110305701E-3"/>
    <n v="-2.2904948110305701E-3"/>
    <x v="8"/>
    <n v="664205.4"/>
    <n v="0.95883322753952982"/>
    <n v="636862.20743118448"/>
    <n v="3.1706331043623248E-2"/>
    <x v="1"/>
    <n v="0.93215158223729411"/>
    <n v="574090.06750745047"/>
    <n v="6.9983506124914344E-2"/>
  </r>
  <r>
    <x v="9"/>
    <x v="0"/>
    <x v="0"/>
    <x v="2"/>
    <s v="Forecast"/>
    <n v="947397.80700000003"/>
    <n v="968479.20000000007"/>
    <x v="0"/>
    <n v="-21081.39300000004"/>
    <n v="21081.39300000004"/>
    <n v="2.1767522730483001E-2"/>
    <n v="-2.1767522730483001E-2"/>
    <x v="9"/>
    <n v="1003438.8"/>
    <n v="1.0665461666367193"/>
    <n v="1070213.8055945497"/>
    <n v="0.10504573107460612"/>
    <x v="0"/>
    <n v="1.0247686841986505"/>
    <n v="970863.60409207712"/>
    <n v="2.4620085718692246E-3"/>
  </r>
  <r>
    <x v="9"/>
    <x v="1"/>
    <x v="0"/>
    <x v="2"/>
    <s v="Forecast"/>
    <n v="942660.81796500005"/>
    <n v="905852.70000000007"/>
    <x v="1"/>
    <n v="36808.117964999983"/>
    <n v="36808.117964999983"/>
    <n v="4.0633668106304699E-2"/>
    <n v="4.0633668106304699E-2"/>
    <x v="9"/>
    <n v="924457.5"/>
    <n v="1.0665461666367193"/>
    <n v="985976.60284356494"/>
    <n v="8.8451359524086934E-2"/>
    <x v="0"/>
    <n v="1.0247686841986505"/>
    <n v="966009.28607161669"/>
    <n v="6.6408794798112999E-2"/>
  </r>
  <r>
    <x v="9"/>
    <x v="1"/>
    <x v="1"/>
    <x v="2"/>
    <s v="Forecast"/>
    <n v="951390"/>
    <n v="905852.70000000007"/>
    <x v="0"/>
    <n v="45537.29999999993"/>
    <n v="45537.29999999993"/>
    <n v="5.0270093581439801E-2"/>
    <n v="5.0270093581439801E-2"/>
    <x v="9"/>
    <n v="924457.5"/>
    <n v="1.0420162750294539"/>
    <n v="963299.76057304139"/>
    <n v="6.3417662245794842E-2"/>
    <x v="0"/>
    <n v="1.0247686841986505"/>
    <n v="974954.6784597541"/>
    <n v="7.6283901852645608E-2"/>
  </r>
  <r>
    <x v="9"/>
    <x v="2"/>
    <x v="0"/>
    <x v="2"/>
    <s v="Forecast"/>
    <n v="937947.51387517503"/>
    <n v="999405"/>
    <x v="2"/>
    <n v="-61457.486124824965"/>
    <n v="61457.486124824965"/>
    <n v="6.1494075099509202E-2"/>
    <n v="-6.1494075099509202E-2"/>
    <x v="9"/>
    <n v="862752.6"/>
    <n v="1.0665461666367193"/>
    <n v="920165.47828586283"/>
    <n v="7.9286697299030096E-2"/>
    <x v="0"/>
    <n v="1.0247686841986505"/>
    <n v="961179.23964125861"/>
    <n v="3.8248518227086505E-2"/>
  </r>
  <r>
    <x v="9"/>
    <x v="2"/>
    <x v="1"/>
    <x v="2"/>
    <s v="Forecast"/>
    <n v="944254.57500000007"/>
    <n v="999405"/>
    <x v="1"/>
    <n v="-55150.42499999993"/>
    <n v="55150.42499999993"/>
    <n v="5.5183259039128199E-2"/>
    <n v="-5.5183259039128199E-2"/>
    <x v="9"/>
    <n v="862752.6"/>
    <n v="1.0420162750294539"/>
    <n v="899002.2505239764"/>
    <n v="0.10046252467820713"/>
    <x v="0"/>
    <n v="1.0247686841986505"/>
    <n v="967642.51837130601"/>
    <n v="3.1781391556670209E-2"/>
  </r>
  <r>
    <x v="9"/>
    <x v="2"/>
    <x v="2"/>
    <x v="2"/>
    <s v="Forecast"/>
    <n v="908117.33175000001"/>
    <n v="999405"/>
    <x v="0"/>
    <n v="-91287.668249999988"/>
    <n v="91287.668249999988"/>
    <n v="9.1342016749966198E-2"/>
    <n v="-9.1342016749966198E-2"/>
    <x v="9"/>
    <n v="862752.6"/>
    <n v="1.0277293018329761"/>
    <n v="886676.12725258479"/>
    <n v="0.11279598635929899"/>
    <x v="0"/>
    <n v="1.0247686841986505"/>
    <n v="930610.2031554369"/>
    <n v="6.8835754118263467E-2"/>
  </r>
  <r>
    <x v="9"/>
    <x v="3"/>
    <x v="0"/>
    <x v="2"/>
    <s v="Forecast"/>
    <n v="933257.77630579914"/>
    <n v="953541"/>
    <x v="3"/>
    <n v="-20283.22369420086"/>
    <n v="20283.22369420086"/>
    <n v="2.1271475158594001E-2"/>
    <n v="-2.1271475158594001E-2"/>
    <x v="9"/>
    <n v="942054.3"/>
    <n v="1.0665461666367193"/>
    <n v="1004744.402428638"/>
    <n v="5.3698165499583089E-2"/>
    <x v="0"/>
    <n v="1.0247686841986505"/>
    <n v="956373.34344305226"/>
    <n v="2.9703425894138389E-3"/>
  </r>
  <r>
    <x v="9"/>
    <x v="3"/>
    <x v="1"/>
    <x v="2"/>
    <s v="Forecast"/>
    <n v="937172.66568750003"/>
    <n v="953541"/>
    <x v="2"/>
    <n v="-16368.334312499966"/>
    <n v="16368.334312499966"/>
    <n v="1.7165842174064801E-2"/>
    <n v="-1.7165842174064801E-2"/>
    <x v="9"/>
    <n v="942054.3"/>
    <n v="1.0420162750294539"/>
    <n v="981635.91256147972"/>
    <n v="2.9463769844694378E-2"/>
    <x v="0"/>
    <n v="1.0247686841986505"/>
    <n v="960385.19948352117"/>
    <n v="7.1776667007723491E-3"/>
  </r>
  <r>
    <x v="9"/>
    <x v="3"/>
    <x v="2"/>
    <x v="2"/>
    <s v="Forecast"/>
    <n v="910387.62507937488"/>
    <n v="953541"/>
    <x v="1"/>
    <n v="-43153.374920625123"/>
    <n v="43153.374920625123"/>
    <n v="4.5255919693673499E-2"/>
    <n v="-4.5255919693673499E-2"/>
    <x v="9"/>
    <n v="942054.3"/>
    <n v="1.0277293018329761"/>
    <n v="968176.80802775302"/>
    <n v="1.5348902698209122E-2"/>
    <x v="0"/>
    <n v="1.0247686841986505"/>
    <n v="932936.72866332543"/>
    <n v="2.1608165078035001E-2"/>
  </r>
  <r>
    <x v="9"/>
    <x v="3"/>
    <x v="3"/>
    <x v="2"/>
    <s v="Forecast"/>
    <n v="968735.04448832746"/>
    <n v="953541"/>
    <x v="0"/>
    <n v="15194.044488327461"/>
    <n v="15194.044488327461"/>
    <n v="1.59343378924739E-2"/>
    <n v="1.59343378924739E-2"/>
    <x v="9"/>
    <n v="942054.3"/>
    <n v="1.0344754279817823"/>
    <n v="974532.0251745783"/>
    <n v="2.201376256980906E-2"/>
    <x v="0"/>
    <n v="1.0247686841986505"/>
    <n v="992729.3368774245"/>
    <n v="4.1097694674297698E-2"/>
  </r>
  <r>
    <x v="9"/>
    <x v="4"/>
    <x v="0"/>
    <x v="2"/>
    <s v="Forecast"/>
    <n v="928591.48742427025"/>
    <n v="890294.4"/>
    <x v="4"/>
    <n v="38297.087424270227"/>
    <n v="38297.087424270227"/>
    <n v="4.3016206127175702E-2"/>
    <n v="4.3016206127175702E-2"/>
    <x v="9"/>
    <n v="865666.8"/>
    <n v="1.0665461666367193"/>
    <n v="923273.60712467565"/>
    <n v="3.7043035567420869E-2"/>
    <x v="0"/>
    <n v="1.0247686841986505"/>
    <n v="951591.47672583722"/>
    <n v="6.8850345150814368E-2"/>
  </r>
  <r>
    <x v="9"/>
    <x v="4"/>
    <x v="1"/>
    <x v="2"/>
    <s v="Forecast"/>
    <n v="930143.87069484394"/>
    <n v="890294.4"/>
    <x v="3"/>
    <n v="39849.470694843912"/>
    <n v="39849.470694843912"/>
    <n v="4.4759880209112798E-2"/>
    <n v="4.4759880209112798E-2"/>
    <x v="9"/>
    <n v="865666.8"/>
    <n v="1.0420162750294539"/>
    <n v="902038.89435266738"/>
    <n v="1.3191697434766926E-2"/>
    <x v="0"/>
    <n v="1.0247686841986505"/>
    <n v="953182.31048739492"/>
    <n v="7.0637207745432182E-2"/>
  </r>
  <r>
    <x v="9"/>
    <x v="4"/>
    <x v="2"/>
    <x v="2"/>
    <s v="Forecast"/>
    <n v="912663.5941420733"/>
    <n v="890294.4"/>
    <x v="2"/>
    <n v="22369.194142073276"/>
    <n v="22369.194142073276"/>
    <n v="2.5125614787730101E-2"/>
    <n v="2.5125614787730101E-2"/>
    <x v="9"/>
    <n v="865666.8"/>
    <n v="1.0277293018329761"/>
    <n v="889671.13598398655"/>
    <n v="7.0006507511838334E-4"/>
    <x v="0"/>
    <n v="1.0247686841986505"/>
    <n v="935269.07048498362"/>
    <n v="5.051662740435478E-2"/>
  </r>
  <r>
    <x v="9"/>
    <x v="4"/>
    <x v="3"/>
    <x v="2"/>
    <s v="Forecast"/>
    <n v="913534.10007065337"/>
    <n v="890294.4"/>
    <x v="1"/>
    <n v="23239.700070653344"/>
    <n v="23239.700070653344"/>
    <n v="2.6103387902533502E-2"/>
    <n v="2.6103387902533502E-2"/>
    <x v="9"/>
    <n v="865666.8"/>
    <n v="1.0344754279817823"/>
    <n v="895511.03341962001"/>
    <n v="5.8594476384665447E-3"/>
    <x v="0"/>
    <n v="1.0247686841986505"/>
    <n v="936161.13770000183"/>
    <n v="5.1518618672656821E-2"/>
  </r>
  <r>
    <x v="9"/>
    <x v="4"/>
    <x v="4"/>
    <x v="2"/>
    <s v="Forecast"/>
    <n v="962099.05490539619"/>
    <n v="890294.4"/>
    <x v="0"/>
    <n v="71804.654905396164"/>
    <n v="71804.654905396164"/>
    <n v="8.0652708705565401E-2"/>
    <n v="8.0652708705565401E-2"/>
    <x v="9"/>
    <n v="865666.8"/>
    <n v="1.0501531076836479"/>
    <n v="909082.68023855891"/>
    <n v="2.1103446498774884E-2"/>
    <x v="1"/>
    <n v="1.0247686841986505"/>
    <n v="985928.98256416805"/>
    <n v="0.10741905437590984"/>
  </r>
  <r>
    <x v="9"/>
    <x v="5"/>
    <x v="0"/>
    <x v="2"/>
    <s v="Forecast"/>
    <n v="923948.52998714882"/>
    <n v="996293.70000000007"/>
    <x v="5"/>
    <n v="-72345.170012851246"/>
    <n v="72345.170012851246"/>
    <n v="7.2614300394403003E-2"/>
    <n v="-7.2614300394403003E-2"/>
    <x v="9"/>
    <n v="920426.4"/>
    <n v="1.0665461666367193"/>
    <n v="981677.24859123572"/>
    <n v="1.4670825890763283E-2"/>
    <x v="0"/>
    <n v="1.0247686841986505"/>
    <n v="946833.51934220793"/>
    <n v="4.9644176870527371E-2"/>
  </r>
  <r>
    <x v="9"/>
    <x v="5"/>
    <x v="1"/>
    <x v="2"/>
    <s v="Forecast"/>
    <n v="923167.79166463262"/>
    <n v="996293.70000000007"/>
    <x v="4"/>
    <n v="-73125.90833536745"/>
    <n v="73125.90833536745"/>
    <n v="7.3397943131997601E-2"/>
    <n v="-7.3397943131997601E-2"/>
    <x v="9"/>
    <n v="920426.4"/>
    <n v="1.0420162750294539"/>
    <n v="959099.28876677016"/>
    <n v="3.7332777707246273E-2"/>
    <x v="0"/>
    <n v="1.0247686841986505"/>
    <n v="946033.44315873948"/>
    <n v="5.0447229407614029E-2"/>
  </r>
  <r>
    <x v="9"/>
    <x v="5"/>
    <x v="2"/>
    <x v="2"/>
    <s v="Forecast"/>
    <n v="914945.25312742847"/>
    <n v="996293.70000000007"/>
    <x v="3"/>
    <n v="-81348.4468725716"/>
    <n v="81348.4468725716"/>
    <n v="8.1651070234180598E-2"/>
    <n v="-8.1651070234180598E-2"/>
    <x v="9"/>
    <n v="920426.4"/>
    <n v="1.0277293018329761"/>
    <n v="945949.18146063958"/>
    <n v="5.0531804566625774E-2"/>
    <x v="0"/>
    <n v="1.0247686841986505"/>
    <n v="937607.24316119612"/>
    <n v="5.8904775608642254E-2"/>
  </r>
  <r>
    <x v="9"/>
    <x v="5"/>
    <x v="3"/>
    <x v="2"/>
    <s v="Forecast"/>
    <n v="959233.03740947391"/>
    <n v="996293.70000000007"/>
    <x v="2"/>
    <n v="-37060.662590526161"/>
    <n v="37060.662590526161"/>
    <n v="3.7198531507853697E-2"/>
    <n v="-3.7198531507853697E-2"/>
    <x v="9"/>
    <n v="920426.4"/>
    <n v="1.0344754279817823"/>
    <n v="952158.49406573118"/>
    <n v="4.4299392773706071E-2"/>
    <x v="0"/>
    <n v="1.0247686841986505"/>
    <n v="982991.97758598148"/>
    <n v="1.335120598877478E-2"/>
  </r>
  <r>
    <x v="9"/>
    <x v="5"/>
    <x v="4"/>
    <x v="2"/>
    <s v="Forecast"/>
    <n v="965928.06890779629"/>
    <n v="996293.70000000007"/>
    <x v="1"/>
    <n v="-30365.631092203781"/>
    <n v="30365.631092203781"/>
    <n v="3.04785939047931E-2"/>
    <n v="-3.04785939047931E-2"/>
    <x v="9"/>
    <n v="920426.4"/>
    <n v="1.0501531076836479"/>
    <n v="966588.6443540724"/>
    <n v="2.9815561059883915E-2"/>
    <x v="1"/>
    <n v="1.0247686841986505"/>
    <n v="989852.83620518586"/>
    <n v="6.4648243733893057E-3"/>
  </r>
  <r>
    <x v="9"/>
    <x v="5"/>
    <x v="5"/>
    <x v="2"/>
    <s v="Forecast"/>
    <n v="968413.98774620995"/>
    <n v="996293.70000000007"/>
    <x v="0"/>
    <n v="-27879.712253790116"/>
    <n v="27879.712253790116"/>
    <n v="2.7983427230133199E-2"/>
    <n v="-2.7983427230133199E-2"/>
    <x v="9"/>
    <n v="920426.4"/>
    <n v="1.0663445689017925"/>
    <n v="981491.69271382887"/>
    <n v="1.4857072052318704E-2"/>
    <x v="1"/>
    <n v="1.0247686841986505"/>
    <n v="992400.32798225165"/>
    <n v="3.9078557033417165E-3"/>
  </r>
  <r>
    <x v="9"/>
    <x v="6"/>
    <x v="0"/>
    <x v="2"/>
    <s v="Forecast"/>
    <n v="919328.78733721306"/>
    <n v="998076.6"/>
    <x v="6"/>
    <n v="-78747.812662786921"/>
    <n v="78747.812662786921"/>
    <n v="7.88995680920552E-2"/>
    <n v="-7.88995680920552E-2"/>
    <x v="9"/>
    <n v="946861.20000000007"/>
    <n v="1.0665461666367193"/>
    <n v="1009871.1831970441"/>
    <n v="1.1817312616129956E-2"/>
    <x v="0"/>
    <n v="1.0247686841986505"/>
    <n v="942099.35174549685"/>
    <n v="5.6085122378886673E-2"/>
  </r>
  <r>
    <x v="9"/>
    <x v="6"/>
    <x v="1"/>
    <x v="2"/>
    <s v="Forecast"/>
    <n v="916244.033227148"/>
    <n v="998076.6"/>
    <x v="5"/>
    <n v="-81832.566772851977"/>
    <n v="81832.566772851977"/>
    <n v="8.1990266852115398E-2"/>
    <n v="-8.1990266852115398E-2"/>
    <x v="9"/>
    <n v="946861.20000000007"/>
    <n v="1.0420162750294539"/>
    <n v="986644.78059391887"/>
    <n v="1.1453849740672317E-2"/>
    <x v="0"/>
    <n v="1.0247686841986505"/>
    <n v="938938.19233504904"/>
    <n v="5.9252373680487989E-2"/>
  </r>
  <r>
    <x v="9"/>
    <x v="6"/>
    <x v="2"/>
    <x v="2"/>
    <s v="Forecast"/>
    <n v="917232.61626024696"/>
    <n v="998076.6"/>
    <x v="4"/>
    <n v="-80843.983739753021"/>
    <n v="80843.983739753021"/>
    <n v="8.0999778714131804E-2"/>
    <n v="-8.0999778714131804E-2"/>
    <x v="9"/>
    <n v="946861.20000000007"/>
    <n v="1.0277293018329761"/>
    <n v="973117.00000873394"/>
    <n v="2.5007699801063401E-2"/>
    <x v="0"/>
    <n v="1.0247686841986505"/>
    <n v="939951.26126909896"/>
    <n v="5.8237352454612215E-2"/>
  </r>
  <r>
    <x v="9"/>
    <x v="6"/>
    <x v="3"/>
    <x v="2"/>
    <s v="Forecast"/>
    <n v="989496.43648520543"/>
    <n v="998076.6"/>
    <x v="3"/>
    <n v="-8580.163514794549"/>
    <n v="8580.163514794549"/>
    <n v="8.5966984045057794E-3"/>
    <n v="-8.5966984045057794E-3"/>
    <x v="9"/>
    <n v="946861.20000000007"/>
    <n v="1.0344754279817823"/>
    <n v="979504.64510934404"/>
    <n v="1.8607745027441717E-2"/>
    <x v="0"/>
    <n v="1.0247686841986505"/>
    <n v="1014004.9612361975"/>
    <n v="1.5959056886212467E-2"/>
  </r>
  <r>
    <x v="9"/>
    <x v="6"/>
    <x v="4"/>
    <x v="2"/>
    <s v="Forecast"/>
    <n v="969517.76953504607"/>
    <n v="998076.6"/>
    <x v="2"/>
    <n v="-28558.830464953906"/>
    <n v="28558.830464953906"/>
    <n v="2.86138663755406E-2"/>
    <n v="-2.86138663755406E-2"/>
    <x v="9"/>
    <n v="946861.20000000007"/>
    <n v="1.0501531076836479"/>
    <n v="994349.23172506818"/>
    <n v="3.7345513109232256E-3"/>
    <x v="1"/>
    <n v="1.0247686841986505"/>
    <n v="993531.44899363967"/>
    <n v="4.5539099968482438E-3"/>
  </r>
  <r>
    <x v="9"/>
    <x v="6"/>
    <x v="5"/>
    <x v="2"/>
    <s v="Forecast"/>
    <n v="981439.70096908731"/>
    <n v="998076.6"/>
    <x v="1"/>
    <n v="-16636.899030912668"/>
    <n v="16636.899030912668"/>
    <n v="1.66689601087859E-2"/>
    <n v="-1.66689601087859E-2"/>
    <x v="9"/>
    <n v="946861.20000000007"/>
    <n v="1.0663445689017925"/>
    <n v="1009680.2981238341"/>
    <n v="1.1626059687036141E-2"/>
    <x v="1"/>
    <n v="1.0247686841986505"/>
    <n v="1005748.6709824087"/>
    <n v="7.686855881010245E-3"/>
  </r>
  <r>
    <x v="9"/>
    <x v="6"/>
    <x v="6"/>
    <x v="2"/>
    <s v="Forecast"/>
    <n v="965139.63407360495"/>
    <n v="998076.6"/>
    <x v="0"/>
    <n v="-32936.965926395031"/>
    <n v="32936.965926395031"/>
    <n v="3.3000438970711303E-2"/>
    <n v="-3.3000438970711303E-2"/>
    <x v="9"/>
    <n v="946861.20000000007"/>
    <n v="1.0410229277294032"/>
    <n v="985704.2185773761"/>
    <n v="1.239622432048189E-2"/>
    <x v="1"/>
    <n v="1.0247686841986505"/>
    <n v="989044.87287757522"/>
    <n v="9.0491322233431301E-3"/>
  </r>
  <r>
    <x v="10"/>
    <x v="0"/>
    <x v="0"/>
    <x v="2"/>
    <s v="Forecast"/>
    <n v="9643.8262500000019"/>
    <n v="9728.1"/>
    <x v="0"/>
    <n v="-84.273749999998472"/>
    <n v="84.273749999998472"/>
    <n v="8.6629197890645097E-3"/>
    <n v="-8.6629197890645097E-3"/>
    <x v="10"/>
    <n v="9143.1"/>
    <n v="1.2218980987909187"/>
    <n v="11171.936507055249"/>
    <n v="0.14841916788018711"/>
    <x v="0"/>
    <n v="1.005048087592062"/>
    <n v="9692.5091296326282"/>
    <n v="3.6585633749007707E-3"/>
  </r>
  <r>
    <x v="10"/>
    <x v="1"/>
    <x v="0"/>
    <x v="2"/>
    <s v="Forecast"/>
    <n v="9523.2784218750021"/>
    <n v="8974.8000000000011"/>
    <x v="1"/>
    <n v="548.478421875001"/>
    <n v="548.478421875001"/>
    <n v="6.1113163733453803E-2"/>
    <n v="6.1113163733453803E-2"/>
    <x v="10"/>
    <n v="8382.6"/>
    <n v="1.2218980987909187"/>
    <n v="10242.683002924756"/>
    <n v="0.14127144927182272"/>
    <x v="0"/>
    <n v="1.005048087592062"/>
    <n v="9571.3527655122216"/>
    <n v="6.646975592907034E-2"/>
  </r>
  <r>
    <x v="10"/>
    <x v="1"/>
    <x v="1"/>
    <x v="2"/>
    <s v="Forecast"/>
    <n v="9585"/>
    <n v="8974.8000000000011"/>
    <x v="0"/>
    <n v="610.19999999999891"/>
    <n v="610.19999999999891"/>
    <n v="6.7990373044524599E-2"/>
    <n v="6.7990373044524599E-2"/>
    <x v="10"/>
    <n v="8382.6"/>
    <n v="1.1726257866093059"/>
    <n v="9829.6529188311688"/>
    <n v="9.5250358652133479E-2"/>
    <x v="0"/>
    <n v="1.005048087592062"/>
    <n v="9633.3859195699133"/>
    <n v="7.3381681995132161E-2"/>
  </r>
  <r>
    <x v="10"/>
    <x v="2"/>
    <x v="0"/>
    <x v="2"/>
    <s v="Forecast"/>
    <n v="9404.2374416015646"/>
    <n v="9947.7000000000007"/>
    <x v="2"/>
    <n v="-543.46255839843616"/>
    <n v="543.46255839843616"/>
    <n v="5.46319811010018E-2"/>
    <n v="-5.46319811010018E-2"/>
    <x v="10"/>
    <n v="8127"/>
    <n v="1.2218980987909187"/>
    <n v="9930.3658488737965"/>
    <n v="1.742528536868244E-3"/>
    <x v="0"/>
    <n v="1.005048087592062"/>
    <n v="9451.7108559433182"/>
    <n v="4.98596805348656E-2"/>
  </r>
  <r>
    <x v="10"/>
    <x v="2"/>
    <x v="1"/>
    <x v="2"/>
    <s v="Forecast"/>
    <n v="9465.1875"/>
    <n v="9947.7000000000007"/>
    <x v="1"/>
    <n v="-482.51250000000073"/>
    <n v="482.51250000000073"/>
    <n v="4.85049307880214E-2"/>
    <n v="-4.85049307880214E-2"/>
    <x v="10"/>
    <n v="8127"/>
    <n v="1.1726257866093059"/>
    <n v="9529.9297677738286"/>
    <n v="4.1996665784671032E-2"/>
    <x v="0"/>
    <n v="1.005048087592062"/>
    <n v="9512.9685955752902"/>
    <n v="4.3701700335224268E-2"/>
  </r>
  <r>
    <x v="10"/>
    <x v="2"/>
    <x v="2"/>
    <x v="2"/>
    <s v="Forecast"/>
    <n v="9252.1439599163823"/>
    <n v="9947.7000000000007"/>
    <x v="0"/>
    <n v="-695.55604008361843"/>
    <n v="695.55604008361843"/>
    <n v="6.9921292367443599E-2"/>
    <n v="-6.9921292367443599E-2"/>
    <x v="10"/>
    <n v="8127"/>
    <n v="1.1258614469218047"/>
    <n v="9149.8759791335069"/>
    <n v="8.0201857802958854E-2"/>
    <x v="0"/>
    <n v="1.005048087592062"/>
    <n v="9298.8495930404079"/>
    <n v="6.5226173583802574E-2"/>
  </r>
  <r>
    <x v="10"/>
    <x v="3"/>
    <x v="0"/>
    <x v="2"/>
    <s v="Forecast"/>
    <n v="9286.6844735815448"/>
    <n v="9305.1"/>
    <x v="3"/>
    <n v="-18.415526418455556"/>
    <n v="18.415526418455556"/>
    <n v="1.9790788297230099E-3"/>
    <n v="-1.9790788297230099E-3"/>
    <x v="10"/>
    <n v="8556.3000000000011"/>
    <n v="1.2218980987909187"/>
    <n v="10454.926702684739"/>
    <n v="0.12356951593048315"/>
    <x v="0"/>
    <n v="1.005048087592062"/>
    <n v="9333.5644702440259"/>
    <n v="3.0590181990548739E-3"/>
  </r>
  <r>
    <x v="10"/>
    <x v="3"/>
    <x v="1"/>
    <x v="2"/>
    <s v="Forecast"/>
    <n v="9346.8726562499996"/>
    <n v="9305.1"/>
    <x v="2"/>
    <n v="41.772656249999272"/>
    <n v="41.772656249999272"/>
    <n v="4.4892216365218299E-3"/>
    <n v="4.4892216365218299E-3"/>
    <x v="10"/>
    <n v="8556.3000000000011"/>
    <n v="1.1726257866093059"/>
    <n v="10033.338017965205"/>
    <n v="7.826224521662363E-2"/>
    <x v="0"/>
    <n v="1.005048087592062"/>
    <n v="9394.0564881305982"/>
    <n v="9.5599712126250968E-3"/>
  </r>
  <r>
    <x v="10"/>
    <x v="3"/>
    <x v="2"/>
    <x v="2"/>
    <s v="Forecast"/>
    <n v="9310.6383852213548"/>
    <n v="9305.1"/>
    <x v="1"/>
    <n v="5.5383852213544742"/>
    <n v="5.5383852213544742"/>
    <n v="5.9519889322570099E-4"/>
    <n v="5.9519889322570099E-4"/>
    <x v="10"/>
    <n v="8556.3000000000011"/>
    <n v="1.1258614469218047"/>
    <n v="9633.2082982970387"/>
    <n v="3.5261125436270253E-2"/>
    <x v="0"/>
    <n v="1.005048087592062"/>
    <n v="9357.6393033279674"/>
    <n v="5.646291101435448E-3"/>
  </r>
  <r>
    <x v="10"/>
    <x v="3"/>
    <x v="3"/>
    <x v="2"/>
    <s v="Forecast"/>
    <n v="10010.609619450319"/>
    <n v="9305.1"/>
    <x v="0"/>
    <n v="705.5096194503185"/>
    <n v="705.5096194503185"/>
    <n v="7.5819670874071002E-2"/>
    <n v="7.5819670874071002E-2"/>
    <x v="10"/>
    <n v="8556.3000000000011"/>
    <n v="1.1195533406856237"/>
    <n v="9579.234248908404"/>
    <n v="2.9460645120246272E-2"/>
    <x v="0"/>
    <n v="1.005048087592062"/>
    <n v="10061.144053659242"/>
    <n v="8.125050280590658E-2"/>
  </r>
  <r>
    <x v="10"/>
    <x v="4"/>
    <x v="0"/>
    <x v="2"/>
    <s v="Forecast"/>
    <n v="9170.6009176617772"/>
    <n v="8576.1"/>
    <x v="4"/>
    <n v="594.50091766177684"/>
    <n v="594.50091766177684"/>
    <n v="6.9320660633828496E-2"/>
    <n v="6.9320660633828496E-2"/>
    <x v="10"/>
    <n v="7785.9000000000005"/>
    <n v="1.2218980987909187"/>
    <n v="9513.5764073762148"/>
    <n v="0.10931267212091911"/>
    <x v="0"/>
    <n v="1.005048087592062"/>
    <n v="9216.8949143659775"/>
    <n v="7.471868499270963E-2"/>
  </r>
  <r>
    <x v="10"/>
    <x v="4"/>
    <x v="1"/>
    <x v="2"/>
    <s v="Forecast"/>
    <n v="9440.3413828125013"/>
    <n v="8576.1"/>
    <x v="3"/>
    <n v="864.24138281250089"/>
    <n v="864.24138281250089"/>
    <n v="0.100773239912373"/>
    <n v="0.100773239912373"/>
    <x v="10"/>
    <n v="7785.9000000000005"/>
    <n v="1.1726257866093059"/>
    <n v="9129.9471119613954"/>
    <n v="6.4580300131924187E-2"/>
    <x v="0"/>
    <n v="1.005048087592062"/>
    <n v="9487.9970530119062"/>
    <n v="0.10633003964644837"/>
  </r>
  <r>
    <x v="10"/>
    <x v="4"/>
    <x v="2"/>
    <x v="2"/>
    <s v="Forecast"/>
    <n v="9367.2458935810027"/>
    <n v="8576.1"/>
    <x v="2"/>
    <n v="791.14589358100238"/>
    <n v="791.14589358100238"/>
    <n v="9.2250077958629495E-2"/>
    <n v="9.2250077958629495E-2"/>
    <x v="10"/>
    <n v="7785.9000000000005"/>
    <n v="1.1258614469218047"/>
    <n v="8765.8446395884803"/>
    <n v="2.212481659361247E-2"/>
    <x v="0"/>
    <n v="1.005048087592062"/>
    <n v="9414.5325713481834"/>
    <n v="9.7763852024601278E-2"/>
  </r>
  <r>
    <x v="10"/>
    <x v="4"/>
    <x v="3"/>
    <x v="2"/>
    <s v="Forecast"/>
    <n v="10071.48989633772"/>
    <n v="8576.1"/>
    <x v="1"/>
    <n v="1495.3898963377196"/>
    <n v="1495.3898963377196"/>
    <n v="0.174367124489887"/>
    <n v="0.174367124489887"/>
    <x v="10"/>
    <n v="7785.9000000000005"/>
    <n v="1.1195533406856237"/>
    <n v="8716.730355244199"/>
    <n v="1.6397937902333071E-2"/>
    <x v="0"/>
    <n v="1.005048087592062"/>
    <n v="10122.331659517"/>
    <n v="0.18029543259954986"/>
  </r>
  <r>
    <x v="10"/>
    <x v="4"/>
    <x v="4"/>
    <x v="2"/>
    <s v="Forecast"/>
    <n v="9956.6170015722437"/>
    <n v="8576.1"/>
    <x v="0"/>
    <n v="1380.5170015722433"/>
    <n v="1380.5170015722433"/>
    <n v="0.160972586790294"/>
    <n v="0.160972586790294"/>
    <x v="10"/>
    <n v="7785.9000000000005"/>
    <n v="1.1273972698746437"/>
    <n v="8777.8024035169892"/>
    <n v="2.3519129151594414E-2"/>
    <x v="1"/>
    <n v="1.005048087592062"/>
    <n v="10006.878876316794"/>
    <n v="0.16683327810039453"/>
  </r>
  <r>
    <x v="10"/>
    <x v="5"/>
    <x v="0"/>
    <x v="2"/>
    <s v="Forecast"/>
    <n v="9055.9684061910048"/>
    <n v="9465.3000000000011"/>
    <x v="5"/>
    <n v="-409.33159380899633"/>
    <n v="409.33159380899633"/>
    <n v="4.3245496054958199E-2"/>
    <n v="-4.3245496054958199E-2"/>
    <x v="10"/>
    <n v="8481.6"/>
    <n v="1.2218980987909187"/>
    <n v="10363.650914705056"/>
    <n v="9.4909925169308448E-2"/>
    <x v="0"/>
    <n v="1.005048087592062"/>
    <n v="9101.6837279364026"/>
    <n v="3.8415715514943889E-2"/>
  </r>
  <r>
    <x v="10"/>
    <x v="5"/>
    <x v="1"/>
    <x v="2"/>
    <s v="Forecast"/>
    <n v="9534.7447966406253"/>
    <n v="9465.3000000000011"/>
    <x v="4"/>
    <n v="69.44479664062419"/>
    <n v="69.44479664062419"/>
    <n v="7.33677713761045E-3"/>
    <n v="7.33677713761045E-3"/>
    <x v="10"/>
    <n v="8481.6"/>
    <n v="1.1726257866093059"/>
    <n v="9945.74287170549"/>
    <n v="5.0758335362375076E-2"/>
    <x v="0"/>
    <n v="1.005048087592062"/>
    <n v="9582.8770235420252"/>
    <n v="1.2421901423306615E-2"/>
  </r>
  <r>
    <x v="10"/>
    <x v="5"/>
    <x v="2"/>
    <x v="2"/>
    <s v="Forecast"/>
    <n v="9427.6272358312963"/>
    <n v="9465.3000000000011"/>
    <x v="3"/>
    <n v="-37.672764168704816"/>
    <n v="37.672764168704816"/>
    <n v="3.9800919325013303E-3"/>
    <n v="-3.9800919325013303E-3"/>
    <x v="10"/>
    <n v="8481.6"/>
    <n v="1.1258614469218047"/>
    <n v="9549.1064482119782"/>
    <n v="8.8540720539208584E-3"/>
    <x v="0"/>
    <n v="1.005048087592062"/>
    <n v="9475.2187239030827"/>
    <n v="1.0479038068610213E-3"/>
  </r>
  <r>
    <x v="10"/>
    <x v="5"/>
    <x v="3"/>
    <x v="2"/>
    <s v="Forecast"/>
    <n v="10136.428858350951"/>
    <n v="9465.3000000000011"/>
    <x v="2"/>
    <n v="671.1288583509504"/>
    <n v="671.1288583509504"/>
    <n v="7.0904129647338193E-2"/>
    <n v="7.0904129647338193E-2"/>
    <x v="10"/>
    <n v="8481.6"/>
    <n v="1.1195533406856237"/>
    <n v="9495.6036143591864"/>
    <n v="3.2015482191991062E-3"/>
    <x v="0"/>
    <n v="1.005048087592062"/>
    <n v="10187.598439098612"/>
    <n v="7.6310147496498906E-2"/>
  </r>
  <r>
    <x v="10"/>
    <x v="5"/>
    <x v="4"/>
    <x v="2"/>
    <s v="Forecast"/>
    <n v="10010.820387321774"/>
    <n v="9465.3000000000011"/>
    <x v="1"/>
    <n v="545.52038732177243"/>
    <n v="545.52038732177243"/>
    <n v="5.7633713386979001E-2"/>
    <n v="5.7633713386979001E-2"/>
    <x v="10"/>
    <n v="8481.6"/>
    <n v="1.1273972698746437"/>
    <n v="9562.1326841687787"/>
    <n v="1.0230281572562689E-2"/>
    <x v="1"/>
    <n v="1.005048087592062"/>
    <n v="10061.355885505374"/>
    <n v="6.2972741012474312E-2"/>
  </r>
  <r>
    <x v="10"/>
    <x v="5"/>
    <x v="5"/>
    <x v="2"/>
    <s v="Forecast"/>
    <n v="9405.2218336240767"/>
    <n v="9465.3000000000011"/>
    <x v="0"/>
    <n v="-60.078166375924411"/>
    <n v="60.078166375924411"/>
    <n v="6.3472015018989801E-3"/>
    <n v="-6.3472015018989801E-3"/>
    <x v="10"/>
    <n v="8481.6"/>
    <n v="1.1376788759569489"/>
    <n v="9649.3371543164594"/>
    <n v="1.9443351432755253E-2"/>
    <x v="1"/>
    <n v="1.005048087592062"/>
    <n v="9452.7002172629855"/>
    <n v="1.331155138982983E-3"/>
  </r>
  <r>
    <x v="10"/>
    <x v="6"/>
    <x v="0"/>
    <x v="2"/>
    <s v="Forecast"/>
    <n v="8942.7688011136179"/>
    <n v="9760.5"/>
    <x v="6"/>
    <n v="-817.73119888638212"/>
    <n v="817.73119888638212"/>
    <n v="8.3779642322256195E-2"/>
    <n v="-8.3779642322256195E-2"/>
    <x v="10"/>
    <n v="8901"/>
    <n v="1.2218980987909187"/>
    <n v="10876.114977337968"/>
    <n v="0.11429895777244685"/>
    <x v="0"/>
    <n v="1.005048087592062"/>
    <n v="8987.9126813371986"/>
    <n v="7.915448170306863E-2"/>
  </r>
  <r>
    <x v="10"/>
    <x v="6"/>
    <x v="1"/>
    <x v="2"/>
    <s v="Forecast"/>
    <n v="9630.0922446070326"/>
    <n v="9760.5"/>
    <x v="5"/>
    <n v="-130.40775539296737"/>
    <n v="130.40775539296737"/>
    <n v="1.33607658821748E-2"/>
    <n v="-1.33607658821748E-2"/>
    <x v="10"/>
    <n v="8901"/>
    <n v="1.1726257866093059"/>
    <n v="10437.542126609433"/>
    <n v="6.9365516788016252E-2"/>
    <x v="0"/>
    <n v="1.005048087592062"/>
    <n v="9678.7057937774462"/>
    <n v="8.3801246065830486E-3"/>
  </r>
  <r>
    <x v="10"/>
    <x v="6"/>
    <x v="2"/>
    <x v="2"/>
    <s v="Forecast"/>
    <n v="9484.234744190946"/>
    <n v="9760.5"/>
    <x v="4"/>
    <n v="-276.265255809054"/>
    <n v="276.265255809054"/>
    <n v="2.8304416352548999E-2"/>
    <n v="-2.8304416352548999E-2"/>
    <x v="10"/>
    <n v="8901"/>
    <n v="1.1258614469218047"/>
    <n v="10021.292739050983"/>
    <n v="2.6719198714305933E-2"/>
    <x v="0"/>
    <n v="1.005048087592062"/>
    <n v="9532.1119919232988"/>
    <n v="2.3399211933476893E-2"/>
  </r>
  <r>
    <x v="10"/>
    <x v="6"/>
    <x v="3"/>
    <x v="2"/>
    <s v="Forecast"/>
    <n v="10197.309135238354"/>
    <n v="9760.5"/>
    <x v="3"/>
    <n v="436.80913523835443"/>
    <n v="436.80913523835443"/>
    <n v="4.4752741687245003E-2"/>
    <n v="4.4752741687245003E-2"/>
    <x v="10"/>
    <n v="8901"/>
    <n v="1.1195533406856237"/>
    <n v="9965.1442854427369"/>
    <n v="2.0966578089517636E-2"/>
    <x v="0"/>
    <n v="1.005048087592062"/>
    <n v="10248.786044956372"/>
    <n v="5.0026745039329162E-2"/>
  </r>
  <r>
    <x v="10"/>
    <x v="6"/>
    <x v="4"/>
    <x v="2"/>
    <s v="Forecast"/>
    <n v="10061.636061461957"/>
    <n v="9760.5"/>
    <x v="2"/>
    <n v="301.13606146195707"/>
    <n v="301.13606146195707"/>
    <n v="3.0852524098351201E-2"/>
    <n v="3.0852524098351201E-2"/>
    <x v="10"/>
    <n v="8901"/>
    <n v="1.1273972698746437"/>
    <n v="10034.963099154204"/>
    <n v="2.811977861320665E-2"/>
    <x v="1"/>
    <n v="1.005048087592062"/>
    <n v="10112.428081619666"/>
    <n v="3.605635793449783E-2"/>
  </r>
  <r>
    <x v="10"/>
    <x v="6"/>
    <x v="5"/>
    <x v="2"/>
    <s v="Forecast"/>
    <n v="9461.5750553110702"/>
    <n v="9760.5"/>
    <x v="1"/>
    <n v="-298.92494468892983"/>
    <n v="298.92494468892983"/>
    <n v="3.06259868540474E-2"/>
    <n v="-3.06259868540474E-2"/>
    <x v="10"/>
    <n v="8901"/>
    <n v="1.1376788759569489"/>
    <n v="10126.479674892802"/>
    <n v="3.7495996608042828E-2"/>
    <x v="1"/>
    <n v="1.005048087592062"/>
    <n v="9509.3379149491484"/>
    <n v="2.5732501926218083E-2"/>
  </r>
  <r>
    <x v="10"/>
    <x v="6"/>
    <x v="6"/>
    <x v="2"/>
    <s v="Forecast"/>
    <n v="9487.6467825054278"/>
    <n v="9760.5"/>
    <x v="0"/>
    <n v="-272.85321749457216"/>
    <n v="272.85321749457216"/>
    <n v="2.79548401715662E-2"/>
    <n v="-2.79548401715662E-2"/>
    <x v="10"/>
    <n v="8901"/>
    <n v="1.1016620318336374"/>
    <n v="9805.8937453512062"/>
    <n v="4.650760242939013E-3"/>
    <x v="1"/>
    <n v="1.005048087592062"/>
    <n v="9535.5412545060608"/>
    <n v="2.3047871061312352E-2"/>
  </r>
  <r>
    <x v="11"/>
    <x v="0"/>
    <x v="0"/>
    <x v="2"/>
    <s v="Forecast"/>
    <n v="6013.3590000000004"/>
    <n v="6211.8"/>
    <x v="0"/>
    <n v="-198.4409999999998"/>
    <n v="198.4409999999998"/>
    <n v="3.1945812807881703E-2"/>
    <n v="-3.1945812807881703E-2"/>
    <x v="11"/>
    <n v="5533.2"/>
    <n v="1.1941516180913279"/>
    <n v="6607.4797332229355"/>
    <n v="6.3698079980510525E-2"/>
    <x v="0"/>
    <n v="1.018716649634493"/>
    <n v="6125.9089335294257"/>
    <n v="1.3827081759002949E-2"/>
  </r>
  <r>
    <x v="11"/>
    <x v="1"/>
    <x v="0"/>
    <x v="2"/>
    <s v="Forecast"/>
    <n v="5953.2254100000009"/>
    <n v="5770.8"/>
    <x v="1"/>
    <n v="182.42541000000074"/>
    <n v="182.42541000000074"/>
    <n v="3.1611805988771197E-2"/>
    <n v="3.1611805988771197E-2"/>
    <x v="11"/>
    <n v="5613.3"/>
    <n v="1.1941516180913279"/>
    <n v="6703.1312778320507"/>
    <n v="0.16156014379844225"/>
    <x v="0"/>
    <n v="1.018716649634493"/>
    <n v="6064.6498441941321"/>
    <n v="5.092012272026962E-2"/>
  </r>
  <r>
    <x v="11"/>
    <x v="1"/>
    <x v="1"/>
    <x v="2"/>
    <s v="Forecast"/>
    <n v="5851.1522921101778"/>
    <n v="5770.8"/>
    <x v="0"/>
    <n v="80.352292110177586"/>
    <n v="80.352292110177586"/>
    <n v="1.39239433198478E-2"/>
    <n v="1.39239433198478E-2"/>
    <x v="11"/>
    <n v="5613.3"/>
    <n v="1.161432707101965"/>
    <n v="6519.4702147754606"/>
    <n v="0.12973421618761011"/>
    <x v="0"/>
    <n v="1.018716649634493"/>
    <n v="5960.6662595196649"/>
    <n v="3.2901202522988962E-2"/>
  </r>
  <r>
    <x v="11"/>
    <x v="2"/>
    <x v="0"/>
    <x v="2"/>
    <s v="Forecast"/>
    <n v="5893.6931559000004"/>
    <n v="6294.6"/>
    <x v="2"/>
    <n v="-400.90684409999994"/>
    <n v="400.90684409999994"/>
    <n v="6.3690598941950199E-2"/>
    <n v="-6.3690598941950199E-2"/>
    <x v="11"/>
    <n v="5115.6000000000004"/>
    <n v="1.1941516180913279"/>
    <n v="6108.8020175079973"/>
    <n v="2.9517043575763832E-2"/>
    <x v="0"/>
    <n v="1.018716649634493"/>
    <n v="6004.0033457521904"/>
    <n v="4.6166023932864668E-2"/>
  </r>
  <r>
    <x v="11"/>
    <x v="2"/>
    <x v="1"/>
    <x v="2"/>
    <s v="Forecast"/>
    <n v="5821.6454999999996"/>
    <n v="6294.6"/>
    <x v="1"/>
    <n v="-472.95450000000073"/>
    <n v="472.95450000000073"/>
    <n v="7.5136545610523395E-2"/>
    <n v="-7.5136545610523395E-2"/>
    <x v="11"/>
    <n v="5115.6000000000004"/>
    <n v="1.161432707101965"/>
    <n v="5941.4251564508122"/>
    <n v="5.6107591197087685E-2"/>
    <x v="0"/>
    <n v="1.018716649634493"/>
    <n v="5930.6071991197223"/>
    <n v="5.782620037496871E-2"/>
  </r>
  <r>
    <x v="11"/>
    <x v="2"/>
    <x v="2"/>
    <x v="2"/>
    <s v="Forecast"/>
    <n v="5776.5707999999995"/>
    <n v="6294.6"/>
    <x v="0"/>
    <n v="-518.02920000000086"/>
    <n v="518.02920000000086"/>
    <n v="8.2297397769516903E-2"/>
    <n v="-8.2297397769516903E-2"/>
    <x v="11"/>
    <n v="5115.6000000000004"/>
    <n v="1.1231236237289328"/>
    <n v="5745.4512095477294"/>
    <n v="8.7241252891727988E-2"/>
    <x v="0"/>
    <n v="1.018716649634493"/>
    <n v="5884.688851752443"/>
    <n v="6.5121079694906311E-2"/>
  </r>
  <r>
    <x v="11"/>
    <x v="3"/>
    <x v="0"/>
    <x v="2"/>
    <s v="Forecast"/>
    <n v="5834.7562243410002"/>
    <n v="5734.8"/>
    <x v="3"/>
    <n v="99.956224341000052"/>
    <n v="99.956224341000052"/>
    <n v="1.74297663983051E-2"/>
    <n v="1.74297663983051E-2"/>
    <x v="11"/>
    <n v="5427"/>
    <n v="1.1941516180913279"/>
    <n v="6480.6608313816359"/>
    <n v="0.13005873463444859"/>
    <x v="0"/>
    <n v="1.018716649634493"/>
    <n v="5943.963312294668"/>
    <n v="3.6472642863686226E-2"/>
  </r>
  <r>
    <x v="11"/>
    <x v="3"/>
    <x v="1"/>
    <x v="2"/>
    <s v="Forecast"/>
    <n v="5792.5372724999997"/>
    <n v="5734.8"/>
    <x v="2"/>
    <n v="57.737272499999563"/>
    <n v="57.737272499999563"/>
    <n v="1.00678790018832E-2"/>
    <n v="1.00678790018832E-2"/>
    <x v="11"/>
    <n v="5427"/>
    <n v="1.161432707101965"/>
    <n v="6303.095301442364"/>
    <n v="9.9095923387452697E-2"/>
    <x v="0"/>
    <n v="1.018716649634493"/>
    <n v="5900.9541631241245"/>
    <n v="2.897296560021698E-2"/>
  </r>
  <r>
    <x v="11"/>
    <x v="3"/>
    <x v="2"/>
    <x v="2"/>
    <s v="Forecast"/>
    <n v="5782.3473707999983"/>
    <n v="5734.8"/>
    <x v="1"/>
    <n v="47.547370799998134"/>
    <n v="47.547370799998134"/>
    <n v="8.2910251098552903E-3"/>
    <n v="8.2910251098552903E-3"/>
    <x v="11"/>
    <n v="5427"/>
    <n v="1.1231236237289328"/>
    <n v="6095.191905976918"/>
    <n v="6.2842977257605806E-2"/>
    <x v="0"/>
    <n v="1.018716649634493"/>
    <n v="5890.573540604194"/>
    <n v="2.7162854956440302E-2"/>
  </r>
  <r>
    <x v="11"/>
    <x v="3"/>
    <x v="3"/>
    <x v="2"/>
    <s v="Forecast"/>
    <n v="5949.7860094462003"/>
    <n v="5734.8"/>
    <x v="0"/>
    <n v="214.98600944620011"/>
    <n v="214.98600944620011"/>
    <n v="3.74879698413546E-2"/>
    <n v="3.74879698413546E-2"/>
    <x v="11"/>
    <n v="5427"/>
    <n v="1.1270571232566875"/>
    <n v="6116.5390079140434"/>
    <n v="6.6565356754209951E-2"/>
    <x v="0"/>
    <n v="1.018716649634493"/>
    <n v="6061.1460695852129"/>
    <n v="5.6906268672876598E-2"/>
  </r>
  <r>
    <x v="11"/>
    <x v="4"/>
    <x v="0"/>
    <x v="2"/>
    <s v="Forecast"/>
    <n v="5776.4086620975904"/>
    <n v="5213.7"/>
    <x v="4"/>
    <n v="562.7086620975906"/>
    <n v="562.7086620975906"/>
    <n v="0.10792885323236701"/>
    <n v="0.10792885323236701"/>
    <x v="11"/>
    <n v="5037.3"/>
    <n v="1.1941516180913279"/>
    <n v="6015.2999458114464"/>
    <n v="0.15374876686641858"/>
    <x v="0"/>
    <n v="1.018716649634493"/>
    <n v="5884.5236791717216"/>
    <n v="0.12866556939826262"/>
  </r>
  <r>
    <x v="11"/>
    <x v="4"/>
    <x v="1"/>
    <x v="2"/>
    <s v="Forecast"/>
    <n v="5763.5745861374999"/>
    <n v="5213.7"/>
    <x v="3"/>
    <n v="549.87458613750005"/>
    <n v="549.87458613750005"/>
    <n v="0.105467247087002"/>
    <n v="0.105467247087002"/>
    <x v="11"/>
    <n v="5037.3"/>
    <n v="1.161432707101965"/>
    <n v="5850.4849754847282"/>
    <n v="0.12213686546689077"/>
    <x v="0"/>
    <n v="1.018716649634493"/>
    <n v="5871.4493923085038"/>
    <n v="0.12615789023313653"/>
  </r>
  <r>
    <x v="11"/>
    <x v="4"/>
    <x v="2"/>
    <x v="2"/>
    <s v="Forecast"/>
    <n v="5788.1297181707978"/>
    <n v="5213.7"/>
    <x v="2"/>
    <n v="574.42971817079797"/>
    <n v="574.42971817079797"/>
    <n v="0.11017697952908601"/>
    <n v="0.11017697952908601"/>
    <x v="11"/>
    <n v="5037.3"/>
    <n v="1.1231236237289328"/>
    <n v="5657.5106298097535"/>
    <n v="8.5123929226797415E-2"/>
    <x v="0"/>
    <n v="1.018716649634493"/>
    <n v="5896.4641141447973"/>
    <n v="0.13095577308721207"/>
  </r>
  <r>
    <x v="11"/>
    <x v="4"/>
    <x v="3"/>
    <x v="2"/>
    <s v="Forecast"/>
    <n v="5977.3249292855362"/>
    <n v="5213.7"/>
    <x v="1"/>
    <n v="763.62492928553638"/>
    <n v="763.62492928553638"/>
    <n v="0.14646506881591501"/>
    <n v="0.14646506881591501"/>
    <x v="11"/>
    <n v="5037.3"/>
    <n v="1.1270571232566875"/>
    <n v="5677.3248469809123"/>
    <n v="8.8924342977331358E-2"/>
    <x v="0"/>
    <n v="1.018716649634493"/>
    <n v="6089.2004257384942"/>
    <n v="0.16792305382712747"/>
  </r>
  <r>
    <x v="11"/>
    <x v="4"/>
    <x v="4"/>
    <x v="2"/>
    <s v="Forecast"/>
    <n v="5951.0924752233341"/>
    <n v="5213.7"/>
    <x v="0"/>
    <n v="737.39247522333426"/>
    <n v="737.39247522333426"/>
    <n v="0.141433622038731"/>
    <n v="0.141433622038731"/>
    <x v="11"/>
    <n v="5037.3"/>
    <n v="1.1050820927488492"/>
    <n v="5566.6300258037782"/>
    <n v="6.7692814278492885E-2"/>
    <x v="1"/>
    <n v="1.018716649634493"/>
    <n v="6062.4769880245576"/>
    <n v="0.16279743522346085"/>
  </r>
  <r>
    <x v="11"/>
    <x v="5"/>
    <x v="0"/>
    <x v="2"/>
    <s v="Forecast"/>
    <n v="5718.6445754766137"/>
    <n v="6119.1"/>
    <x v="5"/>
    <n v="-400.45542452338668"/>
    <n v="400.45542452338668"/>
    <n v="6.5443516942587404E-2"/>
    <n v="-6.5443516942587404E-2"/>
    <x v="11"/>
    <n v="5311.8"/>
    <n v="1.1941516180913279"/>
    <n v="6343.0945649775158"/>
    <n v="3.6605802320196668E-2"/>
    <x v="0"/>
    <n v="1.018716649634493"/>
    <n v="5825.6784423800036"/>
    <n v="4.7951750685557799E-2"/>
  </r>
  <r>
    <x v="11"/>
    <x v="5"/>
    <x v="1"/>
    <x v="2"/>
    <s v="Forecast"/>
    <n v="5734.7567132068125"/>
    <n v="6119.1"/>
    <x v="4"/>
    <n v="-384.34328679318787"/>
    <n v="384.34328679318787"/>
    <n v="6.2810427480052305E-2"/>
    <n v="-6.2810427480052305E-2"/>
    <x v="11"/>
    <n v="5311.8"/>
    <n v="1.161432707101965"/>
    <n v="6169.2982535842175"/>
    <n v="8.2035354192964861E-3"/>
    <x v="0"/>
    <n v="1.018716649634493"/>
    <n v="5842.0921453469609"/>
    <n v="4.526937861009616E-2"/>
  </r>
  <r>
    <x v="11"/>
    <x v="5"/>
    <x v="2"/>
    <x v="2"/>
    <s v="Forecast"/>
    <n v="5793.9178478889689"/>
    <n v="6119.1"/>
    <x v="3"/>
    <n v="-325.18215211103143"/>
    <n v="325.18215211103143"/>
    <n v="5.3142153602822498E-2"/>
    <n v="-5.3142153602822498E-2"/>
    <x v="11"/>
    <n v="5311.8"/>
    <n v="1.1231236237289328"/>
    <n v="5965.8080645233458"/>
    <n v="2.5051385902608969E-2"/>
    <x v="0"/>
    <n v="1.018716649634493"/>
    <n v="5902.360578258943"/>
    <n v="3.5420147038135903E-2"/>
  </r>
  <r>
    <x v="11"/>
    <x v="5"/>
    <x v="3"/>
    <x v="2"/>
    <s v="Forecast"/>
    <n v="6006.6997771141614"/>
    <n v="6119.1"/>
    <x v="2"/>
    <n v="-112.40022288583896"/>
    <n v="112.40022288583896"/>
    <n v="1.83687507780293E-2"/>
    <n v="-1.83687507780293E-2"/>
    <x v="11"/>
    <n v="5311.8"/>
    <n v="1.1270571232566875"/>
    <n v="5986.7020273148728"/>
    <n v="2.1636837555380296E-2"/>
    <x v="0"/>
    <n v="1.018716649634493"/>
    <n v="6119.1250723019948"/>
    <n v="4.0973839281008089E-6"/>
  </r>
  <r>
    <x v="11"/>
    <x v="5"/>
    <x v="4"/>
    <x v="2"/>
    <s v="Forecast"/>
    <n v="5979.8144494469007"/>
    <n v="6119.1"/>
    <x v="1"/>
    <n v="-139.28555055309971"/>
    <n v="139.28555055309971"/>
    <n v="2.27624243031001E-2"/>
    <n v="-2.27624243031001E-2"/>
    <x v="11"/>
    <n v="5311.8"/>
    <n v="1.1050820927488492"/>
    <n v="5869.9750602633376"/>
    <n v="4.0712676657786731E-2"/>
    <x v="1"/>
    <n v="1.018716649634493"/>
    <n v="6091.7365413764774"/>
    <n v="4.4718109891198048E-3"/>
  </r>
  <r>
    <x v="11"/>
    <x v="5"/>
    <x v="5"/>
    <x v="2"/>
    <s v="Forecast"/>
    <n v="5890.1867552194681"/>
    <n v="6119.1"/>
    <x v="0"/>
    <n v="-228.9132447805323"/>
    <n v="228.9132447805323"/>
    <n v="3.7409626379783303E-2"/>
    <n v="-3.7409626379783303E-2"/>
    <x v="11"/>
    <n v="5311.8"/>
    <n v="1.10740222563496"/>
    <n v="5882.2991421277811"/>
    <n v="3.8698641609422831E-2"/>
    <x v="1"/>
    <n v="1.018716649634493"/>
    <n v="6000.4313169986426"/>
    <n v="1.9393159615197945E-2"/>
  </r>
  <r>
    <x v="11"/>
    <x v="6"/>
    <x v="0"/>
    <x v="2"/>
    <s v="Forecast"/>
    <n v="5661.4581297218483"/>
    <n v="6048.9000000000005"/>
    <x v="6"/>
    <n v="-387.44187027815224"/>
    <n v="387.44187027815224"/>
    <n v="6.4051624308246499E-2"/>
    <n v="-6.4051624308246499E-2"/>
    <x v="11"/>
    <n v="5667.3"/>
    <n v="1.1941516180913279"/>
    <n v="6767.6154652089826"/>
    <n v="0.11881754785316041"/>
    <x v="0"/>
    <n v="1.018716649634493"/>
    <n v="5767.4216579562044"/>
    <n v="4.653380648445108E-2"/>
  </r>
  <r>
    <x v="11"/>
    <x v="6"/>
    <x v="1"/>
    <x v="2"/>
    <s v="Forecast"/>
    <n v="5706.0829296407783"/>
    <n v="6048.9000000000005"/>
    <x v="5"/>
    <n v="-342.81707035922227"/>
    <n v="342.81707035922227"/>
    <n v="5.6674282986860801E-2"/>
    <n v="-5.6674282986860801E-2"/>
    <x v="11"/>
    <n v="5667.3"/>
    <n v="1.161432707101965"/>
    <n v="6582.1875809589665"/>
    <n v="8.8162737185102397E-2"/>
    <x v="0"/>
    <n v="1.018716649634493"/>
    <n v="5812.8816846202262"/>
    <n v="3.9018386050318953E-2"/>
  </r>
  <r>
    <x v="11"/>
    <x v="6"/>
    <x v="2"/>
    <x v="2"/>
    <s v="Forecast"/>
    <n v="5799.7117657368572"/>
    <n v="6048.9000000000005"/>
    <x v="4"/>
    <n v="-249.18823426314339"/>
    <n v="249.18823426314339"/>
    <n v="4.1195628008917899E-2"/>
    <n v="-4.1195628008917899E-2"/>
    <x v="11"/>
    <n v="5667.3"/>
    <n v="1.1231236237289328"/>
    <n v="6365.0785127589816"/>
    <n v="5.2270414911633686E-2"/>
    <x v="0"/>
    <n v="1.018716649634493"/>
    <n v="5908.2629388372006"/>
    <n v="2.3250022510340706E-2"/>
  </r>
  <r>
    <x v="11"/>
    <x v="6"/>
    <x v="3"/>
    <x v="2"/>
    <s v="Forecast"/>
    <n v="6034.2386969534982"/>
    <n v="6048.9000000000005"/>
    <x v="3"/>
    <n v="-14.661303046502326"/>
    <n v="14.661303046502326"/>
    <n v="2.4237965657396099E-3"/>
    <n v="-2.4237965657396099E-3"/>
    <x v="11"/>
    <n v="5667.3"/>
    <n v="1.1270571232566875"/>
    <n v="6387.3708346326257"/>
    <n v="5.5955766276947067E-2"/>
    <x v="0"/>
    <n v="1.018716649634493"/>
    <n v="6147.179428455277"/>
    <n v="1.6247487717647256E-2"/>
  </r>
  <r>
    <x v="11"/>
    <x v="6"/>
    <x v="4"/>
    <x v="2"/>
    <s v="Forecast"/>
    <n v="6006.7413002814928"/>
    <n v="6048.9000000000005"/>
    <x v="2"/>
    <n v="-42.158699718507705"/>
    <n v="42.158699718507705"/>
    <n v="6.9696473273665798E-3"/>
    <n v="-6.9696473273665798E-3"/>
    <x v="11"/>
    <n v="5667.3"/>
    <n v="1.1050820927488492"/>
    <n v="6262.8317442355528"/>
    <n v="3.5367049254501196E-2"/>
    <x v="1"/>
    <n v="1.018716649634493"/>
    <n v="6119.1673726439003"/>
    <n v="1.1616553860024097E-2"/>
  </r>
  <r>
    <x v="11"/>
    <x v="6"/>
    <x v="5"/>
    <x v="2"/>
    <s v="Forecast"/>
    <n v="5914.9877316456214"/>
    <n v="6048.9000000000005"/>
    <x v="1"/>
    <n v="-133.91226835437919"/>
    <n v="133.91226835437919"/>
    <n v="2.2138284374742401E-2"/>
    <n v="-2.2138284374742401E-2"/>
    <x v="11"/>
    <n v="5667.3"/>
    <n v="1.10740222563496"/>
    <n v="6275.9806333410097"/>
    <n v="3.7540814584636734E-2"/>
    <x v="1"/>
    <n v="1.018716649634493"/>
    <n v="6025.6964846111568"/>
    <n v="3.8359892524002207E-3"/>
  </r>
  <r>
    <x v="11"/>
    <x v="6"/>
    <x v="6"/>
    <x v="2"/>
    <s v="Forecast"/>
    <n v="5941.6515745485467"/>
    <n v="6048.9000000000005"/>
    <x v="0"/>
    <n v="-107.24842545145384"/>
    <n v="107.24842545145384"/>
    <n v="1.7730236150614798E-2"/>
    <n v="-1.7730236150614798E-2"/>
    <x v="11"/>
    <n v="5667.3"/>
    <n v="1.0812391856050334"/>
    <n v="6127.7068365794057"/>
    <n v="1.3028292181951291E-2"/>
    <x v="1"/>
    <n v="1.018716649634493"/>
    <n v="6052.8593853196062"/>
    <n v="6.5456286591043724E-4"/>
  </r>
  <r>
    <x v="12"/>
    <x v="0"/>
    <x v="0"/>
    <x v="2"/>
    <s v="Forecast"/>
    <n v="405207"/>
    <n v="696860.1"/>
    <x v="0"/>
    <n v="-291653.09999999998"/>
    <n v="291653.09999999998"/>
    <n v="0.41852460773690398"/>
    <n v="-0.41852460773690398"/>
    <x v="12"/>
    <n v="393480"/>
    <n v="0.99008576187851827"/>
    <n v="389578.94558395934"/>
    <n v="0.44095099492142059"/>
    <x v="0"/>
    <n v="0.9876487436855329"/>
    <n v="400202.18448258372"/>
    <n v="0.42570655934730123"/>
  </r>
  <r>
    <x v="12"/>
    <x v="1"/>
    <x v="0"/>
    <x v="2"/>
    <s v="Forecast"/>
    <n v="425467.35000000003"/>
    <n v="696860.1"/>
    <x v="1"/>
    <n v="-271392.74999999994"/>
    <n v="271392.74999999994"/>
    <n v="0.38945083812374998"/>
    <n v="-0.38945083812374998"/>
    <x v="12"/>
    <n v="532856.70000000007"/>
    <n v="0.99008576187851827"/>
    <n v="527573.83179157309"/>
    <n v="0.24292719328948076"/>
    <x v="0"/>
    <n v="0.9876487436855329"/>
    <n v="420212.29370671295"/>
    <n v="0.39699188731466623"/>
  </r>
  <r>
    <x v="12"/>
    <x v="1"/>
    <x v="1"/>
    <x v="2"/>
    <s v="Forecast"/>
    <n v="425467.35000000003"/>
    <n v="696860.1"/>
    <x v="0"/>
    <n v="-271392.74999999994"/>
    <n v="271392.74999999994"/>
    <n v="0.38945083812374998"/>
    <n v="-0.38945083812374998"/>
    <x v="12"/>
    <n v="532856.70000000007"/>
    <n v="1.2120965228131613"/>
    <n v="645873.75322769594"/>
    <n v="7.3165828797349772E-2"/>
    <x v="0"/>
    <n v="0.9876487436855329"/>
    <n v="420212.29370671295"/>
    <n v="0.39699188731466623"/>
  </r>
  <r>
    <x v="12"/>
    <x v="2"/>
    <x v="0"/>
    <x v="2"/>
    <s v="Forecast"/>
    <n v="652500"/>
    <n v="521130.60000000003"/>
    <x v="2"/>
    <n v="131369.39999999997"/>
    <n v="131369.39999999997"/>
    <n v="0.25208536977103202"/>
    <n v="0.25208536977103202"/>
    <x v="12"/>
    <n v="739390.5"/>
    <n v="0.99008576187851827"/>
    <n v="732060.00651823857"/>
    <n v="0.40475344667582086"/>
    <x v="0"/>
    <n v="0.9876487436855329"/>
    <n v="644440.80525481026"/>
    <n v="0.2366205424413961"/>
  </r>
  <r>
    <x v="12"/>
    <x v="2"/>
    <x v="1"/>
    <x v="2"/>
    <s v="Forecast"/>
    <n v="652500"/>
    <n v="521130.60000000003"/>
    <x v="1"/>
    <n v="131369.39999999997"/>
    <n v="131369.39999999997"/>
    <n v="0.25208536977103202"/>
    <n v="0.25208536977103202"/>
    <x v="12"/>
    <n v="739390.5"/>
    <n v="1.2120965228131613"/>
    <n v="896212.65405108477"/>
    <n v="0.71974674688280582"/>
    <x v="0"/>
    <n v="0.9876487436855329"/>
    <n v="644440.80525481026"/>
    <n v="0.2366205424413961"/>
  </r>
  <r>
    <x v="12"/>
    <x v="2"/>
    <x v="2"/>
    <x v="2"/>
    <s v="Forecast"/>
    <n v="684000"/>
    <n v="521130.60000000003"/>
    <x v="0"/>
    <n v="162869.39999999997"/>
    <n v="162869.39999999997"/>
    <n v="0.31253087038066801"/>
    <n v="0.31253087038066801"/>
    <x v="12"/>
    <n v="739390.5"/>
    <n v="1.3220954388236676"/>
    <n v="977544.80755955109"/>
    <n v="0.87581540512023481"/>
    <x v="0"/>
    <n v="0.9876487436855329"/>
    <n v="675551.74068090448"/>
    <n v="0.29631946517994612"/>
  </r>
  <r>
    <x v="12"/>
    <x v="3"/>
    <x v="0"/>
    <x v="2"/>
    <s v="Forecast"/>
    <n v="477000"/>
    <n v="395583.3"/>
    <x v="3"/>
    <n v="81416.700000000012"/>
    <n v="81416.700000000012"/>
    <n v="0.20581430004755"/>
    <n v="0.20581430004755"/>
    <x v="12"/>
    <n v="386221.5"/>
    <n v="0.99008576187851827"/>
    <n v="382392.40808136412"/>
    <n v="3.3345421605603345E-2"/>
    <x v="0"/>
    <n v="0.9876487436855329"/>
    <n v="471108.45073799917"/>
    <n v="0.19092097856001297"/>
  </r>
  <r>
    <x v="12"/>
    <x v="3"/>
    <x v="1"/>
    <x v="2"/>
    <s v="Forecast"/>
    <n v="477000"/>
    <n v="395583.3"/>
    <x v="2"/>
    <n v="81416.700000000012"/>
    <n v="81416.700000000012"/>
    <n v="0.20581430004755"/>
    <n v="0.20581430004755"/>
    <x v="12"/>
    <n v="386221.5"/>
    <n v="1.2120965228131613"/>
    <n v="468137.73718568339"/>
    <n v="0.18341127440335173"/>
    <x v="0"/>
    <n v="0.9876487436855329"/>
    <n v="471108.45073799917"/>
    <n v="0.19092097856001297"/>
  </r>
  <r>
    <x v="12"/>
    <x v="3"/>
    <x v="2"/>
    <x v="2"/>
    <s v="Forecast"/>
    <n v="549000"/>
    <n v="395583.3"/>
    <x v="1"/>
    <n v="153416.70000000001"/>
    <n v="153416.70000000001"/>
    <n v="0.387824005715105"/>
    <n v="0.387824005715105"/>
    <x v="12"/>
    <n v="386221.5"/>
    <n v="1.3220954388236676"/>
    <n v="510621.68352563516"/>
    <n v="0.29080697674961298"/>
    <x v="0"/>
    <n v="0.9876487436855329"/>
    <n v="542219.1602833576"/>
    <n v="0.37068263570114718"/>
  </r>
  <r>
    <x v="12"/>
    <x v="3"/>
    <x v="3"/>
    <x v="2"/>
    <s v="Forecast"/>
    <n v="532883.72184199141"/>
    <n v="395583.3"/>
    <x v="0"/>
    <n v="137300.42184199143"/>
    <n v="137300.42184199143"/>
    <n v="0.347083463437388"/>
    <n v="0.347083463437388"/>
    <x v="12"/>
    <n v="386221.5"/>
    <n v="1.2612034444806868"/>
    <n v="487103.88613249757"/>
    <n v="0.23135604089580522"/>
    <x v="0"/>
    <n v="0.9876487436855329"/>
    <n v="526301.93840771378"/>
    <n v="0.33044529030349307"/>
  </r>
  <r>
    <x v="12"/>
    <x v="4"/>
    <x v="0"/>
    <x v="2"/>
    <s v="Forecast"/>
    <n v="495000"/>
    <n v="430099.20000000001"/>
    <x v="4"/>
    <n v="64900.799999999988"/>
    <n v="64900.799999999988"/>
    <n v="0.15089728137136699"/>
    <n v="0.15089728137136699"/>
    <x v="12"/>
    <n v="401884.2"/>
    <n v="0.99008576187851827"/>
    <n v="397899.82434393885"/>
    <n v="7.4864997786699361E-2"/>
    <x v="0"/>
    <n v="0.9876487436855329"/>
    <n v="488886.12812433881"/>
    <n v="0.13668225405752624"/>
  </r>
  <r>
    <x v="12"/>
    <x v="4"/>
    <x v="1"/>
    <x v="2"/>
    <s v="Forecast"/>
    <n v="495000"/>
    <n v="430099.20000000001"/>
    <x v="3"/>
    <n v="64900.799999999988"/>
    <n v="64900.799999999988"/>
    <n v="0.15089728137136699"/>
    <n v="0.15089728137136699"/>
    <x v="12"/>
    <n v="401884.2"/>
    <n v="1.2120965228131613"/>
    <n v="487122.44139354909"/>
    <n v="0.13258160301983607"/>
    <x v="0"/>
    <n v="0.9876487436855329"/>
    <n v="488886.12812433881"/>
    <n v="0.13668225405752624"/>
  </r>
  <r>
    <x v="12"/>
    <x v="4"/>
    <x v="2"/>
    <x v="2"/>
    <s v="Forecast"/>
    <n v="531000"/>
    <n v="430099.20000000001"/>
    <x v="2"/>
    <n v="100900.79999999999"/>
    <n v="100900.79999999999"/>
    <n v="0.23459890183474"/>
    <n v="0.23459890183474"/>
    <x v="12"/>
    <n v="401884.2"/>
    <n v="1.3220954388236676"/>
    <n v="531329.26775529864"/>
    <n v="0.23536446418709597"/>
    <x v="0"/>
    <n v="0.9876487436855329"/>
    <n v="524441.48289701797"/>
    <n v="0.21935005435261901"/>
  </r>
  <r>
    <x v="12"/>
    <x v="4"/>
    <x v="3"/>
    <x v="2"/>
    <s v="Forecast"/>
    <n v="515701.4143918021"/>
    <n v="430099.20000000001"/>
    <x v="1"/>
    <n v="85602.214391802088"/>
    <n v="85602.214391802088"/>
    <n v="0.199029001662412"/>
    <n v="0.199029001662412"/>
    <x v="12"/>
    <n v="401884.2"/>
    <n v="1.2612034444806868"/>
    <n v="506857.73732236522"/>
    <n v="0.17846705439667224"/>
    <x v="0"/>
    <n v="0.9876487436855329"/>
    <n v="509331.85404091573"/>
    <n v="0.18421948713439995"/>
  </r>
  <r>
    <x v="12"/>
    <x v="4"/>
    <x v="4"/>
    <x v="2"/>
    <s v="Forecast"/>
    <n v="382613.4"/>
    <n v="430099.20000000001"/>
    <x v="0"/>
    <n v="-47485.799999999988"/>
    <n v="47485.799999999988"/>
    <n v="0.110406622472211"/>
    <n v="-0.110406622472211"/>
    <x v="12"/>
    <n v="401884.2"/>
    <n v="1.0122773170274713"/>
    <n v="406818.25973173167"/>
    <n v="5.4129234065695406E-2"/>
    <x v="1"/>
    <n v="0.9876487436855329"/>
    <n v="377887.64382725029"/>
    <n v="0.12139421829370928"/>
  </r>
  <r>
    <x v="12"/>
    <x v="5"/>
    <x v="0"/>
    <x v="2"/>
    <s v="Forecast"/>
    <n v="630000"/>
    <n v="594215.1"/>
    <x v="5"/>
    <n v="35784.900000000023"/>
    <n v="35784.900000000023"/>
    <n v="6.0222131682618002E-2"/>
    <n v="6.0222131682618002E-2"/>
    <x v="12"/>
    <n v="615951"/>
    <n v="0.99008576187851827"/>
    <n v="609844.31511483516"/>
    <n v="2.630228534218532E-2"/>
    <x v="0"/>
    <n v="0.9876487436855329"/>
    <n v="622218.70852188568"/>
    <n v="4.7127056383935217E-2"/>
  </r>
  <r>
    <x v="12"/>
    <x v="5"/>
    <x v="1"/>
    <x v="2"/>
    <s v="Forecast"/>
    <n v="630000"/>
    <n v="594215.1"/>
    <x v="4"/>
    <n v="35784.900000000023"/>
    <n v="35784.900000000023"/>
    <n v="6.0222131682618002E-2"/>
    <n v="6.0222131682618002E-2"/>
    <x v="12"/>
    <n v="615951"/>
    <n v="1.2120965228131613"/>
    <n v="746592.06532328948"/>
    <n v="0.25643401745140693"/>
    <x v="0"/>
    <n v="0.9876487436855329"/>
    <n v="622218.70852188568"/>
    <n v="4.7127056383935217E-2"/>
  </r>
  <r>
    <x v="12"/>
    <x v="5"/>
    <x v="2"/>
    <x v="2"/>
    <s v="Forecast"/>
    <n v="652500"/>
    <n v="594215.1"/>
    <x v="3"/>
    <n v="58284.900000000023"/>
    <n v="58284.900000000023"/>
    <n v="9.8087207814140098E-2"/>
    <n v="9.8087207814140098E-2"/>
    <x v="12"/>
    <n v="615951"/>
    <n v="1.3220954388236676"/>
    <n v="814346.00763887691"/>
    <n v="0.37045660340653902"/>
    <x v="0"/>
    <n v="0.9876487436855329"/>
    <n v="644440.80525481026"/>
    <n v="8.4524451254790203E-2"/>
  </r>
  <r>
    <x v="12"/>
    <x v="5"/>
    <x v="3"/>
    <x v="2"/>
    <s v="Forecast"/>
    <n v="627251.38556356484"/>
    <n v="594215.1"/>
    <x v="2"/>
    <n v="33036.285563564859"/>
    <n v="33036.285563564859"/>
    <n v="5.5596509687426098E-2"/>
    <n v="5.5596509687426098E-2"/>
    <x v="12"/>
    <n v="615951"/>
    <n v="1.2612034444806868"/>
    <n v="776839.52283132356"/>
    <n v="0.30733722995481533"/>
    <x v="0"/>
    <n v="0.9876487436855329"/>
    <n v="619504.04292686458"/>
    <n v="4.2558566631619769E-2"/>
  </r>
  <r>
    <x v="12"/>
    <x v="5"/>
    <x v="4"/>
    <x v="2"/>
    <s v="Forecast"/>
    <n v="731317.10989857628"/>
    <n v="594215.1"/>
    <x v="1"/>
    <n v="137102.0098985763"/>
    <n v="137102.0098985763"/>
    <n v="0.23072791300418999"/>
    <n v="0.23072791300418999"/>
    <x v="12"/>
    <n v="615951"/>
    <n v="1.0122773170274713"/>
    <n v="623513.22570038796"/>
    <n v="4.9305589340270871E-2"/>
    <x v="1"/>
    <n v="0.9876487436855329"/>
    <n v="722284.42482706369"/>
    <n v="0.21552687709730653"/>
  </r>
  <r>
    <x v="12"/>
    <x v="5"/>
    <x v="5"/>
    <x v="2"/>
    <s v="Forecast"/>
    <n v="660007.62869741896"/>
    <n v="594215.1"/>
    <x v="0"/>
    <n v="65792.52869741898"/>
    <n v="65792.52869741898"/>
    <n v="0.110721738133916"/>
    <n v="0.110721738133916"/>
    <x v="12"/>
    <n v="615951"/>
    <n v="0.93308576885741934"/>
    <n v="574735.11241349624"/>
    <n v="3.2782720577958606E-2"/>
    <x v="1"/>
    <n v="0.9876487436855329"/>
    <n v="651855.70530587353"/>
    <n v="9.7002929252174103E-2"/>
  </r>
  <r>
    <x v="12"/>
    <x v="6"/>
    <x v="0"/>
    <x v="2"/>
    <s v="Forecast"/>
    <n v="488700"/>
    <n v="468106.2"/>
    <x v="6"/>
    <n v="20593.799999999988"/>
    <n v="20593.799999999988"/>
    <n v="4.3993862931104098E-2"/>
    <n v="4.3993862931104098E-2"/>
    <x v="12"/>
    <n v="479826"/>
    <n v="0.99008576187851827"/>
    <n v="475068.8907791219"/>
    <n v="1.4874169107612511E-2"/>
    <x v="0"/>
    <n v="0.9876487436855329"/>
    <n v="482663.94103911991"/>
    <n v="3.1099227139311323E-2"/>
  </r>
  <r>
    <x v="12"/>
    <x v="6"/>
    <x v="1"/>
    <x v="2"/>
    <s v="Forecast"/>
    <n v="488700"/>
    <n v="468106.2"/>
    <x v="5"/>
    <n v="20593.799999999988"/>
    <n v="20593.799999999988"/>
    <n v="4.3993862931104098E-2"/>
    <n v="4.3993862931104098E-2"/>
    <x v="12"/>
    <n v="479826"/>
    <n v="1.2120965228131613"/>
    <n v="581595.42615534796"/>
    <n v="0.24244333049924985"/>
    <x v="0"/>
    <n v="0.9876487436855329"/>
    <n v="482663.94103911991"/>
    <n v="3.1099227139311323E-2"/>
  </r>
  <r>
    <x v="12"/>
    <x v="6"/>
    <x v="2"/>
    <x v="2"/>
    <s v="Forecast"/>
    <n v="558000"/>
    <n v="468106.2"/>
    <x v="4"/>
    <n v="89893.799999999988"/>
    <n v="89893.799999999988"/>
    <n v="0.19203719156037699"/>
    <n v="0.19203719156037699"/>
    <x v="12"/>
    <n v="479826"/>
    <n v="1.3220954388236676"/>
    <n v="634375.76602900517"/>
    <n v="0.35519624826375973"/>
    <x v="0"/>
    <n v="0.9876487436855329"/>
    <n v="551107.99897652736"/>
    <n v="0.17731403467103693"/>
  </r>
  <r>
    <x v="12"/>
    <x v="6"/>
    <x v="3"/>
    <x v="2"/>
    <s v="Forecast"/>
    <n v="530554.88515924348"/>
    <n v="468106.2"/>
    <x v="3"/>
    <n v="62448.685159243469"/>
    <n v="62448.685159243469"/>
    <n v="0.133407088304414"/>
    <n v="0.133407088304414"/>
    <x v="12"/>
    <n v="479826"/>
    <n v="1.2612034444806868"/>
    <n v="605158.20395138999"/>
    <n v="0.29277972381350637"/>
    <x v="0"/>
    <n v="0.9876487436855329"/>
    <n v="524001.86578374903"/>
    <n v="0.11940808684813194"/>
  </r>
  <r>
    <x v="12"/>
    <x v="6"/>
    <x v="4"/>
    <x v="2"/>
    <s v="Forecast"/>
    <n v="521171.94005852938"/>
    <n v="468106.2"/>
    <x v="2"/>
    <n v="53065.740058529365"/>
    <n v="53065.740058529365"/>
    <n v="0.113362608866384"/>
    <n v="0.113362608866384"/>
    <x v="12"/>
    <n v="479826"/>
    <n v="1.0122773170274713"/>
    <n v="485716.9759200234"/>
    <n v="3.7621325929935098E-2"/>
    <x v="1"/>
    <n v="0.9876487436855329"/>
    <n v="514734.81184295838"/>
    <n v="9.961118191333157E-2"/>
  </r>
  <r>
    <x v="12"/>
    <x v="6"/>
    <x v="5"/>
    <x v="2"/>
    <s v="Forecast"/>
    <n v="456572.98327964742"/>
    <n v="468106.2"/>
    <x v="1"/>
    <n v="-11533.21672035259"/>
    <n v="11533.21672035259"/>
    <n v="2.46380345322335E-2"/>
    <n v="-2.46380345322335E-2"/>
    <x v="12"/>
    <n v="479826"/>
    <n v="0.93308576885741934"/>
    <n v="447718.81212778011"/>
    <n v="4.3552911438087982E-2"/>
    <x v="1"/>
    <n v="0.9876487436855329"/>
    <n v="450933.7333368996"/>
    <n v="3.668498016710825E-2"/>
  </r>
  <r>
    <x v="12"/>
    <x v="6"/>
    <x v="6"/>
    <x v="2"/>
    <s v="Forecast"/>
    <n v="521143.29816275905"/>
    <n v="468106.2"/>
    <x v="0"/>
    <n v="53037.098162759037"/>
    <n v="53037.098162759037"/>
    <n v="0.11330142211908099"/>
    <n v="0.11330142211908099"/>
    <x v="12"/>
    <n v="479826"/>
    <n v="1.0197192967934274"/>
    <n v="489287.83130320313"/>
    <n v="4.5249627762253775E-2"/>
    <x v="1"/>
    <n v="0.9876487436855329"/>
    <n v="514706.52371058404"/>
    <n v="9.9550750899227616E-2"/>
  </r>
  <r>
    <x v="0"/>
    <x v="0"/>
    <x v="0"/>
    <x v="3"/>
    <s v="Forecast"/>
    <n v="52582.313405555891"/>
    <n v="52695"/>
    <x v="0"/>
    <n v="-112.68659444410878"/>
    <n v="112.68659444410878"/>
    <n v="2.1384684399679099E-3"/>
    <n v="-2.1384684399679099E-3"/>
    <x v="0"/>
    <n v="58206"/>
    <n v="0.92016261319476422"/>
    <n v="53558.985063614447"/>
    <n v="1.6395959077985529E-2"/>
    <x v="0"/>
    <n v="1.0018126307383399"/>
    <n v="52677.625723127829"/>
    <n v="3.2971395525517263E-4"/>
  </r>
  <r>
    <x v="0"/>
    <x v="1"/>
    <x v="0"/>
    <x v="3"/>
    <s v="Forecast"/>
    <n v="52361.357223264538"/>
    <n v="52419"/>
    <x v="1"/>
    <n v="-57.642776735461666"/>
    <n v="57.642776735461666"/>
    <n v="1.0996542615361201E-3"/>
    <n v="-1.0996542615361201E-3"/>
    <x v="0"/>
    <n v="57645"/>
    <n v="0.92016261319476422"/>
    <n v="53042.773837612185"/>
    <n v="1.1899766069787389E-2"/>
    <x v="0"/>
    <n v="1.0018126307383399"/>
    <n v="52456.269028868628"/>
    <n v="7.1098320968786288E-4"/>
  </r>
  <r>
    <x v="0"/>
    <x v="1"/>
    <x v="1"/>
    <x v="3"/>
    <s v="Forecast"/>
    <n v="52470.496701178541"/>
    <n v="52419"/>
    <x v="0"/>
    <n v="51.496701178541116"/>
    <n v="51.496701178541116"/>
    <n v="9.8240525722621797E-4"/>
    <n v="9.8240525722621797E-4"/>
    <x v="0"/>
    <n v="57645"/>
    <n v="0.91318934112481864"/>
    <n v="52640.799569140174"/>
    <n v="4.2312819615058254E-3"/>
    <x v="0"/>
    <n v="1.0018126307383399"/>
    <n v="52565.606336355064"/>
    <n v="2.7968167335329524E-3"/>
  </r>
  <r>
    <x v="0"/>
    <x v="2"/>
    <x v="0"/>
    <x v="3"/>
    <s v="Forecast"/>
    <n v="52125.67062882043"/>
    <n v="51978"/>
    <x v="2"/>
    <n v="147.67062882042956"/>
    <n v="147.67062882042956"/>
    <n v="2.8410217557510802E-3"/>
    <n v="2.8410217557510802E-3"/>
    <x v="0"/>
    <n v="57342"/>
    <n v="0.92016261319476422"/>
    <n v="52763.964565814167"/>
    <n v="1.5121100577439824E-2"/>
    <x v="0"/>
    <n v="1.0018126307383399"/>
    <n v="52220.15522165881"/>
    <n v="4.6588022174537252E-3"/>
  </r>
  <r>
    <x v="0"/>
    <x v="2"/>
    <x v="1"/>
    <x v="3"/>
    <s v="Forecast"/>
    <n v="52297.793131144485"/>
    <n v="51978"/>
    <x v="1"/>
    <n v="319.79313114448451"/>
    <n v="319.79313114448451"/>
    <n v="6.1524708750718502E-3"/>
    <n v="6.1524708750718502E-3"/>
    <x v="0"/>
    <n v="57342"/>
    <n v="0.91318934112481864"/>
    <n v="52364.103198779354"/>
    <n v="7.4282042167715953E-3"/>
    <x v="0"/>
    <n v="1.0018126307383399"/>
    <n v="52392.58971852134"/>
    <n v="7.9762537712366743E-3"/>
  </r>
  <r>
    <x v="0"/>
    <x v="2"/>
    <x v="2"/>
    <x v="3"/>
    <s v="Forecast"/>
    <n v="52366.580999999991"/>
    <n v="51978"/>
    <x v="0"/>
    <n v="388.58099999999104"/>
    <n v="388.58099999999104"/>
    <n v="7.4758744084033801E-3"/>
    <n v="7.4758744084033801E-3"/>
    <x v="0"/>
    <n v="57342"/>
    <n v="0.90961023262597351"/>
    <n v="52158.869959238575"/>
    <n v="3.4797406448608E-3"/>
    <x v="0"/>
    <n v="1.0018126307383399"/>
    <n v="52461.502274382357"/>
    <n v="9.3020561464919275E-3"/>
  </r>
  <r>
    <x v="0"/>
    <x v="3"/>
    <x v="0"/>
    <x v="3"/>
    <s v="Forecast"/>
    <n v="51897.349240452706"/>
    <n v="51897"/>
    <x v="3"/>
    <n v="0.34924045270599891"/>
    <n v="0.34924045270599891"/>
    <n v="6.7294921229743298E-6"/>
    <n v="6.7294921229743298E-6"/>
    <x v="0"/>
    <n v="57114"/>
    <n v="0.92016261319476422"/>
    <n v="52554.167490005762"/>
    <n v="1.2662918665929869E-2"/>
    <x v="0"/>
    <n v="1.0018126307383399"/>
    <n v="51991.419970924311"/>
    <n v="1.8193724285471453E-3"/>
  </r>
  <r>
    <x v="0"/>
    <x v="3"/>
    <x v="1"/>
    <x v="3"/>
    <s v="Forecast"/>
    <n v="52130.486547673994"/>
    <n v="51897"/>
    <x v="2"/>
    <n v="233.48654767399421"/>
    <n v="233.48654767399421"/>
    <n v="4.4990374717997998E-3"/>
    <n v="4.4990374717997998E-3"/>
    <x v="0"/>
    <n v="57114"/>
    <n v="0.91318934112481864"/>
    <n v="52155.896029002892"/>
    <n v="4.9886511552284666E-3"/>
    <x v="0"/>
    <n v="1.0018126307383399"/>
    <n v="52224.979869994924"/>
    <n v="6.3198233037540553E-3"/>
  </r>
  <r>
    <x v="0"/>
    <x v="3"/>
    <x v="2"/>
    <x v="3"/>
    <s v="Forecast"/>
    <n v="52314.214418999996"/>
    <n v="51897"/>
    <x v="1"/>
    <n v="417.21441899999627"/>
    <n v="417.21441899999627"/>
    <n v="8.0392781663679302E-3"/>
    <n v="8.0392781663679302E-3"/>
    <x v="0"/>
    <n v="57114"/>
    <n v="0.90961023262597351"/>
    <n v="51951.478826199855"/>
    <n v="1.0497490452213937E-3"/>
    <x v="0"/>
    <n v="1.0018126307383399"/>
    <n v="52409.040772107983"/>
    <n v="9.8664811474263019E-3"/>
  </r>
  <r>
    <x v="0"/>
    <x v="3"/>
    <x v="3"/>
    <x v="3"/>
    <s v="Forecast"/>
    <n v="51632.081299199432"/>
    <n v="51897"/>
    <x v="0"/>
    <n v="-264.91870080056833"/>
    <n v="264.91870080056833"/>
    <n v="5.1047016359436603E-3"/>
    <n v="-5.1047016359436603E-3"/>
    <x v="0"/>
    <n v="57114"/>
    <n v="0.90703890009090549"/>
    <n v="51804.619739791975"/>
    <n v="1.780069372179991E-3"/>
    <x v="0"/>
    <n v="1.0018126307383399"/>
    <n v="51725.67119684683"/>
    <n v="3.3013238366990413E-3"/>
  </r>
  <r>
    <x v="0"/>
    <x v="4"/>
    <x v="0"/>
    <x v="3"/>
    <s v="Forecast"/>
    <n v="51676.393058161353"/>
    <n v="50928"/>
    <x v="4"/>
    <n v="748.39305816135311"/>
    <n v="748.39305816135311"/>
    <n v="1.46951197408371E-2"/>
    <n v="1.46951197408371E-2"/>
    <x v="0"/>
    <n v="55518"/>
    <n v="0.92016261319476422"/>
    <n v="51085.587959346922"/>
    <n v="3.0943284508899173E-3"/>
    <x v="0"/>
    <n v="1.0018126307383399"/>
    <n v="51770.063276665111"/>
    <n v="1.6534387304922845E-2"/>
  </r>
  <r>
    <x v="0"/>
    <x v="4"/>
    <x v="1"/>
    <x v="3"/>
    <s v="Forecast"/>
    <n v="51968.576950767078"/>
    <n v="50928"/>
    <x v="3"/>
    <n v="1040.5769507670775"/>
    <n v="1040.5769507670775"/>
    <n v="2.0432315244405402E-2"/>
    <n v="2.0432315244405402E-2"/>
    <x v="0"/>
    <n v="55518"/>
    <n v="0.91318934112481864"/>
    <n v="50698.445840567678"/>
    <n v="4.5074253737103793E-3"/>
    <x v="0"/>
    <n v="1.0018126307383399"/>
    <n v="52062.776790775824"/>
    <n v="2.2281982225412826E-2"/>
  </r>
  <r>
    <x v="0"/>
    <x v="4"/>
    <x v="2"/>
    <x v="3"/>
    <s v="Forecast"/>
    <n v="52261.900204581005"/>
    <n v="50928"/>
    <x v="2"/>
    <n v="1333.9002045810048"/>
    <n v="1333.9002045810048"/>
    <n v="2.61918827478205E-2"/>
    <n v="2.61918827478205E-2"/>
    <x v="0"/>
    <n v="55518"/>
    <n v="0.90961023262597351"/>
    <n v="50499.7408949288"/>
    <n v="8.4091090376845722E-3"/>
    <x v="0"/>
    <n v="1.0018126307383399"/>
    <n v="52356.631731335881"/>
    <n v="2.8051989697924155E-2"/>
  </r>
  <r>
    <x v="0"/>
    <x v="4"/>
    <x v="3"/>
    <x v="3"/>
    <s v="Forecast"/>
    <n v="51297.117756028078"/>
    <n v="50928"/>
    <x v="1"/>
    <n v="369.11775602807757"/>
    <n v="369.11775602807757"/>
    <n v="7.2478352974410399E-3"/>
    <n v="7.2478352974410399E-3"/>
    <x v="0"/>
    <n v="55518"/>
    <n v="0.90703890009090549"/>
    <n v="50356.985655246892"/>
    <n v="1.1212188673285975E-2"/>
    <x v="0"/>
    <n v="1.0018126307383399"/>
    <n v="51390.100488460899"/>
    <n v="9.0736036848275848E-3"/>
  </r>
  <r>
    <x v="0"/>
    <x v="4"/>
    <x v="4"/>
    <x v="3"/>
    <s v="Forecast"/>
    <n v="51586.846735298022"/>
    <n v="50928"/>
    <x v="0"/>
    <n v="658.84673529802239"/>
    <n v="658.84673529802239"/>
    <n v="1.2936827193253699E-2"/>
    <n v="1.2936827193253699E-2"/>
    <x v="0"/>
    <n v="55518"/>
    <n v="0.90815134415533538"/>
    <n v="50418.746324815911"/>
    <n v="9.9994830973941431E-3"/>
    <x v="1"/>
    <n v="1.0018126307383399"/>
    <n v="51680.354639384452"/>
    <n v="1.4772907622220621E-2"/>
  </r>
  <r>
    <x v="0"/>
    <x v="5"/>
    <x v="0"/>
    <x v="3"/>
    <s v="Forecast"/>
    <n v="51440.706463717252"/>
    <n v="50595"/>
    <x v="5"/>
    <n v="845.70646371725161"/>
    <n v="845.70646371725161"/>
    <n v="1.67152181780265E-2"/>
    <n v="1.67152181780265E-2"/>
    <x v="0"/>
    <n v="55029"/>
    <n v="0.92016261319476422"/>
    <n v="50635.628441494679"/>
    <n v="8.0301297548529603E-4"/>
    <x v="0"/>
    <n v="1.0018126307383399"/>
    <n v="51533.949469455307"/>
    <n v="1.8558147434633993E-2"/>
  </r>
  <r>
    <x v="0"/>
    <x v="5"/>
    <x v="1"/>
    <x v="3"/>
    <s v="Forecast"/>
    <n v="51795.873380733028"/>
    <n v="50595"/>
    <x v="4"/>
    <n v="1200.8733807330282"/>
    <n v="1200.8733807330282"/>
    <n v="2.3735020866351E-2"/>
    <n v="2.3735020866351E-2"/>
    <x v="0"/>
    <n v="55029"/>
    <n v="0.91318934112481864"/>
    <n v="50251.896252757644"/>
    <n v="6.7813765637386282E-3"/>
    <x v="0"/>
    <n v="1.0018126307383399"/>
    <n v="51889.760172942108"/>
    <n v="2.5590674433088399E-2"/>
  </r>
  <r>
    <x v="0"/>
    <x v="5"/>
    <x v="2"/>
    <x v="3"/>
    <s v="Forecast"/>
    <n v="52209.638304376422"/>
    <n v="50595"/>
    <x v="3"/>
    <n v="1614.6383043764217"/>
    <n v="1614.6383043764217"/>
    <n v="3.1913001371211003E-2"/>
    <n v="3.1913001371211003E-2"/>
    <x v="0"/>
    <n v="55029"/>
    <n v="0.90961023262597351"/>
    <n v="50054.941491174694"/>
    <n v="1.0674147817478139E-2"/>
    <x v="0"/>
    <n v="1.0018126307383399"/>
    <n v="52304.275099604543"/>
    <n v="3.3783478596789075E-2"/>
  </r>
  <r>
    <x v="0"/>
    <x v="5"/>
    <x v="3"/>
    <x v="3"/>
    <s v="Forecast"/>
    <n v="50939.823309978623"/>
    <n v="50595"/>
    <x v="2"/>
    <n v="344.823309978623"/>
    <n v="344.823309978623"/>
    <n v="6.8153633754051398E-3"/>
    <n v="6.8153633754051398E-3"/>
    <x v="0"/>
    <n v="55029"/>
    <n v="0.90703890009090549"/>
    <n v="49913.443633102441"/>
    <n v="1.3470824526090705E-2"/>
    <x v="0"/>
    <n v="1.0018126307383399"/>
    <n v="51032.158399515894"/>
    <n v="8.6403478508922694E-3"/>
  </r>
  <r>
    <x v="0"/>
    <x v="5"/>
    <x v="4"/>
    <x v="3"/>
    <s v="Forecast"/>
    <n v="51256.581846030313"/>
    <n v="50595"/>
    <x v="1"/>
    <n v="661.58184603031259"/>
    <n v="661.58184603031259"/>
    <n v="1.3076032138162099E-2"/>
    <n v="1.3076032138162099E-2"/>
    <x v="0"/>
    <n v="55029"/>
    <n v="0.90815134415533538"/>
    <n v="49974.660317523951"/>
    <n v="1.2260889069592832E-2"/>
    <x v="1"/>
    <n v="1.0018126307383399"/>
    <n v="51349.491101826665"/>
    <n v="1.491236489429123E-2"/>
  </r>
  <r>
    <x v="0"/>
    <x v="5"/>
    <x v="5"/>
    <x v="3"/>
    <s v="Forecast"/>
    <n v="50319.019973816277"/>
    <n v="50595"/>
    <x v="0"/>
    <n v="-275.98002618372266"/>
    <n v="275.98002618372266"/>
    <n v="5.4546897160534201E-3"/>
    <n v="-5.4546897160534201E-3"/>
    <x v="0"/>
    <n v="55029"/>
    <n v="0.91081216113459229"/>
    <n v="50121.082415075478"/>
    <n v="9.3668857579705909E-3"/>
    <x v="1"/>
    <n v="1.0018126307383399"/>
    <n v="50410.229776143955"/>
    <n v="3.6519463159609654E-3"/>
  </r>
  <r>
    <x v="0"/>
    <x v="6"/>
    <x v="0"/>
    <x v="3"/>
    <s v="Forecast"/>
    <n v="51219.750281425891"/>
    <n v="50298"/>
    <x v="6"/>
    <n v="921.75028142589144"/>
    <n v="921.75028142589144"/>
    <n v="1.8325783956139201E-2"/>
    <n v="1.8325783956139201E-2"/>
    <x v="0"/>
    <n v="54933"/>
    <n v="0.92016261319476422"/>
    <n v="50547.292830627986"/>
    <n v="4.9563169634575209E-3"/>
    <x v="0"/>
    <n v="1.0018126307383399"/>
    <n v="51312.592775196099"/>
    <n v="2.0171632573782235E-2"/>
  </r>
  <r>
    <x v="0"/>
    <x v="6"/>
    <x v="1"/>
    <x v="3"/>
    <s v="Forecast"/>
    <n v="51633.963783826097"/>
    <n v="50298"/>
    <x v="5"/>
    <n v="1335.9637838260969"/>
    <n v="1335.9637838260969"/>
    <n v="2.6560972281722901E-2"/>
    <n v="2.6560972281722901E-2"/>
    <x v="0"/>
    <n v="54933"/>
    <n v="0.91318934112481864"/>
    <n v="50164.230076009662"/>
    <n v="2.6595475762522902E-3"/>
    <x v="0"/>
    <n v="1.0018126307383399"/>
    <n v="51727.557093722993"/>
    <n v="2.8421748254860893E-2"/>
  </r>
  <r>
    <x v="0"/>
    <x v="6"/>
    <x v="2"/>
    <x v="3"/>
    <s v="Forecast"/>
    <n v="52157.428666072054"/>
    <n v="50298"/>
    <x v="4"/>
    <n v="1859.4286660720536"/>
    <n v="1859.4286660720536"/>
    <n v="3.69682425955715E-2"/>
    <n v="3.69682425955715E-2"/>
    <x v="0"/>
    <n v="54933"/>
    <n v="0.90961023262597351"/>
    <n v="49967.618908842604"/>
    <n v="6.5684737197780514E-3"/>
    <x v="0"/>
    <n v="1.0018126307383399"/>
    <n v="52251.970824504948"/>
    <n v="3.8847883106782534E-2"/>
  </r>
  <r>
    <x v="0"/>
    <x v="6"/>
    <x v="3"/>
    <x v="3"/>
    <s v="Forecast"/>
    <n v="50604.859766807269"/>
    <n v="50298"/>
    <x v="3"/>
    <n v="306.8597668072689"/>
    <n v="306.8597668072689"/>
    <n v="6.1008343633398698E-3"/>
    <n v="6.1008343633398698E-3"/>
    <x v="0"/>
    <n v="54933"/>
    <n v="0.90703890009090549"/>
    <n v="49826.367898693708"/>
    <n v="9.3767565570458383E-3"/>
    <x v="0"/>
    <n v="1.0018126307383399"/>
    <n v="50696.587691129964"/>
    <n v="7.9245236615762809E-3"/>
  </r>
  <r>
    <x v="0"/>
    <x v="6"/>
    <x v="4"/>
    <x v="3"/>
    <s v="Forecast"/>
    <n v="50946.958512341851"/>
    <n v="50298"/>
    <x v="2"/>
    <n v="648.95851234185102"/>
    <n v="648.95851234185102"/>
    <n v="1.29022727015359E-2"/>
    <n v="1.29022727015359E-2"/>
    <x v="0"/>
    <n v="54933"/>
    <n v="0.90815134415533538"/>
    <n v="49887.477788485041"/>
    <n v="8.1617999028780284E-3"/>
    <x v="1"/>
    <n v="1.0018126307383399"/>
    <n v="51039.306535366253"/>
    <n v="1.4738290495969088E-2"/>
  </r>
  <r>
    <x v="0"/>
    <x v="6"/>
    <x v="5"/>
    <x v="3"/>
    <s v="Forecast"/>
    <n v="49746.69006331206"/>
    <n v="50298"/>
    <x v="1"/>
    <n v="-551.30993668793963"/>
    <n v="551.30993668793963"/>
    <n v="1.0960871937014199E-2"/>
    <n v="-1.0960871937014199E-2"/>
    <x v="0"/>
    <n v="54933"/>
    <n v="0.91081216113459229"/>
    <n v="50033.644447606559"/>
    <n v="5.2557865599713914E-3"/>
    <x v="1"/>
    <n v="1.0018126307383399"/>
    <n v="49836.862442851489"/>
    <n v="9.1681092120663131E-3"/>
  </r>
  <r>
    <x v="0"/>
    <x v="6"/>
    <x v="6"/>
    <x v="3"/>
    <s v="Forecast"/>
    <n v="50227.829395531873"/>
    <n v="50298"/>
    <x v="0"/>
    <n v="-70.170604468126839"/>
    <n v="70.170604468126839"/>
    <n v="1.3950973093985199E-3"/>
    <n v="-1.3950973093985199E-3"/>
    <x v="0"/>
    <n v="54933"/>
    <n v="0.91513492870524393"/>
    <n v="50271.107038565162"/>
    <n v="5.3467258011925074E-4"/>
    <x v="1"/>
    <n v="1.0018126307383399"/>
    <n v="50318.873903014312"/>
    <n v="4.1500463267548428E-4"/>
  </r>
  <r>
    <x v="1"/>
    <x v="0"/>
    <x v="0"/>
    <x v="3"/>
    <s v="Forecast"/>
    <n v="627"/>
    <n v="510"/>
    <x v="0"/>
    <n v="117"/>
    <n v="117"/>
    <n v="0.22941176470588201"/>
    <n v="0.22941176470588201"/>
    <x v="1"/>
    <n v="303"/>
    <n v="1.2764123568152268"/>
    <n v="386.75294411501375"/>
    <n v="0.24166089389212991"/>
    <x v="0"/>
    <n v="1.1836764017367896"/>
    <n v="742.16510388896711"/>
    <n v="0.4552256938999355"/>
  </r>
  <r>
    <x v="1"/>
    <x v="1"/>
    <x v="0"/>
    <x v="3"/>
    <s v="Forecast"/>
    <n v="623.86500000000001"/>
    <n v="543"/>
    <x v="1"/>
    <n v="80.865000000000009"/>
    <n v="80.865000000000009"/>
    <n v="0.14892265193370199"/>
    <n v="0.14892265193370199"/>
    <x v="1"/>
    <n v="681"/>
    <n v="1.2764123568152268"/>
    <n v="869.23681499116947"/>
    <n v="0.60080444749754969"/>
    <x v="0"/>
    <n v="1.1836764017367896"/>
    <n v="738.45427836952229"/>
    <n v="0.359952630514774"/>
  </r>
  <r>
    <x v="1"/>
    <x v="1"/>
    <x v="1"/>
    <x v="3"/>
    <s v="Forecast"/>
    <n v="623.86500000000001"/>
    <n v="543"/>
    <x v="0"/>
    <n v="80.865000000000009"/>
    <n v="80.865000000000009"/>
    <n v="0.14892265193370199"/>
    <n v="0.14892265193370199"/>
    <x v="1"/>
    <n v="681"/>
    <n v="1.4102238803824443"/>
    <n v="960.36246254044454"/>
    <n v="0.7686233195956621"/>
    <x v="0"/>
    <n v="1.1836764017367896"/>
    <n v="738.45427836952229"/>
    <n v="0.359952630514774"/>
  </r>
  <r>
    <x v="1"/>
    <x v="2"/>
    <x v="0"/>
    <x v="3"/>
    <s v="Forecast"/>
    <n v="620.74567500000012"/>
    <n v="642"/>
    <x v="2"/>
    <n v="-21.254324999999881"/>
    <n v="21.254324999999881"/>
    <n v="3.3106425233644703E-2"/>
    <n v="-3.3106425233644703E-2"/>
    <x v="1"/>
    <n v="648"/>
    <n v="1.2764123568152268"/>
    <n v="827.11520721626698"/>
    <n v="0.28834144426209812"/>
    <x v="0"/>
    <n v="1.1836764017367896"/>
    <n v="734.76200697767479"/>
    <n v="0.14448910744186103"/>
  </r>
  <r>
    <x v="1"/>
    <x v="2"/>
    <x v="1"/>
    <x v="3"/>
    <s v="Forecast"/>
    <n v="620.74567500000012"/>
    <n v="642"/>
    <x v="1"/>
    <n v="-21.254324999999881"/>
    <n v="21.254324999999881"/>
    <n v="3.3106425233644703E-2"/>
    <n v="-3.3106425233644703E-2"/>
    <x v="1"/>
    <n v="648"/>
    <n v="1.4102238803824443"/>
    <n v="913.82507448782394"/>
    <n v="0.42340354281592513"/>
    <x v="0"/>
    <n v="1.1836764017367896"/>
    <n v="734.76200697767479"/>
    <n v="0.14448910744186103"/>
  </r>
  <r>
    <x v="1"/>
    <x v="2"/>
    <x v="2"/>
    <x v="3"/>
    <s v="Forecast"/>
    <n v="623.86500000000001"/>
    <n v="642"/>
    <x v="0"/>
    <n v="-18.134999999999991"/>
    <n v="18.134999999999991"/>
    <n v="2.8247663551401899E-2"/>
    <n v="-2.8247663551401899E-2"/>
    <x v="1"/>
    <n v="648"/>
    <n v="1.1878088998098868"/>
    <n v="769.70016707680668"/>
    <n v="0.19890991756511944"/>
    <x v="0"/>
    <n v="1.1836764017367896"/>
    <n v="738.45427836952229"/>
    <n v="0.15024030898679483"/>
  </r>
  <r>
    <x v="1"/>
    <x v="3"/>
    <x v="0"/>
    <x v="3"/>
    <s v="Forecast"/>
    <n v="617.64194662500006"/>
    <n v="648"/>
    <x v="3"/>
    <n v="-30.35805337499994"/>
    <n v="30.35805337499994"/>
    <n v="4.6848847800925797E-2"/>
    <n v="-4.6848847800925797E-2"/>
    <x v="1"/>
    <n v="846"/>
    <n v="1.2764123568152268"/>
    <n v="1079.8448538656819"/>
    <n v="0.66642724361987948"/>
    <x v="0"/>
    <n v="1.1836764017367896"/>
    <n v="731.08819694278634"/>
    <n v="0.12822252614627522"/>
  </r>
  <r>
    <x v="1"/>
    <x v="3"/>
    <x v="1"/>
    <x v="3"/>
    <s v="Forecast"/>
    <n v="617.64194662500006"/>
    <n v="648"/>
    <x v="2"/>
    <n v="-30.35805337499994"/>
    <n v="30.35805337499994"/>
    <n v="4.6848847800925797E-2"/>
    <n v="-4.6848847800925797E-2"/>
    <x v="1"/>
    <n v="846"/>
    <n v="1.4102238803824443"/>
    <n v="1193.0494028035478"/>
    <n v="0.84112562161041327"/>
    <x v="0"/>
    <n v="1.1836764017367896"/>
    <n v="731.08819694278634"/>
    <n v="0.12822252614627522"/>
  </r>
  <r>
    <x v="1"/>
    <x v="3"/>
    <x v="2"/>
    <x v="3"/>
    <s v="Forecast"/>
    <n v="620.74567500000012"/>
    <n v="648"/>
    <x v="1"/>
    <n v="-27.254324999999881"/>
    <n v="27.254324999999881"/>
    <n v="4.2059143518518298E-2"/>
    <n v="-4.2059143518518298E-2"/>
    <x v="1"/>
    <n v="846"/>
    <n v="1.1878088998098868"/>
    <n v="1004.8863292391642"/>
    <n v="0.55075050808512993"/>
    <x v="0"/>
    <n v="1.1836764017367896"/>
    <n v="734.76200697767479"/>
    <n v="0.13389198607665861"/>
  </r>
  <r>
    <x v="1"/>
    <x v="3"/>
    <x v="3"/>
    <x v="3"/>
    <s v="Forecast"/>
    <n v="642"/>
    <n v="648"/>
    <x v="0"/>
    <n v="-6"/>
    <n v="6"/>
    <n v="9.2592592592592605E-3"/>
    <n v="-9.2592592592592605E-3"/>
    <x v="1"/>
    <n v="846"/>
    <n v="1.1570886285887523"/>
    <n v="978.89697978608444"/>
    <n v="0.51064348732420439"/>
    <x v="0"/>
    <n v="1.1836764017367896"/>
    <n v="759.92024991501887"/>
    <n v="0.17271643505404147"/>
  </r>
  <r>
    <x v="1"/>
    <x v="4"/>
    <x v="0"/>
    <x v="3"/>
    <s v="Forecast"/>
    <n v="614.55373689187502"/>
    <n v="813"/>
    <x v="4"/>
    <n v="-198.44626310812498"/>
    <n v="198.44626310812498"/>
    <n v="0.24409134453643899"/>
    <n v="-0.24409134453643899"/>
    <x v="1"/>
    <n v="534"/>
    <n v="1.2764123568152268"/>
    <n v="681.60419853933115"/>
    <n v="0.1616184519811425"/>
    <x v="0"/>
    <n v="1.1836764017367896"/>
    <n v="727.43275595807233"/>
    <n v="0.10524876265919762"/>
  </r>
  <r>
    <x v="1"/>
    <x v="4"/>
    <x v="1"/>
    <x v="3"/>
    <s v="Forecast"/>
    <n v="614.55373689187502"/>
    <n v="813"/>
    <x v="3"/>
    <n v="-198.44626310812498"/>
    <n v="198.44626310812498"/>
    <n v="0.24409134453643899"/>
    <n v="-0.24409134453643899"/>
    <x v="1"/>
    <n v="534"/>
    <n v="1.4102238803824443"/>
    <n v="753.05955212422521"/>
    <n v="7.3727488162084617E-2"/>
    <x v="0"/>
    <n v="1.1836764017367896"/>
    <n v="727.43275595807233"/>
    <n v="0.10524876265919762"/>
  </r>
  <r>
    <x v="1"/>
    <x v="4"/>
    <x v="2"/>
    <x v="3"/>
    <s v="Forecast"/>
    <n v="617.64194662500006"/>
    <n v="813"/>
    <x v="2"/>
    <n v="-195.35805337499994"/>
    <n v="195.35805337499994"/>
    <n v="0.24029280857933599"/>
    <n v="-0.24029280857933599"/>
    <x v="1"/>
    <n v="534"/>
    <n v="1.1878088998098868"/>
    <n v="634.28995249847958"/>
    <n v="0.21981555658243596"/>
    <x v="0"/>
    <n v="1.1836764017367896"/>
    <n v="731.08819694278634"/>
    <n v="0.10075252528562566"/>
  </r>
  <r>
    <x v="1"/>
    <x v="4"/>
    <x v="3"/>
    <x v="3"/>
    <s v="Forecast"/>
    <n v="648.42000000000007"/>
    <n v="813"/>
    <x v="1"/>
    <n v="-164.57999999999993"/>
    <n v="164.57999999999993"/>
    <n v="0.202435424354243"/>
    <n v="-0.202435424354243"/>
    <x v="1"/>
    <n v="534"/>
    <n v="1.1570886285887523"/>
    <n v="617.88532766639366"/>
    <n v="0.23999344690480484"/>
    <x v="0"/>
    <n v="1.1836764017367896"/>
    <n v="767.51945241416922"/>
    <n v="5.5941632946901326E-2"/>
  </r>
  <r>
    <x v="1"/>
    <x v="4"/>
    <x v="4"/>
    <x v="3"/>
    <s v="Forecast"/>
    <n v="648.84702993930284"/>
    <n v="813"/>
    <x v="0"/>
    <n v="-164.15297006069716"/>
    <n v="164.15297006069716"/>
    <n v="0.20191017227638"/>
    <n v="-0.20191017227638"/>
    <x v="1"/>
    <n v="534"/>
    <n v="0.85135167191436134"/>
    <n v="454.62179280226894"/>
    <n v="0.44080960294923871"/>
    <x v="1"/>
    <n v="1.1836764017367896"/>
    <n v="768.02491767615697"/>
    <n v="5.5319904457371498E-2"/>
  </r>
  <r>
    <x v="1"/>
    <x v="5"/>
    <x v="0"/>
    <x v="3"/>
    <s v="Forecast"/>
    <n v="611.48096820741569"/>
    <n v="957"/>
    <x v="5"/>
    <n v="-345.51903179258431"/>
    <n v="345.51903179258431"/>
    <n v="0.36104392036842697"/>
    <n v="-0.36104392036842697"/>
    <x v="1"/>
    <n v="270"/>
    <n v="1.2764123568152268"/>
    <n v="344.63133634011126"/>
    <n v="0.6398836610866131"/>
    <x v="0"/>
    <n v="1.1836764017367896"/>
    <n v="723.79559217828205"/>
    <n v="0.24368276679385364"/>
  </r>
  <r>
    <x v="1"/>
    <x v="5"/>
    <x v="1"/>
    <x v="3"/>
    <s v="Forecast"/>
    <n v="611.48096820741569"/>
    <n v="957"/>
    <x v="4"/>
    <n v="-345.51903179258431"/>
    <n v="345.51903179258431"/>
    <n v="0.36104392036842697"/>
    <n v="-0.36104392036842697"/>
    <x v="1"/>
    <n v="270"/>
    <n v="1.4102238803824443"/>
    <n v="380.76044770325996"/>
    <n v="0.60213119362250789"/>
    <x v="0"/>
    <n v="1.1836764017367896"/>
    <n v="723.79559217828205"/>
    <n v="0.24368276679385364"/>
  </r>
  <r>
    <x v="1"/>
    <x v="5"/>
    <x v="2"/>
    <x v="3"/>
    <s v="Forecast"/>
    <n v="614.55373689187502"/>
    <n v="957"/>
    <x v="3"/>
    <n v="-342.44626310812498"/>
    <n v="342.44626310812498"/>
    <n v="0.35783308579741402"/>
    <n v="-0.35783308579741402"/>
    <x v="1"/>
    <n v="270"/>
    <n v="1.1878088998098868"/>
    <n v="320.70840294866946"/>
    <n v="0.6648815016210351"/>
    <x v="0"/>
    <n v="1.1836764017367896"/>
    <n v="727.43275595807233"/>
    <n v="0.23988217768226505"/>
  </r>
  <r>
    <x v="1"/>
    <x v="5"/>
    <x v="3"/>
    <x v="3"/>
    <s v="Forecast"/>
    <n v="654.90420000000006"/>
    <n v="957"/>
    <x v="2"/>
    <n v="-302.09579999999994"/>
    <n v="302.09579999999994"/>
    <n v="0.31566959247648901"/>
    <n v="-0.31566959247648901"/>
    <x v="1"/>
    <n v="270"/>
    <n v="1.1570886285887523"/>
    <n v="312.41392971896312"/>
    <n v="0.67354866278060277"/>
    <x v="0"/>
    <n v="1.1836764017367896"/>
    <n v="775.19464693831083"/>
    <n v="0.18997424562349965"/>
  </r>
  <r>
    <x v="1"/>
    <x v="5"/>
    <x v="4"/>
    <x v="3"/>
    <s v="Forecast"/>
    <n v="649.75052854122623"/>
    <n v="957"/>
    <x v="1"/>
    <n v="-307.24947145877377"/>
    <n v="307.24947145877377"/>
    <n v="0.32105482911052602"/>
    <n v="-0.32105482911052602"/>
    <x v="1"/>
    <n v="270"/>
    <n v="0.85135167191436134"/>
    <n v="229.86495141687757"/>
    <n v="0.75980673833137136"/>
    <x v="1"/>
    <n v="1.1836764017367896"/>
    <n v="769.09436765025589"/>
    <n v="0.19634862314497817"/>
  </r>
  <r>
    <x v="1"/>
    <x v="5"/>
    <x v="5"/>
    <x v="3"/>
    <s v="Forecast"/>
    <n v="705.40461444521702"/>
    <n v="957"/>
    <x v="0"/>
    <n v="-251.59538555478298"/>
    <n v="251.59538555478298"/>
    <n v="0.262900089398937"/>
    <n v="-0.262900089398937"/>
    <x v="1"/>
    <n v="270"/>
    <n v="1.0930566992205371"/>
    <n v="295.12530878954499"/>
    <n v="0.69161409739859459"/>
    <x v="1"/>
    <n v="1.1836764017367896"/>
    <n v="834.97079579504191"/>
    <n v="0.12751223009922474"/>
  </r>
  <r>
    <x v="1"/>
    <x v="6"/>
    <x v="0"/>
    <x v="3"/>
    <s v="Forecast"/>
    <n v="608.42356336637863"/>
    <n v="960"/>
    <x v="6"/>
    <n v="-351.57643663362137"/>
    <n v="351.57643663362137"/>
    <n v="0.366225454826689"/>
    <n v="-0.366225454826689"/>
    <x v="1"/>
    <n v="912"/>
    <n v="1.2764123568152268"/>
    <n v="1164.0880694154869"/>
    <n v="0.21259173897446548"/>
    <x v="0"/>
    <n v="1.1836764017367896"/>
    <n v="720.17661421739058"/>
    <n v="0.24981602685688481"/>
  </r>
  <r>
    <x v="1"/>
    <x v="6"/>
    <x v="1"/>
    <x v="3"/>
    <s v="Forecast"/>
    <n v="608.42356336637863"/>
    <n v="960"/>
    <x v="5"/>
    <n v="-351.57643663362137"/>
    <n v="351.57643663362137"/>
    <n v="0.366225454826689"/>
    <n v="-0.366225454826689"/>
    <x v="1"/>
    <n v="912"/>
    <n v="1.4102238803824443"/>
    <n v="1286.1241789087892"/>
    <n v="0.33971268636332208"/>
    <x v="0"/>
    <n v="1.1836764017367896"/>
    <n v="720.17661421739058"/>
    <n v="0.24981602685688481"/>
  </r>
  <r>
    <x v="1"/>
    <x v="6"/>
    <x v="2"/>
    <x v="3"/>
    <s v="Forecast"/>
    <n v="611.48096820741569"/>
    <n v="960"/>
    <x v="4"/>
    <n v="-348.51903179258431"/>
    <n v="348.51903179258431"/>
    <n v="0.36304065811727498"/>
    <n v="-0.36304065811727498"/>
    <x v="1"/>
    <n v="912"/>
    <n v="1.1878088998098868"/>
    <n v="1083.2817166266168"/>
    <n v="0.12841845481939249"/>
    <x v="0"/>
    <n v="1.1836764017367896"/>
    <n v="723.79559217828205"/>
    <n v="0.24604625814762288"/>
  </r>
  <r>
    <x v="1"/>
    <x v="6"/>
    <x v="3"/>
    <x v="3"/>
    <s v="Forecast"/>
    <n v="661.45324200000016"/>
    <n v="960"/>
    <x v="3"/>
    <n v="-298.54675799999984"/>
    <n v="298.54675799999984"/>
    <n v="0.31098620625000001"/>
    <n v="-0.31098620625000001"/>
    <x v="1"/>
    <n v="912"/>
    <n v="1.1570886285887523"/>
    <n v="1055.2648292729421"/>
    <n v="9.9234197159314641E-2"/>
    <x v="0"/>
    <n v="1.1836764017367896"/>
    <n v="782.94659340769408"/>
    <n v="0.18443063186698533"/>
  </r>
  <r>
    <x v="1"/>
    <x v="6"/>
    <x v="4"/>
    <x v="3"/>
    <s v="Forecast"/>
    <n v="650.59755848052907"/>
    <n v="960"/>
    <x v="2"/>
    <n v="-309.40244151947093"/>
    <n v="309.40244151947093"/>
    <n v="0.32229420991611601"/>
    <n v="-0.32229420991611601"/>
    <x v="1"/>
    <n v="912"/>
    <n v="0.85135167191436134"/>
    <n v="776.43272478589756"/>
    <n v="0.19121591168135671"/>
    <x v="1"/>
    <n v="1.1836764017367896"/>
    <n v="770.0969770009732"/>
    <n v="0.1978156489573196"/>
  </r>
  <r>
    <x v="1"/>
    <x v="6"/>
    <x v="5"/>
    <x v="3"/>
    <s v="Forecast"/>
    <n v="706.77492877776854"/>
    <n v="960"/>
    <x v="1"/>
    <n v="-253.22507122223146"/>
    <n v="253.22507122223146"/>
    <n v="0.26377611585649102"/>
    <n v="-0.26377611585649102"/>
    <x v="1"/>
    <n v="912"/>
    <n v="1.0930566992205371"/>
    <n v="996.86770968912981"/>
    <n v="3.8403864259510222E-2"/>
    <x v="1"/>
    <n v="1.1836764017367896"/>
    <n v="836.59280453344479"/>
    <n v="0.12854916194432833"/>
  </r>
  <r>
    <x v="1"/>
    <x v="6"/>
    <x v="6"/>
    <x v="3"/>
    <s v="Forecast"/>
    <n v="633.14310549033951"/>
    <n v="960"/>
    <x v="0"/>
    <n v="-326.85689450966049"/>
    <n v="326.85689450966049"/>
    <n v="0.34047593178089602"/>
    <n v="-0.34047593178089602"/>
    <x v="1"/>
    <n v="912"/>
    <n v="1.9442912671217716"/>
    <n v="1773.1936356150557"/>
    <n v="0.847076703765683"/>
    <x v="1"/>
    <n v="1.1836764017367896"/>
    <n v="749.43655289126161"/>
    <n v="0.21933692407160249"/>
  </r>
  <r>
    <x v="2"/>
    <x v="0"/>
    <x v="0"/>
    <x v="3"/>
    <s v="Forecast"/>
    <n v="6573.6900000000005"/>
    <n v="5793"/>
    <x v="0"/>
    <n v="780.69000000000051"/>
    <n v="780.69000000000051"/>
    <n v="0.134764370792336"/>
    <n v="0.134764370792336"/>
    <x v="2"/>
    <n v="3693"/>
    <n v="1.5233248650975559"/>
    <n v="5625.638726805274"/>
    <n v="2.8890259484675641E-2"/>
    <x v="0"/>
    <n v="1.0370054508427586"/>
    <n v="6816.9523621505341"/>
    <n v="0.17675683793380531"/>
  </r>
  <r>
    <x v="2"/>
    <x v="1"/>
    <x v="0"/>
    <x v="3"/>
    <s v="Forecast"/>
    <n v="6376.4793000000009"/>
    <n v="4752"/>
    <x v="1"/>
    <n v="1624.4793000000009"/>
    <n v="1624.4793000000009"/>
    <n v="0.34185170454545499"/>
    <n v="0.34185170454545499"/>
    <x v="2"/>
    <n v="4224"/>
    <n v="1.5233248650975559"/>
    <n v="6434.5242301720764"/>
    <n v="0.35406654675338306"/>
    <x v="0"/>
    <n v="1.0370054508427586"/>
    <n v="6612.4437912860185"/>
    <n v="0.39150753183628334"/>
  </r>
  <r>
    <x v="2"/>
    <x v="1"/>
    <x v="1"/>
    <x v="3"/>
    <s v="Forecast"/>
    <n v="5793"/>
    <n v="4752"/>
    <x v="0"/>
    <n v="1041"/>
    <n v="1041"/>
    <n v="0.21906565656565699"/>
    <n v="0.21906565656565699"/>
    <x v="2"/>
    <n v="4224"/>
    <n v="1.6249649414336804"/>
    <n v="6863.8519126158662"/>
    <n v="0.44441328127438262"/>
    <x v="0"/>
    <n v="1.0370054508427586"/>
    <n v="6007.3725767321012"/>
    <n v="0.26417773079379231"/>
  </r>
  <r>
    <x v="2"/>
    <x v="2"/>
    <x v="0"/>
    <x v="3"/>
    <s v="Forecast"/>
    <n v="6185.184921"/>
    <n v="4893"/>
    <x v="2"/>
    <n v="1292.184921"/>
    <n v="1292.184921"/>
    <n v="0.264088477621091"/>
    <n v="0.264088477621091"/>
    <x v="2"/>
    <n v="4980"/>
    <n v="1.5233248650975559"/>
    <n v="7586.1578281858283"/>
    <n v="0.55041034706434255"/>
    <x v="0"/>
    <n v="1.0370054508427586"/>
    <n v="6414.0704775474378"/>
    <n v="0.3108666416405963"/>
  </r>
  <r>
    <x v="2"/>
    <x v="2"/>
    <x v="1"/>
    <x v="3"/>
    <s v="Forecast"/>
    <n v="5787.2070000000003"/>
    <n v="4893"/>
    <x v="1"/>
    <n v="894.20700000000033"/>
    <n v="894.20700000000033"/>
    <n v="0.182752299202943"/>
    <n v="0.182752299202943"/>
    <x v="2"/>
    <n v="4980"/>
    <n v="1.6249649414336804"/>
    <n v="8092.3254083397287"/>
    <n v="0.65385763505819106"/>
    <x v="0"/>
    <n v="1.0370054508427586"/>
    <n v="6001.3652041553687"/>
    <n v="0.22652058127025723"/>
  </r>
  <r>
    <x v="2"/>
    <x v="2"/>
    <x v="2"/>
    <x v="3"/>
    <s v="Forecast"/>
    <n v="4756.7519999999995"/>
    <n v="4893"/>
    <x v="0"/>
    <n v="-136.2480000000005"/>
    <n v="136.2480000000005"/>
    <n v="2.7845493562231899E-2"/>
    <n v="-2.7845493562231899E-2"/>
    <x v="2"/>
    <n v="4980"/>
    <n v="1.3682121695535201"/>
    <n v="6813.6966043765296"/>
    <n v="0.39253966980922333"/>
    <x v="0"/>
    <n v="1.0370054508427586"/>
    <n v="4932.7777523071936"/>
    <n v="8.1295222373173152E-3"/>
  </r>
  <r>
    <x v="2"/>
    <x v="3"/>
    <x v="0"/>
    <x v="3"/>
    <s v="Forecast"/>
    <n v="5999.6293733699995"/>
    <n v="6954"/>
    <x v="3"/>
    <n v="-954.37062663000052"/>
    <n v="954.37062663000052"/>
    <n v="0.137240527269198"/>
    <n v="-0.137240527269198"/>
    <x v="2"/>
    <n v="6108"/>
    <n v="1.5233248650975559"/>
    <n v="9304.4682760158721"/>
    <n v="0.3380023405257222"/>
    <x v="0"/>
    <n v="1.0370054508427586"/>
    <n v="6221.6483632210138"/>
    <n v="0.10531372401193359"/>
  </r>
  <r>
    <x v="2"/>
    <x v="3"/>
    <x v="1"/>
    <x v="3"/>
    <s v="Forecast"/>
    <n v="5781.419793"/>
    <n v="6954"/>
    <x v="2"/>
    <n v="-1172.580207"/>
    <n v="1172.580207"/>
    <n v="0.16861952933563401"/>
    <n v="-0.16861952933563401"/>
    <x v="2"/>
    <n v="6108"/>
    <n v="1.6249649414336804"/>
    <n v="9925.2858622769199"/>
    <n v="0.42727723069843543"/>
    <x v="0"/>
    <n v="1.0370054508427586"/>
    <n v="5995.3638389512134"/>
    <n v="0.13785392019683443"/>
  </r>
  <r>
    <x v="2"/>
    <x v="3"/>
    <x v="2"/>
    <x v="3"/>
    <s v="Forecast"/>
    <n v="4761.5087519999997"/>
    <n v="6954"/>
    <x v="1"/>
    <n v="-2192.4912480000003"/>
    <n v="2192.4912480000003"/>
    <n v="0.315284907679034"/>
    <n v="-0.315284907679034"/>
    <x v="2"/>
    <n v="6108"/>
    <n v="1.3682121695535201"/>
    <n v="8357.0399316329003"/>
    <n v="0.2017601282187087"/>
    <x v="0"/>
    <n v="1.0370054508427586"/>
    <n v="4937.7105300595003"/>
    <n v="0.28994671698885527"/>
  </r>
  <r>
    <x v="2"/>
    <x v="3"/>
    <x v="3"/>
    <x v="3"/>
    <s v="Forecast"/>
    <n v="5770.3734460005871"/>
    <n v="6954"/>
    <x v="0"/>
    <n v="-1183.6265539994129"/>
    <n v="1183.6265539994129"/>
    <n v="0.17020801754377499"/>
    <n v="-0.17020801754377499"/>
    <x v="2"/>
    <n v="6108"/>
    <n v="1.2253911666160988"/>
    <n v="7484.6892456911319"/>
    <n v="7.6314242981180891E-2"/>
    <x v="0"/>
    <n v="1.0370054508427586"/>
    <n v="5983.9087169009217"/>
    <n v="0.13950119112727613"/>
  </r>
  <r>
    <x v="2"/>
    <x v="4"/>
    <x v="0"/>
    <x v="3"/>
    <s v="Forecast"/>
    <n v="5819.6404921689"/>
    <n v="7428"/>
    <x v="4"/>
    <n v="-1608.3595078311"/>
    <n v="1608.3595078311"/>
    <n v="0.216526589638005"/>
    <n v="-0.216526589638005"/>
    <x v="2"/>
    <n v="6117"/>
    <n v="1.5233248650975559"/>
    <n v="9318.1781998017505"/>
    <n v="0.25446663971482908"/>
    <x v="0"/>
    <n v="1.0370054508427586"/>
    <n v="6034.998912324384"/>
    <n v="0.18753380286424556"/>
  </r>
  <r>
    <x v="2"/>
    <x v="4"/>
    <x v="1"/>
    <x v="3"/>
    <s v="Forecast"/>
    <n v="5775.6383732069999"/>
    <n v="7428"/>
    <x v="3"/>
    <n v="-1652.3616267930001"/>
    <n v="1652.3616267930001"/>
    <n v="0.22245040748424899"/>
    <n v="-0.22245040748424899"/>
    <x v="2"/>
    <n v="6117"/>
    <n v="1.6249649414336804"/>
    <n v="9939.910546749823"/>
    <n v="0.33816781727918993"/>
    <x v="0"/>
    <n v="1.0370054508427586"/>
    <n v="5989.3684751122619"/>
    <n v="0.19367683426060017"/>
  </r>
  <r>
    <x v="2"/>
    <x v="4"/>
    <x v="2"/>
    <x v="3"/>
    <s v="Forecast"/>
    <n v="4766.2702607519986"/>
    <n v="7428"/>
    <x v="2"/>
    <n v="-2661.7297392480014"/>
    <n v="2661.7297392480014"/>
    <n v="0.35833733700161602"/>
    <n v="-0.35833733700161602"/>
    <x v="2"/>
    <n v="6117"/>
    <n v="1.3682121695535201"/>
    <n v="8369.3538411588816"/>
    <n v="0.12673045788353279"/>
    <x v="0"/>
    <n v="1.0370054508427586"/>
    <n v="4942.6482405895595"/>
    <n v="0.33459232086839535"/>
  </r>
  <r>
    <x v="2"/>
    <x v="4"/>
    <x v="3"/>
    <x v="3"/>
    <s v="Forecast"/>
    <n v="5795.2299130181154"/>
    <n v="7428"/>
    <x v="1"/>
    <n v="-1632.7700869818846"/>
    <n v="1632.7700869818846"/>
    <n v="0.21981288193078699"/>
    <n v="-0.21981288193078699"/>
    <x v="2"/>
    <n v="6117"/>
    <n v="1.2253911666160988"/>
    <n v="7495.7177661906762"/>
    <n v="9.1165544144690674E-3"/>
    <x v="0"/>
    <n v="1.0370054508427586"/>
    <n v="6009.6850086867917"/>
    <n v="0.19094170588492304"/>
  </r>
  <r>
    <x v="2"/>
    <x v="4"/>
    <x v="4"/>
    <x v="3"/>
    <s v="Forecast"/>
    <n v="6001.2259986505396"/>
    <n v="7428"/>
    <x v="0"/>
    <n v="-1426.7740013494604"/>
    <n v="1426.7740013494604"/>
    <n v="0.19208050637445601"/>
    <n v="-0.19208050637445601"/>
    <x v="2"/>
    <n v="6117"/>
    <n v="1.0820123322366084"/>
    <n v="6618.669436291334"/>
    <n v="0.10895672640127436"/>
    <x v="1"/>
    <n v="1.0370054508427586"/>
    <n v="6223.3040723398872"/>
    <n v="0.16218308126818967"/>
  </r>
  <r>
    <x v="2"/>
    <x v="5"/>
    <x v="0"/>
    <x v="3"/>
    <s v="Forecast"/>
    <n v="5645.0512774038325"/>
    <n v="6462"/>
    <x v="5"/>
    <n v="-816.9487225961675"/>
    <n v="816.9487225961675"/>
    <n v="0.12642351015106301"/>
    <n v="-0.12642351015106301"/>
    <x v="2"/>
    <n v="3366"/>
    <n v="1.5233248650975559"/>
    <n v="5127.5114959183729"/>
    <n v="0.20651323182940684"/>
    <x v="0"/>
    <n v="1.0370054508427586"/>
    <n v="5853.9489449546518"/>
    <n v="9.4096418298568282E-2"/>
  </r>
  <r>
    <x v="2"/>
    <x v="5"/>
    <x v="1"/>
    <x v="3"/>
    <s v="Forecast"/>
    <n v="5769.8627348337923"/>
    <n v="6462"/>
    <x v="4"/>
    <n v="-692.13726516620773"/>
    <n v="692.13726516620773"/>
    <n v="0.10710883088304"/>
    <n v="-0.10710883088304"/>
    <x v="2"/>
    <n v="3366"/>
    <n v="1.6249649414336804"/>
    <n v="5469.6319928657686"/>
    <n v="0.15356979373788787"/>
    <x v="0"/>
    <n v="1.0370054508427586"/>
    <n v="5983.3791066371487"/>
    <n v="7.4066990616349637E-2"/>
  </r>
  <r>
    <x v="2"/>
    <x v="5"/>
    <x v="2"/>
    <x v="3"/>
    <s v="Forecast"/>
    <n v="4771.0365310127499"/>
    <n v="6462"/>
    <x v="3"/>
    <n v="-1690.9634689872501"/>
    <n v="1690.9634689872501"/>
    <n v="0.26167803605497503"/>
    <n v="-0.26167803605497503"/>
    <x v="2"/>
    <n v="3366"/>
    <n v="1.3682121695535201"/>
    <n v="4605.4021627171487"/>
    <n v="0.2873100955250466"/>
    <x v="0"/>
    <n v="1.0370054508427586"/>
    <n v="4947.5908888301483"/>
    <n v="0.23435609891207856"/>
  </r>
  <r>
    <x v="2"/>
    <x v="5"/>
    <x v="3"/>
    <x v="3"/>
    <s v="Forecast"/>
    <n v="5821.7434778368124"/>
    <n v="6462"/>
    <x v="2"/>
    <n v="-640.25652216318758"/>
    <n v="640.25652216318758"/>
    <n v="9.9080241746082903E-2"/>
    <n v="-9.9080241746082903E-2"/>
    <x v="2"/>
    <n v="3366"/>
    <n v="1.2253911666160988"/>
    <n v="4124.6666668297885"/>
    <n v="0.36170432268186498"/>
    <x v="0"/>
    <n v="1.0370054508427586"/>
    <n v="6037.1797199250532"/>
    <n v="6.5741299918747567E-2"/>
  </r>
  <r>
    <x v="2"/>
    <x v="5"/>
    <x v="4"/>
    <x v="3"/>
    <s v="Forecast"/>
    <n v="6028.7174266162465"/>
    <n v="6462"/>
    <x v="1"/>
    <n v="-433.28257338375352"/>
    <n v="433.28257338375352"/>
    <n v="6.7050847010794404E-2"/>
    <n v="-6.7050847010794404E-2"/>
    <x v="2"/>
    <n v="3366"/>
    <n v="1.0820123322366084"/>
    <n v="3642.0535103084239"/>
    <n v="0.4363891194199282"/>
    <x v="1"/>
    <n v="1.0370054508427586"/>
    <n v="6251.8128329917763"/>
    <n v="3.252664299105907E-2"/>
  </r>
  <r>
    <x v="2"/>
    <x v="5"/>
    <x v="5"/>
    <x v="3"/>
    <s v="Forecast"/>
    <n v="7221.9685475930692"/>
    <n v="6462"/>
    <x v="0"/>
    <n v="759.96854759306916"/>
    <n v="759.96854759306916"/>
    <n v="0.11760577957181501"/>
    <n v="0.11760577957181501"/>
    <x v="2"/>
    <n v="3366"/>
    <n v="1.1117859140577626"/>
    <n v="3742.2713867184289"/>
    <n v="0.42088031774707074"/>
    <x v="1"/>
    <n v="1.0370054508427586"/>
    <n v="7489.2207496689734"/>
    <n v="0.15896328530934284"/>
  </r>
  <r>
    <x v="2"/>
    <x v="6"/>
    <x v="0"/>
    <x v="3"/>
    <s v="Forecast"/>
    <n v="5475.6997390817178"/>
    <n v="6486"/>
    <x v="6"/>
    <n v="-1010.3002609182822"/>
    <n v="1010.3002609182822"/>
    <n v="0.15576630603118799"/>
    <n v="-0.15576630603118799"/>
    <x v="2"/>
    <n v="5118"/>
    <n v="1.5233248650975559"/>
    <n v="7796.3766595692914"/>
    <n v="0.20203155405015286"/>
    <x v="0"/>
    <n v="1.0370054508427586"/>
    <n v="5678.3304766060128"/>
    <n v="0.12452505756922405"/>
  </r>
  <r>
    <x v="2"/>
    <x v="6"/>
    <x v="1"/>
    <x v="3"/>
    <s v="Forecast"/>
    <n v="5764.0928720989587"/>
    <n v="6486"/>
    <x v="5"/>
    <n v="-721.90712790104135"/>
    <n v="721.90712790104135"/>
    <n v="0.111302363228653"/>
    <n v="-0.111302363228653"/>
    <x v="2"/>
    <n v="5118"/>
    <n v="1.6249649414336804"/>
    <n v="8316.570570257576"/>
    <n v="0.28223413047449525"/>
    <x v="0"/>
    <n v="1.0370054508427586"/>
    <n v="5977.395727530512"/>
    <n v="7.8415706517034847E-2"/>
  </r>
  <r>
    <x v="2"/>
    <x v="6"/>
    <x v="2"/>
    <x v="3"/>
    <s v="Forecast"/>
    <n v="4775.8075675437622"/>
    <n v="6486"/>
    <x v="4"/>
    <n v="-1710.1924324562378"/>
    <n v="1710.1924324562378"/>
    <n v="0.263674442253506"/>
    <n v="-0.263674442253506"/>
    <x v="2"/>
    <n v="5118"/>
    <n v="1.3682121695535201"/>
    <n v="7002.5098837749156"/>
    <n v="7.9634579675441811E-2"/>
    <x v="0"/>
    <n v="1.0370054508427586"/>
    <n v="4952.5384797189772"/>
    <n v="0.23642638302205099"/>
  </r>
  <r>
    <x v="2"/>
    <x v="6"/>
    <x v="3"/>
    <x v="3"/>
    <s v="Forecast"/>
    <n v="5846.5999448543425"/>
    <n v="6486"/>
    <x v="3"/>
    <n v="-639.40005514565746"/>
    <n v="639.40005514565746"/>
    <n v="9.8581568785947801E-2"/>
    <n v="-9.8581568785947801E-2"/>
    <x v="2"/>
    <n v="5118"/>
    <n v="1.2253911666160988"/>
    <n v="6271.5519907411935"/>
    <n v="3.3063214501820301E-2"/>
    <x v="0"/>
    <n v="1.0370054508427586"/>
    <n v="6062.9560117109249"/>
    <n v="6.5224173340899638E-2"/>
  </r>
  <r>
    <x v="2"/>
    <x v="6"/>
    <x v="4"/>
    <x v="3"/>
    <s v="Forecast"/>
    <n v="6054.4906403340974"/>
    <n v="6486"/>
    <x v="2"/>
    <n v="-431.50935966590259"/>
    <n v="431.50935966590259"/>
    <n v="6.6529349316358705E-2"/>
    <n v="-6.6529349316358705E-2"/>
    <x v="2"/>
    <n v="5118"/>
    <n v="1.0820123322366084"/>
    <n v="5537.7391163869615"/>
    <n v="0.14620118464585855"/>
    <x v="1"/>
    <n v="1.0370054508427586"/>
    <n v="6278.539796102923"/>
    <n v="3.1985847039327324E-2"/>
  </r>
  <r>
    <x v="2"/>
    <x v="6"/>
    <x v="5"/>
    <x v="3"/>
    <s v="Forecast"/>
    <n v="8129.9883680443309"/>
    <n v="6486"/>
    <x v="1"/>
    <n v="1643.9883680443309"/>
    <n v="1643.9883680443309"/>
    <n v="0.25346721678142597"/>
    <n v="0.25346721678142597"/>
    <x v="2"/>
    <n v="5118"/>
    <n v="1.1117859140577626"/>
    <n v="5690.1203081476287"/>
    <n v="0.12270732220973964"/>
    <x v="1"/>
    <n v="1.0370054508427586"/>
    <n v="8430.842252950195"/>
    <n v="0.29985233625504087"/>
  </r>
  <r>
    <x v="2"/>
    <x v="6"/>
    <x v="6"/>
    <x v="3"/>
    <s v="Forecast"/>
    <n v="6759"/>
    <n v="6486"/>
    <x v="0"/>
    <n v="273"/>
    <n v="273"/>
    <n v="4.2090656799260003E-2"/>
    <n v="4.2090656799260003E-2"/>
    <x v="2"/>
    <n v="5118"/>
    <n v="1.4242045726493482"/>
    <n v="7289.0790028193642"/>
    <n v="0.12381729923209439"/>
    <x v="1"/>
    <n v="1.0370054508427586"/>
    <n v="7009.1198422462057"/>
    <n v="8.065369137314303E-2"/>
  </r>
  <r>
    <x v="3"/>
    <x v="0"/>
    <x v="0"/>
    <x v="3"/>
    <s v="Forecast"/>
    <n v="843.26079036608087"/>
    <n v="933"/>
    <x v="0"/>
    <n v="-89.739209633919131"/>
    <n v="89.739209633919131"/>
    <n v="9.6183504430781497E-2"/>
    <n v="-9.6183504430781497E-2"/>
    <x v="3"/>
    <n v="792"/>
    <n v="1.126376302732343"/>
    <n v="892.09003176401563"/>
    <n v="4.3847768741676701E-2"/>
    <x v="0"/>
    <n v="1.0552169608377078"/>
    <n v="889.82308840369922"/>
    <n v="4.6277504390461716E-2"/>
  </r>
  <r>
    <x v="3"/>
    <x v="1"/>
    <x v="0"/>
    <x v="3"/>
    <s v="Forecast"/>
    <n v="825.02017742653629"/>
    <n v="825"/>
    <x v="1"/>
    <n v="2.0177426536292842E-2"/>
    <n v="2.0177426536292842E-2"/>
    <n v="2.4457486710657999E-5"/>
    <n v="2.4457486710657999E-5"/>
    <x v="3"/>
    <n v="891"/>
    <n v="1.126376302732343"/>
    <n v="1003.6012857345177"/>
    <n v="0.21648640695093049"/>
    <x v="0"/>
    <n v="1.0552169608377078"/>
    <n v="870.57528425381611"/>
    <n v="5.5242768792504372E-2"/>
  </r>
  <r>
    <x v="3"/>
    <x v="1"/>
    <x v="1"/>
    <x v="3"/>
    <s v="Forecast"/>
    <n v="840"/>
    <n v="825"/>
    <x v="0"/>
    <n v="15"/>
    <n v="15"/>
    <n v="1.8181818181818198E-2"/>
    <n v="1.8181818181818198E-2"/>
    <x v="3"/>
    <n v="891"/>
    <n v="1.1748619737750172"/>
    <n v="1046.8020186335405"/>
    <n v="0.26885093167701873"/>
    <x v="0"/>
    <n v="1.0552169608377078"/>
    <n v="886.38224710367456"/>
    <n v="7.4402723762029763E-2"/>
  </r>
  <r>
    <x v="3"/>
    <x v="2"/>
    <x v="0"/>
    <x v="3"/>
    <s v="Forecast"/>
    <n v="839.38703913574568"/>
    <n v="936"/>
    <x v="2"/>
    <n v="-96.612960864254319"/>
    <n v="96.612960864254319"/>
    <n v="0.103218975282323"/>
    <n v="-0.103218975282323"/>
    <x v="3"/>
    <n v="1041"/>
    <n v="1.126376302732343"/>
    <n v="1172.557731144369"/>
    <n v="0.25273261874398395"/>
    <x v="0"/>
    <n v="1.0552169608377078"/>
    <n v="885.73544040338368"/>
    <n v="5.3701452560487521E-2"/>
  </r>
  <r>
    <x v="3"/>
    <x v="2"/>
    <x v="1"/>
    <x v="3"/>
    <s v="Forecast"/>
    <n v="885"/>
    <n v="936"/>
    <x v="1"/>
    <n v="-51"/>
    <n v="51"/>
    <n v="5.4487179487179502E-2"/>
    <n v="-5.4487179487179502E-2"/>
    <x v="3"/>
    <n v="1041"/>
    <n v="1.1748619737750172"/>
    <n v="1223.031314699793"/>
    <n v="0.30665738749977889"/>
    <x v="0"/>
    <n v="1.0552169608377078"/>
    <n v="933.86701034137138"/>
    <n v="2.2788351053724537E-3"/>
  </r>
  <r>
    <x v="3"/>
    <x v="2"/>
    <x v="2"/>
    <x v="3"/>
    <s v="Forecast"/>
    <n v="840"/>
    <n v="936"/>
    <x v="0"/>
    <n v="-96"/>
    <n v="96"/>
    <n v="0.102564102564103"/>
    <n v="-0.102564102564103"/>
    <x v="3"/>
    <n v="1041"/>
    <n v="1.1664043819840921"/>
    <n v="1214.2269616454398"/>
    <n v="0.29725102739897419"/>
    <x v="0"/>
    <n v="1.0552169608377078"/>
    <n v="886.38224710367456"/>
    <n v="5.3010419761031456E-2"/>
  </r>
  <r>
    <x v="3"/>
    <x v="3"/>
    <x v="0"/>
    <x v="3"/>
    <s v="Forecast"/>
    <n v="967.81761823389979"/>
    <n v="723"/>
    <x v="3"/>
    <n v="244.81761823389979"/>
    <n v="244.81761823389979"/>
    <n v="0.33861357985325002"/>
    <n v="0.33861357985325002"/>
    <x v="3"/>
    <n v="732"/>
    <n v="1.126376302732343"/>
    <n v="824.50745360007511"/>
    <n v="0.1403975845090942"/>
    <x v="0"/>
    <n v="1.0552169608377078"/>
    <n v="1021.2575657579647"/>
    <n v="0.41252775346883086"/>
  </r>
  <r>
    <x v="3"/>
    <x v="3"/>
    <x v="1"/>
    <x v="3"/>
    <s v="Forecast"/>
    <n v="967.81761823389979"/>
    <n v="723"/>
    <x v="2"/>
    <n v="244.81761823389979"/>
    <n v="244.81761823389979"/>
    <n v="0.33861357985325002"/>
    <n v="0.33861357985325002"/>
    <x v="3"/>
    <n v="732"/>
    <n v="1.1748619737750172"/>
    <n v="859.99896480331256"/>
    <n v="0.18948681162283895"/>
    <x v="0"/>
    <n v="1.0552169608377078"/>
    <n v="1021.2575657579647"/>
    <n v="0.41252775346883086"/>
  </r>
  <r>
    <x v="3"/>
    <x v="3"/>
    <x v="2"/>
    <x v="3"/>
    <s v="Forecast"/>
    <n v="885"/>
    <n v="723"/>
    <x v="1"/>
    <n v="162"/>
    <n v="162"/>
    <n v="0.22406639004149401"/>
    <n v="0.22406639004149401"/>
    <x v="3"/>
    <n v="732"/>
    <n v="1.1664043819840921"/>
    <n v="853.80800761235548"/>
    <n v="0.18092393860630079"/>
    <x v="0"/>
    <n v="1.0552169608377078"/>
    <n v="933.86701034137138"/>
    <n v="0.29165561596316925"/>
  </r>
  <r>
    <x v="3"/>
    <x v="3"/>
    <x v="3"/>
    <x v="3"/>
    <s v="Forecast"/>
    <n v="864.11591120032722"/>
    <n v="723"/>
    <x v="0"/>
    <n v="141.11591120032722"/>
    <n v="141.11591120032722"/>
    <n v="0.19518106666711901"/>
    <n v="0.19518106666711901"/>
    <x v="3"/>
    <n v="732"/>
    <n v="1.0010305585473693"/>
    <n v="732.75436885667432"/>
    <n v="1.3491519857087577E-2"/>
    <x v="0"/>
    <n v="1.0552169608377078"/>
    <n v="911.82976562831584"/>
    <n v="0.26117533281924737"/>
  </r>
  <r>
    <x v="3"/>
    <x v="4"/>
    <x v="0"/>
    <x v="3"/>
    <s v="Forecast"/>
    <n v="889.84674459066878"/>
    <n v="900"/>
    <x v="4"/>
    <n v="-10.153255409331223"/>
    <n v="10.153255409331223"/>
    <n v="1.12813948992569E-2"/>
    <n v="-1.12813948992569E-2"/>
    <x v="3"/>
    <n v="975"/>
    <n v="1.126376302732343"/>
    <n v="1098.2168951640344"/>
    <n v="0.22024099462670493"/>
    <x v="0"/>
    <n v="1.0552169608377078"/>
    <n v="938.98137743829352"/>
    <n v="4.3312641598103913E-2"/>
  </r>
  <r>
    <x v="3"/>
    <x v="4"/>
    <x v="1"/>
    <x v="3"/>
    <s v="Forecast"/>
    <n v="889.84674459066878"/>
    <n v="900"/>
    <x v="3"/>
    <n v="-10.153255409331223"/>
    <n v="10.153255409331223"/>
    <n v="1.12813948992569E-2"/>
    <n v="-1.12813948992569E-2"/>
    <x v="3"/>
    <n v="975"/>
    <n v="1.1748619737750172"/>
    <n v="1145.4904244306417"/>
    <n v="0.27276713825626858"/>
    <x v="0"/>
    <n v="1.0552169608377078"/>
    <n v="938.98137743829352"/>
    <n v="4.3312641598103913E-2"/>
  </r>
  <r>
    <x v="3"/>
    <x v="4"/>
    <x v="2"/>
    <x v="3"/>
    <s v="Forecast"/>
    <n v="945"/>
    <n v="900"/>
    <x v="2"/>
    <n v="45"/>
    <n v="45"/>
    <n v="0.05"/>
    <n v="0.05"/>
    <x v="3"/>
    <n v="975"/>
    <n v="1.1664043819840921"/>
    <n v="1137.2442724344899"/>
    <n v="0.26360474714943316"/>
    <x v="0"/>
    <n v="1.0552169608377078"/>
    <n v="997.18002799163389"/>
    <n v="0.10797780887959321"/>
  </r>
  <r>
    <x v="3"/>
    <x v="4"/>
    <x v="3"/>
    <x v="3"/>
    <s v="Forecast"/>
    <n v="809.22206499847584"/>
    <n v="900"/>
    <x v="1"/>
    <n v="-90.777935001524156"/>
    <n v="90.777935001524156"/>
    <n v="0.100864372223916"/>
    <n v="-0.100864372223916"/>
    <x v="3"/>
    <n v="975"/>
    <n v="1.0010305585473693"/>
    <n v="976.00479458368511"/>
    <n v="8.4449771759650127E-2"/>
    <x v="0"/>
    <n v="1.0552169608377078"/>
    <n v="853.90484807050575"/>
    <n v="5.1216835477215832E-2"/>
  </r>
  <r>
    <x v="3"/>
    <x v="4"/>
    <x v="4"/>
    <x v="3"/>
    <s v="Forecast"/>
    <n v="887.86804847247299"/>
    <n v="900"/>
    <x v="0"/>
    <n v="-12.131951527527008"/>
    <n v="12.131951527527008"/>
    <n v="1.3479946141696701E-2"/>
    <n v="-1.3479946141696701E-2"/>
    <x v="3"/>
    <n v="975"/>
    <n v="0.93758876354819731"/>
    <n v="914.14904445949242"/>
    <n v="1.5721160510547127E-2"/>
    <x v="1"/>
    <n v="1.0552169608377078"/>
    <n v="936.89342373402951"/>
    <n v="4.0992693037810571E-2"/>
  </r>
  <r>
    <x v="3"/>
    <x v="5"/>
    <x v="0"/>
    <x v="3"/>
    <s v="Forecast"/>
    <n v="950.2459710206299"/>
    <n v="966"/>
    <x v="5"/>
    <n v="-15.754028979370105"/>
    <n v="15.754028979370105"/>
    <n v="1.6308518612184401E-2"/>
    <n v="-1.6308518612184401E-2"/>
    <x v="3"/>
    <n v="1029"/>
    <n v="1.126376302732343"/>
    <n v="1159.041215511581"/>
    <n v="0.19983562682358277"/>
    <x v="0"/>
    <n v="1.0552169608377078"/>
    <n v="1002.7156655886656"/>
    <n v="3.8007935391993389E-2"/>
  </r>
  <r>
    <x v="3"/>
    <x v="5"/>
    <x v="1"/>
    <x v="3"/>
    <s v="Forecast"/>
    <n v="950.2459710206299"/>
    <n v="966"/>
    <x v="4"/>
    <n v="-15.754028979370105"/>
    <n v="15.754028979370105"/>
    <n v="1.6308518612184401E-2"/>
    <n v="-1.6308518612184401E-2"/>
    <x v="3"/>
    <n v="1029"/>
    <n v="1.1748619737750172"/>
    <n v="1208.9329710144928"/>
    <n v="0.25148340684730097"/>
    <x v="0"/>
    <n v="1.0552169608377078"/>
    <n v="1002.7156655886656"/>
    <n v="3.8007935391993389E-2"/>
  </r>
  <r>
    <x v="3"/>
    <x v="5"/>
    <x v="2"/>
    <x v="3"/>
    <s v="Forecast"/>
    <n v="876"/>
    <n v="966"/>
    <x v="3"/>
    <n v="-90"/>
    <n v="90"/>
    <n v="9.3167701863354005E-2"/>
    <n v="-9.3167701863354005E-2"/>
    <x v="3"/>
    <n v="1029"/>
    <n v="1.1664043819840921"/>
    <n v="1200.2301090616309"/>
    <n v="0.2424742329830547"/>
    <x v="0"/>
    <n v="1.0552169608377078"/>
    <n v="924.370057693832"/>
    <n v="4.3095178370774333E-2"/>
  </r>
  <r>
    <x v="3"/>
    <x v="5"/>
    <x v="3"/>
    <x v="3"/>
    <s v="Forecast"/>
    <n v="885"/>
    <n v="966"/>
    <x v="2"/>
    <n v="-81"/>
    <n v="81"/>
    <n v="8.3850931677018598E-2"/>
    <n v="-8.3850931677018598E-2"/>
    <x v="3"/>
    <n v="1029"/>
    <n v="1.0010305585473693"/>
    <n v="1030.0604447452431"/>
    <n v="6.6315160191763048E-2"/>
    <x v="0"/>
    <n v="1.0552169608377078"/>
    <n v="933.86701034137138"/>
    <n v="3.3263964449926103E-2"/>
  </r>
  <r>
    <x v="3"/>
    <x v="5"/>
    <x v="4"/>
    <x v="3"/>
    <s v="Forecast"/>
    <n v="878.46296707831152"/>
    <n v="966"/>
    <x v="1"/>
    <n v="-87.537032921688478"/>
    <n v="87.537032921688478"/>
    <n v="9.0618046502783101E-2"/>
    <n v="-9.0618046502783101E-2"/>
    <x v="3"/>
    <n v="1029"/>
    <n v="0.93758876354819731"/>
    <n v="964.77883769109508"/>
    <n v="1.2641431769202097E-3"/>
    <x v="1"/>
    <n v="1.0552169608377078"/>
    <n v="926.96902232885122"/>
    <n v="4.0404738790009082E-2"/>
  </r>
  <r>
    <x v="3"/>
    <x v="5"/>
    <x v="5"/>
    <x v="3"/>
    <s v="Forecast"/>
    <n v="878.46296707831152"/>
    <n v="966"/>
    <x v="0"/>
    <n v="-87.537032921688478"/>
    <n v="87.537032921688478"/>
    <n v="9.0618046502783101E-2"/>
    <n v="-9.0618046502783101E-2"/>
    <x v="3"/>
    <n v="1029"/>
    <n v="0.9366390959318629"/>
    <n v="963.80162971388688"/>
    <n v="2.2757456377982587E-3"/>
    <x v="1"/>
    <n v="1.0552169608377078"/>
    <n v="926.96902232885122"/>
    <n v="4.0404738790009082E-2"/>
  </r>
  <r>
    <x v="3"/>
    <x v="6"/>
    <x v="0"/>
    <x v="3"/>
    <s v="Forecast"/>
    <n v="925.4622172047716"/>
    <n v="1125"/>
    <x v="6"/>
    <n v="-199.5377827952284"/>
    <n v="199.5377827952284"/>
    <n v="0.17736691804020299"/>
    <n v="-0.17736691804020299"/>
    <x v="3"/>
    <n v="1092"/>
    <n v="1.126376302732343"/>
    <n v="1230.0029225837186"/>
    <n v="9.3335931185527646E-2"/>
    <x v="0"/>
    <n v="1.0552169608377078"/>
    <n v="976.56342820894565"/>
    <n v="0.1319436193698261"/>
  </r>
  <r>
    <x v="3"/>
    <x v="6"/>
    <x v="1"/>
    <x v="3"/>
    <s v="Forecast"/>
    <n v="925.4622172047716"/>
    <n v="1125"/>
    <x v="5"/>
    <n v="-199.5377827952284"/>
    <n v="199.5377827952284"/>
    <n v="0.17736691804020299"/>
    <n v="-0.17736691804020299"/>
    <x v="3"/>
    <n v="1092"/>
    <n v="1.1748619737750172"/>
    <n v="1282.9492753623188"/>
    <n v="0.14039935587761668"/>
    <x v="0"/>
    <n v="1.0552169608377078"/>
    <n v="976.56342820894565"/>
    <n v="0.1319436193698261"/>
  </r>
  <r>
    <x v="3"/>
    <x v="6"/>
    <x v="2"/>
    <x v="3"/>
    <s v="Forecast"/>
    <n v="912"/>
    <n v="1125"/>
    <x v="4"/>
    <n v="-213"/>
    <n v="213"/>
    <n v="0.18933333333333299"/>
    <n v="-0.18933333333333299"/>
    <x v="3"/>
    <n v="1092"/>
    <n v="1.1664043819840921"/>
    <n v="1273.7135851266287"/>
    <n v="0.13218985344589215"/>
    <x v="0"/>
    <n v="1.0552169608377078"/>
    <n v="962.35786828398955"/>
    <n v="0.14457078374756485"/>
  </r>
  <r>
    <x v="3"/>
    <x v="6"/>
    <x v="3"/>
    <x v="3"/>
    <s v="Forecast"/>
    <n v="945"/>
    <n v="1125"/>
    <x v="3"/>
    <n v="-180"/>
    <n v="180"/>
    <n v="0.16"/>
    <n v="-0.16"/>
    <x v="3"/>
    <n v="1092"/>
    <n v="1.0010305585473693"/>
    <n v="1093.1253699337274"/>
    <n v="2.8333004503353448E-2"/>
    <x v="0"/>
    <n v="1.0552169608377078"/>
    <n v="997.18002799163389"/>
    <n v="0.11361775289632543"/>
  </r>
  <r>
    <x v="3"/>
    <x v="6"/>
    <x v="4"/>
    <x v="3"/>
    <s v="Forecast"/>
    <n v="787.67093834628338"/>
    <n v="1125"/>
    <x v="2"/>
    <n v="-337.32906165371662"/>
    <n v="337.32906165371662"/>
    <n v="0.29984805480330401"/>
    <n v="-0.29984805480330401"/>
    <x v="3"/>
    <n v="1092"/>
    <n v="0.93758876354819731"/>
    <n v="1023.8469297946315"/>
    <n v="8.9913840182549803E-2"/>
    <x v="1"/>
    <n v="1.0552169608377078"/>
    <n v="831.1637337019506"/>
    <n v="0.26118779226493277"/>
  </r>
  <r>
    <x v="3"/>
    <x v="6"/>
    <x v="5"/>
    <x v="3"/>
    <s v="Forecast"/>
    <n v="787.67093834628338"/>
    <n v="1125"/>
    <x v="1"/>
    <n v="-337.32906165371662"/>
    <n v="337.32906165371662"/>
    <n v="0.29984805480330401"/>
    <n v="-0.29984805480330401"/>
    <x v="3"/>
    <n v="1092"/>
    <n v="0.9366390959318629"/>
    <n v="1022.8098927575943"/>
    <n v="9.0835650882138408E-2"/>
    <x v="1"/>
    <n v="1.0552169608377078"/>
    <n v="831.1637337019506"/>
    <n v="0.26118779226493277"/>
  </r>
  <r>
    <x v="3"/>
    <x v="6"/>
    <x v="6"/>
    <x v="3"/>
    <s v="Forecast"/>
    <n v="690.20794839500149"/>
    <n v="1125"/>
    <x v="0"/>
    <n v="-434.79205160499851"/>
    <n v="434.79205160499851"/>
    <n v="0.386481823648888"/>
    <n v="-0.386481823648888"/>
    <x v="3"/>
    <n v="1092"/>
    <n v="0.94985245043793054"/>
    <n v="1037.2388758782201"/>
    <n v="7.8009888108248757E-2"/>
    <x v="1"/>
    <n v="1.0552169608377078"/>
    <n v="728.31913365140292"/>
    <n v="0.35260521453208626"/>
  </r>
  <r>
    <x v="4"/>
    <x v="0"/>
    <x v="0"/>
    <x v="3"/>
    <s v="Forecast"/>
    <n v="6000"/>
    <n v="6339"/>
    <x v="0"/>
    <n v="-339"/>
    <n v="339"/>
    <n v="5.3478466635115997E-2"/>
    <n v="-5.3478466635115997E-2"/>
    <x v="4"/>
    <n v="3483"/>
    <n v="1.6176301006867473"/>
    <n v="5634.205640691941"/>
    <n v="0.11118383961319751"/>
    <x v="0"/>
    <n v="0.97740808992841244"/>
    <n v="5864.4485395704751"/>
    <n v="7.4862195997716499E-2"/>
  </r>
  <r>
    <x v="4"/>
    <x v="1"/>
    <x v="0"/>
    <x v="3"/>
    <s v="Forecast"/>
    <n v="5820"/>
    <n v="5337"/>
    <x v="1"/>
    <n v="483"/>
    <n v="483"/>
    <n v="9.0500281056773504E-2"/>
    <n v="9.0500281056773504E-2"/>
    <x v="4"/>
    <n v="4761"/>
    <n v="1.6176301006867473"/>
    <n v="7701.5369093696036"/>
    <n v="0.44304607632932425"/>
    <x v="0"/>
    <n v="0.97740808992841244"/>
    <n v="5688.5150833833604"/>
    <n v="6.5863796774097885E-2"/>
  </r>
  <r>
    <x v="4"/>
    <x v="1"/>
    <x v="1"/>
    <x v="3"/>
    <s v="Forecast"/>
    <n v="6000"/>
    <n v="5337"/>
    <x v="0"/>
    <n v="663"/>
    <n v="663"/>
    <n v="0.12422709387296201"/>
    <n v="0.12422709387296201"/>
    <x v="4"/>
    <n v="4761"/>
    <n v="1.8738087100645895"/>
    <n v="8921.2032686175098"/>
    <n v="0.67157640408797259"/>
    <x v="0"/>
    <n v="0.97740808992841244"/>
    <n v="5864.4485395704751"/>
    <n v="9.8828656468142234E-2"/>
  </r>
  <r>
    <x v="4"/>
    <x v="2"/>
    <x v="0"/>
    <x v="3"/>
    <s v="Forecast"/>
    <n v="5645.4"/>
    <n v="5175"/>
    <x v="2"/>
    <n v="470.39999999999964"/>
    <n v="470.39999999999964"/>
    <n v="9.0898550724637595E-2"/>
    <n v="9.0898550724637595E-2"/>
    <x v="4"/>
    <n v="4977"/>
    <n v="1.6176301006867473"/>
    <n v="8050.9450111179412"/>
    <n v="0.55573816639960216"/>
    <x v="0"/>
    <n v="0.97740808992841244"/>
    <n v="5517.8596308818596"/>
    <n v="6.6253068769441481E-2"/>
  </r>
  <r>
    <x v="4"/>
    <x v="2"/>
    <x v="1"/>
    <x v="3"/>
    <s v="Forecast"/>
    <n v="5880"/>
    <n v="5175"/>
    <x v="1"/>
    <n v="705"/>
    <n v="705"/>
    <n v="0.13623188405797099"/>
    <n v="0.13623188405797099"/>
    <x v="4"/>
    <n v="4977"/>
    <n v="1.8738087100645895"/>
    <n v="9325.945949991461"/>
    <n v="0.80211515941863976"/>
    <x v="0"/>
    <n v="0.97740808992841244"/>
    <n v="5747.159568779065"/>
    <n v="0.1105622355128628"/>
  </r>
  <r>
    <x v="4"/>
    <x v="2"/>
    <x v="2"/>
    <x v="3"/>
    <s v="Forecast"/>
    <n v="5283.63"/>
    <n v="5175"/>
    <x v="0"/>
    <n v="108.63000000000011"/>
    <n v="108.63000000000011"/>
    <n v="2.09913043478261E-2"/>
    <n v="2.09913043478261E-2"/>
    <x v="4"/>
    <n v="4977"/>
    <n v="1.57315192957622"/>
    <n v="7829.5771535008471"/>
    <n v="0.51296176879243427"/>
    <x v="0"/>
    <n v="0.97740808992841244"/>
    <n v="5164.2627061884577"/>
    <n v="2.0748393838729002E-3"/>
  </r>
  <r>
    <x v="4"/>
    <x v="3"/>
    <x v="0"/>
    <x v="3"/>
    <s v="Forecast"/>
    <n v="5476.0380000000005"/>
    <n v="5511"/>
    <x v="3"/>
    <n v="-34.961999999999534"/>
    <n v="34.961999999999534"/>
    <n v="6.3440391943385098E-3"/>
    <n v="-6.3440391943385098E-3"/>
    <x v="4"/>
    <n v="5589"/>
    <n v="1.6176301006867473"/>
    <n v="9040.93463273823"/>
    <n v="0.64052524636875885"/>
    <x v="0"/>
    <n v="0.97740808992841244"/>
    <n v="5352.3238419554045"/>
    <n v="2.8792625302956898E-2"/>
  </r>
  <r>
    <x v="4"/>
    <x v="3"/>
    <x v="1"/>
    <x v="3"/>
    <s v="Forecast"/>
    <n v="5762.4"/>
    <n v="5511"/>
    <x v="2"/>
    <n v="251.39999999999964"/>
    <n v="251.39999999999964"/>
    <n v="4.5617855198693498E-2"/>
    <n v="4.5617855198693498E-2"/>
    <x v="4"/>
    <n v="5589"/>
    <n v="1.8738087100645895"/>
    <n v="10472.71688055099"/>
    <n v="0.90032968255325529"/>
    <x v="0"/>
    <n v="0.97740808992841244"/>
    <n v="5632.2163774034834"/>
    <n v="2.1995350644798298E-2"/>
  </r>
  <r>
    <x v="4"/>
    <x v="3"/>
    <x v="2"/>
    <x v="3"/>
    <s v="Forecast"/>
    <n v="5230.7937000000002"/>
    <n v="5511"/>
    <x v="1"/>
    <n v="-280.20629999999983"/>
    <n v="280.20629999999983"/>
    <n v="5.0844910179640698E-2"/>
    <n v="-5.0844910179640698E-2"/>
    <x v="4"/>
    <n v="5589"/>
    <n v="1.57315192957622"/>
    <n v="8792.3461344014941"/>
    <n v="0.59541755296706478"/>
    <x v="0"/>
    <n v="0.97740808992841244"/>
    <n v="5112.6200791265737"/>
    <n v="7.22881366128518E-2"/>
  </r>
  <r>
    <x v="4"/>
    <x v="3"/>
    <x v="3"/>
    <x v="3"/>
    <s v="Forecast"/>
    <n v="6258.9597568723075"/>
    <n v="5511"/>
    <x v="0"/>
    <n v="747.95975687230748"/>
    <n v="747.95975687230748"/>
    <n v="0.13572124058651899"/>
    <n v="0.13572124058651899"/>
    <x v="4"/>
    <n v="5589"/>
    <n v="1.3269162540156498"/>
    <n v="7416.134943693467"/>
    <n v="0.34569677802458121"/>
    <x v="0"/>
    <n v="0.97740808992841244"/>
    <n v="6117.5579009033627"/>
    <n v="0.11006312845279671"/>
  </r>
  <r>
    <x v="4"/>
    <x v="4"/>
    <x v="0"/>
    <x v="3"/>
    <s v="Forecast"/>
    <n v="5311.7568600000004"/>
    <n v="6126"/>
    <x v="4"/>
    <n v="-814.24313999999958"/>
    <n v="814.24313999999958"/>
    <n v="0.13291595494613101"/>
    <n v="-0.13291595494613101"/>
    <x v="4"/>
    <n v="10257"/>
    <n v="1.6176301006867473"/>
    <n v="16592.031942743968"/>
    <n v="1.708460976615078"/>
    <x v="0"/>
    <n v="0.97740808992841244"/>
    <n v="5191.7541266967419"/>
    <n v="0.15250503971649659"/>
  </r>
  <r>
    <x v="4"/>
    <x v="4"/>
    <x v="1"/>
    <x v="3"/>
    <s v="Forecast"/>
    <n v="5647.152"/>
    <n v="6126"/>
    <x v="3"/>
    <n v="-478.84799999999996"/>
    <n v="478.84799999999996"/>
    <n v="7.8166503428011805E-2"/>
    <n v="-7.8166503428011805E-2"/>
    <x v="4"/>
    <n v="10257"/>
    <n v="1.8738087100645895"/>
    <n v="19219.655939132495"/>
    <n v="2.1373907834039332"/>
    <x v="0"/>
    <n v="0.97740808992841244"/>
    <n v="5519.5720498554138"/>
    <n v="9.8992482883543301E-2"/>
  </r>
  <r>
    <x v="4"/>
    <x v="4"/>
    <x v="2"/>
    <x v="3"/>
    <s v="Forecast"/>
    <n v="5178.4857629999997"/>
    <n v="6126"/>
    <x v="2"/>
    <n v="-947.51423700000032"/>
    <n v="947.51423700000032"/>
    <n v="0.154670949559256"/>
    <n v="-0.154670949559256"/>
    <x v="4"/>
    <n v="10257"/>
    <n v="1.57315192957622"/>
    <n v="16135.819341663288"/>
    <n v="1.633989445260086"/>
    <x v="0"/>
    <n v="0.97740808992841244"/>
    <n v="5061.4938783353073"/>
    <n v="0.17376854744771347"/>
  </r>
  <r>
    <x v="4"/>
    <x v="4"/>
    <x v="3"/>
    <x v="3"/>
    <s v="Forecast"/>
    <n v="6305.2010816619168"/>
    <n v="6126"/>
    <x v="1"/>
    <n v="179.20108166191676"/>
    <n v="179.20108166191676"/>
    <n v="2.9252543529532601E-2"/>
    <n v="2.9252543529532601E-2"/>
    <x v="4"/>
    <n v="10257"/>
    <n v="1.3269162540156498"/>
    <n v="13610.180017438521"/>
    <n v="1.2217074791770357"/>
    <x v="0"/>
    <n v="0.97740808992841244"/>
    <n v="6162.7545458417344"/>
    <n v="5.9997626251606919E-3"/>
  </r>
  <r>
    <x v="4"/>
    <x v="4"/>
    <x v="4"/>
    <x v="3"/>
    <s v="Forecast"/>
    <n v="6111.4682587838315"/>
    <n v="6126"/>
    <x v="0"/>
    <n v="-14.531741216168484"/>
    <n v="14.531741216168484"/>
    <n v="2.37214188967817E-3"/>
    <n v="-2.37214188967817E-3"/>
    <x v="4"/>
    <n v="10257"/>
    <n v="1.048936667868442"/>
    <n v="10758.943402326609"/>
    <n v="0.75627544928609358"/>
    <x v="1"/>
    <n v="0.97740808992841244"/>
    <n v="5973.3985174760255"/>
    <n v="2.4910460745017054E-2"/>
  </r>
  <r>
    <x v="4"/>
    <x v="5"/>
    <x v="0"/>
    <x v="3"/>
    <s v="Forecast"/>
    <n v="5152.4041541999995"/>
    <n v="6153"/>
    <x v="5"/>
    <n v="-1000.5958458000005"/>
    <n v="1000.5958458000005"/>
    <n v="0.16261918508044901"/>
    <n v="-0.16261918508044901"/>
    <x v="4"/>
    <n v="7263"/>
    <n v="1.6176301006867473"/>
    <n v="11748.847421287846"/>
    <n v="0.90945025536938828"/>
    <x v="0"/>
    <n v="0.97740808992841244"/>
    <n v="5036.0015028958387"/>
    <n v="0.18153721714678389"/>
  </r>
  <r>
    <x v="4"/>
    <x v="5"/>
    <x v="1"/>
    <x v="3"/>
    <s v="Forecast"/>
    <n v="5534.2089599999999"/>
    <n v="6153"/>
    <x v="4"/>
    <n v="-618.79104000000007"/>
    <n v="618.79104000000007"/>
    <n v="0.100567372013652"/>
    <n v="-0.100567372013652"/>
    <x v="4"/>
    <n v="7263"/>
    <n v="1.8738087100645895"/>
    <n v="13609.472661199114"/>
    <n v="1.2118434359172945"/>
    <x v="0"/>
    <n v="0.97740808992841244"/>
    <n v="5409.1806088583062"/>
    <n v="0.12088727306057108"/>
  </r>
  <r>
    <x v="4"/>
    <x v="5"/>
    <x v="2"/>
    <x v="3"/>
    <s v="Forecast"/>
    <n v="5214.7351633409999"/>
    <n v="6153"/>
    <x v="3"/>
    <n v="-938.26483665900014"/>
    <n v="938.26483665900014"/>
    <n v="0.15248900319502701"/>
    <n v="-0.15248900319502701"/>
    <x v="4"/>
    <n v="7263"/>
    <n v="1.57315192957622"/>
    <n v="11425.802464512086"/>
    <n v="0.85694823086495786"/>
    <x v="0"/>
    <n v="0.97740808992841244"/>
    <n v="5096.9243354836544"/>
    <n v="0.17163589541952634"/>
  </r>
  <r>
    <x v="4"/>
    <x v="5"/>
    <x v="3"/>
    <x v="3"/>
    <s v="Forecast"/>
    <n v="6354.525161437502"/>
    <n v="6153"/>
    <x v="2"/>
    <n v="201.52516143750199"/>
    <n v="201.52516143750199"/>
    <n v="3.2752342180643899E-2"/>
    <n v="3.2752342180643899E-2"/>
    <x v="4"/>
    <n v="7263"/>
    <n v="1.3269162540156498"/>
    <n v="9637.3927529156645"/>
    <n v="0.5662916874558207"/>
    <x v="0"/>
    <n v="0.97740808992841244"/>
    <n v="6210.9643004426653"/>
    <n v="9.4204941398773386E-3"/>
  </r>
  <r>
    <x v="4"/>
    <x v="5"/>
    <x v="4"/>
    <x v="3"/>
    <s v="Forecast"/>
    <n v="6158.4735659096978"/>
    <n v="6153"/>
    <x v="1"/>
    <n v="5.4735659096977543"/>
    <n v="5.4735659096977543"/>
    <n v="8.8957677713274097E-4"/>
    <n v="8.8957677713274097E-4"/>
    <x v="4"/>
    <n v="7263"/>
    <n v="1.048936667868442"/>
    <n v="7618.4270187284937"/>
    <n v="0.23816463818113015"/>
    <x v="1"/>
    <n v="0.97740808992841244"/>
    <n v="6019.3418849304171"/>
    <n v="2.1722430533005509E-2"/>
  </r>
  <r>
    <x v="4"/>
    <x v="5"/>
    <x v="5"/>
    <x v="3"/>
    <s v="Forecast"/>
    <n v="6126"/>
    <n v="6153"/>
    <x v="0"/>
    <n v="-27"/>
    <n v="27"/>
    <n v="4.3881033642125802E-3"/>
    <n v="-4.3881033642125802E-3"/>
    <x v="4"/>
    <n v="7263"/>
    <n v="0.87435922497500018"/>
    <n v="6350.4710509934266"/>
    <n v="3.2093458636994414E-2"/>
    <x v="1"/>
    <n v="0.97740808992841244"/>
    <n v="5987.601958901455"/>
    <n v="2.6880877799210959E-2"/>
  </r>
  <r>
    <x v="4"/>
    <x v="6"/>
    <x v="0"/>
    <x v="3"/>
    <s v="Forecast"/>
    <n v="4997.8320295739995"/>
    <n v="5508"/>
    <x v="6"/>
    <n v="-510.16797042600047"/>
    <n v="510.16797042600047"/>
    <n v="9.2623088312636201E-2"/>
    <n v="-9.2623088312636201E-2"/>
    <x v="4"/>
    <n v="3456"/>
    <n v="1.6176301006867473"/>
    <n v="5590.5296279733984"/>
    <n v="1.4983592587762967E-2"/>
    <x v="0"/>
    <n v="0.97740808992841244"/>
    <n v="4884.9214578089641"/>
    <n v="0.11312246590251197"/>
  </r>
  <r>
    <x v="4"/>
    <x v="6"/>
    <x v="1"/>
    <x v="3"/>
    <s v="Forecast"/>
    <n v="5423.5247807999995"/>
    <n v="5508"/>
    <x v="5"/>
    <n v="-84.475219200000538"/>
    <n v="84.475219200000538"/>
    <n v="1.53368226579522E-2"/>
    <n v="-1.53368226579522E-2"/>
    <x v="4"/>
    <n v="3456"/>
    <n v="1.8738087100645895"/>
    <n v="6475.882901983221"/>
    <n v="0.17572311219738943"/>
    <x v="0"/>
    <n v="0.97740808992841244"/>
    <n v="5300.9969966811395"/>
    <n v="3.7582244611267329E-2"/>
  </r>
  <r>
    <x v="4"/>
    <x v="6"/>
    <x v="2"/>
    <x v="3"/>
    <s v="Forecast"/>
    <n v="5251.2383094843863"/>
    <n v="5508"/>
    <x v="4"/>
    <n v="-256.76169051561374"/>
    <n v="256.76169051561374"/>
    <n v="4.6616138437838399E-2"/>
    <n v="-4.6616138437838399E-2"/>
    <x v="4"/>
    <n v="3456"/>
    <n v="1.57315192957622"/>
    <n v="5436.8130686154163"/>
    <n v="1.2924279481587447E-2"/>
    <x v="0"/>
    <n v="0.97740808992841244"/>
    <n v="5132.6028058320398"/>
    <n v="6.8154900901953544E-2"/>
  </r>
  <r>
    <x v="4"/>
    <x v="6"/>
    <x v="3"/>
    <x v="3"/>
    <s v="Forecast"/>
    <n v="6400.7664862271122"/>
    <n v="5508"/>
    <x v="3"/>
    <n v="892.76648622711218"/>
    <n v="892.76648622711218"/>
    <n v="0.16208541870499499"/>
    <n v="0.16208541870499499"/>
    <x v="4"/>
    <n v="3456"/>
    <n v="1.3269162540156498"/>
    <n v="4585.8225738780857"/>
    <n v="0.16742509551959228"/>
    <x v="0"/>
    <n v="0.97740808992841244"/>
    <n v="6256.1609453810379"/>
    <n v="0.13583168943010854"/>
  </r>
  <r>
    <x v="4"/>
    <x v="6"/>
    <x v="4"/>
    <x v="3"/>
    <s v="Forecast"/>
    <n v="6202.5410413401987"/>
    <n v="5508"/>
    <x v="2"/>
    <n v="694.54104134019872"/>
    <n v="694.54104134019872"/>
    <n v="0.126096775842447"/>
    <n v="0.126096775842447"/>
    <x v="4"/>
    <n v="3456"/>
    <n v="1.048936667868442"/>
    <n v="3625.1251241533355"/>
    <n v="0.34184365937666383"/>
    <x v="1"/>
    <n v="0.97740808992841244"/>
    <n v="6062.4137919189097"/>
    <n v="0.10065609875070983"/>
  </r>
  <r>
    <x v="4"/>
    <x v="6"/>
    <x v="5"/>
    <x v="3"/>
    <s v="Forecast"/>
    <n v="6126"/>
    <n v="5508"/>
    <x v="1"/>
    <n v="618"/>
    <n v="618"/>
    <n v="0.112200435729847"/>
    <n v="0.112200435729847"/>
    <x v="4"/>
    <n v="3456"/>
    <n v="0.87435922497500018"/>
    <n v="3021.7854815136006"/>
    <n v="0.4513824470745097"/>
    <x v="1"/>
    <n v="0.97740808992841244"/>
    <n v="5987.601958901455"/>
    <n v="8.7073703504258346E-2"/>
  </r>
  <r>
    <x v="4"/>
    <x v="6"/>
    <x v="6"/>
    <x v="3"/>
    <s v="Forecast"/>
    <n v="6203.9354889140723"/>
    <n v="5508"/>
    <x v="0"/>
    <n v="695.93548891407227"/>
    <n v="695.93548891407227"/>
    <n v="0.12634994352107301"/>
    <n v="0.12634994352107301"/>
    <x v="4"/>
    <n v="3456"/>
    <n v="0.81015508792723223"/>
    <n v="2799.8959838765145"/>
    <n v="0.49166739581036412"/>
    <x v="1"/>
    <n v="0.97740808992841244"/>
    <n v="6063.7767362585946"/>
    <n v="0.10090354688790752"/>
  </r>
  <r>
    <x v="5"/>
    <x v="0"/>
    <x v="0"/>
    <x v="3"/>
    <s v="Forecast"/>
    <n v="405554.87854400865"/>
    <n v="400479"/>
    <x v="0"/>
    <n v="5075.8785440086504"/>
    <n v="5075.8785440086504"/>
    <n v="1.26745186239694E-2"/>
    <n v="1.26745186239694E-2"/>
    <x v="5"/>
    <n v="427146"/>
    <n v="1.034595761808988"/>
    <n v="441923.44127366203"/>
    <n v="0.10348717728935107"/>
    <x v="0"/>
    <n v="1.0196167866584092"/>
    <n v="413510.56207468349"/>
    <n v="3.2539938610222981E-2"/>
  </r>
  <r>
    <x v="5"/>
    <x v="1"/>
    <x v="0"/>
    <x v="3"/>
    <s v="Forecast"/>
    <n v="435000"/>
    <n v="403830"/>
    <x v="1"/>
    <n v="31170"/>
    <n v="31170"/>
    <n v="7.7185944580640403E-2"/>
    <n v="7.7185944580640403E-2"/>
    <x v="5"/>
    <n v="426576"/>
    <n v="1.034595761808988"/>
    <n v="441333.72168943088"/>
    <n v="9.2870073271997824E-2"/>
    <x v="0"/>
    <n v="1.0196167866584092"/>
    <n v="443533.30219640798"/>
    <n v="9.8316871446915741E-2"/>
  </r>
  <r>
    <x v="5"/>
    <x v="1"/>
    <x v="1"/>
    <x v="3"/>
    <s v="Forecast"/>
    <n v="435000"/>
    <n v="403830"/>
    <x v="0"/>
    <n v="31170"/>
    <n v="31170"/>
    <n v="7.7185944580640403E-2"/>
    <n v="7.7185944580640403E-2"/>
    <x v="5"/>
    <n v="426576"/>
    <n v="1.0243075996044109"/>
    <n v="436945.03860885114"/>
    <n v="8.2002423318849868E-2"/>
    <x v="0"/>
    <n v="1.0196167866584092"/>
    <n v="443533.30219640798"/>
    <n v="9.8316871446915741E-2"/>
  </r>
  <r>
    <x v="5"/>
    <x v="2"/>
    <x v="0"/>
    <x v="3"/>
    <s v="Forecast"/>
    <n v="429000"/>
    <n v="498594"/>
    <x v="2"/>
    <n v="-69594"/>
    <n v="69594"/>
    <n v="0.13958050036703201"/>
    <n v="-0.13958050036703201"/>
    <x v="5"/>
    <n v="401742"/>
    <n v="1.034595761808988"/>
    <n v="415640.57054066646"/>
    <n v="0.16637470458796844"/>
    <x v="0"/>
    <n v="1.0196167866584092"/>
    <n v="437415.60147645755"/>
    <n v="0.12270183460599696"/>
  </r>
  <r>
    <x v="5"/>
    <x v="2"/>
    <x v="1"/>
    <x v="3"/>
    <s v="Forecast"/>
    <n v="429000"/>
    <n v="498594"/>
    <x v="1"/>
    <n v="-69594"/>
    <n v="69594"/>
    <n v="0.13958050036703201"/>
    <n v="-0.13958050036703201"/>
    <x v="5"/>
    <n v="401742"/>
    <n v="1.0243075996044109"/>
    <n v="411507.38368027523"/>
    <n v="0.17466438890103925"/>
    <x v="0"/>
    <n v="1.0196167866584092"/>
    <n v="437415.60147645755"/>
    <n v="0.12270183460599696"/>
  </r>
  <r>
    <x v="5"/>
    <x v="2"/>
    <x v="2"/>
    <x v="3"/>
    <s v="Forecast"/>
    <n v="406577.2327639556"/>
    <n v="498594"/>
    <x v="0"/>
    <n v="-92016.767236044398"/>
    <n v="92016.767236044398"/>
    <n v="0.184552496091097"/>
    <n v="-0.184552496091097"/>
    <x v="5"/>
    <n v="401742"/>
    <n v="1.005214088467014"/>
    <n v="403836.71832891513"/>
    <n v="0.19004898107695814"/>
    <x v="0"/>
    <n v="1.0196167866584092"/>
    <n v="414552.97159925249"/>
    <n v="0.16855603637578373"/>
  </r>
  <r>
    <x v="5"/>
    <x v="3"/>
    <x v="0"/>
    <x v="3"/>
    <s v="Forecast"/>
    <n v="399746.31770425412"/>
    <n v="399180"/>
    <x v="3"/>
    <n v="566.31770425412105"/>
    <n v="566.31770425412105"/>
    <n v="1.41870260096729E-3"/>
    <n v="1.41870260096729E-3"/>
    <x v="5"/>
    <n v="390516"/>
    <n v="1.034595761808988"/>
    <n v="404026.1985185988"/>
    <n v="1.2140384083868935E-2"/>
    <x v="0"/>
    <n v="1.0196167866584092"/>
    <n v="407588.05593614309"/>
    <n v="2.1063319645631278E-2"/>
  </r>
  <r>
    <x v="5"/>
    <x v="3"/>
    <x v="1"/>
    <x v="3"/>
    <s v="Forecast"/>
    <n v="394877.40469189314"/>
    <n v="399180"/>
    <x v="2"/>
    <n v="-4302.5953081068583"/>
    <n v="4302.5953081068583"/>
    <n v="1.0778584368222001E-2"/>
    <n v="-1.0778584368222001E-2"/>
    <x v="5"/>
    <n v="390516"/>
    <n v="1.0243075996044109"/>
    <n v="400008.50656711613"/>
    <n v="2.0755212363247864E-3"/>
    <x v="0"/>
    <n v="1.0196167866584092"/>
    <n v="402623.6304959603"/>
    <n v="8.6267611001560711E-3"/>
  </r>
  <r>
    <x v="5"/>
    <x v="3"/>
    <x v="2"/>
    <x v="3"/>
    <s v="Forecast"/>
    <n v="366000"/>
    <n v="399180"/>
    <x v="1"/>
    <n v="-33180"/>
    <n v="33180"/>
    <n v="8.3120396813467598E-2"/>
    <n v="-8.3120396813467598E-2"/>
    <x v="5"/>
    <n v="390516"/>
    <n v="1.005214088467014"/>
    <n v="392552.18497178442"/>
    <n v="1.6603574899082079E-2"/>
    <x v="0"/>
    <n v="1.0196167866584092"/>
    <n v="373179.74391697778"/>
    <n v="6.5134165246310494E-2"/>
  </r>
  <r>
    <x v="5"/>
    <x v="3"/>
    <x v="3"/>
    <x v="3"/>
    <s v="Forecast"/>
    <n v="428256.52255350642"/>
    <n v="399180"/>
    <x v="0"/>
    <n v="29076.522553506424"/>
    <n v="29076.522553506424"/>
    <n v="7.2840629674599006E-2"/>
    <n v="7.2840629674599006E-2"/>
    <x v="5"/>
    <n v="390516"/>
    <n v="1.0417757277920201"/>
    <n v="406830.09011442855"/>
    <n v="1.9164512536771747E-2"/>
    <x v="0"/>
    <n v="1.0196167866584092"/>
    <n v="436657.53939151077"/>
    <n v="9.3886315425398992E-2"/>
  </r>
  <r>
    <x v="5"/>
    <x v="4"/>
    <x v="0"/>
    <x v="3"/>
    <s v="Forecast"/>
    <n v="436022.78629479994"/>
    <n v="394032"/>
    <x v="4"/>
    <n v="41990.786294799938"/>
    <n v="41990.786294799938"/>
    <n v="0.10656694454968101"/>
    <n v="0.10656694454968101"/>
    <x v="5"/>
    <n v="385875"/>
    <n v="1.034595761808988"/>
    <n v="399224.63958804327"/>
    <n v="1.3178217982405663E-2"/>
    <x v="0"/>
    <n v="1.0196167866584092"/>
    <n v="444576.15227175015"/>
    <n v="0.12827423222415985"/>
  </r>
  <r>
    <x v="5"/>
    <x v="4"/>
    <x v="1"/>
    <x v="3"/>
    <s v="Forecast"/>
    <n v="431156.51225159317"/>
    <n v="394032"/>
    <x v="3"/>
    <n v="37124.512251593173"/>
    <n v="37124.512251593173"/>
    <n v="9.4216998242764999E-2"/>
    <n v="9.4216998242764999E-2"/>
    <x v="5"/>
    <n v="385875"/>
    <n v="1.0243075996044109"/>
    <n v="395254.69499735202"/>
    <n v="3.1030347721810007E-3"/>
    <x v="0"/>
    <n v="1.0196167866584092"/>
    <n v="439614.41756881645"/>
    <n v="0.11568201965529819"/>
  </r>
  <r>
    <x v="5"/>
    <x v="4"/>
    <x v="2"/>
    <x v="3"/>
    <s v="Forecast"/>
    <n v="387072.42113158631"/>
    <n v="394032"/>
    <x v="2"/>
    <n v="-6959.5788684136933"/>
    <n v="6959.5788684136933"/>
    <n v="1.7662471241964298E-2"/>
    <n v="-1.7662471241964298E-2"/>
    <x v="5"/>
    <n v="385875"/>
    <n v="1.005214088467014"/>
    <n v="387886.98638720904"/>
    <n v="1.5595214634321487E-2"/>
    <x v="0"/>
    <n v="1.0196167866584092"/>
    <n v="394665.53823827853"/>
    <n v="1.6078344862308948E-3"/>
  </r>
  <r>
    <x v="5"/>
    <x v="4"/>
    <x v="3"/>
    <x v="3"/>
    <s v="Forecast"/>
    <n v="471030.33558256051"/>
    <n v="394032"/>
    <x v="1"/>
    <n v="76998.33558256051"/>
    <n v="76998.33558256051"/>
    <n v="0.19541137669671599"/>
    <n v="0.19541137669671599"/>
    <x v="5"/>
    <n v="385875"/>
    <n v="1.0417757277920201"/>
    <n v="401995.20896174578"/>
    <n v="2.0209548873557939E-2"/>
    <x v="0"/>
    <n v="1.0196167866584092"/>
    <n v="480270.43718532246"/>
    <n v="0.21886150664241091"/>
  </r>
  <r>
    <x v="5"/>
    <x v="4"/>
    <x v="4"/>
    <x v="3"/>
    <s v="Forecast"/>
    <n v="446987.0491401616"/>
    <n v="394032"/>
    <x v="0"/>
    <n v="52955.049140161602"/>
    <n v="52955.049140161602"/>
    <n v="0.13439276287246099"/>
    <n v="0.13439276287246099"/>
    <x v="5"/>
    <n v="385875"/>
    <n v="1.0699812861630369"/>
    <n v="412879.02879816189"/>
    <n v="4.7831213703866407E-2"/>
    <x v="1"/>
    <n v="1.0196167866584092"/>
    <n v="455755.498722216"/>
    <n v="0.15664590368857351"/>
  </r>
  <r>
    <x v="5"/>
    <x v="5"/>
    <x v="0"/>
    <x v="3"/>
    <s v="Forecast"/>
    <n v="429187.18755804538"/>
    <n v="437013"/>
    <x v="5"/>
    <n v="-7825.812441954622"/>
    <n v="7825.812441954622"/>
    <n v="1.79075049070728E-2"/>
    <n v="-1.79075049070728E-2"/>
    <x v="5"/>
    <n v="410829"/>
    <n v="1.034595761808988"/>
    <n v="425041.94222822477"/>
    <n v="2.7392909986145107E-2"/>
    <x v="0"/>
    <n v="1.0196167866584092"/>
    <n v="437606.46105289418"/>
    <n v="1.3579940479898421E-3"/>
  </r>
  <r>
    <x v="5"/>
    <x v="5"/>
    <x v="1"/>
    <x v="3"/>
    <s v="Forecast"/>
    <n v="425747.43010945228"/>
    <n v="437013"/>
    <x v="4"/>
    <n v="-11265.569890547718"/>
    <n v="11265.569890547718"/>
    <n v="2.5778569265783199E-2"/>
    <n v="-2.5778569265783199E-2"/>
    <x v="5"/>
    <n v="410829"/>
    <n v="1.0243075996044109"/>
    <n v="420815.26683788054"/>
    <n v="3.7064648333389308E-2"/>
    <x v="0"/>
    <n v="1.0196167866584092"/>
    <n v="434099.22661627538"/>
    <n v="6.6674753010199234E-3"/>
  </r>
  <r>
    <x v="5"/>
    <x v="5"/>
    <x v="2"/>
    <x v="3"/>
    <s v="Forecast"/>
    <n v="380085.76101915527"/>
    <n v="437013"/>
    <x v="3"/>
    <n v="-56927.238980844733"/>
    <n v="56927.238980844733"/>
    <n v="0.13026440627817601"/>
    <n v="-0.13026440627817601"/>
    <x v="5"/>
    <n v="410829"/>
    <n v="1.005214088467014"/>
    <n v="412971.09875081491"/>
    <n v="5.5014155755515486E-2"/>
    <x v="0"/>
    <n v="1.0196167866584092"/>
    <n v="387541.82230496715"/>
    <n v="0.11320298868691057"/>
  </r>
  <r>
    <x v="5"/>
    <x v="5"/>
    <x v="3"/>
    <x v="3"/>
    <s v="Forecast"/>
    <n v="460107.40698565671"/>
    <n v="437013"/>
    <x v="2"/>
    <n v="23094.406985656708"/>
    <n v="23094.406985656708"/>
    <n v="5.2846041160461397E-2"/>
    <n v="5.2846041160461397E-2"/>
    <x v="5"/>
    <n v="410829"/>
    <n v="1.0417757277920201"/>
    <n v="427991.6804730678"/>
    <n v="2.064313767995964E-2"/>
    <x v="0"/>
    <n v="1.0196167866584092"/>
    <n v="469133.23582844815"/>
    <n v="7.3499497334056751E-2"/>
  </r>
  <r>
    <x v="5"/>
    <x v="5"/>
    <x v="4"/>
    <x v="3"/>
    <s v="Forecast"/>
    <n v="432456.96963527746"/>
    <n v="437013"/>
    <x v="1"/>
    <n v="-4556.0303647225373"/>
    <n v="4556.0303647225373"/>
    <n v="1.04253886376894E-2"/>
    <n v="-1.04253886376894E-2"/>
    <x v="5"/>
    <n v="410829"/>
    <n v="1.0699812861630369"/>
    <n v="439579.34181307431"/>
    <n v="5.8724610322217156E-3"/>
    <x v="1"/>
    <n v="1.0196167866584092"/>
    <n v="440940.38574755483"/>
    <n v="8.9868853959832514E-3"/>
  </r>
  <r>
    <x v="5"/>
    <x v="5"/>
    <x v="5"/>
    <x v="3"/>
    <s v="Forecast"/>
    <n v="388756.72382482048"/>
    <n v="437013"/>
    <x v="0"/>
    <n v="-48256.276175179519"/>
    <n v="48256.276175179519"/>
    <n v="0.1104229763764"/>
    <n v="-0.1104229763764"/>
    <x v="5"/>
    <n v="410829"/>
    <n v="1.0948016989482754"/>
    <n v="449776.28717722103"/>
    <n v="2.9205737992281773E-2"/>
    <x v="1"/>
    <n v="1.0196167866584092"/>
    <n v="396382.88153811404"/>
    <n v="9.2972333687752887E-2"/>
  </r>
  <r>
    <x v="5"/>
    <x v="6"/>
    <x v="0"/>
    <x v="3"/>
    <s v="Forecast"/>
    <n v="422738.77858357091"/>
    <n v="401553"/>
    <x v="6"/>
    <n v="21185.778583570907"/>
    <n v="21185.778583570907"/>
    <n v="5.2759607283648501E-2"/>
    <n v="5.2759607283648501E-2"/>
    <x v="5"/>
    <n v="382542"/>
    <n v="1.034595761808988"/>
    <n v="395776.33191393391"/>
    <n v="1.4385817279577254E-2"/>
    <x v="0"/>
    <n v="1.0196167866584092"/>
    <n v="431031.55501528131"/>
    <n v="7.34113679023225E-2"/>
  </r>
  <r>
    <x v="5"/>
    <x v="6"/>
    <x v="1"/>
    <x v="3"/>
    <s v="Forecast"/>
    <n v="419232.76331923751"/>
    <n v="401553"/>
    <x v="5"/>
    <n v="17679.763319237507"/>
    <n v="17679.763319237507"/>
    <n v="4.4028467771969101E-2"/>
    <n v="4.4028467771969101E-2"/>
    <x v="5"/>
    <n v="382542"/>
    <n v="1.0243075996044109"/>
    <n v="391840.67776787054"/>
    <n v="2.4186899941301545E-2"/>
    <x v="0"/>
    <n v="1.0196167866584092"/>
    <n v="427456.76299748634"/>
    <n v="6.4508951489557639E-2"/>
  </r>
  <r>
    <x v="5"/>
    <x v="6"/>
    <x v="2"/>
    <x v="3"/>
    <s v="Forecast"/>
    <n v="373431.11411793088"/>
    <n v="401553"/>
    <x v="4"/>
    <n v="-28121.885882069124"/>
    <n v="28121.885882069124"/>
    <n v="7.0032812311373899E-2"/>
    <n v="-7.0032812311373899E-2"/>
    <x v="5"/>
    <n v="382542"/>
    <n v="1.005214088467014"/>
    <n v="384536.60783034848"/>
    <n v="4.2376453842086888E-2"/>
    <x v="0"/>
    <n v="1.0196167866584092"/>
    <n v="380756.63261519436"/>
    <n v="5.1789844391165386E-2"/>
  </r>
  <r>
    <x v="5"/>
    <x v="6"/>
    <x v="3"/>
    <x v="3"/>
    <s v="Forecast"/>
    <n v="456405.74881214427"/>
    <n v="401553"/>
    <x v="3"/>
    <n v="54852.748812144273"/>
    <n v="54852.748812144273"/>
    <n v="0.13660151664199799"/>
    <n v="0.13660151664199799"/>
    <x v="5"/>
    <n v="382542"/>
    <n v="1.0417757277920201"/>
    <n v="398522.97046101495"/>
    <n v="7.5457773668358864E-3"/>
    <x v="0"/>
    <n v="1.0196167866584092"/>
    <n v="465358.96301626356"/>
    <n v="0.15889798610958841"/>
  </r>
  <r>
    <x v="5"/>
    <x v="6"/>
    <x v="4"/>
    <x v="3"/>
    <s v="Forecast"/>
    <n v="430954.85784767754"/>
    <n v="401553"/>
    <x v="2"/>
    <n v="29401.857847677544"/>
    <n v="29401.857847677544"/>
    <n v="7.3220366546078705E-2"/>
    <n v="7.3220366546078705E-2"/>
    <x v="5"/>
    <n v="382542"/>
    <n v="1.0699812861630369"/>
    <n v="409312.78117138048"/>
    <n v="1.932442584510758E-2"/>
    <x v="1"/>
    <n v="1.0196167866584092"/>
    <n v="439408.80735348049"/>
    <n v="9.4273501514072822E-2"/>
  </r>
  <r>
    <x v="5"/>
    <x v="6"/>
    <x v="5"/>
    <x v="3"/>
    <s v="Forecast"/>
    <n v="394680"/>
    <n v="401553"/>
    <x v="1"/>
    <n v="-6873"/>
    <n v="6873"/>
    <n v="1.7116046947725502E-2"/>
    <n v="-1.7116046947725502E-2"/>
    <x v="5"/>
    <n v="382542"/>
    <n v="1.0948016989482754"/>
    <n v="418807.63151907118"/>
    <n v="4.2969748748163193E-2"/>
    <x v="1"/>
    <n v="1.0196167866584092"/>
    <n v="402422.35335834092"/>
    <n v="2.1649778692748286E-3"/>
  </r>
  <r>
    <x v="5"/>
    <x v="6"/>
    <x v="6"/>
    <x v="3"/>
    <s v="Forecast"/>
    <n v="419118.10403056291"/>
    <n v="401553"/>
    <x v="0"/>
    <n v="17565.104030562914"/>
    <n v="17565.104030562914"/>
    <n v="4.3742928157834503E-2"/>
    <n v="4.3742928157834503E-2"/>
    <x v="5"/>
    <n v="382542"/>
    <n v="1.0356865157179469"/>
    <n v="396193.59109577484"/>
    <n v="1.3346703683511662E-2"/>
    <x v="1"/>
    <n v="1.0196167866584092"/>
    <n v="427339.85446200741"/>
    <n v="6.4217810505730027E-2"/>
  </r>
  <r>
    <x v="6"/>
    <x v="0"/>
    <x v="0"/>
    <x v="3"/>
    <s v="Forecast"/>
    <n v="2481.7643182228212"/>
    <n v="2517"/>
    <x v="0"/>
    <n v="-35.235681777178797"/>
    <n v="35.235681777178797"/>
    <n v="1.39990789738493E-2"/>
    <n v="-1.39990789738493E-2"/>
    <x v="6"/>
    <n v="2667"/>
    <n v="1.0438480926397504"/>
    <n v="2783.9428630702146"/>
    <n v="0.10605596466834111"/>
    <x v="0"/>
    <n v="1.0159969143173808"/>
    <n v="2521.4648893773647"/>
    <n v="1.7738932766645493E-3"/>
  </r>
  <r>
    <x v="6"/>
    <x v="1"/>
    <x v="0"/>
    <x v="3"/>
    <s v="Forecast"/>
    <n v="2715.8582552424932"/>
    <n v="2412"/>
    <x v="1"/>
    <n v="303.85825524249321"/>
    <n v="303.85825524249321"/>
    <n v="0.12597771776222799"/>
    <n v="0.12597771776222799"/>
    <x v="6"/>
    <n v="2571"/>
    <n v="1.0438480926397504"/>
    <n v="2683.7334461767982"/>
    <n v="0.11265897436849014"/>
    <x v="0"/>
    <n v="1.0159969143173808"/>
    <n v="2759.3036070497587"/>
    <n v="0.14398988683655006"/>
  </r>
  <r>
    <x v="6"/>
    <x v="1"/>
    <x v="1"/>
    <x v="3"/>
    <s v="Forecast"/>
    <n v="2710.0996118830972"/>
    <n v="2412"/>
    <x v="0"/>
    <n v="298.09961188309717"/>
    <n v="298.09961188309717"/>
    <n v="0.12359022051538"/>
    <n v="0.12359022051538"/>
    <x v="6"/>
    <n v="2571"/>
    <n v="1.0188347719364172"/>
    <n v="2619.4241986485285"/>
    <n v="8.5996765608842674E-2"/>
    <x v="0"/>
    <n v="1.0159969143173808"/>
    <n v="2753.4528431659583"/>
    <n v="0.14156419700081188"/>
  </r>
  <r>
    <x v="6"/>
    <x v="2"/>
    <x v="0"/>
    <x v="3"/>
    <s v="Forecast"/>
    <n v="2566.9257510921038"/>
    <n v="2721"/>
    <x v="2"/>
    <n v="-154.07424890789616"/>
    <n v="154.07424890789616"/>
    <n v="5.6624126757771502E-2"/>
    <n v="-5.6624126757771502E-2"/>
    <x v="6"/>
    <n v="2349"/>
    <n v="1.0438480926397504"/>
    <n v="2451.9991696107736"/>
    <n v="9.8861018151130617E-2"/>
    <x v="0"/>
    <n v="1.0159969143173808"/>
    <n v="2607.9886423914027"/>
    <n v="4.1533023744431213E-2"/>
  </r>
  <r>
    <x v="6"/>
    <x v="2"/>
    <x v="1"/>
    <x v="3"/>
    <s v="Forecast"/>
    <n v="2564.4297309111757"/>
    <n v="2721"/>
    <x v="1"/>
    <n v="-156.57026908882426"/>
    <n v="156.57026908882426"/>
    <n v="5.7541443987072498E-2"/>
    <n v="-5.7541443987072498E-2"/>
    <x v="6"/>
    <n v="2349"/>
    <n v="1.0188347719364172"/>
    <n v="2393.2428792786441"/>
    <n v="0.12045465664143915"/>
    <x v="0"/>
    <n v="1.0159969143173808"/>
    <n v="2605.4526935895055"/>
    <n v="4.2465015218851328E-2"/>
  </r>
  <r>
    <x v="6"/>
    <x v="2"/>
    <x v="2"/>
    <x v="3"/>
    <s v="Forecast"/>
    <n v="2484.6460959985993"/>
    <n v="2721"/>
    <x v="0"/>
    <n v="-236.35390400140068"/>
    <n v="236.35390400140068"/>
    <n v="8.6862882764204605E-2"/>
    <n v="-8.6862882764204605E-2"/>
    <x v="6"/>
    <n v="2349"/>
    <n v="1.0017900599626308"/>
    <n v="2353.2048508522198"/>
    <n v="0.13516911030789422"/>
    <x v="0"/>
    <n v="1.0159969143173808"/>
    <n v="2524.3927667053035"/>
    <n v="7.2255506539763495E-2"/>
  </r>
  <r>
    <x v="6"/>
    <x v="3"/>
    <x v="0"/>
    <x v="3"/>
    <s v="Forecast"/>
    <n v="2693.3893563851525"/>
    <n v="2775"/>
    <x v="3"/>
    <n v="-81.610643614847504"/>
    <n v="81.610643614847504"/>
    <n v="2.9409240942287401E-2"/>
    <n v="-2.9409240942287401E-2"/>
    <x v="6"/>
    <n v="2811"/>
    <n v="1.0438480926397504"/>
    <n v="2934.2569884103386"/>
    <n v="5.7389905733455364E-2"/>
    <x v="0"/>
    <n v="1.0159969143173808"/>
    <n v="2736.4752751425913"/>
    <n v="1.3882783732399541E-2"/>
  </r>
  <r>
    <x v="6"/>
    <x v="3"/>
    <x v="1"/>
    <x v="3"/>
    <s v="Forecast"/>
    <n v="2696.2107935602453"/>
    <n v="2775"/>
    <x v="2"/>
    <n v="-78.789206439754707"/>
    <n v="78.789206439754707"/>
    <n v="2.8392506825136801E-2"/>
    <n v="-2.8392506825136801E-2"/>
    <x v="6"/>
    <n v="2811"/>
    <n v="1.0188347719364172"/>
    <n v="2863.9445439132687"/>
    <n v="3.2052087896673409E-2"/>
    <x v="0"/>
    <n v="1.0159969143173808"/>
    <n v="2739.3418466064259"/>
    <n v="1.2849785006693383E-2"/>
  </r>
  <r>
    <x v="6"/>
    <x v="3"/>
    <x v="2"/>
    <x v="3"/>
    <s v="Forecast"/>
    <n v="2620.4053015471045"/>
    <n v="2775"/>
    <x v="1"/>
    <n v="-154.5946984528955"/>
    <n v="154.5946984528955"/>
    <n v="5.5709801244286698E-2"/>
    <n v="-5.5709801244286698E-2"/>
    <x v="6"/>
    <n v="2811"/>
    <n v="1.0017900599626308"/>
    <n v="2816.0318585549553"/>
    <n v="1.478625533511903E-2"/>
    <x v="0"/>
    <n v="1.0159969143173808"/>
    <n v="2662.323700632764"/>
    <n v="4.0604071844048996E-2"/>
  </r>
  <r>
    <x v="6"/>
    <x v="3"/>
    <x v="3"/>
    <x v="3"/>
    <s v="Forecast"/>
    <n v="2514.1616695436442"/>
    <n v="2775"/>
    <x v="0"/>
    <n v="-260.83833045635583"/>
    <n v="260.83833045635583"/>
    <n v="9.3995794759047194E-2"/>
    <n v="-9.3995794759047194E-2"/>
    <x v="6"/>
    <n v="2811"/>
    <n v="1.0134262171926578"/>
    <n v="2848.7410965285612"/>
    <n v="2.6573368118400442E-2"/>
    <x v="0"/>
    <n v="1.0159969143173808"/>
    <n v="2554.3804983513769"/>
    <n v="7.9502523116620941E-2"/>
  </r>
  <r>
    <x v="6"/>
    <x v="4"/>
    <x v="0"/>
    <x v="3"/>
    <s v="Forecast"/>
    <n v="2662.6374007281765"/>
    <n v="2481"/>
    <x v="4"/>
    <n v="181.63740072817654"/>
    <n v="181.63740072817654"/>
    <n v="7.3211366678023596E-2"/>
    <n v="7.3211366678023596E-2"/>
    <x v="6"/>
    <n v="2481"/>
    <n v="1.0438480926397504"/>
    <n v="2589.7871178392206"/>
    <n v="4.3848092639750355E-2"/>
    <x v="0"/>
    <n v="1.0159969143173808"/>
    <n v="2705.2313830858789"/>
    <n v="9.0379436955211154E-2"/>
  </r>
  <r>
    <x v="6"/>
    <x v="4"/>
    <x v="1"/>
    <x v="3"/>
    <s v="Forecast"/>
    <n v="2665.5009295031568"/>
    <n v="2481"/>
    <x v="3"/>
    <n v="184.50092950315684"/>
    <n v="184.50092950315684"/>
    <n v="7.4365549981119203E-2"/>
    <n v="7.4365549981119203E-2"/>
    <x v="6"/>
    <n v="2481"/>
    <n v="1.0188347719364172"/>
    <n v="2527.729069174251"/>
    <n v="1.8834771936417163E-2"/>
    <x v="0"/>
    <n v="1.0159969143173808"/>
    <n v="2708.1407194853177"/>
    <n v="9.1552083629712913E-2"/>
  </r>
  <r>
    <x v="6"/>
    <x v="4"/>
    <x v="2"/>
    <x v="3"/>
    <s v="Forecast"/>
    <n v="2569.5714315319869"/>
    <n v="2481"/>
    <x v="2"/>
    <n v="88.571431531986946"/>
    <n v="88.571431531986946"/>
    <n v="3.5699891790401797E-2"/>
    <n v="3.5699891790401797E-2"/>
    <x v="6"/>
    <n v="2481"/>
    <n v="1.0017900599626308"/>
    <n v="2485.4411387672872"/>
    <n v="1.7900599626308573E-3"/>
    <x v="0"/>
    <n v="1.0159969143173808"/>
    <n v="2610.6766455545935"/>
    <n v="5.2267894217893393E-2"/>
  </r>
  <r>
    <x v="6"/>
    <x v="4"/>
    <x v="3"/>
    <x v="3"/>
    <s v="Forecast"/>
    <n v="2581.5657411819357"/>
    <n v="2481"/>
    <x v="1"/>
    <n v="100.56574118193566"/>
    <n v="100.56574118193566"/>
    <n v="4.0534357590461798E-2"/>
    <n v="4.0534357590461798E-2"/>
    <x v="6"/>
    <n v="2481"/>
    <n v="1.0134262171926578"/>
    <n v="2514.3104448549839"/>
    <n v="1.3426217192657746E-2"/>
    <x v="0"/>
    <n v="1.0159969143173808"/>
    <n v="2622.862827148309"/>
    <n v="5.7179696553127352E-2"/>
  </r>
  <r>
    <x v="6"/>
    <x v="4"/>
    <x v="4"/>
    <x v="3"/>
    <s v="Forecast"/>
    <n v="2660.8074042685143"/>
    <n v="2481"/>
    <x v="0"/>
    <n v="179.80740426851435"/>
    <n v="179.80740426851435"/>
    <n v="7.2473762300892502E-2"/>
    <n v="7.2473762300892502E-2"/>
    <x v="6"/>
    <n v="2481"/>
    <n v="1.0279049302990904"/>
    <n v="2550.232132072043"/>
    <n v="2.7904930299090282E-2"/>
    <x v="1"/>
    <n v="1.0159969143173808"/>
    <n v="2703.37211232965"/>
    <n v="8.9630033184058849E-2"/>
  </r>
  <r>
    <x v="6"/>
    <x v="5"/>
    <x v="0"/>
    <x v="3"/>
    <s v="Forecast"/>
    <n v="2517.361887408395"/>
    <n v="2688"/>
    <x v="5"/>
    <n v="-170.63811259160502"/>
    <n v="170.63811259160502"/>
    <n v="6.3481440696281602E-2"/>
    <n v="-6.3481440696281602E-2"/>
    <x v="6"/>
    <n v="2496"/>
    <n v="1.0438480926397504"/>
    <n v="2605.4448392288173"/>
    <n v="3.0712485405945955E-2"/>
    <x v="0"/>
    <n v="1.0159969143173808"/>
    <n v="2557.6319098271069"/>
    <n v="4.8500033546463192E-2"/>
  </r>
  <r>
    <x v="6"/>
    <x v="5"/>
    <x v="1"/>
    <x v="3"/>
    <s v="Forecast"/>
    <n v="2515.9327890012073"/>
    <n v="2688"/>
    <x v="4"/>
    <n v="-172.06721099879269"/>
    <n v="172.06721099879269"/>
    <n v="6.4013099329907994E-2"/>
    <n v="-6.4013099329907994E-2"/>
    <x v="6"/>
    <n v="2496"/>
    <n v="1.0188347719364172"/>
    <n v="2543.0115907532972"/>
    <n v="5.3939140344755492E-2"/>
    <x v="0"/>
    <n v="1.0159969143173808"/>
    <n v="2556.1799502551485"/>
    <n v="4.9040197077697745E-2"/>
  </r>
  <r>
    <x v="6"/>
    <x v="5"/>
    <x v="2"/>
    <x v="3"/>
    <s v="Forecast"/>
    <n v="2435.8188000887008"/>
    <n v="2688"/>
    <x v="3"/>
    <n v="-252.18119991129925"/>
    <n v="252.18119991129925"/>
    <n v="9.3817410681286906E-2"/>
    <n v="-9.3817410681286906E-2"/>
    <x v="6"/>
    <n v="2496"/>
    <n v="1.0017900599626308"/>
    <n v="2500.4679896667267"/>
    <n v="6.9766372891842759E-2"/>
    <x v="0"/>
    <n v="1.0159969143173808"/>
    <n v="2474.7843847263853"/>
    <n v="7.9321285444053105E-2"/>
  </r>
  <r>
    <x v="6"/>
    <x v="5"/>
    <x v="3"/>
    <x v="3"/>
    <s v="Forecast"/>
    <n v="2571.4914491381778"/>
    <n v="2688"/>
    <x v="2"/>
    <n v="-116.50855086182219"/>
    <n v="116.50855086182219"/>
    <n v="4.3343954933713597E-2"/>
    <n v="-4.3343954933713597E-2"/>
    <x v="6"/>
    <n v="2496"/>
    <n v="1.0134262171926578"/>
    <n v="2529.5118381128736"/>
    <n v="5.8961369749674981E-2"/>
    <x v="0"/>
    <n v="1.0159969143173808"/>
    <n v="2612.6273775179188"/>
    <n v="2.8040410149583767E-2"/>
  </r>
  <r>
    <x v="6"/>
    <x v="5"/>
    <x v="4"/>
    <x v="3"/>
    <s v="Forecast"/>
    <n v="2509.9996082679017"/>
    <n v="2688"/>
    <x v="1"/>
    <n v="-178.00039173209825"/>
    <n v="178.00039173209825"/>
    <n v="6.6220383828905605E-2"/>
    <n v="-6.6220383828905605E-2"/>
    <x v="6"/>
    <n v="2496"/>
    <n v="1.0279049302990904"/>
    <n v="2565.6507060265294"/>
    <n v="4.5516850436559002E-2"/>
    <x v="1"/>
    <n v="1.0159969143173808"/>
    <n v="2550.1518569380228"/>
    <n v="5.1282791317699861E-2"/>
  </r>
  <r>
    <x v="6"/>
    <x v="5"/>
    <x v="5"/>
    <x v="3"/>
    <s v="Forecast"/>
    <n v="2499.4995952921486"/>
    <n v="2688"/>
    <x v="0"/>
    <n v="-188.50040470785143"/>
    <n v="188.50040470785143"/>
    <n v="7.0126638656194701E-2"/>
    <n v="-7.0126638656194701E-2"/>
    <x v="6"/>
    <n v="2496"/>
    <n v="1.0485194771680131"/>
    <n v="2617.1046150113607"/>
    <n v="2.6374771201130694E-2"/>
    <x v="1"/>
    <n v="1.0159969143173808"/>
    <n v="2539.4838761543651"/>
    <n v="5.5251534168762974E-2"/>
  </r>
  <r>
    <x v="6"/>
    <x v="6"/>
    <x v="0"/>
    <x v="3"/>
    <s v="Forecast"/>
    <n v="2616.758039655208"/>
    <n v="2595"/>
    <x v="6"/>
    <n v="21.758039655207995"/>
    <n v="21.758039655207995"/>
    <n v="8.3846010232015399E-3"/>
    <n v="8.3846010232015399E-3"/>
    <x v="6"/>
    <n v="2547"/>
    <n v="1.0438480926397504"/>
    <n v="2658.6810919534441"/>
    <n v="2.4539919827916815E-2"/>
    <x v="0"/>
    <n v="1.0159969143173808"/>
    <n v="2658.6180938048897"/>
    <n v="2.4515643084735902E-2"/>
  </r>
  <r>
    <x v="6"/>
    <x v="6"/>
    <x v="1"/>
    <x v="3"/>
    <s v="Forecast"/>
    <n v="2614.9852798818893"/>
    <n v="2595"/>
    <x v="5"/>
    <n v="19.985279881889255"/>
    <n v="19.985279881889255"/>
    <n v="7.70145660188411E-3"/>
    <n v="7.70145660188411E-3"/>
    <x v="6"/>
    <n v="2547"/>
    <n v="1.0188347719364172"/>
    <n v="2594.9721641220549"/>
    <n v="1.0726735238962707E-5"/>
    <x v="0"/>
    <n v="1.0159969143173808"/>
    <n v="2656.8169753453722"/>
    <n v="2.3821570460644377E-2"/>
  </r>
  <r>
    <x v="6"/>
    <x v="6"/>
    <x v="2"/>
    <x v="3"/>
    <s v="Forecast"/>
    <n v="2529.2935900053399"/>
    <n v="2595"/>
    <x v="4"/>
    <n v="-65.706409994660135"/>
    <n v="65.706409994660135"/>
    <n v="2.5320389207961501E-2"/>
    <n v="-2.5320389207961501E-2"/>
    <x v="6"/>
    <n v="2547"/>
    <n v="1.0017900599626308"/>
    <n v="2551.5592827248206"/>
    <n v="1.6740160799683775E-2"/>
    <x v="0"/>
    <n v="1.0159969143173808"/>
    <n v="2569.7544828481559"/>
    <n v="9.7285229872231486E-3"/>
  </r>
  <r>
    <x v="6"/>
    <x v="6"/>
    <x v="3"/>
    <x v="3"/>
    <s v="Forecast"/>
    <n v="2465.1940544137415"/>
    <n v="2595"/>
    <x v="3"/>
    <n v="-129.80594558625853"/>
    <n v="129.80594558625853"/>
    <n v="5.0021558992777902E-2"/>
    <n v="-5.0021558992777902E-2"/>
    <x v="6"/>
    <n v="2547"/>
    <n v="1.0134262171926578"/>
    <n v="2581.1965751896996"/>
    <n v="5.3192388478999555E-3"/>
    <x v="0"/>
    <n v="1.0159969143173808"/>
    <n v="2504.6295524779148"/>
    <n v="3.4824835268626286E-2"/>
  </r>
  <r>
    <x v="6"/>
    <x v="6"/>
    <x v="4"/>
    <x v="3"/>
    <s v="Forecast"/>
    <n v="2608.5370046973808"/>
    <n v="2595"/>
    <x v="2"/>
    <n v="13.53700469738078"/>
    <n v="13.53700469738078"/>
    <n v="5.2165721377189899E-3"/>
    <n v="5.2165721377189899E-3"/>
    <x v="6"/>
    <n v="2547"/>
    <n v="1.0279049302990904"/>
    <n v="2618.073857471783"/>
    <n v="8.8916599120550891E-3"/>
    <x v="1"/>
    <n v="1.0159969143173808"/>
    <n v="2650.2655476552418"/>
    <n v="2.1296935512617261E-2"/>
  </r>
  <r>
    <x v="6"/>
    <x v="6"/>
    <x v="5"/>
    <x v="3"/>
    <s v="Forecast"/>
    <n v="2597.8977851252162"/>
    <n v="2595"/>
    <x v="1"/>
    <n v="2.8977851252161599"/>
    <n v="2.8977851252161599"/>
    <n v="1.1166802023954399E-3"/>
    <n v="1.1166802023954399E-3"/>
    <x v="6"/>
    <n v="2547"/>
    <n v="1.0485194771680131"/>
    <n v="2670.5791083469294"/>
    <n v="2.9124897243518067E-2"/>
    <x v="1"/>
    <n v="1.0159969143173808"/>
    <n v="2639.4561333991778"/>
    <n v="1.7131457957293955E-2"/>
  </r>
  <r>
    <x v="6"/>
    <x v="6"/>
    <x v="6"/>
    <x v="3"/>
    <s v="Forecast"/>
    <n v="2607.7107290100157"/>
    <n v="2595"/>
    <x v="0"/>
    <n v="12.710729010015712"/>
    <n v="12.710729010015712"/>
    <n v="4.8981614682141496E-3"/>
    <n v="4.8981614682141496E-3"/>
    <x v="6"/>
    <n v="2547"/>
    <n v="1.021372082204526"/>
    <n v="2601.434693374928"/>
    <n v="2.4796506261764834E-3"/>
    <x v="1"/>
    <n v="1.0159969143173808"/>
    <n v="2649.4260541065037"/>
    <n v="2.0973431254914708E-2"/>
  </r>
  <r>
    <x v="7"/>
    <x v="0"/>
    <x v="0"/>
    <x v="3"/>
    <s v="Forecast"/>
    <n v="1651415.6400000001"/>
    <n v="1471002"/>
    <x v="0"/>
    <n v="180413.64000000013"/>
    <n v="180413.64000000013"/>
    <n v="0.122646767305551"/>
    <n v="0.122646767305551"/>
    <x v="7"/>
    <n v="1380345"/>
    <n v="1.0995912114103241"/>
    <n v="1517815.2307141838"/>
    <n v="3.1824042872942229E-2"/>
    <x v="0"/>
    <n v="1.0221222832217594"/>
    <n v="1687948.7245049232"/>
    <n v="0.14748227704987704"/>
  </r>
  <r>
    <x v="7"/>
    <x v="1"/>
    <x v="0"/>
    <x v="3"/>
    <s v="Forecast"/>
    <n v="1618387.3271999997"/>
    <n v="1471002"/>
    <x v="1"/>
    <n v="147385.32719999971"/>
    <n v="147385.32719999971"/>
    <n v="0.10019383195944"/>
    <n v="0.10019383195944"/>
    <x v="7"/>
    <n v="1460223"/>
    <n v="1.0995912114103241"/>
    <n v="1605648.3774992176"/>
    <n v="9.1533782754352228E-2"/>
    <x v="0"/>
    <n v="1.0221222832217594"/>
    <n v="1654189.7500148243"/>
    <n v="0.12453263150887921"/>
  </r>
  <r>
    <x v="7"/>
    <x v="1"/>
    <x v="1"/>
    <x v="3"/>
    <s v="Forecast"/>
    <n v="1511516.5644057789"/>
    <n v="1471002"/>
    <x v="0"/>
    <n v="40514.564405778889"/>
    <n v="40514.564405778889"/>
    <n v="2.7542154535329599E-2"/>
    <n v="2.7542154535329599E-2"/>
    <x v="7"/>
    <n v="1460223"/>
    <n v="1.0870693310489437"/>
    <n v="1587363.6397922817"/>
    <n v="7.9103658453409081E-2"/>
    <x v="0"/>
    <n v="1.0221222832217594"/>
    <n v="1544954.7619379442"/>
    <n v="5.0273733100256977E-2"/>
  </r>
  <r>
    <x v="7"/>
    <x v="2"/>
    <x v="0"/>
    <x v="3"/>
    <s v="Forecast"/>
    <n v="1586019.5806559999"/>
    <n v="1670154"/>
    <x v="2"/>
    <n v="-84134.419344000053"/>
    <n v="84134.419344000053"/>
    <n v="5.0375246440747402E-2"/>
    <n v="-5.0375246440747402E-2"/>
    <x v="7"/>
    <n v="1384221"/>
    <n v="1.0995912114103241"/>
    <n v="1522077.2462496103"/>
    <n v="8.8660538938558769E-2"/>
    <x v="0"/>
    <n v="1.0221222832217594"/>
    <n v="1621105.955014528"/>
    <n v="2.9367378688116182E-2"/>
  </r>
  <r>
    <x v="7"/>
    <x v="2"/>
    <x v="1"/>
    <x v="3"/>
    <s v="Forecast"/>
    <n v="1477702.1604539389"/>
    <n v="1670154"/>
    <x v="1"/>
    <n v="-192451.83954606112"/>
    <n v="192451.83954606112"/>
    <n v="0.11522999648299601"/>
    <n v="-0.11522999648299601"/>
    <x v="7"/>
    <n v="1384221"/>
    <n v="1.0870693310489437"/>
    <n v="1504744.1964938999"/>
    <n v="9.9038653624815481E-2"/>
    <x v="0"/>
    <n v="1.0221222832217594"/>
    <n v="1510392.3061649066"/>
    <n v="9.565686387907546E-2"/>
  </r>
  <r>
    <x v="7"/>
    <x v="2"/>
    <x v="2"/>
    <x v="3"/>
    <s v="Forecast"/>
    <n v="1528777.5546719939"/>
    <n v="1670154"/>
    <x v="0"/>
    <n v="-141376.44532800606"/>
    <n v="141376.44532800606"/>
    <n v="8.4648748156161704E-2"/>
    <n v="-8.4648748156161704E-2"/>
    <x v="7"/>
    <n v="1384221"/>
    <n v="1.0790270740669969"/>
    <n v="1493611.9354920925"/>
    <n v="0.10570406352223058"/>
    <x v="0"/>
    <n v="1.0221222832217594"/>
    <n v="1562597.6047195166"/>
    <n v="6.4399088515480263E-2"/>
  </r>
  <r>
    <x v="7"/>
    <x v="3"/>
    <x v="0"/>
    <x v="3"/>
    <s v="Forecast"/>
    <n v="1554299.1890428797"/>
    <n v="1625862"/>
    <x v="3"/>
    <n v="-71562.810957120266"/>
    <n v="71562.810957120266"/>
    <n v="4.40153044705641E-2"/>
    <n v="-4.40153044705641E-2"/>
    <x v="7"/>
    <n v="1403091"/>
    <n v="1.0995912114103241"/>
    <n v="1542826.5324089231"/>
    <n v="5.1071657736681743E-2"/>
    <x v="0"/>
    <n v="1.0221222832217594"/>
    <n v="1588683.8359142372"/>
    <n v="2.2866740280394527E-2"/>
  </r>
  <r>
    <x v="7"/>
    <x v="3"/>
    <x v="1"/>
    <x v="3"/>
    <s v="Forecast"/>
    <n v="1488679.4530337485"/>
    <n v="1625862"/>
    <x v="2"/>
    <n v="-137182.54696625145"/>
    <n v="137182.54696625145"/>
    <n v="8.4375271066210705E-2"/>
    <n v="-8.4375271066210705E-2"/>
    <x v="7"/>
    <n v="1403091"/>
    <n v="1.0870693310489437"/>
    <n v="1525257.1947707934"/>
    <n v="6.1877825565273416E-2"/>
    <x v="0"/>
    <n v="1.0221222832217594"/>
    <n v="1521612.441520175"/>
    <n v="6.4119561487890747E-2"/>
  </r>
  <r>
    <x v="7"/>
    <x v="3"/>
    <x v="2"/>
    <x v="3"/>
    <s v="Forecast"/>
    <n v="1535240.4221425506"/>
    <n v="1625862"/>
    <x v="1"/>
    <n v="-90621.577857449418"/>
    <n v="90621.577857449418"/>
    <n v="5.5737558204478302E-2"/>
    <n v="-5.5737558204478302E-2"/>
    <x v="7"/>
    <n v="1403091"/>
    <n v="1.0790270740669969"/>
    <n v="1513973.1763797367"/>
    <n v="6.8818155304855674E-2"/>
    <x v="0"/>
    <n v="1.0221222832217594"/>
    <n v="1569203.4455746815"/>
    <n v="3.4848317031407644E-2"/>
  </r>
  <r>
    <x v="7"/>
    <x v="3"/>
    <x v="3"/>
    <x v="3"/>
    <s v="Forecast"/>
    <n v="1598490.9463152066"/>
    <n v="1625862"/>
    <x v="0"/>
    <n v="-27371.053684793413"/>
    <n v="27371.053684793413"/>
    <n v="1.68347951331622E-2"/>
    <n v="-1.68347951331622E-2"/>
    <x v="7"/>
    <n v="1403091"/>
    <n v="1.0932082705907022"/>
    <n v="1533870.6855913789"/>
    <n v="5.6580026108378846E-2"/>
    <x v="0"/>
    <n v="1.0221222832217594"/>
    <n v="1633853.2157570098"/>
    <n v="4.9150639826810675E-3"/>
  </r>
  <r>
    <x v="7"/>
    <x v="4"/>
    <x v="0"/>
    <x v="3"/>
    <s v="Forecast"/>
    <n v="1523213.2052620223"/>
    <n v="1541277"/>
    <x v="4"/>
    <n v="-18063.794737977674"/>
    <n v="18063.794737977674"/>
    <n v="1.1720018360085601E-2"/>
    <n v="-1.1720018360085601E-2"/>
    <x v="7"/>
    <n v="1465638"/>
    <n v="1.0995912114103241"/>
    <n v="1611602.6639090045"/>
    <n v="4.562817969061015E-2"/>
    <x v="0"/>
    <n v="1.0221222832217594"/>
    <n v="1556910.1591959526"/>
    <n v="1.0142991296147664E-2"/>
  </r>
  <r>
    <x v="7"/>
    <x v="4"/>
    <x v="1"/>
    <x v="3"/>
    <s v="Forecast"/>
    <n v="1522474.3063571579"/>
    <n v="1541277"/>
    <x v="3"/>
    <n v="-18802.693642842118"/>
    <n v="18802.693642842118"/>
    <n v="1.21994253095596E-2"/>
    <n v="-1.21994253095596E-2"/>
    <x v="7"/>
    <n v="1465638"/>
    <n v="1.0870693310489437"/>
    <n v="1593250.1202199117"/>
    <n v="3.3720817361130855E-2"/>
    <x v="0"/>
    <n v="1.0221222832217594"/>
    <n v="1556154.9141602425"/>
    <n v="9.6529787703589533E-3"/>
  </r>
  <r>
    <x v="7"/>
    <x v="4"/>
    <x v="2"/>
    <x v="3"/>
    <s v="Forecast"/>
    <n v="1541494.8100172828"/>
    <n v="1541277"/>
    <x v="2"/>
    <n v="217.81001728284173"/>
    <n v="217.81001728284173"/>
    <n v="1.41317892424815E-4"/>
    <n v="1.41317892424815E-4"/>
    <x v="7"/>
    <n v="1465638"/>
    <n v="1.0790270740669969"/>
    <n v="1581463.0827814052"/>
    <n v="2.6073238477837008E-2"/>
    <x v="0"/>
    <n v="1.0221222832217594"/>
    <n v="1575596.1947893573"/>
    <n v="2.226672738862466E-2"/>
  </r>
  <r>
    <x v="7"/>
    <x v="4"/>
    <x v="3"/>
    <x v="3"/>
    <s v="Forecast"/>
    <n v="1593264.6384909484"/>
    <n v="1541277"/>
    <x v="1"/>
    <n v="51987.63849094836"/>
    <n v="51987.63849094836"/>
    <n v="3.3730236998896601E-2"/>
    <n v="3.3730236998896601E-2"/>
    <x v="7"/>
    <n v="1465638"/>
    <n v="1.0932082705907022"/>
    <n v="1602247.5832920156"/>
    <n v="3.9558485134090493E-2"/>
    <x v="0"/>
    <n v="1.0221222832217594"/>
    <n v="1628511.2900708592"/>
    <n v="5.6598710076682678E-2"/>
  </r>
  <r>
    <x v="7"/>
    <x v="4"/>
    <x v="4"/>
    <x v="3"/>
    <s v="Forecast"/>
    <n v="1573223.7107805205"/>
    <n v="1541277"/>
    <x v="0"/>
    <n v="31946.710780520458"/>
    <n v="31946.710780520458"/>
    <n v="2.07274297744795E-2"/>
    <n v="2.07274297744795E-2"/>
    <x v="7"/>
    <n v="1465638"/>
    <n v="1.1242397835422437"/>
    <n v="1647728.547871287"/>
    <n v="6.9067109851951969E-2"/>
    <x v="1"/>
    <n v="1.0221222832217594"/>
    <n v="1608027.0112815944"/>
    <n v="4.330825106816906E-2"/>
  </r>
  <r>
    <x v="7"/>
    <x v="5"/>
    <x v="0"/>
    <x v="3"/>
    <s v="Forecast"/>
    <n v="1492748.9411567817"/>
    <n v="1599531"/>
    <x v="5"/>
    <n v="-106782.05884321826"/>
    <n v="106782.05884321826"/>
    <n v="6.67583553199146E-2"/>
    <n v="-6.67583553199146E-2"/>
    <x v="7"/>
    <n v="1416081"/>
    <n v="1.0995912114103241"/>
    <n v="1557110.2222451433"/>
    <n v="2.6520759994558867E-2"/>
    <x v="0"/>
    <n v="1.0221222832217594"/>
    <n v="1525771.9560120334"/>
    <n v="4.6112919341961239E-2"/>
  </r>
  <r>
    <x v="7"/>
    <x v="5"/>
    <x v="1"/>
    <x v="3"/>
    <s v="Forecast"/>
    <n v="1485364.7953577596"/>
    <n v="1599531"/>
    <x v="4"/>
    <n v="-114166.20464224042"/>
    <n v="114166.20464224042"/>
    <n v="7.13747996395446E-2"/>
    <n v="-7.13747996395446E-2"/>
    <x v="7"/>
    <n v="1416081"/>
    <n v="1.0870693310489437"/>
    <n v="1539378.2253811192"/>
    <n v="3.7606507544324444E-2"/>
    <x v="0"/>
    <n v="1.0221222832217594"/>
    <n v="1518224.4560482947"/>
    <n v="5.0831489950307514E-2"/>
  </r>
  <r>
    <x v="7"/>
    <x v="5"/>
    <x v="2"/>
    <x v="3"/>
    <s v="Forecast"/>
    <n v="1548166.1570836639"/>
    <n v="1599531"/>
    <x v="3"/>
    <n v="-51364.842916336143"/>
    <n v="51364.842916336143"/>
    <n v="3.2112439781621101E-2"/>
    <n v="-3.2112439781621101E-2"/>
    <x v="7"/>
    <n v="1416081"/>
    <n v="1.0790270740669969"/>
    <n v="1527989.738071867"/>
    <n v="4.4726399130828327E-2"/>
    <x v="0"/>
    <n v="1.0221222832217594"/>
    <n v="1582415.1272850113"/>
    <n v="1.0700557047652503E-2"/>
  </r>
  <r>
    <x v="7"/>
    <x v="5"/>
    <x v="3"/>
    <x v="3"/>
    <s v="Forecast"/>
    <n v="1612583.9397764262"/>
    <n v="1599531"/>
    <x v="2"/>
    <n v="13052.939776426181"/>
    <n v="13052.939776426181"/>
    <n v="8.1604794007907201E-3"/>
    <n v="8.1604794007907201E-3"/>
    <x v="7"/>
    <n v="1416081"/>
    <n v="1.0932082705907022"/>
    <n v="1548071.4610263521"/>
    <n v="3.2171642171141331E-2"/>
    <x v="0"/>
    <n v="1.0221222832217594"/>
    <n v="1648257.9784110207"/>
    <n v="3.0463291059079637E-2"/>
  </r>
  <r>
    <x v="7"/>
    <x v="5"/>
    <x v="4"/>
    <x v="3"/>
    <s v="Forecast"/>
    <n v="1580680.7980105535"/>
    <n v="1599531"/>
    <x v="1"/>
    <n v="-18850.201989446534"/>
    <n v="18850.201989446534"/>
    <n v="1.17848306718948E-2"/>
    <n v="-1.17848306718948E-2"/>
    <x v="7"/>
    <n v="1416081"/>
    <n v="1.1242397835422437"/>
    <n v="1592014.596918284"/>
    <n v="4.6991293583656946E-3"/>
    <x v="1"/>
    <n v="1.0221222832217594"/>
    <n v="1615649.0663073396"/>
    <n v="1.0076745188020479E-2"/>
  </r>
  <r>
    <x v="7"/>
    <x v="5"/>
    <x v="5"/>
    <x v="3"/>
    <s v="Forecast"/>
    <n v="1589905.4008682012"/>
    <n v="1599531"/>
    <x v="0"/>
    <n v="-9625.5991317988373"/>
    <n v="9625.5991317988373"/>
    <n v="6.0177634142750801E-3"/>
    <n v="-6.0177634142750801E-3"/>
    <x v="7"/>
    <n v="1416081"/>
    <n v="1.138981947666432"/>
    <n v="1612890.6954334287"/>
    <n v="8.3522579014903391E-3"/>
    <x v="1"/>
    <n v="1.0221222832217594"/>
    <n v="1625077.7384420123"/>
    <n v="1.597139314087213E-2"/>
  </r>
  <r>
    <x v="7"/>
    <x v="6"/>
    <x v="0"/>
    <x v="3"/>
    <s v="Forecast"/>
    <n v="1462893.9623336461"/>
    <n v="1658685"/>
    <x v="6"/>
    <n v="-195791.03766635386"/>
    <n v="195791.03766635386"/>
    <n v="0.11803991575637"/>
    <n v="-0.11803991575637"/>
    <x v="7"/>
    <n v="1498797"/>
    <n v="1.0995912114103241"/>
    <n v="1648064.0088881596"/>
    <n v="6.4032598786631307E-3"/>
    <x v="0"/>
    <n v="1.0221222832217594"/>
    <n v="1495256.5168917929"/>
    <n v="9.8528944982445202E-2"/>
  </r>
  <r>
    <x v="7"/>
    <x v="6"/>
    <x v="1"/>
    <x v="3"/>
    <s v="Forecast"/>
    <n v="1572969.3870810019"/>
    <n v="1658685"/>
    <x v="5"/>
    <n v="-85715.612918998115"/>
    <n v="85715.612918998115"/>
    <n v="5.1676848177320003E-2"/>
    <n v="-5.1676848177320003E-2"/>
    <x v="7"/>
    <n v="1498797"/>
    <n v="1.0870693310489437"/>
    <n v="1629296.2521681637"/>
    <n v="1.7718100683274004E-2"/>
    <x v="0"/>
    <n v="1.0221222832217594"/>
    <n v="1607767.061361165"/>
    <n v="3.069777482694724E-2"/>
  </r>
  <r>
    <x v="7"/>
    <x v="6"/>
    <x v="2"/>
    <x v="3"/>
    <s v="Forecast"/>
    <n v="1554420.5449583959"/>
    <n v="1658685"/>
    <x v="4"/>
    <n v="-104264.45504160412"/>
    <n v="104264.45504160412"/>
    <n v="6.2859708167376002E-2"/>
    <n v="-6.2859708167376002E-2"/>
    <x v="7"/>
    <n v="1498797"/>
    <n v="1.0790270740669969"/>
    <n v="1617242.5415303928"/>
    <n v="2.4985128863893487E-2"/>
    <x v="0"/>
    <n v="1.0221222832217594"/>
    <n v="1588807.8764996871"/>
    <n v="4.2128025212932484E-2"/>
  </r>
  <r>
    <x v="7"/>
    <x v="6"/>
    <x v="3"/>
    <x v="3"/>
    <s v="Forecast"/>
    <n v="1607357.631952168"/>
    <n v="1658685"/>
    <x v="3"/>
    <n v="-51327.368047832046"/>
    <n v="51327.368047832046"/>
    <n v="3.0944614587961002E-2"/>
    <n v="-3.0944614587961002E-2"/>
    <x v="7"/>
    <n v="1498797"/>
    <n v="1.0932082705907022"/>
    <n v="1638497.2763365328"/>
    <n v="1.2170920737492178E-2"/>
    <x v="0"/>
    <n v="1.0221222832217594"/>
    <n v="1642916.0527248702"/>
    <n v="9.5068968943047318E-3"/>
  </r>
  <r>
    <x v="7"/>
    <x v="6"/>
    <x v="4"/>
    <x v="3"/>
    <s v="Forecast"/>
    <n v="1587671.8172887098"/>
    <n v="1658685"/>
    <x v="2"/>
    <n v="-71013.182711290196"/>
    <n v="71013.182711290196"/>
    <n v="4.2812940800266597E-2"/>
    <n v="-4.2812940800266597E-2"/>
    <x v="7"/>
    <n v="1498797"/>
    <n v="1.1242397835422437"/>
    <n v="1685007.2148537643"/>
    <n v="1.586932711983546E-2"/>
    <x v="1"/>
    <n v="1.0221222832217594"/>
    <n v="1622794.7428939759"/>
    <n v="2.1637777580447205E-2"/>
  </r>
  <r>
    <x v="7"/>
    <x v="6"/>
    <x v="5"/>
    <x v="3"/>
    <s v="Forecast"/>
    <n v="1596934.3636521464"/>
    <n v="1658685"/>
    <x v="1"/>
    <n v="-61750.636347853579"/>
    <n v="61750.636347853579"/>
    <n v="3.7228669908905901E-2"/>
    <n v="-3.7228669908905901E-2"/>
    <x v="7"/>
    <n v="1498797"/>
    <n v="1.138981947666432"/>
    <n v="1707102.7262166054"/>
    <n v="2.9190428692973891E-2"/>
    <x v="1"/>
    <n v="1.0221222832217594"/>
    <n v="1632262.1979314194"/>
    <n v="1.5929969866840685E-2"/>
  </r>
  <r>
    <x v="7"/>
    <x v="6"/>
    <x v="6"/>
    <x v="3"/>
    <s v="Forecast"/>
    <n v="1582901.8783187559"/>
    <n v="1658685"/>
    <x v="0"/>
    <n v="-75783.121681244113"/>
    <n v="75783.121681244113"/>
    <n v="4.5688676078486298E-2"/>
    <n v="-4.5688676078486298E-2"/>
    <x v="7"/>
    <n v="1498797"/>
    <n v="1.1133091712096466"/>
    <n v="1668624.4458815046"/>
    <n v="5.9923649647187771E-3"/>
    <x v="1"/>
    <n v="1.0221222832217594"/>
    <n v="1617919.2819831783"/>
    <n v="2.4577130688962435E-2"/>
  </r>
  <r>
    <x v="8"/>
    <x v="0"/>
    <x v="0"/>
    <x v="3"/>
    <s v="Forecast"/>
    <n v="255000"/>
    <n v="300207"/>
    <x v="0"/>
    <n v="-45207"/>
    <n v="45207"/>
    <n v="0.15058609559403999"/>
    <n v="-0.15058609559403999"/>
    <x v="8"/>
    <n v="271617"/>
    <n v="1.1666090569855647"/>
    <n v="316870.85223124811"/>
    <n v="5.5507873671327139E-2"/>
    <x v="0"/>
    <n v="0.93215158223729411"/>
    <n v="237698.65347051001"/>
    <n v="0.20821748503362678"/>
  </r>
  <r>
    <x v="8"/>
    <x v="1"/>
    <x v="0"/>
    <x v="3"/>
    <s v="Forecast"/>
    <n v="249000"/>
    <n v="294018"/>
    <x v="1"/>
    <n v="-45018"/>
    <n v="45018"/>
    <n v="0.153113074709712"/>
    <n v="-0.153113074709712"/>
    <x v="8"/>
    <n v="254481"/>
    <n v="1.1666090569855647"/>
    <n v="296879.83943074348"/>
    <n v="9.7335517918749163E-3"/>
    <x v="0"/>
    <n v="0.93215158223729411"/>
    <n v="232105.74397708624"/>
    <n v="0.21057301261458061"/>
  </r>
  <r>
    <x v="8"/>
    <x v="1"/>
    <x v="1"/>
    <x v="3"/>
    <s v="Forecast"/>
    <n v="292599.39467823663"/>
    <n v="294018"/>
    <x v="0"/>
    <n v="-1418.6053217633744"/>
    <n v="1418.6053217633744"/>
    <n v="4.8248927676651596E-3"/>
    <n v="-4.8248927676651596E-3"/>
    <x v="8"/>
    <n v="254481"/>
    <n v="1.0369198323155089"/>
    <n v="263876.39584748301"/>
    <n v="0.1025161866025787"/>
    <x v="0"/>
    <n v="0.93215158223729411"/>
    <n v="272746.98871099274"/>
    <n v="7.234594919021034E-2"/>
  </r>
  <r>
    <x v="8"/>
    <x v="2"/>
    <x v="0"/>
    <x v="3"/>
    <s v="Forecast"/>
    <n v="360000"/>
    <n v="357822"/>
    <x v="2"/>
    <n v="2178"/>
    <n v="2178"/>
    <n v="6.0868252930227898E-3"/>
    <n v="6.0868252930227898E-3"/>
    <x v="8"/>
    <n v="414387"/>
    <n v="1.1666090569855647"/>
    <n v="483427.62729707721"/>
    <n v="0.35102824112848624"/>
    <x v="0"/>
    <n v="0.93215158223729411"/>
    <n v="335574.56960542587"/>
    <n v="6.2174573935012738E-2"/>
  </r>
  <r>
    <x v="8"/>
    <x v="2"/>
    <x v="1"/>
    <x v="3"/>
    <s v="Forecast"/>
    <n v="384000"/>
    <n v="357822"/>
    <x v="1"/>
    <n v="26178"/>
    <n v="26178"/>
    <n v="7.3159280312557598E-2"/>
    <n v="7.3159280312557598E-2"/>
    <x v="8"/>
    <n v="414387"/>
    <n v="1.0369198323155089"/>
    <n v="429686.0985537268"/>
    <n v="0.20083756324017751"/>
    <x v="0"/>
    <n v="0.93215158223729411"/>
    <n v="357946.20757912094"/>
    <n v="3.4712113598642735E-4"/>
  </r>
  <r>
    <x v="8"/>
    <x v="2"/>
    <x v="2"/>
    <x v="3"/>
    <s v="Forecast"/>
    <n v="420518.03281959146"/>
    <n v="357822"/>
    <x v="0"/>
    <n v="62696.032819591463"/>
    <n v="62696.032819591463"/>
    <n v="0.17521570171647199"/>
    <n v="0.17521570171647199"/>
    <x v="8"/>
    <n v="414387"/>
    <n v="1.0344753995909959"/>
    <n v="428673.15741031402"/>
    <n v="0.19800671118688626"/>
    <x v="0"/>
    <n v="0.93215158223729411"/>
    <n v="391986.54965209658"/>
    <n v="9.5479175825121373E-2"/>
  </r>
  <r>
    <x v="8"/>
    <x v="3"/>
    <x v="0"/>
    <x v="3"/>
    <s v="Forecast"/>
    <n v="276000"/>
    <n v="267447"/>
    <x v="3"/>
    <n v="8553"/>
    <n v="8553"/>
    <n v="3.1980168033292601E-2"/>
    <n v="3.1980168033292601E-2"/>
    <x v="8"/>
    <n v="309426"/>
    <n v="1.1666090569855647"/>
    <n v="360979.17406681535"/>
    <n v="0.34972227793475102"/>
    <x v="0"/>
    <n v="0.93215158223729411"/>
    <n v="257273.83669749319"/>
    <n v="3.8038053530257639E-2"/>
  </r>
  <r>
    <x v="8"/>
    <x v="3"/>
    <x v="1"/>
    <x v="3"/>
    <s v="Forecast"/>
    <n v="314734.83403796452"/>
    <n v="267447"/>
    <x v="2"/>
    <n v="47287.834037964523"/>
    <n v="47287.834037964523"/>
    <n v="0.17681198158126499"/>
    <n v="0.17681198158126499"/>
    <x v="8"/>
    <n v="309426"/>
    <n v="1.0369198323155089"/>
    <n v="320849.95603405865"/>
    <n v="0.19967678094747238"/>
    <x v="0"/>
    <n v="0.93215158223729411"/>
    <n v="293380.57353368081"/>
    <n v="9.6967150626781434E-2"/>
  </r>
  <r>
    <x v="8"/>
    <x v="3"/>
    <x v="2"/>
    <x v="3"/>
    <s v="Forecast"/>
    <n v="314505.88646778511"/>
    <n v="267447"/>
    <x v="1"/>
    <n v="47058.886467785109"/>
    <n v="47058.886467785109"/>
    <n v="0.175955933204654"/>
    <n v="0.175955933204654"/>
    <x v="8"/>
    <n v="309426"/>
    <n v="1.0344753995909959"/>
    <n v="320093.58499384351"/>
    <n v="0.19684866532002046"/>
    <x v="0"/>
    <n v="0.93215158223729411"/>
    <n v="293167.15969388868"/>
    <n v="9.6169183778052017E-2"/>
  </r>
  <r>
    <x v="8"/>
    <x v="3"/>
    <x v="3"/>
    <x v="3"/>
    <s v="Forecast"/>
    <n v="333851.21469705668"/>
    <n v="267447"/>
    <x v="0"/>
    <n v="66404.214697056683"/>
    <n v="66404.214697056683"/>
    <n v="0.248289248699954"/>
    <n v="0.248289248699954"/>
    <x v="8"/>
    <n v="309426"/>
    <n v="1.0413729806156848"/>
    <n v="322227.87589998893"/>
    <n v="0.20482890404449824"/>
    <x v="0"/>
    <n v="0.93215158223729411"/>
    <n v="311199.93801170395"/>
    <n v="0.16359479826546552"/>
  </r>
  <r>
    <x v="8"/>
    <x v="4"/>
    <x v="0"/>
    <x v="3"/>
    <s v="Forecast"/>
    <n v="285000"/>
    <n v="283071"/>
    <x v="4"/>
    <n v="1929"/>
    <n v="1929"/>
    <n v="6.8145447608550496E-3"/>
    <n v="6.8145447608550496E-3"/>
    <x v="8"/>
    <n v="326742"/>
    <n v="1.1666090569855647"/>
    <n v="381180.1764975774"/>
    <n v="0.3465885820079676"/>
    <x v="0"/>
    <n v="0.93215158223729411"/>
    <n v="265663.2009376288"/>
    <n v="6.1496229081648049E-2"/>
  </r>
  <r>
    <x v="8"/>
    <x v="4"/>
    <x v="1"/>
    <x v="3"/>
    <s v="Forecast"/>
    <n v="285325.05680519919"/>
    <n v="283071"/>
    <x v="3"/>
    <n v="2254.0568051991868"/>
    <n v="2254.0568051991868"/>
    <n v="7.9628672848832491E-3"/>
    <n v="7.9628672848832491E-3"/>
    <x v="8"/>
    <n v="326742"/>
    <n v="1.0369198323155089"/>
    <n v="338805.25985043403"/>
    <n v="0.1968914507329752"/>
    <x v="0"/>
    <n v="0.93215158223729411"/>
    <n v="265966.20315291226"/>
    <n v="6.0425818423956314E-2"/>
  </r>
  <r>
    <x v="8"/>
    <x v="4"/>
    <x v="2"/>
    <x v="3"/>
    <s v="Forecast"/>
    <n v="285128.32414106303"/>
    <n v="283071"/>
    <x v="2"/>
    <n v="2057.3241410630289"/>
    <n v="2057.3241410630289"/>
    <n v="7.2678732228417201E-3"/>
    <n v="7.2678732228417201E-3"/>
    <x v="8"/>
    <n v="326742"/>
    <n v="1.0344753995909959"/>
    <n v="338006.5610131612"/>
    <n v="0.19406990123736167"/>
    <x v="0"/>
    <n v="0.93215158223729411"/>
    <n v="265782.81848875998"/>
    <n v="6.1073658238533869E-2"/>
  </r>
  <r>
    <x v="8"/>
    <x v="4"/>
    <x v="3"/>
    <x v="3"/>
    <s v="Forecast"/>
    <n v="331061.20207276259"/>
    <n v="283071"/>
    <x v="1"/>
    <n v="47990.202072762593"/>
    <n v="47990.202072762593"/>
    <n v="0.16953415246621001"/>
    <n v="0.16953415246621001"/>
    <x v="8"/>
    <n v="326742"/>
    <n v="1.0413729806156848"/>
    <n v="340260.2904323301"/>
    <n v="0.20203161197130792"/>
    <x v="0"/>
    <n v="0.93215158223729411"/>
    <n v="308599.22332950617"/>
    <n v="9.0183110701930524E-2"/>
  </r>
  <r>
    <x v="8"/>
    <x v="4"/>
    <x v="4"/>
    <x v="3"/>
    <s v="Forecast"/>
    <n v="260440.15437732841"/>
    <n v="283071"/>
    <x v="0"/>
    <n v="-22630.845622671593"/>
    <n v="22630.845622671593"/>
    <n v="7.9947594853134393E-2"/>
    <n v="-7.9947594853134393E-2"/>
    <x v="8"/>
    <n v="326742"/>
    <n v="0.96106436734933032"/>
    <n v="314020.09351645492"/>
    <n v="0.10933332455975679"/>
    <x v="1"/>
    <n v="0.93215158223729411"/>
    <n v="242769.70198095182"/>
    <n v="0.14237169480112119"/>
  </r>
  <r>
    <x v="8"/>
    <x v="5"/>
    <x v="0"/>
    <x v="3"/>
    <s v="Forecast"/>
    <n v="354000"/>
    <n v="415551"/>
    <x v="5"/>
    <n v="-61551"/>
    <n v="61551"/>
    <n v="0.148119003443621"/>
    <n v="-0.148119003443621"/>
    <x v="8"/>
    <n v="422931"/>
    <n v="1.1666090569855647"/>
    <n v="493395.13507996185"/>
    <n v="0.18732751233894721"/>
    <x v="0"/>
    <n v="0.93215158223729411"/>
    <n v="329981.66011200211"/>
    <n v="0.20591778118208809"/>
  </r>
  <r>
    <x v="8"/>
    <x v="5"/>
    <x v="1"/>
    <x v="3"/>
    <s v="Forecast"/>
    <n v="375000"/>
    <n v="415551"/>
    <x v="4"/>
    <n v="-40551"/>
    <n v="40551"/>
    <n v="9.7583690088581199E-2"/>
    <n v="-9.7583690088581199E-2"/>
    <x v="8"/>
    <n v="422931"/>
    <n v="1.0369198323155089"/>
    <n v="438545.54160103051"/>
    <n v="5.5335065012550817E-2"/>
    <x v="0"/>
    <n v="0.93215158223729411"/>
    <n v="349556.84333898529"/>
    <n v="0.15881120887933062"/>
  </r>
  <r>
    <x v="8"/>
    <x v="5"/>
    <x v="2"/>
    <x v="3"/>
    <s v="Forecast"/>
    <n v="413336.47574815195"/>
    <n v="415551"/>
    <x v="3"/>
    <n v="-2214.5242518480518"/>
    <n v="2214.5242518480518"/>
    <n v="5.3291274761654997E-3"/>
    <n v="-5.3291274761654997E-3"/>
    <x v="8"/>
    <n v="422931"/>
    <n v="1.0344753995909959"/>
    <n v="437511.71522441949"/>
    <n v="5.2847220255563064E-2"/>
    <x v="0"/>
    <n v="0.93215158223729411"/>
    <n v="385292.2498650268"/>
    <n v="7.2815972371557777E-2"/>
  </r>
  <r>
    <x v="8"/>
    <x v="5"/>
    <x v="3"/>
    <x v="3"/>
    <s v="Forecast"/>
    <n v="328085.18860684847"/>
    <n v="415551"/>
    <x v="2"/>
    <n v="-87465.811393151525"/>
    <n v="87465.811393151525"/>
    <n v="0.21048153269550901"/>
    <n v="-0.21048153269550901"/>
    <x v="8"/>
    <n v="422931"/>
    <n v="1.0413729806156848"/>
    <n v="440428.91606477223"/>
    <n v="5.9867299235887364E-2"/>
    <x v="0"/>
    <n v="0.93215158223729411"/>
    <n v="305825.12766849488"/>
    <n v="0.26404911149655547"/>
  </r>
  <r>
    <x v="8"/>
    <x v="5"/>
    <x v="4"/>
    <x v="3"/>
    <s v="Forecast"/>
    <n v="390740.94733113516"/>
    <n v="415551"/>
    <x v="1"/>
    <n v="-24810.052668864839"/>
    <n v="24810.052668864839"/>
    <n v="5.97039898083866E-2"/>
    <n v="-5.97039898083866E-2"/>
    <x v="8"/>
    <n v="422931"/>
    <n v="0.96106436734933032"/>
    <n v="406463.91394741961"/>
    <n v="2.1867559102445637E-2"/>
    <x v="1"/>
    <n v="0.93215158223729411"/>
    <n v="364229.79229961685"/>
    <n v="0.12350158632847268"/>
  </r>
  <r>
    <x v="8"/>
    <x v="5"/>
    <x v="5"/>
    <x v="3"/>
    <s v="Forecast"/>
    <n v="397350"/>
    <n v="415551"/>
    <x v="0"/>
    <n v="-18201"/>
    <n v="18201"/>
    <n v="4.3799678017860597E-2"/>
    <n v="-4.3799678017860597E-2"/>
    <x v="8"/>
    <n v="422931"/>
    <n v="0.86472464042448927"/>
    <n v="365718.85689936968"/>
    <n v="0.11991823651159621"/>
    <x v="1"/>
    <n v="0.93215158223729411"/>
    <n v="370390.43120198883"/>
    <n v="0.10867635692853866"/>
  </r>
  <r>
    <x v="8"/>
    <x v="6"/>
    <x v="0"/>
    <x v="3"/>
    <s v="Forecast"/>
    <n v="300000"/>
    <n v="298299"/>
    <x v="6"/>
    <n v="1701"/>
    <n v="1701"/>
    <n v="5.7023322237084303E-3"/>
    <n v="5.7023322237084303E-3"/>
    <x v="8"/>
    <n v="339843"/>
    <n v="1.1666090569855647"/>
    <n v="396463.92175314529"/>
    <n v="0.3290823024989869"/>
    <x v="0"/>
    <n v="0.93215158223729411"/>
    <n v="279645.47467118822"/>
    <n v="6.2532979757933427E-2"/>
  </r>
  <r>
    <x v="8"/>
    <x v="6"/>
    <x v="1"/>
    <x v="3"/>
    <s v="Forecast"/>
    <n v="310962.58862433909"/>
    <n v="298299"/>
    <x v="5"/>
    <n v="12663.588624339085"/>
    <n v="12663.588624339085"/>
    <n v="4.2452668712731498E-2"/>
    <n v="4.2452668712731498E-2"/>
    <x v="8"/>
    <n v="339843"/>
    <n v="1.0369198323155089"/>
    <n v="352389.94657359947"/>
    <n v="0.18133130373752335"/>
    <x v="0"/>
    <n v="0.93215158223729411"/>
    <n v="289864.26900278247"/>
    <n v="2.8276095451937579E-2"/>
  </r>
  <r>
    <x v="8"/>
    <x v="6"/>
    <x v="2"/>
    <x v="3"/>
    <s v="Forecast"/>
    <n v="308303.58147390297"/>
    <n v="298299"/>
    <x v="4"/>
    <n v="10004.581473902974"/>
    <n v="10004.581473902974"/>
    <n v="3.3538769737421099E-2"/>
    <n v="3.3538769737421099E-2"/>
    <x v="8"/>
    <n v="339843"/>
    <n v="1.0344753995909959"/>
    <n v="351559.2232232028"/>
    <n v="0.17854643570110126"/>
    <x v="0"/>
    <n v="0.93215158223729411"/>
    <n v="287385.67128032318"/>
    <n v="3.6585200485676525E-2"/>
  </r>
  <r>
    <x v="8"/>
    <x v="6"/>
    <x v="3"/>
    <x v="3"/>
    <s v="Forecast"/>
    <n v="325295.17598255438"/>
    <n v="298299"/>
    <x v="3"/>
    <n v="26996.175982554385"/>
    <n v="26996.175982554385"/>
    <n v="9.05003904892554E-2"/>
    <n v="9.05003904892554E-2"/>
    <x v="8"/>
    <n v="339843"/>
    <n v="1.0413729806156848"/>
    <n v="353903.3178513762"/>
    <n v="0.1864046404827914"/>
    <x v="0"/>
    <n v="0.93215158223729411"/>
    <n v="303224.4129862971"/>
    <n v="1.6511664424946455E-2"/>
  </r>
  <r>
    <x v="8"/>
    <x v="6"/>
    <x v="4"/>
    <x v="3"/>
    <s v="Forecast"/>
    <n v="285400.74686250836"/>
    <n v="298299"/>
    <x v="2"/>
    <n v="-12898.253137491643"/>
    <n v="12898.253137491643"/>
    <n v="4.3239344206623703E-2"/>
    <n v="-4.3239344206623703E-2"/>
    <x v="8"/>
    <n v="339843"/>
    <n v="0.96106436734933032"/>
    <n v="326610.99779309845"/>
    <n v="9.4911474034771973E-2"/>
    <x v="1"/>
    <n v="0.93215158223729411"/>
    <n v="266036.75775959261"/>
    <n v="0.10815404087981316"/>
  </r>
  <r>
    <x v="8"/>
    <x v="6"/>
    <x v="5"/>
    <x v="3"/>
    <s v="Forecast"/>
    <n v="255000"/>
    <n v="298299"/>
    <x v="1"/>
    <n v="-43299"/>
    <n v="43299"/>
    <n v="0.145153017609848"/>
    <n v="-0.145153017609848"/>
    <x v="8"/>
    <n v="339843"/>
    <n v="0.86472464042448927"/>
    <n v="293870.61597577971"/>
    <n v="1.4845453803801843E-2"/>
    <x v="1"/>
    <n v="0.93215158223729411"/>
    <n v="237698.65347051001"/>
    <n v="0.20315303279424335"/>
  </r>
  <r>
    <x v="8"/>
    <x v="6"/>
    <x v="6"/>
    <x v="3"/>
    <s v="Forecast"/>
    <n v="270705"/>
    <n v="298299"/>
    <x v="0"/>
    <n v="-27594"/>
    <n v="27594"/>
    <n v="9.2504500517936697E-2"/>
    <n v="-9.2504500517936697E-2"/>
    <x v="8"/>
    <n v="339843"/>
    <n v="0.90440903355742697"/>
    <n v="307357.07919125666"/>
    <n v="3.0365771227046232E-2"/>
    <x v="1"/>
    <n v="0.93215158223729411"/>
    <n v="252338.0940695467"/>
    <n v="0.15407663428457119"/>
  </r>
  <r>
    <x v="9"/>
    <x v="0"/>
    <x v="0"/>
    <x v="3"/>
    <s v="Forecast"/>
    <n v="454299.08999999997"/>
    <n v="458466"/>
    <x v="0"/>
    <n v="-4166.9100000000326"/>
    <n v="4166.9100000000326"/>
    <n v="9.0888092028635296E-3"/>
    <n v="-9.0888092028635296E-3"/>
    <x v="9"/>
    <n v="479544"/>
    <n v="1.0566262558926223"/>
    <n v="506698.78125577164"/>
    <n v="0.10520470712282184"/>
    <x v="0"/>
    <n v="1.0247686841986505"/>
    <n v="465551.48069194431"/>
    <n v="1.5454757150899537E-2"/>
  </r>
  <r>
    <x v="9"/>
    <x v="1"/>
    <x v="0"/>
    <x v="3"/>
    <s v="Forecast"/>
    <n v="452027.59455000004"/>
    <n v="433170"/>
    <x v="1"/>
    <n v="18857.594550000038"/>
    <n v="18857.594550000038"/>
    <n v="4.3533934829281903E-2"/>
    <n v="4.3533934829281903E-2"/>
    <x v="9"/>
    <n v="452349"/>
    <n v="1.0566262558926223"/>
    <n v="477963.83022677177"/>
    <n v="0.10340935481859724"/>
    <x v="0"/>
    <n v="1.0247686841986505"/>
    <n v="463223.72328848462"/>
    <n v="6.93808973116435E-2"/>
  </r>
  <r>
    <x v="9"/>
    <x v="1"/>
    <x v="1"/>
    <x v="3"/>
    <s v="Forecast"/>
    <n v="453013.65803681372"/>
    <n v="433170"/>
    <x v="0"/>
    <n v="19843.658036813722"/>
    <n v="19843.658036813722"/>
    <n v="4.5810323976299701E-2"/>
    <n v="4.5810323976299701E-2"/>
    <x v="9"/>
    <n v="452349"/>
    <n v="1.0328927828345262"/>
    <n v="467228.01742241508"/>
    <n v="7.8625060420654896E-2"/>
    <x v="0"/>
    <n v="1.0247686841986505"/>
    <n v="464234.21027040301"/>
    <n v="7.1713669622556986E-2"/>
  </r>
  <r>
    <x v="9"/>
    <x v="2"/>
    <x v="0"/>
    <x v="3"/>
    <s v="Forecast"/>
    <n v="449767.45657725004"/>
    <n v="479640"/>
    <x v="2"/>
    <n v="-29872.543422749965"/>
    <n v="29872.543422749965"/>
    <n v="6.2281176346322201E-2"/>
    <n v="-6.2281176346322201E-2"/>
    <x v="9"/>
    <n v="414408"/>
    <n v="1.0566262558926223"/>
    <n v="437874.3734519498"/>
    <n v="8.7077029747415158E-2"/>
    <x v="0"/>
    <n v="1.0247686841986505"/>
    <n v="460907.60467204219"/>
    <n v="3.9055114936114195E-2"/>
  </r>
  <r>
    <x v="9"/>
    <x v="2"/>
    <x v="1"/>
    <x v="3"/>
    <s v="Forecast"/>
    <n v="450735"/>
    <n v="479640"/>
    <x v="1"/>
    <n v="-28905"/>
    <n v="28905"/>
    <n v="6.0263947960970697E-2"/>
    <n v="-6.0263947960970697E-2"/>
    <x v="9"/>
    <n v="414408"/>
    <n v="1.0328927828345262"/>
    <n v="428039.03234889032"/>
    <n v="0.10758270296703711"/>
    <x v="0"/>
    <n v="1.0247686841986505"/>
    <n v="461899.11287227873"/>
    <n v="3.6987922457929437E-2"/>
  </r>
  <r>
    <x v="9"/>
    <x v="2"/>
    <x v="2"/>
    <x v="3"/>
    <s v="Forecast"/>
    <n v="452025.73786940495"/>
    <n v="479640"/>
    <x v="0"/>
    <n v="-27614.262130595045"/>
    <n v="27614.262130595045"/>
    <n v="5.7572892441404101E-2"/>
    <n v="-5.7572892441404101E-2"/>
    <x v="9"/>
    <n v="414408"/>
    <n v="1.0151820025774632"/>
    <n v="420699.54332412133"/>
    <n v="0.12288478166099297"/>
    <x v="0"/>
    <n v="1.0247686841986505"/>
    <n v="463221.82062035421"/>
    <n v="3.4230213034037595E-2"/>
  </r>
  <r>
    <x v="9"/>
    <x v="3"/>
    <x v="0"/>
    <x v="3"/>
    <s v="Forecast"/>
    <n v="447518.61929436377"/>
    <n v="451386"/>
    <x v="3"/>
    <n v="-3867.3807056362275"/>
    <n v="3867.3807056362275"/>
    <n v="8.5677905509613204E-3"/>
    <n v="-8.5677905509613204E-3"/>
    <x v="9"/>
    <n v="456075"/>
    <n v="1.0566262558926223"/>
    <n v="481900.81965622772"/>
    <n v="6.7602494663608792E-2"/>
    <x v="0"/>
    <n v="1.0247686841986505"/>
    <n v="458603.066648682"/>
    <n v="1.5988680749252297E-2"/>
  </r>
  <r>
    <x v="9"/>
    <x v="3"/>
    <x v="1"/>
    <x v="3"/>
    <s v="Forecast"/>
    <n v="448481.32499999995"/>
    <n v="451386"/>
    <x v="2"/>
    <n v="-2904.6750000000466"/>
    <n v="2904.6750000000466"/>
    <n v="6.4350134917787599E-3"/>
    <n v="-6.4350134917787599E-3"/>
    <x v="9"/>
    <n v="456075"/>
    <n v="1.0328927828345262"/>
    <n v="471076.57593125658"/>
    <n v="4.3622478170028706E-2"/>
    <x v="0"/>
    <n v="1.0247686841986505"/>
    <n v="459589.61730791733"/>
    <n v="1.8174283889879905E-2"/>
  </r>
  <r>
    <x v="9"/>
    <x v="3"/>
    <x v="2"/>
    <x v="3"/>
    <s v="Forecast"/>
    <n v="448500"/>
    <n v="451386"/>
    <x v="1"/>
    <n v="-2886"/>
    <n v="2886"/>
    <n v="6.3936409193018802E-3"/>
    <n v="-6.3936409193018802E-3"/>
    <x v="9"/>
    <n v="456075"/>
    <n v="1.0151820025774632"/>
    <n v="462999.13182551652"/>
    <n v="2.5727718240079498E-2"/>
    <x v="0"/>
    <n v="1.0247686841986505"/>
    <n v="459608.75486309477"/>
    <n v="1.8216681206538906E-2"/>
  </r>
  <r>
    <x v="9"/>
    <x v="3"/>
    <x v="3"/>
    <x v="3"/>
    <s v="Forecast"/>
    <n v="456797.4965890749"/>
    <n v="451386"/>
    <x v="0"/>
    <n v="5411.4965890749008"/>
    <n v="5411.4965890749008"/>
    <n v="1.1988623016830201E-2"/>
    <n v="1.1988623016830201E-2"/>
    <x v="9"/>
    <n v="456075"/>
    <n v="1.0236857177228165"/>
    <n v="466877.46371043351"/>
    <n v="3.4319770020411602E-2"/>
    <x v="0"/>
    <n v="1.0247686841986505"/>
    <n v="468111.76952482382"/>
    <n v="3.7054249632961181E-2"/>
  </r>
  <r>
    <x v="9"/>
    <x v="4"/>
    <x v="0"/>
    <x v="3"/>
    <s v="Forecast"/>
    <n v="445281.02619789192"/>
    <n v="424083"/>
    <x v="4"/>
    <n v="21198.026197891915"/>
    <n v="21198.026197891915"/>
    <n v="4.9985559897218E-2"/>
    <n v="4.9985559897218E-2"/>
    <x v="9"/>
    <n v="418620"/>
    <n v="1.0566262558926223"/>
    <n v="442324.88324176951"/>
    <n v="4.3014889165020782E-2"/>
    <x v="0"/>
    <n v="1.0247686841986505"/>
    <n v="456310.05131543853"/>
    <n v="7.5992320643455472E-2"/>
  </r>
  <r>
    <x v="9"/>
    <x v="4"/>
    <x v="1"/>
    <x v="3"/>
    <s v="Forecast"/>
    <n v="446238.91837500001"/>
    <n v="424083"/>
    <x v="3"/>
    <n v="22155.918375000008"/>
    <n v="22155.918375000008"/>
    <n v="5.22442974016879E-2"/>
    <n v="5.22442974016879E-2"/>
    <x v="9"/>
    <n v="418620"/>
    <n v="1.0328927828345262"/>
    <n v="432389.57675018936"/>
    <n v="1.9587148624654507E-2"/>
    <x v="0"/>
    <n v="1.0247686841986505"/>
    <n v="457291.66922137776"/>
    <n v="7.8307004103861169E-2"/>
  </r>
  <r>
    <x v="9"/>
    <x v="4"/>
    <x v="2"/>
    <x v="3"/>
    <s v="Forecast"/>
    <n v="447154.5"/>
    <n v="424083"/>
    <x v="2"/>
    <n v="23071.5"/>
    <n v="23071.5"/>
    <n v="5.4403265398518703E-2"/>
    <n v="5.4403265398518703E-2"/>
    <x v="9"/>
    <n v="418620"/>
    <n v="1.0151820025774632"/>
    <n v="424975.4899189776"/>
    <n v="2.1045170850460975E-3"/>
    <x v="0"/>
    <n v="1.0247686841986505"/>
    <n v="458229.9285985055"/>
    <n v="8.0519446897200558E-2"/>
  </r>
  <r>
    <x v="9"/>
    <x v="4"/>
    <x v="3"/>
    <x v="3"/>
    <s v="Forecast"/>
    <n v="458227.64384911198"/>
    <n v="424083"/>
    <x v="1"/>
    <n v="34144.643849111977"/>
    <n v="34144.643849111977"/>
    <n v="8.0514059391939702E-2"/>
    <n v="8.0514059391939702E-2"/>
    <x v="9"/>
    <n v="418620"/>
    <n v="1.0236857177228165"/>
    <n v="428535.31515312544"/>
    <n v="1.0498688117952007E-2"/>
    <x v="0"/>
    <n v="1.0247686841986505"/>
    <n v="469577.33965070231"/>
    <n v="0.10727697090122054"/>
  </r>
  <r>
    <x v="9"/>
    <x v="4"/>
    <x v="4"/>
    <x v="3"/>
    <s v="Forecast"/>
    <n v="457542.56757352198"/>
    <n v="424083"/>
    <x v="0"/>
    <n v="33459.567573521985"/>
    <n v="33459.567573521985"/>
    <n v="7.8898629686929206E-2"/>
    <n v="7.8898629686929206E-2"/>
    <x v="9"/>
    <n v="418620"/>
    <n v="1.0349100686542609"/>
    <n v="433234.05294004671"/>
    <n v="2.157844794544159E-2"/>
    <x v="1"/>
    <n v="1.0247686841986505"/>
    <n v="468875.29493719025"/>
    <n v="0.10562152912800148"/>
  </r>
  <r>
    <x v="9"/>
    <x v="5"/>
    <x v="0"/>
    <x v="3"/>
    <s v="Forecast"/>
    <n v="443054.62106690247"/>
    <n v="475989"/>
    <x v="5"/>
    <n v="-32934.378933097527"/>
    <n v="32934.378933097527"/>
    <n v="6.9191470670745603E-2"/>
    <n v="-6.9191470670745603E-2"/>
    <x v="9"/>
    <n v="441702"/>
    <n v="1.0566262558926223"/>
    <n v="466713.93048028304"/>
    <n v="1.9485890471664168E-2"/>
    <x v="0"/>
    <n v="1.0247686841986505"/>
    <n v="454028.50105886138"/>
    <n v="4.613656815837891E-2"/>
  </r>
  <r>
    <x v="9"/>
    <x v="5"/>
    <x v="1"/>
    <x v="3"/>
    <s v="Forecast"/>
    <n v="445346.44053825003"/>
    <n v="475989"/>
    <x v="4"/>
    <n v="-30642.559461749974"/>
    <n v="30642.559461749974"/>
    <n v="6.4376612614472098E-2"/>
    <n v="-6.4376612614472098E-2"/>
    <x v="9"/>
    <n v="441702"/>
    <n v="1.0328927828345262"/>
    <n v="456230.80796357593"/>
    <n v="4.1509766058509895E-2"/>
    <x v="0"/>
    <n v="1.0247686841986505"/>
    <n v="456377.08588293503"/>
    <n v="4.1202452403448331E-2"/>
  </r>
  <r>
    <x v="9"/>
    <x v="5"/>
    <x v="2"/>
    <x v="3"/>
    <s v="Forecast"/>
    <n v="445813.03649999999"/>
    <n v="475989"/>
    <x v="3"/>
    <n v="-30175.963500000013"/>
    <n v="30175.963500000013"/>
    <n v="6.3396346344138196E-2"/>
    <n v="-6.3396346344138196E-2"/>
    <x v="9"/>
    <n v="441702"/>
    <n v="1.0151820025774632"/>
    <n v="448407.92090247065"/>
    <n v="5.7944782542305284E-2"/>
    <x v="0"/>
    <n v="1.0247686841986505"/>
    <n v="456855.23881270993"/>
    <n v="4.019790622743398E-2"/>
  </r>
  <r>
    <x v="9"/>
    <x v="5"/>
    <x v="3"/>
    <x v="3"/>
    <s v="Forecast"/>
    <n v="459753.13425981824"/>
    <n v="475989"/>
    <x v="2"/>
    <n v="-16235.865740181762"/>
    <n v="16235.865740181762"/>
    <n v="3.4109749889559997E-2"/>
    <n v="-3.4109749889559997E-2"/>
    <x v="9"/>
    <n v="441702"/>
    <n v="1.0236857177228165"/>
    <n v="452164.02888960351"/>
    <n v="5.005361701719261E-2"/>
    <x v="0"/>
    <n v="1.0247686841986505"/>
    <n v="471140.61445163947"/>
    <n v="1.0185919314018873E-2"/>
  </r>
  <r>
    <x v="9"/>
    <x v="5"/>
    <x v="4"/>
    <x v="3"/>
    <s v="Forecast"/>
    <n v="459049.26571731741"/>
    <n v="475989"/>
    <x v="1"/>
    <n v="-16939.734282682592"/>
    <n v="16939.734282682592"/>
    <n v="3.5588499487766698E-2"/>
    <n v="-3.5588499487766698E-2"/>
    <x v="9"/>
    <n v="441702"/>
    <n v="1.0349100686542609"/>
    <n v="457121.84714472439"/>
    <n v="3.9637791745766406E-2"/>
    <x v="1"/>
    <n v="1.0247686841986505"/>
    <n v="470419.31201149203"/>
    <n v="1.170129559403257E-2"/>
  </r>
  <r>
    <x v="9"/>
    <x v="5"/>
    <x v="5"/>
    <x v="3"/>
    <s v="Forecast"/>
    <n v="459847.62295162561"/>
    <n v="475989"/>
    <x v="0"/>
    <n v="-16141.377048374387"/>
    <n v="16141.377048374387"/>
    <n v="3.3911239647080899E-2"/>
    <n v="-3.3911239647080899E-2"/>
    <x v="9"/>
    <n v="441702"/>
    <n v="1.0533929687860522"/>
    <n v="465285.7810987368"/>
    <n v="2.2486273635027702E-2"/>
    <x v="1"/>
    <n v="1.0247686841986505"/>
    <n v="471237.44350401458"/>
    <n v="9.9824922340336093E-3"/>
  </r>
  <r>
    <x v="9"/>
    <x v="6"/>
    <x v="0"/>
    <x v="3"/>
    <s v="Forecast"/>
    <n v="440839.34796156798"/>
    <n v="472344"/>
    <x v="6"/>
    <n v="-31504.652038432017"/>
    <n v="31504.652038432017"/>
    <n v="6.6698533353725303E-2"/>
    <n v="-6.6698533353725303E-2"/>
    <x v="9"/>
    <n v="452898"/>
    <n v="1.0566262558926223"/>
    <n v="478543.91804125684"/>
    <n v="1.3125853279086511E-2"/>
    <x v="0"/>
    <n v="1.0247686841986505"/>
    <n v="451758.35855356709"/>
    <n v="4.3581884064226313E-2"/>
  </r>
  <r>
    <x v="9"/>
    <x v="6"/>
    <x v="1"/>
    <x v="3"/>
    <s v="Forecast"/>
    <n v="444455.74765717355"/>
    <n v="472344"/>
    <x v="5"/>
    <n v="-27888.252342826454"/>
    <n v="27888.252342826454"/>
    <n v="5.90422495952663E-2"/>
    <n v="-5.90422495952663E-2"/>
    <x v="9"/>
    <n v="452898"/>
    <n v="1.0328927828345262"/>
    <n v="467795.07556019124"/>
    <n v="9.6305329162829651E-3"/>
    <x v="0"/>
    <n v="1.0247686841986505"/>
    <n v="455464.33171116916"/>
    <n v="3.5735964231218866E-2"/>
  </r>
  <r>
    <x v="9"/>
    <x v="6"/>
    <x v="2"/>
    <x v="3"/>
    <s v="Forecast"/>
    <n v="444475.59739049996"/>
    <n v="472344"/>
    <x v="4"/>
    <n v="-27868.402609500044"/>
    <n v="27868.402609500044"/>
    <n v="5.9000225703089403E-2"/>
    <n v="-5.9000225703089403E-2"/>
    <x v="9"/>
    <n v="452898"/>
    <n v="1.0151820025774632"/>
    <n v="459773.89860332792"/>
    <n v="2.6612175441356467E-2"/>
    <x v="0"/>
    <n v="1.0247686841986505"/>
    <n v="455484.67309627176"/>
    <n v="3.5692899462527829E-2"/>
  </r>
  <r>
    <x v="9"/>
    <x v="6"/>
    <x v="3"/>
    <x v="3"/>
    <s v="Forecast"/>
    <n v="461183.28151985543"/>
    <n v="472344"/>
    <x v="3"/>
    <n v="-11160.718480144569"/>
    <n v="11160.718480144569"/>
    <n v="2.3628369324357999E-2"/>
    <n v="-2.3628369324357999E-2"/>
    <x v="9"/>
    <n v="452898"/>
    <n v="1.0236857177228165"/>
    <n v="463625.21418522811"/>
    <n v="1.8458551002599577E-2"/>
    <x v="0"/>
    <n v="1.0247686841986505"/>
    <n v="472606.18457751808"/>
    <n v="5.5507125636841909E-4"/>
  </r>
  <r>
    <x v="9"/>
    <x v="6"/>
    <x v="4"/>
    <x v="3"/>
    <s v="Forecast"/>
    <n v="460461.79522712564"/>
    <n v="472344"/>
    <x v="2"/>
    <n v="-11882.204772874364"/>
    <n v="11882.204772874364"/>
    <n v="2.5155828745309299E-2"/>
    <n v="-2.5155828745309299E-2"/>
    <x v="9"/>
    <n v="452898"/>
    <n v="1.0349100686542609"/>
    <n v="468708.70027337747"/>
    <n v="7.6962970348359002E-3"/>
    <x v="1"/>
    <n v="1.0247686841986505"/>
    <n v="471866.82801865001"/>
    <n v="1.0102213246066319E-3"/>
  </r>
  <r>
    <x v="9"/>
    <x v="6"/>
    <x v="5"/>
    <x v="3"/>
    <s v="Forecast"/>
    <n v="465575.83319631824"/>
    <n v="472344"/>
    <x v="1"/>
    <n v="-6768.1668036817573"/>
    <n v="6768.1668036817573"/>
    <n v="1.4328893356709799E-2"/>
    <n v="-1.4328893356709799E-2"/>
    <x v="9"/>
    <n v="452898"/>
    <n v="1.0533929687860522"/>
    <n v="477079.56877726543"/>
    <n v="1.0025677847639506E-2"/>
    <x v="1"/>
    <n v="1.0247686841986505"/>
    <n v="477107.53397928143"/>
    <n v="1.0084883007472168E-2"/>
  </r>
  <r>
    <x v="9"/>
    <x v="6"/>
    <x v="6"/>
    <x v="3"/>
    <s v="Forecast"/>
    <n v="458750.49408553669"/>
    <n v="472344"/>
    <x v="0"/>
    <n v="-13593.505914463312"/>
    <n v="13593.505914463312"/>
    <n v="2.87788262674308E-2"/>
    <n v="-2.87788262674308E-2"/>
    <x v="9"/>
    <n v="452898"/>
    <n v="1.0267978503891271"/>
    <n v="465034.69284553488"/>
    <n v="1.5474542186341136E-2"/>
    <x v="1"/>
    <n v="1.0247686841986505"/>
    <n v="470113.14019951626"/>
    <n v="4.722955728206012E-3"/>
  </r>
  <r>
    <x v="10"/>
    <x v="0"/>
    <x v="0"/>
    <x v="3"/>
    <s v="Forecast"/>
    <n v="3458.1847375496636"/>
    <n v="3564"/>
    <x v="0"/>
    <n v="-105.81526245033638"/>
    <n v="105.81526245033638"/>
    <n v="2.96900287458856E-2"/>
    <n v="-2.96900287458856E-2"/>
    <x v="10"/>
    <n v="3963"/>
    <n v="1.0317716141776059"/>
    <n v="4088.9109069858523"/>
    <n v="0.14728139926651299"/>
    <x v="0"/>
    <n v="1.005048087592062"/>
    <n v="3475.6419570143462"/>
    <n v="2.4791819019543717E-2"/>
  </r>
  <r>
    <x v="10"/>
    <x v="1"/>
    <x v="0"/>
    <x v="3"/>
    <s v="Forecast"/>
    <n v="3429.8160747691245"/>
    <n v="3303"/>
    <x v="1"/>
    <n v="126.8160747691245"/>
    <n v="126.8160747691245"/>
    <n v="3.8394209739365602E-2"/>
    <n v="3.8394209739365602E-2"/>
    <x v="10"/>
    <n v="3633"/>
    <n v="1.0317716141776059"/>
    <n v="3748.4262743072422"/>
    <n v="0.13485506336882902"/>
    <x v="0"/>
    <n v="1.005048087592062"/>
    <n v="3447.1300867392215"/>
    <n v="4.3636114665219952E-2"/>
  </r>
  <r>
    <x v="10"/>
    <x v="1"/>
    <x v="1"/>
    <x v="3"/>
    <s v="Forecast"/>
    <n v="3455.6207742901524"/>
    <n v="3303"/>
    <x v="0"/>
    <n v="152.62077429015244"/>
    <n v="152.62077429015244"/>
    <n v="4.6206713378792702E-2"/>
    <n v="4.6206713378792702E-2"/>
    <x v="10"/>
    <n v="3633"/>
    <n v="0.98749798763159602"/>
    <n v="3587.5801890655885"/>
    <n v="8.615809538770465E-2"/>
    <x v="0"/>
    <n v="1.005048087592062"/>
    <n v="3473.0650506437182"/>
    <n v="5.1488056507332187E-2"/>
  </r>
  <r>
    <x v="10"/>
    <x v="2"/>
    <x v="0"/>
    <x v="3"/>
    <s v="Forecast"/>
    <n v="3399.5561678032172"/>
    <n v="3681"/>
    <x v="2"/>
    <n v="-281.44383219678275"/>
    <n v="281.44383219678275"/>
    <n v="7.6458525454165399E-2"/>
    <n v="-7.6458525454165399E-2"/>
    <x v="10"/>
    <n v="3033"/>
    <n v="1.0317716141776059"/>
    <n v="3129.3633058006785"/>
    <n v="0.1498605526213859"/>
    <x v="0"/>
    <n v="1.005048087592062"/>
    <n v="3416.7174251124225"/>
    <n v="7.1796407195755918E-2"/>
  </r>
  <r>
    <x v="10"/>
    <x v="2"/>
    <x v="1"/>
    <x v="3"/>
    <s v="Forecast"/>
    <n v="3426.9999369892148"/>
    <n v="3681"/>
    <x v="1"/>
    <n v="-254.0000630107852"/>
    <n v="254.0000630107852"/>
    <n v="6.9003005436236095E-2"/>
    <n v="-6.9003005436236095E-2"/>
    <x v="10"/>
    <n v="3033"/>
    <n v="0.98749798763159602"/>
    <n v="2995.0813964866306"/>
    <n v="0.1863402889196874"/>
    <x v="0"/>
    <n v="1.005048087592062"/>
    <n v="3444.2997328491274"/>
    <n v="6.4303251059731753E-2"/>
  </r>
  <r>
    <x v="10"/>
    <x v="2"/>
    <x v="2"/>
    <x v="3"/>
    <s v="Forecast"/>
    <n v="3326.1537645127792"/>
    <n v="3681"/>
    <x v="0"/>
    <n v="-354.84623548722084"/>
    <n v="354.84623548722084"/>
    <n v="9.6399411976968399E-2"/>
    <n v="-9.6399411976968399E-2"/>
    <x v="10"/>
    <n v="3033"/>
    <n v="0.96462053551660409"/>
    <n v="2925.6940842218601"/>
    <n v="0.20519041450098885"/>
    <x v="0"/>
    <n v="1.005048087592062"/>
    <n v="3342.9444800607066"/>
    <n v="9.18379570603894E-2"/>
  </r>
  <r>
    <x v="10"/>
    <x v="3"/>
    <x v="0"/>
    <x v="3"/>
    <s v="Forecast"/>
    <n v="3370.2418829299945"/>
    <n v="3429"/>
    <x v="3"/>
    <n v="-58.758117070005483"/>
    <n v="58.758117070005483"/>
    <n v="1.71356421901445E-2"/>
    <n v="-1.71356421901445E-2"/>
    <x v="10"/>
    <n v="3603"/>
    <n v="1.0317716141776059"/>
    <n v="3717.4731258819138"/>
    <n v="8.4127479114002271E-2"/>
    <x v="0"/>
    <n v="1.005048087592062"/>
    <n v="3387.2551591614611"/>
    <n v="1.2174056820804594E-2"/>
  </r>
  <r>
    <x v="10"/>
    <x v="3"/>
    <x v="1"/>
    <x v="3"/>
    <s v="Forecast"/>
    <n v="3399.2735008539307"/>
    <n v="3429"/>
    <x v="2"/>
    <n v="-29.726499146069273"/>
    <n v="29.726499146069273"/>
    <n v="8.6691452744442309E-3"/>
    <n v="-8.6691452744442309E-3"/>
    <x v="10"/>
    <n v="3603"/>
    <n v="0.98749798763159602"/>
    <n v="3557.9552494366403"/>
    <n v="3.7607246846497612E-2"/>
    <x v="0"/>
    <n v="1.005048087592062"/>
    <n v="3416.4333312356166"/>
    <n v="3.6648202870759386E-3"/>
  </r>
  <r>
    <x v="10"/>
    <x v="3"/>
    <x v="2"/>
    <x v="3"/>
    <s v="Forecast"/>
    <n v="3298.2937114628457"/>
    <n v="3429"/>
    <x v="1"/>
    <n v="-130.70628853715425"/>
    <n v="130.70628853715425"/>
    <n v="3.8117902752159302E-2"/>
    <n v="-3.8117902752159302E-2"/>
    <x v="10"/>
    <n v="3603"/>
    <n v="0.96462053551660409"/>
    <n v="3475.5277894663245"/>
    <n v="1.3568909147367898E-2"/>
    <x v="0"/>
    <n v="1.005048087592062"/>
    <n v="3314.9437870226575"/>
    <n v="3.3262237672015894E-2"/>
  </r>
  <r>
    <x v="10"/>
    <x v="3"/>
    <x v="3"/>
    <x v="3"/>
    <s v="Forecast"/>
    <n v="3492.0182985958972"/>
    <n v="3429"/>
    <x v="0"/>
    <n v="63.018298595897249"/>
    <n v="63.018298595897249"/>
    <n v="1.8378039835490599E-2"/>
    <n v="1.8378039835490599E-2"/>
    <x v="10"/>
    <n v="3603"/>
    <n v="1.0073781760394274"/>
    <n v="3629.5835682700567"/>
    <n v="5.849622871684361E-2"/>
    <x v="0"/>
    <n v="1.005048087592062"/>
    <n v="3509.6463128402925"/>
    <n v="2.3518901382412503E-2"/>
  </r>
  <r>
    <x v="10"/>
    <x v="4"/>
    <x v="0"/>
    <x v="3"/>
    <s v="Forecast"/>
    <n v="3341.8732201494558"/>
    <n v="3033"/>
    <x v="4"/>
    <n v="308.87322014945585"/>
    <n v="308.87322014945585"/>
    <n v="0.10183752725006801"/>
    <n v="0.10183752725006801"/>
    <x v="10"/>
    <n v="3450"/>
    <n v="1.0317716141776059"/>
    <n v="3559.6120689127401"/>
    <n v="0.17362745430687113"/>
    <x v="0"/>
    <n v="1.005048087592062"/>
    <n v="3358.7432888863364"/>
    <n v="0.10739969959984713"/>
  </r>
  <r>
    <x v="10"/>
    <x v="4"/>
    <x v="1"/>
    <x v="3"/>
    <s v="Forecast"/>
    <n v="3390"/>
    <n v="3033"/>
    <x v="3"/>
    <n v="357"/>
    <n v="357"/>
    <n v="0.117705242334322"/>
    <n v="0.117705242334322"/>
    <x v="10"/>
    <n v="3450"/>
    <n v="0.98749798763159602"/>
    <n v="3406.8680573290062"/>
    <n v="0.12326675150972839"/>
    <x v="0"/>
    <n v="1.005048087592062"/>
    <n v="3407.1130169370899"/>
    <n v="0.12334751629973291"/>
  </r>
  <r>
    <x v="10"/>
    <x v="4"/>
    <x v="2"/>
    <x v="3"/>
    <s v="Forecast"/>
    <n v="3306.3029999999999"/>
    <n v="3033"/>
    <x v="2"/>
    <n v="273.30299999999988"/>
    <n v="273.30299999999988"/>
    <n v="9.0109792284866402E-2"/>
    <n v="9.0109792284866402E-2"/>
    <x v="10"/>
    <n v="3450"/>
    <n v="0.96462053551660409"/>
    <n v="3327.9408475322844"/>
    <n v="9.7243932585652601E-2"/>
    <x v="0"/>
    <n v="1.005048087592062"/>
    <n v="3322.9935071498971"/>
    <n v="9.5612762001284907E-2"/>
  </r>
  <r>
    <x v="10"/>
    <x v="4"/>
    <x v="3"/>
    <x v="3"/>
    <s v="Forecast"/>
    <n v="3467.0846513720367"/>
    <n v="3033"/>
    <x v="1"/>
    <n v="434.08465137203666"/>
    <n v="434.08465137203666"/>
    <n v="0.14312055765645801"/>
    <n v="0.14312055765645801"/>
    <x v="10"/>
    <n v="3450"/>
    <n v="1.0073781760394274"/>
    <n v="3475.4547073360245"/>
    <n v="0.14588022002506579"/>
    <x v="0"/>
    <n v="1.005048087592062"/>
    <n v="3484.5867983812564"/>
    <n v="0.14889113035979437"/>
  </r>
  <r>
    <x v="10"/>
    <x v="4"/>
    <x v="4"/>
    <x v="3"/>
    <s v="Forecast"/>
    <n v="3436.783023808649"/>
    <n v="3033"/>
    <x v="0"/>
    <n v="403.78302380864898"/>
    <n v="403.78302380864898"/>
    <n v="0.13312991223496501"/>
    <n v="0.13312991223496501"/>
    <x v="10"/>
    <n v="3450"/>
    <n v="1.0248409136899215"/>
    <n v="3535.7011522302291"/>
    <n v="0.1657438681932836"/>
    <x v="1"/>
    <n v="1.005048087592062"/>
    <n v="3454.1322055477467"/>
    <n v="0.13885005128511266"/>
  </r>
  <r>
    <x v="10"/>
    <x v="5"/>
    <x v="0"/>
    <x v="3"/>
    <s v="Forecast"/>
    <n v="3311.6133131835486"/>
    <n v="3585"/>
    <x v="5"/>
    <n v="-273.3866868164514"/>
    <n v="273.3866868164514"/>
    <n v="7.6258490046429997E-2"/>
    <n v="-7.6258490046429997E-2"/>
    <x v="10"/>
    <n v="3564"/>
    <n v="1.0317716141776059"/>
    <n v="3677.2340329289873"/>
    <n v="2.5727763717988086E-2"/>
    <x v="0"/>
    <n v="1.005048087592062"/>
    <n v="3328.3306272595378"/>
    <n v="7.1595361991760725E-2"/>
  </r>
  <r>
    <x v="10"/>
    <x v="5"/>
    <x v="1"/>
    <x v="3"/>
    <s v="Forecast"/>
    <n v="3423.8999999999996"/>
    <n v="3585"/>
    <x v="4"/>
    <n v="-161.10000000000036"/>
    <n v="161.10000000000036"/>
    <n v="4.4937238493723997E-2"/>
    <n v="-4.4937238493723997E-2"/>
    <x v="10"/>
    <n v="3564"/>
    <n v="0.98749798763159602"/>
    <n v="3519.4428279190083"/>
    <n v="1.8286519408923761E-2"/>
    <x v="0"/>
    <n v="1.005048087592062"/>
    <n v="3441.1841471064608"/>
    <n v="4.0115998017723614E-2"/>
  </r>
  <r>
    <x v="10"/>
    <x v="5"/>
    <x v="2"/>
    <x v="3"/>
    <s v="Forecast"/>
    <n v="3309.6093029999993"/>
    <n v="3585"/>
    <x v="3"/>
    <n v="-275.39069700000073"/>
    <n v="275.39069700000073"/>
    <n v="7.6817488702929093E-2"/>
    <n v="-7.6817488702929093E-2"/>
    <x v="10"/>
    <n v="3564"/>
    <n v="0.96462053551660409"/>
    <n v="3437.9075885811772"/>
    <n v="4.1029961344162577E-2"/>
    <x v="0"/>
    <n v="1.005048087592062"/>
    <n v="3326.3165006570466"/>
    <n v="7.2157182522441674E-2"/>
  </r>
  <r>
    <x v="10"/>
    <x v="5"/>
    <x v="3"/>
    <x v="3"/>
    <s v="Forecast"/>
    <n v="3440.4887609999196"/>
    <n v="3585"/>
    <x v="2"/>
    <n v="-144.51123900008042"/>
    <n v="144.51123900008042"/>
    <n v="4.0309969037679298E-2"/>
    <n v="-4.0309969037679298E-2"/>
    <x v="10"/>
    <n v="3564"/>
    <n v="1.0073781760394274"/>
    <n v="3590.2958194045191"/>
    <n v="1.4772160124181533E-3"/>
    <x v="0"/>
    <n v="1.005048087592062"/>
    <n v="3457.8566496249518"/>
    <n v="3.5465369700152904E-2"/>
  </r>
  <r>
    <x v="10"/>
    <x v="5"/>
    <x v="4"/>
    <x v="3"/>
    <s v="Forecast"/>
    <n v="3410.7861705720884"/>
    <n v="3585"/>
    <x v="1"/>
    <n v="-174.21382942791161"/>
    <n v="174.21382942791161"/>
    <n v="4.85952104401427E-2"/>
    <n v="-4.85952104401427E-2"/>
    <x v="10"/>
    <n v="3564"/>
    <n v="1.0248409136899215"/>
    <n v="3652.5330163908802"/>
    <n v="1.8837661475838277E-2"/>
    <x v="1"/>
    <n v="1.005048087592062"/>
    <n v="3428.0041179189302"/>
    <n v="4.3792435726937182E-2"/>
  </r>
  <r>
    <x v="10"/>
    <x v="5"/>
    <x v="5"/>
    <x v="3"/>
    <s v="Forecast"/>
    <n v="3207.210304558027"/>
    <n v="3585"/>
    <x v="0"/>
    <n v="-377.78969544197298"/>
    <n v="377.78969544197298"/>
    <n v="0.105380668184651"/>
    <n v="-0.105380668184651"/>
    <x v="10"/>
    <n v="3564"/>
    <n v="1.0148290657740777"/>
    <n v="3616.8507904188132"/>
    <n v="8.8844603678697835E-3"/>
    <x v="1"/>
    <n v="1.005048087592062"/>
    <n v="3223.4005831015998"/>
    <n v="0.10086455143609491"/>
  </r>
  <r>
    <x v="10"/>
    <x v="6"/>
    <x v="0"/>
    <x v="3"/>
    <s v="Forecast"/>
    <n v="3283.2446504030104"/>
    <n v="3798"/>
    <x v="6"/>
    <n v="-514.75534959698962"/>
    <n v="514.75534959698962"/>
    <n v="0.13553326740310401"/>
    <n v="-0.13553326740310401"/>
    <x v="10"/>
    <n v="3516"/>
    <n v="1.0317716141776059"/>
    <n v="3627.7089954484622"/>
    <n v="4.483702068234275E-2"/>
    <x v="0"/>
    <n v="1.005048087592062"/>
    <n v="3299.8187569844135"/>
    <n v="0.13116936361653145"/>
  </r>
  <r>
    <x v="10"/>
    <x v="6"/>
    <x v="1"/>
    <x v="3"/>
    <s v="Forecast"/>
    <n v="3458.1390000000001"/>
    <n v="3798"/>
    <x v="5"/>
    <n v="-339.86099999999988"/>
    <n v="339.86099999999988"/>
    <n v="8.9484202211690303E-2"/>
    <n v="-8.9484202211690303E-2"/>
    <x v="10"/>
    <n v="3516"/>
    <n v="0.98749798763159602"/>
    <n v="3472.0429245126916"/>
    <n v="8.5823347942945868E-2"/>
    <x v="0"/>
    <n v="1.005048087592062"/>
    <n v="3475.595988577526"/>
    <n v="8.4887838710498681E-2"/>
  </r>
  <r>
    <x v="10"/>
    <x v="6"/>
    <x v="2"/>
    <x v="3"/>
    <s v="Forecast"/>
    <n v="3312.9189123029992"/>
    <n v="3798"/>
    <x v="4"/>
    <n v="-485.08108769700084"/>
    <n v="485.08108769700084"/>
    <n v="0.12772013894075901"/>
    <n v="-0.12772013894075901"/>
    <x v="10"/>
    <n v="3516"/>
    <n v="0.96462053551660409"/>
    <n v="3391.60580287638"/>
    <n v="0.10700215827372826"/>
    <x v="0"/>
    <n v="1.005048087592062"/>
    <n v="3329.6428171577036"/>
    <n v="0.12331679379733976"/>
  </r>
  <r>
    <x v="10"/>
    <x v="6"/>
    <x v="3"/>
    <x v="3"/>
    <s v="Forecast"/>
    <n v="3415.555113776059"/>
    <n v="3798"/>
    <x v="3"/>
    <n v="-382.44488622394101"/>
    <n v="382.44488622394101"/>
    <n v="0.100696389211148"/>
    <n v="-0.100696389211148"/>
    <x v="10"/>
    <n v="3516"/>
    <n v="1.0073781760394274"/>
    <n v="3541.9416669546267"/>
    <n v="6.7419255672820769E-2"/>
    <x v="0"/>
    <n v="1.005048087592062"/>
    <n v="3432.7971351659157"/>
    <n v="9.6156625812028509E-2"/>
  </r>
  <r>
    <x v="10"/>
    <x v="6"/>
    <x v="4"/>
    <x v="3"/>
    <s v="Forecast"/>
    <n v="3386.4141206628137"/>
    <n v="3798"/>
    <x v="2"/>
    <n v="-411.58587933718627"/>
    <n v="411.58587933718627"/>
    <n v="0.108369109883409"/>
    <n v="-0.108369109883409"/>
    <x v="10"/>
    <n v="3516"/>
    <n v="1.0248409136899215"/>
    <n v="3603.3406525337641"/>
    <n v="5.1253119396060004E-2"/>
    <x v="1"/>
    <n v="1.005048087592062"/>
    <n v="3403.5090357669151"/>
    <n v="0.10386807905031199"/>
  </r>
  <r>
    <x v="10"/>
    <x v="6"/>
    <x v="5"/>
    <x v="3"/>
    <s v="Forecast"/>
    <n v="3182.0385308294958"/>
    <n v="3798"/>
    <x v="1"/>
    <n v="-615.96146917050419"/>
    <n v="615.96146917050419"/>
    <n v="0.16218048161414"/>
    <n v="-0.16218048161414"/>
    <x v="10"/>
    <n v="3516"/>
    <n v="1.0148290657740777"/>
    <n v="3568.1389952616573"/>
    <n v="6.0521591558278742E-2"/>
    <x v="1"/>
    <n v="1.005048087592062"/>
    <n v="3198.1017400544392"/>
    <n v="0.15795109529898915"/>
  </r>
  <r>
    <x v="10"/>
    <x v="6"/>
    <x v="6"/>
    <x v="3"/>
    <s v="Forecast"/>
    <n v="3373.8870617222083"/>
    <n v="3798"/>
    <x v="0"/>
    <n v="-424.11293827779173"/>
    <n v="424.11293827779173"/>
    <n v="0.11166744030484201"/>
    <n v="-0.11166744030484201"/>
    <x v="10"/>
    <n v="3516"/>
    <n v="0.94557653386081386"/>
    <n v="3324.6470930546216"/>
    <n v="0.12463215032790374"/>
    <x v="1"/>
    <n v="1.005048087592062"/>
    <n v="3390.9187391355067"/>
    <n v="0.10718305973262067"/>
  </r>
  <r>
    <x v="11"/>
    <x v="0"/>
    <x v="0"/>
    <x v="3"/>
    <s v="Forecast"/>
    <n v="1430.384375455465"/>
    <n v="1446"/>
    <x v="0"/>
    <n v="-15.615624544534967"/>
    <n v="15.615624544534967"/>
    <n v="1.0799187098571901E-2"/>
    <n v="-1.0799187098571901E-2"/>
    <x v="11"/>
    <n v="1536"/>
    <n v="1.105917759149502"/>
    <n v="1698.6896780536349"/>
    <n v="0.17475081469822606"/>
    <x v="0"/>
    <n v="1.018716649634493"/>
    <n v="1457.1563786535182"/>
    <n v="7.7153379346599112E-3"/>
  </r>
  <r>
    <x v="11"/>
    <x v="1"/>
    <x v="0"/>
    <x v="3"/>
    <s v="Forecast"/>
    <n v="1430.989843715907"/>
    <n v="1350"/>
    <x v="1"/>
    <n v="80.989843715907"/>
    <n v="80.989843715907"/>
    <n v="5.99924768265978E-2"/>
    <n v="5.99924768265978E-2"/>
    <x v="11"/>
    <n v="1434"/>
    <n v="1.105917759149502"/>
    <n v="1585.8860666203859"/>
    <n v="0.17473041971880438"/>
    <x v="0"/>
    <n v="1.018716649634493"/>
    <n v="1457.7731792512557"/>
    <n v="7.9831984630559752E-2"/>
  </r>
  <r>
    <x v="11"/>
    <x v="1"/>
    <x v="1"/>
    <x v="3"/>
    <s v="Forecast"/>
    <n v="1437.0772902181466"/>
    <n v="1350"/>
    <x v="0"/>
    <n v="87.077290218146572"/>
    <n v="87.077290218146572"/>
    <n v="6.4501696457886407E-2"/>
    <n v="6.4501696457886407E-2"/>
    <x v="11"/>
    <n v="1434"/>
    <n v="1.0523232488088692"/>
    <n v="1509.0315387919184"/>
    <n v="0.11780113984586546"/>
    <x v="0"/>
    <n v="1.018716649634493"/>
    <n v="1463.9745623568463"/>
    <n v="8.442560174581204E-2"/>
  </r>
  <r>
    <x v="11"/>
    <x v="2"/>
    <x v="0"/>
    <x v="3"/>
    <s v="Forecast"/>
    <n v="1431.6356765270452"/>
    <n v="1446"/>
    <x v="2"/>
    <n v="-14.364323472954766"/>
    <n v="14.364323472954766"/>
    <n v="9.9338336604113207E-3"/>
    <n v="-9.9338336604113207E-3"/>
    <x v="11"/>
    <n v="1275"/>
    <n v="1.105917759149502"/>
    <n v="1410.0451429156151"/>
    <n v="2.4865046393073936E-2"/>
    <x v="0"/>
    <n v="1.018716649634493"/>
    <n v="1458.4310998888423"/>
    <n v="8.596887889932403E-3"/>
  </r>
  <r>
    <x v="11"/>
    <x v="2"/>
    <x v="1"/>
    <x v="3"/>
    <s v="Forecast"/>
    <n v="1437.6482141861468"/>
    <n v="1446"/>
    <x v="1"/>
    <n v="-8.3517858138532119"/>
    <n v="8.3517858138532119"/>
    <n v="5.7757854867587898E-3"/>
    <n v="-5.7757854867587898E-3"/>
    <x v="11"/>
    <n v="1275"/>
    <n v="1.0523232488088692"/>
    <n v="1341.7121422313082"/>
    <n v="7.2121616714171347E-2"/>
    <x v="0"/>
    <n v="1.018716649634493"/>
    <n v="1464.5561721087236"/>
    <n v="1.2832760794414632E-2"/>
  </r>
  <r>
    <x v="11"/>
    <x v="2"/>
    <x v="2"/>
    <x v="3"/>
    <s v="Forecast"/>
    <n v="1350.9058710670699"/>
    <n v="1446"/>
    <x v="0"/>
    <n v="-95.094128932930062"/>
    <n v="95.094128932930062"/>
    <n v="6.57635746424136E-2"/>
    <n v="-6.57635746424136E-2"/>
    <x v="11"/>
    <n v="1275"/>
    <n v="1.003777839013152"/>
    <n v="1279.8167447417688"/>
    <n v="0.11492617929338254"/>
    <x v="0"/>
    <n v="1.018716649634493"/>
    <n v="1376.1903029450118"/>
    <n v="4.8277798793214519E-2"/>
  </r>
  <r>
    <x v="11"/>
    <x v="3"/>
    <x v="0"/>
    <x v="3"/>
    <s v="Forecast"/>
    <n v="1432.2613270628353"/>
    <n v="1341"/>
    <x v="3"/>
    <n v="91.261327062835335"/>
    <n v="91.261327062835335"/>
    <n v="6.8054680882054699E-2"/>
    <n v="6.8054680882054699E-2"/>
    <x v="11"/>
    <n v="1473"/>
    <n v="1.105917759149502"/>
    <n v="1629.0168592272164"/>
    <n v="0.21477767280180193"/>
    <x v="0"/>
    <n v="1.018716649634493"/>
    <n v="1459.0684605065044"/>
    <n v="8.8045086134604308E-2"/>
  </r>
  <r>
    <x v="11"/>
    <x v="3"/>
    <x v="1"/>
    <x v="3"/>
    <s v="Forecast"/>
    <n v="1438.2012967801468"/>
    <n v="1341"/>
    <x v="2"/>
    <n v="97.201296780146777"/>
    <n v="97.201296780146777"/>
    <n v="7.2484188501227995E-2"/>
    <n v="7.2484188501227995E-2"/>
    <x v="11"/>
    <n v="1473"/>
    <n v="1.0523232488088692"/>
    <n v="1550.0721454954644"/>
    <n v="0.15590764019050291"/>
    <x v="0"/>
    <n v="1.018716649634493"/>
    <n v="1465.1196065558543"/>
    <n v="9.2557499295939052E-2"/>
  </r>
  <r>
    <x v="11"/>
    <x v="3"/>
    <x v="2"/>
    <x v="3"/>
    <s v="Forecast"/>
    <n v="1351.7834336632939"/>
    <n v="1341"/>
    <x v="1"/>
    <n v="10.783433663293863"/>
    <n v="10.783433663293863"/>
    <n v="8.0413375565204E-3"/>
    <n v="8.0413375565204E-3"/>
    <x v="11"/>
    <n v="1473"/>
    <n v="1.003777839013152"/>
    <n v="1478.5647568663728"/>
    <n v="0.10258371130974855"/>
    <x v="0"/>
    <n v="1.018716649634493"/>
    <n v="1377.0842905728816"/>
    <n v="2.6908494088651473E-2"/>
  </r>
  <r>
    <x v="11"/>
    <x v="3"/>
    <x v="3"/>
    <x v="3"/>
    <s v="Forecast"/>
    <n v="1423.678965219168"/>
    <n v="1341"/>
    <x v="0"/>
    <n v="82.678965219168049"/>
    <n v="82.678965219168049"/>
    <n v="6.16547093356958E-2"/>
    <n v="6.16547093356958E-2"/>
    <x v="11"/>
    <n v="1473"/>
    <n v="1.005648830400361"/>
    <n v="1481.3207271797319"/>
    <n v="0.10463887187153756"/>
    <x v="0"/>
    <n v="1.018716649634493"/>
    <n v="1450.3254656031729"/>
    <n v="8.1525328563141625E-2"/>
  </r>
  <r>
    <x v="11"/>
    <x v="4"/>
    <x v="0"/>
    <x v="3"/>
    <s v="Forecast"/>
    <n v="1432.8667953232775"/>
    <n v="1197"/>
    <x v="4"/>
    <n v="235.86679532327753"/>
    <n v="235.86679532327753"/>
    <n v="0.197048283478093"/>
    <n v="0.197048283478093"/>
    <x v="11"/>
    <n v="1440"/>
    <n v="1.105917759149502"/>
    <n v="1592.5215731752828"/>
    <n v="0.33042737942797229"/>
    <x v="0"/>
    <n v="1.018716649634493"/>
    <n v="1459.6852611042423"/>
    <n v="0.21945301679552404"/>
  </r>
  <r>
    <x v="11"/>
    <x v="4"/>
    <x v="1"/>
    <x v="3"/>
    <s v="Forecast"/>
    <n v="1438.736538000147"/>
    <n v="1197"/>
    <x v="3"/>
    <n v="241.73653800014699"/>
    <n v="241.73653800014699"/>
    <n v="0.201951994987591"/>
    <n v="0.201951994987591"/>
    <x v="11"/>
    <n v="1440"/>
    <n v="1.0523232488088692"/>
    <n v="1515.3454782847716"/>
    <n v="0.26595278052194787"/>
    <x v="0"/>
    <n v="1.018716649634493"/>
    <n v="1465.6648656982393"/>
    <n v="0.22444850935525421"/>
  </r>
  <r>
    <x v="11"/>
    <x v="4"/>
    <x v="2"/>
    <x v="3"/>
    <s v="Forecast"/>
    <n v="1352.632687788672"/>
    <n v="1197"/>
    <x v="2"/>
    <n v="155.632687788672"/>
    <n v="155.632687788672"/>
    <n v="0.13001895387524801"/>
    <n v="0.13001895387524801"/>
    <x v="11"/>
    <n v="1440"/>
    <n v="1.003777839013152"/>
    <n v="1445.4400881789388"/>
    <n v="0.20755228753461891"/>
    <x v="0"/>
    <n v="1.018716649634493"/>
    <n v="1377.9494398901752"/>
    <n v="0.1511691227152675"/>
  </r>
  <r>
    <x v="11"/>
    <x v="4"/>
    <x v="3"/>
    <x v="3"/>
    <s v="Forecast"/>
    <n v="1424.1214619693335"/>
    <n v="1197"/>
    <x v="1"/>
    <n v="227.1214619693335"/>
    <n v="227.1214619693335"/>
    <n v="0.18974224057588401"/>
    <n v="0.18974224057588401"/>
    <x v="11"/>
    <n v="1440"/>
    <n v="1.005648830400361"/>
    <n v="1448.1343157765198"/>
    <n v="0.20980310424103574"/>
    <x v="0"/>
    <n v="1.018716649634493"/>
    <n v="1450.7762444099756"/>
    <n v="0.2120102292480999"/>
  </r>
  <r>
    <x v="11"/>
    <x v="4"/>
    <x v="4"/>
    <x v="3"/>
    <s v="Forecast"/>
    <n v="1341.7924026461164"/>
    <n v="1197"/>
    <x v="0"/>
    <n v="144.79240264611644"/>
    <n v="144.79240264611644"/>
    <n v="0.120962742394416"/>
    <n v="0.120962742394416"/>
    <x v="11"/>
    <n v="1440"/>
    <n v="0.99530906885928838"/>
    <n v="1433.2450591573752"/>
    <n v="0.19736429336455738"/>
    <x v="1"/>
    <n v="1.018716649634493"/>
    <n v="1366.9062609286684"/>
    <n v="0.14194340929713317"/>
  </r>
  <r>
    <x v="11"/>
    <x v="5"/>
    <x v="0"/>
    <x v="3"/>
    <s v="Forecast"/>
    <n v="1433.5126281344158"/>
    <n v="1368"/>
    <x v="5"/>
    <n v="65.512628134415763"/>
    <n v="65.512628134415763"/>
    <n v="4.7889348051473497E-2"/>
    <n v="4.7889348051473497E-2"/>
    <x v="11"/>
    <n v="1476"/>
    <n v="1.105917759149502"/>
    <n v="1632.3346125046648"/>
    <n v="0.1932270559244626"/>
    <x v="0"/>
    <n v="1.018716649634493"/>
    <n v="1460.3431817418289"/>
    <n v="6.7502325834670224E-2"/>
  </r>
  <r>
    <x v="11"/>
    <x v="5"/>
    <x v="1"/>
    <x v="3"/>
    <s v="Forecast"/>
    <n v="1439.307461968147"/>
    <n v="1368"/>
    <x v="4"/>
    <n v="71.307461968146981"/>
    <n v="71.307461968146981"/>
    <n v="5.21253376960139E-2"/>
    <n v="5.21253376960139E-2"/>
    <x v="11"/>
    <n v="1476"/>
    <n v="1.0523232488088692"/>
    <n v="1553.2291152418909"/>
    <n v="0.13540140003062201"/>
    <x v="0"/>
    <n v="1.018716649634493"/>
    <n v="1466.2464754501161"/>
    <n v="7.1817599013242778E-2"/>
  </r>
  <r>
    <x v="11"/>
    <x v="5"/>
    <x v="2"/>
    <x v="3"/>
    <s v="Forecast"/>
    <n v="1353.5385588557419"/>
    <n v="1368"/>
    <x v="3"/>
    <n v="-14.46144114425806"/>
    <n v="14.46144114425806"/>
    <n v="1.05712289066214E-2"/>
    <n v="-1.05712289066214E-2"/>
    <x v="11"/>
    <n v="1476"/>
    <n v="1.003777839013152"/>
    <n v="1481.5760903834123"/>
    <n v="8.3023457882611326E-2"/>
    <x v="0"/>
    <n v="1.018716649634493"/>
    <n v="1378.8722658286215"/>
    <n v="7.9475627402203902E-3"/>
  </r>
  <r>
    <x v="11"/>
    <x v="5"/>
    <x v="3"/>
    <x v="3"/>
    <s v="Forecast"/>
    <n v="1424.5934585028435"/>
    <n v="1368"/>
    <x v="2"/>
    <n v="56.593458502843532"/>
    <n v="56.593458502843532"/>
    <n v="4.1369487209680901E-2"/>
    <n v="4.1369487209680901E-2"/>
    <x v="11"/>
    <n v="1476"/>
    <n v="1.005648830400361"/>
    <n v="1484.3376736709329"/>
    <n v="8.5042159116179003E-2"/>
    <x v="0"/>
    <n v="1.018716649634493"/>
    <n v="1451.2570751372321"/>
    <n v="6.0860435041836296E-2"/>
  </r>
  <r>
    <x v="11"/>
    <x v="5"/>
    <x v="4"/>
    <x v="3"/>
    <s v="Forecast"/>
    <n v="1342.6376321353068"/>
    <n v="1368"/>
    <x v="1"/>
    <n v="-25.362367864693169"/>
    <n v="25.362367864693169"/>
    <n v="1.8539742591149998E-2"/>
    <n v="-1.8539742591149998E-2"/>
    <x v="11"/>
    <n v="1476"/>
    <n v="0.99530906885928838"/>
    <n v="1469.0761856363097"/>
    <n v="7.3886100611337477E-2"/>
    <x v="1"/>
    <n v="1.018716649634493"/>
    <n v="1367.7673102820688"/>
    <n v="1.7009482304910817E-4"/>
  </r>
  <r>
    <x v="11"/>
    <x v="5"/>
    <x v="5"/>
    <x v="3"/>
    <s v="Forecast"/>
    <n v="1349.2210752997207"/>
    <n v="1368"/>
    <x v="0"/>
    <n v="-18.778924700279276"/>
    <n v="18.778924700279276"/>
    <n v="1.3727284137631E-2"/>
    <n v="-1.3727284137631E-2"/>
    <x v="11"/>
    <n v="1476"/>
    <n v="0.95858487081186861"/>
    <n v="1414.8712693183181"/>
    <n v="3.4262623770700384E-2"/>
    <x v="1"/>
    <n v="1.018716649634493"/>
    <n v="1374.4739734455795"/>
    <n v="4.7324367292248034E-3"/>
  </r>
  <r>
    <x v="11"/>
    <x v="6"/>
    <x v="0"/>
    <x v="3"/>
    <s v="Forecast"/>
    <n v="1434.118096394858"/>
    <n v="1476"/>
    <x v="6"/>
    <n v="-41.881903605142043"/>
    <n v="41.881903605142043"/>
    <n v="2.8375273445218199E-2"/>
    <n v="-2.8375273445218199E-2"/>
    <x v="11"/>
    <n v="1464"/>
    <n v="1.105917759149502"/>
    <n v="1619.0635993948708"/>
    <n v="9.6926557855603543E-2"/>
    <x v="0"/>
    <n v="1.018716649634493"/>
    <n v="1460.9599823395665"/>
    <n v="1.0189713862082301E-2"/>
  </r>
  <r>
    <x v="11"/>
    <x v="6"/>
    <x v="1"/>
    <x v="3"/>
    <s v="Forecast"/>
    <n v="1439.8427031881472"/>
    <n v="1476"/>
    <x v="5"/>
    <n v="-36.157296811852802"/>
    <n v="36.157296811852802"/>
    <n v="2.4496813558165902E-2"/>
    <n v="-2.4496813558165902E-2"/>
    <x v="11"/>
    <n v="1464"/>
    <n v="1.0523232488088692"/>
    <n v="1540.6012362561844"/>
    <n v="4.3767775241317336E-2"/>
    <x v="0"/>
    <n v="1.018716649634493"/>
    <n v="1466.7917345925011"/>
    <n v="6.2386622002024777E-3"/>
  </r>
  <r>
    <x v="11"/>
    <x v="6"/>
    <x v="2"/>
    <x v="3"/>
    <s v="Forecast"/>
    <n v="1354.3878129811199"/>
    <n v="1476"/>
    <x v="4"/>
    <n v="-121.61218701888015"/>
    <n v="121.61218701888015"/>
    <n v="8.2393080636097696E-2"/>
    <n v="-8.2393080636097696E-2"/>
    <x v="11"/>
    <n v="1464"/>
    <n v="1.003777839013152"/>
    <n v="1469.5307563152544"/>
    <n v="4.3829564259794083E-3"/>
    <x v="0"/>
    <n v="1.018716649634493"/>
    <n v="1379.7374151459148"/>
    <n v="6.5218553424176942E-2"/>
  </r>
  <r>
    <x v="11"/>
    <x v="6"/>
    <x v="3"/>
    <x v="3"/>
    <s v="Forecast"/>
    <n v="1425.035955253009"/>
    <n v="1476"/>
    <x v="3"/>
    <n v="-50.964044746991021"/>
    <n v="50.964044746991021"/>
    <n v="3.4528485600942398E-2"/>
    <n v="-3.4528485600942398E-2"/>
    <x v="11"/>
    <n v="1464"/>
    <n v="1.005648830400361"/>
    <n v="1472.2698877061284"/>
    <n v="2.5271763508614977E-3"/>
    <x v="0"/>
    <n v="1.018716649634493"/>
    <n v="1451.7078539440347"/>
    <n v="1.6458093533851831E-2"/>
  </r>
  <r>
    <x v="11"/>
    <x v="6"/>
    <x v="4"/>
    <x v="3"/>
    <s v="Forecast"/>
    <n v="1343.4300347814228"/>
    <n v="1476"/>
    <x v="2"/>
    <n v="-132.56996521857718"/>
    <n v="132.56996521857718"/>
    <n v="8.9817049606082097E-2"/>
    <n v="-8.9817049606082097E-2"/>
    <x v="11"/>
    <n v="1464"/>
    <n v="0.99530906885928838"/>
    <n v="1457.1324768099983"/>
    <n v="1.2782874789974084E-2"/>
    <x v="1"/>
    <n v="1.018716649634493"/>
    <n v="1368.5745440508815"/>
    <n v="7.2781474220269982E-2"/>
  </r>
  <r>
    <x v="11"/>
    <x v="6"/>
    <x v="5"/>
    <x v="3"/>
    <s v="Forecast"/>
    <n v="1348.7340999292549"/>
    <n v="1476"/>
    <x v="1"/>
    <n v="-127.26590007074515"/>
    <n v="127.26590007074515"/>
    <n v="8.6223509533025197E-2"/>
    <n v="-8.6223509533025197E-2"/>
    <x v="11"/>
    <n v="1464"/>
    <n v="0.95858487081186861"/>
    <n v="1403.3682508685756"/>
    <n v="4.9208502121561234E-2"/>
    <x v="1"/>
    <n v="1.018716649634493"/>
    <n v="1373.9778835277241"/>
    <n v="6.91206751167181E-2"/>
  </r>
  <r>
    <x v="11"/>
    <x v="6"/>
    <x v="6"/>
    <x v="3"/>
    <s v="Forecast"/>
    <n v="1353.3051021272317"/>
    <n v="1476"/>
    <x v="0"/>
    <n v="-122.69489787276825"/>
    <n v="122.69489787276825"/>
    <n v="8.3126624575046201E-2"/>
    <n v="-8.3126624575046201E-2"/>
    <x v="11"/>
    <n v="1464"/>
    <n v="0.88948874455648841"/>
    <n v="1302.2115220306991"/>
    <n v="0.11774287125291386"/>
    <x v="1"/>
    <n v="1.018716649634493"/>
    <n v="1378.634439572319"/>
    <n v="6.5965826848022338E-2"/>
  </r>
  <r>
    <x v="12"/>
    <x v="0"/>
    <x v="0"/>
    <x v="3"/>
    <s v="Forecast"/>
    <n v="220303.32230579195"/>
    <n v="333978"/>
    <x v="0"/>
    <n v="-113674.67769420805"/>
    <n v="113674.67769420805"/>
    <n v="0.34036576569177601"/>
    <n v="-0.34036576569177601"/>
    <x v="12"/>
    <n v="205908"/>
    <n v="1.0025055615963097"/>
    <n v="206423.91517717292"/>
    <n v="0.38192361419862109"/>
    <x v="0"/>
    <n v="0.9876487436855329"/>
    <n v="217582.29950506447"/>
    <n v="0.34851307719351432"/>
  </r>
  <r>
    <x v="12"/>
    <x v="1"/>
    <x v="0"/>
    <x v="3"/>
    <s v="Forecast"/>
    <n v="206244.16385585495"/>
    <n v="333978"/>
    <x v="1"/>
    <n v="-127733.83614414505"/>
    <n v="127733.83614414505"/>
    <n v="0.38246182725851702"/>
    <n v="-0.38246182725851702"/>
    <x v="12"/>
    <n v="206289"/>
    <n v="1.0025055615963097"/>
    <n v="206805.86979614111"/>
    <n v="0.38077996216475002"/>
    <x v="0"/>
    <n v="0.9876487436855329"/>
    <n v="203696.78932470834"/>
    <n v="0.39008919951401488"/>
  </r>
  <r>
    <x v="12"/>
    <x v="1"/>
    <x v="1"/>
    <x v="3"/>
    <s v="Forecast"/>
    <n v="215331.22398400362"/>
    <n v="333978"/>
    <x v="0"/>
    <n v="-118646.77601599638"/>
    <n v="118646.77601599638"/>
    <n v="0.35525326822723802"/>
    <n v="-0.35525326822723802"/>
    <x v="12"/>
    <n v="206289"/>
    <n v="1.0909510747605837"/>
    <n v="225051.20626128605"/>
    <n v="0.32614960787451253"/>
    <x v="0"/>
    <n v="0.9876487436855329"/>
    <n v="212671.61284406926"/>
    <n v="0.36321670036927806"/>
  </r>
  <r>
    <x v="12"/>
    <x v="2"/>
    <x v="0"/>
    <x v="3"/>
    <s v="Forecast"/>
    <n v="301094.62145676545"/>
    <n v="307518"/>
    <x v="2"/>
    <n v="-6423.3785432345467"/>
    <n v="6423.3785432345467"/>
    <n v="2.08878132116967E-2"/>
    <n v="-2.08878132116967E-2"/>
    <x v="12"/>
    <n v="311949"/>
    <n v="1.0025055615963097"/>
    <n v="312730.60743440723"/>
    <n v="1.6950576663503358E-2"/>
    <x v="0"/>
    <n v="0.9876487436855329"/>
    <n v="297375.72461224551"/>
    <n v="3.2981078791337382E-2"/>
  </r>
  <r>
    <x v="12"/>
    <x v="2"/>
    <x v="1"/>
    <x v="3"/>
    <s v="Forecast"/>
    <n v="311322.08208931889"/>
    <n v="307518"/>
    <x v="1"/>
    <n v="3804.0820893188938"/>
    <n v="3804.0820893188938"/>
    <n v="1.2370274550819399E-2"/>
    <n v="1.2370274550819399E-2"/>
    <x v="12"/>
    <n v="311949"/>
    <n v="1.0909510747605837"/>
    <n v="340321.09682048933"/>
    <n v="0.10667049350115873"/>
    <x v="0"/>
    <n v="0.9876487436855329"/>
    <n v="307476.86325708014"/>
    <n v="1.3377019530517914E-4"/>
  </r>
  <r>
    <x v="12"/>
    <x v="2"/>
    <x v="2"/>
    <x v="3"/>
    <s v="Forecast"/>
    <n v="317423.01525399636"/>
    <n v="307518"/>
    <x v="0"/>
    <n v="9905.0152539963601"/>
    <n v="9905.0152539963601"/>
    <n v="3.2209546283457798E-2"/>
    <n v="3.2209546283457798E-2"/>
    <x v="12"/>
    <n v="311949"/>
    <n v="1.3296004119096076"/>
    <n v="414767.51889479021"/>
    <n v="0.34875850810290848"/>
    <x v="0"/>
    <n v="0.9876487436855329"/>
    <n v="313502.44223248324"/>
    <n v="1.946046160707094E-2"/>
  </r>
  <r>
    <x v="12"/>
    <x v="3"/>
    <x v="0"/>
    <x v="3"/>
    <s v="Forecast"/>
    <n v="229236.83097126661"/>
    <n v="222870"/>
    <x v="3"/>
    <n v="6366.8309712666087"/>
    <n v="6366.8309712666087"/>
    <n v="2.8567465209613702E-2"/>
    <n v="2.8567465209613702E-2"/>
    <x v="12"/>
    <n v="202227"/>
    <n v="1.0025055615963097"/>
    <n v="202733.6922049369"/>
    <n v="9.0350014784686572E-2"/>
    <x v="0"/>
    <n v="0.9876487436855329"/>
    <n v="226405.46811522433"/>
    <n v="1.5863364810088071E-2"/>
  </r>
  <r>
    <x v="12"/>
    <x v="3"/>
    <x v="1"/>
    <x v="3"/>
    <s v="Forecast"/>
    <n v="238492.10872465422"/>
    <n v="222870"/>
    <x v="2"/>
    <n v="15622.108724654216"/>
    <n v="15622.108724654216"/>
    <n v="7.0095161864110106E-2"/>
    <n v="7.0095161864110106E-2"/>
    <x v="12"/>
    <n v="202227"/>
    <n v="1.0909510747605837"/>
    <n v="220619.76299560856"/>
    <n v="1.009663482923427E-2"/>
    <x v="0"/>
    <n v="0.9876487436855329"/>
    <n v="235546.43156081825"/>
    <n v="5.6878142239055282E-2"/>
  </r>
  <r>
    <x v="12"/>
    <x v="3"/>
    <x v="2"/>
    <x v="3"/>
    <s v="Forecast"/>
    <n v="245778.92655747023"/>
    <n v="222870"/>
    <x v="1"/>
    <n v="22908.926557470229"/>
    <n v="22908.926557470229"/>
    <n v="0.102790535098803"/>
    <n v="0.102790535098803"/>
    <x v="12"/>
    <n v="202227"/>
    <n v="1.3296004119096076"/>
    <n v="268881.10249924421"/>
    <n v="0.20644816484607265"/>
    <x v="0"/>
    <n v="0.9876487436855329"/>
    <n v="242743.24803886432"/>
    <n v="8.916968653862932E-2"/>
  </r>
  <r>
    <x v="12"/>
    <x v="3"/>
    <x v="3"/>
    <x v="3"/>
    <s v="Forecast"/>
    <n v="248079.27745686367"/>
    <n v="222870"/>
    <x v="0"/>
    <n v="25209.277456863667"/>
    <n v="25209.277456863667"/>
    <n v="0.11311202699719"/>
    <n v="0.11311202699719"/>
    <x v="12"/>
    <n v="202227"/>
    <n v="1.4089178994541804"/>
    <n v="284921.24005292053"/>
    <n v="0.27841898888554106"/>
    <x v="0"/>
    <n v="0.9876487436855329"/>
    <n v="245015.18671468613"/>
    <n v="9.9363695045031328E-2"/>
  </r>
  <r>
    <x v="12"/>
    <x v="4"/>
    <x v="0"/>
    <x v="3"/>
    <s v="Forecast"/>
    <n v="191086.72572122785"/>
    <n v="241458"/>
    <x v="4"/>
    <n v="-50371.274278772151"/>
    <n v="50371.274278772151"/>
    <n v="0.20861298560732"/>
    <n v="-0.20861298560732"/>
    <x v="12"/>
    <n v="220905"/>
    <n v="1.0025055615963097"/>
    <n v="221458.49108443278"/>
    <n v="8.2828106401805768E-2"/>
    <x v="0"/>
    <n v="0.9876487436855329"/>
    <n v="188726.5645935527"/>
    <n v="0.21838760946602431"/>
  </r>
  <r>
    <x v="12"/>
    <x v="4"/>
    <x v="1"/>
    <x v="3"/>
    <s v="Forecast"/>
    <n v="200450.81657019258"/>
    <n v="241458"/>
    <x v="3"/>
    <n v="-41007.183429807425"/>
    <n v="41007.183429807425"/>
    <n v="0.16983153769934101"/>
    <n v="-0.16983153769934101"/>
    <x v="12"/>
    <n v="220905"/>
    <n v="1.0909510747605837"/>
    <n v="240996.54716998673"/>
    <n v="1.9111101310093932E-3"/>
    <x v="0"/>
    <n v="0.9876487436855329"/>
    <n v="197974.9971562899"/>
    <n v="0.18008516116140322"/>
  </r>
  <r>
    <x v="12"/>
    <x v="4"/>
    <x v="2"/>
    <x v="3"/>
    <s v="Forecast"/>
    <n v="207842.35679987888"/>
    <n v="241458"/>
    <x v="2"/>
    <n v="-33615.643200121121"/>
    <n v="33615.643200121121"/>
    <n v="0.139219422011783"/>
    <n v="-0.139219422011783"/>
    <x v="12"/>
    <n v="220905"/>
    <n v="1.3296004119096076"/>
    <n v="293715.37899289187"/>
    <n v="0.21642430150540412"/>
    <x v="0"/>
    <n v="0.9876487436855329"/>
    <n v="205275.24257804066"/>
    <n v="0.14985114356103063"/>
  </r>
  <r>
    <x v="12"/>
    <x v="4"/>
    <x v="3"/>
    <x v="3"/>
    <s v="Forecast"/>
    <n v="210170.61735666951"/>
    <n v="241458"/>
    <x v="1"/>
    <n v="-31287.382643330493"/>
    <n v="31287.382643330493"/>
    <n v="0.12957691459107001"/>
    <n v="-0.12957691459107001"/>
    <x v="12"/>
    <n v="220905"/>
    <n v="1.4089178994541804"/>
    <n v="311237.00857892574"/>
    <n v="0.28899025329011979"/>
    <x v="0"/>
    <n v="0.9876487436855329"/>
    <n v="207574.74619192749"/>
    <n v="0.14032773322098463"/>
  </r>
  <r>
    <x v="12"/>
    <x v="4"/>
    <x v="4"/>
    <x v="3"/>
    <s v="Forecast"/>
    <n v="208102.68774325284"/>
    <n v="241458"/>
    <x v="0"/>
    <n v="-33355.312256747158"/>
    <n v="33355.312256747158"/>
    <n v="0.13814125958447099"/>
    <n v="-0.13814125958447099"/>
    <x v="12"/>
    <n v="220905"/>
    <n v="1.235618416892257"/>
    <n v="272954.28638358403"/>
    <n v="0.13044209089607312"/>
    <x v="1"/>
    <n v="0.9876487436855329"/>
    <n v="205532.35810720641"/>
    <n v="0.14878629779420682"/>
  </r>
  <r>
    <x v="12"/>
    <x v="5"/>
    <x v="0"/>
    <x v="3"/>
    <s v="Forecast"/>
    <n v="330000"/>
    <n v="302769"/>
    <x v="5"/>
    <n v="27231"/>
    <n v="27231"/>
    <n v="8.9939855137084704E-2"/>
    <n v="8.9939855137084704E-2"/>
    <x v="12"/>
    <n v="435618"/>
    <n v="1.0025055615963097"/>
    <n v="436709.46773146122"/>
    <n v="0.44238501210976428"/>
    <x v="0"/>
    <n v="0.9876487436855329"/>
    <n v="325924.08541622583"/>
    <n v="7.6477728618933358E-2"/>
  </r>
  <r>
    <x v="12"/>
    <x v="5"/>
    <x v="1"/>
    <x v="3"/>
    <s v="Forecast"/>
    <n v="318960.81662200205"/>
    <n v="302769"/>
    <x v="4"/>
    <n v="16191.81662200205"/>
    <n v="16191.81662200205"/>
    <n v="5.3479109889064097E-2"/>
    <n v="5.3479109889064097E-2"/>
    <x v="12"/>
    <n v="435618"/>
    <n v="1.0909510747605837"/>
    <n v="475237.92528505594"/>
    <n v="0.5696386528510381"/>
    <x v="0"/>
    <n v="0.9876487436855329"/>
    <n v="315021.24982163199"/>
    <n v="4.0467319380887719E-2"/>
  </r>
  <r>
    <x v="12"/>
    <x v="5"/>
    <x v="2"/>
    <x v="3"/>
    <s v="Forecast"/>
    <n v="324697.86960058275"/>
    <n v="302769"/>
    <x v="3"/>
    <n v="21928.869600582751"/>
    <n v="21928.869600582751"/>
    <n v="7.2427724108421798E-2"/>
    <n v="7.2427724108421798E-2"/>
    <x v="12"/>
    <n v="435618"/>
    <n v="1.3296004119096076"/>
    <n v="579197.87223523948"/>
    <n v="0.91300256048419581"/>
    <x v="0"/>
    <n v="0.9876487436855329"/>
    <n v="320687.44298838452"/>
    <n v="5.9181894409217971E-2"/>
  </r>
  <r>
    <x v="12"/>
    <x v="5"/>
    <x v="3"/>
    <x v="3"/>
    <s v="Forecast"/>
    <n v="328826.1452500571"/>
    <n v="302769"/>
    <x v="2"/>
    <n v="26057.145250057103"/>
    <n v="26057.145250057103"/>
    <n v="8.6062791270100594E-2"/>
    <n v="8.6062791270100594E-2"/>
    <x v="12"/>
    <n v="435618"/>
    <n v="1.4089178994541804"/>
    <n v="613749.99752443121"/>
    <n v="1.0271229799762565"/>
    <x v="0"/>
    <n v="0.9876487436855329"/>
    <n v="324764.72924717545"/>
    <n v="7.2648551361518016E-2"/>
  </r>
  <r>
    <x v="12"/>
    <x v="5"/>
    <x v="4"/>
    <x v="3"/>
    <s v="Forecast"/>
    <n v="327011.61368030973"/>
    <n v="302769"/>
    <x v="1"/>
    <n v="24242.613680309732"/>
    <n v="24242.613680309732"/>
    <n v="8.0069669220791201E-2"/>
    <n v="8.0069669220791201E-2"/>
    <x v="12"/>
    <n v="435618"/>
    <n v="1.235618416892257"/>
    <n v="538257.62352977123"/>
    <n v="0.77778314004991012"/>
    <x v="1"/>
    <n v="0.9876487436855329"/>
    <n v="322972.60942193674"/>
    <n v="6.6729451898763531E-2"/>
  </r>
  <r>
    <x v="12"/>
    <x v="5"/>
    <x v="5"/>
    <x v="3"/>
    <s v="Forecast"/>
    <n v="326623.19716035156"/>
    <n v="302769"/>
    <x v="0"/>
    <n v="23854.197160351556"/>
    <n v="23854.197160351556"/>
    <n v="7.8786788476863698E-2"/>
    <n v="7.8786788476863698E-2"/>
    <x v="12"/>
    <n v="435618"/>
    <n v="1.0603047023775019"/>
    <n v="461887.81384028262"/>
    <n v="0.52554526335352236"/>
    <x v="1"/>
    <n v="0.9876487436855329"/>
    <n v="322588.99033397331"/>
    <n v="6.5462416343725127E-2"/>
  </r>
  <r>
    <x v="12"/>
    <x v="6"/>
    <x v="0"/>
    <x v="3"/>
    <s v="Forecast"/>
    <n v="217318.96506789967"/>
    <n v="339402"/>
    <x v="6"/>
    <n v="-122083.03493210033"/>
    <n v="122083.03493210033"/>
    <n v="0.35970039932616898"/>
    <n v="-0.35970039932616898"/>
    <x v="12"/>
    <n v="281544"/>
    <n v="1.0025055615963097"/>
    <n v="282249.42583407142"/>
    <n v="0.16839197814370152"/>
    <x v="0"/>
    <n v="0.9876487436855329"/>
    <n v="214634.80282835133"/>
    <n v="0.36760890381214217"/>
  </r>
  <r>
    <x v="12"/>
    <x v="6"/>
    <x v="1"/>
    <x v="3"/>
    <s v="Forecast"/>
    <n v="227810.21697684212"/>
    <n v="339402"/>
    <x v="5"/>
    <n v="-111591.78302315788"/>
    <n v="111591.78302315788"/>
    <n v="0.328789409087624"/>
    <n v="-0.328789409087624"/>
    <x v="12"/>
    <n v="281544"/>
    <n v="1.0909510747605837"/>
    <n v="307150.72939239378"/>
    <n v="9.5023808367676724E-2"/>
    <x v="0"/>
    <n v="0.9876487436855329"/>
    <n v="224996.47459590677"/>
    <n v="0.33707970313696806"/>
  </r>
  <r>
    <x v="12"/>
    <x v="6"/>
    <x v="2"/>
    <x v="3"/>
    <s v="Forecast"/>
    <n v="233659.57479741916"/>
    <n v="339402"/>
    <x v="4"/>
    <n v="-105742.42520258084"/>
    <n v="105742.42520258084"/>
    <n v="0.31155510339532699"/>
    <n v="-0.31155510339532699"/>
    <x v="12"/>
    <n v="281544"/>
    <n v="1.3296004119096076"/>
    <n v="374341.01837067859"/>
    <n v="0.1029428770917042"/>
    <x v="0"/>
    <n v="0.9876487436855329"/>
    <n v="230773.58549876683"/>
    <n v="0.32005826277167831"/>
  </r>
  <r>
    <x v="12"/>
    <x v="6"/>
    <x v="3"/>
    <x v="3"/>
    <s v="Forecast"/>
    <n v="237816.13407718914"/>
    <n v="339402"/>
    <x v="3"/>
    <n v="-101585.86592281086"/>
    <n v="101585.86592281086"/>
    <n v="0.29930838923403802"/>
    <n v="-0.29930838923403802"/>
    <x v="12"/>
    <n v="281544"/>
    <n v="1.4089178994541804"/>
    <n v="396672.38108392776"/>
    <n v="0.16873907956914738"/>
    <x v="0"/>
    <n v="0.9876487436855329"/>
    <n v="234878.8060494861"/>
    <n v="0.30796281091600491"/>
  </r>
  <r>
    <x v="12"/>
    <x v="6"/>
    <x v="4"/>
    <x v="3"/>
    <s v="Forecast"/>
    <n v="236059.40775776416"/>
    <n v="339402"/>
    <x v="2"/>
    <n v="-103342.59224223584"/>
    <n v="103342.59224223584"/>
    <n v="0.30448433492506199"/>
    <n v="-0.30448433492506199"/>
    <x v="12"/>
    <n v="281544"/>
    <n v="1.235618416892257"/>
    <n v="347880.95156551362"/>
    <n v="2.4982031825132499E-2"/>
    <x v="1"/>
    <n v="0.9876487436855329"/>
    <n v="233143.77750710672"/>
    <n v="0.31307482717512947"/>
  </r>
  <r>
    <x v="12"/>
    <x v="6"/>
    <x v="5"/>
    <x v="3"/>
    <s v="Forecast"/>
    <n v="235712.89839854627"/>
    <n v="339402"/>
    <x v="1"/>
    <n v="-103689.10160145373"/>
    <n v="103689.10160145373"/>
    <n v="0.30550527575398401"/>
    <n v="-0.30550527575398401"/>
    <x v="12"/>
    <n v="281544"/>
    <n v="1.0603047023775019"/>
    <n v="298522.42712617136"/>
    <n v="0.1204458809135734"/>
    <x v="1"/>
    <n v="0.9876487436855329"/>
    <n v="232801.5479737999"/>
    <n v="0.31408315810219178"/>
  </r>
  <r>
    <x v="12"/>
    <x v="6"/>
    <x v="6"/>
    <x v="3"/>
    <s v="Forecast"/>
    <n v="275503.07974294992"/>
    <n v="339402"/>
    <x v="0"/>
    <n v="-63898.920257050078"/>
    <n v="63898.920257050078"/>
    <n v="0.18826913293690101"/>
    <n v="-0.18826913293690101"/>
    <x v="12"/>
    <n v="281544"/>
    <n v="0.96338387171515294"/>
    <n v="271234.94877817103"/>
    <n v="0.2008445772913211"/>
    <x v="1"/>
    <n v="0.9876487436855329"/>
    <n v="272100.2705896197"/>
    <n v="0.19829502893436191"/>
  </r>
  <r>
    <x v="0"/>
    <x v="0"/>
    <x v="0"/>
    <x v="4"/>
    <s v="Forecast"/>
    <n v="124115.35149166083"/>
    <n v="124575"/>
    <x v="0"/>
    <n v="-459.64850833917444"/>
    <n v="459.64850833917444"/>
    <n v="3.6897331594555401E-3"/>
    <n v="-3.6897331594555401E-3"/>
    <x v="0"/>
    <n v="121670"/>
    <n v="1.0400008839277533"/>
    <n v="126536.90754748974"/>
    <n v="1.5748806321410715E-2"/>
    <x v="0"/>
    <n v="1.0018126307383399"/>
    <n v="124340.32679287448"/>
    <n v="1.8837905448567099E-3"/>
  </r>
  <r>
    <x v="0"/>
    <x v="1"/>
    <x v="0"/>
    <x v="4"/>
    <s v="Forecast"/>
    <n v="124859.59486971353"/>
    <n v="124792.5"/>
    <x v="1"/>
    <n v="67.094869713531807"/>
    <n v="67.094869713531807"/>
    <n v="5.3765145913041098E-4"/>
    <n v="5.3765145913041098E-4"/>
    <x v="0"/>
    <n v="122365"/>
    <n v="1.0400008839277533"/>
    <n v="127259.70816181952"/>
    <n v="1.9770484298491677E-2"/>
    <x v="0"/>
    <n v="1.0018126307383399"/>
    <n v="125085.91920935105"/>
    <n v="2.3512567610317133E-3"/>
  </r>
  <r>
    <x v="0"/>
    <x v="1"/>
    <x v="1"/>
    <x v="4"/>
    <s v="Forecast"/>
    <n v="124666.31584851103"/>
    <n v="124792.5"/>
    <x v="0"/>
    <n v="-126.18415148896747"/>
    <n v="126.18415148896747"/>
    <n v="1.0111517237732001E-3"/>
    <n v="-1.0111517237732001E-3"/>
    <x v="0"/>
    <n v="122365"/>
    <n v="1.0333602069517756"/>
    <n v="126447.12172365401"/>
    <n v="1.32589837021777E-2"/>
    <x v="0"/>
    <n v="1.0018126307383399"/>
    <n v="124892.28984465364"/>
    <n v="7.996461698711214E-4"/>
  </r>
  <r>
    <x v="0"/>
    <x v="2"/>
    <x v="0"/>
    <x v="4"/>
    <s v="Forecast"/>
    <n v="125140.33280691225"/>
    <n v="123315"/>
    <x v="2"/>
    <n v="1825.3328069122508"/>
    <n v="1825.3328069122508"/>
    <n v="1.4802196058162E-2"/>
    <n v="1.4802196058162E-2"/>
    <x v="0"/>
    <n v="122707.5"/>
    <n v="1.0400008839277533"/>
    <n v="127615.90846456478"/>
    <n v="3.48774152744174E-2"/>
    <x v="0"/>
    <n v="1.0018126307383399"/>
    <n v="125367.16602076415"/>
    <n v="1.6641657712071965E-2"/>
  </r>
  <r>
    <x v="0"/>
    <x v="2"/>
    <x v="1"/>
    <x v="4"/>
    <s v="Forecast"/>
    <n v="125066.35250271937"/>
    <n v="123315"/>
    <x v="1"/>
    <n v="1751.3525027193682"/>
    <n v="1751.3525027193682"/>
    <n v="1.4202266575188501E-2"/>
    <n v="1.4202266575188501E-2"/>
    <x v="0"/>
    <n v="122707.5"/>
    <n v="1.0333602069517756"/>
    <n v="126801.047594535"/>
    <n v="2.8269452982483918E-2"/>
    <x v="0"/>
    <n v="1.0018126307383399"/>
    <n v="125293.05161759786"/>
    <n v="1.6040640778476709E-2"/>
  </r>
  <r>
    <x v="0"/>
    <x v="2"/>
    <x v="2"/>
    <x v="4"/>
    <s v="Forecast"/>
    <n v="124588.15283807549"/>
    <n v="123315"/>
    <x v="0"/>
    <n v="1273.1528380754899"/>
    <n v="1273.1528380754899"/>
    <n v="1.0324395556708299E-2"/>
    <n v="1.0324395556708299E-2"/>
    <x v="0"/>
    <n v="122707.5"/>
    <n v="1.026684762050194"/>
    <n v="125981.92043927418"/>
    <n v="2.1626894045932623E-2"/>
    <x v="0"/>
    <n v="1.0018126307383399"/>
    <n v="124813.98515354277"/>
    <n v="1.2155740611789104E-2"/>
  </r>
  <r>
    <x v="0"/>
    <x v="3"/>
    <x v="0"/>
    <x v="4"/>
    <s v="Forecast"/>
    <n v="125657.49831000683"/>
    <n v="123910"/>
    <x v="3"/>
    <n v="1747.4983100068348"/>
    <n v="1747.4983100068348"/>
    <n v="1.4102964329003599E-2"/>
    <n v="1.4102964329003599E-2"/>
    <x v="0"/>
    <n v="122927.5"/>
    <n v="1.0400008839277533"/>
    <n v="127844.70865902888"/>
    <n v="3.1754569114913096E-2"/>
    <x v="0"/>
    <n v="1.0018126307383399"/>
    <n v="125885.26895394645"/>
    <n v="1.5941158533987962E-2"/>
  </r>
  <r>
    <x v="0"/>
    <x v="3"/>
    <x v="1"/>
    <x v="4"/>
    <s v="Forecast"/>
    <n v="125893.57768954812"/>
    <n v="123910"/>
    <x v="2"/>
    <n v="1983.5776895481249"/>
    <n v="1983.5776895481249"/>
    <n v="1.6008213134921501E-2"/>
    <n v="1.6008213134921501E-2"/>
    <x v="0"/>
    <n v="122927.5"/>
    <n v="1.0333602069517756"/>
    <n v="127028.38684006438"/>
    <n v="2.5166547010446162E-2"/>
    <x v="0"/>
    <n v="1.0018126307383399"/>
    <n v="126121.77625822778"/>
    <n v="1.7849860852455646E-2"/>
  </r>
  <r>
    <x v="0"/>
    <x v="3"/>
    <x v="2"/>
    <x v="4"/>
    <s v="Forecast"/>
    <n v="124681.17160425038"/>
    <n v="123910"/>
    <x v="1"/>
    <n v="771.1716042503831"/>
    <n v="771.1716042503831"/>
    <n v="6.2236430009715397E-3"/>
    <n v="6.2236430009715397E-3"/>
    <x v="0"/>
    <n v="122927.5"/>
    <n v="1.026684762050194"/>
    <n v="126207.79108692522"/>
    <n v="1.8544032660198714E-2"/>
    <x v="0"/>
    <n v="1.0018126307383399"/>
    <n v="124907.17252839249"/>
    <n v="8.0475549059195357E-3"/>
  </r>
  <r>
    <x v="0"/>
    <x v="3"/>
    <x v="3"/>
    <x v="4"/>
    <s v="Forecast"/>
    <n v="124910.11333319923"/>
    <n v="123910"/>
    <x v="0"/>
    <n v="1000.1133331992314"/>
    <n v="1000.1133331992314"/>
    <n v="8.0712882995660692E-3"/>
    <n v="8.0712882995660692E-3"/>
    <x v="0"/>
    <n v="122927.5"/>
    <n v="1.016221681614444"/>
    <n v="124921.59076665957"/>
    <n v="8.1639154762293119E-3"/>
    <x v="0"/>
    <n v="1.0018126307383399"/>
    <n v="125136.52924415651"/>
    <n v="9.8985493031757774E-3"/>
  </r>
  <r>
    <x v="0"/>
    <x v="4"/>
    <x v="0"/>
    <x v="4"/>
    <s v="Forecast"/>
    <n v="126234.5523051607"/>
    <n v="124437.5"/>
    <x v="4"/>
    <n v="1797.0523051607015"/>
    <n v="1797.0523051607015"/>
    <n v="1.44414047627178E-2"/>
    <n v="1.44414047627178E-2"/>
    <x v="0"/>
    <n v="122137.5"/>
    <n v="1.0400008839277533"/>
    <n v="127023.10796072596"/>
    <n v="2.0778366334312084E-2"/>
    <x v="0"/>
    <n v="1.0018126307383399"/>
    <n v="126463.36893490961"/>
    <n v="1.6280212435235433E-2"/>
  </r>
  <r>
    <x v="0"/>
    <x v="4"/>
    <x v="1"/>
    <x v="4"/>
    <s v="Forecast"/>
    <n v="126183.78747542518"/>
    <n v="124437.5"/>
    <x v="3"/>
    <n v="1746.2874754251825"/>
    <n v="1746.2874754251825"/>
    <n v="1.4033450329885899E-2"/>
    <n v="1.4033450329885899E-2"/>
    <x v="0"/>
    <n v="122137.5"/>
    <n v="1.0333602069517756"/>
    <n v="126212.03227657248"/>
    <n v="1.4260430148246992E-2"/>
    <x v="0"/>
    <n v="1.0018126307383399"/>
    <n v="126412.51208728329"/>
    <n v="1.5871518531658801E-2"/>
  </r>
  <r>
    <x v="0"/>
    <x v="4"/>
    <x v="2"/>
    <x v="4"/>
    <s v="Forecast"/>
    <n v="125003.94928140186"/>
    <n v="124437.5"/>
    <x v="2"/>
    <n v="566.44928140185948"/>
    <n v="566.44928140185948"/>
    <n v="4.5520786049370902E-3"/>
    <n v="4.5520786049370902E-3"/>
    <x v="0"/>
    <n v="122137.5"/>
    <n v="1.026684762050194"/>
    <n v="125396.71012490557"/>
    <n v="7.7083686582064921E-3"/>
    <x v="0"/>
    <n v="1.0018126307383399"/>
    <n v="125230.53528228321"/>
    <n v="6.3729605808796096E-3"/>
  </r>
  <r>
    <x v="0"/>
    <x v="4"/>
    <x v="3"/>
    <x v="4"/>
    <s v="Forecast"/>
    <n v="124676.60592684319"/>
    <n v="124437.5"/>
    <x v="1"/>
    <n v="239.10592684318544"/>
    <n v="239.10592684318544"/>
    <n v="1.92149413836814E-3"/>
    <n v="1.92149413836814E-3"/>
    <x v="0"/>
    <n v="122137.5"/>
    <n v="1.016221681614444"/>
    <n v="124118.77563818416"/>
    <n v="2.5613208382990584E-3"/>
    <x v="0"/>
    <n v="1.0018126307383399"/>
    <n v="124902.59857509808"/>
    <n v="3.7376078360468207E-3"/>
  </r>
  <r>
    <x v="0"/>
    <x v="4"/>
    <x v="4"/>
    <x v="4"/>
    <s v="Forecast"/>
    <n v="124428.40783072077"/>
    <n v="124437.5"/>
    <x v="0"/>
    <n v="-9.0921692792326212"/>
    <n v="9.0921692792326212"/>
    <n v="7.3066151917489705E-5"/>
    <n v="-7.3066151917489705E-5"/>
    <x v="0"/>
    <n v="122137.5"/>
    <n v="1.0109271675223326"/>
    <n v="123472.1169232589"/>
    <n v="7.7579755036954147E-3"/>
    <x v="1"/>
    <n v="1.0018126307383399"/>
    <n v="124653.95058747743"/>
    <n v="1.7394321444695782E-3"/>
  </r>
  <r>
    <x v="0"/>
    <x v="5"/>
    <x v="0"/>
    <x v="4"/>
    <s v="Forecast"/>
    <n v="126193.61570420807"/>
    <n v="125062.5"/>
    <x v="5"/>
    <n v="1131.115704208074"/>
    <n v="1131.115704208074"/>
    <n v="9.0444034319486204E-3"/>
    <n v="9.0444034319486204E-3"/>
    <x v="0"/>
    <n v="122222.5"/>
    <n v="1.0400008839277533"/>
    <n v="127111.50803585982"/>
    <n v="1.6383872350703214E-2"/>
    <x v="0"/>
    <n v="1.0018126307383399"/>
    <n v="126422.35813101578"/>
    <n v="1.0873428333959222E-2"/>
  </r>
  <r>
    <x v="0"/>
    <x v="5"/>
    <x v="1"/>
    <x v="4"/>
    <s v="Forecast"/>
    <n v="126800.06197198425"/>
    <n v="125062.5"/>
    <x v="4"/>
    <n v="1737.5619719842507"/>
    <n v="1737.5619719842507"/>
    <n v="1.3893549001373301E-2"/>
    <n v="1.3893549001373301E-2"/>
    <x v="0"/>
    <n v="122222.5"/>
    <n v="1.0333602069517756"/>
    <n v="126299.86789416338"/>
    <n v="9.8939961552294599E-3"/>
    <x v="0"/>
    <n v="1.0018126307383399"/>
    <n v="127029.90366193808"/>
    <n v="1.5731363613697778E-2"/>
  </r>
  <r>
    <x v="0"/>
    <x v="5"/>
    <x v="2"/>
    <x v="4"/>
    <s v="Forecast"/>
    <n v="125786.66093011103"/>
    <n v="125062.5"/>
    <x v="3"/>
    <n v="724.1609301110293"/>
    <n v="724.1609301110293"/>
    <n v="5.7903922447658501E-3"/>
    <n v="5.7903922447658501E-3"/>
    <x v="0"/>
    <n v="122222.5"/>
    <n v="1.026684762050194"/>
    <n v="125483.97832967984"/>
    <n v="3.3701415666554037E-3"/>
    <x v="0"/>
    <n v="1.0018126307383399"/>
    <n v="126014.66569818609"/>
    <n v="7.6135188260756581E-3"/>
  </r>
  <r>
    <x v="0"/>
    <x v="5"/>
    <x v="3"/>
    <x v="4"/>
    <s v="Forecast"/>
    <n v="124552.87757474705"/>
    <n v="125062.5"/>
    <x v="2"/>
    <n v="-509.62242525295005"/>
    <n v="509.62242525295005"/>
    <n v="4.0749419310580704E-3"/>
    <n v="-4.0749419310580704E-3"/>
    <x v="0"/>
    <n v="122222.5"/>
    <n v="1.016221681614444"/>
    <n v="124205.15448112138"/>
    <n v="6.8553364827875461E-3"/>
    <x v="0"/>
    <n v="1.0018126307383399"/>
    <n v="124778.64594918773"/>
    <n v="2.2696975577192829E-3"/>
  </r>
  <r>
    <x v="0"/>
    <x v="5"/>
    <x v="4"/>
    <x v="4"/>
    <s v="Forecast"/>
    <n v="124299.63980667903"/>
    <n v="125062.5"/>
    <x v="1"/>
    <n v="-762.86019332097203"/>
    <n v="762.86019332097203"/>
    <n v="6.0998316307524E-3"/>
    <n v="-6.0998316307524E-3"/>
    <x v="0"/>
    <n v="122222.5"/>
    <n v="1.0109271675223326"/>
    <n v="123558.0457324983"/>
    <n v="1.2029619330348426E-2"/>
    <x v="1"/>
    <n v="1.0018126307383399"/>
    <n v="124524.94915455719"/>
    <n v="4.2982576347250813E-3"/>
  </r>
  <r>
    <x v="0"/>
    <x v="5"/>
    <x v="5"/>
    <x v="4"/>
    <s v="Forecast"/>
    <n v="124725"/>
    <n v="125062.5"/>
    <x v="0"/>
    <n v="-337.5"/>
    <n v="337.5"/>
    <n v="2.6986506746626698E-3"/>
    <n v="-2.6986506746626698E-3"/>
    <x v="0"/>
    <n v="122222.5"/>
    <n v="1.0105915162768186"/>
    <n v="123517.02159814347"/>
    <n v="1.2357648390656881E-2"/>
    <x v="1"/>
    <n v="1.0018126307383399"/>
    <n v="124951.08036883945"/>
    <n v="8.9091159348764258E-4"/>
  </r>
  <r>
    <x v="0"/>
    <x v="6"/>
    <x v="0"/>
    <x v="4"/>
    <s v="Forecast"/>
    <n v="126491.53455122805"/>
    <n v="125487.5"/>
    <x v="6"/>
    <n v="1004.0345512280473"/>
    <n v="1004.0345512280473"/>
    <n v="8.0010722281346498E-3"/>
    <n v="8.0010722281346498E-3"/>
    <x v="0"/>
    <n v="122740"/>
    <n v="1.0400008839277533"/>
    <n v="127649.70849329243"/>
    <n v="1.7230469116784011E-2"/>
    <x v="0"/>
    <n v="1.0018126307383399"/>
    <n v="126720.81699489539"/>
    <n v="9.8282059559349523E-3"/>
  </r>
  <r>
    <x v="0"/>
    <x v="6"/>
    <x v="1"/>
    <x v="4"/>
    <s v="Forecast"/>
    <n v="126936.67622330363"/>
    <n v="125487.5"/>
    <x v="5"/>
    <n v="1449.1762233036279"/>
    <n v="1449.1762233036279"/>
    <n v="1.1548371138987001E-2"/>
    <n v="1.1548371138987001E-2"/>
    <x v="0"/>
    <n v="122740"/>
    <n v="1.0333602069517756"/>
    <n v="126834.63180126093"/>
    <n v="1.0735187180085079E-2"/>
    <x v="0"/>
    <n v="1.0018126307383399"/>
    <n v="127166.76554444869"/>
    <n v="1.3381934809831164E-2"/>
  </r>
  <r>
    <x v="0"/>
    <x v="6"/>
    <x v="2"/>
    <x v="4"/>
    <s v="Forecast"/>
    <n v="126564.3400834963"/>
    <n v="125487.5"/>
    <x v="4"/>
    <n v="1076.8400834962958"/>
    <n v="1076.8400834962958"/>
    <n v="8.5812537782352493E-3"/>
    <n v="8.5812537782352493E-3"/>
    <x v="0"/>
    <n v="122740"/>
    <n v="1.026684762050194"/>
    <n v="126015.28769404082"/>
    <n v="4.2058985479893765E-3"/>
    <x v="0"/>
    <n v="1.0018126307383399"/>
    <n v="126793.75449670936"/>
    <n v="1.0409439160947156E-2"/>
  </r>
  <r>
    <x v="0"/>
    <x v="6"/>
    <x v="3"/>
    <x v="4"/>
    <s v="Forecast"/>
    <n v="124622.72927307617"/>
    <n v="125487.5"/>
    <x v="3"/>
    <n v="-864.77072692383081"/>
    <n v="864.77072692383081"/>
    <n v="6.8912897852282601E-3"/>
    <n v="-6.8912897852282601E-3"/>
    <x v="0"/>
    <n v="122740"/>
    <n v="1.016221681614444"/>
    <n v="124731.04920135686"/>
    <n v="6.0280968115799718E-3"/>
    <x v="0"/>
    <n v="1.0018126307383399"/>
    <n v="124848.62426285236"/>
    <n v="5.091150410579847E-3"/>
  </r>
  <r>
    <x v="0"/>
    <x v="6"/>
    <x v="4"/>
    <x v="4"/>
    <s v="Forecast"/>
    <n v="124364.73158278706"/>
    <n v="125487.5"/>
    <x v="2"/>
    <n v="-1122.7684172129375"/>
    <n v="1122.7684172129375"/>
    <n v="8.9472530508053604E-3"/>
    <n v="-8.9472530508053604E-3"/>
    <x v="0"/>
    <n v="122740"/>
    <n v="1.0109271675223326"/>
    <n v="124081.2005416911"/>
    <n v="1.1206689577120447E-2"/>
    <x v="1"/>
    <n v="1.0018126307383399"/>
    <n v="124590.15891801941"/>
    <n v="7.1508403783690543E-3"/>
  </r>
  <r>
    <x v="0"/>
    <x v="6"/>
    <x v="5"/>
    <x v="4"/>
    <s v="Forecast"/>
    <n v="124780"/>
    <n v="125487.5"/>
    <x v="1"/>
    <n v="-707.5"/>
    <n v="707.5"/>
    <n v="5.6380117541587798E-3"/>
    <n v="-5.6380117541587798E-3"/>
    <x v="0"/>
    <n v="122740"/>
    <n v="1.0105915162768186"/>
    <n v="124040.00270781672"/>
    <n v="1.1534991869176463E-2"/>
    <x v="1"/>
    <n v="1.0018126307383399"/>
    <n v="125006.18006353006"/>
    <n v="3.8356006492275278E-3"/>
  </r>
  <r>
    <x v="0"/>
    <x v="6"/>
    <x v="6"/>
    <x v="4"/>
    <s v="Forecast"/>
    <n v="125311.04874627886"/>
    <n v="125487.5"/>
    <x v="0"/>
    <n v="-176.45125372114126"/>
    <n v="176.45125372114126"/>
    <n v="1.4061261378315901E-3"/>
    <n v="-1.4061261378315901E-3"/>
    <x v="0"/>
    <n v="122740"/>
    <n v="1.0166866873428386"/>
    <n v="124788.12400446001"/>
    <n v="5.573272202729255E-3"/>
    <x v="1"/>
    <n v="1.0018126307383399"/>
    <n v="125538.19140508998"/>
    <n v="4.0395581304894534E-4"/>
  </r>
  <r>
    <x v="1"/>
    <x v="0"/>
    <x v="0"/>
    <x v="4"/>
    <s v="Forecast"/>
    <n v="2728.5749999999998"/>
    <n v="2285"/>
    <x v="0"/>
    <n v="443.57499999999982"/>
    <n v="443.57499999999982"/>
    <n v="0.194124726477024"/>
    <n v="0.194124726477024"/>
    <x v="1"/>
    <n v="2360"/>
    <n v="0.97275727172409709"/>
    <n v="2295.7071612688692"/>
    <n v="4.6858473824372806E-3"/>
    <x v="0"/>
    <n v="1.1836764017367896"/>
    <n v="3229.7498378689602"/>
    <n v="0.41345725946125172"/>
  </r>
  <r>
    <x v="1"/>
    <x v="1"/>
    <x v="0"/>
    <x v="4"/>
    <s v="Forecast"/>
    <n v="2742.2178749999994"/>
    <n v="3355"/>
    <x v="1"/>
    <n v="-612.78212500000063"/>
    <n v="612.78212500000063"/>
    <n v="0.18264742921013399"/>
    <n v="-0.18264742921013399"/>
    <x v="1"/>
    <n v="3567.5"/>
    <n v="0.97275727172409709"/>
    <n v="3470.3115668757164"/>
    <n v="3.4370064642538417E-2"/>
    <x v="0"/>
    <n v="1.1836764017367896"/>
    <n v="3245.8985870583047"/>
    <n v="3.2519050057137212E-2"/>
  </r>
  <r>
    <x v="1"/>
    <x v="1"/>
    <x v="1"/>
    <x v="4"/>
    <s v="Forecast"/>
    <n v="2742.2178749999994"/>
    <n v="3355"/>
    <x v="0"/>
    <n v="-612.78212500000063"/>
    <n v="612.78212500000063"/>
    <n v="0.18264742921013399"/>
    <n v="-0.18264742921013399"/>
    <x v="1"/>
    <n v="3567.5"/>
    <n v="1.0288307180517806"/>
    <n v="3670.3535866497273"/>
    <n v="9.3995107794255517E-2"/>
    <x v="0"/>
    <n v="1.1836764017367896"/>
    <n v="3245.8985870583047"/>
    <n v="3.2519050057137212E-2"/>
  </r>
  <r>
    <x v="1"/>
    <x v="2"/>
    <x v="0"/>
    <x v="4"/>
    <s v="Forecast"/>
    <n v="2755.9289643749989"/>
    <n v="2560"/>
    <x v="2"/>
    <n v="195.92896437499894"/>
    <n v="195.92896437499894"/>
    <n v="7.6534751708983995E-2"/>
    <n v="7.6534751708983995E-2"/>
    <x v="1"/>
    <n v="4092.5"/>
    <n v="0.97275727172409709"/>
    <n v="3981.0091345308674"/>
    <n v="0.55508169317612011"/>
    <x v="0"/>
    <n v="1.1836764017367896"/>
    <n v="3262.1280799935957"/>
    <n v="0.27426878124749832"/>
  </r>
  <r>
    <x v="1"/>
    <x v="2"/>
    <x v="1"/>
    <x v="4"/>
    <s v="Forecast"/>
    <n v="2755.9289643749989"/>
    <n v="2560"/>
    <x v="1"/>
    <n v="195.92896437499894"/>
    <n v="195.92896437499894"/>
    <n v="7.6534751708983995E-2"/>
    <n v="7.6534751708983995E-2"/>
    <x v="1"/>
    <n v="4092.5"/>
    <n v="1.0288307180517806"/>
    <n v="4210.4897136269119"/>
    <n v="0.64472254438551246"/>
    <x v="0"/>
    <n v="1.1836764017367896"/>
    <n v="3262.1280799935957"/>
    <n v="0.27426878124749832"/>
  </r>
  <r>
    <x v="1"/>
    <x v="2"/>
    <x v="2"/>
    <x v="4"/>
    <s v="Forecast"/>
    <n v="2742.2178749999994"/>
    <n v="2560"/>
    <x v="0"/>
    <n v="182.21787499999937"/>
    <n v="182.21787499999937"/>
    <n v="7.1178857421874797E-2"/>
    <n v="7.1178857421874797E-2"/>
    <x v="1"/>
    <n v="4092.5"/>
    <n v="0.90476426636820495"/>
    <n v="3702.747760111879"/>
    <n v="0.44638584379370272"/>
    <x v="0"/>
    <n v="1.1836764017367896"/>
    <n v="3245.8985870583047"/>
    <n v="0.26792913556965026"/>
  </r>
  <r>
    <x v="1"/>
    <x v="3"/>
    <x v="0"/>
    <x v="4"/>
    <s v="Forecast"/>
    <n v="2769.7086091968736"/>
    <n v="3372.5"/>
    <x v="3"/>
    <n v="-602.79139080312643"/>
    <n v="602.79139080312643"/>
    <n v="0.178737254500556"/>
    <n v="-0.178737254500556"/>
    <x v="1"/>
    <n v="2700"/>
    <n v="0.97275727172409709"/>
    <n v="2626.4446336550623"/>
    <n v="0.22121730655150118"/>
    <x v="0"/>
    <n v="1.1836764017367896"/>
    <n v="3278.438720393563"/>
    <n v="2.7890668526741876E-2"/>
  </r>
  <r>
    <x v="1"/>
    <x v="3"/>
    <x v="1"/>
    <x v="4"/>
    <s v="Forecast"/>
    <n v="2769.7086091968736"/>
    <n v="3372.5"/>
    <x v="2"/>
    <n v="-602.79139080312643"/>
    <n v="602.79139080312643"/>
    <n v="0.178737254500556"/>
    <n v="-0.178737254500556"/>
    <x v="1"/>
    <n v="2700"/>
    <n v="1.0288307180517806"/>
    <n v="2777.8429387398078"/>
    <n v="0.17632529614831496"/>
    <x v="0"/>
    <n v="1.1836764017367896"/>
    <n v="3278.438720393563"/>
    <n v="2.7890668526741876E-2"/>
  </r>
  <r>
    <x v="1"/>
    <x v="3"/>
    <x v="2"/>
    <x v="4"/>
    <s v="Forecast"/>
    <n v="2755.9289643749989"/>
    <n v="3372.5"/>
    <x v="1"/>
    <n v="-616.57103562500106"/>
    <n v="616.57103562500106"/>
    <n v="0.18282313880652401"/>
    <n v="-0.18282313880652401"/>
    <x v="1"/>
    <n v="2700"/>
    <n v="0.90476426636820495"/>
    <n v="2442.8635191941535"/>
    <n v="0.2756520328556995"/>
    <x v="0"/>
    <n v="1.1836764017367896"/>
    <n v="3262.1280799935957"/>
    <n v="3.2727033359941961E-2"/>
  </r>
  <r>
    <x v="1"/>
    <x v="3"/>
    <x v="3"/>
    <x v="4"/>
    <s v="Forecast"/>
    <n v="2742.2178749999994"/>
    <n v="3372.5"/>
    <x v="0"/>
    <n v="-630.28212500000063"/>
    <n v="630.28212500000063"/>
    <n v="0.18688869532987401"/>
    <n v="-0.18688869532987401"/>
    <x v="1"/>
    <n v="2700"/>
    <n v="0.84472977708809915"/>
    <n v="2280.7703981378677"/>
    <n v="0.32371522664555441"/>
    <x v="0"/>
    <n v="1.1836764017367896"/>
    <n v="3245.8985870583047"/>
    <n v="3.7539336676559037E-2"/>
  </r>
  <r>
    <x v="1"/>
    <x v="4"/>
    <x v="0"/>
    <x v="4"/>
    <s v="Forecast"/>
    <n v="2783.5571522428581"/>
    <n v="2682.5"/>
    <x v="4"/>
    <n v="101.05715224285814"/>
    <n v="101.05715224285814"/>
    <n v="3.7672750137132602E-2"/>
    <n v="3.7672750137132602E-2"/>
    <x v="1"/>
    <n v="2582.5"/>
    <n v="0.97275727172409709"/>
    <n v="2512.1456542274809"/>
    <n v="6.350581389469491E-2"/>
    <x v="0"/>
    <n v="1.1836764017367896"/>
    <n v="3294.8309139955313"/>
    <n v="0.22826874706263983"/>
  </r>
  <r>
    <x v="1"/>
    <x v="4"/>
    <x v="1"/>
    <x v="4"/>
    <s v="Forecast"/>
    <n v="2783.5571522428581"/>
    <n v="2682.5"/>
    <x v="3"/>
    <n v="101.05715224285814"/>
    <n v="101.05715224285814"/>
    <n v="3.7672750137132602E-2"/>
    <n v="3.7672750137132602E-2"/>
    <x v="1"/>
    <n v="2582.5"/>
    <n v="1.0288307180517806"/>
    <n v="2656.9553293687236"/>
    <n v="9.5227103937656678E-3"/>
    <x v="0"/>
    <n v="1.1836764017367896"/>
    <n v="3294.8309139955313"/>
    <n v="0.22826874706263983"/>
  </r>
  <r>
    <x v="1"/>
    <x v="4"/>
    <x v="2"/>
    <x v="4"/>
    <s v="Forecast"/>
    <n v="2769.7086091968736"/>
    <n v="2682.5"/>
    <x v="2"/>
    <n v="87.208609196873567"/>
    <n v="87.208609196873567"/>
    <n v="3.2510199141425403E-2"/>
    <n v="3.2510199141425403E-2"/>
    <x v="1"/>
    <n v="2582.5"/>
    <n v="0.90476426636820495"/>
    <n v="2336.5537178958893"/>
    <n v="0.12896413125968711"/>
    <x v="0"/>
    <n v="1.1836764017367896"/>
    <n v="3278.438720393563"/>
    <n v="0.22215795727625834"/>
  </r>
  <r>
    <x v="1"/>
    <x v="4"/>
    <x v="3"/>
    <x v="4"/>
    <s v="Forecast"/>
    <n v="2755.9289643749989"/>
    <n v="2682.5"/>
    <x v="1"/>
    <n v="73.428964374998941"/>
    <n v="73.428964374998941"/>
    <n v="2.7373332479030399E-2"/>
    <n v="2.7373332479030399E-2"/>
    <x v="1"/>
    <n v="2582.5"/>
    <n v="0.84472977708809915"/>
    <n v="2181.5146493300163"/>
    <n v="0.18676061534761743"/>
    <x v="0"/>
    <n v="1.1836764017367896"/>
    <n v="3262.1280799935957"/>
    <n v="0.21607756942911305"/>
  </r>
  <r>
    <x v="1"/>
    <x v="4"/>
    <x v="4"/>
    <x v="4"/>
    <s v="Forecast"/>
    <n v="3158.145445748416"/>
    <n v="2682.5"/>
    <x v="0"/>
    <n v="475.64544574841602"/>
    <n v="475.64544574841602"/>
    <n v="0.17731423886240999"/>
    <n v="0.17731423886240999"/>
    <x v="1"/>
    <n v="2582.5"/>
    <n v="0.93834768878510688"/>
    <n v="2423.2829062875385"/>
    <n v="9.6632653760470283E-2"/>
    <x v="1"/>
    <n v="1.1836764017367896"/>
    <n v="3738.2222373849145"/>
    <n v="0.39355908197014522"/>
  </r>
  <r>
    <x v="1"/>
    <x v="5"/>
    <x v="0"/>
    <x v="4"/>
    <s v="Forecast"/>
    <n v="2797.4749380040721"/>
    <n v="3602.5"/>
    <x v="5"/>
    <n v="-805.0250619959279"/>
    <n v="805.0250619959279"/>
    <n v="0.22346289021399801"/>
    <n v="-0.22346289021399801"/>
    <x v="1"/>
    <n v="3857.5"/>
    <n v="0.97275727172409709"/>
    <n v="3752.4111756757047"/>
    <n v="4.1613095260431568E-2"/>
    <x v="0"/>
    <n v="1.1836764017367896"/>
    <n v="3311.3050685655085"/>
    <n v="8.0831348073418879E-2"/>
  </r>
  <r>
    <x v="1"/>
    <x v="5"/>
    <x v="1"/>
    <x v="4"/>
    <s v="Forecast"/>
    <n v="2797.4749380040721"/>
    <n v="3602.5"/>
    <x v="4"/>
    <n v="-805.0250619959279"/>
    <n v="805.0250619959279"/>
    <n v="0.22346289021399801"/>
    <n v="-0.22346289021399801"/>
    <x v="1"/>
    <n v="3857.5"/>
    <n v="1.0288307180517806"/>
    <n v="3968.7144948847435"/>
    <n v="0.10165565437466857"/>
    <x v="0"/>
    <n v="1.1836764017367896"/>
    <n v="3311.3050685655085"/>
    <n v="8.0831348073418879E-2"/>
  </r>
  <r>
    <x v="1"/>
    <x v="5"/>
    <x v="2"/>
    <x v="4"/>
    <s v="Forecast"/>
    <n v="2783.5571522428581"/>
    <n v="3602.5"/>
    <x v="3"/>
    <n v="-818.94284775714186"/>
    <n v="818.94284775714186"/>
    <n v="0.227326258919401"/>
    <n v="-0.227326258919401"/>
    <x v="1"/>
    <n v="3857.5"/>
    <n v="0.90476426636820495"/>
    <n v="3490.1281575153507"/>
    <n v="3.1192739065829086E-2"/>
    <x v="0"/>
    <n v="1.1836764017367896"/>
    <n v="3294.8309139955313"/>
    <n v="8.540432644121268E-2"/>
  </r>
  <r>
    <x v="1"/>
    <x v="5"/>
    <x v="3"/>
    <x v="4"/>
    <s v="Forecast"/>
    <n v="2769.7086091968736"/>
    <n v="3602.5"/>
    <x v="2"/>
    <n v="-832.79139080312643"/>
    <n v="832.79139080312643"/>
    <n v="0.231170406884976"/>
    <n v="-0.231170406884976"/>
    <x v="1"/>
    <n v="3857.5"/>
    <n v="0.84472977708809915"/>
    <n v="3258.5451151173424"/>
    <n v="9.5476720300529505E-2"/>
    <x v="0"/>
    <n v="1.1836764017367896"/>
    <n v="3278.438720393563"/>
    <n v="8.9954553672848575E-2"/>
  </r>
  <r>
    <x v="1"/>
    <x v="5"/>
    <x v="4"/>
    <x v="4"/>
    <s v="Forecast"/>
    <n v="2923.4289643749999"/>
    <n v="3602.5"/>
    <x v="1"/>
    <n v="-679.07103562500015"/>
    <n v="679.07103562500015"/>
    <n v="0.18849994049271299"/>
    <n v="-0.18849994049271299"/>
    <x v="1"/>
    <n v="3857.5"/>
    <n v="0.93834768878510688"/>
    <n v="3619.6762094885498"/>
    <n v="4.7678582896737908E-3"/>
    <x v="1"/>
    <n v="1.1836764017367896"/>
    <n v="3460.393877284509"/>
    <n v="3.9446529553224426E-2"/>
  </r>
  <r>
    <x v="1"/>
    <x v="5"/>
    <x v="5"/>
    <x v="4"/>
    <s v="Forecast"/>
    <n v="2923.4289643749999"/>
    <n v="3602.5"/>
    <x v="0"/>
    <n v="-679.07103562500015"/>
    <n v="679.07103562500015"/>
    <n v="0.18849994049271299"/>
    <n v="-0.18849994049271299"/>
    <x v="1"/>
    <n v="3857.5"/>
    <n v="0.97111025229034498"/>
    <n v="3746.0577982100058"/>
    <n v="3.9849492910480441E-2"/>
    <x v="1"/>
    <n v="1.1836764017367896"/>
    <n v="3460.393877284509"/>
    <n v="3.9446529553224426E-2"/>
  </r>
  <r>
    <x v="1"/>
    <x v="6"/>
    <x v="0"/>
    <x v="4"/>
    <s v="Forecast"/>
    <n v="2811.4623126940924"/>
    <n v="3585"/>
    <x v="6"/>
    <n v="-773.53768730590764"/>
    <n v="773.53768730590764"/>
    <n v="0.215770624074172"/>
    <n v="-0.215770624074172"/>
    <x v="1"/>
    <n v="4627.5"/>
    <n v="0.97275727172409709"/>
    <n v="4501.4342749032594"/>
    <n v="0.25563020220453542"/>
    <x v="0"/>
    <n v="1.1836764017367896"/>
    <n v="3327.8615939083361"/>
    <n v="7.1726194167828147E-2"/>
  </r>
  <r>
    <x v="1"/>
    <x v="6"/>
    <x v="1"/>
    <x v="4"/>
    <s v="Forecast"/>
    <n v="2811.4623126940924"/>
    <n v="3585"/>
    <x v="5"/>
    <n v="-773.53768730590764"/>
    <n v="773.53768730590764"/>
    <n v="0.215770624074172"/>
    <n v="-0.215770624074172"/>
    <x v="1"/>
    <n v="4627.5"/>
    <n v="1.0288307180517806"/>
    <n v="4760.9141477846151"/>
    <n v="0.32800952518399307"/>
    <x v="0"/>
    <n v="1.1836764017367896"/>
    <n v="3327.8615939083361"/>
    <n v="7.1726194167828147E-2"/>
  </r>
  <r>
    <x v="1"/>
    <x v="6"/>
    <x v="2"/>
    <x v="4"/>
    <s v="Forecast"/>
    <n v="2797.4749380040721"/>
    <n v="3585"/>
    <x v="4"/>
    <n v="-787.5250619959279"/>
    <n v="787.5250619959279"/>
    <n v="0.21967226276037"/>
    <n v="-0.21967226276037"/>
    <x v="1"/>
    <n v="4627.5"/>
    <n v="0.90476426636820495"/>
    <n v="4186.7966426188686"/>
    <n v="0.16786517227862444"/>
    <x v="0"/>
    <n v="1.1836764017367896"/>
    <n v="3311.3050685655085"/>
    <n v="7.6344471808784245E-2"/>
  </r>
  <r>
    <x v="1"/>
    <x v="6"/>
    <x v="3"/>
    <x v="4"/>
    <s v="Forecast"/>
    <n v="2783.5571522428581"/>
    <n v="3585"/>
    <x v="3"/>
    <n v="-801.44284775714186"/>
    <n v="801.44284775714186"/>
    <n v="0.22355449030882599"/>
    <n v="-0.22355449030882599"/>
    <x v="1"/>
    <n v="4627.5"/>
    <n v="0.84472977708809915"/>
    <n v="3908.9870434751788"/>
    <n v="9.0372954944261868E-2"/>
    <x v="0"/>
    <n v="1.1836764017367896"/>
    <n v="3294.8309139955313"/>
    <n v="8.0939772944063793E-2"/>
  </r>
  <r>
    <x v="1"/>
    <x v="6"/>
    <x v="4"/>
    <x v="4"/>
    <s v="Forecast"/>
    <n v="2769.7086091968736"/>
    <n v="3585"/>
    <x v="2"/>
    <n v="-815.29139080312643"/>
    <n v="815.29139080312643"/>
    <n v="0.22741740329236401"/>
    <n v="-0.22741740329236401"/>
    <x v="1"/>
    <n v="4627.5"/>
    <n v="0.93834768878510688"/>
    <n v="4342.2039298530817"/>
    <n v="0.21121448531466713"/>
    <x v="1"/>
    <n v="1.1836764017367896"/>
    <n v="3278.438720393563"/>
    <n v="8.5512211884640726E-2"/>
  </r>
  <r>
    <x v="1"/>
    <x v="6"/>
    <x v="5"/>
    <x v="4"/>
    <s v="Forecast"/>
    <n v="2769.7086091968736"/>
    <n v="3585"/>
    <x v="1"/>
    <n v="-815.29139080312643"/>
    <n v="815.29139080312643"/>
    <n v="0.22741740329236401"/>
    <n v="-0.22741740329236401"/>
    <x v="1"/>
    <n v="4627.5"/>
    <n v="0.97111025229034498"/>
    <n v="4493.8126924735716"/>
    <n v="0.25350423778900183"/>
    <x v="1"/>
    <n v="1.1836764017367896"/>
    <n v="3278.438720393563"/>
    <n v="8.5512211884640726E-2"/>
  </r>
  <r>
    <x v="1"/>
    <x v="6"/>
    <x v="6"/>
    <x v="4"/>
    <s v="Forecast"/>
    <n v="3435"/>
    <n v="3585"/>
    <x v="0"/>
    <n v="-150"/>
    <n v="150"/>
    <n v="4.1841004184100403E-2"/>
    <n v="-4.1841004184100403E-2"/>
    <x v="1"/>
    <n v="4627.5"/>
    <n v="1.0738970840789428"/>
    <n v="4969.4587565753081"/>
    <n v="0.38618096417721287"/>
    <x v="1"/>
    <n v="1.1836764017367896"/>
    <n v="4065.9284399658723"/>
    <n v="0.13415019245909965"/>
  </r>
  <r>
    <x v="2"/>
    <x v="0"/>
    <x v="0"/>
    <x v="4"/>
    <s v="Forecast"/>
    <n v="14829.849999999999"/>
    <n v="11507.5"/>
    <x v="0"/>
    <n v="3322.3499999999985"/>
    <n v="3322.3499999999985"/>
    <n v="0.28871170975450799"/>
    <n v="0.28871170975450799"/>
    <x v="2"/>
    <n v="12620"/>
    <n v="1.1154703398603345"/>
    <n v="14077.235689037421"/>
    <n v="0.22330964058548089"/>
    <x v="0"/>
    <n v="1.0370054508427586"/>
    <n v="15378.635285180482"/>
    <n v="0.33640106758031563"/>
  </r>
  <r>
    <x v="2"/>
    <x v="1"/>
    <x v="0"/>
    <x v="4"/>
    <s v="Forecast"/>
    <n v="14533.253000000001"/>
    <n v="12367.5"/>
    <x v="1"/>
    <n v="2165.7530000000006"/>
    <n v="2165.7530000000006"/>
    <n v="0.17511647463109001"/>
    <n v="0.17511647463109001"/>
    <x v="2"/>
    <n v="14222.5"/>
    <n v="1.1154703398603345"/>
    <n v="15864.776908663607"/>
    <n v="0.2827796166293598"/>
    <x v="0"/>
    <n v="1.0370054508427586"/>
    <n v="15071.062579476875"/>
    <n v="0.21860218956756619"/>
  </r>
  <r>
    <x v="2"/>
    <x v="1"/>
    <x v="1"/>
    <x v="4"/>
    <s v="Forecast"/>
    <n v="14533.253000000001"/>
    <n v="12367.5"/>
    <x v="0"/>
    <n v="2165.7530000000006"/>
    <n v="2165.7530000000006"/>
    <n v="0.17511647463109001"/>
    <n v="0.17511647463109001"/>
    <x v="2"/>
    <n v="14222.5"/>
    <n v="1.157965364408605"/>
    <n v="16469.162395301384"/>
    <n v="0.3316484653568938"/>
    <x v="0"/>
    <n v="1.0370054508427586"/>
    <n v="15071.062579476875"/>
    <n v="0.21860218956756619"/>
  </r>
  <r>
    <x v="2"/>
    <x v="2"/>
    <x v="0"/>
    <x v="4"/>
    <s v="Forecast"/>
    <n v="14242.587939999998"/>
    <n v="10252.5"/>
    <x v="2"/>
    <n v="3990.0879399999976"/>
    <n v="3990.0879399999976"/>
    <n v="0.38918194976834902"/>
    <n v="0.38918194976834902"/>
    <x v="2"/>
    <n v="13445"/>
    <n v="1.1154703398603345"/>
    <n v="14997.498719422198"/>
    <n v="0.46281382291365009"/>
    <x v="0"/>
    <n v="1.0370054508427586"/>
    <n v="14769.641327887335"/>
    <n v="0.44058925412214922"/>
  </r>
  <r>
    <x v="2"/>
    <x v="2"/>
    <x v="1"/>
    <x v="4"/>
    <s v="Forecast"/>
    <n v="14242.587939999998"/>
    <n v="10252.5"/>
    <x v="1"/>
    <n v="3990.0879399999976"/>
    <n v="3990.0879399999976"/>
    <n v="0.38918194976834902"/>
    <n v="0.38918194976834902"/>
    <x v="2"/>
    <n v="13445"/>
    <n v="1.157965364408605"/>
    <n v="15568.844324473694"/>
    <n v="0.51854126549365454"/>
    <x v="0"/>
    <n v="1.0370054508427586"/>
    <n v="14769.641327887335"/>
    <n v="0.44058925412214922"/>
  </r>
  <r>
    <x v="2"/>
    <x v="2"/>
    <x v="2"/>
    <x v="4"/>
    <s v="Forecast"/>
    <n v="12342.337868575953"/>
    <n v="10252.5"/>
    <x v="0"/>
    <n v="2089.8378685759526"/>
    <n v="2089.8378685759526"/>
    <n v="0.20383690500618901"/>
    <n v="0.20383690500618901"/>
    <x v="2"/>
    <n v="13445"/>
    <n v="1.02291455946854"/>
    <n v="13753.086252054522"/>
    <n v="0.34143733255835373"/>
    <x v="0"/>
    <n v="1.0370054508427586"/>
    <n v="12799.071645856258"/>
    <n v="0.24838543241709421"/>
  </r>
  <r>
    <x v="2"/>
    <x v="3"/>
    <x v="0"/>
    <x v="4"/>
    <s v="Forecast"/>
    <n v="13957.736181199998"/>
    <n v="20297.5"/>
    <x v="3"/>
    <n v="-6339.7638188000019"/>
    <n v="6339.7638188000019"/>
    <n v="0.31234210217021802"/>
    <n v="-0.31234210217021802"/>
    <x v="2"/>
    <n v="13430"/>
    <n v="1.1154703398603345"/>
    <n v="14980.766664324292"/>
    <n v="0.26194030475061991"/>
    <x v="0"/>
    <n v="1.0370054508427586"/>
    <n v="14474.248501329588"/>
    <n v="0.2868950116354434"/>
  </r>
  <r>
    <x v="2"/>
    <x v="3"/>
    <x v="1"/>
    <x v="4"/>
    <s v="Forecast"/>
    <n v="13957.736181199998"/>
    <n v="20297.5"/>
    <x v="2"/>
    <n v="-6339.7638188000019"/>
    <n v="6339.7638188000019"/>
    <n v="0.31234210217021802"/>
    <n v="-0.31234210217021802"/>
    <x v="2"/>
    <n v="13430"/>
    <n v="1.157965364408605"/>
    <n v="15551.474844007565"/>
    <n v="0.23382313861275697"/>
    <x v="0"/>
    <n v="1.0370054508427586"/>
    <n v="14474.248501329588"/>
    <n v="0.2868950116354434"/>
  </r>
  <r>
    <x v="2"/>
    <x v="3"/>
    <x v="2"/>
    <x v="4"/>
    <s v="Forecast"/>
    <n v="14375"/>
    <n v="20297.5"/>
    <x v="1"/>
    <n v="-5922.5"/>
    <n v="5922.5"/>
    <n v="0.291784702549575"/>
    <n v="-0.291784702549575"/>
    <x v="2"/>
    <n v="13430"/>
    <n v="1.02291455946854"/>
    <n v="13737.742533662493"/>
    <n v="0.32318056245042526"/>
    <x v="0"/>
    <n v="1.0370054508427586"/>
    <n v="14906.953355864656"/>
    <n v="0.26557687617368364"/>
  </r>
  <r>
    <x v="2"/>
    <x v="3"/>
    <x v="3"/>
    <x v="4"/>
    <s v="Forecast"/>
    <n v="11746.587720541829"/>
    <n v="20297.5"/>
    <x v="0"/>
    <n v="-8550.9122794581708"/>
    <n v="8550.9122794581708"/>
    <n v="0.42127908754566701"/>
    <n v="-0.42127908754566701"/>
    <x v="2"/>
    <n v="13430"/>
    <n v="0.84799008996950132"/>
    <n v="11388.506908290403"/>
    <n v="0.4389207090385317"/>
    <x v="0"/>
    <n v="1.0370054508427586"/>
    <n v="12181.275495004493"/>
    <n v="0.39986325926816146"/>
  </r>
  <r>
    <x v="2"/>
    <x v="4"/>
    <x v="0"/>
    <x v="4"/>
    <s v="Forecast"/>
    <n v="13678.581457575998"/>
    <n v="12157.5"/>
    <x v="4"/>
    <n v="1521.0814575759978"/>
    <n v="1521.0814575759978"/>
    <n v="0.12511465824190801"/>
    <n v="0.12511465824190801"/>
    <x v="2"/>
    <n v="11070"/>
    <n v="1.1154703398603345"/>
    <n v="12348.256662253903"/>
    <n v="1.5690451347226273E-2"/>
    <x v="0"/>
    <n v="1.0370054508427586"/>
    <n v="14184.763531302997"/>
    <n v="0.16675003341994626"/>
  </r>
  <r>
    <x v="2"/>
    <x v="4"/>
    <x v="1"/>
    <x v="4"/>
    <s v="Forecast"/>
    <n v="13678.581457575998"/>
    <n v="12157.5"/>
    <x v="3"/>
    <n v="1521.0814575759978"/>
    <n v="1521.0814575759978"/>
    <n v="0.12511465824190801"/>
    <n v="0.12511465824190801"/>
    <x v="2"/>
    <n v="11070"/>
    <n v="1.157965364408605"/>
    <n v="12818.676584003257"/>
    <n v="5.4384255315916653E-2"/>
    <x v="0"/>
    <n v="1.0370054508427586"/>
    <n v="14184.763531302997"/>
    <n v="0.16675003341994626"/>
  </r>
  <r>
    <x v="2"/>
    <x v="4"/>
    <x v="2"/>
    <x v="4"/>
    <s v="Forecast"/>
    <n v="12747.309669545566"/>
    <n v="12157.5"/>
    <x v="2"/>
    <n v="589.80966954556607"/>
    <n v="589.80966954556607"/>
    <n v="4.8514058774054403E-2"/>
    <n v="4.8514058774054403E-2"/>
    <x v="2"/>
    <n v="11070"/>
    <n v="1.02291455946854"/>
    <n v="11323.664173316738"/>
    <n v="6.8586125986696445E-2"/>
    <x v="0"/>
    <n v="1.0370054508427586"/>
    <n v="13219.029610899357"/>
    <n v="8.7314794233959048E-2"/>
  </r>
  <r>
    <x v="2"/>
    <x v="4"/>
    <x v="3"/>
    <x v="4"/>
    <s v="Forecast"/>
    <n v="11823.47416663255"/>
    <n v="12157.5"/>
    <x v="1"/>
    <n v="-334.0258333674501"/>
    <n v="334.0258333674501"/>
    <n v="2.7474878335796801E-2"/>
    <n v="-2.7474878335796801E-2"/>
    <x v="2"/>
    <n v="11070"/>
    <n v="0.84799008996950132"/>
    <n v="9387.2502959623798"/>
    <n v="0.22786343442628995"/>
    <x v="0"/>
    <n v="1.0370054508427586"/>
    <n v="12261.007158696497"/>
    <n v="8.5138522472956481E-3"/>
  </r>
  <r>
    <x v="2"/>
    <x v="4"/>
    <x v="4"/>
    <x v="4"/>
    <s v="Forecast"/>
    <n v="15375"/>
    <n v="12157.5"/>
    <x v="0"/>
    <n v="3217.5"/>
    <n v="3217.5"/>
    <n v="0.26465144972239402"/>
    <n v="0.26465144972239402"/>
    <x v="2"/>
    <n v="11070"/>
    <n v="1.0478263897123719"/>
    <n v="11599.438134115957"/>
    <n v="4.5902682778864327E-2"/>
    <x v="1"/>
    <n v="1.0370054508427586"/>
    <n v="15943.958806707415"/>
    <n v="0.31145044677831912"/>
  </r>
  <r>
    <x v="2"/>
    <x v="5"/>
    <x v="0"/>
    <x v="4"/>
    <s v="Forecast"/>
    <n v="13405.009828424478"/>
    <n v="13535"/>
    <x v="5"/>
    <n v="-129.99017157552225"/>
    <n v="129.99017157552225"/>
    <n v="9.6040023328793703E-3"/>
    <n v="-9.6040023328793703E-3"/>
    <x v="2"/>
    <n v="11295"/>
    <n v="1.1154703398603345"/>
    <n v="12599.237488722478"/>
    <n v="6.9136498801442348E-2"/>
    <x v="0"/>
    <n v="1.0370054508427586"/>
    <n v="13901.068260676937"/>
    <n v="2.704604807365622E-2"/>
  </r>
  <r>
    <x v="2"/>
    <x v="5"/>
    <x v="1"/>
    <x v="4"/>
    <s v="Forecast"/>
    <n v="13405.009828424478"/>
    <n v="13535"/>
    <x v="4"/>
    <n v="-129.99017157552225"/>
    <n v="129.99017157552225"/>
    <n v="9.6040023328793703E-3"/>
    <n v="-9.6040023328793703E-3"/>
    <x v="2"/>
    <n v="11295"/>
    <n v="1.157965364408605"/>
    <n v="13079.218790995194"/>
    <n v="3.3674267381219536E-2"/>
    <x v="0"/>
    <n v="1.0370054508427586"/>
    <n v="13901.068260676937"/>
    <n v="2.704604807365622E-2"/>
  </r>
  <r>
    <x v="2"/>
    <x v="5"/>
    <x v="2"/>
    <x v="4"/>
    <s v="Forecast"/>
    <n v="13596.683691441514"/>
    <n v="13535"/>
    <x v="3"/>
    <n v="61.683691441514384"/>
    <n v="61.683691441514384"/>
    <n v="4.5573469849659702E-3"/>
    <n v="4.5573469849659702E-3"/>
    <x v="2"/>
    <n v="11295"/>
    <n v="1.02291455946854"/>
    <n v="11553.819949197159"/>
    <n v="0.1463745881642291"/>
    <x v="0"/>
    <n v="1.0370054508427586"/>
    <n v="14099.835101409692"/>
    <n v="4.1731444507550168E-2"/>
  </r>
  <r>
    <x v="2"/>
    <x v="5"/>
    <x v="3"/>
    <x v="4"/>
    <s v="Forecast"/>
    <n v="11905.486375795987"/>
    <n v="13535"/>
    <x v="2"/>
    <n v="-1629.5136242040135"/>
    <n v="1629.5136242040135"/>
    <n v="0.120392583982565"/>
    <n v="-0.120392583982565"/>
    <x v="2"/>
    <n v="11295"/>
    <n v="0.84799008996950132"/>
    <n v="9578.0480662055179"/>
    <n v="0.29234960722530345"/>
    <x v="0"/>
    <n v="1.0370054508427586"/>
    <n v="12346.054266634637"/>
    <n v="8.7842314988205591E-2"/>
  </r>
  <r>
    <x v="2"/>
    <x v="5"/>
    <x v="4"/>
    <x v="4"/>
    <s v="Forecast"/>
    <n v="13012.5"/>
    <n v="13535"/>
    <x v="1"/>
    <n v="-522.5"/>
    <n v="522.5"/>
    <n v="3.8603620243812302E-2"/>
    <n v="-3.8603620243812302E-2"/>
    <x v="2"/>
    <n v="11295"/>
    <n v="1.0478263897123719"/>
    <n v="11835.19907180124"/>
    <n v="0.12558558760242036"/>
    <x v="1"/>
    <n v="1.0370054508427586"/>
    <n v="13494.033429091396"/>
    <n v="3.0267137723386699E-3"/>
  </r>
  <r>
    <x v="2"/>
    <x v="5"/>
    <x v="5"/>
    <x v="4"/>
    <s v="Forecast"/>
    <n v="13012.5"/>
    <n v="13535"/>
    <x v="0"/>
    <n v="-522.5"/>
    <n v="522.5"/>
    <n v="3.8603620243812302E-2"/>
    <n v="-3.8603620243812302E-2"/>
    <x v="2"/>
    <n v="11295"/>
    <n v="1.1240482638722866"/>
    <n v="12696.125140437478"/>
    <n v="6.1978194278723461E-2"/>
    <x v="1"/>
    <n v="1.0370054508427586"/>
    <n v="13494.033429091396"/>
    <n v="3.0267137723386699E-3"/>
  </r>
  <r>
    <x v="2"/>
    <x v="6"/>
    <x v="0"/>
    <x v="4"/>
    <s v="Forecast"/>
    <n v="13136.909631855988"/>
    <n v="16497.5"/>
    <x v="6"/>
    <n v="-3360.5903681440122"/>
    <n v="3360.5903681440122"/>
    <n v="0.20370300761594301"/>
    <n v="-0.20370300761594301"/>
    <x v="2"/>
    <n v="15412.5"/>
    <n v="1.1154703398603345"/>
    <n v="17192.186613097405"/>
    <n v="4.2108599066367929E-2"/>
    <x v="0"/>
    <n v="1.0370054508427586"/>
    <n v="13623.046895463396"/>
    <n v="0.1742356784080378"/>
  </r>
  <r>
    <x v="2"/>
    <x v="6"/>
    <x v="1"/>
    <x v="4"/>
    <s v="Forecast"/>
    <n v="13136.909631855988"/>
    <n v="16497.5"/>
    <x v="5"/>
    <n v="-3360.5903681440122"/>
    <n v="3360.5903681440122"/>
    <n v="0.20370300761594301"/>
    <n v="-0.20370300761594301"/>
    <x v="2"/>
    <n v="15412.5"/>
    <n v="1.157965364408605"/>
    <n v="17847.141178947626"/>
    <n v="8.1808830365062951E-2"/>
    <x v="0"/>
    <n v="1.0370054508427586"/>
    <n v="13623.046895463396"/>
    <n v="0.1742356784080378"/>
  </r>
  <r>
    <x v="2"/>
    <x v="6"/>
    <x v="2"/>
    <x v="4"/>
    <s v="Forecast"/>
    <n v="14500"/>
    <n v="16497.5"/>
    <x v="4"/>
    <n v="-1997.5"/>
    <n v="1997.5"/>
    <n v="0.12107895135626601"/>
    <n v="-0.12107895135626601"/>
    <x v="2"/>
    <n v="15412.5"/>
    <n v="1.02291455946854"/>
    <n v="15765.670647808873"/>
    <n v="4.4360015286626905E-2"/>
    <x v="0"/>
    <n v="1.0370054508427586"/>
    <n v="15036.579037220001"/>
    <n v="8.8554081696014503E-2"/>
  </r>
  <r>
    <x v="2"/>
    <x v="6"/>
    <x v="3"/>
    <x v="4"/>
    <s v="Forecast"/>
    <n v="11982.372821886707"/>
    <n v="16497.5"/>
    <x v="3"/>
    <n v="-4515.1271781132928"/>
    <n v="4515.1271781132928"/>
    <n v="0.273685538906701"/>
    <n v="-0.273685538906701"/>
    <x v="2"/>
    <n v="15412.5"/>
    <n v="0.84799008996950132"/>
    <n v="13069.647261654938"/>
    <n v="0.20778013264707149"/>
    <x v="0"/>
    <n v="1.0370054508427586"/>
    <n v="12425.785930326643"/>
    <n v="0.24680794482032772"/>
  </r>
  <r>
    <x v="2"/>
    <x v="6"/>
    <x v="4"/>
    <x v="4"/>
    <s v="Forecast"/>
    <n v="13485"/>
    <n v="16497.5"/>
    <x v="2"/>
    <n v="-3012.5"/>
    <n v="3012.5"/>
    <n v="0.18260342476132799"/>
    <n v="-0.18260342476132799"/>
    <x v="2"/>
    <n v="15412.5"/>
    <n v="1.0478263897123719"/>
    <n v="16149.624231441931"/>
    <n v="2.1086574848193332E-2"/>
    <x v="1"/>
    <n v="1.0370054508427586"/>
    <n v="13984.0185046146"/>
    <n v="0.15235529597729355"/>
  </r>
  <r>
    <x v="2"/>
    <x v="6"/>
    <x v="5"/>
    <x v="4"/>
    <s v="Forecast"/>
    <n v="13485"/>
    <n v="16497.5"/>
    <x v="1"/>
    <n v="-3012.5"/>
    <n v="3012.5"/>
    <n v="0.18260342476132799"/>
    <n v="-0.18260342476132799"/>
    <x v="2"/>
    <n v="15412.5"/>
    <n v="1.1240482638722866"/>
    <n v="17324.393866931616"/>
    <n v="5.0122374113145372E-2"/>
    <x v="1"/>
    <n v="1.0370054508427586"/>
    <n v="13984.0185046146"/>
    <n v="0.15235529597729355"/>
  </r>
  <r>
    <x v="2"/>
    <x v="6"/>
    <x v="6"/>
    <x v="4"/>
    <s v="Forecast"/>
    <n v="13312.5"/>
    <n v="16497.5"/>
    <x v="0"/>
    <n v="-3185"/>
    <n v="3185"/>
    <n v="0.19305955447795101"/>
    <n v="-0.19305955447795101"/>
    <x v="2"/>
    <n v="15412.5"/>
    <n v="1.2693038323727706"/>
    <n v="19563.145316445327"/>
    <n v="0.18582484112412953"/>
    <x v="1"/>
    <n v="1.0370054508427586"/>
    <n v="13805.135064344224"/>
    <n v="0.16319835948815131"/>
  </r>
  <r>
    <x v="3"/>
    <x v="0"/>
    <x v="0"/>
    <x v="4"/>
    <s v="Forecast"/>
    <n v="2321.2772740536279"/>
    <n v="2565"/>
    <x v="0"/>
    <n v="-243.72272594637207"/>
    <n v="243.72272594637207"/>
    <n v="9.5018606606772693E-2"/>
    <n v="-9.5018606606772693E-2"/>
    <x v="3"/>
    <n v="2197.5"/>
    <n v="0.90595761737216929"/>
    <n v="1990.8418641753419"/>
    <n v="0.22384332780688423"/>
    <x v="0"/>
    <n v="1.0552169608377078"/>
    <n v="2449.4511503885083"/>
    <n v="4.5048284448924655E-2"/>
  </r>
  <r>
    <x v="3"/>
    <x v="1"/>
    <x v="0"/>
    <x v="4"/>
    <s v="Forecast"/>
    <n v="2279.9167376602281"/>
    <n v="2490"/>
    <x v="1"/>
    <n v="-210.08326233977186"/>
    <n v="210.08326233977186"/>
    <n v="8.4370788088261803E-2"/>
    <n v="-8.4370788088261803E-2"/>
    <x v="3"/>
    <n v="2312.5"/>
    <n v="0.90595761737216929"/>
    <n v="2095.0269901731413"/>
    <n v="0.15862369872564608"/>
    <x v="0"/>
    <n v="1.0552169608377078"/>
    <n v="2405.8068108768475"/>
    <n v="3.3812525752270069E-2"/>
  </r>
  <r>
    <x v="3"/>
    <x v="1"/>
    <x v="1"/>
    <x v="4"/>
    <s v="Forecast"/>
    <n v="2565"/>
    <n v="2490"/>
    <x v="0"/>
    <n v="75"/>
    <n v="75"/>
    <n v="3.0120481927710802E-2"/>
    <n v="3.0120481927710802E-2"/>
    <x v="3"/>
    <n v="2312.5"/>
    <n v="0.99092731936938838"/>
    <n v="2291.5194260417106"/>
    <n v="7.9711073878831071E-2"/>
    <x v="0"/>
    <n v="1.0552169608377078"/>
    <n v="2706.6315045487204"/>
    <n v="8.7000604236433896E-2"/>
  </r>
  <r>
    <x v="3"/>
    <x v="2"/>
    <x v="0"/>
    <x v="4"/>
    <s v="Forecast"/>
    <n v="2818.9845561158463"/>
    <n v="3042.5"/>
    <x v="2"/>
    <n v="-223.51544388415368"/>
    <n v="223.51544388415368"/>
    <n v="7.34644022626635E-2"/>
    <n v="-7.34644022626635E-2"/>
    <x v="3"/>
    <n v="2640"/>
    <n v="0.90595761737216929"/>
    <n v="2391.7281098625267"/>
    <n v="0.21389380119555407"/>
    <x v="0"/>
    <n v="1.0552169608377078"/>
    <n v="2974.6403159529982"/>
    <n v="2.2303922447658765E-2"/>
  </r>
  <r>
    <x v="3"/>
    <x v="2"/>
    <x v="1"/>
    <x v="4"/>
    <s v="Forecast"/>
    <n v="2565"/>
    <n v="3042.5"/>
    <x v="1"/>
    <n v="-477.5"/>
    <n v="477.5"/>
    <n v="0.15694330320460101"/>
    <n v="-0.15694330320460101"/>
    <x v="3"/>
    <n v="2640"/>
    <n v="0.99092731936938838"/>
    <n v="2616.0481231351855"/>
    <n v="0.14016495541982399"/>
    <x v="0"/>
    <n v="1.0552169608377078"/>
    <n v="2706.6315045487204"/>
    <n v="0.1103922745936827"/>
  </r>
  <r>
    <x v="3"/>
    <x v="2"/>
    <x v="2"/>
    <x v="4"/>
    <s v="Forecast"/>
    <n v="2625"/>
    <n v="3042.5"/>
    <x v="0"/>
    <n v="-417.5"/>
    <n v="417.5"/>
    <n v="0.13722267871815899"/>
    <n v="-0.13722267871815899"/>
    <x v="3"/>
    <n v="2640"/>
    <n v="1.0612617634024626"/>
    <n v="2801.7310553825014"/>
    <n v="7.9135232413310969E-2"/>
    <x v="0"/>
    <n v="1.0552169608377078"/>
    <n v="2769.9445221989831"/>
    <n v="8.9582737157277534E-2"/>
  </r>
  <r>
    <x v="3"/>
    <x v="3"/>
    <x v="0"/>
    <x v="4"/>
    <s v="Forecast"/>
    <n v="2552.2104580526566"/>
    <n v="2525"/>
    <x v="3"/>
    <n v="27.210458052656577"/>
    <n v="27.210458052656577"/>
    <n v="1.07764190307551E-2"/>
    <n v="1.07764190307551E-2"/>
    <x v="3"/>
    <n v="2105"/>
    <n v="0.90595761737216929"/>
    <n v="1907.0407845684163"/>
    <n v="0.2447363229432015"/>
    <x v="0"/>
    <n v="1.0552169608377078"/>
    <n v="2693.1357629645381"/>
    <n v="6.6588420976054705E-2"/>
  </r>
  <r>
    <x v="3"/>
    <x v="3"/>
    <x v="1"/>
    <x v="4"/>
    <s v="Forecast"/>
    <n v="2565"/>
    <n v="2525"/>
    <x v="2"/>
    <n v="40"/>
    <n v="40"/>
    <n v="1.58415841584158E-2"/>
    <n v="1.58415841584158E-2"/>
    <x v="3"/>
    <n v="2105"/>
    <n v="0.99092731936938838"/>
    <n v="2085.9020072725625"/>
    <n v="0.17390019513957919"/>
    <x v="0"/>
    <n v="1.0552169608377078"/>
    <n v="2706.6315045487204"/>
    <n v="7.1933269128206093E-2"/>
  </r>
  <r>
    <x v="3"/>
    <x v="3"/>
    <x v="2"/>
    <x v="4"/>
    <s v="Forecast"/>
    <n v="2430.7415337642751"/>
    <n v="2525"/>
    <x v="1"/>
    <n v="-94.258466235724882"/>
    <n v="94.258466235724882"/>
    <n v="3.73300856379108E-2"/>
    <n v="-3.73300856379108E-2"/>
    <x v="3"/>
    <n v="2105"/>
    <n v="1.0612617634024626"/>
    <n v="2233.9560119621838"/>
    <n v="0.11526494575755099"/>
    <x v="0"/>
    <n v="1.0552169608377078"/>
    <n v="2564.9596938407267"/>
    <n v="1.5825621323060073E-2"/>
  </r>
  <r>
    <x v="3"/>
    <x v="3"/>
    <x v="3"/>
    <x v="4"/>
    <s v="Forecast"/>
    <n v="2892.8832557395244"/>
    <n v="2525"/>
    <x v="0"/>
    <n v="367.88325573952443"/>
    <n v="367.88325573952443"/>
    <n v="0.145696338906742"/>
    <n v="0.145696338906742"/>
    <x v="3"/>
    <n v="2105"/>
    <n v="1.1321514576164746"/>
    <n v="2383.178818282679"/>
    <n v="5.616680464052317E-2"/>
    <x v="0"/>
    <n v="1.0552169608377078"/>
    <n v="3052.6194771797541"/>
    <n v="0.20895820878406102"/>
  </r>
  <r>
    <x v="3"/>
    <x v="4"/>
    <x v="0"/>
    <x v="4"/>
    <s v="Forecast"/>
    <n v="2831.1158381521909"/>
    <n v="2855"/>
    <x v="4"/>
    <n v="-23.884161847809082"/>
    <n v="23.884161847809082"/>
    <n v="8.3657309449418904E-3"/>
    <n v="-8.3657309449418904E-3"/>
    <x v="3"/>
    <n v="2787.5"/>
    <n v="0.90595761737216929"/>
    <n v="2525.3568584249219"/>
    <n v="0.11546169582314468"/>
    <x v="0"/>
    <n v="1.0552169608377078"/>
    <n v="2987.4414505144546"/>
    <n v="4.6389299654800202E-2"/>
  </r>
  <r>
    <x v="3"/>
    <x v="4"/>
    <x v="1"/>
    <x v="4"/>
    <s v="Forecast"/>
    <n v="2565"/>
    <n v="2855"/>
    <x v="3"/>
    <n v="-290"/>
    <n v="290"/>
    <n v="0.10157618213660199"/>
    <n v="-0.10157618213660199"/>
    <x v="3"/>
    <n v="2787.5"/>
    <n v="0.99092731936938838"/>
    <n v="2762.20990274217"/>
    <n v="3.2500909722532396E-2"/>
    <x v="0"/>
    <n v="1.0552169608377078"/>
    <n v="2706.6315045487204"/>
    <n v="5.1967949369975348E-2"/>
  </r>
  <r>
    <x v="3"/>
    <x v="4"/>
    <x v="2"/>
    <x v="4"/>
    <s v="Forecast"/>
    <n v="2687.5"/>
    <n v="2855"/>
    <x v="2"/>
    <n v="-167.5"/>
    <n v="167.5"/>
    <n v="5.8669001751313503E-2"/>
    <n v="-5.8669001751313503E-2"/>
    <x v="3"/>
    <n v="2787.5"/>
    <n v="1.0612617634024626"/>
    <n v="2958.2671654843643"/>
    <n v="3.6170635896449858E-2"/>
    <x v="0"/>
    <n v="1.0552169608377078"/>
    <n v="2835.8955822513394"/>
    <n v="6.691564885695475E-3"/>
  </r>
  <r>
    <x v="3"/>
    <x v="4"/>
    <x v="3"/>
    <x v="4"/>
    <s v="Forecast"/>
    <n v="2716.154698200919"/>
    <n v="2855"/>
    <x v="1"/>
    <n v="-138.84530179908097"/>
    <n v="138.84530179908097"/>
    <n v="4.8632329877086197E-2"/>
    <n v="-4.8632329877086197E-2"/>
    <x v="3"/>
    <n v="2787.5"/>
    <n v="1.1321514576164746"/>
    <n v="3155.8721881059232"/>
    <n v="0.10538430406512196"/>
    <x v="0"/>
    <n v="1.0552169608377078"/>
    <n v="2866.132505800635"/>
    <n v="3.8993015063520297E-3"/>
  </r>
  <r>
    <x v="3"/>
    <x v="4"/>
    <x v="4"/>
    <x v="4"/>
    <s v="Forecast"/>
    <n v="2354.9250336395771"/>
    <n v="2855"/>
    <x v="0"/>
    <n v="-500.07496636042288"/>
    <n v="500.07496636042288"/>
    <n v="0.175157606430971"/>
    <n v="-0.175157606430971"/>
    <x v="3"/>
    <n v="2787.5"/>
    <n v="1.1429146061954849"/>
    <n v="3185.8744647699141"/>
    <n v="0.11589298240627463"/>
    <x v="1"/>
    <n v="1.0552169608377078"/>
    <n v="2484.9568369977915"/>
    <n v="0.12961231628798897"/>
  </r>
  <r>
    <x v="3"/>
    <x v="5"/>
    <x v="0"/>
    <x v="4"/>
    <s v="Forecast"/>
    <n v="2899.8189302465976"/>
    <n v="2970"/>
    <x v="5"/>
    <n v="-70.181069753402426"/>
    <n v="70.181069753402426"/>
    <n v="2.36299898159604E-2"/>
    <n v="-2.36299898159604E-2"/>
    <x v="3"/>
    <n v="2665"/>
    <n v="0.90595761737216929"/>
    <n v="2414.3770502968309"/>
    <n v="0.18707843424349127"/>
    <x v="0"/>
    <n v="1.0552169608377078"/>
    <n v="3059.9381185544676"/>
    <n v="3.0282194799484029E-2"/>
  </r>
  <r>
    <x v="3"/>
    <x v="5"/>
    <x v="1"/>
    <x v="4"/>
    <s v="Forecast"/>
    <n v="2565"/>
    <n v="2970"/>
    <x v="4"/>
    <n v="-405"/>
    <n v="405"/>
    <n v="0.13636363636363599"/>
    <n v="-0.13636363636363599"/>
    <x v="3"/>
    <n v="2665"/>
    <n v="0.99092731936938838"/>
    <n v="2640.8213061194201"/>
    <n v="0.11083457706416831"/>
    <x v="0"/>
    <n v="1.0552169608377078"/>
    <n v="2706.6315045487204"/>
    <n v="8.8676261094706943E-2"/>
  </r>
  <r>
    <x v="3"/>
    <x v="5"/>
    <x v="2"/>
    <x v="4"/>
    <s v="Forecast"/>
    <n v="2875"/>
    <n v="2970"/>
    <x v="3"/>
    <n v="-95"/>
    <n v="95"/>
    <n v="3.1986531986532001E-2"/>
    <n v="-3.1986531986532001E-2"/>
    <x v="3"/>
    <n v="2665"/>
    <n v="1.0612617634024626"/>
    <n v="2828.2625994675627"/>
    <n v="4.7723030482302115E-2"/>
    <x v="0"/>
    <n v="1.0552169608377078"/>
    <n v="3033.7487624084097"/>
    <n v="2.1464229767141303E-2"/>
  </r>
  <r>
    <x v="3"/>
    <x v="5"/>
    <x v="3"/>
    <x v="4"/>
    <s v="Forecast"/>
    <n v="2531.063970469846"/>
    <n v="2970"/>
    <x v="2"/>
    <n v="-438.93602953015397"/>
    <n v="438.93602953015397"/>
    <n v="0.14778990893271199"/>
    <n v="-0.14778990893271199"/>
    <x v="3"/>
    <n v="2665"/>
    <n v="1.1321514576164746"/>
    <n v="3017.1836345479051"/>
    <n v="1.5886745639025271E-2"/>
    <x v="0"/>
    <n v="1.0552169608377078"/>
    <n v="2670.8216306050126"/>
    <n v="0.10073345770874996"/>
  </r>
  <r>
    <x v="3"/>
    <x v="5"/>
    <x v="4"/>
    <x v="4"/>
    <s v="Forecast"/>
    <n v="2718.6252855085841"/>
    <n v="2970"/>
    <x v="1"/>
    <n v="-251.37471449141594"/>
    <n v="251.37471449141594"/>
    <n v="8.4637951007210804E-2"/>
    <n v="-8.4637951007210804E-2"/>
    <x v="3"/>
    <n v="2665"/>
    <n v="1.1429146061954849"/>
    <n v="3045.8674255109672"/>
    <n v="2.5544587714130377E-2"/>
    <x v="1"/>
    <n v="1.0552169608377078"/>
    <n v="2868.7395114309138"/>
    <n v="3.4094440595651913E-2"/>
  </r>
  <r>
    <x v="3"/>
    <x v="5"/>
    <x v="5"/>
    <x v="4"/>
    <s v="Forecast"/>
    <n v="2964.048324463216"/>
    <n v="2970"/>
    <x v="0"/>
    <n v="-5.9516755367840233"/>
    <n v="5.9516755367840233"/>
    <n v="2.0039311571663399E-3"/>
    <n v="-2.0039311571663399E-3"/>
    <x v="3"/>
    <n v="2665"/>
    <n v="1.1254007694888231"/>
    <n v="2999.1930506877134"/>
    <n v="9.8293099958630861E-3"/>
    <x v="1"/>
    <n v="1.0552169608377078"/>
    <n v="3127.7140647161746"/>
    <n v="5.310237869231467E-2"/>
  </r>
  <r>
    <x v="3"/>
    <x v="6"/>
    <x v="0"/>
    <x v="4"/>
    <s v="Forecast"/>
    <n v="2825.1706954563342"/>
    <n v="2965"/>
    <x v="6"/>
    <n v="-139.82930454366578"/>
    <n v="139.82930454366578"/>
    <n v="4.7159967805620803E-2"/>
    <n v="-4.7159967805620803E-2"/>
    <x v="3"/>
    <n v="2480"/>
    <n v="0.90595761737216929"/>
    <n v="2246.77489108298"/>
    <n v="0.24223443808331196"/>
    <x v="0"/>
    <n v="1.0552169608377078"/>
    <n v="2981.1680351071864"/>
    <n v="5.4529629366564481E-3"/>
  </r>
  <r>
    <x v="3"/>
    <x v="6"/>
    <x v="1"/>
    <x v="4"/>
    <s v="Forecast"/>
    <n v="2565"/>
    <n v="2965"/>
    <x v="5"/>
    <n v="-400"/>
    <n v="400"/>
    <n v="0.134907251264755"/>
    <n v="-0.134907251264755"/>
    <x v="3"/>
    <n v="2480"/>
    <n v="0.99092731936938838"/>
    <n v="2457.499752036083"/>
    <n v="0.17116365867248465"/>
    <x v="0"/>
    <n v="1.0552169608377078"/>
    <n v="2706.6315045487204"/>
    <n v="8.7139458836856531E-2"/>
  </r>
  <r>
    <x v="3"/>
    <x v="6"/>
    <x v="2"/>
    <x v="4"/>
    <s v="Forecast"/>
    <n v="2600"/>
    <n v="2965"/>
    <x v="4"/>
    <n v="-365"/>
    <n v="365"/>
    <n v="0.12310286677908901"/>
    <n v="-0.12310286677908901"/>
    <x v="3"/>
    <n v="2480"/>
    <n v="1.0612617634024626"/>
    <n v="2631.9291732381071"/>
    <n v="0.11233417428731633"/>
    <x v="0"/>
    <n v="1.0552169608377078"/>
    <n v="2743.5640981780402"/>
    <n v="7.4683272115332128E-2"/>
  </r>
  <r>
    <x v="3"/>
    <x v="6"/>
    <x v="3"/>
    <x v="4"/>
    <s v="Forecast"/>
    <n v="2612.5"/>
    <n v="2965"/>
    <x v="3"/>
    <n v="-352.5"/>
    <n v="352.5"/>
    <n v="0.118887015177066"/>
    <n v="-0.118887015177066"/>
    <x v="3"/>
    <n v="2480"/>
    <n v="1.1321514576164746"/>
    <n v="2807.7356148888571"/>
    <n v="5.3040264792965572E-2"/>
    <x v="0"/>
    <n v="1.0552169608377078"/>
    <n v="2756.7543101885117"/>
    <n v="7.0234634000501964E-2"/>
  </r>
  <r>
    <x v="3"/>
    <x v="6"/>
    <x v="4"/>
    <x v="4"/>
    <s v="Forecast"/>
    <n v="2459.1983284411199"/>
    <n v="2965"/>
    <x v="2"/>
    <n v="-505.80167155888012"/>
    <n v="505.80167155888012"/>
    <n v="0.17059078298781799"/>
    <n v="-0.17059078298781799"/>
    <x v="3"/>
    <n v="2480"/>
    <n v="1.1429146061954849"/>
    <n v="2834.4282233648028"/>
    <n v="4.4037698696525206E-2"/>
    <x v="1"/>
    <n v="1.0552169608377078"/>
    <n v="2594.9877862348098"/>
    <n v="0.12479332673362231"/>
  </r>
  <r>
    <x v="3"/>
    <x v="6"/>
    <x v="5"/>
    <x v="4"/>
    <s v="Forecast"/>
    <n v="2889.9580024179904"/>
    <n v="2965"/>
    <x v="1"/>
    <n v="-75.041997582009571"/>
    <n v="75.041997582009571"/>
    <n v="2.5309274058013299E-2"/>
    <n v="-2.5309274058013299E-2"/>
    <x v="3"/>
    <n v="2480"/>
    <n v="1.1254007694888231"/>
    <n v="2790.9939083322811"/>
    <n v="5.868670882553758E-2"/>
    <x v="1"/>
    <n v="1.0552169608377078"/>
    <n v="3049.5327002601248"/>
    <n v="2.851018558520229E-2"/>
  </r>
  <r>
    <x v="3"/>
    <x v="6"/>
    <x v="6"/>
    <x v="4"/>
    <s v="Forecast"/>
    <n v="2262.5"/>
    <n v="2965"/>
    <x v="0"/>
    <n v="-702.5"/>
    <n v="702.5"/>
    <n v="0.23693086003372699"/>
    <n v="-0.23693086003372699"/>
    <x v="3"/>
    <n v="2480"/>
    <n v="1.1127289054450078"/>
    <n v="2759.5676855036195"/>
    <n v="6.9285772174158683E-2"/>
    <x v="1"/>
    <n v="1.0552169608377078"/>
    <n v="2387.4283738953141"/>
    <n v="0.19479650121574568"/>
  </r>
  <r>
    <x v="4"/>
    <x v="0"/>
    <x v="0"/>
    <x v="4"/>
    <s v="Forecast"/>
    <n v="18750"/>
    <n v="15930"/>
    <x v="0"/>
    <n v="2820"/>
    <n v="2820"/>
    <n v="0.177024482109228"/>
    <n v="0.177024482109228"/>
    <x v="4"/>
    <n v="18210"/>
    <n v="1.1645296341907534"/>
    <n v="21206.084638613618"/>
    <n v="0.33120430876419449"/>
    <x v="0"/>
    <n v="0.97740808992841244"/>
    <n v="18326.401686157733"/>
    <n v="0.15043325085735926"/>
  </r>
  <r>
    <x v="4"/>
    <x v="1"/>
    <x v="0"/>
    <x v="4"/>
    <s v="Forecast"/>
    <n v="18000"/>
    <n v="15945"/>
    <x v="1"/>
    <n v="2055"/>
    <n v="2055"/>
    <n v="0.128880526810912"/>
    <n v="0.128880526810912"/>
    <x v="4"/>
    <n v="17107.5"/>
    <n v="1.1645296341907534"/>
    <n v="19922.190716918314"/>
    <n v="0.24943184176345651"/>
    <x v="0"/>
    <n v="0.97740808992841244"/>
    <n v="17593.345618711424"/>
    <n v="0.10337695946763401"/>
  </r>
  <r>
    <x v="4"/>
    <x v="1"/>
    <x v="1"/>
    <x v="4"/>
    <s v="Forecast"/>
    <n v="18193.952157247561"/>
    <n v="15945"/>
    <x v="0"/>
    <n v="2248.9521572475605"/>
    <n v="2248.9521572475605"/>
    <n v="0.141044349780342"/>
    <n v="0.141044349780342"/>
    <x v="4"/>
    <n v="17107.5"/>
    <n v="1.0130723608688623"/>
    <n v="17331.135413564061"/>
    <n v="8.6932293105303315E-2"/>
    <x v="0"/>
    <n v="0.97740808992841244"/>
    <n v="17782.916026264258"/>
    <n v="0.11526597844241192"/>
  </r>
  <r>
    <x v="4"/>
    <x v="2"/>
    <x v="0"/>
    <x v="4"/>
    <s v="Forecast"/>
    <n v="17250"/>
    <n v="15882.5"/>
    <x v="2"/>
    <n v="1367.5"/>
    <n v="1367.5"/>
    <n v="8.61010546198646E-2"/>
    <n v="8.61010546198646E-2"/>
    <x v="4"/>
    <n v="22052.5"/>
    <n v="1.1645296341907534"/>
    <n v="25680.789757991588"/>
    <n v="0.61692364287685109"/>
    <x v="0"/>
    <n v="0.97740808992841244"/>
    <n v="16860.289551265116"/>
    <n v="6.1563957265236315E-2"/>
  </r>
  <r>
    <x v="4"/>
    <x v="2"/>
    <x v="1"/>
    <x v="4"/>
    <s v="Forecast"/>
    <n v="16000"/>
    <n v="15882.5"/>
    <x v="1"/>
    <n v="117.5"/>
    <n v="117.5"/>
    <n v="7.3980796474106703E-3"/>
    <n v="7.3980796474106703E-3"/>
    <x v="4"/>
    <n v="22052.5"/>
    <n v="1.0130723608688623"/>
    <n v="22340.778238060586"/>
    <n v="0.40662856842818107"/>
    <x v="0"/>
    <n v="0.97740808992841244"/>
    <n v="15638.529438854599"/>
    <n v="1.5360967174273635E-2"/>
  </r>
  <r>
    <x v="4"/>
    <x v="2"/>
    <x v="2"/>
    <x v="4"/>
    <s v="Forecast"/>
    <n v="16104.449999999999"/>
    <n v="15882.5"/>
    <x v="0"/>
    <n v="221.94999999999891"/>
    <n v="221.94999999999891"/>
    <n v="1.3974500236108901E-2"/>
    <n v="1.3974500236108901E-2"/>
    <x v="4"/>
    <n v="22052.5"/>
    <n v="1.0746734801184754"/>
    <n v="23699.23692031268"/>
    <n v="0.49216036016450054"/>
    <x v="0"/>
    <n v="0.97740808992841244"/>
    <n v="15740.61971384762"/>
    <n v="8.9331204881082944E-3"/>
  </r>
  <r>
    <x v="4"/>
    <x v="3"/>
    <x v="0"/>
    <x v="4"/>
    <s v="Forecast"/>
    <n v="16250"/>
    <n v="14377.5"/>
    <x v="3"/>
    <n v="1872.5"/>
    <n v="1872.5"/>
    <n v="0.130238219440097"/>
    <n v="0.130238219440097"/>
    <x v="4"/>
    <n v="26840"/>
    <n v="1.1645296341907534"/>
    <n v="31255.975381679822"/>
    <n v="1.1739506438309735"/>
    <x v="0"/>
    <n v="0.97740808992841244"/>
    <n v="15882.881461336701"/>
    <n v="0.10470397922703538"/>
  </r>
  <r>
    <x v="4"/>
    <x v="3"/>
    <x v="1"/>
    <x v="4"/>
    <s v="Forecast"/>
    <n v="15984"/>
    <n v="14377.5"/>
    <x v="2"/>
    <n v="1606.5"/>
    <n v="1606.5"/>
    <n v="0.111737089201878"/>
    <n v="0.111737089201878"/>
    <x v="4"/>
    <n v="26840"/>
    <n v="1.0130723608688623"/>
    <n v="27190.862165720264"/>
    <n v="0.89120933164460192"/>
    <x v="0"/>
    <n v="0.97740808992841244"/>
    <n v="15622.890909415744"/>
    <n v="8.662082485938058E-2"/>
  </r>
  <r>
    <x v="4"/>
    <x v="3"/>
    <x v="2"/>
    <x v="4"/>
    <s v="Forecast"/>
    <n v="16265.494500000001"/>
    <n v="14377.5"/>
    <x v="1"/>
    <n v="1887.9945000000007"/>
    <n v="1887.9945000000007"/>
    <n v="0.13131591027647399"/>
    <n v="0.13131591027647399"/>
    <x v="4"/>
    <n v="26840"/>
    <n v="1.0746734801184754"/>
    <n v="28844.236206379879"/>
    <n v="1.006206656677439"/>
    <x v="0"/>
    <n v="0.97740808992841244"/>
    <n v="15898.025910986098"/>
    <n v="0.10575732296895135"/>
  </r>
  <r>
    <x v="4"/>
    <x v="3"/>
    <x v="3"/>
    <x v="4"/>
    <s v="Forecast"/>
    <n v="16041.324999999999"/>
    <n v="14377.5"/>
    <x v="0"/>
    <n v="1663.8249999999989"/>
    <n v="1663.8249999999989"/>
    <n v="0.115724221874457"/>
    <n v="0.115724221874457"/>
    <x v="4"/>
    <n v="26840"/>
    <n v="0.84235151487019355"/>
    <n v="22608.714659115994"/>
    <n v="0.57250667077836859"/>
    <x v="0"/>
    <n v="0.97740808992841244"/>
    <n v="15678.920828170889"/>
    <n v="9.0517880589176758E-2"/>
  </r>
  <r>
    <x v="4"/>
    <x v="4"/>
    <x v="0"/>
    <x v="4"/>
    <s v="Forecast"/>
    <n v="16875"/>
    <n v="17125"/>
    <x v="4"/>
    <n v="-250"/>
    <n v="250"/>
    <n v="1.4598540145985399E-2"/>
    <n v="-1.4598540145985399E-2"/>
    <x v="4"/>
    <n v="17382.5"/>
    <n v="1.1645296341907534"/>
    <n v="20242.43636632077"/>
    <n v="0.18204007978515443"/>
    <x v="0"/>
    <n v="0.97740808992841244"/>
    <n v="16493.76151754196"/>
    <n v="3.6860641311418418E-2"/>
  </r>
  <r>
    <x v="4"/>
    <x v="4"/>
    <x v="1"/>
    <x v="4"/>
    <s v="Forecast"/>
    <n v="15968.016"/>
    <n v="17125"/>
    <x v="3"/>
    <n v="-1156.9840000000004"/>
    <n v="1156.9840000000004"/>
    <n v="6.7561109489051099E-2"/>
    <n v="-6.7561109489051099E-2"/>
    <x v="4"/>
    <n v="17382.5"/>
    <n v="1.0130723608688623"/>
    <n v="17609.730312803"/>
    <n v="2.8305419725722619E-2"/>
    <x v="0"/>
    <n v="0.97740808992841244"/>
    <n v="15607.268018506329"/>
    <n v="8.862668505072531E-2"/>
  </r>
  <r>
    <x v="4"/>
    <x v="4"/>
    <x v="2"/>
    <x v="4"/>
    <s v="Forecast"/>
    <n v="16428.149444999999"/>
    <n v="17125"/>
    <x v="2"/>
    <n v="-696.8505550000009"/>
    <n v="696.8505550000009"/>
    <n v="4.0692003211678901E-2"/>
    <n v="-4.0692003211678901E-2"/>
    <x v="4"/>
    <n v="17382.5"/>
    <n v="1.0746734801184754"/>
    <n v="18680.511768159398"/>
    <n v="9.0832803980110857E-2"/>
    <x v="0"/>
    <n v="0.97740808992841244"/>
    <n v="16057.006170095958"/>
    <n v="6.236460320607546E-2"/>
  </r>
  <r>
    <x v="4"/>
    <x v="4"/>
    <x v="3"/>
    <x v="4"/>
    <s v="Forecast"/>
    <n v="16201.738249999999"/>
    <n v="17125"/>
    <x v="1"/>
    <n v="-923.26175000000148"/>
    <n v="923.26175000000148"/>
    <n v="5.3913094890511E-2"/>
    <n v="-5.3913094890511E-2"/>
    <x v="4"/>
    <n v="17382.5"/>
    <n v="0.84235151487019355"/>
    <n v="14642.175207231139"/>
    <n v="0.14498246965073638"/>
    <x v="0"/>
    <n v="0.97740808992841244"/>
    <n v="15835.710036452598"/>
    <n v="7.5287005170651233E-2"/>
  </r>
  <r>
    <x v="4"/>
    <x v="4"/>
    <x v="4"/>
    <x v="4"/>
    <s v="Forecast"/>
    <n v="15254.535736206781"/>
    <n v="17125"/>
    <x v="0"/>
    <n v="-1870.4642637932193"/>
    <n v="1870.4642637932193"/>
    <n v="0.109224190586465"/>
    <n v="-0.109224190586465"/>
    <x v="4"/>
    <n v="17382.5"/>
    <n v="0.72931161401160638"/>
    <n v="12677.259130556748"/>
    <n v="0.25972209456602935"/>
    <x v="1"/>
    <n v="0.97740808992841244"/>
    <n v="14909.906636670579"/>
    <n v="0.1293485175666815"/>
  </r>
  <r>
    <x v="4"/>
    <x v="5"/>
    <x v="0"/>
    <x v="4"/>
    <s v="Forecast"/>
    <n v="16650"/>
    <n v="13915"/>
    <x v="5"/>
    <n v="2735"/>
    <n v="2735"/>
    <n v="0.19655048508803399"/>
    <n v="0.19655048508803399"/>
    <x v="4"/>
    <n v="14660"/>
    <n v="1.1645296341907534"/>
    <n v="17072.004437236446"/>
    <n v="0.2268777892372581"/>
    <x v="0"/>
    <n v="0.97740808992841244"/>
    <n v="16273.844697308066"/>
    <n v="0.16951812413281109"/>
  </r>
  <r>
    <x v="4"/>
    <x v="5"/>
    <x v="1"/>
    <x v="4"/>
    <s v="Forecast"/>
    <n v="15952.047984000001"/>
    <n v="13915"/>
    <x v="4"/>
    <n v="2037.0479840000007"/>
    <n v="2037.0479840000007"/>
    <n v="0.14639223744161001"/>
    <n v="0.14639223744161001"/>
    <x v="4"/>
    <n v="14660"/>
    <n v="1.0130723608688623"/>
    <n v="14851.640810337522"/>
    <n v="6.731159255030697E-2"/>
    <x v="0"/>
    <n v="0.97740808992841244"/>
    <n v="15591.660750487823"/>
    <n v="0.12049304710656292"/>
  </r>
  <r>
    <x v="4"/>
    <x v="5"/>
    <x v="2"/>
    <x v="4"/>
    <s v="Forecast"/>
    <n v="16592.430939449998"/>
    <n v="13915"/>
    <x v="3"/>
    <n v="2677.4309394499978"/>
    <n v="2677.4309394499978"/>
    <n v="0.19241329065397"/>
    <n v="0.19241329065397"/>
    <x v="4"/>
    <n v="14660"/>
    <n v="1.0746734801184754"/>
    <n v="15754.71321853685"/>
    <n v="0.13221079543922745"/>
    <x v="0"/>
    <n v="0.97740808992841244"/>
    <n v="16217.576231796917"/>
    <n v="0.16547439682335011"/>
  </r>
  <r>
    <x v="4"/>
    <x v="5"/>
    <x v="3"/>
    <x v="4"/>
    <s v="Forecast"/>
    <n v="16363.755632499999"/>
    <n v="13915"/>
    <x v="2"/>
    <n v="2448.7556324999987"/>
    <n v="2448.7556324999987"/>
    <n v="0.175979563959756"/>
    <n v="0.175979563959756"/>
    <x v="4"/>
    <n v="14660"/>
    <n v="0.84235151487019355"/>
    <n v="12348.873207997038"/>
    <n v="0.11254953589672743"/>
    <x v="0"/>
    <n v="0.97740808992841244"/>
    <n v="15994.067136817124"/>
    <n v="0.149411939404752"/>
  </r>
  <r>
    <x v="4"/>
    <x v="5"/>
    <x v="4"/>
    <x v="4"/>
    <s v="Forecast"/>
    <n v="15523.373854827341"/>
    <n v="13915"/>
    <x v="1"/>
    <n v="1608.3738548273413"/>
    <n v="1608.3738548273413"/>
    <n v="0.115585616588382"/>
    <n v="0.115585616588382"/>
    <x v="4"/>
    <n v="14660"/>
    <n v="0.72931161401160638"/>
    <n v="10691.708261410149"/>
    <n v="0.23164151912251893"/>
    <x v="1"/>
    <n v="0.97740808992841244"/>
    <n v="15172.671188691449"/>
    <n v="9.0382406661261155E-2"/>
  </r>
  <r>
    <x v="4"/>
    <x v="5"/>
    <x v="5"/>
    <x v="4"/>
    <s v="Forecast"/>
    <n v="15523.373854827341"/>
    <n v="13915"/>
    <x v="0"/>
    <n v="1608.3738548273413"/>
    <n v="1608.3738548273413"/>
    <n v="0.115585616588382"/>
    <n v="0.115585616588382"/>
    <x v="4"/>
    <n v="14660"/>
    <n v="0.7470245816398724"/>
    <n v="10951.380366840529"/>
    <n v="0.21298021079119447"/>
    <x v="1"/>
    <n v="0.97740808992841244"/>
    <n v="15172.671188691449"/>
    <n v="9.0382406661261155E-2"/>
  </r>
  <r>
    <x v="4"/>
    <x v="6"/>
    <x v="0"/>
    <x v="4"/>
    <s v="Forecast"/>
    <n v="16000"/>
    <n v="16095"/>
    <x v="6"/>
    <n v="-95"/>
    <n v="95"/>
    <n v="5.9024541783162503E-3"/>
    <n v="-5.9024541783162503E-3"/>
    <x v="4"/>
    <n v="19095"/>
    <n v="1.1645296341907534"/>
    <n v="22236.693364872437"/>
    <n v="0.38159014382556306"/>
    <x v="0"/>
    <n v="0.97740808992841244"/>
    <n v="15638.529438854599"/>
    <n v="2.8361016535905625E-2"/>
  </r>
  <r>
    <x v="4"/>
    <x v="6"/>
    <x v="1"/>
    <x v="4"/>
    <s v="Forecast"/>
    <n v="15936.095936016001"/>
    <n v="16095"/>
    <x v="5"/>
    <n v="-158.90406398399864"/>
    <n v="158.90406398399864"/>
    <n v="9.87288375172405E-3"/>
    <n v="-9.87288375172405E-3"/>
    <x v="4"/>
    <n v="19095"/>
    <n v="1.0130723608688623"/>
    <n v="19344.616730790927"/>
    <n v="0.20190225105877149"/>
    <x v="0"/>
    <n v="0.97740808992841244"/>
    <n v="15576.069089737335"/>
    <n v="3.2241746521445472E-2"/>
  </r>
  <r>
    <x v="4"/>
    <x v="6"/>
    <x v="2"/>
    <x v="4"/>
    <s v="Forecast"/>
    <n v="16758.355248844498"/>
    <n v="16095"/>
    <x v="4"/>
    <n v="663.35524884449842"/>
    <n v="663.35524884449842"/>
    <n v="4.1214989055265501E-2"/>
    <n v="4.1214989055265501E-2"/>
    <x v="4"/>
    <n v="19095"/>
    <n v="1.0746734801184754"/>
    <n v="20520.890102862289"/>
    <n v="0.27498540558324258"/>
    <x v="0"/>
    <n v="0.97740808992841244"/>
    <n v="16379.751994114886"/>
    <n v="1.7691953657339905E-2"/>
  </r>
  <r>
    <x v="4"/>
    <x v="6"/>
    <x v="3"/>
    <x v="4"/>
    <s v="Forecast"/>
    <n v="16527.393188825001"/>
    <n v="16095"/>
    <x v="3"/>
    <n v="432.39318882500083"/>
    <n v="432.39318882500083"/>
    <n v="2.6865062990059099E-2"/>
    <n v="2.6865062990059099E-2"/>
    <x v="4"/>
    <n v="19095"/>
    <n v="0.84235151487019355"/>
    <n v="16084.702176446346"/>
    <n v="6.3981507012450263E-4"/>
    <x v="0"/>
    <n v="0.97740808992841244"/>
    <n v="16154.007808185297"/>
    <n v="3.6662198313325324E-3"/>
  </r>
  <r>
    <x v="4"/>
    <x v="6"/>
    <x v="4"/>
    <x v="4"/>
    <s v="Forecast"/>
    <n v="15775.409591034124"/>
    <n v="16095"/>
    <x v="2"/>
    <n v="-319.59040896587612"/>
    <n v="319.59040896587612"/>
    <n v="1.9856502576320399E-2"/>
    <n v="-1.9856502576320399E-2"/>
    <x v="4"/>
    <n v="19095"/>
    <n v="0.72931161401160638"/>
    <n v="13926.205269551623"/>
    <n v="0.13474959493310823"/>
    <x v="1"/>
    <n v="0.97740808992841244"/>
    <n v="15419.012956211021"/>
    <n v="4.1999816327367413E-2"/>
  </r>
  <r>
    <x v="4"/>
    <x v="6"/>
    <x v="5"/>
    <x v="4"/>
    <s v="Forecast"/>
    <n v="15775.409591034124"/>
    <n v="16095"/>
    <x v="1"/>
    <n v="-319.59040896587612"/>
    <n v="319.59040896587612"/>
    <n v="1.9856502576320399E-2"/>
    <n v="-1.9856502576320399E-2"/>
    <x v="4"/>
    <n v="19095"/>
    <n v="0.7470245816398724"/>
    <n v="14264.434386413364"/>
    <n v="0.11373504899575244"/>
    <x v="1"/>
    <n v="0.97740808992841244"/>
    <n v="15419.012956211021"/>
    <n v="4.1999816327367413E-2"/>
  </r>
  <r>
    <x v="4"/>
    <x v="6"/>
    <x v="6"/>
    <x v="4"/>
    <s v="Forecast"/>
    <n v="15523.373854827341"/>
    <n v="16095"/>
    <x v="0"/>
    <n v="-571.62614517265865"/>
    <n v="571.62614517265865"/>
    <n v="3.5515759252728103E-2"/>
    <n v="-3.5515759252728103E-2"/>
    <x v="4"/>
    <n v="19095"/>
    <n v="0.82334735442273133"/>
    <n v="15721.817732702055"/>
    <n v="2.318622350406618E-2"/>
    <x v="1"/>
    <n v="0.97740808992841244"/>
    <n v="15172.671188691449"/>
    <n v="5.730530048515383E-2"/>
  </r>
  <r>
    <x v="5"/>
    <x v="0"/>
    <x v="0"/>
    <x v="4"/>
    <s v="Forecast"/>
    <n v="575892.24534130003"/>
    <n v="594815"/>
    <x v="0"/>
    <n v="-18922.754658699967"/>
    <n v="18922.754658699967"/>
    <n v="3.1812840393567701E-2"/>
    <n v="-3.1812840393567701E-2"/>
    <x v="5"/>
    <n v="603832.5"/>
    <n v="1.1025413634493961"/>
    <n v="665750.30784505745"/>
    <n v="0.11925608440449123"/>
    <x v="0"/>
    <n v="1.0196167866584092"/>
    <n v="587189.40065639256"/>
    <n v="1.2820119438157133E-2"/>
  </r>
  <r>
    <x v="5"/>
    <x v="1"/>
    <x v="0"/>
    <x v="4"/>
    <s v="Forecast"/>
    <n v="681436.47710001911"/>
    <n v="609262.5"/>
    <x v="1"/>
    <n v="72173.97710001911"/>
    <n v="72173.97710001911"/>
    <n v="0.11846121679903"/>
    <n v="0.11846121679903"/>
    <x v="5"/>
    <n v="601765"/>
    <n v="1.1025413634493961"/>
    <n v="663470.80357612588"/>
    <n v="8.8973642028068164E-2"/>
    <x v="0"/>
    <n v="1.0196167866584092"/>
    <n v="694804.07109254808"/>
    <n v="0.14040183187468142"/>
  </r>
  <r>
    <x v="5"/>
    <x v="1"/>
    <x v="1"/>
    <x v="4"/>
    <s v="Forecast"/>
    <n v="662500"/>
    <n v="609262.5"/>
    <x v="0"/>
    <n v="53237.5"/>
    <n v="53237.5"/>
    <n v="8.7380234299665599E-2"/>
    <n v="8.7380234299665599E-2"/>
    <x v="5"/>
    <n v="601765"/>
    <n v="1.0909091009687073"/>
    <n v="656470.9151444342"/>
    <n v="7.7484524559502999E-2"/>
    <x v="0"/>
    <n v="1.0196167866584092"/>
    <n v="675496.12116119603"/>
    <n v="0.10871114037249302"/>
  </r>
  <r>
    <x v="5"/>
    <x v="2"/>
    <x v="0"/>
    <x v="4"/>
    <s v="Forecast"/>
    <n v="670932.84778510698"/>
    <n v="734682.5"/>
    <x v="2"/>
    <n v="-63749.652214893023"/>
    <n v="63749.652214893023"/>
    <n v="8.6771703715405005E-2"/>
    <n v="-8.6771703715405005E-2"/>
    <x v="5"/>
    <n v="559340"/>
    <n v="1.1025413634493961"/>
    <n v="616695.48623178527"/>
    <n v="0.16059592241303519"/>
    <x v="0"/>
    <n v="1.0196167866584092"/>
    <n v="684094.39432222629"/>
    <n v="6.8857099056767665E-2"/>
  </r>
  <r>
    <x v="5"/>
    <x v="2"/>
    <x v="1"/>
    <x v="4"/>
    <s v="Forecast"/>
    <n v="650000"/>
    <n v="734682.5"/>
    <x v="1"/>
    <n v="-84682.5"/>
    <n v="84682.5"/>
    <n v="0.115264076658965"/>
    <n v="-0.115264076658965"/>
    <x v="5"/>
    <n v="559340"/>
    <n v="1.0909091009687073"/>
    <n v="610189.0965358367"/>
    <n v="0.16945197886728391"/>
    <x v="0"/>
    <n v="1.0196167866584092"/>
    <n v="662750.91132796591"/>
    <n v="9.7908400801753268E-2"/>
  </r>
  <r>
    <x v="5"/>
    <x v="2"/>
    <x v="2"/>
    <x v="4"/>
    <s v="Forecast"/>
    <n v="625000"/>
    <n v="734682.5"/>
    <x v="0"/>
    <n v="-109682.5"/>
    <n v="109682.5"/>
    <n v="0.149292381402851"/>
    <n v="-0.149292381402851"/>
    <x v="5"/>
    <n v="559340"/>
    <n v="1.071789610360824"/>
    <n v="599494.80065922334"/>
    <n v="0.1840083292317112"/>
    <x v="0"/>
    <n v="1.0196167866584092"/>
    <n v="637260.49166150577"/>
    <n v="0.13260423154014725"/>
  </r>
  <r>
    <x v="5"/>
    <x v="3"/>
    <x v="0"/>
    <x v="4"/>
    <s v="Forecast"/>
    <n v="581719.20255516609"/>
    <n v="583602.5"/>
    <x v="3"/>
    <n v="-1883.2974448339082"/>
    <n v="1883.2974448339082"/>
    <n v="3.2270208658014801E-3"/>
    <n v="-3.2270208658014801E-3"/>
    <x v="5"/>
    <n v="537535"/>
    <n v="1.1025413634493961"/>
    <n v="592654.57180177118"/>
    <n v="1.5510680303410587E-2"/>
    <x v="0"/>
    <n v="1.0196167866584092"/>
    <n v="593130.66404679068"/>
    <n v="1.6326462012741006E-2"/>
  </r>
  <r>
    <x v="5"/>
    <x v="3"/>
    <x v="1"/>
    <x v="4"/>
    <s v="Forecast"/>
    <n v="550000"/>
    <n v="583602.5"/>
    <x v="2"/>
    <n v="-33602.5"/>
    <n v="33602.5"/>
    <n v="5.7577717710256597E-2"/>
    <n v="-5.7577717710256597E-2"/>
    <x v="5"/>
    <n v="537535"/>
    <n v="1.0909091009687073"/>
    <n v="586401.82358921412"/>
    <n v="4.7966271378448921E-3"/>
    <x v="0"/>
    <n v="1.0196167866584092"/>
    <n v="560789.23266212502"/>
    <n v="3.9090420856447622E-2"/>
  </r>
  <r>
    <x v="5"/>
    <x v="3"/>
    <x v="2"/>
    <x v="4"/>
    <s v="Forecast"/>
    <n v="566970.0719135399"/>
    <n v="583602.5"/>
    <x v="1"/>
    <n v="-16632.428086460102"/>
    <n v="16632.428086460102"/>
    <n v="2.8499583340475899E-2"/>
    <n v="-2.8499583340475899E-2"/>
    <x v="5"/>
    <n v="537535"/>
    <n v="1.071789610360824"/>
    <n v="576124.42820530548"/>
    <n v="1.2813639068877399E-2"/>
    <x v="0"/>
    <n v="1.0196167866584092"/>
    <n v="578092.20285597071"/>
    <n v="9.4418669283104339E-3"/>
  </r>
  <r>
    <x v="5"/>
    <x v="3"/>
    <x v="3"/>
    <x v="4"/>
    <s v="Forecast"/>
    <n v="637111.34856982785"/>
    <n v="583602.5"/>
    <x v="0"/>
    <n v="53508.848569827853"/>
    <n v="53508.848569827853"/>
    <n v="9.1687147621588097E-2"/>
    <n v="9.1687147621588097E-2"/>
    <x v="5"/>
    <n v="537535"/>
    <n v="1.1036688241260109"/>
    <n v="593260.6213765752"/>
    <n v="1.6549143255169749E-2"/>
    <x v="0"/>
    <n v="1.0196167866584092"/>
    <n v="649609.42597237357"/>
    <n v="0.11310254149420809"/>
  </r>
  <r>
    <x v="5"/>
    <x v="4"/>
    <x v="0"/>
    <x v="4"/>
    <s v="Forecast"/>
    <n v="649616.73748490319"/>
    <n v="597937.5"/>
    <x v="4"/>
    <n v="51679.237484903191"/>
    <n v="51679.237484903191"/>
    <n v="8.64291627216945E-2"/>
    <n v="8.64291627216945E-2"/>
    <x v="5"/>
    <n v="546962.5"/>
    <n v="1.1025413634493961"/>
    <n v="603048.78050569037"/>
    <n v="8.5481852295438473E-3"/>
    <x v="0"/>
    <n v="1.0196167866584092"/>
    <n v="662360.1304338763"/>
    <n v="0.10774141182628"/>
  </r>
  <r>
    <x v="5"/>
    <x v="4"/>
    <x v="1"/>
    <x v="4"/>
    <s v="Forecast"/>
    <n v="637500"/>
    <n v="597937.5"/>
    <x v="3"/>
    <n v="39562.5"/>
    <n v="39562.5"/>
    <n v="6.6164941988083995E-2"/>
    <n v="6.6164941988083995E-2"/>
    <x v="5"/>
    <n v="546962.5"/>
    <n v="1.0909091009687073"/>
    <n v="596686.36913859658"/>
    <n v="2.092410764341458E-3"/>
    <x v="0"/>
    <n v="1.0196167866584092"/>
    <n v="650005.70149473578"/>
    <n v="8.7079672197739363E-2"/>
  </r>
  <r>
    <x v="5"/>
    <x v="4"/>
    <x v="2"/>
    <x v="4"/>
    <s v="Forecast"/>
    <n v="634668.69621251395"/>
    <n v="597937.5"/>
    <x v="2"/>
    <n v="36731.196212513954"/>
    <n v="36731.196212513954"/>
    <n v="6.1429825378929999E-2"/>
    <n v="6.1429825378929999E-2"/>
    <x v="5"/>
    <n v="546962.5"/>
    <n v="1.071789610360824"/>
    <n v="586228.72475698218"/>
    <n v="1.9581938317997823E-2"/>
    <x v="0"/>
    <n v="1.0196167866584092"/>
    <n v="647118.85662488558"/>
    <n v="8.2251667816261032E-2"/>
  </r>
  <r>
    <x v="5"/>
    <x v="4"/>
    <x v="3"/>
    <x v="4"/>
    <s v="Forecast"/>
    <n v="641761.95247485244"/>
    <n v="597937.5"/>
    <x v="1"/>
    <n v="43824.452474852442"/>
    <n v="43824.452474852442"/>
    <n v="7.3292697773349999E-2"/>
    <n v="7.3292697773349999E-2"/>
    <x v="5"/>
    <n v="546962.5"/>
    <n v="1.1036688241260109"/>
    <n v="603665.45921602321"/>
    <n v="9.5795283219788242E-3"/>
    <x v="0"/>
    <n v="1.0196167866584092"/>
    <n v="654351.25978203572"/>
    <n v="9.4347251647598149E-2"/>
  </r>
  <r>
    <x v="5"/>
    <x v="4"/>
    <x v="4"/>
    <x v="4"/>
    <s v="Forecast"/>
    <n v="644796.35864237149"/>
    <n v="597937.5"/>
    <x v="0"/>
    <n v="46858.858642371488"/>
    <n v="46858.858642371488"/>
    <n v="7.8367485970308806E-2"/>
    <n v="7.8367485970308806E-2"/>
    <x v="5"/>
    <n v="546962.5"/>
    <n v="1.1372138819104043"/>
    <n v="622013.34788441949"/>
    <n v="4.0264823471382029E-2"/>
    <x v="1"/>
    <n v="1.0196167866584092"/>
    <n v="657445.19124797801"/>
    <n v="9.9521590881953406E-2"/>
  </r>
  <r>
    <x v="5"/>
    <x v="5"/>
    <x v="0"/>
    <x v="4"/>
    <s v="Forecast"/>
    <n v="629712.43987167091"/>
    <n v="667590"/>
    <x v="5"/>
    <n v="-37877.560128329089"/>
    <n v="37877.560128329089"/>
    <n v="5.6737758397113598E-2"/>
    <n v="-5.6737758397113598E-2"/>
    <x v="5"/>
    <n v="592015"/>
    <n v="1.1025413634493961"/>
    <n v="652721.02528249426"/>
    <n v="2.2272614505168955E-2"/>
    <x v="0"/>
    <n v="1.0196167866584092"/>
    <n v="642065.37446077983"/>
    <n v="3.8233984240656944E-2"/>
  </r>
  <r>
    <x v="5"/>
    <x v="5"/>
    <x v="1"/>
    <x v="4"/>
    <s v="Forecast"/>
    <n v="625000"/>
    <n v="667590"/>
    <x v="4"/>
    <n v="-42590"/>
    <n v="42590"/>
    <n v="6.3796641651312894E-2"/>
    <n v="-6.3796641651312894E-2"/>
    <x v="5"/>
    <n v="592015"/>
    <n v="1.0909091009687073"/>
    <n v="645834.55140998925"/>
    <n v="3.2588038451760441E-2"/>
    <x v="0"/>
    <n v="1.0196167866584092"/>
    <n v="637260.49166150577"/>
    <n v="4.5431340101700482E-2"/>
  </r>
  <r>
    <x v="5"/>
    <x v="5"/>
    <x v="2"/>
    <x v="4"/>
    <s v="Forecast"/>
    <n v="614548.74928050872"/>
    <n v="667590"/>
    <x v="3"/>
    <n v="-53041.250719491276"/>
    <n v="53041.250719491276"/>
    <n v="7.9451835287363895E-2"/>
    <n v="-7.9451835287363895E-2"/>
    <x v="5"/>
    <n v="592015"/>
    <n v="1.071789610360824"/>
    <n v="634515.52617776324"/>
    <n v="4.9543093548790065E-2"/>
    <x v="0"/>
    <n v="1.0196167866584092"/>
    <n v="626604.22098633659"/>
    <n v="6.1393638331406125E-2"/>
  </r>
  <r>
    <x v="5"/>
    <x v="5"/>
    <x v="3"/>
    <x v="4"/>
    <s v="Forecast"/>
    <n v="646522.2763146431"/>
    <n v="667590"/>
    <x v="2"/>
    <n v="-21067.723685356905"/>
    <n v="21067.723685356905"/>
    <n v="3.1557877867189298E-2"/>
    <n v="-3.1557877867189298E-2"/>
    <x v="5"/>
    <n v="592015"/>
    <n v="1.1036688241260109"/>
    <n v="653388.49891496031"/>
    <n v="2.1272788815050694E-2"/>
    <x v="0"/>
    <n v="1.0196167866584092"/>
    <n v="659204.96587901656"/>
    <n v="1.256015536629285E-2"/>
  </r>
  <r>
    <x v="5"/>
    <x v="5"/>
    <x v="4"/>
    <x v="4"/>
    <s v="Forecast"/>
    <n v="638425.62913776736"/>
    <n v="667590"/>
    <x v="1"/>
    <n v="-29164.370862232638"/>
    <n v="29164.370862232638"/>
    <n v="4.3686051112558098E-2"/>
    <n v="-4.3686051112558098E-2"/>
    <x v="5"/>
    <n v="592015"/>
    <n v="1.1372138819104043"/>
    <n v="673247.67629918805"/>
    <n v="8.4747768827994029E-3"/>
    <x v="1"/>
    <n v="1.0196167866584092"/>
    <n v="650949.48850182362"/>
    <n v="2.4926244398772265E-2"/>
  </r>
  <r>
    <x v="5"/>
    <x v="5"/>
    <x v="5"/>
    <x v="4"/>
    <s v="Forecast"/>
    <n v="594093.52551004756"/>
    <n v="667590"/>
    <x v="0"/>
    <n v="-73496.474489952438"/>
    <n v="73496.474489952438"/>
    <n v="0.110092233990851"/>
    <n v="-0.110092233990851"/>
    <x v="5"/>
    <n v="592015"/>
    <n v="1.164126326762877"/>
    <n v="689180.24733852455"/>
    <n v="3.2340579305448786E-2"/>
    <x v="1"/>
    <n v="1.0196167866584092"/>
    <n v="605747.73145512037"/>
    <n v="9.263510319938828E-2"/>
  </r>
  <r>
    <x v="5"/>
    <x v="6"/>
    <x v="0"/>
    <x v="4"/>
    <s v="Forecast"/>
    <n v="634447.94626045565"/>
    <n v="620840"/>
    <x v="6"/>
    <n v="13607.946260455647"/>
    <n v="13607.946260455647"/>
    <n v="2.1918604246594399E-2"/>
    <n v="2.1918604246594399E-2"/>
    <x v="5"/>
    <n v="560235"/>
    <n v="1.1025413634493961"/>
    <n v="617682.26075207244"/>
    <n v="5.0862367887500141E-3"/>
    <x v="0"/>
    <n v="1.0196167866584092"/>
    <n v="646893.77626811282"/>
    <n v="4.1965363488359032E-2"/>
  </r>
  <r>
    <x v="5"/>
    <x v="6"/>
    <x v="1"/>
    <x v="4"/>
    <s v="Forecast"/>
    <n v="630000"/>
    <n v="620840"/>
    <x v="5"/>
    <n v="9160"/>
    <n v="9160"/>
    <n v="1.4754203981702199E-2"/>
    <n v="1.4754203981702199E-2"/>
    <x v="5"/>
    <n v="560235"/>
    <n v="1.0909091009687073"/>
    <n v="611165.46018120379"/>
    <n v="1.5582984051923543E-2"/>
    <x v="0"/>
    <n v="1.0196167866584092"/>
    <n v="642358.57559479773"/>
    <n v="3.4660420711935008E-2"/>
  </r>
  <r>
    <x v="5"/>
    <x v="6"/>
    <x v="2"/>
    <x v="4"/>
    <s v="Forecast"/>
    <n v="618981.20143732254"/>
    <n v="620840"/>
    <x v="4"/>
    <n v="-1858.7985626774607"/>
    <n v="1858.7985626774607"/>
    <n v="2.9940058029080899E-3"/>
    <n v="-2.9940058029080899E-3"/>
    <x v="5"/>
    <n v="560235"/>
    <n v="1.071789610360824"/>
    <n v="600454.05236049625"/>
    <n v="3.2836073125932203E-2"/>
    <x v="0"/>
    <n v="1.0196167866584092"/>
    <n v="631123.62361148431"/>
    <n v="1.6564048082411419E-2"/>
  </r>
  <r>
    <x v="5"/>
    <x v="6"/>
    <x v="3"/>
    <x v="4"/>
    <s v="Forecast"/>
    <n v="641791.49507900793"/>
    <n v="620840"/>
    <x v="3"/>
    <n v="20951.495079007931"/>
    <n v="20951.495079007931"/>
    <n v="3.3747012239881302E-2"/>
    <n v="3.3747012239881302E-2"/>
    <x v="5"/>
    <n v="560235"/>
    <n v="1.1036688241260109"/>
    <n v="618313.90368423564"/>
    <n v="4.0688362794993179E-3"/>
    <x v="0"/>
    <n v="1.0196167866584092"/>
    <n v="654381.3819171543"/>
    <n v="5.4025806837759004E-2"/>
  </r>
  <r>
    <x v="5"/>
    <x v="6"/>
    <x v="4"/>
    <x v="4"/>
    <s v="Forecast"/>
    <n v="634474.0152579787"/>
    <n v="620840"/>
    <x v="2"/>
    <n v="13634.015257978695"/>
    <n v="13634.015257978695"/>
    <n v="2.1960594127277099E-2"/>
    <n v="2.1960594127277099E-2"/>
    <x v="5"/>
    <n v="560235"/>
    <n v="1.1372138819104043"/>
    <n v="637107.01913207537"/>
    <n v="2.6201628651625807E-2"/>
    <x v="1"/>
    <n v="1.0196167866584092"/>
    <n v="646920.35665559873"/>
    <n v="4.2008177075572986E-2"/>
  </r>
  <r>
    <x v="5"/>
    <x v="6"/>
    <x v="5"/>
    <x v="4"/>
    <s v="Forecast"/>
    <n v="589973.81538944598"/>
    <n v="620840"/>
    <x v="1"/>
    <n v="-30866.184610554017"/>
    <n v="30866.184610554017"/>
    <n v="4.9716810467357202E-2"/>
    <n v="-4.9716810467357202E-2"/>
    <x v="5"/>
    <n v="560235"/>
    <n v="1.164126326762877"/>
    <n v="652184.31267400039"/>
    <n v="5.0486941360093414E-2"/>
    <x v="1"/>
    <n v="1.0196167866584092"/>
    <n v="601547.20585998846"/>
    <n v="3.107530787322263E-2"/>
  </r>
  <r>
    <x v="5"/>
    <x v="6"/>
    <x v="6"/>
    <x v="4"/>
    <s v="Forecast"/>
    <n v="642737.21433787304"/>
    <n v="620840"/>
    <x v="0"/>
    <n v="21897.21433787304"/>
    <n v="21897.21433787304"/>
    <n v="3.5270302071182702E-2"/>
    <n v="3.5270302071182702E-2"/>
    <x v="5"/>
    <n v="560235"/>
    <n v="1.1021850505771367"/>
    <n v="617482.64181008213"/>
    <n v="5.4077672023675472E-3"/>
    <x v="1"/>
    <n v="1.0196167866584092"/>
    <n v="655345.65314895927"/>
    <n v="5.557897872069982E-2"/>
  </r>
  <r>
    <x v="6"/>
    <x v="0"/>
    <x v="0"/>
    <x v="4"/>
    <s v="Forecast"/>
    <n v="4041.0053745213745"/>
    <n v="4132.5"/>
    <x v="0"/>
    <n v="-91.494625478625494"/>
    <n v="91.494625478625494"/>
    <n v="2.2140260248911199E-2"/>
    <n v="-2.2140260248911199E-2"/>
    <x v="6"/>
    <n v="4085"/>
    <n v="1.1176449616499582"/>
    <n v="4565.5796683400795"/>
    <n v="0.10479846783788978"/>
    <x v="0"/>
    <n v="1.0159969143173808"/>
    <n v="4105.6489912536681"/>
    <n v="6.497521777696769E-3"/>
  </r>
  <r>
    <x v="6"/>
    <x v="1"/>
    <x v="0"/>
    <x v="4"/>
    <s v="Forecast"/>
    <n v="4396.1581065637592"/>
    <n v="3947.5"/>
    <x v="1"/>
    <n v="448.65810656375925"/>
    <n v="448.65810656375925"/>
    <n v="0.113656265120648"/>
    <n v="0.113656265120648"/>
    <x v="6"/>
    <n v="3970"/>
    <n v="1.1176449616499582"/>
    <n v="4437.0504977503342"/>
    <n v="0.12401532558589848"/>
    <x v="0"/>
    <n v="1.0159969143173808"/>
    <n v="4466.4830711201184"/>
    <n v="0.13147132897279759"/>
  </r>
  <r>
    <x v="6"/>
    <x v="1"/>
    <x v="1"/>
    <x v="4"/>
    <s v="Forecast"/>
    <n v="4388.1895108918798"/>
    <n v="3947.5"/>
    <x v="0"/>
    <n v="440.68951089187976"/>
    <n v="440.68951089187976"/>
    <n v="0.11163762150522601"/>
    <n v="0.11163762150522601"/>
    <x v="6"/>
    <n v="3970"/>
    <n v="1.0885107736708306"/>
    <n v="4321.3877714731971"/>
    <n v="9.4715078270600897E-2"/>
    <x v="0"/>
    <n v="1.0159969143173808"/>
    <n v="4458.387002506046"/>
    <n v="0.12942039328842203"/>
  </r>
  <r>
    <x v="6"/>
    <x v="2"/>
    <x v="0"/>
    <x v="4"/>
    <s v="Forecast"/>
    <n v="4175.4284697698113"/>
    <n v="4425"/>
    <x v="2"/>
    <n v="-249.57153023018873"/>
    <n v="249.57153023018873"/>
    <n v="5.6400345814731898E-2"/>
    <n v="-5.6400345814731898E-2"/>
    <x v="6"/>
    <n v="3630"/>
    <n v="1.1176449616499582"/>
    <n v="4057.0512107893483"/>
    <n v="8.3152268748169889E-2"/>
    <x v="0"/>
    <n v="1.0159969143173808"/>
    <n v="4242.2224412390715"/>
    <n v="4.1305662996820001E-2"/>
  </r>
  <r>
    <x v="6"/>
    <x v="2"/>
    <x v="1"/>
    <x v="4"/>
    <s v="Forecast"/>
    <n v="4169.726195133524"/>
    <n v="4425"/>
    <x v="1"/>
    <n v="-255.27380486647598"/>
    <n v="255.27380486647598"/>
    <n v="5.76889954500511E-2"/>
    <n v="-5.76889954500511E-2"/>
    <x v="6"/>
    <n v="3630"/>
    <n v="1.0885107736708306"/>
    <n v="3951.2941084251152"/>
    <n v="0.10705217888697963"/>
    <x v="0"/>
    <n v="1.0159969143173808"/>
    <n v="4236.4289478040137"/>
    <n v="4.2614927049940417E-2"/>
  </r>
  <r>
    <x v="6"/>
    <x v="2"/>
    <x v="2"/>
    <x v="4"/>
    <s v="Forecast"/>
    <n v="4099.2370587901887"/>
    <n v="4425"/>
    <x v="0"/>
    <n v="-325.76294120981129"/>
    <n v="325.76294120981129"/>
    <n v="7.3618743776228596E-2"/>
    <n v="-7.3618743776228596E-2"/>
    <x v="6"/>
    <n v="3630"/>
    <n v="1.0659726373534648"/>
    <n v="3869.4806735930774"/>
    <n v="0.12554109071342884"/>
    <x v="0"/>
    <n v="1.0159969143173808"/>
    <n v="4164.8122027862873"/>
    <n v="5.8799502195189299E-2"/>
  </r>
  <r>
    <x v="6"/>
    <x v="3"/>
    <x v="0"/>
    <x v="4"/>
    <s v="Forecast"/>
    <n v="4439.7011834980494"/>
    <n v="4690"/>
    <x v="3"/>
    <n v="-250.29881650195057"/>
    <n v="250.29881650195057"/>
    <n v="5.3368617591034201E-2"/>
    <n v="-5.3368617591034201E-2"/>
    <x v="6"/>
    <n v="4417.5"/>
    <n v="1.1176449616499582"/>
    <n v="4937.1966180886902"/>
    <n v="5.2707168035968067E-2"/>
    <x v="0"/>
    <n v="1.0159969143173808"/>
    <n v="4510.7227029252417"/>
    <n v="3.8225436476494304E-2"/>
  </r>
  <r>
    <x v="6"/>
    <x v="3"/>
    <x v="1"/>
    <x v="4"/>
    <s v="Forecast"/>
    <n v="4444.6652475512001"/>
    <n v="4690"/>
    <x v="2"/>
    <n v="-245.33475244879992"/>
    <n v="245.33475244879992"/>
    <n v="5.2310181758806001E-2"/>
    <n v="-5.2310181758806001E-2"/>
    <x v="6"/>
    <n v="4417.5"/>
    <n v="1.0885107736708306"/>
    <n v="4808.4963426908944"/>
    <n v="2.5265744710212021E-2"/>
    <x v="0"/>
    <n v="1.0159969143173808"/>
    <n v="4515.7661766857173"/>
    <n v="3.7150068936947278E-2"/>
  </r>
  <r>
    <x v="6"/>
    <x v="3"/>
    <x v="2"/>
    <x v="4"/>
    <s v="Forecast"/>
    <n v="4437.5"/>
    <n v="4690"/>
    <x v="1"/>
    <n v="-252.5"/>
    <n v="252.5"/>
    <n v="5.3837953091684397E-2"/>
    <n v="-5.3837953091684397E-2"/>
    <x v="6"/>
    <n v="4417.5"/>
    <n v="1.0659726373534648"/>
    <n v="4708.9341255089312"/>
    <n v="4.0371269741857514E-3"/>
    <x v="0"/>
    <n v="1.0159969143173808"/>
    <n v="4508.4863072833778"/>
    <n v="3.870227989693438E-2"/>
  </r>
  <r>
    <x v="6"/>
    <x v="3"/>
    <x v="3"/>
    <x v="4"/>
    <s v="Forecast"/>
    <n v="4122.6797422578202"/>
    <n v="4690"/>
    <x v="0"/>
    <n v="-567.32025774217982"/>
    <n v="567.32025774217982"/>
    <n v="0.12096380762093401"/>
    <n v="-0.12096380762093401"/>
    <x v="6"/>
    <n v="4417.5"/>
    <n v="1.0749895550474415"/>
    <n v="4748.766359422073"/>
    <n v="1.2530140601721329E-2"/>
    <x v="0"/>
    <n v="1.0159969143173808"/>
    <n v="4188.6298968527199"/>
    <n v="0.10690194096956933"/>
  </r>
  <r>
    <x v="6"/>
    <x v="4"/>
    <x v="0"/>
    <x v="4"/>
    <s v="Forecast"/>
    <n v="4388.7611485314901"/>
    <n v="4107.5"/>
    <x v="4"/>
    <n v="281.26114853149011"/>
    <n v="281.26114853149011"/>
    <n v="6.8475020944976303E-2"/>
    <n v="6.8475020944976303E-2"/>
    <x v="6"/>
    <n v="3865"/>
    <n v="1.1176449616499582"/>
    <n v="4319.6977767770886"/>
    <n v="5.1661053384562047E-2"/>
    <x v="0"/>
    <n v="1.0159969143173808"/>
    <n v="4458.9677845839979"/>
    <n v="8.5567324305294665E-2"/>
  </r>
  <r>
    <x v="6"/>
    <x v="4"/>
    <x v="1"/>
    <x v="4"/>
    <s v="Forecast"/>
    <n v="4393.8257697309728"/>
    <n v="4107.5"/>
    <x v="3"/>
    <n v="286.32576973097275"/>
    <n v="286.32576973097275"/>
    <n v="6.9708038887637894E-2"/>
    <n v="6.9708038887637894E-2"/>
    <x v="6"/>
    <n v="3865"/>
    <n v="1.0885107736708306"/>
    <n v="4207.0941402377603"/>
    <n v="2.4246899631834511E-2"/>
    <x v="0"/>
    <n v="1.0159969143173808"/>
    <n v="4464.1134240948586"/>
    <n v="8.6820066730336848E-2"/>
  </r>
  <r>
    <x v="6"/>
    <x v="4"/>
    <x v="2"/>
    <x v="4"/>
    <s v="Forecast"/>
    <n v="4302.3153692070091"/>
    <n v="4107.5"/>
    <x v="2"/>
    <n v="194.8153692070091"/>
    <n v="194.8153692070091"/>
    <n v="4.7429183008401501E-2"/>
    <n v="4.7429183008401501E-2"/>
    <x v="6"/>
    <n v="3865"/>
    <n v="1.0659726373534648"/>
    <n v="4119.9842433711419"/>
    <n v="3.0393775705762458E-3"/>
    <x v="0"/>
    <n v="1.0159969143173808"/>
    <n v="4371.1391395345645"/>
    <n v="6.418481790251114E-2"/>
  </r>
  <r>
    <x v="6"/>
    <x v="4"/>
    <x v="3"/>
    <x v="4"/>
    <s v="Forecast"/>
    <n v="4248.5862136237993"/>
    <n v="4107.5"/>
    <x v="1"/>
    <n v="141.08621362379927"/>
    <n v="141.08621362379927"/>
    <n v="3.4348439105002897E-2"/>
    <n v="3.4348439105002897E-2"/>
    <x v="6"/>
    <n v="3865"/>
    <n v="1.0749895550474415"/>
    <n v="4154.8346302583614"/>
    <n v="1.1523951371481767E-2"/>
    <x v="0"/>
    <n v="1.0159969143173808"/>
    <n v="4316.5504832531442"/>
    <n v="5.089482245968209E-2"/>
  </r>
  <r>
    <x v="6"/>
    <x v="4"/>
    <x v="4"/>
    <x v="4"/>
    <s v="Forecast"/>
    <n v="4431.9184822375737"/>
    <n v="4107.5"/>
    <x v="0"/>
    <n v="324.4184822375737"/>
    <n v="324.4184822375737"/>
    <n v="7.8981979850900497E-2"/>
    <n v="7.8981979850900497E-2"/>
    <x v="6"/>
    <n v="3865"/>
    <n v="1.091675744138574"/>
    <n v="4219.3267510955884"/>
    <n v="2.7225015482796933E-2"/>
    <x v="1"/>
    <n v="1.0159969143173808"/>
    <n v="4502.8155024595444"/>
    <n v="9.62423621325732E-2"/>
  </r>
  <r>
    <x v="6"/>
    <x v="5"/>
    <x v="0"/>
    <x v="4"/>
    <s v="Forecast"/>
    <n v="4154.3090874416903"/>
    <n v="4462.5"/>
    <x v="5"/>
    <n v="-308.19091255830972"/>
    <n v="308.19091255830972"/>
    <n v="6.9062389368808902E-2"/>
    <n v="-6.9062389368808902E-2"/>
    <x v="6"/>
    <n v="3872.5"/>
    <n v="1.1176449616499582"/>
    <n v="4328.0801139894629"/>
    <n v="3.012210330768338E-2"/>
    <x v="0"/>
    <n v="1.0159969143173808"/>
    <n v="4220.7652139614111"/>
    <n v="5.4170260176714606E-2"/>
  </r>
  <r>
    <x v="6"/>
    <x v="5"/>
    <x v="1"/>
    <x v="4"/>
    <s v="Forecast"/>
    <n v="4150.8171538518964"/>
    <n v="4462.5"/>
    <x v="4"/>
    <n v="-311.68284614810364"/>
    <n v="311.68284614810364"/>
    <n v="6.9844895495373399E-2"/>
    <n v="-6.9844895495373399E-2"/>
    <x v="6"/>
    <n v="3872.5"/>
    <n v="1.0885107736708306"/>
    <n v="4215.2579710402915"/>
    <n v="5.5404376237469688E-2"/>
    <x v="0"/>
    <n v="1.0159969143173808"/>
    <n v="4217.2174202091801"/>
    <n v="5.4965283986738354E-2"/>
  </r>
  <r>
    <x v="6"/>
    <x v="5"/>
    <x v="2"/>
    <x v="4"/>
    <s v="Forecast"/>
    <n v="4153.2219308975946"/>
    <n v="4462.5"/>
    <x v="3"/>
    <n v="-309.27806910240542"/>
    <n v="309.27806910240542"/>
    <n v="6.9306009882891997E-2"/>
    <n v="-6.9306009882891997E-2"/>
    <x v="6"/>
    <n v="3872.5"/>
    <n v="1.0659726373534648"/>
    <n v="4127.9790381512921"/>
    <n v="7.4962680526321088E-2"/>
    <x v="0"/>
    <n v="1.0159969143173808"/>
    <n v="4219.6606662672302"/>
    <n v="5.4417777867287347E-2"/>
  </r>
  <r>
    <x v="6"/>
    <x v="5"/>
    <x v="3"/>
    <x v="4"/>
    <s v="Forecast"/>
    <n v="4300.788642348718"/>
    <n v="4462.5"/>
    <x v="2"/>
    <n v="-161.71135765128201"/>
    <n v="161.71135765128201"/>
    <n v="3.6237839249586998E-2"/>
    <n v="-3.6237839249586998E-2"/>
    <x v="6"/>
    <n v="3872.5"/>
    <n v="1.0749895550474415"/>
    <n v="4162.8970519212171"/>
    <n v="6.7137915535861709E-2"/>
    <x v="0"/>
    <n v="1.0159969143173808"/>
    <n v="4369.5879897575351"/>
    <n v="2.0820618541728834E-2"/>
  </r>
  <r>
    <x v="6"/>
    <x v="5"/>
    <x v="4"/>
    <x v="4"/>
    <s v="Forecast"/>
    <n v="4209.5046184601215"/>
    <n v="4462.5"/>
    <x v="1"/>
    <n v="-252.99538153987851"/>
    <n v="252.99538153987851"/>
    <n v="5.6693642922101599E-2"/>
    <n v="-5.6693642922101599E-2"/>
    <x v="6"/>
    <n v="3872.5"/>
    <n v="1.091675744138574"/>
    <n v="4227.5143191766283"/>
    <n v="5.2657855646693938E-2"/>
    <x v="1"/>
    <n v="1.0159969143173808"/>
    <n v="4276.8437031602471"/>
    <n v="4.160365195288581E-2"/>
  </r>
  <r>
    <x v="6"/>
    <x v="5"/>
    <x v="5"/>
    <x v="4"/>
    <s v="Forecast"/>
    <n v="4154.5876234964417"/>
    <n v="4462.5"/>
    <x v="0"/>
    <n v="-307.91237650355833"/>
    <n v="307.91237650355833"/>
    <n v="6.8999972325727396E-2"/>
    <n v="-6.8999972325727396E-2"/>
    <x v="6"/>
    <n v="3872.5"/>
    <n v="1.1144791000539507"/>
    <n v="4315.8203149589244"/>
    <n v="3.2869397208084163E-2"/>
    <x v="1"/>
    <n v="1.0159969143173808"/>
    <n v="4221.0482057335648"/>
    <n v="5.4106844653542895E-2"/>
  </r>
  <r>
    <x v="6"/>
    <x v="6"/>
    <x v="0"/>
    <x v="4"/>
    <s v="Forecast"/>
    <n v="4363.3224574232145"/>
    <n v="4370"/>
    <x v="6"/>
    <n v="-6.6775425767855268"/>
    <n v="6.6775425767855268"/>
    <n v="1.5280417795847899E-3"/>
    <n v="-1.5280417795847899E-3"/>
    <x v="6"/>
    <n v="4057.5"/>
    <n v="1.1176449616499582"/>
    <n v="4534.8444318947049"/>
    <n v="3.7721837962175042E-2"/>
    <x v="0"/>
    <n v="1.0159969143173808"/>
    <n v="4433.1221529137174"/>
    <n v="1.4444428584374691E-2"/>
  </r>
  <r>
    <x v="6"/>
    <x v="6"/>
    <x v="1"/>
    <x v="4"/>
    <s v="Forecast"/>
    <n v="4359.3323906302603"/>
    <n v="4370"/>
    <x v="5"/>
    <n v="-10.667609369739694"/>
    <n v="10.667609369739694"/>
    <n v="2.4411005422745298E-3"/>
    <n v="-2.4411005422745298E-3"/>
    <x v="6"/>
    <n v="4057.5"/>
    <n v="1.0885107736708306"/>
    <n v="4416.6324641693955"/>
    <n v="1.067104443235594E-2"/>
    <x v="0"/>
    <n v="1.0159969143173808"/>
    <n v="4429.0682573641552"/>
    <n v="1.3516763698891354E-2"/>
  </r>
  <r>
    <x v="6"/>
    <x v="6"/>
    <x v="2"/>
    <x v="4"/>
    <s v="Forecast"/>
    <n v="4364.2632686191355"/>
    <n v="4370"/>
    <x v="4"/>
    <n v="-5.7367313808645122"/>
    <n v="5.7367313808645122"/>
    <n v="1.3127531763992E-3"/>
    <n v="-1.3127531763992E-3"/>
    <x v="6"/>
    <n v="4057.5"/>
    <n v="1.0659726373534648"/>
    <n v="4325.1839760616831"/>
    <n v="1.0255383052246431E-2"/>
    <x v="0"/>
    <n v="1.0159969143173808"/>
    <n v="4434.0780141857285"/>
    <n v="1.4663161140898977E-2"/>
  </r>
  <r>
    <x v="6"/>
    <x v="6"/>
    <x v="3"/>
    <x v="4"/>
    <s v="Forecast"/>
    <n v="4147.3603691868348"/>
    <n v="4370"/>
    <x v="3"/>
    <n v="-222.63963081316524"/>
    <n v="222.63963081316524"/>
    <n v="5.0947283938939401E-2"/>
    <n v="-5.0947283938939401E-2"/>
    <x v="6"/>
    <n v="4057.5"/>
    <n v="1.0749895550474415"/>
    <n v="4361.7701196049939"/>
    <n v="1.8832678249441988E-3"/>
    <x v="0"/>
    <n v="1.0159969143173808"/>
    <n v="4213.705337656017"/>
    <n v="3.5765368957433173E-2"/>
  </r>
  <r>
    <x v="6"/>
    <x v="6"/>
    <x v="4"/>
    <x v="4"/>
    <s v="Forecast"/>
    <n v="4414.9856578481003"/>
    <n v="4370"/>
    <x v="2"/>
    <n v="44.985657848100345"/>
    <n v="44.985657848100345"/>
    <n v="1.02942008805722E-2"/>
    <n v="1.02942008805722E-2"/>
    <x v="6"/>
    <n v="4057.5"/>
    <n v="1.091675744138574"/>
    <n v="4429.4743318422643"/>
    <n v="1.3609686920426611E-2"/>
    <x v="1"/>
    <n v="1.0159969143173808"/>
    <n v="4485.6118051291614"/>
    <n v="2.6455790647405365E-2"/>
  </r>
  <r>
    <x v="6"/>
    <x v="6"/>
    <x v="5"/>
    <x v="4"/>
    <s v="Forecast"/>
    <n v="4365.7842700157298"/>
    <n v="4370"/>
    <x v="1"/>
    <n v="-4.2157299842701832"/>
    <n v="4.2157299842701832"/>
    <n v="9.6469793690393197E-4"/>
    <n v="-9.6469793690393197E-4"/>
    <x v="6"/>
    <n v="4057.5"/>
    <n v="1.1144791000539507"/>
    <n v="4521.9989484689049"/>
    <n v="3.4782368070687623E-2"/>
    <x v="1"/>
    <n v="1.0159969143173808"/>
    <n v="4435.6233469113404"/>
    <n v="1.5016784190238072E-2"/>
  </r>
  <r>
    <x v="6"/>
    <x v="6"/>
    <x v="6"/>
    <x v="4"/>
    <s v="Forecast"/>
    <n v="4359.5687031269954"/>
    <n v="4370"/>
    <x v="0"/>
    <n v="-10.431296873004612"/>
    <n v="10.431296873004612"/>
    <n v="2.3870244560651298E-3"/>
    <n v="-2.3870244560651298E-3"/>
    <x v="6"/>
    <n v="4057.5"/>
    <n v="1.0922617982134313"/>
    <n v="4431.8522462509973"/>
    <n v="1.4153832094049718E-2"/>
    <x v="1"/>
    <n v="1.0159969143173808"/>
    <n v="4429.3083501316532"/>
    <n v="1.357170483561859E-2"/>
  </r>
  <r>
    <x v="7"/>
    <x v="0"/>
    <x v="0"/>
    <x v="4"/>
    <s v="Forecast"/>
    <n v="2502231.5499999998"/>
    <n v="2248112.5"/>
    <x v="0"/>
    <n v="254119.04999999981"/>
    <n v="254119.04999999981"/>
    <n v="0.113036625168892"/>
    <n v="0.113036625168892"/>
    <x v="7"/>
    <n v="2016775"/>
    <n v="1.1536158647703272"/>
    <n v="2326583.6356721767"/>
    <n v="3.4905342002313815E-2"/>
    <x v="0"/>
    <n v="1.0221222832217594"/>
    <n v="2557586.6250355216"/>
    <n v="0.13765953662706895"/>
  </r>
  <r>
    <x v="7"/>
    <x v="1"/>
    <x v="0"/>
    <x v="4"/>
    <s v="Forecast"/>
    <n v="2452186.9190000002"/>
    <n v="2248112.5"/>
    <x v="1"/>
    <n v="204074.41900000023"/>
    <n v="204074.41900000023"/>
    <n v="9.0775892665514002E-2"/>
    <n v="9.0775892665514002E-2"/>
    <x v="7"/>
    <n v="2149672.5"/>
    <n v="1.1536158647703272"/>
    <n v="2479896.3000604911"/>
    <n v="0.10310151296275924"/>
    <x v="0"/>
    <n v="1.0221222832217594"/>
    <n v="2506434.8925348115"/>
    <n v="0.11490634589452775"/>
  </r>
  <r>
    <x v="7"/>
    <x v="1"/>
    <x v="1"/>
    <x v="4"/>
    <s v="Forecast"/>
    <n v="2259353.0624999995"/>
    <n v="2248112.5"/>
    <x v="0"/>
    <n v="11240.562499999534"/>
    <n v="11240.562499999534"/>
    <n v="4.9999999999997902E-3"/>
    <n v="4.9999999999997902E-3"/>
    <x v="7"/>
    <n v="2149672.5"/>
    <n v="1.140980541853045"/>
    <n v="2452734.4938565898"/>
    <n v="9.1019463597391048E-2"/>
    <x v="0"/>
    <n v="1.0221222832217594"/>
    <n v="2309335.110846574"/>
    <n v="2.7232894637867967E-2"/>
  </r>
  <r>
    <x v="7"/>
    <x v="2"/>
    <x v="0"/>
    <x v="4"/>
    <s v="Forecast"/>
    <n v="2403143.1806200002"/>
    <n v="2481282.5"/>
    <x v="2"/>
    <n v="-78139.319379999768"/>
    <n v="78139.319379999768"/>
    <n v="3.1491504647294201E-2"/>
    <n v="-3.1491504647294201E-2"/>
    <x v="7"/>
    <n v="2015465"/>
    <n v="1.1536158647703272"/>
    <n v="2325072.3988893274"/>
    <n v="6.2955387429957127E-2"/>
    <x v="0"/>
    <n v="1.0221222832217594"/>
    <n v="2456306.1946841152"/>
    <n v="1.0065885410421731E-2"/>
  </r>
  <r>
    <x v="7"/>
    <x v="2"/>
    <x v="1"/>
    <x v="4"/>
    <s v="Forecast"/>
    <n v="2270649.8278124994"/>
    <n v="2481282.5"/>
    <x v="1"/>
    <n v="-210632.67218750063"/>
    <n v="210632.67218750063"/>
    <n v="8.4888630048170904E-2"/>
    <n v="-8.4888630048170904E-2"/>
    <x v="7"/>
    <n v="2015465"/>
    <n v="1.140980541853045"/>
    <n v="2299606.3477858473"/>
    <n v="7.3218648910050643E-2"/>
    <x v="0"/>
    <n v="1.0221222832217594"/>
    <n v="2320881.7864008066"/>
    <n v="6.4644277142644327E-2"/>
  </r>
  <r>
    <x v="7"/>
    <x v="2"/>
    <x v="2"/>
    <x v="4"/>
    <s v="Forecast"/>
    <n v="2365612.9790145261"/>
    <n v="2481282.5"/>
    <x v="0"/>
    <n v="-115669.52098547388"/>
    <n v="115669.52098547388"/>
    <n v="4.6616828589841702E-2"/>
    <n v="-4.6616828589841702E-2"/>
    <x v="7"/>
    <n v="2015465"/>
    <n v="1.1262282253484306"/>
    <n v="2269873.5702018747"/>
    <n v="8.5201475365310197E-2"/>
    <x v="0"/>
    <n v="1.0221222832217594"/>
    <n v="2417945.7393293553"/>
    <n v="2.5525816053047042E-2"/>
  </r>
  <r>
    <x v="7"/>
    <x v="3"/>
    <x v="0"/>
    <x v="4"/>
    <s v="Forecast"/>
    <n v="2355080.3170076003"/>
    <n v="2523442.5"/>
    <x v="3"/>
    <n v="-168362.18299239967"/>
    <n v="168362.18299239967"/>
    <n v="6.6719246819533104E-2"/>
    <n v="-6.6719246819533104E-2"/>
    <x v="7"/>
    <n v="2056270"/>
    <n v="1.1536158647703272"/>
    <n v="2372145.6942512807"/>
    <n v="5.9956510104240239E-2"/>
    <x v="0"/>
    <n v="1.0221222832217594"/>
    <n v="2407180.0707904333"/>
    <n v="4.6072945672257906E-2"/>
  </r>
  <r>
    <x v="7"/>
    <x v="3"/>
    <x v="1"/>
    <x v="4"/>
    <s v="Forecast"/>
    <n v="2282003.0769515615"/>
    <n v="2523442.5"/>
    <x v="2"/>
    <n v="-241439.4230484385"/>
    <n v="241439.4230484385"/>
    <n v="9.5678591070903596E-2"/>
    <n v="-9.5678591070903596E-2"/>
    <x v="7"/>
    <n v="2056270"/>
    <n v="1.140980541853045"/>
    <n v="2346164.0587961609"/>
    <n v="7.0252617685498731E-2"/>
    <x v="0"/>
    <n v="1.0221222832217594"/>
    <n v="2332486.1953328103"/>
    <n v="7.567293673907359E-2"/>
  </r>
  <r>
    <x v="7"/>
    <x v="3"/>
    <x v="2"/>
    <x v="4"/>
    <s v="Forecast"/>
    <n v="2385019.0277383616"/>
    <n v="2523442.5"/>
    <x v="1"/>
    <n v="-138423.47226163838"/>
    <n v="138423.47226163838"/>
    <n v="5.4855013443594801E-2"/>
    <n v="-5.4855013443594801E-2"/>
    <x v="7"/>
    <n v="2056270"/>
    <n v="1.1262282253484306"/>
    <n v="2315829.3129372173"/>
    <n v="8.2273793463802994E-2"/>
    <x v="0"/>
    <n v="1.0221222832217594"/>
    <n v="2437781.0941592748"/>
    <n v="3.3946248365368012E-2"/>
  </r>
  <r>
    <x v="7"/>
    <x v="3"/>
    <x v="3"/>
    <x v="4"/>
    <s v="Forecast"/>
    <n v="2415072.5431382954"/>
    <n v="2523442.5"/>
    <x v="0"/>
    <n v="-108369.95686170459"/>
    <n v="108369.95686170459"/>
    <n v="4.2945284809027602E-2"/>
    <n v="-4.2945284809027602E-2"/>
    <x v="7"/>
    <n v="2056270"/>
    <n v="1.1305404240537367"/>
    <n v="2324696.3577689771"/>
    <n v="7.8759925074981071E-2"/>
    <x v="0"/>
    <n v="1.0221222832217594"/>
    <n v="2468499.4619386955"/>
    <n v="2.177304934085262E-2"/>
  </r>
  <r>
    <x v="7"/>
    <x v="4"/>
    <x v="0"/>
    <x v="4"/>
    <s v="Forecast"/>
    <n v="2307978.7106674481"/>
    <n v="2396762.5"/>
    <x v="4"/>
    <n v="-88783.789332551882"/>
    <n v="88783.789332551882"/>
    <n v="3.7043215309214797E-2"/>
    <n v="-3.7043215309214797E-2"/>
    <x v="7"/>
    <n v="2178070"/>
    <n v="1.1536158647703272"/>
    <n v="2512656.1065803063"/>
    <n v="4.8354230584092626E-2"/>
    <x v="0"/>
    <n v="1.0221222832217594"/>
    <n v="2359036.4693746245"/>
    <n v="1.5740412587970421E-2"/>
  </r>
  <r>
    <x v="7"/>
    <x v="4"/>
    <x v="1"/>
    <x v="4"/>
    <s v="Forecast"/>
    <n v="2293413.0923363189"/>
    <n v="2396762.5"/>
    <x v="3"/>
    <n v="-103349.40766368108"/>
    <n v="103349.40766368108"/>
    <n v="4.3120420844235098E-2"/>
    <n v="-4.3120420844235098E-2"/>
    <x v="7"/>
    <n v="2178070"/>
    <n v="1.140980541853045"/>
    <n v="2485135.4887938616"/>
    <n v="3.6871817209198486E-2"/>
    <x v="0"/>
    <n v="1.0221222832217594"/>
    <n v="2344148.626309474"/>
    <n v="2.1952059785033354E-2"/>
  </r>
  <r>
    <x v="7"/>
    <x v="4"/>
    <x v="2"/>
    <x v="4"/>
    <s v="Forecast"/>
    <n v="2403799.0748904604"/>
    <n v="2396762.5"/>
    <x v="2"/>
    <n v="7036.5748904603533"/>
    <n v="7036.5748904603533"/>
    <n v="2.9358665660282799E-3"/>
    <n v="2.9358665660282799E-3"/>
    <x v="7"/>
    <n v="2178070"/>
    <n v="1.1262282253484306"/>
    <n v="2453003.9107846562"/>
    <n v="2.3465575243544649E-2"/>
    <x v="0"/>
    <n v="1.0221222832217594"/>
    <n v="2456976.59883339"/>
    <n v="2.5123097859462522E-2"/>
  </r>
  <r>
    <x v="7"/>
    <x v="4"/>
    <x v="3"/>
    <x v="4"/>
    <s v="Forecast"/>
    <n v="2434321.0657571889"/>
    <n v="2396762.5"/>
    <x v="1"/>
    <n v="37558.565757188946"/>
    <n v="37558.565757188946"/>
    <n v="1.56705413061115E-2"/>
    <n v="1.56705413061115E-2"/>
    <x v="7"/>
    <n v="2178070"/>
    <n v="1.1305404240537367"/>
    <n v="2462396.181418722"/>
    <n v="2.7384307547669837E-2"/>
    <x v="0"/>
    <n v="1.0221222832217594"/>
    <n v="2488173.8058265648"/>
    <n v="3.8139492680882979E-2"/>
  </r>
  <r>
    <x v="7"/>
    <x v="4"/>
    <x v="4"/>
    <x v="4"/>
    <s v="Forecast"/>
    <n v="2463025.7743050708"/>
    <n v="2396762.5"/>
    <x v="0"/>
    <n v="66263.27430507075"/>
    <n v="66263.27430507075"/>
    <n v="2.7646992267724001E-2"/>
    <n v="2.7646992267724001E-2"/>
    <x v="7"/>
    <n v="2178070"/>
    <n v="1.168036255654586"/>
    <n v="2544064.727353584"/>
    <n v="6.1458833469559049E-2"/>
    <x v="1"/>
    <n v="1.0221222832217594"/>
    <n v="2517513.5280667408"/>
    <n v="5.0380890082659772E-2"/>
  </r>
  <r>
    <x v="7"/>
    <x v="5"/>
    <x v="0"/>
    <x v="4"/>
    <s v="Forecast"/>
    <n v="2261819.1364540993"/>
    <n v="2500270"/>
    <x v="5"/>
    <n v="-238450.86354590068"/>
    <n v="238450.86354590068"/>
    <n v="9.5370045453451305E-2"/>
    <n v="-9.5370045453451305E-2"/>
    <x v="7"/>
    <n v="2090090"/>
    <n v="1.1536158647703272"/>
    <n v="2411160.9827978131"/>
    <n v="3.5639757787033745E-2"/>
    <x v="0"/>
    <n v="1.0221222832217594"/>
    <n v="2311855.7399871321"/>
    <n v="7.5357565388085232E-2"/>
  </r>
  <r>
    <x v="7"/>
    <x v="5"/>
    <x v="1"/>
    <x v="4"/>
    <s v="Forecast"/>
    <n v="2304880.1577980006"/>
    <n v="2500270"/>
    <x v="4"/>
    <n v="-195389.84220199939"/>
    <n v="195389.84220199939"/>
    <n v="7.8147496951129006E-2"/>
    <n v="-7.8147496951129006E-2"/>
    <x v="7"/>
    <n v="2090090"/>
    <n v="1.140980541853045"/>
    <n v="2384752.0207216307"/>
    <n v="4.6202201873545394E-2"/>
    <x v="0"/>
    <n v="1.0221222832217594"/>
    <n v="2355869.3694410212"/>
    <n v="5.7754014789994187E-2"/>
  </r>
  <r>
    <x v="7"/>
    <x v="5"/>
    <x v="2"/>
    <x v="4"/>
    <s v="Forecast"/>
    <n v="2423831.1251860321"/>
    <n v="2500270"/>
    <x v="3"/>
    <n v="-76438.87481396785"/>
    <n v="76438.87481396785"/>
    <n v="3.05722481227899E-2"/>
    <n v="-3.05722481227899E-2"/>
    <x v="7"/>
    <n v="2090090"/>
    <n v="1.1262282253484306"/>
    <n v="2353918.3515185011"/>
    <n v="5.8534337684129689E-2"/>
    <x v="0"/>
    <n v="1.0221222832217594"/>
    <n v="2477451.8038191134"/>
    <n v="9.1262928327287014E-3"/>
  </r>
  <r>
    <x v="7"/>
    <x v="5"/>
    <x v="3"/>
    <x v="4"/>
    <s v="Forecast"/>
    <n v="2454852.8232173421"/>
    <n v="2500270"/>
    <x v="2"/>
    <n v="-45417.176782657858"/>
    <n v="45417.176782657858"/>
    <n v="1.8164908902901601E-2"/>
    <n v="-1.8164908902901601E-2"/>
    <x v="7"/>
    <n v="2090090"/>
    <n v="1.1305404240537367"/>
    <n v="2362931.2349104746"/>
    <n v="5.4929573641856827E-2"/>
    <x v="0"/>
    <n v="1.0221222832217594"/>
    <n v="2509159.7726402916"/>
    <n v="3.5555250594102241E-3"/>
  </r>
  <r>
    <x v="7"/>
    <x v="5"/>
    <x v="4"/>
    <x v="4"/>
    <s v="Forecast"/>
    <n v="2484056.7323699989"/>
    <n v="2500270"/>
    <x v="1"/>
    <n v="-16213.267630001064"/>
    <n v="16213.267630001064"/>
    <n v="6.4846067144752597E-3"/>
    <n v="-6.4846067144752597E-3"/>
    <x v="7"/>
    <n v="2090090"/>
    <n v="1.168036255654586"/>
    <n v="2441300.8975810935"/>
    <n v="2.3585093777434646E-2"/>
    <x v="1"/>
    <n v="1.0221222832217594"/>
    <n v="2539009.7389424061"/>
    <n v="1.5494222200964752E-2"/>
  </r>
  <r>
    <x v="7"/>
    <x v="5"/>
    <x v="5"/>
    <x v="4"/>
    <s v="Forecast"/>
    <n v="2408746.3125"/>
    <n v="2500270"/>
    <x v="0"/>
    <n v="-91523.6875"/>
    <n v="91523.6875"/>
    <n v="3.6605521603666799E-2"/>
    <n v="-3.6605521603666799E-2"/>
    <x v="7"/>
    <n v="2090090"/>
    <n v="1.1862407658645244"/>
    <n v="2479349.9623257839"/>
    <n v="8.3671114216528966E-3"/>
    <x v="1"/>
    <n v="1.0221222832217594"/>
    <n v="2462033.2806344936"/>
    <n v="1.5293036098303956E-2"/>
  </r>
  <r>
    <x v="7"/>
    <x v="6"/>
    <x v="0"/>
    <x v="4"/>
    <s v="Forecast"/>
    <n v="2216582.7537250174"/>
    <n v="2600565"/>
    <x v="6"/>
    <n v="-383982.24627498258"/>
    <n v="383982.24627498258"/>
    <n v="0.147653393118412"/>
    <n v="-0.147653393118412"/>
    <x v="7"/>
    <n v="2234115"/>
    <n v="1.1536158647703272"/>
    <n v="2577310.5077213594"/>
    <n v="8.9420923063413624E-3"/>
    <x v="0"/>
    <n v="1.0221222832217594"/>
    <n v="2265618.6251873896"/>
    <n v="0.12879754007787172"/>
  </r>
  <r>
    <x v="7"/>
    <x v="6"/>
    <x v="1"/>
    <x v="4"/>
    <s v="Forecast"/>
    <n v="2316404.55858699"/>
    <n v="2600565"/>
    <x v="5"/>
    <n v="-284160.44141301"/>
    <n v="284160.44141301"/>
    <n v="0.10926873253043499"/>
    <n v="-0.10926873253043499"/>
    <x v="7"/>
    <n v="2234115"/>
    <n v="1.140980541853045"/>
    <n v="2549081.7432620157"/>
    <n v="1.9796950561891069E-2"/>
    <x v="0"/>
    <n v="1.0221222832217594"/>
    <n v="2367648.7162882257"/>
    <n v="8.9563723156996372E-2"/>
  </r>
  <r>
    <x v="7"/>
    <x v="6"/>
    <x v="2"/>
    <x v="4"/>
    <s v="Forecast"/>
    <n v="2442611.1723381309"/>
    <n v="2600565"/>
    <x v="4"/>
    <n v="-157953.82766186912"/>
    <n v="157953.82766186912"/>
    <n v="6.0738273283640003E-2"/>
    <n v="-6.0738273283640003E-2"/>
    <x v="7"/>
    <n v="2234115"/>
    <n v="1.1262282253484306"/>
    <n v="2516123.371674309"/>
    <n v="3.2470493268074815E-2"/>
    <x v="0"/>
    <n v="1.0221222832217594"/>
    <n v="2496647.3084932286"/>
    <n v="3.995965934586191E-2"/>
  </r>
  <r>
    <x v="7"/>
    <x v="6"/>
    <x v="3"/>
    <x v="4"/>
    <s v="Forecast"/>
    <n v="2474101.3458362357"/>
    <n v="2600565"/>
    <x v="3"/>
    <n v="-126463.65416376432"/>
    <n v="126463.65416376432"/>
    <n v="4.86292994652179E-2"/>
    <n v="-4.86292994652179E-2"/>
    <x v="7"/>
    <n v="2234115"/>
    <n v="1.1305404240537367"/>
    <n v="2525757.3194848141"/>
    <n v="2.8765933754851706E-2"/>
    <x v="0"/>
    <n v="1.0221222832217594"/>
    <n v="2528834.1165281609"/>
    <n v="2.7582807379103822E-2"/>
  </r>
  <r>
    <x v="7"/>
    <x v="6"/>
    <x v="4"/>
    <x v="4"/>
    <s v="Forecast"/>
    <n v="2503773.2555558691"/>
    <n v="2600565"/>
    <x v="2"/>
    <n v="-96791.74444413092"/>
    <n v="96791.74444413092"/>
    <n v="3.7219505932030501E-2"/>
    <n v="-3.7219505932030501E-2"/>
    <x v="7"/>
    <n v="2234115"/>
    <n v="1.168036255654586"/>
    <n v="2609527.3193017454"/>
    <n v="3.4462969784432953E-3"/>
    <x v="1"/>
    <n v="1.0221222832217594"/>
    <n v="2559162.4366383427"/>
    <n v="1.5920603161873409E-2"/>
  </r>
  <r>
    <x v="7"/>
    <x v="6"/>
    <x v="5"/>
    <x v="4"/>
    <s v="Forecast"/>
    <n v="2420790.0440624994"/>
    <n v="2600565"/>
    <x v="1"/>
    <n v="-179774.95593750058"/>
    <n v="179774.95593750058"/>
    <n v="6.9129191517036004E-2"/>
    <n v="-6.9129191517036004E-2"/>
    <x v="7"/>
    <n v="2234115"/>
    <n v="1.1862407658645244"/>
    <n v="2650198.288629422"/>
    <n v="1.9085578952812932E-2"/>
    <x v="1"/>
    <n v="1.0221222832217594"/>
    <n v="2474343.4470376652"/>
    <n v="4.8536203848907764E-2"/>
  </r>
  <r>
    <x v="7"/>
    <x v="6"/>
    <x v="6"/>
    <x v="4"/>
    <s v="Forecast"/>
    <n v="2503556.9591049533"/>
    <n v="2600565"/>
    <x v="0"/>
    <n v="-97008.040895046666"/>
    <n v="97008.040895046666"/>
    <n v="3.7302678800586297E-2"/>
    <n v="-3.7302678800586297E-2"/>
    <x v="7"/>
    <n v="2234115"/>
    <n v="1.1746168725449404"/>
    <n v="2624229.1742057395"/>
    <n v="9.0996280445747434E-3"/>
    <x v="1"/>
    <n v="1.0221222832217594"/>
    <n v="2558941.3552160799"/>
    <n v="1.6005616004183761E-2"/>
  </r>
  <r>
    <x v="8"/>
    <x v="0"/>
    <x v="0"/>
    <x v="4"/>
    <s v="Forecast"/>
    <n v="472500"/>
    <n v="476515"/>
    <x v="0"/>
    <n v="-4015"/>
    <n v="4015"/>
    <n v="8.4257578460279307E-3"/>
    <n v="-8.4257578460279307E-3"/>
    <x v="8"/>
    <n v="428737.5"/>
    <n v="1.2986457380824581"/>
    <n v="556778.12713112787"/>
    <n v="0.16843777663059478"/>
    <x v="0"/>
    <n v="0.93215158223729411"/>
    <n v="440441.62260712148"/>
    <n v="7.5702501270429101E-2"/>
  </r>
  <r>
    <x v="8"/>
    <x v="1"/>
    <x v="0"/>
    <x v="4"/>
    <s v="Forecast"/>
    <n v="425000"/>
    <n v="509097.5"/>
    <x v="1"/>
    <n v="-84097.5"/>
    <n v="84097.5"/>
    <n v="0.165189379244644"/>
    <n v="-0.165189379244644"/>
    <x v="8"/>
    <n v="435762.5"/>
    <n v="1.2986457380824581"/>
    <n v="565901.11344115715"/>
    <n v="0.11157708187755225"/>
    <x v="0"/>
    <n v="0.93215158223729411"/>
    <n v="396164.42245085002"/>
    <n v="0.22182995899439692"/>
  </r>
  <r>
    <x v="8"/>
    <x v="1"/>
    <x v="1"/>
    <x v="4"/>
    <s v="Forecast"/>
    <n v="485000"/>
    <n v="509097.5"/>
    <x v="0"/>
    <n v="-24097.5"/>
    <n v="24097.5"/>
    <n v="4.7333762196828701E-2"/>
    <n v="-4.7333762196828701E-2"/>
    <x v="8"/>
    <n v="435762.5"/>
    <n v="1.2552443722291746"/>
    <n v="546988.42575351568"/>
    <n v="7.4427640586558916E-2"/>
    <x v="0"/>
    <n v="0.93215158223729411"/>
    <n v="452093.51738508762"/>
    <n v="0.11197065908772363"/>
  </r>
  <r>
    <x v="8"/>
    <x v="2"/>
    <x v="0"/>
    <x v="4"/>
    <s v="Forecast"/>
    <n v="525000"/>
    <n v="522892.5"/>
    <x v="2"/>
    <n v="2107.5"/>
    <n v="2107.5"/>
    <n v="4.0304651529712099E-3"/>
    <n v="4.0304651529712099E-3"/>
    <x v="8"/>
    <n v="603045"/>
    <n v="1.2986457380824581"/>
    <n v="783141.81912193599"/>
    <n v="0.49771094273093608"/>
    <x v="0"/>
    <n v="0.93215158223729411"/>
    <n v="489379.58067457943"/>
    <n v="6.4091413293211469E-2"/>
  </r>
  <r>
    <x v="8"/>
    <x v="2"/>
    <x v="1"/>
    <x v="4"/>
    <s v="Forecast"/>
    <n v="612500"/>
    <n v="522892.5"/>
    <x v="1"/>
    <n v="89607.5"/>
    <n v="89607.5"/>
    <n v="0.17136887601180001"/>
    <n v="0.17136887601180001"/>
    <x v="8"/>
    <n v="603045"/>
    <n v="1.2552443722291746"/>
    <n v="756968.84245094261"/>
    <n v="0.44765672189014494"/>
    <x v="0"/>
    <n v="0.93215158223729411"/>
    <n v="570942.84412034263"/>
    <n v="9.1893351157919911E-2"/>
  </r>
  <r>
    <x v="8"/>
    <x v="2"/>
    <x v="2"/>
    <x v="4"/>
    <s v="Forecast"/>
    <n v="535196.07654739846"/>
    <n v="522892.5"/>
    <x v="0"/>
    <n v="12303.576547398465"/>
    <n v="12303.576547398465"/>
    <n v="2.35298393979613E-2"/>
    <n v="2.35298393979613E-2"/>
    <x v="8"/>
    <n v="603045"/>
    <n v="1.0591667058368588"/>
    <n v="638725.18612138845"/>
    <n v="0.22152294424071575"/>
    <x v="0"/>
    <n v="0.93215158223729411"/>
    <n v="498883.86956084945"/>
    <n v="4.5915040738106885E-2"/>
  </r>
  <r>
    <x v="8"/>
    <x v="3"/>
    <x v="0"/>
    <x v="4"/>
    <s v="Forecast"/>
    <n v="475000"/>
    <n v="461880"/>
    <x v="3"/>
    <n v="13120"/>
    <n v="13120"/>
    <n v="2.84056464882654E-2"/>
    <n v="2.84056464882654E-2"/>
    <x v="8"/>
    <n v="512435"/>
    <n v="1.2986457380824581"/>
    <n v="665471.52879428444"/>
    <n v="0.44078879534572712"/>
    <x v="0"/>
    <n v="0.93215158223729411"/>
    <n v="442772.00156271469"/>
    <n v="4.1370049444196123E-2"/>
  </r>
  <r>
    <x v="8"/>
    <x v="3"/>
    <x v="1"/>
    <x v="4"/>
    <s v="Forecast"/>
    <n v="537500"/>
    <n v="461880"/>
    <x v="2"/>
    <n v="75620"/>
    <n v="75620"/>
    <n v="0.16372217892093199"/>
    <n v="0.16372217892093199"/>
    <x v="8"/>
    <n v="512435"/>
    <n v="1.2552443722291746"/>
    <n v="643231.14988325711"/>
    <n v="0.39263694007806599"/>
    <x v="0"/>
    <n v="0.93215158223729411"/>
    <n v="501031.47545254556"/>
    <n v="8.4765470365778042E-2"/>
  </r>
  <r>
    <x v="8"/>
    <x v="3"/>
    <x v="2"/>
    <x v="4"/>
    <s v="Forecast"/>
    <n v="538497.18528603402"/>
    <n v="461880"/>
    <x v="1"/>
    <n v="76617.185286034015"/>
    <n v="76617.185286034015"/>
    <n v="0.165881149402516"/>
    <n v="0.165881149402516"/>
    <x v="8"/>
    <n v="512435"/>
    <n v="1.0591667058368588"/>
    <n v="542754.0909055107"/>
    <n v="0.17509762471964732"/>
    <x v="0"/>
    <n v="0.93215158223729411"/>
    <n v="501961.00329470594"/>
    <n v="8.6777958116190212E-2"/>
  </r>
  <r>
    <x v="8"/>
    <x v="3"/>
    <x v="3"/>
    <x v="4"/>
    <s v="Forecast"/>
    <n v="525250"/>
    <n v="461880"/>
    <x v="0"/>
    <n v="63370"/>
    <n v="63370"/>
    <n v="0.13720013856412899"/>
    <n v="0.13720013856412899"/>
    <x v="8"/>
    <n v="512435"/>
    <n v="1.0489386327422079"/>
    <n v="537512.86826925329"/>
    <n v="0.16375003955411208"/>
    <x v="0"/>
    <n v="0.93215158223729411"/>
    <n v="489612.61857013876"/>
    <n v="6.0042908483023204E-2"/>
  </r>
  <r>
    <x v="8"/>
    <x v="4"/>
    <x v="0"/>
    <x v="4"/>
    <s v="Forecast"/>
    <n v="450000"/>
    <n v="477710"/>
    <x v="4"/>
    <n v="-27710"/>
    <n v="27710"/>
    <n v="5.80059031630068E-2"/>
    <n v="-5.80059031630068E-2"/>
    <x v="8"/>
    <n v="641387.5"/>
    <n v="1.2986457380824581"/>
    <n v="832935.14333436254"/>
    <n v="0.7435999734867651"/>
    <x v="0"/>
    <n v="0.93215158223729411"/>
    <n v="419468.21200678236"/>
    <n v="0.12191871217520597"/>
  </r>
  <r>
    <x v="8"/>
    <x v="4"/>
    <x v="1"/>
    <x v="4"/>
    <s v="Forecast"/>
    <n v="487500"/>
    <n v="477710"/>
    <x v="3"/>
    <n v="9790"/>
    <n v="9790"/>
    <n v="2.04936049067426E-2"/>
    <n v="2.04936049067426E-2"/>
    <x v="8"/>
    <n v="641387.5"/>
    <n v="1.2552443722291746"/>
    <n v="805098.04979313968"/>
    <n v="0.68532802284469596"/>
    <x v="0"/>
    <n v="0.93215158223729411"/>
    <n v="454423.89634068089"/>
    <n v="4.8745271523139788E-2"/>
  </r>
  <r>
    <x v="8"/>
    <x v="4"/>
    <x v="2"/>
    <x v="4"/>
    <s v="Forecast"/>
    <n v="541691.80664600478"/>
    <n v="477710"/>
    <x v="2"/>
    <n v="63981.806646004785"/>
    <n v="63981.806646004785"/>
    <n v="0.13393440925667199"/>
    <n v="0.13393440925667199"/>
    <x v="8"/>
    <n v="641387.5"/>
    <n v="1.0591667058368588"/>
    <n v="679336.28553993825"/>
    <n v="0.42206837943509296"/>
    <x v="0"/>
    <n v="0.93215158223729411"/>
    <n v="504938.87465005176"/>
    <n v="5.6998753741918234E-2"/>
  </r>
  <r>
    <x v="8"/>
    <x v="4"/>
    <x v="3"/>
    <x v="4"/>
    <s v="Forecast"/>
    <n v="527400.25555302785"/>
    <n v="477710"/>
    <x v="1"/>
    <n v="49690.255553027848"/>
    <n v="49690.255553027848"/>
    <n v="0.104017616447275"/>
    <n v="0.104017616447275"/>
    <x v="8"/>
    <n v="641387.5"/>
    <n v="1.0489386327422079"/>
    <n v="672776.12730794284"/>
    <n v="0.40833586759319007"/>
    <x v="0"/>
    <n v="0.93215158223729411"/>
    <n v="491616.98268610815"/>
    <n v="2.9111767989173667E-2"/>
  </r>
  <r>
    <x v="8"/>
    <x v="4"/>
    <x v="4"/>
    <x v="4"/>
    <s v="Forecast"/>
    <n v="540618.11207752302"/>
    <n v="477710"/>
    <x v="0"/>
    <n v="62908.112077523023"/>
    <n v="62908.112077523023"/>
    <n v="0.13168682271152601"/>
    <n v="0.13168682271152601"/>
    <x v="8"/>
    <n v="641387.5"/>
    <n v="0.97890727734106697"/>
    <n v="627858.89134559361"/>
    <n v="0.31430970954259618"/>
    <x v="1"/>
    <n v="0.93215158223729411"/>
    <n v="503938.02855920186"/>
    <n v="5.4903662387644936E-2"/>
  </r>
  <r>
    <x v="8"/>
    <x v="5"/>
    <x v="0"/>
    <x v="4"/>
    <s v="Forecast"/>
    <n v="550000"/>
    <n v="631155"/>
    <x v="5"/>
    <n v="-81155"/>
    <n v="81155"/>
    <n v="0.12858172715101701"/>
    <n v="-0.12858172715101701"/>
    <x v="8"/>
    <n v="500582.5"/>
    <n v="1.2986457380824581"/>
    <n v="650079.33018366212"/>
    <n v="2.9983649315401328E-2"/>
    <x v="0"/>
    <n v="0.93215158223729411"/>
    <n v="512683.37023051176"/>
    <n v="0.18770607817333024"/>
  </r>
  <r>
    <x v="8"/>
    <x v="5"/>
    <x v="1"/>
    <x v="4"/>
    <s v="Forecast"/>
    <n v="625000"/>
    <n v="631155"/>
    <x v="4"/>
    <n v="-6155"/>
    <n v="6155"/>
    <n v="9.7519626716099806E-3"/>
    <n v="-9.7519626716099806E-3"/>
    <x v="8"/>
    <n v="500582.5"/>
    <n v="1.2552443722291746"/>
    <n v="628353.3659614108"/>
    <n v="4.4389001728405804E-3"/>
    <x v="0"/>
    <n v="0.93215158223729411"/>
    <n v="582594.73889830883"/>
    <n v="7.6938725196966151E-2"/>
  </r>
  <r>
    <x v="8"/>
    <x v="5"/>
    <x v="2"/>
    <x v="4"/>
    <s v="Forecast"/>
    <n v="545099.40276330593"/>
    <n v="631155"/>
    <x v="3"/>
    <n v="-86055.59723669407"/>
    <n v="86055.59723669407"/>
    <n v="0.13634621802361399"/>
    <n v="-0.13634621802361399"/>
    <x v="8"/>
    <n v="500582.5"/>
    <n v="1.0591667058368588"/>
    <n v="530200.31752457935"/>
    <n v="0.15995228188863378"/>
    <x v="0"/>
    <n v="0.93215158223729411"/>
    <n v="508115.27076241968"/>
    <n v="0.19494376062548871"/>
  </r>
  <r>
    <x v="8"/>
    <x v="5"/>
    <x v="3"/>
    <x v="4"/>
    <s v="Forecast"/>
    <n v="612500"/>
    <n v="631155"/>
    <x v="2"/>
    <n v="-18655"/>
    <n v="18655"/>
    <n v="2.95569234181778E-2"/>
    <n v="-2.95569234181778E-2"/>
    <x v="8"/>
    <n v="500582.5"/>
    <n v="1.0489386327422079"/>
    <n v="525080.32312467624"/>
    <n v="0.16806438493765202"/>
    <x v="0"/>
    <n v="0.93215158223729411"/>
    <n v="570942.84412034263"/>
    <n v="9.5399950693026855E-2"/>
  </r>
  <r>
    <x v="8"/>
    <x v="5"/>
    <x v="4"/>
    <x v="4"/>
    <s v="Forecast"/>
    <n v="632466.94771468861"/>
    <n v="631155"/>
    <x v="1"/>
    <n v="1311.9477146886056"/>
    <n v="1311.9477146886056"/>
    <n v="2.0786458392765702E-3"/>
    <n v="2.0786458392765702E-3"/>
    <x v="8"/>
    <n v="500582.5"/>
    <n v="0.97890727734106697"/>
    <n v="490023.85215958464"/>
    <n v="0.22360774744779865"/>
    <x v="1"/>
    <n v="0.93215158223729411"/>
    <n v="589555.06602503895"/>
    <n v="6.5910804754713267E-2"/>
  </r>
  <r>
    <x v="8"/>
    <x v="5"/>
    <x v="5"/>
    <x v="4"/>
    <s v="Forecast"/>
    <n v="587222.5"/>
    <n v="631155"/>
    <x v="0"/>
    <n v="-43932.5"/>
    <n v="43932.5"/>
    <n v="6.9606515039887198E-2"/>
    <n v="-6.9606515039887198E-2"/>
    <x v="8"/>
    <n v="500582.5"/>
    <n v="0.83774592490208688"/>
    <n v="419360.94945229893"/>
    <n v="0.33556582859630529"/>
    <x v="1"/>
    <n v="0.93215158223729411"/>
    <n v="547380.38250033942"/>
    <n v="0.13273224089116079"/>
  </r>
  <r>
    <x v="8"/>
    <x v="6"/>
    <x v="0"/>
    <x v="4"/>
    <s v="Forecast"/>
    <n v="475000"/>
    <n v="491937.5"/>
    <x v="6"/>
    <n v="-16937.5"/>
    <n v="16937.5"/>
    <n v="3.4430186761529702E-2"/>
    <n v="-3.4430186761529702E-2"/>
    <x v="8"/>
    <n v="448922.5"/>
    <n v="1.2986457380824581"/>
    <n v="582991.29135432234"/>
    <n v="0.18509219434241614"/>
    <x v="0"/>
    <n v="0.93215158223729411"/>
    <n v="442772.00156271469"/>
    <n v="9.9942570829191321E-2"/>
  </r>
  <r>
    <x v="8"/>
    <x v="6"/>
    <x v="1"/>
    <x v="4"/>
    <s v="Forecast"/>
    <n v="500000"/>
    <n v="491937.5"/>
    <x v="5"/>
    <n v="8062.5"/>
    <n v="8062.5"/>
    <n v="1.6389277093126702E-2"/>
    <n v="1.6389277093126702E-2"/>
    <x v="8"/>
    <n v="448922.5"/>
    <n v="1.2552443722291746"/>
    <n v="563507.44169205159"/>
    <n v="0.14548584259596309"/>
    <x v="0"/>
    <n v="0.93215158223729411"/>
    <n v="466075.79111864703"/>
    <n v="5.2571127188622474E-2"/>
  </r>
  <r>
    <x v="8"/>
    <x v="6"/>
    <x v="2"/>
    <x v="4"/>
    <s v="Forecast"/>
    <n v="548294.02412327682"/>
    <n v="491937.5"/>
    <x v="4"/>
    <n v="56356.524123276817"/>
    <n v="56356.524123276817"/>
    <n v="0.114560333626277"/>
    <n v="0.114560333626277"/>
    <x v="8"/>
    <n v="448922.5"/>
    <n v="1.0591667058368588"/>
    <n v="475483.76550104725"/>
    <n v="3.3446798625745643E-2"/>
    <x v="0"/>
    <n v="0.93215158223729411"/>
    <n v="511093.14211776562"/>
    <n v="3.8939178488660887E-2"/>
  </r>
  <r>
    <x v="8"/>
    <x v="6"/>
    <x v="3"/>
    <x v="4"/>
    <s v="Forecast"/>
    <n v="526205.98609803314"/>
    <n v="491937.5"/>
    <x v="3"/>
    <n v="34268.486098033143"/>
    <n v="34268.486098033143"/>
    <n v="6.9660243624511495E-2"/>
    <n v="6.9660243624511495E-2"/>
    <x v="8"/>
    <n v="448922.5"/>
    <n v="1.0489386327422079"/>
    <n v="470892.15335721383"/>
    <n v="4.2780529320871397E-2"/>
    <x v="0"/>
    <n v="0.93215158223729411"/>
    <n v="490503.74252401717"/>
    <n v="2.9145114490821042E-3"/>
  </r>
  <r>
    <x v="8"/>
    <x v="6"/>
    <x v="4"/>
    <x v="4"/>
    <s v="Forecast"/>
    <n v="516293.91977648588"/>
    <n v="491937.5"/>
    <x v="2"/>
    <n v="24356.419776485884"/>
    <n v="24356.419776485884"/>
    <n v="4.9511207778398403E-2"/>
    <n v="4.9511207778398403E-2"/>
    <x v="8"/>
    <n v="448922.5"/>
    <n v="0.97890727734106697"/>
    <n v="439453.50221214513"/>
    <n v="0.10668834514111014"/>
    <x v="1"/>
    <n v="0.93215158223729411"/>
    <n v="481264.19421914592"/>
    <n v="2.1696467093592329E-2"/>
  </r>
  <r>
    <x v="8"/>
    <x v="6"/>
    <x v="5"/>
    <x v="4"/>
    <s v="Forecast"/>
    <n v="509614.27374999766"/>
    <n v="491937.5"/>
    <x v="1"/>
    <n v="17676.773749997665"/>
    <n v="17676.773749997665"/>
    <n v="3.5932966586197802E-2"/>
    <n v="3.5932966586197802E-2"/>
    <x v="8"/>
    <n v="448922.5"/>
    <n v="0.83774592490208688"/>
    <n v="376082.99497185712"/>
    <n v="0.23550655322707231"/>
    <x v="1"/>
    <n v="0.93215158223729411"/>
    <n v="475037.75160676986"/>
    <n v="3.4353446104901819E-2"/>
  </r>
  <r>
    <x v="8"/>
    <x v="6"/>
    <x v="6"/>
    <x v="4"/>
    <s v="Forecast"/>
    <n v="480037.5"/>
    <n v="491937.5"/>
    <x v="0"/>
    <n v="-11900"/>
    <n v="11900"/>
    <n v="2.4190064794816401E-2"/>
    <n v="-2.4190064794816401E-2"/>
    <x v="8"/>
    <n v="448922.5"/>
    <n v="0.9689972871651259"/>
    <n v="435004.68464738625"/>
    <n v="0.1157318060782391"/>
    <x v="1"/>
    <n v="0.93215158223729411"/>
    <n v="447467.71515823505"/>
    <n v="9.0397224935616721E-2"/>
  </r>
  <r>
    <x v="9"/>
    <x v="0"/>
    <x v="0"/>
    <x v="4"/>
    <s v="Forecast"/>
    <n v="730837.8"/>
    <n v="748730"/>
    <x v="0"/>
    <n v="-17892.199999999953"/>
    <n v="17892.199999999953"/>
    <n v="2.38967317991799E-2"/>
    <n v="-2.38967317991799E-2"/>
    <x v="9"/>
    <n v="741220"/>
    <n v="1.1156120802414153"/>
    <n v="826913.9861165419"/>
    <n v="0.10442213630620104"/>
    <x v="0"/>
    <n v="1.0247686841986505"/>
    <n v="748939.69066863658"/>
    <n v="2.8006179615693737E-4"/>
  </r>
  <r>
    <x v="9"/>
    <x v="1"/>
    <x v="0"/>
    <x v="4"/>
    <s v="Forecast"/>
    <n v="723529.42200000002"/>
    <n v="705340"/>
    <x v="1"/>
    <n v="18189.42200000002"/>
    <n v="18189.42200000002"/>
    <n v="2.57881617376018E-2"/>
    <n v="2.57881617376018E-2"/>
    <x v="9"/>
    <n v="689367.5"/>
    <n v="1.1156120802414153"/>
    <n v="769066.71072582388"/>
    <n v="9.034892495225548E-2"/>
    <x v="0"/>
    <n v="1.0247686841986505"/>
    <n v="741450.29376195022"/>
    <n v="5.1195584770394729E-2"/>
  </r>
  <r>
    <x v="9"/>
    <x v="1"/>
    <x v="1"/>
    <x v="4"/>
    <s v="Forecast"/>
    <n v="739557.83439514064"/>
    <n v="705340"/>
    <x v="0"/>
    <n v="34217.834395140642"/>
    <n v="34217.834395140642"/>
    <n v="4.8512539194063398E-2"/>
    <n v="4.8512539194063398E-2"/>
    <x v="9"/>
    <n v="689367.5"/>
    <n v="1.0914716604628631"/>
    <n v="752425.08989413281"/>
    <n v="6.675516757043809E-2"/>
    <x v="0"/>
    <n v="1.0247686841986505"/>
    <n v="757875.70884191175"/>
    <n v="7.4482815155686263E-2"/>
  </r>
  <r>
    <x v="9"/>
    <x v="2"/>
    <x v="0"/>
    <x v="4"/>
    <s v="Forecast"/>
    <n v="716294.12777999998"/>
    <n v="777430"/>
    <x v="2"/>
    <n v="-61135.872220000019"/>
    <n v="61135.872220000019"/>
    <n v="7.8638426893739594E-2"/>
    <n v="-7.8638426893739594E-2"/>
    <x v="9"/>
    <n v="636527.5"/>
    <n v="1.1156120802414153"/>
    <n v="710117.76840586751"/>
    <n v="8.658301273958105E-2"/>
    <x v="0"/>
    <n v="1.0247686841986505"/>
    <n v="734035.79082433064"/>
    <n v="5.5817513056698811E-2"/>
  </r>
  <r>
    <x v="9"/>
    <x v="2"/>
    <x v="1"/>
    <x v="4"/>
    <s v="Forecast"/>
    <n v="732162.25605118927"/>
    <n v="777430"/>
    <x v="1"/>
    <n v="-45267.743948810734"/>
    <n v="45267.743948810734"/>
    <n v="5.8227421052455798E-2"/>
    <n v="-5.8227421052455798E-2"/>
    <x v="9"/>
    <n v="636527.5"/>
    <n v="1.0914716604628631"/>
    <n v="694751.72735527507"/>
    <n v="0.10634818909062543"/>
    <x v="0"/>
    <n v="1.0247686841986505"/>
    <n v="750296.9517534927"/>
    <n v="3.4900953457555409E-2"/>
  </r>
  <r>
    <x v="9"/>
    <x v="2"/>
    <x v="2"/>
    <x v="4"/>
    <s v="Forecast"/>
    <n v="706045.33999999985"/>
    <n v="777430"/>
    <x v="0"/>
    <n v="-71384.660000000149"/>
    <n v="71384.660000000149"/>
    <n v="9.1821334396666093E-2"/>
    <n v="-9.1821334396666093E-2"/>
    <x v="9"/>
    <n v="636527.5"/>
    <n v="1.0772888276663364"/>
    <n v="685723.96425238391"/>
    <n v="0.11796050544436938"/>
    <x v="0"/>
    <n v="1.0247686841986505"/>
    <n v="723533.15405638865"/>
    <n v="6.9326943832385357E-2"/>
  </r>
  <r>
    <x v="9"/>
    <x v="3"/>
    <x v="0"/>
    <x v="4"/>
    <s v="Forecast"/>
    <n v="709131.18650219997"/>
    <n v="737437.5"/>
    <x v="3"/>
    <n v="-28306.313497800031"/>
    <n v="28306.313497800031"/>
    <n v="3.8384694971167102E-2"/>
    <n v="-3.8384694971167102E-2"/>
    <x v="9"/>
    <n v="701220"/>
    <n v="1.1156120802414153"/>
    <n v="782289.50290688523"/>
    <n v="6.0821429486411026E-2"/>
    <x v="0"/>
    <n v="1.0247686841986505"/>
    <n v="726695.43291608733"/>
    <n v="1.4566749160318899E-2"/>
  </r>
  <r>
    <x v="9"/>
    <x v="3"/>
    <x v="1"/>
    <x v="4"/>
    <s v="Forecast"/>
    <n v="724840.63349067746"/>
    <n v="737437.5"/>
    <x v="2"/>
    <n v="-12596.866509322543"/>
    <n v="12596.866509322543"/>
    <n v="1.7081944584215698E-2"/>
    <n v="-1.7081944584215698E-2"/>
    <x v="9"/>
    <n v="701220"/>
    <n v="1.0914716604628631"/>
    <n v="765361.75774976891"/>
    <n v="3.7866609373362357E-2"/>
    <x v="0"/>
    <n v="1.0247686841986505"/>
    <n v="742793.98223595787"/>
    <n v="7.2636423235296118E-3"/>
  </r>
  <r>
    <x v="9"/>
    <x v="3"/>
    <x v="2"/>
    <x v="4"/>
    <s v="Forecast"/>
    <n v="706751.3853399998"/>
    <n v="737437.5"/>
    <x v="1"/>
    <n v="-30686.114660000196"/>
    <n v="30686.114660000196"/>
    <n v="4.1611817489618001E-2"/>
    <n v="-4.1611817489618001E-2"/>
    <x v="9"/>
    <n v="701220"/>
    <n v="1.0772888276663364"/>
    <n v="755416.4717361884"/>
    <n v="2.4380332890839421E-2"/>
    <x v="0"/>
    <n v="1.0247686841986505"/>
    <n v="724256.68721044506"/>
    <n v="1.7873803257299689E-2"/>
  </r>
  <r>
    <x v="9"/>
    <x v="3"/>
    <x v="3"/>
    <x v="4"/>
    <s v="Forecast"/>
    <n v="751551.95291712123"/>
    <n v="737437.5"/>
    <x v="0"/>
    <n v="14114.452917121234"/>
    <n v="14114.452917121234"/>
    <n v="1.91398632658649E-2"/>
    <n v="1.91398632658649E-2"/>
    <x v="9"/>
    <n v="701220"/>
    <n v="1.0848876493678397"/>
    <n v="760744.91748971655"/>
    <n v="3.1605956423041343E-2"/>
    <x v="0"/>
    <n v="1.0247686841986505"/>
    <n v="770166.90589780454"/>
    <n v="4.4382616693353041E-2"/>
  </r>
  <r>
    <x v="9"/>
    <x v="4"/>
    <x v="0"/>
    <x v="4"/>
    <s v="Forecast"/>
    <n v="702039.87463717803"/>
    <n v="690400"/>
    <x v="4"/>
    <n v="11639.874637178029"/>
    <n v="11639.874637178029"/>
    <n v="1.6859609845275202E-2"/>
    <n v="1.6859609845275202E-2"/>
    <x v="9"/>
    <n v="647960"/>
    <n v="1.1156120802414153"/>
    <n v="722872.00351322745"/>
    <n v="4.7033608796679387E-2"/>
    <x v="0"/>
    <n v="1.0247686841986505"/>
    <n v="719428.47858692647"/>
    <n v="4.2045884395895822E-2"/>
  </r>
  <r>
    <x v="9"/>
    <x v="4"/>
    <x v="1"/>
    <x v="4"/>
    <s v="Forecast"/>
    <n v="717592.22715577064"/>
    <n v="690400"/>
    <x v="3"/>
    <n v="27192.227155770641"/>
    <n v="27192.227155770641"/>
    <n v="3.9386192288196203E-2"/>
    <n v="3.9386192288196203E-2"/>
    <x v="9"/>
    <n v="647960"/>
    <n v="1.0914716604628631"/>
    <n v="707229.97711351677"/>
    <n v="2.4377139503935063E-2"/>
    <x v="0"/>
    <n v="1.0247686841986505"/>
    <n v="735366.04241359816"/>
    <n v="6.5130420645420281E-2"/>
  </r>
  <r>
    <x v="9"/>
    <x v="4"/>
    <x v="2"/>
    <x v="4"/>
    <s v="Forecast"/>
    <n v="707458.13672533969"/>
    <n v="690400"/>
    <x v="2"/>
    <n v="17058.136725339689"/>
    <n v="17058.136725339689"/>
    <n v="2.4707614028591701E-2"/>
    <n v="2.4707614028591701E-2"/>
    <x v="9"/>
    <n v="647960"/>
    <n v="1.0772888276663364"/>
    <n v="698040.06877467933"/>
    <n v="1.1066148283139232E-2"/>
    <x v="0"/>
    <n v="1.0247686841986505"/>
    <n v="724980.94389765535"/>
    <n v="5.0088273316418526E-2"/>
  </r>
  <r>
    <x v="9"/>
    <x v="4"/>
    <x v="3"/>
    <x v="4"/>
    <s v="Forecast"/>
    <n v="757167.01079152757"/>
    <n v="690400"/>
    <x v="1"/>
    <n v="66767.010791527573"/>
    <n v="66767.010791527573"/>
    <n v="9.6707721308701602E-2"/>
    <n v="9.6707721308701602E-2"/>
    <x v="9"/>
    <n v="647960"/>
    <n v="1.0848876493678397"/>
    <n v="702963.80128438538"/>
    <n v="1.8197858175529227E-2"/>
    <x v="0"/>
    <n v="1.0247686841986505"/>
    <n v="775921.04136745911"/>
    <n v="0.12387172851601841"/>
  </r>
  <r>
    <x v="9"/>
    <x v="4"/>
    <x v="4"/>
    <x v="4"/>
    <s v="Forecast"/>
    <n v="755121.59023371106"/>
    <n v="690400"/>
    <x v="0"/>
    <n v="64721.59023371106"/>
    <n v="64721.59023371106"/>
    <n v="9.3745061172814406E-2"/>
    <n v="9.3745061172814406E-2"/>
    <x v="9"/>
    <n v="647960"/>
    <n v="1.098726757296532"/>
    <n v="711930.98965786083"/>
    <n v="3.1186253849740487E-2"/>
    <x v="1"/>
    <n v="1.0247686841986505"/>
    <n v="773824.95843379269"/>
    <n v="0.12083568718683763"/>
  </r>
  <r>
    <x v="9"/>
    <x v="5"/>
    <x v="0"/>
    <x v="4"/>
    <s v="Forecast"/>
    <n v="695019.47589080618"/>
    <n v="783430"/>
    <x v="5"/>
    <n v="-88410.524109193822"/>
    <n v="88410.524109193822"/>
    <n v="0.11285057262192399"/>
    <n v="-0.11285057262192399"/>
    <x v="9"/>
    <n v="687500"/>
    <n v="1.1156120802414153"/>
    <n v="766983.30516597303"/>
    <n v="2.0993189990205857E-2"/>
    <x v="0"/>
    <n v="1.0247686841986505"/>
    <n v="712234.19380105718"/>
    <n v="9.0877048618182632E-2"/>
  </r>
  <r>
    <x v="9"/>
    <x v="5"/>
    <x v="1"/>
    <x v="4"/>
    <s v="Forecast"/>
    <n v="710416.30488421302"/>
    <n v="783430"/>
    <x v="4"/>
    <n v="-73013.695115786977"/>
    <n v="73013.695115786977"/>
    <n v="9.3197471523667696E-2"/>
    <n v="-9.3197471523667696E-2"/>
    <x v="9"/>
    <n v="687500"/>
    <n v="1.0914716604628631"/>
    <n v="750386.76656821836"/>
    <n v="4.2177646288477137E-2"/>
    <x v="0"/>
    <n v="1.0247686841986505"/>
    <n v="728012.3819894623"/>
    <n v="7.0737166065299645E-2"/>
  </r>
  <r>
    <x v="9"/>
    <x v="5"/>
    <x v="2"/>
    <x v="4"/>
    <s v="Forecast"/>
    <n v="708165.59486206505"/>
    <n v="783430"/>
    <x v="3"/>
    <n v="-75264.405137934955"/>
    <n v="75264.405137934955"/>
    <n v="9.60703638333162E-2"/>
    <n v="-9.60703638333162E-2"/>
    <x v="9"/>
    <n v="687500"/>
    <n v="1.0772888276663364"/>
    <n v="740636.06902060623"/>
    <n v="5.4623809375941398E-2"/>
    <x v="0"/>
    <n v="1.0247686841986505"/>
    <n v="725705.92484155297"/>
    <n v="7.3681216137302663E-2"/>
  </r>
  <r>
    <x v="9"/>
    <x v="5"/>
    <x v="3"/>
    <x v="4"/>
    <s v="Forecast"/>
    <n v="763156.40585756116"/>
    <n v="783430"/>
    <x v="2"/>
    <n v="-20273.594142438844"/>
    <n v="20273.594142438844"/>
    <n v="2.5877990557470198E-2"/>
    <n v="-2.5877990557470198E-2"/>
    <x v="9"/>
    <n v="687500"/>
    <n v="1.0848876493678397"/>
    <n v="745860.25894038973"/>
    <n v="4.7955453658412715E-2"/>
    <x v="0"/>
    <n v="1.0247686841986505"/>
    <n v="782058.78586842422"/>
    <n v="1.7502701346333129E-3"/>
  </r>
  <r>
    <x v="9"/>
    <x v="5"/>
    <x v="4"/>
    <x v="4"/>
    <s v="Forecast"/>
    <n v="761065.12581654964"/>
    <n v="783430"/>
    <x v="1"/>
    <n v="-22364.87418345036"/>
    <n v="22364.87418345036"/>
    <n v="2.85473803447026E-2"/>
    <n v="-2.85473803447026E-2"/>
    <x v="9"/>
    <n v="687500"/>
    <n v="1.098726757296532"/>
    <n v="755374.64564136579"/>
    <n v="3.5810926768995589E-2"/>
    <x v="1"/>
    <n v="1.0247686841986505"/>
    <n v="779915.70757250604"/>
    <n v="4.4857771945087093E-3"/>
  </r>
  <r>
    <x v="9"/>
    <x v="5"/>
    <x v="5"/>
    <x v="4"/>
    <s v="Forecast"/>
    <n v="766774.16881506518"/>
    <n v="783430"/>
    <x v="0"/>
    <n v="-16655.831184934825"/>
    <n v="16655.831184934825"/>
    <n v="2.1260139623112202E-2"/>
    <n v="-2.1260139623112202E-2"/>
    <x v="9"/>
    <n v="687500"/>
    <n v="1.1128361174766572"/>
    <n v="765074.83076520183"/>
    <n v="2.3429239670166031E-2"/>
    <x v="1"/>
    <n v="1.0247686841986505"/>
    <n v="785766.15605412831"/>
    <n v="2.9819588911942493E-3"/>
  </r>
  <r>
    <x v="9"/>
    <x v="6"/>
    <x v="0"/>
    <x v="4"/>
    <s v="Forecast"/>
    <n v="688069.28113189817"/>
    <n v="791400"/>
    <x v="6"/>
    <n v="-103330.71886810183"/>
    <n v="103330.71886810183"/>
    <n v="0.13056699376813499"/>
    <n v="-0.13056699376813499"/>
    <x v="9"/>
    <n v="716360"/>
    <n v="1.1156120802414153"/>
    <n v="799179.86980174028"/>
    <n v="9.8305152915596147E-3"/>
    <x v="0"/>
    <n v="1.0247686841986505"/>
    <n v="705111.85186304664"/>
    <n v="0.1090322822048943"/>
  </r>
  <r>
    <x v="9"/>
    <x v="6"/>
    <x v="1"/>
    <x v="4"/>
    <s v="Forecast"/>
    <n v="703312.1418353708"/>
    <n v="791400"/>
    <x v="5"/>
    <n v="-88087.8581646292"/>
    <n v="88087.8581646292"/>
    <n v="0.111306366141811"/>
    <n v="-0.111306366141811"/>
    <x v="9"/>
    <n v="716360"/>
    <n v="1.0914716604628631"/>
    <n v="781886.63868917665"/>
    <n v="1.2020926599473535E-2"/>
    <x v="0"/>
    <n v="1.0247686841986505"/>
    <n v="720732.25816956756"/>
    <n v="8.9294594175426387E-2"/>
  </r>
  <r>
    <x v="9"/>
    <x v="6"/>
    <x v="2"/>
    <x v="4"/>
    <s v="Forecast"/>
    <n v="708873.760456927"/>
    <n v="791400"/>
    <x v="4"/>
    <n v="-82526.239543072996"/>
    <n v="82526.239543072996"/>
    <n v="0.104278796491121"/>
    <n v="-0.104278796491121"/>
    <x v="9"/>
    <n v="716360"/>
    <n v="1.0772888276663364"/>
    <n v="771726.62458705669"/>
    <n v="2.4858953011047898E-2"/>
    <x v="0"/>
    <n v="1.0247686841986505"/>
    <n v="726431.63076639443"/>
    <n v="8.2092960871374229E-2"/>
  </r>
  <r>
    <x v="9"/>
    <x v="6"/>
    <x v="3"/>
    <x v="4"/>
    <s v="Forecast"/>
    <n v="768771.46373196761"/>
    <n v="791400"/>
    <x v="3"/>
    <n v="-22628.536268032389"/>
    <n v="22628.536268032389"/>
    <n v="2.8593045574971401E-2"/>
    <n v="-2.8593045574971401E-2"/>
    <x v="9"/>
    <n v="716360"/>
    <n v="1.0848876493678397"/>
    <n v="777170.11650114565"/>
    <n v="1.7980646321524327E-2"/>
    <x v="0"/>
    <n v="1.0247686841986505"/>
    <n v="787812.92133807903"/>
    <n v="4.5325734924449943E-3"/>
  </r>
  <r>
    <x v="9"/>
    <x v="6"/>
    <x v="4"/>
    <x v="4"/>
    <s v="Forecast"/>
    <n v="766637.19042546116"/>
    <n v="791400"/>
    <x v="2"/>
    <n v="-24762.809574538842"/>
    <n v="24762.809574538842"/>
    <n v="3.1289878158376097E-2"/>
    <n v="-3.1289878158376097E-2"/>
    <x v="9"/>
    <n v="716360"/>
    <n v="1.098726757296532"/>
    <n v="787083.89985694364"/>
    <n v="5.4537530238265896E-3"/>
    <x v="1"/>
    <n v="1.0247686841986505"/>
    <n v="785625.78489005007"/>
    <n v="7.2962030704446946E-3"/>
  </r>
  <r>
    <x v="9"/>
    <x v="6"/>
    <x v="5"/>
    <x v="4"/>
    <s v="Forecast"/>
    <n v="777847.40190284769"/>
    <n v="791400"/>
    <x v="1"/>
    <n v="-13552.598097152309"/>
    <n v="13552.598097152309"/>
    <n v="1.7124839647652702E-2"/>
    <n v="-1.7124839647652702E-2"/>
    <x v="9"/>
    <n v="716360"/>
    <n v="1.1128361174766572"/>
    <n v="797191.28111557814"/>
    <n v="7.3177673939577182E-3"/>
    <x v="1"/>
    <n v="1.0247686841986505"/>
    <n v="797113.65855532011"/>
    <n v="7.2196848058126289E-3"/>
  </r>
  <r>
    <x v="9"/>
    <x v="6"/>
    <x v="6"/>
    <x v="4"/>
    <s v="Forecast"/>
    <n v="761531.70607194467"/>
    <n v="791400"/>
    <x v="0"/>
    <n v="-29868.293928055326"/>
    <n v="29868.293928055326"/>
    <n v="3.7741084063754503E-2"/>
    <n v="-3.7741084063754503E-2"/>
    <x v="9"/>
    <n v="716360"/>
    <n v="1.0855605613704498"/>
    <n v="777652.1637433354"/>
    <n v="1.7371539369048009E-2"/>
    <x v="1"/>
    <n v="1.0247686841986505"/>
    <n v="780393.84440690023"/>
    <n v="1.3907196857593849E-2"/>
  </r>
  <r>
    <x v="10"/>
    <x v="0"/>
    <x v="0"/>
    <x v="4"/>
    <s v="Forecast"/>
    <n v="7190.3572448908526"/>
    <n v="7297.5"/>
    <x v="0"/>
    <n v="-107.1427551091474"/>
    <n v="107.1427551091474"/>
    <n v="1.4682117863535101E-2"/>
    <n v="-1.4682117863535101E-2"/>
    <x v="10"/>
    <n v="7707.5"/>
    <n v="1.0653010371221681"/>
    <n v="8210.8077436191106"/>
    <n v="0.12515351060213917"/>
    <x v="0"/>
    <n v="1.005048087592062"/>
    <n v="7226.6547980812793"/>
    <n v="9.7081468884851942E-3"/>
  </r>
  <r>
    <x v="10"/>
    <x v="1"/>
    <x v="0"/>
    <x v="4"/>
    <s v="Forecast"/>
    <n v="7069.5692332911221"/>
    <n v="7112.5"/>
    <x v="1"/>
    <n v="-42.930766708877854"/>
    <n v="42.930766708877854"/>
    <n v="6.0359601699652501E-3"/>
    <n v="-6.0359601699652501E-3"/>
    <x v="10"/>
    <n v="7227.5"/>
    <n v="1.0653010371221681"/>
    <n v="7699.4632458004698"/>
    <n v="8.2525588161753233E-2"/>
    <x v="0"/>
    <n v="1.005048087592062"/>
    <n v="7105.2570380189227"/>
    <n v="1.0183426335433835E-3"/>
  </r>
  <r>
    <x v="10"/>
    <x v="1"/>
    <x v="1"/>
    <x v="4"/>
    <s v="Forecast"/>
    <n v="7713.5012883629142"/>
    <n v="7112.5"/>
    <x v="0"/>
    <n v="601.00128836291424"/>
    <n v="601.00128836291424"/>
    <n v="8.4499302406033594E-2"/>
    <n v="8.4499302406033594E-2"/>
    <x v="10"/>
    <n v="7227.5"/>
    <n v="1.0144688742110801"/>
    <n v="7332.0737883605816"/>
    <n v="3.087153439164592E-2"/>
    <x v="0"/>
    <n v="1.005048087592062"/>
    <n v="7752.4397185080534"/>
    <n v="8.9973949878109444E-2"/>
  </r>
  <r>
    <x v="10"/>
    <x v="2"/>
    <x v="0"/>
    <x v="4"/>
    <s v="Forecast"/>
    <n v="7462.9073488313352"/>
    <n v="8125"/>
    <x v="2"/>
    <n v="-662.09265116866482"/>
    <n v="662.09265116866482"/>
    <n v="8.1488326297681796E-2"/>
    <n v="-8.1488326297681796E-2"/>
    <x v="10"/>
    <n v="6812.5"/>
    <n v="1.0653010371221681"/>
    <n v="7257.3633153947703"/>
    <n v="0.10678605348987442"/>
    <x v="0"/>
    <n v="1.005048087592062"/>
    <n v="7500.5807588196785"/>
    <n v="7.6851598914501107E-2"/>
  </r>
  <r>
    <x v="10"/>
    <x v="2"/>
    <x v="1"/>
    <x v="4"/>
    <s v="Forecast"/>
    <n v="8202.046624824754"/>
    <n v="8125"/>
    <x v="1"/>
    <n v="77.046624824753962"/>
    <n v="77.046624824753962"/>
    <n v="9.4826615168927993E-3"/>
    <n v="9.4826615168927993E-3"/>
    <x v="10"/>
    <n v="6812.5"/>
    <n v="1.0144688742110801"/>
    <n v="6911.0692055629834"/>
    <n v="0.14940686700763281"/>
    <x v="0"/>
    <n v="1.005048087592062"/>
    <n v="8243.4512746210457"/>
    <n v="1.4578618414897937E-2"/>
  </r>
  <r>
    <x v="10"/>
    <x v="2"/>
    <x v="2"/>
    <x v="4"/>
    <s v="Forecast"/>
    <n v="7593.4865839981612"/>
    <n v="8125"/>
    <x v="0"/>
    <n v="-531.51341600183878"/>
    <n v="531.51341600183878"/>
    <n v="6.5417035815610897E-2"/>
    <n v="-6.5417035815610897E-2"/>
    <x v="10"/>
    <n v="6812.5"/>
    <n v="1.013729991624289"/>
    <n v="6906.0355679404693"/>
    <n v="0.15002639163809608"/>
    <x v="0"/>
    <n v="1.005048087592062"/>
    <n v="7631.8191694033312"/>
    <n v="6.0699179150359238E-2"/>
  </r>
  <r>
    <x v="10"/>
    <x v="3"/>
    <x v="0"/>
    <x v="4"/>
    <s v="Forecast"/>
    <n v="7094.4431175243317"/>
    <n v="7940"/>
    <x v="3"/>
    <n v="-845.55688247566832"/>
    <n v="845.55688247566832"/>
    <n v="0.106493310135475"/>
    <n v="-0.106493310135475"/>
    <x v="10"/>
    <n v="7860"/>
    <n v="1.0653010371221681"/>
    <n v="8373.2661517802408"/>
    <n v="5.4567525413128558E-2"/>
    <x v="0"/>
    <n v="1.005048087592062"/>
    <n v="7130.256487798496"/>
    <n v="0.10198281010094509"/>
  </r>
  <r>
    <x v="10"/>
    <x v="3"/>
    <x v="1"/>
    <x v="4"/>
    <s v="Forecast"/>
    <n v="7313.5823963906114"/>
    <n v="7940"/>
    <x v="2"/>
    <n v="-626.41760360938861"/>
    <n v="626.41760360938861"/>
    <n v="7.88939047366988E-2"/>
    <n v="-7.88939047366988E-2"/>
    <x v="10"/>
    <n v="7860"/>
    <n v="1.0144688742110801"/>
    <n v="7973.7253512990901"/>
    <n v="4.2475253525302405E-3"/>
    <x v="0"/>
    <n v="1.005048087592062"/>
    <n v="7350.5020009393538"/>
    <n v="7.4244080486227479E-2"/>
  </r>
  <r>
    <x v="10"/>
    <x v="3"/>
    <x v="2"/>
    <x v="4"/>
    <s v="Forecast"/>
    <n v="6982.3668666393414"/>
    <n v="7940"/>
    <x v="1"/>
    <n v="-957.63313336065858"/>
    <n v="957.63313336065858"/>
    <n v="0.120608706972375"/>
    <n v="-0.120608706972375"/>
    <x v="10"/>
    <n v="7860"/>
    <n v="1.013729991624289"/>
    <n v="7967.9177341669119"/>
    <n v="3.5160874265632168E-3"/>
    <x v="0"/>
    <n v="1.005048087592062"/>
    <n v="7017.6144661820481"/>
    <n v="0.11616946269747505"/>
  </r>
  <r>
    <x v="10"/>
    <x v="3"/>
    <x v="3"/>
    <x v="4"/>
    <s v="Forecast"/>
    <n v="7407.8186357378027"/>
    <n v="7940"/>
    <x v="0"/>
    <n v="-532.18136426219735"/>
    <n v="532.18136426219735"/>
    <n v="6.7025360738312001E-2"/>
    <n v="-6.7025360738312001E-2"/>
    <x v="10"/>
    <n v="7860"/>
    <n v="1.0411847203799034"/>
    <n v="8183.7119021860408"/>
    <n v="3.0694194229979949E-2"/>
    <x v="0"/>
    <n v="1.005048087592062"/>
    <n v="7445.2139530771165"/>
    <n v="6.2315623038146542E-2"/>
  </r>
  <r>
    <x v="10"/>
    <x v="4"/>
    <x v="0"/>
    <x v="4"/>
    <s v="Forecast"/>
    <n v="7115.4456372095874"/>
    <n v="6870"/>
    <x v="4"/>
    <n v="245.4456372095874"/>
    <n v="245.4456372095874"/>
    <n v="3.5727166988295103E-2"/>
    <n v="3.5727166988295103E-2"/>
    <x v="10"/>
    <n v="6727.5"/>
    <n v="1.0653010371221681"/>
    <n v="7166.8127272393858"/>
    <n v="4.3204181548673337E-2"/>
    <x v="0"/>
    <n v="1.005048087592062"/>
    <n v="7151.3650300427771"/>
    <n v="4.0955608448730293E-2"/>
  </r>
  <r>
    <x v="10"/>
    <x v="4"/>
    <x v="1"/>
    <x v="4"/>
    <s v="Forecast"/>
    <n v="7787.1202290755946"/>
    <n v="6870"/>
    <x v="3"/>
    <n v="917.12022907559458"/>
    <n v="917.12022907559458"/>
    <n v="0.13349639433414801"/>
    <n v="0.13349639433414801"/>
    <x v="10"/>
    <n v="6727.5"/>
    <n v="1.0144688742110801"/>
    <n v="6824.8393512550419"/>
    <n v="6.573602437402919E-3"/>
    <x v="0"/>
    <n v="1.005048087592062"/>
    <n v="7826.4302940818861"/>
    <n v="0.13921838341803291"/>
  </r>
  <r>
    <x v="10"/>
    <x v="4"/>
    <x v="2"/>
    <x v="4"/>
    <s v="Forecast"/>
    <n v="7195.2624280655264"/>
    <n v="6870"/>
    <x v="2"/>
    <n v="325.26242806552636"/>
    <n v="325.26242806552636"/>
    <n v="4.7345331596146498E-2"/>
    <n v="4.7345331596146498E-2"/>
    <x v="10"/>
    <n v="6727.5"/>
    <n v="1.013729991624289"/>
    <n v="6819.8685186524044"/>
    <n v="7.2971588570008121E-3"/>
    <x v="0"/>
    <n v="1.005048087592062"/>
    <n v="7231.5847430502736"/>
    <n v="5.2632422569181013E-2"/>
  </r>
  <r>
    <x v="10"/>
    <x v="4"/>
    <x v="3"/>
    <x v="4"/>
    <s v="Forecast"/>
    <n v="7630.7450652697098"/>
    <n v="6870"/>
    <x v="1"/>
    <n v="760.74506526970981"/>
    <n v="760.74506526970981"/>
    <n v="0.110734361756872"/>
    <n v="0.110734361756872"/>
    <x v="10"/>
    <n v="6727.5"/>
    <n v="1.0411847203799034"/>
    <n v="7004.5702063558001"/>
    <n v="1.9588094083813699E-2"/>
    <x v="0"/>
    <n v="1.005048087592062"/>
    <n v="7669.2657347518862"/>
    <n v="0.11634144610653364"/>
  </r>
  <r>
    <x v="10"/>
    <x v="4"/>
    <x v="4"/>
    <x v="4"/>
    <s v="Forecast"/>
    <n v="7682.5239285540738"/>
    <n v="6870"/>
    <x v="0"/>
    <n v="812.52392855407379"/>
    <n v="812.52392855407379"/>
    <n v="0.118271314200011"/>
    <n v="0.118271314200011"/>
    <x v="10"/>
    <n v="6727.5"/>
    <n v="1.0623090727271898"/>
    <n v="7146.6842867721689"/>
    <n v="4.0274277550534046E-2"/>
    <x v="1"/>
    <n v="1.005048087592062"/>
    <n v="7721.3059822735268"/>
    <n v="0.12391644574578264"/>
  </r>
  <r>
    <x v="10"/>
    <x v="5"/>
    <x v="0"/>
    <x v="4"/>
    <s v="Forecast"/>
    <n v="7607.3253599336467"/>
    <n v="8260"/>
    <x v="5"/>
    <n v="-652.67464006635328"/>
    <n v="652.67464006635328"/>
    <n v="7.9016300250163804E-2"/>
    <n v="-7.9016300250163804E-2"/>
    <x v="10"/>
    <n v="7715"/>
    <n v="1.0653010371221681"/>
    <n v="8218.7975013975265"/>
    <n v="4.98819595671592E-3"/>
    <x v="0"/>
    <n v="1.005048087592062"/>
    <n v="7645.7278046919064"/>
    <n v="7.4367093862965333E-2"/>
  </r>
  <r>
    <x v="10"/>
    <x v="5"/>
    <x v="1"/>
    <x v="4"/>
    <s v="Forecast"/>
    <n v="8030.7675519662234"/>
    <n v="8260"/>
    <x v="4"/>
    <n v="-229.23244803377656"/>
    <n v="229.23244803377656"/>
    <n v="2.7752112352757499E-2"/>
    <n v="-2.7752112352757499E-2"/>
    <x v="10"/>
    <n v="7715"/>
    <n v="1.0144688742110801"/>
    <n v="7826.6273645384836"/>
    <n v="5.2466420758052836E-2"/>
    <x v="0"/>
    <n v="1.005048087592062"/>
    <n v="8071.3075700000381"/>
    <n v="2.2844119854716932E-2"/>
  </r>
  <r>
    <x v="10"/>
    <x v="5"/>
    <x v="2"/>
    <x v="4"/>
    <s v="Forecast"/>
    <n v="7572.7731894654798"/>
    <n v="8260"/>
    <x v="3"/>
    <n v="-687.22681053452015"/>
    <n v="687.22681053452015"/>
    <n v="8.3199371735414099E-2"/>
    <n v="-8.3199371735414099E-2"/>
    <x v="10"/>
    <n v="7715"/>
    <n v="1.013729991624289"/>
    <n v="7820.9268853813901"/>
    <n v="5.3156551406611366E-2"/>
    <x v="0"/>
    <n v="1.005048087592062"/>
    <n v="7611.0012118407203"/>
    <n v="7.8571281859476955E-2"/>
  </r>
  <r>
    <x v="10"/>
    <x v="5"/>
    <x v="3"/>
    <x v="4"/>
    <s v="Forecast"/>
    <n v="8028.7236830641714"/>
    <n v="8260"/>
    <x v="2"/>
    <n v="-231.27631693582862"/>
    <n v="231.27631693582862"/>
    <n v="2.7999554108453801E-2"/>
    <n v="-2.7999554108453801E-2"/>
    <x v="10"/>
    <n v="7715"/>
    <n v="1.0411847203799034"/>
    <n v="8032.7401177309548"/>
    <n v="2.7513302938141065E-2"/>
    <x v="0"/>
    <n v="1.005048087592062"/>
    <n v="8069.253383468742"/>
    <n v="2.309281071806998E-2"/>
  </r>
  <r>
    <x v="10"/>
    <x v="5"/>
    <x v="4"/>
    <x v="4"/>
    <s v="Forecast"/>
    <n v="8297.0003210708819"/>
    <n v="8260"/>
    <x v="1"/>
    <n v="37.00032107088191"/>
    <n v="37.00032107088191"/>
    <n v="4.4794577567653596E-3"/>
    <n v="4.4794577567653596E-3"/>
    <x v="10"/>
    <n v="7715"/>
    <n v="1.0623090727271898"/>
    <n v="8195.7144960902697"/>
    <n v="7.7827486573523392E-3"/>
    <x v="1"/>
    <n v="1.005048087592062"/>
    <n v="8338.8843054430145"/>
    <n v="9.5501580439484816E-3"/>
  </r>
  <r>
    <x v="10"/>
    <x v="5"/>
    <x v="5"/>
    <x v="4"/>
    <s v="Forecast"/>
    <n v="7646.0075426174726"/>
    <n v="8260"/>
    <x v="0"/>
    <n v="-613.99245738252739"/>
    <n v="613.99245738252739"/>
    <n v="7.4333227286020306E-2"/>
    <n v="-7.4333227286020306E-2"/>
    <x v="10"/>
    <n v="7715"/>
    <n v="1.0746734614469842"/>
    <n v="8291.1057550634832"/>
    <n v="3.7658299108333207E-3"/>
    <x v="1"/>
    <n v="1.005048087592062"/>
    <n v="7684.6052584221725"/>
    <n v="6.9660380336298733E-2"/>
  </r>
  <r>
    <x v="10"/>
    <x v="6"/>
    <x v="0"/>
    <x v="4"/>
    <s v="Forecast"/>
    <n v="7543.6179333617101"/>
    <n v="8925"/>
    <x v="6"/>
    <n v="-1381.3820666382899"/>
    <n v="1381.3820666382899"/>
    <n v="0.154776702144346"/>
    <n v="-0.154776702144346"/>
    <x v="10"/>
    <n v="7782.5"/>
    <n v="1.0653010371221681"/>
    <n v="8290.705321403273"/>
    <n v="7.1069431775543632E-2"/>
    <x v="0"/>
    <n v="1.005048087592062"/>
    <n v="7581.6987774503696"/>
    <n v="0.15050994090191938"/>
  </r>
  <r>
    <x v="10"/>
    <x v="6"/>
    <x v="1"/>
    <x v="4"/>
    <s v="Forecast"/>
    <n v="7968.7511154492804"/>
    <n v="8925"/>
    <x v="5"/>
    <n v="-956.24888455071959"/>
    <n v="956.24888455071959"/>
    <n v="0.10714273216254599"/>
    <n v="-0.10714273216254599"/>
    <x v="10"/>
    <n v="7782.5"/>
    <n v="1.0144688742110801"/>
    <n v="7895.1040135477306"/>
    <n v="0.11539450828596856"/>
    <x v="0"/>
    <n v="1.005048087592062"/>
    <n v="8008.9780690794105"/>
    <n v="0.10263551046729294"/>
  </r>
  <r>
    <x v="10"/>
    <x v="6"/>
    <x v="2"/>
    <x v="4"/>
    <s v="Forecast"/>
    <n v="7492.5930509135096"/>
    <n v="8925"/>
    <x v="4"/>
    <n v="-1432.4069490864904"/>
    <n v="1432.4069490864904"/>
    <n v="0.16049377580801"/>
    <n v="-0.16049377580801"/>
    <x v="10"/>
    <n v="7782.5"/>
    <n v="1.013729991624289"/>
    <n v="7889.353659816029"/>
    <n v="0.11603880562285389"/>
    <x v="0"/>
    <n v="1.005048087592062"/>
    <n v="7530.4163169261956"/>
    <n v="0.15625587485420778"/>
  </r>
  <r>
    <x v="10"/>
    <x v="6"/>
    <x v="3"/>
    <x v="4"/>
    <s v="Forecast"/>
    <n v="7958.5726443097592"/>
    <n v="8925"/>
    <x v="3"/>
    <n v="-966.4273556902408"/>
    <n v="966.4273556902408"/>
    <n v="0.10828317710815"/>
    <n v="-0.10828317710815"/>
    <x v="10"/>
    <n v="7782.5"/>
    <n v="1.0411847203799034"/>
    <n v="8103.0200863565979"/>
    <n v="9.2098589763966621E-2"/>
    <x v="0"/>
    <n v="1.005048087592062"/>
    <n v="7998.7482161260232"/>
    <n v="0.10378171247887695"/>
  </r>
  <r>
    <x v="10"/>
    <x v="6"/>
    <x v="4"/>
    <x v="4"/>
    <s v="Forecast"/>
    <n v="8225.9729982428835"/>
    <n v="8925"/>
    <x v="2"/>
    <n v="-699.02700175711652"/>
    <n v="699.02700175711652"/>
    <n v="7.8322353138052303E-2"/>
    <n v="-7.8322353138052303E-2"/>
    <x v="10"/>
    <n v="7782.5"/>
    <n v="1.0623090727271898"/>
    <n v="8267.4203584993538"/>
    <n v="7.3678391204554189E-2"/>
    <x v="1"/>
    <n v="1.005048087592062"/>
    <n v="8267.498430467951"/>
    <n v="7.3669643645047508E-2"/>
  </r>
  <r>
    <x v="10"/>
    <x v="6"/>
    <x v="5"/>
    <x v="4"/>
    <s v="Forecast"/>
    <n v="7581.5486483747318"/>
    <n v="8925"/>
    <x v="1"/>
    <n v="-1343.4513516252682"/>
    <n v="1343.4513516252682"/>
    <n v="0.150526762086865"/>
    <n v="-0.150526762086865"/>
    <x v="10"/>
    <n v="7782.5"/>
    <n v="1.0746734614469842"/>
    <n v="8363.6462137111539"/>
    <n v="6.2896782777461746E-2"/>
    <x v="1"/>
    <n v="1.005048087592062"/>
    <n v="7619.8209700352063"/>
    <n v="0.1462385467747668"/>
  </r>
  <r>
    <x v="10"/>
    <x v="6"/>
    <x v="6"/>
    <x v="4"/>
    <s v="Forecast"/>
    <n v="7810.3466690143832"/>
    <n v="8925"/>
    <x v="0"/>
    <n v="-1114.6533309856168"/>
    <n v="1114.6533309856168"/>
    <n v="0.124891129522198"/>
    <n v="-0.124891129522198"/>
    <x v="10"/>
    <n v="7782.5"/>
    <n v="1.0340004803802747"/>
    <n v="8047.1087385594883"/>
    <n v="9.8363166547956488E-2"/>
    <x v="1"/>
    <n v="1.005048087592062"/>
    <n v="7849.7739831239378"/>
    <n v="0.12047350329143554"/>
  </r>
  <r>
    <x v="11"/>
    <x v="0"/>
    <x v="0"/>
    <x v="4"/>
    <s v="Forecast"/>
    <n v="4111.8374999999996"/>
    <n v="4127.5"/>
    <x v="0"/>
    <n v="-15.662500000000364"/>
    <n v="15.662500000000364"/>
    <n v="3.7946698970321899E-3"/>
    <n v="-3.7946698970321899E-3"/>
    <x v="11"/>
    <n v="3985"/>
    <n v="1.0727627861860187"/>
    <n v="4274.9597029512843"/>
    <n v="3.5726154561183346E-2"/>
    <x v="0"/>
    <n v="1.018716649634493"/>
    <n v="4188.7973218414691"/>
    <n v="1.4850956230519456E-2"/>
  </r>
  <r>
    <x v="11"/>
    <x v="1"/>
    <x v="0"/>
    <x v="4"/>
    <s v="Forecast"/>
    <n v="4091.2783124999996"/>
    <n v="4037.5"/>
    <x v="1"/>
    <n v="53.778312499999629"/>
    <n v="53.778312499999629"/>
    <n v="1.33197058823528E-2"/>
    <n v="1.33197058823528E-2"/>
    <x v="11"/>
    <n v="4152.5"/>
    <n v="1.0727627861860187"/>
    <n v="4454.6474696374426"/>
    <n v="0.1033182587337319"/>
    <x v="0"/>
    <n v="1.018716649634493"/>
    <n v="4167.853335232262"/>
    <n v="3.2285655785080372E-2"/>
  </r>
  <r>
    <x v="11"/>
    <x v="1"/>
    <x v="1"/>
    <x v="4"/>
    <s v="Forecast"/>
    <n v="4091.2783124999996"/>
    <n v="4037.5"/>
    <x v="0"/>
    <n v="53.778312499999629"/>
    <n v="53.778312499999629"/>
    <n v="1.33197058823528E-2"/>
    <n v="1.33197058823528E-2"/>
    <x v="11"/>
    <n v="4152.5"/>
    <n v="1.0485656228529656"/>
    <n v="4354.1687488969401"/>
    <n v="7.8431888271687941E-2"/>
    <x v="0"/>
    <n v="1.018716649634493"/>
    <n v="4167.853335232262"/>
    <n v="3.2285655785080372E-2"/>
  </r>
  <r>
    <x v="11"/>
    <x v="2"/>
    <x v="0"/>
    <x v="4"/>
    <s v="Forecast"/>
    <n v="4070.8219209375002"/>
    <n v="4337.5"/>
    <x v="2"/>
    <n v="-266.67807906249982"/>
    <n v="266.67807906249982"/>
    <n v="6.1481977881844299E-2"/>
    <n v="-6.1481977881844299E-2"/>
    <x v="11"/>
    <n v="3642.5"/>
    <n v="1.0727627861860187"/>
    <n v="3907.5384486825733"/>
    <n v="9.9126582436294339E-2"/>
    <x v="0"/>
    <n v="1.018716649634493"/>
    <n v="4147.0140685561009"/>
    <n v="4.3916064886201513E-2"/>
  </r>
  <r>
    <x v="11"/>
    <x v="2"/>
    <x v="1"/>
    <x v="4"/>
    <s v="Forecast"/>
    <n v="4070.8219209375002"/>
    <n v="4337.5"/>
    <x v="1"/>
    <n v="-266.67807906249982"/>
    <n v="266.67807906249982"/>
    <n v="6.1481977881844299E-2"/>
    <n v="-6.1481977881844299E-2"/>
    <x v="11"/>
    <n v="3642.5"/>
    <n v="1.0485656228529656"/>
    <n v="3819.4002812419271"/>
    <n v="0.11944662103932516"/>
    <x v="0"/>
    <n v="1.018716649634493"/>
    <n v="4147.0140685561009"/>
    <n v="4.3916064886201513E-2"/>
  </r>
  <r>
    <x v="11"/>
    <x v="2"/>
    <x v="2"/>
    <x v="4"/>
    <s v="Forecast"/>
    <n v="4070.8219209375002"/>
    <n v="4337.5"/>
    <x v="0"/>
    <n v="-266.67807906249982"/>
    <n v="266.67807906249982"/>
    <n v="6.1481977881844299E-2"/>
    <n v="-6.1481977881844299E-2"/>
    <x v="11"/>
    <n v="3642.5"/>
    <n v="1.0262202637966948"/>
    <n v="3738.0073108794609"/>
    <n v="0.13821157097879866"/>
    <x v="0"/>
    <n v="1.018716649634493"/>
    <n v="4147.0140685561009"/>
    <n v="4.3916064886201513E-2"/>
  </r>
  <r>
    <x v="11"/>
    <x v="3"/>
    <x v="0"/>
    <x v="4"/>
    <s v="Forecast"/>
    <n v="4050.4678113328123"/>
    <n v="4360"/>
    <x v="3"/>
    <n v="-309.53218866718771"/>
    <n v="309.53218866718771"/>
    <n v="7.0993621253942096E-2"/>
    <n v="-7.0993621253942096E-2"/>
    <x v="11"/>
    <n v="3957.5"/>
    <n v="1.0727627861860187"/>
    <n v="4245.4587263311687"/>
    <n v="2.6270934327713602E-2"/>
    <x v="0"/>
    <n v="1.018716649634493"/>
    <n v="4126.2789982133208"/>
    <n v="5.3605734354742925E-2"/>
  </r>
  <r>
    <x v="11"/>
    <x v="3"/>
    <x v="1"/>
    <x v="4"/>
    <s v="Forecast"/>
    <n v="4050.4678113328123"/>
    <n v="4360"/>
    <x v="2"/>
    <n v="-309.53218866718771"/>
    <n v="309.53218866718771"/>
    <n v="7.0993621253942096E-2"/>
    <n v="-7.0993621253942096E-2"/>
    <x v="11"/>
    <n v="3957.5"/>
    <n v="1.0485656228529656"/>
    <n v="4149.6984524406116"/>
    <n v="4.823429989894229E-2"/>
    <x v="0"/>
    <n v="1.018716649634493"/>
    <n v="4126.2789982133208"/>
    <n v="5.3605734354742925E-2"/>
  </r>
  <r>
    <x v="11"/>
    <x v="3"/>
    <x v="2"/>
    <x v="4"/>
    <s v="Forecast"/>
    <n v="4050.4678113328123"/>
    <n v="4360"/>
    <x v="1"/>
    <n v="-309.53218866718771"/>
    <n v="309.53218866718771"/>
    <n v="7.0993621253942096E-2"/>
    <n v="-7.0993621253942096E-2"/>
    <x v="11"/>
    <n v="3957.5"/>
    <n v="1.0262202637966948"/>
    <n v="4061.2666939754199"/>
    <n v="6.8516813308389934E-2"/>
    <x v="0"/>
    <n v="1.018716649634493"/>
    <n v="4126.2789982133208"/>
    <n v="5.3605734354742925E-2"/>
  </r>
  <r>
    <x v="11"/>
    <x v="3"/>
    <x v="3"/>
    <x v="4"/>
    <s v="Forecast"/>
    <n v="4082.1489197124442"/>
    <n v="4360"/>
    <x v="0"/>
    <n v="-277.85108028755576"/>
    <n v="277.85108028755576"/>
    <n v="6.37273119925586E-2"/>
    <n v="-6.37273119925586E-2"/>
    <x v="11"/>
    <n v="3957.5"/>
    <n v="1.0662893187905722"/>
    <n v="4219.8399791136899"/>
    <n v="3.214679378126379E-2"/>
    <x v="0"/>
    <n v="1.018716649634493"/>
    <n v="4158.5530707985263"/>
    <n v="4.6203424128778377E-2"/>
  </r>
  <r>
    <x v="11"/>
    <x v="4"/>
    <x v="0"/>
    <x v="4"/>
    <s v="Forecast"/>
    <n v="4030.2154722761479"/>
    <n v="3815"/>
    <x v="4"/>
    <n v="215.21547227614792"/>
    <n v="215.21547227614792"/>
    <n v="5.6412967831231398E-2"/>
    <n v="5.6412967831231398E-2"/>
    <x v="11"/>
    <n v="3590"/>
    <n v="1.0727627861860187"/>
    <n v="3851.2184024078074"/>
    <n v="9.4936834620727092E-3"/>
    <x v="0"/>
    <n v="1.018716649634493"/>
    <n v="4105.6476032222536"/>
    <n v="7.6185479219463587E-2"/>
  </r>
  <r>
    <x v="11"/>
    <x v="4"/>
    <x v="1"/>
    <x v="4"/>
    <s v="Forecast"/>
    <n v="4030.2154722761479"/>
    <n v="3815"/>
    <x v="3"/>
    <n v="215.21547227614792"/>
    <n v="215.21547227614792"/>
    <n v="5.6412967831231398E-2"/>
    <n v="5.6412967831231398E-2"/>
    <x v="11"/>
    <n v="3590"/>
    <n v="1.0485656228529656"/>
    <n v="3764.3505860421465"/>
    <n v="1.3276386358546144E-2"/>
    <x v="0"/>
    <n v="1.018716649634493"/>
    <n v="4105.6476032222536"/>
    <n v="7.6185479219463587E-2"/>
  </r>
  <r>
    <x v="11"/>
    <x v="4"/>
    <x v="2"/>
    <x v="4"/>
    <s v="Forecast"/>
    <n v="4030.2154722761479"/>
    <n v="3815"/>
    <x v="2"/>
    <n v="215.21547227614792"/>
    <n v="215.21547227614792"/>
    <n v="5.6412967831231398E-2"/>
    <n v="5.6412967831231398E-2"/>
    <x v="11"/>
    <n v="3590"/>
    <n v="1.0262202637966948"/>
    <n v="3684.1307470301344"/>
    <n v="3.4303867095639727E-2"/>
    <x v="0"/>
    <n v="1.018716649634493"/>
    <n v="4105.6476032222536"/>
    <n v="7.6185479219463587E-2"/>
  </r>
  <r>
    <x v="11"/>
    <x v="4"/>
    <x v="3"/>
    <x v="4"/>
    <s v="Forecast"/>
    <n v="4045.3943870884605"/>
    <n v="3815"/>
    <x v="1"/>
    <n v="230.39438708846046"/>
    <n v="230.39438708846046"/>
    <n v="6.0391713522532198E-2"/>
    <n v="6.0391713522532198E-2"/>
    <x v="11"/>
    <n v="3590"/>
    <n v="1.0662893187905722"/>
    <n v="3827.9786544581543"/>
    <n v="3.4020064110496261E-3"/>
    <x v="0"/>
    <n v="1.018716649634493"/>
    <n v="4121.11061646494"/>
    <n v="8.0238693699853203E-2"/>
  </r>
  <r>
    <x v="11"/>
    <x v="4"/>
    <x v="4"/>
    <x v="4"/>
    <s v="Forecast"/>
    <n v="4117.6211388526317"/>
    <n v="3815"/>
    <x v="0"/>
    <n v="302.6211388526317"/>
    <n v="302.6211388526317"/>
    <n v="7.9324020669104003E-2"/>
    <n v="7.9324020669104003E-2"/>
    <x v="11"/>
    <n v="3590"/>
    <n v="1.0882714939985603"/>
    <n v="3906.8946634548315"/>
    <n v="2.4087723055001706E-2"/>
    <x v="1"/>
    <n v="1.018716649634493"/>
    <n v="4194.6892110361186"/>
    <n v="9.9525350206059932E-2"/>
  </r>
  <r>
    <x v="11"/>
    <x v="5"/>
    <x v="0"/>
    <x v="4"/>
    <s v="Forecast"/>
    <n v="4010.064394914767"/>
    <n v="4200"/>
    <x v="5"/>
    <n v="-189.93560508523296"/>
    <n v="189.93560508523296"/>
    <n v="4.5222763115531701E-2"/>
    <n v="-4.5222763115531701E-2"/>
    <x v="11"/>
    <n v="3947.5"/>
    <n v="1.0727627861860187"/>
    <n v="4234.7310984693086"/>
    <n v="8.2693091593591811E-3"/>
    <x v="0"/>
    <n v="1.018716649634493"/>
    <n v="4085.119365206142"/>
    <n v="2.7352532093775715E-2"/>
  </r>
  <r>
    <x v="11"/>
    <x v="5"/>
    <x v="1"/>
    <x v="4"/>
    <s v="Forecast"/>
    <n v="4010.064394914767"/>
    <n v="4200"/>
    <x v="4"/>
    <n v="-189.93560508523296"/>
    <n v="189.93560508523296"/>
    <n v="4.5222763115531701E-2"/>
    <n v="-4.5222763115531701E-2"/>
    <x v="11"/>
    <n v="3947.5"/>
    <n v="1.0485656228529656"/>
    <n v="4139.2127962120821"/>
    <n v="1.4473143759028062E-2"/>
    <x v="0"/>
    <n v="1.018716649634493"/>
    <n v="4085.119365206142"/>
    <n v="2.7352532093775715E-2"/>
  </r>
  <r>
    <x v="11"/>
    <x v="5"/>
    <x v="2"/>
    <x v="4"/>
    <s v="Forecast"/>
    <n v="4010.064394914767"/>
    <n v="4200"/>
    <x v="3"/>
    <n v="-189.93560508523296"/>
    <n v="189.93560508523296"/>
    <n v="4.5222763115531701E-2"/>
    <n v="-4.5222763115531701E-2"/>
    <x v="11"/>
    <n v="3947.5"/>
    <n v="1.0262202637966948"/>
    <n v="4051.0044913374527"/>
    <n v="3.5475121110130313E-2"/>
    <x v="0"/>
    <n v="1.018716649634493"/>
    <n v="4085.119365206142"/>
    <n v="2.7352532093775715E-2"/>
  </r>
  <r>
    <x v="11"/>
    <x v="5"/>
    <x v="3"/>
    <x v="4"/>
    <s v="Forecast"/>
    <n v="4436.3007060310083"/>
    <n v="4200"/>
    <x v="2"/>
    <n v="236.3007060310083"/>
    <n v="236.3007060310083"/>
    <n v="5.6262072864525801E-2"/>
    <n v="5.6262072864525801E-2"/>
    <x v="11"/>
    <n v="3947.5"/>
    <n v="1.0662893187905722"/>
    <n v="4209.177085925784"/>
    <n v="2.185020458520003E-3"/>
    <x v="0"/>
    <n v="1.018716649634493"/>
    <n v="4519.3333920190444"/>
    <n v="7.6031760004534377E-2"/>
  </r>
  <r>
    <x v="11"/>
    <x v="5"/>
    <x v="4"/>
    <x v="4"/>
    <s v="Forecast"/>
    <n v="4509.3752501227382"/>
    <n v="4200"/>
    <x v="1"/>
    <n v="309.37525012273818"/>
    <n v="309.37525012273818"/>
    <n v="7.3660773838747196E-2"/>
    <n v="7.3660773838747196E-2"/>
    <x v="11"/>
    <n v="3947.5"/>
    <n v="1.0882714939985603"/>
    <n v="4295.9517225593163"/>
    <n v="2.2845648228408642E-2"/>
    <x v="1"/>
    <n v="1.018716649634493"/>
    <n v="4593.7756467497402"/>
    <n v="9.3756106368985764E-2"/>
  </r>
  <r>
    <x v="11"/>
    <x v="5"/>
    <x v="5"/>
    <x v="4"/>
    <s v="Forecast"/>
    <n v="4425.5768974303146"/>
    <n v="4200"/>
    <x v="0"/>
    <n v="225.5768974303146"/>
    <n v="225.5768974303146"/>
    <n v="5.37087851024559E-2"/>
    <n v="5.37087851024559E-2"/>
    <x v="11"/>
    <n v="3947.5"/>
    <n v="1.1183942456158977"/>
    <n v="4414.8612845687567"/>
    <n v="5.1157448706846825E-2"/>
    <x v="1"/>
    <n v="1.018716649634493"/>
    <n v="4508.4088696500248"/>
    <n v="7.3430683250005915E-2"/>
  </r>
  <r>
    <x v="11"/>
    <x v="6"/>
    <x v="0"/>
    <x v="4"/>
    <s v="Forecast"/>
    <n v="3990.0140729401933"/>
    <n v="4797.5"/>
    <x v="6"/>
    <n v="-807.48592705980673"/>
    <n v="807.48592705980673"/>
    <n v="0.16831389829282101"/>
    <n v="-0.16831389829282101"/>
    <x v="11"/>
    <n v="4252.5"/>
    <n v="1.0727627861860187"/>
    <n v="4561.9237482560447"/>
    <n v="4.9103960759552943E-2"/>
    <x v="0"/>
    <n v="1.018716649634493"/>
    <n v="4064.6937683801116"/>
    <n v="0.15274752092128993"/>
  </r>
  <r>
    <x v="11"/>
    <x v="6"/>
    <x v="1"/>
    <x v="4"/>
    <s v="Forecast"/>
    <n v="3990.0140729401933"/>
    <n v="4797.5"/>
    <x v="5"/>
    <n v="-807.48592705980673"/>
    <n v="807.48592705980673"/>
    <n v="0.16831389829282101"/>
    <n v="-0.16831389829282101"/>
    <x v="11"/>
    <n v="4252.5"/>
    <n v="1.0485656228529656"/>
    <n v="4459.0253111822367"/>
    <n v="7.0552306163160675E-2"/>
    <x v="0"/>
    <n v="1.018716649634493"/>
    <n v="4064.6937683801116"/>
    <n v="0.15274752092128993"/>
  </r>
  <r>
    <x v="11"/>
    <x v="6"/>
    <x v="2"/>
    <x v="4"/>
    <s v="Forecast"/>
    <n v="3990.0140729401933"/>
    <n v="4797.5"/>
    <x v="4"/>
    <n v="-807.48592705980673"/>
    <n v="807.48592705980673"/>
    <n v="0.16831389829282101"/>
    <n v="-0.16831389829282101"/>
    <x v="11"/>
    <n v="4252.5"/>
    <n v="1.0262202637966948"/>
    <n v="4364.001671795445"/>
    <n v="9.0359213799803023E-2"/>
    <x v="0"/>
    <n v="1.018716649634493"/>
    <n v="4064.6937683801116"/>
    <n v="0.15274752092128993"/>
  </r>
  <r>
    <x v="11"/>
    <x v="6"/>
    <x v="3"/>
    <x v="4"/>
    <s v="Forecast"/>
    <n v="4294.5276963087472"/>
    <n v="4797.5"/>
    <x v="3"/>
    <n v="-502.97230369125282"/>
    <n v="502.97230369125282"/>
    <n v="0.10484050102996401"/>
    <n v="-0.10484050102996401"/>
    <x v="11"/>
    <n v="4252.5"/>
    <n v="1.0662893187905722"/>
    <n v="4534.3953281569084"/>
    <n v="5.4842036861509458E-2"/>
    <x v="0"/>
    <n v="1.018716649634493"/>
    <n v="4374.9068665461846"/>
    <n v="8.8086114320753611E-2"/>
  </r>
  <r>
    <x v="11"/>
    <x v="6"/>
    <x v="4"/>
    <x v="4"/>
    <s v="Forecast"/>
    <n v="4368.4054938087456"/>
    <n v="4797.5"/>
    <x v="2"/>
    <n v="-429.09450619125437"/>
    <n v="429.09450619125437"/>
    <n v="8.9441272786087406E-2"/>
    <n v="-8.9441272786087406E-2"/>
    <x v="11"/>
    <n v="4252.5"/>
    <n v="1.0882714939985603"/>
    <n v="4627.8745282288774"/>
    <n v="3.5357055085174081E-2"/>
    <x v="1"/>
    <n v="1.018716649634493"/>
    <n v="4450.1674088977588"/>
    <n v="7.2398664117194617E-2"/>
  </r>
  <r>
    <x v="11"/>
    <x v="6"/>
    <x v="5"/>
    <x v="4"/>
    <s v="Forecast"/>
    <n v="4283.5693105142391"/>
    <n v="4797.5"/>
    <x v="1"/>
    <n v="-513.93068948576092"/>
    <n v="513.93068948576092"/>
    <n v="0.10712468775107099"/>
    <n v="-0.10712468775107099"/>
    <x v="11"/>
    <n v="4252.5"/>
    <n v="1.1183942456158977"/>
    <n v="4755.9715294816051"/>
    <n v="8.6562731669400511E-3"/>
    <x v="1"/>
    <n v="1.018716649634493"/>
    <n v="4363.7433764842008"/>
    <n v="9.0413053364418808E-2"/>
  </r>
  <r>
    <x v="11"/>
    <x v="6"/>
    <x v="6"/>
    <x v="4"/>
    <s v="Forecast"/>
    <n v="4284.3667519404289"/>
    <n v="4797.5"/>
    <x v="0"/>
    <n v="-513.13324805957109"/>
    <n v="513.13324805957109"/>
    <n v="0.106958467547592"/>
    <n v="-0.106958467547592"/>
    <x v="11"/>
    <n v="4252.5"/>
    <n v="1.0761147504864323"/>
    <n v="4576.1779764435532"/>
    <n v="4.6132782398425588E-2"/>
    <x v="1"/>
    <n v="1.018716649634493"/>
    <n v="4364.5557433421691"/>
    <n v="9.0243722075629168E-2"/>
  </r>
  <r>
    <x v="12"/>
    <x v="0"/>
    <x v="0"/>
    <x v="4"/>
    <s v="Forecast"/>
    <n v="346850"/>
    <n v="443487.5"/>
    <x v="0"/>
    <n v="-96637.5"/>
    <n v="96637.5"/>
    <n v="0.21790354857803201"/>
    <n v="-0.21790354857803201"/>
    <x v="12"/>
    <n v="334350"/>
    <n v="1.0577422008619519"/>
    <n v="353656.1048581936"/>
    <n v="0.20255676911255988"/>
    <x v="0"/>
    <n v="0.9876487436855329"/>
    <n v="342565.96674732707"/>
    <n v="0.22756342231218002"/>
  </r>
  <r>
    <x v="12"/>
    <x v="1"/>
    <x v="0"/>
    <x v="4"/>
    <s v="Forecast"/>
    <n v="332037.5"/>
    <n v="443487.5"/>
    <x v="1"/>
    <n v="-111450"/>
    <n v="111450"/>
    <n v="0.25130358803799402"/>
    <n v="-0.25130358803799402"/>
    <x v="12"/>
    <n v="319537.5"/>
    <n v="1.0577422008619519"/>
    <n v="337988.29850792594"/>
    <n v="0.23788540035981637"/>
    <x v="0"/>
    <n v="0.9876487436855329"/>
    <n v="327936.41973148513"/>
    <n v="0.26055092932385887"/>
  </r>
  <r>
    <x v="12"/>
    <x v="1"/>
    <x v="1"/>
    <x v="4"/>
    <s v="Forecast"/>
    <n v="332037.5"/>
    <n v="443487.5"/>
    <x v="0"/>
    <n v="-111450"/>
    <n v="111450"/>
    <n v="0.25130358803799402"/>
    <n v="-0.25130358803799402"/>
    <x v="12"/>
    <n v="319537.5"/>
    <n v="1.1539171030420574"/>
    <n v="368719.78631330142"/>
    <n v="0.16859035189649896"/>
    <x v="0"/>
    <n v="0.9876487436855329"/>
    <n v="327936.41973148513"/>
    <n v="0.26055092932385887"/>
  </r>
  <r>
    <x v="12"/>
    <x v="2"/>
    <x v="0"/>
    <x v="4"/>
    <s v="Forecast"/>
    <n v="404755"/>
    <n v="397340"/>
    <x v="2"/>
    <n v="7415"/>
    <n v="7415"/>
    <n v="1.8661599637589999E-2"/>
    <n v="1.8661599637589999E-2"/>
    <x v="12"/>
    <n v="392255"/>
    <n v="1.0577422008619519"/>
    <n v="414904.66699910496"/>
    <n v="4.4205634970314989E-2"/>
    <x v="0"/>
    <n v="0.9876487436855329"/>
    <n v="399755.76725043787"/>
    <n v="6.0798491227610401E-3"/>
  </r>
  <r>
    <x v="12"/>
    <x v="2"/>
    <x v="1"/>
    <x v="4"/>
    <s v="Forecast"/>
    <n v="404755"/>
    <n v="397340"/>
    <x v="1"/>
    <n v="7415"/>
    <n v="7415"/>
    <n v="1.8661599637589999E-2"/>
    <n v="1.8661599637589999E-2"/>
    <x v="12"/>
    <n v="392255"/>
    <n v="1.1539171030420574"/>
    <n v="452629.7532537622"/>
    <n v="0.13914972883113255"/>
    <x v="0"/>
    <n v="0.9876487436855329"/>
    <n v="399755.76725043787"/>
    <n v="6.0798491227610401E-3"/>
  </r>
  <r>
    <x v="12"/>
    <x v="2"/>
    <x v="2"/>
    <x v="4"/>
    <s v="Forecast"/>
    <n v="447754.28622788005"/>
    <n v="397340"/>
    <x v="0"/>
    <n v="50414.286227880046"/>
    <n v="50414.286227880046"/>
    <n v="0.12687946400533601"/>
    <n v="0.12687946400533601"/>
    <x v="12"/>
    <n v="392255"/>
    <n v="1.2652825009301167"/>
    <n v="496313.38740234292"/>
    <n v="0.24908991645025147"/>
    <x v="0"/>
    <n v="0.9876487436855329"/>
    <n v="442223.95827277825"/>
    <n v="0.11296108690989645"/>
  </r>
  <r>
    <x v="12"/>
    <x v="3"/>
    <x v="0"/>
    <x v="4"/>
    <s v="Forecast"/>
    <n v="338680"/>
    <n v="355255"/>
    <x v="3"/>
    <n v="-16575"/>
    <n v="16575"/>
    <n v="4.6656626929951699E-2"/>
    <n v="-4.6656626929951699E-2"/>
    <x v="12"/>
    <n v="326180"/>
    <n v="1.0577422008619519"/>
    <n v="345014.35107715148"/>
    <n v="2.8826192236136059E-2"/>
    <x v="0"/>
    <n v="0.9876487436855329"/>
    <n v="334496.87651141628"/>
    <n v="5.8431615286438525E-2"/>
  </r>
  <r>
    <x v="12"/>
    <x v="3"/>
    <x v="1"/>
    <x v="4"/>
    <s v="Forecast"/>
    <n v="338680"/>
    <n v="355255"/>
    <x v="2"/>
    <n v="-16575"/>
    <n v="16575"/>
    <n v="4.6656626929951699E-2"/>
    <n v="-4.6656626929951699E-2"/>
    <x v="12"/>
    <n v="326180"/>
    <n v="1.1539171030420574"/>
    <n v="376384.6806702583"/>
    <n v="5.947750396266991E-2"/>
    <x v="0"/>
    <n v="0.9876487436855329"/>
    <n v="334496.87651141628"/>
    <n v="5.8431615286438525E-2"/>
  </r>
  <r>
    <x v="12"/>
    <x v="3"/>
    <x v="2"/>
    <x v="4"/>
    <s v="Forecast"/>
    <n v="363680"/>
    <n v="355255"/>
    <x v="1"/>
    <n v="8425"/>
    <n v="8425"/>
    <n v="2.3715359389734101E-2"/>
    <n v="2.3715359389734101E-2"/>
    <x v="12"/>
    <n v="326180"/>
    <n v="1.2652825009301167"/>
    <n v="412709.84615338547"/>
    <n v="0.16172846590022794"/>
    <x v="0"/>
    <n v="0.9876487436855329"/>
    <n v="359188.0951035546"/>
    <n v="1.1071188592854716E-2"/>
  </r>
  <r>
    <x v="12"/>
    <x v="3"/>
    <x v="3"/>
    <x v="4"/>
    <s v="Forecast"/>
    <n v="415799.86467903393"/>
    <n v="355255"/>
    <x v="0"/>
    <n v="60544.864679033926"/>
    <n v="60544.864679033926"/>
    <n v="0.170426495556808"/>
    <n v="0.170426495556808"/>
    <x v="12"/>
    <n v="326180"/>
    <n v="1.2424282757730785"/>
    <n v="405255.25499166275"/>
    <n v="0.14074469041016383"/>
    <x v="0"/>
    <n v="0.9876487436855329"/>
    <n v="410664.21397486242"/>
    <n v="0.15597025791294258"/>
  </r>
  <r>
    <x v="12"/>
    <x v="4"/>
    <x v="0"/>
    <x v="4"/>
    <s v="Forecast"/>
    <n v="352322.5"/>
    <n v="365975"/>
    <x v="4"/>
    <n v="-13652.5"/>
    <n v="13652.5"/>
    <n v="3.7304460687205401E-2"/>
    <n v="-3.7304460687205401E-2"/>
    <x v="12"/>
    <n v="339822.5"/>
    <n v="1.0577422008619519"/>
    <n v="359444.59905241063"/>
    <n v="1.7843844381691013E-2"/>
    <x v="0"/>
    <n v="0.9876487436855329"/>
    <n v="347970.87449714617"/>
    <n v="4.919496004605186E-2"/>
  </r>
  <r>
    <x v="12"/>
    <x v="4"/>
    <x v="1"/>
    <x v="4"/>
    <s v="Forecast"/>
    <n v="352322.5"/>
    <n v="365975"/>
    <x v="3"/>
    <n v="-13652.5"/>
    <n v="13652.5"/>
    <n v="3.7304460687205401E-2"/>
    <n v="-3.7304460687205401E-2"/>
    <x v="12"/>
    <n v="339822.5"/>
    <n v="1.1539171030420574"/>
    <n v="392126.99474850955"/>
    <n v="7.1458418603755847E-2"/>
    <x v="0"/>
    <n v="0.9876487436855329"/>
    <n v="347970.87449714617"/>
    <n v="4.919496004605186E-2"/>
  </r>
  <r>
    <x v="12"/>
    <x v="4"/>
    <x v="2"/>
    <x v="4"/>
    <s v="Forecast"/>
    <n v="377322.5"/>
    <n v="365975"/>
    <x v="2"/>
    <n v="11347.5"/>
    <n v="11347.5"/>
    <n v="3.1006216271603201E-2"/>
    <n v="3.1006216271603201E-2"/>
    <x v="12"/>
    <n v="339822.5"/>
    <n v="1.2652825009301167"/>
    <n v="429971.46267232462"/>
    <n v="0.17486566752462496"/>
    <x v="0"/>
    <n v="0.9876487436855329"/>
    <n v="372662.09308928449"/>
    <n v="1.8271994232623791E-2"/>
  </r>
  <r>
    <x v="12"/>
    <x v="4"/>
    <x v="3"/>
    <x v="4"/>
    <s v="Forecast"/>
    <n v="431727.72794924909"/>
    <n v="365975"/>
    <x v="1"/>
    <n v="65752.727949249092"/>
    <n v="65752.727949249092"/>
    <n v="0.17966453432406301"/>
    <n v="0.17966453432406301"/>
    <x v="12"/>
    <n v="339822.5"/>
    <n v="1.2424282757730785"/>
    <n v="422205.08274389693"/>
    <n v="0.15364460070741698"/>
    <x v="0"/>
    <n v="0.9876487436855329"/>
    <n v="426395.3481232854"/>
    <n v="0.1650941952955404"/>
  </r>
  <r>
    <x v="12"/>
    <x v="4"/>
    <x v="4"/>
    <x v="4"/>
    <s v="Forecast"/>
    <n v="413290.441656254"/>
    <n v="365975"/>
    <x v="0"/>
    <n v="47315.441656253999"/>
    <n v="47315.441656253999"/>
    <n v="0.129285994005749"/>
    <n v="0.129285994005749"/>
    <x v="12"/>
    <n v="339822.5"/>
    <n v="1.1633352660900511"/>
    <n v="395327.49846088642"/>
    <n v="8.0203561611821628E-2"/>
    <x v="1"/>
    <n v="0.9876487436855329"/>
    <n v="408185.78547903831"/>
    <n v="0.1153378932414463"/>
  </r>
  <r>
    <x v="12"/>
    <x v="5"/>
    <x v="0"/>
    <x v="4"/>
    <s v="Forecast"/>
    <n v="487560"/>
    <n v="403905"/>
    <x v="5"/>
    <n v="83655"/>
    <n v="83655"/>
    <n v="0.20711553459353099"/>
    <n v="0.20711553459353099"/>
    <x v="12"/>
    <n v="475060"/>
    <n v="1.0577422008619519"/>
    <n v="502491.0099414789"/>
    <n v="0.24408217264326734"/>
    <x v="0"/>
    <n v="0.9876487436855329"/>
    <n v="481538.02147131844"/>
    <n v="0.19220614122459104"/>
  </r>
  <r>
    <x v="12"/>
    <x v="5"/>
    <x v="1"/>
    <x v="4"/>
    <s v="Forecast"/>
    <n v="451250"/>
    <n v="403905"/>
    <x v="4"/>
    <n v="47345"/>
    <n v="47345"/>
    <n v="0.117218157735111"/>
    <n v="0.117218157735111"/>
    <x v="12"/>
    <n v="475060"/>
    <n v="1.1539171030420574"/>
    <n v="548179.85897115979"/>
    <n v="0.35719998259778857"/>
    <x v="0"/>
    <n v="0.9876487436855329"/>
    <n v="445676.49558809673"/>
    <n v="0.10341910990974791"/>
  </r>
  <r>
    <x v="12"/>
    <x v="5"/>
    <x v="2"/>
    <x v="4"/>
    <s v="Forecast"/>
    <n v="475925.21363803523"/>
    <n v="403905"/>
    <x v="3"/>
    <n v="72020.213638035231"/>
    <n v="72020.213638035231"/>
    <n v="0.178309784820775"/>
    <n v="0.178309784820775"/>
    <x v="12"/>
    <n v="475060"/>
    <n v="1.2652825009301167"/>
    <n v="601085.10489186121"/>
    <n v="0.48818436239180302"/>
    <x v="0"/>
    <n v="0.9876487436855329"/>
    <n v="470046.93933787436"/>
    <n v="0.16375617865060932"/>
  </r>
  <r>
    <x v="12"/>
    <x v="5"/>
    <x v="3"/>
    <x v="4"/>
    <s v="Forecast"/>
    <n v="464338.19734343037"/>
    <n v="403905"/>
    <x v="2"/>
    <n v="60433.197343430365"/>
    <n v="60433.197343430365"/>
    <n v="0.14962230560015399"/>
    <n v="0.14962230560015399"/>
    <x v="12"/>
    <n v="475060"/>
    <n v="1.2424282757730785"/>
    <n v="590227.9766887587"/>
    <n v="0.46130396179487432"/>
    <x v="0"/>
    <n v="0.9876487436855329"/>
    <n v="458603.03725144407"/>
    <n v="0.13542302583885832"/>
  </r>
  <r>
    <x v="12"/>
    <x v="5"/>
    <x v="4"/>
    <x v="4"/>
    <s v="Forecast"/>
    <n v="450967.38014638808"/>
    <n v="403905"/>
    <x v="1"/>
    <n v="47062.380146388081"/>
    <n v="47062.380146388081"/>
    <n v="0.116518439104215"/>
    <n v="0.116518439104215"/>
    <x v="12"/>
    <n v="475060"/>
    <n v="1.1633352660900511"/>
    <n v="552654.05150873971"/>
    <n v="0.36827732142147213"/>
    <x v="1"/>
    <n v="0.9876487436855329"/>
    <n v="445397.36644473631"/>
    <n v="0.10272803368301039"/>
  </r>
  <r>
    <x v="12"/>
    <x v="5"/>
    <x v="5"/>
    <x v="4"/>
    <s v="Forecast"/>
    <n v="424783.66286331031"/>
    <n v="403905"/>
    <x v="0"/>
    <n v="20878.66286331031"/>
    <n v="20878.66286331031"/>
    <n v="5.1692013872842203E-2"/>
    <n v="5.1692013872842203E-2"/>
    <x v="12"/>
    <n v="475060"/>
    <n v="1.0596869000426918"/>
    <n v="503414.85873428121"/>
    <n v="0.24636946493428211"/>
    <x v="1"/>
    <n v="0.9876487436855329"/>
    <n v="419537.05096508737"/>
    <n v="3.8702296245620556E-2"/>
  </r>
  <r>
    <x v="12"/>
    <x v="6"/>
    <x v="0"/>
    <x v="4"/>
    <s v="Forecast"/>
    <n v="335950"/>
    <n v="382507.5"/>
    <x v="6"/>
    <n v="-46557.5"/>
    <n v="46557.5"/>
    <n v="0.121716567649"/>
    <n v="-0.121716567649"/>
    <x v="12"/>
    <n v="323450"/>
    <n v="1.0577422008619519"/>
    <n v="342126.71486879833"/>
    <n v="0.10556861010882576"/>
    <x v="0"/>
    <n v="0.9876487436855329"/>
    <n v="331800.59544115479"/>
    <n v="0.13256447143871744"/>
  </r>
  <r>
    <x v="12"/>
    <x v="6"/>
    <x v="1"/>
    <x v="4"/>
    <s v="Forecast"/>
    <n v="335950"/>
    <n v="382507.5"/>
    <x v="5"/>
    <n v="-46557.5"/>
    <n v="46557.5"/>
    <n v="0.121716567649"/>
    <n v="-0.121716567649"/>
    <x v="12"/>
    <n v="323450"/>
    <n v="1.1539171030420574"/>
    <n v="373234.48697895347"/>
    <n v="2.4242695949874261E-2"/>
    <x v="0"/>
    <n v="0.9876487436855329"/>
    <n v="331800.59544115479"/>
    <n v="0.13256447143871744"/>
  </r>
  <r>
    <x v="12"/>
    <x v="6"/>
    <x v="2"/>
    <x v="4"/>
    <s v="Forecast"/>
    <n v="391782.5"/>
    <n v="382507.5"/>
    <x v="4"/>
    <n v="9275"/>
    <n v="9275"/>
    <n v="2.42478905642373E-2"/>
    <n v="2.42478905642373E-2"/>
    <x v="12"/>
    <n v="323450"/>
    <n v="1.2652825009301167"/>
    <n v="409255.62492584623"/>
    <n v="6.9928367223770077E-2"/>
    <x v="0"/>
    <n v="0.9876487436855329"/>
    <n v="386943.4939229773"/>
    <n v="1.1597142338326179E-2"/>
  </r>
  <r>
    <x v="12"/>
    <x v="6"/>
    <x v="3"/>
    <x v="4"/>
    <s v="Forecast"/>
    <n v="405082.0183374107"/>
    <n v="382507.5"/>
    <x v="3"/>
    <n v="22574.5183374107"/>
    <n v="22574.5183374107"/>
    <n v="5.90171913947065E-2"/>
    <n v="5.90171913947065E-2"/>
    <x v="12"/>
    <n v="323450"/>
    <n v="1.2424282757730785"/>
    <n v="401863.42579880223"/>
    <n v="5.0602735368070507E-2"/>
    <x v="0"/>
    <n v="0.9876487436855329"/>
    <n v="400078.74650054367"/>
    <n v="4.5936998622363397E-2"/>
  </r>
  <r>
    <x v="12"/>
    <x v="6"/>
    <x v="4"/>
    <x v="4"/>
    <s v="Forecast"/>
    <n v="387635.28329893388"/>
    <n v="382507.5"/>
    <x v="2"/>
    <n v="5127.7832989338785"/>
    <n v="5127.7832989338785"/>
    <n v="1.34057065519862E-2"/>
    <n v="1.34057065519862E-2"/>
    <x v="12"/>
    <n v="323450"/>
    <n v="1.1633352660900511"/>
    <n v="376280.79181682703"/>
    <n v="1.627865645294007E-2"/>
    <x v="1"/>
    <n v="0.9876487436855329"/>
    <n v="382847.50055837765"/>
    <n v="8.8887291981896044E-4"/>
  </r>
  <r>
    <x v="12"/>
    <x v="6"/>
    <x v="5"/>
    <x v="4"/>
    <s v="Forecast"/>
    <n v="372678.93395232898"/>
    <n v="382507.5"/>
    <x v="1"/>
    <n v="-9828.5660476710182"/>
    <n v="9828.5660476710182"/>
    <n v="2.56950936848847E-2"/>
    <n v="-2.56950936848847E-2"/>
    <x v="12"/>
    <n v="323450"/>
    <n v="1.0596869000426918"/>
    <n v="342755.72781880869"/>
    <n v="0.10392416405218539"/>
    <x v="1"/>
    <n v="0.9876487436855329"/>
    <n v="368075.88091608143"/>
    <n v="3.7728983311225463E-2"/>
  </r>
  <r>
    <x v="12"/>
    <x v="6"/>
    <x v="6"/>
    <x v="4"/>
    <s v="Forecast"/>
    <n v="391898.78039199364"/>
    <n v="382507.5"/>
    <x v="0"/>
    <n v="9391.2803919936414"/>
    <n v="9391.2803919936414"/>
    <n v="2.4551885628369699E-2"/>
    <n v="2.4551885628369699E-2"/>
    <x v="12"/>
    <n v="323450"/>
    <n v="1.0054387046536089"/>
    <n v="325209.14902020979"/>
    <n v="0.14979667321500939"/>
    <x v="1"/>
    <n v="0.9876487436855329"/>
    <n v="387058.33810604509"/>
    <n v="1.1897382681503218E-2"/>
  </r>
  <r>
    <x v="0"/>
    <x v="0"/>
    <x v="0"/>
    <x v="5"/>
    <s v="Forecast"/>
    <n v="105914.30849999998"/>
    <n v="106603.5"/>
    <x v="0"/>
    <n v="-689.19150000001537"/>
    <n v="689.19150000001537"/>
    <n v="6.46499880397938E-3"/>
    <n v="-6.46499880397938E-3"/>
    <x v="0"/>
    <n v="102936"/>
    <n v="1.0489362945319807"/>
    <n v="107973.30641394397"/>
    <n v="1.2849544470340717E-2"/>
    <x v="0"/>
    <n v="1.0018126307383399"/>
    <n v="106106.2920312171"/>
    <n v="4.6640867211948525E-3"/>
  </r>
  <r>
    <x v="0"/>
    <x v="1"/>
    <x v="0"/>
    <x v="5"/>
    <s v="Forecast"/>
    <n v="106020.22280849998"/>
    <n v="106599"/>
    <x v="1"/>
    <n v="-578.7771915000194"/>
    <n v="578.7771915000194"/>
    <n v="5.4294804970029696E-3"/>
    <n v="-5.4294804970029696E-3"/>
    <x v="0"/>
    <n v="103177.5"/>
    <n v="1.0489362945319807"/>
    <n v="108226.62452907344"/>
    <n v="1.5268666020069953E-2"/>
    <x v="0"/>
    <n v="1.0018126307383399"/>
    <n v="106212.39832324832"/>
    <n v="3.626691401905129E-3"/>
  </r>
  <r>
    <x v="0"/>
    <x v="1"/>
    <x v="1"/>
    <x v="5"/>
    <s v="Forecast"/>
    <n v="106710.10349999998"/>
    <n v="106599"/>
    <x v="0"/>
    <n v="111.10349999998289"/>
    <n v="111.10349999998289"/>
    <n v="1.0422564939632001E-3"/>
    <n v="1.0422564939632001E-3"/>
    <x v="0"/>
    <n v="103177.5"/>
    <n v="1.0434660686124502"/>
    <n v="107662.22029426107"/>
    <n v="9.9740175260656736E-3"/>
    <x v="0"/>
    <n v="1.0018126307383399"/>
    <n v="106903.52951369552"/>
    <n v="2.8567764584613801E-3"/>
  </r>
  <r>
    <x v="0"/>
    <x v="2"/>
    <x v="0"/>
    <x v="5"/>
    <s v="Forecast"/>
    <n v="106126.24303130846"/>
    <n v="106329"/>
    <x v="2"/>
    <n v="-202.75696869153762"/>
    <n v="202.75696869153762"/>
    <n v="1.9068830581641699E-3"/>
    <n v="-1.9068830581641699E-3"/>
    <x v="0"/>
    <n v="103482"/>
    <n v="1.0489362945319807"/>
    <n v="108546.02563075842"/>
    <n v="2.0850620533988097E-2"/>
    <x v="0"/>
    <n v="1.0018126307383399"/>
    <n v="106318.61072157155"/>
    <n v="9.770879466988703E-5"/>
  </r>
  <r>
    <x v="0"/>
    <x v="2"/>
    <x v="1"/>
    <x v="5"/>
    <s v="Forecast"/>
    <n v="106816.81360349996"/>
    <n v="106329"/>
    <x v="1"/>
    <n v="487.81360349996248"/>
    <n v="487.81360349996248"/>
    <n v="4.5877757102950499E-3"/>
    <n v="4.5877757102950499E-3"/>
    <x v="0"/>
    <n v="103482"/>
    <n v="1.0434660686124502"/>
    <n v="107979.95571215356"/>
    <n v="1.5526862024034476E-2"/>
    <x v="0"/>
    <n v="1.0018126307383399"/>
    <n v="107010.4330432092"/>
    <n v="6.4087223919080932E-3"/>
  </r>
  <r>
    <x v="0"/>
    <x v="2"/>
    <x v="2"/>
    <x v="5"/>
    <s v="Forecast"/>
    <n v="106705.59899999999"/>
    <n v="106329"/>
    <x v="0"/>
    <n v="376.59899999998743"/>
    <n v="376.59899999998743"/>
    <n v="3.5418277233867299E-3"/>
    <n v="3.5418277233867299E-3"/>
    <x v="0"/>
    <n v="103482"/>
    <n v="1.0379839370949002"/>
    <n v="107412.65377845446"/>
    <n v="1.0191516693042007E-2"/>
    <x v="0"/>
    <n v="1.0018126307383399"/>
    <n v="106899.01684870037"/>
    <n v="5.3608784875280348E-3"/>
  </r>
  <r>
    <x v="0"/>
    <x v="3"/>
    <x v="0"/>
    <x v="5"/>
    <s v="Forecast"/>
    <n v="106232.36927433977"/>
    <n v="107190"/>
    <x v="3"/>
    <n v="-957.63072566023038"/>
    <n v="957.63072566023038"/>
    <n v="8.9339558322626203E-3"/>
    <n v="-8.9339558322626203E-3"/>
    <x v="0"/>
    <n v="104007"/>
    <n v="1.0489362945319807"/>
    <n v="109096.71718538771"/>
    <n v="1.7788200255506186E-2"/>
    <x v="0"/>
    <n v="1.0018126307383399"/>
    <n v="106424.92933229312"/>
    <n v="7.1375190568791968E-3"/>
  </r>
  <r>
    <x v="0"/>
    <x v="3"/>
    <x v="1"/>
    <x v="5"/>
    <s v="Forecast"/>
    <n v="106923.63041710344"/>
    <n v="107190"/>
    <x v="2"/>
    <n v="-266.3695828965574"/>
    <n v="266.3695828965574"/>
    <n v="2.48502269704783E-3"/>
    <n v="-2.48502269704783E-3"/>
    <x v="0"/>
    <n v="104007"/>
    <n v="1.0434660686124502"/>
    <n v="108527.7753981751"/>
    <n v="1.2480412334873599E-2"/>
    <x v="0"/>
    <n v="1.0018126307383399"/>
    <n v="107117.44347625239"/>
    <n v="6.7689638723398833E-4"/>
  </r>
  <r>
    <x v="0"/>
    <x v="3"/>
    <x v="2"/>
    <x v="5"/>
    <s v="Forecast"/>
    <n v="106812.30459899998"/>
    <n v="107190"/>
    <x v="1"/>
    <n v="-377.69540100001905"/>
    <n v="377.69540100001905"/>
    <n v="3.5236066890569902E-3"/>
    <n v="-3.5236066890569902E-3"/>
    <x v="0"/>
    <n v="104007"/>
    <n v="1.0379839370949002"/>
    <n v="107957.59534542929"/>
    <n v="7.1610723521717537E-3"/>
    <x v="0"/>
    <n v="1.0018126307383399"/>
    <n v="107005.91586554906"/>
    <n v="1.7173629485114192E-3"/>
  </r>
  <r>
    <x v="0"/>
    <x v="3"/>
    <x v="3"/>
    <x v="5"/>
    <s v="Forecast"/>
    <n v="106791.58458966491"/>
    <n v="107190"/>
    <x v="0"/>
    <n v="-398.41541033508838"/>
    <n v="398.41541033508838"/>
    <n v="3.7169083901025099E-3"/>
    <n v="-3.7169083901025099E-3"/>
    <x v="0"/>
    <n v="104007"/>
    <n v="1.0321007550878003"/>
    <n v="107345.70323441684"/>
    <n v="1.4525910478294629E-3"/>
    <x v="0"/>
    <n v="1.0018126307383399"/>
    <n v="106985.15829848817"/>
    <n v="1.911015034162068E-3"/>
  </r>
  <r>
    <x v="0"/>
    <x v="4"/>
    <x v="0"/>
    <x v="5"/>
    <s v="Forecast"/>
    <n v="106338.60164361411"/>
    <n v="107790"/>
    <x v="4"/>
    <n v="-1451.3983563858928"/>
    <n v="1451.3983563858928"/>
    <n v="1.34650557230345E-2"/>
    <n v="-1.34650557230345E-2"/>
    <x v="0"/>
    <n v="103273.5"/>
    <n v="1.0489362945319807"/>
    <n v="108327.32241334851"/>
    <n v="4.9849003928797249E-3"/>
    <x v="0"/>
    <n v="1.0018126307383399"/>
    <n v="106531.35426162541"/>
    <n v="1.1676832158591589E-2"/>
  </r>
  <r>
    <x v="0"/>
    <x v="4"/>
    <x v="1"/>
    <x v="5"/>
    <s v="Forecast"/>
    <n v="107030.55404752053"/>
    <n v="107790"/>
    <x v="3"/>
    <n v="-759.44595247946563"/>
    <n v="759.44595247946563"/>
    <n v="7.0456067583214198E-3"/>
    <n v="-7.0456067583214198E-3"/>
    <x v="0"/>
    <n v="103273.5"/>
    <n v="1.0434660686124502"/>
    <n v="107762.39303684788"/>
    <n v="2.5611803647948865E-4"/>
    <x v="0"/>
    <n v="1.0018126307383399"/>
    <n v="107224.56091972862"/>
    <n v="5.2457471033618619E-3"/>
  </r>
  <r>
    <x v="0"/>
    <x v="4"/>
    <x v="2"/>
    <x v="5"/>
    <s v="Forecast"/>
    <n v="106919.11690359897"/>
    <n v="107790"/>
    <x v="2"/>
    <n v="-870.88309640102671"/>
    <n v="870.88309640102671"/>
    <n v="8.0794424009743605E-3"/>
    <n v="-8.0794424009743605E-3"/>
    <x v="0"/>
    <n v="103273.5"/>
    <n v="1.0379839370949002"/>
    <n v="107196.23412757018"/>
    <n v="5.5085432083664858E-3"/>
    <x v="0"/>
    <n v="1.0018126307383399"/>
    <n v="107112.9217814146"/>
    <n v="6.2814567082790989E-3"/>
  </r>
  <r>
    <x v="0"/>
    <x v="4"/>
    <x v="3"/>
    <x v="5"/>
    <s v="Forecast"/>
    <n v="107010.05495885242"/>
    <n v="107790"/>
    <x v="1"/>
    <n v="-779.94504114758456"/>
    <n v="779.94504114758456"/>
    <n v="7.2357829218627403E-3"/>
    <n v="-7.2357829218627403E-3"/>
    <x v="0"/>
    <n v="103273.5"/>
    <n v="1.0321007550878003"/>
    <n v="106588.65733055994"/>
    <n v="1.1145214485945404E-2"/>
    <x v="0"/>
    <n v="1.0018126307383399"/>
    <n v="107204.02467378227"/>
    <n v="5.4362679860629516E-3"/>
  </r>
  <r>
    <x v="0"/>
    <x v="4"/>
    <x v="4"/>
    <x v="5"/>
    <s v="Forecast"/>
    <n v="107270.80711216263"/>
    <n v="107790"/>
    <x v="0"/>
    <n v="-519.19288783737284"/>
    <n v="519.19288783737284"/>
    <n v="4.8167073739435297E-3"/>
    <n v="-4.8167073739435297E-3"/>
    <x v="0"/>
    <n v="103273.5"/>
    <n v="1.0304256800485181"/>
    <n v="106415.66646849063"/>
    <n v="1.2750102342604803E-2"/>
    <x v="1"/>
    <n v="1.0018126307383399"/>
    <n v="107465.24947446067"/>
    <n v="3.012807547447198E-3"/>
  </r>
  <r>
    <x v="0"/>
    <x v="5"/>
    <x v="0"/>
    <x v="5"/>
    <s v="Forecast"/>
    <n v="106444.94024525772"/>
    <n v="108963"/>
    <x v="5"/>
    <n v="-2518.0597547422803"/>
    <n v="2518.0597547422803"/>
    <n v="2.3109310084545E-2"/>
    <n v="-2.3109310084545E-2"/>
    <x v="0"/>
    <n v="103434"/>
    <n v="1.0489362945319807"/>
    <n v="108495.67668862089"/>
    <n v="4.2888256690721306E-3"/>
    <x v="0"/>
    <n v="1.0018126307383399"/>
    <n v="106637.88561588703"/>
    <n v="2.1338567992006157E-2"/>
  </r>
  <r>
    <x v="0"/>
    <x v="5"/>
    <x v="1"/>
    <x v="5"/>
    <s v="Forecast"/>
    <n v="107137.58460156806"/>
    <n v="108963"/>
    <x v="4"/>
    <n v="-1825.4153984319419"/>
    <n v="1825.4153984319419"/>
    <n v="1.6752616928975402E-2"/>
    <n v="-1.6752616928975402E-2"/>
    <x v="0"/>
    <n v="103434"/>
    <n v="1.0434660686124502"/>
    <n v="107929.86934086017"/>
    <n v="9.4814814124044994E-3"/>
    <x v="0"/>
    <n v="1.0018126307383399"/>
    <n v="107331.78548064835"/>
    <n v="1.4970352499028552E-2"/>
  </r>
  <r>
    <x v="0"/>
    <x v="5"/>
    <x v="2"/>
    <x v="5"/>
    <s v="Forecast"/>
    <n v="107026.03602050256"/>
    <n v="108963"/>
    <x v="3"/>
    <n v="-1936.9639794974355"/>
    <n v="1936.9639794974355"/>
    <n v="1.7776345910973799E-2"/>
    <n v="-1.7776345910973799E-2"/>
    <x v="0"/>
    <n v="103434"/>
    <n v="1.0379839370949002"/>
    <n v="107362.8305494739"/>
    <n v="1.4685438639961241E-2"/>
    <x v="0"/>
    <n v="1.0018126307383399"/>
    <n v="107220.034703196"/>
    <n v="1.59959371236475E-2"/>
  </r>
  <r>
    <x v="0"/>
    <x v="5"/>
    <x v="3"/>
    <x v="5"/>
    <s v="Forecast"/>
    <n v="107243.09001931908"/>
    <n v="108963"/>
    <x v="2"/>
    <n v="-1719.9099806809245"/>
    <n v="1719.9099806809245"/>
    <n v="1.5784348638353599E-2"/>
    <n v="-1.5784348638353599E-2"/>
    <x v="0"/>
    <n v="103434"/>
    <n v="1.0321007550878003"/>
    <n v="106754.30950175153"/>
    <n v="2.0270096255136792E-2"/>
    <x v="0"/>
    <n v="1.0018126307383399"/>
    <n v="107437.48214076264"/>
    <n v="1.4000329095540283E-2"/>
  </r>
  <r>
    <x v="0"/>
    <x v="5"/>
    <x v="4"/>
    <x v="5"/>
    <s v="Forecast"/>
    <n v="107536.20063644202"/>
    <n v="108963"/>
    <x v="1"/>
    <n v="-1426.7993635579769"/>
    <n v="1426.7993635579769"/>
    <n v="1.30943472881435E-2"/>
    <n v="-1.30943472881435E-2"/>
    <x v="0"/>
    <n v="103434"/>
    <n v="1.0304256800485181"/>
    <n v="106581.04979013842"/>
    <n v="2.1860174645169254E-2"/>
    <x v="1"/>
    <n v="1.0018126307383399"/>
    <n v="107731.12405919992"/>
    <n v="1.1305451766196571E-2"/>
  </r>
  <r>
    <x v="0"/>
    <x v="5"/>
    <x v="5"/>
    <x v="5"/>
    <s v="Forecast"/>
    <n v="107807.03295240975"/>
    <n v="108963"/>
    <x v="0"/>
    <n v="-1155.9670475902531"/>
    <n v="1155.9670475902531"/>
    <n v="1.06088034249264E-2"/>
    <n v="-1.06088034249264E-2"/>
    <x v="0"/>
    <n v="103434"/>
    <n v="1.0339497093339547"/>
    <n v="106945.55423524827"/>
    <n v="1.8514961636075793E-2"/>
    <x v="1"/>
    <n v="1.0018126307383399"/>
    <n v="108002.44729414851"/>
    <n v="8.8154025297714402E-3"/>
  </r>
  <r>
    <x v="0"/>
    <x v="6"/>
    <x v="0"/>
    <x v="5"/>
    <s v="Forecast"/>
    <n v="106551.38518550296"/>
    <n v="108993"/>
    <x v="6"/>
    <n v="-2441.6148144970357"/>
    <n v="2441.6148144970357"/>
    <n v="2.2401574546044599E-2"/>
    <n v="-2.2401574546044599E-2"/>
    <x v="0"/>
    <n v="103581"/>
    <n v="1.0489362945319807"/>
    <n v="108649.87032391709"/>
    <n v="3.1481808564120047E-3"/>
    <x v="0"/>
    <n v="1.0018126307383399"/>
    <n v="106744.5235015029"/>
    <n v="2.0629549590314031E-2"/>
  </r>
  <r>
    <x v="0"/>
    <x v="6"/>
    <x v="1"/>
    <x v="5"/>
    <s v="Forecast"/>
    <n v="107244.72218616962"/>
    <n v="108993"/>
    <x v="5"/>
    <n v="-1748.2778138303838"/>
    <n v="1748.2778138303838"/>
    <n v="1.6040276107918701E-2"/>
    <n v="-1.6040276107918701E-2"/>
    <x v="0"/>
    <n v="103581"/>
    <n v="1.0434660686124502"/>
    <n v="108083.25885294621"/>
    <n v="8.3467850876092209E-3"/>
    <x v="0"/>
    <n v="1.0018126307383399"/>
    <n v="107439.11726612899"/>
    <n v="1.425672046710349E-2"/>
  </r>
  <r>
    <x v="0"/>
    <x v="6"/>
    <x v="2"/>
    <x v="5"/>
    <s v="Forecast"/>
    <n v="107133.06205652305"/>
    <n v="108993"/>
    <x v="4"/>
    <n v="-1859.9379434769507"/>
    <n v="1859.9379434769507"/>
    <n v="1.70647467587547E-2"/>
    <n v="-1.70647467587547E-2"/>
    <x v="0"/>
    <n v="103581"/>
    <n v="1.0379839370949002"/>
    <n v="107515.41418822686"/>
    <n v="1.3556703749535663E-2"/>
    <x v="0"/>
    <n v="1.0018126307383399"/>
    <n v="107327.25473789919"/>
    <n v="1.5283048104931623E-2"/>
  </r>
  <r>
    <x v="0"/>
    <x v="6"/>
    <x v="3"/>
    <x v="5"/>
    <s v="Forecast"/>
    <n v="107461.56038850656"/>
    <n v="108993"/>
    <x v="3"/>
    <n v="-1531.4396114934352"/>
    <n v="1531.4396114934352"/>
    <n v="1.40508070380064E-2"/>
    <n v="-1.40508070380064E-2"/>
    <x v="0"/>
    <n v="103581"/>
    <n v="1.0321007550878003"/>
    <n v="106906.02831274945"/>
    <n v="1.9147758913421527E-2"/>
    <x v="0"/>
    <n v="1.0018126307383399"/>
    <n v="107656.34851605675"/>
    <n v="1.226364522440202E-2"/>
  </r>
  <r>
    <x v="0"/>
    <x v="6"/>
    <x v="4"/>
    <x v="5"/>
    <s v="Forecast"/>
    <n v="107785.00706545392"/>
    <n v="108993"/>
    <x v="2"/>
    <n v="-1207.9929345460841"/>
    <n v="1207.9929345460841"/>
    <n v="1.1083215752810601E-2"/>
    <n v="-1.1083215752810601E-2"/>
    <x v="0"/>
    <n v="103581"/>
    <n v="1.0304256800485181"/>
    <n v="106732.52236510556"/>
    <n v="2.073965883033262E-2"/>
    <x v="1"/>
    <n v="1.0018126307383399"/>
    <n v="107980.38148239294"/>
    <n v="9.2906747920238689E-3"/>
  </r>
  <r>
    <x v="0"/>
    <x v="6"/>
    <x v="5"/>
    <x v="5"/>
    <s v="Forecast"/>
    <n v="107868"/>
    <n v="108993"/>
    <x v="1"/>
    <n v="-1125"/>
    <n v="1125"/>
    <n v="1.0321763782995199E-2"/>
    <n v="-1.0321763782995199E-2"/>
    <x v="0"/>
    <n v="103581"/>
    <n v="1.0339497093339547"/>
    <n v="107097.54484252036"/>
    <n v="1.7390613686013186E-2"/>
    <x v="1"/>
    <n v="1.0018126307383399"/>
    <n v="108063.52485248326"/>
    <n v="8.5278425909622001E-3"/>
  </r>
  <r>
    <x v="0"/>
    <x v="6"/>
    <x v="6"/>
    <x v="5"/>
    <s v="Forecast"/>
    <n v="108897.287079549"/>
    <n v="108993"/>
    <x v="0"/>
    <n v="-95.712920450998354"/>
    <n v="95.712920450998354"/>
    <n v="8.7815658300072804E-4"/>
    <n v="-8.7815658300072804E-4"/>
    <x v="0"/>
    <n v="103581"/>
    <n v="1.0425971578759936"/>
    <n v="107993.2562099533"/>
    <n v="9.172550439447532E-3"/>
    <x v="1"/>
    <n v="1.0018126307383399"/>
    <n v="109094.67764943122"/>
    <n v="9.3288238172379559E-4"/>
  </r>
  <r>
    <x v="1"/>
    <x v="0"/>
    <x v="0"/>
    <x v="5"/>
    <s v="Forecast"/>
    <n v="1324.9357124234623"/>
    <n v="1530"/>
    <x v="0"/>
    <n v="-205.06428757653771"/>
    <n v="205.06428757653771"/>
    <n v="0.13402894612845601"/>
    <n v="-0.13402894612845601"/>
    <x v="1"/>
    <n v="1108.5"/>
    <n v="1.3966307277628032"/>
    <n v="1548.1651617250673"/>
    <n v="1.1872654722266186E-2"/>
    <x v="0"/>
    <n v="1.1836764017367896"/>
    <n v="1568.2951366139737"/>
    <n v="2.5029501054884759E-2"/>
  </r>
  <r>
    <x v="1"/>
    <x v="1"/>
    <x v="0"/>
    <x v="5"/>
    <s v="Forecast"/>
    <n v="1311.8906279742996"/>
    <n v="1692"/>
    <x v="1"/>
    <n v="-380.1093720257004"/>
    <n v="380.1093720257004"/>
    <n v="0.224650929093204"/>
    <n v="-0.224650929093204"/>
    <x v="1"/>
    <n v="1239"/>
    <n v="1.3966307277628032"/>
    <n v="1730.4254716981131"/>
    <n v="2.2710089656095236E-2"/>
    <x v="0"/>
    <n v="1.1836764017367896"/>
    <n v="1552.8539779928362"/>
    <n v="8.2237601659080242E-2"/>
  </r>
  <r>
    <x v="1"/>
    <x v="1"/>
    <x v="1"/>
    <x v="5"/>
    <s v="Forecast"/>
    <n v="1311.8906279742996"/>
    <n v="1692"/>
    <x v="0"/>
    <n v="-380.1093720257004"/>
    <n v="380.1093720257004"/>
    <n v="0.224650929093204"/>
    <n v="-0.224650929093204"/>
    <x v="1"/>
    <n v="1239"/>
    <n v="1.4604855034668398"/>
    <n v="1809.5415387954145"/>
    <n v="6.9468994559937616E-2"/>
    <x v="0"/>
    <n v="1.1836764017367896"/>
    <n v="1552.8539779928362"/>
    <n v="8.2237601659080242E-2"/>
  </r>
  <r>
    <x v="1"/>
    <x v="2"/>
    <x v="0"/>
    <x v="5"/>
    <s v="Forecast"/>
    <n v="1177.5204153106847"/>
    <n v="1450.5"/>
    <x v="2"/>
    <n v="-272.97958468931529"/>
    <n v="272.97958468931529"/>
    <n v="0.188196887066057"/>
    <n v="-0.188196887066057"/>
    <x v="1"/>
    <n v="1393.5"/>
    <n v="1.3966307277628032"/>
    <n v="1946.2049191374663"/>
    <n v="0.34174761746809118"/>
    <x v="0"/>
    <n v="1.1836764017367896"/>
    <n v="1393.8031281665612"/>
    <n v="3.9087812363625483E-2"/>
  </r>
  <r>
    <x v="1"/>
    <x v="2"/>
    <x v="1"/>
    <x v="5"/>
    <s v="Forecast"/>
    <n v="1177.5204153106847"/>
    <n v="1450.5"/>
    <x v="1"/>
    <n v="-272.97958468931529"/>
    <n v="272.97958468931529"/>
    <n v="0.188196887066057"/>
    <n v="-0.188196887066057"/>
    <x v="1"/>
    <n v="1393.5"/>
    <n v="1.4604855034668398"/>
    <n v="2035.1865490810412"/>
    <n v="0.40309310519203118"/>
    <x v="0"/>
    <n v="1.1836764017367896"/>
    <n v="1393.8031281665612"/>
    <n v="3.9087812363625483E-2"/>
  </r>
  <r>
    <x v="1"/>
    <x v="2"/>
    <x v="2"/>
    <x v="5"/>
    <s v="Forecast"/>
    <n v="1425"/>
    <n v="1450.5"/>
    <x v="0"/>
    <n v="-25.5"/>
    <n v="25.5"/>
    <n v="1.7580144777662898E-2"/>
    <n v="-1.7580144777662898E-2"/>
    <x v="1"/>
    <n v="1393.5"/>
    <n v="1.3914774781268671"/>
    <n v="1939.0238657697892"/>
    <n v="0.33679687402260544"/>
    <x v="0"/>
    <n v="1.1836764017367896"/>
    <n v="1686.7388724749251"/>
    <n v="0.16286719922435372"/>
  </r>
  <r>
    <x v="1"/>
    <x v="3"/>
    <x v="0"/>
    <x v="5"/>
    <s v="Forecast"/>
    <n v="1291.8816600956388"/>
    <n v="1861.5"/>
    <x v="3"/>
    <n v="-569.61833990436116"/>
    <n v="569.61833990436116"/>
    <n v="0.30599964539584301"/>
    <n v="-0.30599964539584301"/>
    <x v="1"/>
    <n v="1207.5"/>
    <n v="1.3966307277628032"/>
    <n v="1686.4316037735848"/>
    <n v="9.404694935611882E-2"/>
    <x v="0"/>
    <n v="1.1836764017367896"/>
    <n v="1529.169834891756"/>
    <n v="0.17852815745809511"/>
  </r>
  <r>
    <x v="1"/>
    <x v="3"/>
    <x v="1"/>
    <x v="5"/>
    <s v="Forecast"/>
    <n v="1291.8816600956388"/>
    <n v="1861.5"/>
    <x v="2"/>
    <n v="-569.61833990436116"/>
    <n v="569.61833990436116"/>
    <n v="0.30599964539584301"/>
    <n v="-0.30599964539584301"/>
    <x v="1"/>
    <n v="1207.5"/>
    <n v="1.4604855034668398"/>
    <n v="1763.5362454362091"/>
    <n v="5.2626244729406864E-2"/>
    <x v="0"/>
    <n v="1.1836764017367896"/>
    <n v="1529.169834891756"/>
    <n v="0.17852815745809511"/>
  </r>
  <r>
    <x v="1"/>
    <x v="3"/>
    <x v="2"/>
    <x v="5"/>
    <s v="Forecast"/>
    <n v="1389.375"/>
    <n v="1861.5"/>
    <x v="1"/>
    <n v="-472.125"/>
    <n v="472.125"/>
    <n v="0.25362610797743801"/>
    <n v="-0.25362610797743801"/>
    <x v="1"/>
    <n v="1207.5"/>
    <n v="1.3914774781268671"/>
    <n v="1680.2090548381921"/>
    <n v="9.7389709998285223E-2"/>
    <x v="0"/>
    <n v="1.1836764017367896"/>
    <n v="1644.5704006630519"/>
    <n v="0.11653483714045021"/>
  </r>
  <r>
    <x v="1"/>
    <x v="3"/>
    <x v="3"/>
    <x v="5"/>
    <s v="Forecast"/>
    <n v="1457.7524999999998"/>
    <n v="1861.5"/>
    <x v="0"/>
    <n v="-403.74750000000017"/>
    <n v="403.74750000000017"/>
    <n v="0.216893634165995"/>
    <n v="-0.216893634165995"/>
    <x v="1"/>
    <n v="1207.5"/>
    <n v="1.2622550679572015"/>
    <n v="1524.1729945583209"/>
    <n v="0.18121246599069521"/>
    <x v="0"/>
    <n v="1.1836764017367896"/>
    <n v="1725.5072338228092"/>
    <n v="7.3055474712431262E-2"/>
  </r>
  <r>
    <x v="1"/>
    <x v="4"/>
    <x v="0"/>
    <x v="5"/>
    <s v="Forecast"/>
    <n v="1249.6813010430528"/>
    <n v="1990.5"/>
    <x v="4"/>
    <n v="-740.81869895694717"/>
    <n v="740.81869895694717"/>
    <n v="0.37217719113637099"/>
    <n v="-0.37217719113637099"/>
    <x v="1"/>
    <n v="925.5"/>
    <n v="1.3966307277628032"/>
    <n v="1292.5817385444743"/>
    <n v="0.35062459756620229"/>
    <x v="0"/>
    <n v="1.1836764017367896"/>
    <n v="1479.2182657363905"/>
    <n v="0.25686095667601583"/>
  </r>
  <r>
    <x v="1"/>
    <x v="4"/>
    <x v="1"/>
    <x v="5"/>
    <s v="Forecast"/>
    <n v="1249.6813010430528"/>
    <n v="1990.5"/>
    <x v="3"/>
    <n v="-740.81869895694717"/>
    <n v="740.81869895694717"/>
    <n v="0.37217719113637099"/>
    <n v="-0.37217719113637099"/>
    <x v="1"/>
    <n v="925.5"/>
    <n v="1.4604855034668398"/>
    <n v="1351.6793334585602"/>
    <n v="0.32093477344458166"/>
    <x v="0"/>
    <n v="1.1836764017367896"/>
    <n v="1479.2182657363905"/>
    <n v="0.25686095667601583"/>
  </r>
  <r>
    <x v="1"/>
    <x v="4"/>
    <x v="2"/>
    <x v="5"/>
    <s v="Forecast"/>
    <n v="1354.640625"/>
    <n v="1990.5"/>
    <x v="2"/>
    <n v="-635.859375"/>
    <n v="635.859375"/>
    <n v="0.31944706103993997"/>
    <n v="-0.31944706103993997"/>
    <x v="1"/>
    <n v="925.5"/>
    <n v="1.3914774781268671"/>
    <n v="1287.8124060064154"/>
    <n v="0.35302064506083125"/>
    <x v="0"/>
    <n v="1.1836764017367896"/>
    <n v="1603.4561406464757"/>
    <n v="0.19444554602035888"/>
  </r>
  <r>
    <x v="1"/>
    <x v="4"/>
    <x v="3"/>
    <x v="5"/>
    <s v="Forecast"/>
    <n v="1465.0412624999999"/>
    <n v="1990.5"/>
    <x v="1"/>
    <n v="-525.4587375000001"/>
    <n v="525.4587375000001"/>
    <n v="0.26398328937452897"/>
    <n v="-0.26398328937452897"/>
    <x v="1"/>
    <n v="925.5"/>
    <n v="1.2622550679572015"/>
    <n v="1168.2170653943899"/>
    <n v="0.41310370992494855"/>
    <x v="0"/>
    <n v="1.1836764017367896"/>
    <n v="1734.1347699919233"/>
    <n v="0.12879438834869464"/>
  </r>
  <r>
    <x v="1"/>
    <x v="4"/>
    <x v="4"/>
    <x v="5"/>
    <s v="Forecast"/>
    <n v="1623.4707487189698"/>
    <n v="1990.5"/>
    <x v="0"/>
    <n v="-367.02925128103016"/>
    <n v="367.02925128103016"/>
    <n v="0.18439048042252201"/>
    <n v="-0.18439048042252201"/>
    <x v="1"/>
    <n v="925.5"/>
    <n v="1.3160455127695914"/>
    <n v="1218.0001220682568"/>
    <n v="0.38809338253290288"/>
    <x v="1"/>
    <n v="1.1836764017367896"/>
    <n v="1921.6640141686019"/>
    <n v="3.4582258644259303E-2"/>
  </r>
  <r>
    <x v="1"/>
    <x v="5"/>
    <x v="0"/>
    <x v="5"/>
    <s v="Forecast"/>
    <n v="1200"/>
    <n v="2590.5"/>
    <x v="5"/>
    <n v="-1390.5"/>
    <n v="1390.5"/>
    <n v="0.53676896352055603"/>
    <n v="-0.53676896352055603"/>
    <x v="1"/>
    <n v="1065"/>
    <n v="1.3966307277628032"/>
    <n v="1487.4117250673853"/>
    <n v="0.42582060410446426"/>
    <x v="0"/>
    <n v="1.1836764017367896"/>
    <n v="1420.4116820841475"/>
    <n v="0.45168435356720804"/>
  </r>
  <r>
    <x v="1"/>
    <x v="5"/>
    <x v="1"/>
    <x v="5"/>
    <s v="Forecast"/>
    <n v="1200"/>
    <n v="2590.5"/>
    <x v="4"/>
    <n v="-1390.5"/>
    <n v="1390.5"/>
    <n v="0.53676896352055603"/>
    <n v="-0.53676896352055603"/>
    <x v="1"/>
    <n v="1065"/>
    <n v="1.4604855034668398"/>
    <n v="1555.4170611921843"/>
    <n v="0.3995687854884446"/>
    <x v="0"/>
    <n v="1.1836764017367896"/>
    <n v="1420.4116820841475"/>
    <n v="0.45168435356720804"/>
  </r>
  <r>
    <x v="1"/>
    <x v="5"/>
    <x v="2"/>
    <x v="5"/>
    <s v="Forecast"/>
    <n v="1320.774609375"/>
    <n v="2590.5"/>
    <x v="3"/>
    <n v="-1269.725390625"/>
    <n v="1269.725390625"/>
    <n v="0.49014684061957198"/>
    <n v="-0.49014684061957198"/>
    <x v="1"/>
    <n v="1065"/>
    <n v="1.3914774781268671"/>
    <n v="1481.9235142051134"/>
    <n v="0.42793919544292092"/>
    <x v="0"/>
    <n v="1.1836764017367896"/>
    <n v="1563.3697371303138"/>
    <n v="0.39649884689044057"/>
  </r>
  <r>
    <x v="1"/>
    <x v="5"/>
    <x v="3"/>
    <x v="5"/>
    <s v="Forecast"/>
    <n v="1472.3664688124998"/>
    <n v="2590.5"/>
    <x v="2"/>
    <n v="-1118.1335311875002"/>
    <n v="1118.1335311875002"/>
    <n v="0.43162846214533901"/>
    <n v="-0.43162846214533901"/>
    <x v="1"/>
    <n v="1065"/>
    <n v="1.2622550679572015"/>
    <n v="1344.3016473744196"/>
    <n v="0.48106479545476949"/>
    <x v="0"/>
    <n v="1.1836764017367896"/>
    <n v="1742.8054438418826"/>
    <n v="0.32723202322258921"/>
  </r>
  <r>
    <x v="1"/>
    <x v="5"/>
    <x v="4"/>
    <x v="5"/>
    <s v="Forecast"/>
    <n v="1631.1149999999998"/>
    <n v="2590.5"/>
    <x v="1"/>
    <n v="-959.38500000000022"/>
    <n v="959.38500000000022"/>
    <n v="0.37034742327735998"/>
    <n v="-0.37034742327735998"/>
    <x v="1"/>
    <n v="1065"/>
    <n v="1.3160455127695914"/>
    <n v="1401.5884710996147"/>
    <n v="0.45895059984573838"/>
    <x v="1"/>
    <n v="1.1836764017367896"/>
    <n v="1930.7123340189032"/>
    <n v="0.25469510364064729"/>
  </r>
  <r>
    <x v="1"/>
    <x v="5"/>
    <x v="5"/>
    <x v="5"/>
    <s v="Forecast"/>
    <n v="1630.5"/>
    <n v="2590.5"/>
    <x v="0"/>
    <n v="-960"/>
    <n v="960"/>
    <n v="0.37058482918355501"/>
    <n v="-0.37058482918355501"/>
    <x v="1"/>
    <n v="1065"/>
    <n v="1.5777494801296861"/>
    <n v="1680.3031963381156"/>
    <n v="0.35135950730047649"/>
    <x v="1"/>
    <n v="1.1836764017367896"/>
    <n v="1929.9843730318353"/>
    <n v="0.25497611540944404"/>
  </r>
  <r>
    <x v="1"/>
    <x v="6"/>
    <x v="0"/>
    <x v="5"/>
    <s v="Forecast"/>
    <n v="1207.5"/>
    <n v="2734.5"/>
    <x v="6"/>
    <n v="-1527"/>
    <n v="1527"/>
    <n v="0.55842018650575997"/>
    <n v="-0.55842018650575997"/>
    <x v="1"/>
    <n v="1272"/>
    <n v="1.3966307277628032"/>
    <n v="1776.5142857142857"/>
    <n v="0.3503330459995298"/>
    <x v="0"/>
    <n v="1.1836764017367896"/>
    <n v="1429.2892550971735"/>
    <n v="0.47731239528353503"/>
  </r>
  <r>
    <x v="1"/>
    <x v="6"/>
    <x v="1"/>
    <x v="5"/>
    <s v="Forecast"/>
    <n v="1207.5"/>
    <n v="2734.5"/>
    <x v="5"/>
    <n v="-1527"/>
    <n v="1527"/>
    <n v="0.55842018650575997"/>
    <n v="-0.55842018650575997"/>
    <x v="1"/>
    <n v="1272"/>
    <n v="1.4604855034668398"/>
    <n v="1857.7375604098202"/>
    <n v="0.32062989196934716"/>
    <x v="0"/>
    <n v="1.1836764017367896"/>
    <n v="1429.2892550971735"/>
    <n v="0.47731239528353503"/>
  </r>
  <r>
    <x v="1"/>
    <x v="6"/>
    <x v="2"/>
    <x v="5"/>
    <s v="Forecast"/>
    <n v="1287.7552441406249"/>
    <n v="2734.5"/>
    <x v="4"/>
    <n v="-1446.7447558593751"/>
    <n v="1446.7447558593751"/>
    <n v="0.529071038895365"/>
    <n v="-0.529071038895365"/>
    <x v="1"/>
    <n v="1272"/>
    <n v="1.3914774781268671"/>
    <n v="1769.959352177375"/>
    <n v="0.35273016925310846"/>
    <x v="0"/>
    <n v="1.1836764017367896"/>
    <n v="1524.2854937020559"/>
    <n v="0.44257250184602087"/>
  </r>
  <r>
    <x v="1"/>
    <x v="6"/>
    <x v="3"/>
    <x v="5"/>
    <s v="Forecast"/>
    <n v="1479.7283011565619"/>
    <n v="2734.5"/>
    <x v="3"/>
    <n v="-1254.7716988434381"/>
    <n v="1254.7716988434381"/>
    <n v="0.45886695880176898"/>
    <n v="-0.45886695880176898"/>
    <x v="1"/>
    <n v="1272"/>
    <n v="1.2622550679572015"/>
    <n v="1605.5884464415603"/>
    <n v="0.41284020974892655"/>
    <x v="0"/>
    <n v="1.1836764017367896"/>
    <n v="1751.5194710610917"/>
    <n v="0.35947358893359233"/>
  </r>
  <r>
    <x v="1"/>
    <x v="6"/>
    <x v="4"/>
    <x v="5"/>
    <s v="Forecast"/>
    <n v="1663.7372999999998"/>
    <n v="2734.5"/>
    <x v="2"/>
    <n v="-1070.7627000000002"/>
    <n v="1070.7627000000002"/>
    <n v="0.39157531541415302"/>
    <n v="-0.39157531541415302"/>
    <x v="1"/>
    <n v="1272"/>
    <n v="1.3160455127695914"/>
    <n v="1674.0098922429202"/>
    <n v="0.38781865341271893"/>
    <x v="1"/>
    <n v="1.1836764017367896"/>
    <n v="1969.3265806992813"/>
    <n v="0.27982205862158299"/>
  </r>
  <r>
    <x v="1"/>
    <x v="6"/>
    <x v="5"/>
    <x v="5"/>
    <s v="Forecast"/>
    <n v="1663.5"/>
    <n v="2734.5"/>
    <x v="1"/>
    <n v="-1071"/>
    <n v="1071"/>
    <n v="0.39166209544706498"/>
    <n v="-0.39166209544706498"/>
    <x v="1"/>
    <n v="1272"/>
    <n v="1.5777494801296861"/>
    <n v="2006.8973387249607"/>
    <n v="0.26608252377949876"/>
    <x v="1"/>
    <n v="1.1836764017367896"/>
    <n v="1969.0456942891494"/>
    <n v="0.27992477809868371"/>
  </r>
  <r>
    <x v="1"/>
    <x v="6"/>
    <x v="6"/>
    <x v="5"/>
    <s v="Forecast"/>
    <n v="1663.5"/>
    <n v="2734.5"/>
    <x v="0"/>
    <n v="-1071"/>
    <n v="1071"/>
    <n v="0.39166209544706498"/>
    <n v="-0.39166209544706498"/>
    <x v="1"/>
    <n v="1272"/>
    <n v="2.041579536174603"/>
    <n v="2596.8891700140948"/>
    <n v="5.0323945871605477E-2"/>
    <x v="1"/>
    <n v="1.1836764017367896"/>
    <n v="1969.0456942891494"/>
    <n v="0.27992477809868371"/>
  </r>
  <r>
    <x v="2"/>
    <x v="0"/>
    <x v="0"/>
    <x v="5"/>
    <s v="Forecast"/>
    <n v="10822.289999999999"/>
    <n v="8917.5"/>
    <x v="0"/>
    <n v="1904.7899999999991"/>
    <n v="1904.7899999999991"/>
    <n v="0.21360134566862901"/>
    <n v="0.21360134566862901"/>
    <x v="2"/>
    <n v="7734"/>
    <n v="1.1919743872473714"/>
    <n v="9218.7299109711694"/>
    <n v="3.3779636778376157E-2"/>
    <x v="0"/>
    <n v="1.0370054508427586"/>
    <n v="11222.773720601077"/>
    <n v="0.25851121060847515"/>
  </r>
  <r>
    <x v="2"/>
    <x v="1"/>
    <x v="0"/>
    <x v="5"/>
    <s v="Forecast"/>
    <n v="10497.621299999999"/>
    <n v="7525.5"/>
    <x v="1"/>
    <n v="2972.1212999999989"/>
    <n v="2972.1212999999989"/>
    <n v="0.39494004385090697"/>
    <n v="0.39494004385090697"/>
    <x v="2"/>
    <n v="7257"/>
    <n v="1.1919743872473714"/>
    <n v="8650.1581282541738"/>
    <n v="0.14944629968163894"/>
    <x v="0"/>
    <n v="1.0370054508427586"/>
    <n v="10886.090508983045"/>
    <n v="0.44656042907222709"/>
  </r>
  <r>
    <x v="2"/>
    <x v="1"/>
    <x v="1"/>
    <x v="5"/>
    <s v="Forecast"/>
    <n v="9979.2096947588852"/>
    <n v="7525.5"/>
    <x v="0"/>
    <n v="2453.7096947588852"/>
    <n v="2453.7096947588852"/>
    <n v="0.326052713408928"/>
    <n v="0.326052713408928"/>
    <x v="2"/>
    <n v="7257"/>
    <n v="1.2416281041366692"/>
    <n v="9010.4951517198078"/>
    <n v="0.19732843687725837"/>
    <x v="0"/>
    <n v="1.0370054508427586"/>
    <n v="10348.494848567865"/>
    <n v="0.37512389190988837"/>
  </r>
  <r>
    <x v="2"/>
    <x v="2"/>
    <x v="0"/>
    <x v="5"/>
    <s v="Forecast"/>
    <n v="10182.692660999999"/>
    <n v="7201.5"/>
    <x v="2"/>
    <n v="2981.1926609999991"/>
    <n v="2981.1926609999991"/>
    <n v="0.41396829285565501"/>
    <n v="0.41396829285565501"/>
    <x v="2"/>
    <n v="8169"/>
    <n v="1.1919743872473714"/>
    <n v="9737.2387694237768"/>
    <n v="0.35211258340953644"/>
    <x v="0"/>
    <n v="1.0370054508427586"/>
    <n v="10559.507793713554"/>
    <n v="0.46629282701014424"/>
  </r>
  <r>
    <x v="2"/>
    <x v="2"/>
    <x v="1"/>
    <x v="5"/>
    <s v="Forecast"/>
    <n v="9170.7221460590172"/>
    <n v="7201.5"/>
    <x v="1"/>
    <n v="1969.2221460590172"/>
    <n v="1969.2221460590172"/>
    <n v="0.27344610790238399"/>
    <n v="0.27344610790238399"/>
    <x v="2"/>
    <n v="8169"/>
    <n v="1.2416281041366692"/>
    <n v="10142.859982692451"/>
    <n v="0.4084371287499064"/>
    <x v="0"/>
    <n v="1.0370054508427586"/>
    <n v="9510.0888536276016"/>
    <n v="0.32057055524926775"/>
  </r>
  <r>
    <x v="2"/>
    <x v="2"/>
    <x v="2"/>
    <x v="5"/>
    <s v="Forecast"/>
    <n v="8146.7529759668578"/>
    <n v="7201.5"/>
    <x v="0"/>
    <n v="945.25297596685778"/>
    <n v="945.25297596685778"/>
    <n v="0.13125779017799899"/>
    <n v="0.13125779017799899"/>
    <x v="2"/>
    <n v="8169"/>
    <n v="1.1911936362261422"/>
    <n v="9730.8608143313559"/>
    <n v="0.35122694082223926"/>
    <x v="0"/>
    <n v="1.0370054508427586"/>
    <n v="8448.2272427470962"/>
    <n v="0.17312049472291829"/>
  </r>
  <r>
    <x v="2"/>
    <x v="3"/>
    <x v="0"/>
    <x v="5"/>
    <s v="Forecast"/>
    <n v="9877.2118811699984"/>
    <n v="13128"/>
    <x v="3"/>
    <n v="-3250.7881188300016"/>
    <n v="3250.7881188300016"/>
    <n v="0.24762249534049399"/>
    <n v="-0.24762249534049399"/>
    <x v="2"/>
    <n v="8305.5"/>
    <n v="1.1919743872473714"/>
    <n v="9899.9432732830428"/>
    <n v="0.24589097552688582"/>
    <x v="0"/>
    <n v="1.0370054508427586"/>
    <n v="10242.722559902146"/>
    <n v="0.219780426576619"/>
  </r>
  <r>
    <x v="2"/>
    <x v="3"/>
    <x v="1"/>
    <x v="5"/>
    <s v="Forecast"/>
    <n v="9877.2118811699984"/>
    <n v="13128"/>
    <x v="2"/>
    <n v="-3250.7881188300016"/>
    <n v="3250.7881188300016"/>
    <n v="0.24762249534049399"/>
    <n v="-0.24762249534049399"/>
    <x v="2"/>
    <n v="8305.5"/>
    <n v="1.2416281041366692"/>
    <n v="10312.342218907106"/>
    <n v="0.21447728375174391"/>
    <x v="0"/>
    <n v="1.0370054508427586"/>
    <n v="10242.722559902146"/>
    <n v="0.219780426576619"/>
  </r>
  <r>
    <x v="2"/>
    <x v="3"/>
    <x v="2"/>
    <x v="5"/>
    <s v="Forecast"/>
    <n v="9447.2836442475927"/>
    <n v="13128"/>
    <x v="1"/>
    <n v="-3680.7163557524073"/>
    <n v="3680.7163557524073"/>
    <n v="0.28037144696468702"/>
    <n v="-0.28037144696468702"/>
    <x v="2"/>
    <n v="8305.5"/>
    <n v="1.1911936362261422"/>
    <n v="9893.4587456762238"/>
    <n v="0.24638492187109812"/>
    <x v="0"/>
    <n v="1.0370054508427586"/>
    <n v="9796.8846347423951"/>
    <n v="0.25374126792029289"/>
  </r>
  <r>
    <x v="2"/>
    <x v="3"/>
    <x v="3"/>
    <x v="5"/>
    <s v="Forecast"/>
    <n v="6955.5883499667689"/>
    <n v="13128"/>
    <x v="0"/>
    <n v="-6172.4116500332311"/>
    <n v="6172.4116500332311"/>
    <n v="0.47017151508479799"/>
    <n v="-0.47017151508479799"/>
    <x v="2"/>
    <n v="8305.5"/>
    <n v="1.0238629373441901"/>
    <n v="8503.69362611217"/>
    <n v="0.35224759094209551"/>
    <x v="0"/>
    <n v="1.0370054508427586"/>
    <n v="7212.9830327339287"/>
    <n v="0.45056497313117544"/>
  </r>
  <r>
    <x v="2"/>
    <x v="4"/>
    <x v="0"/>
    <x v="5"/>
    <s v="Forecast"/>
    <n v="9580.8955247348986"/>
    <n v="10342.5"/>
    <x v="4"/>
    <n v="-761.60447526510143"/>
    <n v="761.60447526510143"/>
    <n v="7.3638334567570796E-2"/>
    <n v="-7.3638334567570796E-2"/>
    <x v="2"/>
    <n v="6826.5"/>
    <n v="1.1919743872473714"/>
    <n v="8137.0131545441809"/>
    <n v="0.21324504186181475"/>
    <x v="0"/>
    <n v="1.0370054508427586"/>
    <n v="9935.4408831050823"/>
    <n v="3.9357903494795038E-2"/>
  </r>
  <r>
    <x v="2"/>
    <x v="4"/>
    <x v="1"/>
    <x v="5"/>
    <s v="Forecast"/>
    <n v="9580.8955247348986"/>
    <n v="10342.5"/>
    <x v="3"/>
    <n v="-761.60447526510143"/>
    <n v="761.60447526510143"/>
    <n v="7.3638334567570796E-2"/>
    <n v="-7.3638334567570796E-2"/>
    <x v="2"/>
    <n v="6826.5"/>
    <n v="1.2416281041366692"/>
    <n v="8475.9742528889728"/>
    <n v="0.18047142829209833"/>
    <x v="0"/>
    <n v="1.0370054508427586"/>
    <n v="9935.4408831050823"/>
    <n v="3.9357903494795038E-2"/>
  </r>
  <r>
    <x v="2"/>
    <x v="4"/>
    <x v="2"/>
    <x v="5"/>
    <s v="Forecast"/>
    <n v="8875.8524807779631"/>
    <n v="10342.5"/>
    <x v="2"/>
    <n v="-1466.6475192220369"/>
    <n v="1466.6475192220369"/>
    <n v="0.14180783362069499"/>
    <n v="-0.14180783362069499"/>
    <x v="2"/>
    <n v="6826.5"/>
    <n v="1.1911936362261422"/>
    <n v="8131.6833576977597"/>
    <n v="0.21376037150613877"/>
    <x v="0"/>
    <n v="1.0370054508427586"/>
    <n v="9204.3074034429701"/>
    <n v="0.1100500455941049"/>
  </r>
  <r>
    <x v="2"/>
    <x v="4"/>
    <x v="3"/>
    <x v="5"/>
    <s v="Forecast"/>
    <n v="7203.6028068918149"/>
    <n v="10342.5"/>
    <x v="1"/>
    <n v="-3138.8971931081851"/>
    <n v="3138.8971931081851"/>
    <n v="0.30349501504551002"/>
    <n v="-0.30349501504551002"/>
    <x v="2"/>
    <n v="6826.5"/>
    <n v="1.0238629373441901"/>
    <n v="6989.4003417801141"/>
    <n v="0.32420591329174631"/>
    <x v="0"/>
    <n v="1.0370054508427586"/>
    <n v="7470.1753764530085"/>
    <n v="0.27772053406304004"/>
  </r>
  <r>
    <x v="2"/>
    <x v="4"/>
    <x v="4"/>
    <x v="5"/>
    <s v="Forecast"/>
    <n v="9150"/>
    <n v="10342.5"/>
    <x v="0"/>
    <n v="-1192.5"/>
    <n v="1192.5"/>
    <n v="0.11530094271211"/>
    <n v="-0.11530094271211"/>
    <x v="2"/>
    <n v="6826.5"/>
    <n v="1.1664008487238227"/>
    <n v="7962.4353938131753"/>
    <n v="0.23012468998664004"/>
    <x v="1"/>
    <n v="1.0370054508427586"/>
    <n v="9488.5998752112409"/>
    <n v="8.2562255237008372E-2"/>
  </r>
  <r>
    <x v="2"/>
    <x v="5"/>
    <x v="0"/>
    <x v="5"/>
    <s v="Forecast"/>
    <n v="9293.4686589928515"/>
    <n v="10665"/>
    <x v="5"/>
    <n v="-1371.5313410071485"/>
    <n v="1371.5313410071485"/>
    <n v="0.12860115715022499"/>
    <n v="-0.12860115715022499"/>
    <x v="2"/>
    <n v="7309.5"/>
    <n v="1.1919743872473714"/>
    <n v="8712.7367835846617"/>
    <n v="0.18305327861372137"/>
    <x v="0"/>
    <n v="1.0370054508427586"/>
    <n v="9637.3776566119286"/>
    <n v="9.6354650106710862E-2"/>
  </r>
  <r>
    <x v="2"/>
    <x v="5"/>
    <x v="1"/>
    <x v="5"/>
    <s v="Forecast"/>
    <n v="9293.4686589928515"/>
    <n v="10665"/>
    <x v="4"/>
    <n v="-1371.5313410071485"/>
    <n v="1371.5313410071485"/>
    <n v="0.12860115715022499"/>
    <n v="-0.12860115715022499"/>
    <x v="2"/>
    <n v="7309.5"/>
    <n v="1.2416281041366692"/>
    <n v="9075.6806271869846"/>
    <n v="0.14902197588495222"/>
    <x v="0"/>
    <n v="1.0370054508427586"/>
    <n v="9637.3776566119286"/>
    <n v="9.6354650106710862E-2"/>
  </r>
  <r>
    <x v="2"/>
    <x v="5"/>
    <x v="2"/>
    <x v="5"/>
    <s v="Forecast"/>
    <n v="9087.8664903657755"/>
    <n v="10665"/>
    <x v="3"/>
    <n v="-1577.1335096342245"/>
    <n v="1577.1335096342245"/>
    <n v="0.14787937268019"/>
    <n v="-0.14787937268019"/>
    <x v="2"/>
    <n v="7309.5"/>
    <n v="1.1911936362261422"/>
    <n v="8707.0298839949864"/>
    <n v="0.18358838406047948"/>
    <x v="0"/>
    <n v="1.0370054508427586"/>
    <n v="9424.1670870405596"/>
    <n v="0.11634626469380595"/>
  </r>
  <r>
    <x v="2"/>
    <x v="5"/>
    <x v="3"/>
    <x v="5"/>
    <s v="Forecast"/>
    <n v="8955.8450660083872"/>
    <n v="10665"/>
    <x v="2"/>
    <n v="-1709.1549339916128"/>
    <n v="1709.1549339916128"/>
    <n v="0.160258315423499"/>
    <n v="-0.160258315423499"/>
    <x v="2"/>
    <n v="7309.5"/>
    <n v="1.0238629373441901"/>
    <n v="7483.9261405173575"/>
    <n v="0.29827227937014933"/>
    <x v="0"/>
    <n v="1.0370054508427586"/>
    <n v="9287.2601503539227"/>
    <n v="0.12918329579428761"/>
  </r>
  <r>
    <x v="2"/>
    <x v="5"/>
    <x v="4"/>
    <x v="5"/>
    <s v="Forecast"/>
    <n v="8967"/>
    <n v="10665"/>
    <x v="1"/>
    <n v="-1698"/>
    <n v="1698"/>
    <n v="0.159212376933896"/>
    <n v="-0.159212376933896"/>
    <x v="2"/>
    <n v="7309.5"/>
    <n v="1.1664008487238227"/>
    <n v="8525.8070037467824"/>
    <n v="0.20058068413063457"/>
    <x v="1"/>
    <n v="1.0370054508427586"/>
    <n v="9298.8278777070173"/>
    <n v="0.12809865187932329"/>
  </r>
  <r>
    <x v="2"/>
    <x v="5"/>
    <x v="5"/>
    <x v="5"/>
    <s v="Forecast"/>
    <n v="8927.8804288366628"/>
    <n v="10665"/>
    <x v="0"/>
    <n v="-1737.1195711633372"/>
    <n v="1737.1195711633372"/>
    <n v="0.16288040986060401"/>
    <n v="-0.16288040986060401"/>
    <x v="2"/>
    <n v="7309.5"/>
    <n v="1.3257518077854058"/>
    <n v="9690.5828390074239"/>
    <n v="9.1365884762548158E-2"/>
    <x v="1"/>
    <n v="1.0370054508427586"/>
    <n v="9258.2606691760047"/>
    <n v="0.13190242201818989"/>
  </r>
  <r>
    <x v="2"/>
    <x v="6"/>
    <x v="0"/>
    <x v="5"/>
    <s v="Forecast"/>
    <n v="9014.664599223066"/>
    <n v="12721.5"/>
    <x v="6"/>
    <n v="-3706.835400776934"/>
    <n v="3706.835400776934"/>
    <n v="0.29138351615587299"/>
    <n v="-0.29138351615587299"/>
    <x v="2"/>
    <n v="8089.5"/>
    <n v="1.1919743872473714"/>
    <n v="9642.4768056376106"/>
    <n v="0.24203303025290959"/>
    <x v="0"/>
    <n v="1.0370054508427586"/>
    <n v="9348.2563269135717"/>
    <n v="0.2651608436966103"/>
  </r>
  <r>
    <x v="2"/>
    <x v="6"/>
    <x v="1"/>
    <x v="5"/>
    <s v="Forecast"/>
    <n v="9014.664599223066"/>
    <n v="12721.5"/>
    <x v="5"/>
    <n v="-3706.835400776934"/>
    <n v="3706.835400776934"/>
    <n v="0.29138351615587299"/>
    <n v="-0.29138351615587299"/>
    <x v="2"/>
    <n v="8089.5"/>
    <n v="1.2416281041366692"/>
    <n v="10044.150548413585"/>
    <n v="0.2104586292171847"/>
    <x v="0"/>
    <n v="1.0370054508427586"/>
    <n v="9348.2563269135717"/>
    <n v="0.2651608436966103"/>
  </r>
  <r>
    <x v="2"/>
    <x v="6"/>
    <x v="2"/>
    <x v="5"/>
    <s v="Forecast"/>
    <n v="9890.1175809184078"/>
    <n v="12721.5"/>
    <x v="4"/>
    <n v="-2831.3824190815922"/>
    <n v="2831.3824190815922"/>
    <n v="0.22256671140050999"/>
    <n v="-0.22256671140050999"/>
    <x v="2"/>
    <n v="8089.5"/>
    <n v="1.1911936362261422"/>
    <n v="9636.1609202513773"/>
    <n v="0.24252950357651398"/>
    <x v="0"/>
    <n v="1.0370054508427586"/>
    <n v="10256.105840888187"/>
    <n v="0.19379744205571769"/>
  </r>
  <r>
    <x v="2"/>
    <x v="6"/>
    <x v="3"/>
    <x v="5"/>
    <s v="Forecast"/>
    <n v="7730.4904087709047"/>
    <n v="12721.5"/>
    <x v="3"/>
    <n v="-4991.0095912290953"/>
    <n v="4991.0095912290953"/>
    <n v="0.39232870268671899"/>
    <n v="-0.39232870268671899"/>
    <x v="2"/>
    <n v="8089.5"/>
    <n v="1.0238629373441901"/>
    <n v="8282.5392316458256"/>
    <n v="0.34893375532399279"/>
    <x v="0"/>
    <n v="1.0370054508427586"/>
    <n v="8016.5606915830931"/>
    <n v="0.36984155236543703"/>
  </r>
  <r>
    <x v="2"/>
    <x v="6"/>
    <x v="4"/>
    <x v="5"/>
    <s v="Forecast"/>
    <n v="8787.66"/>
    <n v="12721.5"/>
    <x v="2"/>
    <n v="-3933.84"/>
    <n v="3933.84"/>
    <n v="0.309227685414456"/>
    <n v="-0.309227685414456"/>
    <x v="2"/>
    <n v="8089.5"/>
    <n v="1.1664008487238227"/>
    <n v="9435.5996657513642"/>
    <n v="0.25829503865492559"/>
    <x v="1"/>
    <n v="1.0370054508427586"/>
    <n v="9112.8513201528767"/>
    <n v="0.28366534448352188"/>
  </r>
  <r>
    <x v="2"/>
    <x v="6"/>
    <x v="5"/>
    <x v="5"/>
    <s v="Forecast"/>
    <n v="8751"/>
    <n v="12721.5"/>
    <x v="1"/>
    <n v="-3970.5"/>
    <n v="3970.5"/>
    <n v="0.31210942105883699"/>
    <n v="-0.31210942105883699"/>
    <x v="2"/>
    <n v="8089.5"/>
    <n v="1.3257518077854058"/>
    <n v="10724.66924908004"/>
    <n v="0.15696503957237434"/>
    <x v="1"/>
    <n v="1.0370054508427586"/>
    <n v="9074.8347003249801"/>
    <n v="0.28665372005463347"/>
  </r>
  <r>
    <x v="2"/>
    <x v="6"/>
    <x v="6"/>
    <x v="5"/>
    <s v="Forecast"/>
    <n v="9229.5"/>
    <n v="12721.5"/>
    <x v="0"/>
    <n v="-3492"/>
    <n v="3492"/>
    <n v="0.274495932083481"/>
    <n v="-0.274495932083481"/>
    <x v="2"/>
    <n v="8089.5"/>
    <n v="1.518250366538237"/>
    <n v="12281.886340111068"/>
    <n v="3.4556747230195466E-2"/>
    <x v="1"/>
    <n v="1.0370054508427586"/>
    <n v="9571.0418085532401"/>
    <n v="0.24764832696197461"/>
  </r>
  <r>
    <x v="3"/>
    <x v="0"/>
    <x v="0"/>
    <x v="5"/>
    <s v="Forecast"/>
    <n v="1742.4004730818167"/>
    <n v="1984.5"/>
    <x v="0"/>
    <n v="-242.0995269181833"/>
    <n v="242.0995269181833"/>
    <n v="0.121995226464189"/>
    <n v="-0.121995226464189"/>
    <x v="3"/>
    <n v="1557"/>
    <n v="1.0823801286083736"/>
    <n v="1685.2658602432377"/>
    <n v="0.15078565873356628"/>
    <x v="0"/>
    <n v="1.0552169608377078"/>
    <n v="1838.6105317675788"/>
    <n v="7.3514471268541812E-2"/>
  </r>
  <r>
    <x v="3"/>
    <x v="1"/>
    <x v="0"/>
    <x v="5"/>
    <s v="Forecast"/>
    <n v="1724.4118900965241"/>
    <n v="1986"/>
    <x v="1"/>
    <n v="-261.58810990347592"/>
    <n v="261.58810990347592"/>
    <n v="0.13171606742370401"/>
    <n v="-0.13171606742370401"/>
    <x v="3"/>
    <n v="1885.5"/>
    <n v="1.0823801286083736"/>
    <n v="2040.8277324910885"/>
    <n v="2.7607116057949875E-2"/>
    <x v="0"/>
    <n v="1.0552169608377078"/>
    <n v="1819.6286739000616"/>
    <n v="8.37720675226276E-2"/>
  </r>
  <r>
    <x v="3"/>
    <x v="1"/>
    <x v="1"/>
    <x v="5"/>
    <s v="Forecast"/>
    <n v="2009.7558361976726"/>
    <n v="1986"/>
    <x v="0"/>
    <n v="23.755836197672579"/>
    <n v="23.755836197672579"/>
    <n v="1.1961649646360799E-2"/>
    <n v="1.1961649646360799E-2"/>
    <x v="3"/>
    <n v="1885.5"/>
    <n v="1.1185294795869762"/>
    <n v="2108.9873337612439"/>
    <n v="6.1927156979478308E-2"/>
    <x v="0"/>
    <n v="1.0552169608377078"/>
    <n v="2120.7284454983542"/>
    <n v="6.7839096424146109E-2"/>
  </r>
  <r>
    <x v="3"/>
    <x v="2"/>
    <x v="0"/>
    <x v="5"/>
    <s v="Forecast"/>
    <n v="1674.6866581643601"/>
    <n v="2149.5"/>
    <x v="2"/>
    <n v="-474.8133418356399"/>
    <n v="474.8133418356399"/>
    <n v="0.22089478568766699"/>
    <n v="-0.22089478568766699"/>
    <x v="3"/>
    <n v="2088"/>
    <n v="1.0823801286083736"/>
    <n v="2260.0097085342841"/>
    <n v="5.141182067191629E-2"/>
    <x v="0"/>
    <n v="1.0552169608377078"/>
    <n v="1767.1577657836533"/>
    <n v="0.17787496358052882"/>
  </r>
  <r>
    <x v="3"/>
    <x v="2"/>
    <x v="1"/>
    <x v="5"/>
    <s v="Forecast"/>
    <n v="1785"/>
    <n v="2149.5"/>
    <x v="1"/>
    <n v="-364.5"/>
    <n v="364.5"/>
    <n v="0.16957431960921099"/>
    <n v="-0.16957431960921099"/>
    <x v="3"/>
    <n v="2088"/>
    <n v="1.1185294795869762"/>
    <n v="2335.4895533776062"/>
    <n v="8.6526891545757698E-2"/>
    <x v="0"/>
    <n v="1.0552169608377078"/>
    <n v="1883.5622750953085"/>
    <n v="0.12372073733644641"/>
  </r>
  <r>
    <x v="3"/>
    <x v="2"/>
    <x v="2"/>
    <x v="5"/>
    <s v="Forecast"/>
    <n v="1692.1558880418058"/>
    <n v="2149.5"/>
    <x v="0"/>
    <n v="-457.34411195819416"/>
    <n v="457.34411195819416"/>
    <n v="0.21276767246252301"/>
    <n v="-0.21276767246252301"/>
    <x v="3"/>
    <n v="2088"/>
    <n v="1.1493112583325085"/>
    <n v="2399.7619073982778"/>
    <n v="0.11642796343255539"/>
    <x v="0"/>
    <n v="1.0552169608377078"/>
    <n v="1785.5915934431068"/>
    <n v="0.16929909586270908"/>
  </r>
  <r>
    <x v="3"/>
    <x v="3"/>
    <x v="0"/>
    <x v="5"/>
    <s v="Forecast"/>
    <n v="1750.4064149885567"/>
    <n v="1876.5"/>
    <x v="3"/>
    <n v="-126.09358501144334"/>
    <n v="126.09358501144334"/>
    <n v="6.7196155082037495E-2"/>
    <n v="-6.7196155082037495E-2"/>
    <x v="3"/>
    <n v="1494"/>
    <n v="1.0823801286083736"/>
    <n v="1617.0759121409103"/>
    <n v="0.13824891439333317"/>
    <x v="0"/>
    <n v="1.0552169608377078"/>
    <n v="1847.0585374550521"/>
    <n v="1.568956170793917E-2"/>
  </r>
  <r>
    <x v="3"/>
    <x v="3"/>
    <x v="1"/>
    <x v="5"/>
    <s v="Forecast"/>
    <n v="1804.3386356127548"/>
    <n v="1876.5"/>
    <x v="2"/>
    <n v="-72.161364387245158"/>
    <n v="72.161364387245158"/>
    <n v="3.84552967691155E-2"/>
    <n v="-3.84552967691155E-2"/>
    <x v="3"/>
    <n v="1494"/>
    <n v="1.1185294795869762"/>
    <n v="1671.0830425029426"/>
    <n v="0.10946813615617235"/>
    <x v="0"/>
    <n v="1.0552169608377078"/>
    <n v="1903.9687313933473"/>
    <n v="1.4638279452889581E-2"/>
  </r>
  <r>
    <x v="3"/>
    <x v="3"/>
    <x v="2"/>
    <x v="5"/>
    <s v="Forecast"/>
    <n v="1786.887250686573"/>
    <n v="1876.5"/>
    <x v="1"/>
    <n v="-89.612749313427003"/>
    <n v="89.612749313427003"/>
    <n v="4.7755262090821697E-2"/>
    <n v="-4.7755262090821697E-2"/>
    <x v="3"/>
    <n v="1494"/>
    <n v="1.1493112583325085"/>
    <n v="1717.0710199487676"/>
    <n v="8.4960820704094026E-2"/>
    <x v="0"/>
    <n v="1.0552169608377078"/>
    <n v="1885.5537340291328"/>
    <n v="4.82479831022264E-3"/>
  </r>
  <r>
    <x v="3"/>
    <x v="3"/>
    <x v="3"/>
    <x v="5"/>
    <s v="Forecast"/>
    <n v="2111.4661234061828"/>
    <n v="1876.5"/>
    <x v="0"/>
    <n v="234.96612340618276"/>
    <n v="234.96612340618276"/>
    <n v="0.125215093741638"/>
    <n v="0.125215093741638"/>
    <x v="3"/>
    <n v="1494"/>
    <n v="1.1191073361707822"/>
    <n v="1671.9463602391486"/>
    <n v="0.10900806808465303"/>
    <x v="0"/>
    <n v="1.0552169608377078"/>
    <n v="2228.0548656524488"/>
    <n v="0.18734605150676728"/>
  </r>
  <r>
    <x v="3"/>
    <x v="4"/>
    <x v="0"/>
    <x v="5"/>
    <s v="Forecast"/>
    <n v="1759.2775681971511"/>
    <n v="2295"/>
    <x v="4"/>
    <n v="-535.72243180284886"/>
    <n v="535.72243180284886"/>
    <n v="0.23343025350886701"/>
    <n v="-0.23343025350886701"/>
    <x v="3"/>
    <n v="2068.5"/>
    <n v="1.0823801286083736"/>
    <n v="2238.9032960264208"/>
    <n v="2.4443008267354783E-2"/>
    <x v="0"/>
    <n v="1.0552169608377078"/>
    <n v="1856.4195287829509"/>
    <n v="0.19110260183749414"/>
  </r>
  <r>
    <x v="3"/>
    <x v="4"/>
    <x v="1"/>
    <x v="5"/>
    <s v="Forecast"/>
    <n v="1815"/>
    <n v="2295"/>
    <x v="3"/>
    <n v="-480"/>
    <n v="480"/>
    <n v="0.20915032679738599"/>
    <n v="-0.20915032679738599"/>
    <x v="3"/>
    <n v="2068.5"/>
    <n v="1.1185294795869762"/>
    <n v="2313.6782285256604"/>
    <n v="8.1386616669544293E-3"/>
    <x v="0"/>
    <n v="1.0552169608377078"/>
    <n v="1915.2187839204396"/>
    <n v="0.16548201136364288"/>
  </r>
  <r>
    <x v="3"/>
    <x v="4"/>
    <x v="2"/>
    <x v="5"/>
    <s v="Forecast"/>
    <n v="1720.1319612398456"/>
    <n v="2295"/>
    <x v="2"/>
    <n v="-574.86803876015438"/>
    <n v="574.86803876015438"/>
    <n v="0.25048716285845501"/>
    <n v="-0.25048716285845501"/>
    <x v="3"/>
    <n v="2068.5"/>
    <n v="1.1493112583325085"/>
    <n v="2377.3503378607938"/>
    <n v="3.5882500157208647E-2"/>
    <x v="0"/>
    <n v="1.0552169608377078"/>
    <n v="1815.1124203793156"/>
    <n v="0.20910134188265114"/>
  </r>
  <r>
    <x v="3"/>
    <x v="4"/>
    <x v="3"/>
    <x v="5"/>
    <s v="Forecast"/>
    <n v="2113.4483235830457"/>
    <n v="2295"/>
    <x v="1"/>
    <n v="-181.55167641695425"/>
    <n v="181.55167641695425"/>
    <n v="7.9107484277539997E-2"/>
    <n v="-7.9107484277539997E-2"/>
    <x v="3"/>
    <n v="2068.5"/>
    <n v="1.1191073361707822"/>
    <n v="2314.8735248692628"/>
    <n v="8.6594879604631105E-3"/>
    <x v="0"/>
    <n v="1.0552169608377078"/>
    <n v="2230.1465168988498"/>
    <n v="2.8258598301154784E-2"/>
  </r>
  <r>
    <x v="3"/>
    <x v="4"/>
    <x v="4"/>
    <x v="5"/>
    <s v="Forecast"/>
    <n v="1960.29809292703"/>
    <n v="2295"/>
    <x v="0"/>
    <n v="-334.70190707297002"/>
    <n v="334.70190707297002"/>
    <n v="0.145839610925041"/>
    <n v="-0.145839610925041"/>
    <x v="3"/>
    <n v="2068.5"/>
    <n v="1.1129265436364832"/>
    <n v="2302.0885555120658"/>
    <n v="3.0886952122291048E-3"/>
    <x v="1"/>
    <n v="1.0552169608377078"/>
    <n v="2068.5397959544152"/>
    <n v="9.8675470172368093E-2"/>
  </r>
  <r>
    <x v="3"/>
    <x v="5"/>
    <x v="0"/>
    <x v="5"/>
    <s v="Forecast"/>
    <n v="1809.4502930276142"/>
    <n v="2220"/>
    <x v="5"/>
    <n v="-410.54970697238582"/>
    <n v="410.54970697238582"/>
    <n v="0.18493230043801201"/>
    <n v="-0.18493230043801201"/>
    <x v="3"/>
    <n v="2215.5"/>
    <n v="1.0823801286083736"/>
    <n v="2398.0131749318516"/>
    <n v="8.0186114834167391E-2"/>
    <x v="0"/>
    <n v="1.0552169608377078"/>
    <n v="1909.3626389954989"/>
    <n v="0.13992673919121673"/>
  </r>
  <r>
    <x v="3"/>
    <x v="5"/>
    <x v="1"/>
    <x v="5"/>
    <s v="Forecast"/>
    <n v="1785"/>
    <n v="2220"/>
    <x v="4"/>
    <n v="-435"/>
    <n v="435"/>
    <n v="0.195945945945946"/>
    <n v="-0.195945945945946"/>
    <x v="3"/>
    <n v="2215.5"/>
    <n v="1.1185294795869762"/>
    <n v="2478.102062024946"/>
    <n v="0.11626219010132703"/>
    <x v="0"/>
    <n v="1.0552169608377078"/>
    <n v="1883.5622750953085"/>
    <n v="0.15154852473184305"/>
  </r>
  <r>
    <x v="3"/>
    <x v="5"/>
    <x v="2"/>
    <x v="5"/>
    <s v="Forecast"/>
    <n v="1680"/>
    <n v="2220"/>
    <x v="3"/>
    <n v="-540"/>
    <n v="540"/>
    <n v="0.24324324324324301"/>
    <n v="-0.24324324324324301"/>
    <x v="3"/>
    <n v="2215.5"/>
    <n v="1.1493112583325085"/>
    <n v="2546.2990928356726"/>
    <n v="0.14698157334940207"/>
    <x v="0"/>
    <n v="1.0552169608377078"/>
    <n v="1772.7644942073491"/>
    <n v="0.20145743504173463"/>
  </r>
  <r>
    <x v="3"/>
    <x v="5"/>
    <x v="3"/>
    <x v="5"/>
    <s v="Forecast"/>
    <n v="2115.5626704383653"/>
    <n v="2220"/>
    <x v="2"/>
    <n v="-104.43732956163467"/>
    <n v="104.43732956163467"/>
    <n v="4.7043842144880499E-2"/>
    <n v="-4.7043842144880499E-2"/>
    <x v="3"/>
    <n v="2215.5"/>
    <n v="1.1191073361707822"/>
    <n v="2479.3823032863679"/>
    <n v="0.11683887535421979"/>
    <x v="0"/>
    <n v="1.0552169608377078"/>
    <n v="2232.377611561677"/>
    <n v="5.5755007034581014E-3"/>
  </r>
  <r>
    <x v="3"/>
    <x v="5"/>
    <x v="4"/>
    <x v="5"/>
    <s v="Forecast"/>
    <n v="1980.105"/>
    <n v="2220"/>
    <x v="1"/>
    <n v="-239.89499999999998"/>
    <n v="239.89499999999998"/>
    <n v="0.10806081081081099"/>
    <n v="-0.10806081081081099"/>
    <x v="3"/>
    <n v="2215.5"/>
    <n v="1.1129265436364832"/>
    <n v="2465.6887574266289"/>
    <n v="0.11067061145343642"/>
    <x v="1"/>
    <n v="1.0552169608377078"/>
    <n v="2089.4403802395495"/>
    <n v="5.8810639531734439E-2"/>
  </r>
  <r>
    <x v="3"/>
    <x v="5"/>
    <x v="5"/>
    <x v="5"/>
    <s v="Forecast"/>
    <n v="2043.2467991755991"/>
    <n v="2220"/>
    <x v="0"/>
    <n v="-176.75320082440089"/>
    <n v="176.75320082440089"/>
    <n v="7.9618558929910294E-2"/>
    <n v="-7.9618558929910294E-2"/>
    <x v="3"/>
    <n v="2215.5"/>
    <n v="1.1316592522641555"/>
    <n v="2507.1910733912364"/>
    <n v="0.12936534837443081"/>
    <x v="1"/>
    <n v="1.0552169608377078"/>
    <n v="2156.0686776674497"/>
    <n v="2.8797892942590216E-2"/>
  </r>
  <r>
    <x v="3"/>
    <x v="6"/>
    <x v="0"/>
    <x v="5"/>
    <s v="Forecast"/>
    <n v="1909.6810732189933"/>
    <n v="2155.5"/>
    <x v="6"/>
    <n v="-245.81892678100667"/>
    <n v="245.81892678100667"/>
    <n v="0.11404264754396"/>
    <n v="-0.11404264754396"/>
    <x v="3"/>
    <n v="2320.5"/>
    <n v="1.0823801286083736"/>
    <n v="2511.663088435731"/>
    <n v="0.16523455738145718"/>
    <x v="0"/>
    <n v="1.0552169608377078"/>
    <n v="2015.1278582514383"/>
    <n v="6.5122775109515987E-2"/>
  </r>
  <r>
    <x v="3"/>
    <x v="6"/>
    <x v="1"/>
    <x v="5"/>
    <s v="Forecast"/>
    <n v="1725"/>
    <n v="2155.5"/>
    <x v="5"/>
    <n v="-430.5"/>
    <n v="430.5"/>
    <n v="0.19972164231036901"/>
    <n v="-0.19972164231036901"/>
    <x v="3"/>
    <n v="2320.5"/>
    <n v="1.1185294795869762"/>
    <n v="2595.5476573815786"/>
    <n v="0.20415108206057925"/>
    <x v="0"/>
    <n v="1.0552169608377078"/>
    <n v="1820.2492574450459"/>
    <n v="0.15553270357455534"/>
  </r>
  <r>
    <x v="3"/>
    <x v="6"/>
    <x v="2"/>
    <x v="5"/>
    <s v="Forecast"/>
    <n v="1923.9882608550743"/>
    <n v="2155.5"/>
    <x v="4"/>
    <n v="-231.51173914492574"/>
    <n v="231.51173914492574"/>
    <n v="0.10740512138479499"/>
    <n v="-0.10740512138479499"/>
    <x v="3"/>
    <n v="2320.5"/>
    <n v="1.1493112583325085"/>
    <n v="2666.9767749605858"/>
    <n v="0.23728915563005604"/>
    <x v="0"/>
    <n v="1.0552169608377078"/>
    <n v="2030.2250453069184"/>
    <n v="5.8118744928360729E-2"/>
  </r>
  <r>
    <x v="3"/>
    <x v="6"/>
    <x v="3"/>
    <x v="5"/>
    <s v="Forecast"/>
    <n v="1680"/>
    <n v="2155.5"/>
    <x v="3"/>
    <n v="-475.5"/>
    <n v="475.5"/>
    <n v="0.220598469032707"/>
    <n v="-0.220598469032707"/>
    <x v="3"/>
    <n v="2320.5"/>
    <n v="1.1191073361707822"/>
    <n v="2596.8885735843"/>
    <n v="0.20477317262087685"/>
    <x v="0"/>
    <n v="1.0552169608377078"/>
    <n v="1772.7644942073491"/>
    <n v="0.17756228522043652"/>
  </r>
  <r>
    <x v="3"/>
    <x v="6"/>
    <x v="4"/>
    <x v="5"/>
    <s v="Forecast"/>
    <n v="1999.9060500000001"/>
    <n v="2155.5"/>
    <x v="2"/>
    <n v="-155.59394999999995"/>
    <n v="155.59394999999995"/>
    <n v="7.2184620737647795E-2"/>
    <n v="-7.2184620737647795E-2"/>
    <x v="3"/>
    <n v="2320.5"/>
    <n v="1.1129265436364832"/>
    <n v="2582.5460445084595"/>
    <n v="0.19811925052584531"/>
    <x v="1"/>
    <n v="1.0552169608377078"/>
    <n v="2110.3347840419451"/>
    <n v="2.0953475276295472E-2"/>
  </r>
  <r>
    <x v="3"/>
    <x v="6"/>
    <x v="5"/>
    <x v="5"/>
    <s v="Forecast"/>
    <n v="2127.2938982930214"/>
    <n v="2155.5"/>
    <x v="1"/>
    <n v="-28.206101706978643"/>
    <n v="28.206101706978643"/>
    <n v="1.3085642174427601E-2"/>
    <n v="-1.3085642174427601E-2"/>
    <x v="3"/>
    <n v="2320.5"/>
    <n v="1.1316592522641555"/>
    <n v="2626.0152948789728"/>
    <n v="0.21828591736440398"/>
    <x v="1"/>
    <n v="1.0552169608377078"/>
    <n v="2244.756602165362"/>
    <n v="4.1408769271798644E-2"/>
  </r>
  <r>
    <x v="3"/>
    <x v="6"/>
    <x v="6"/>
    <x v="5"/>
    <s v="Forecast"/>
    <n v="2260.246341575411"/>
    <n v="2155.5"/>
    <x v="0"/>
    <n v="104.74634157541095"/>
    <n v="104.74634157541095"/>
    <n v="4.8594916063749001E-2"/>
    <n v="4.8594916063749001E-2"/>
    <x v="3"/>
    <n v="2320.5"/>
    <n v="1.1225182926717334"/>
    <n v="2604.8036981447576"/>
    <n v="0.20844523226386344"/>
    <x v="1"/>
    <n v="1.0552169608377078"/>
    <n v="2385.0502753017527"/>
    <n v="0.10649514047866047"/>
  </r>
  <r>
    <x v="4"/>
    <x v="0"/>
    <x v="0"/>
    <x v="5"/>
    <s v="Forecast"/>
    <n v="9623.5349999999999"/>
    <n v="10231.5"/>
    <x v="0"/>
    <n v="-607.96500000000015"/>
    <n v="607.96500000000015"/>
    <n v="5.94209060255095E-2"/>
    <n v="-5.94209060255095E-2"/>
    <x v="4"/>
    <n v="6721.5"/>
    <n v="1.440213032243568"/>
    <n v="9680.3918962251428"/>
    <n v="5.3863861972815057E-2"/>
    <x v="0"/>
    <n v="0.97740808992841244"/>
    <n v="9406.1209627092248"/>
    <n v="8.0670384331796435E-2"/>
  </r>
  <r>
    <x v="4"/>
    <x v="1"/>
    <x v="0"/>
    <x v="5"/>
    <s v="Forecast"/>
    <n v="9190.4759249999988"/>
    <n v="8859"/>
    <x v="1"/>
    <n v="331.47592499999882"/>
    <n v="331.47592499999882"/>
    <n v="3.7416855739925398E-2"/>
    <n v="3.7416855739925398E-2"/>
    <x v="4"/>
    <n v="7480.5"/>
    <n v="1.440213032243568"/>
    <n v="10773.513587698011"/>
    <n v="0.21610944663032072"/>
    <x v="0"/>
    <n v="0.97740808992841244"/>
    <n v="8982.8455193873087"/>
    <n v="1.3979627428299892E-2"/>
  </r>
  <r>
    <x v="4"/>
    <x v="1"/>
    <x v="1"/>
    <x v="5"/>
    <s v="Forecast"/>
    <n v="10078.0275"/>
    <n v="8859"/>
    <x v="0"/>
    <n v="1219.0275000000001"/>
    <n v="1219.0275000000001"/>
    <n v="0.13760328479512399"/>
    <n v="0.13760328479512399"/>
    <x v="4"/>
    <n v="7480.5"/>
    <n v="1.4059479872387328"/>
    <n v="10517.19391853934"/>
    <n v="0.18717619579403322"/>
    <x v="0"/>
    <n v="0.97740808992841244"/>
    <n v="9850.3456090210129"/>
    <n v="0.11190265368788949"/>
  </r>
  <r>
    <x v="4"/>
    <x v="2"/>
    <x v="0"/>
    <x v="5"/>
    <s v="Forecast"/>
    <n v="8776.9045083749988"/>
    <n v="8337"/>
    <x v="2"/>
    <n v="439.90450837499884"/>
    <n v="439.90450837499884"/>
    <n v="5.2765324262324401E-2"/>
    <n v="5.2765324262324401E-2"/>
    <x v="4"/>
    <n v="7527"/>
    <n v="1.440213032243568"/>
    <n v="10840.483493697337"/>
    <n v="0.30028589345056217"/>
    <x v="0"/>
    <n v="0.97740808992841244"/>
    <n v="8578.6174710148789"/>
    <n v="2.8981344730104223E-2"/>
  </r>
  <r>
    <x v="4"/>
    <x v="2"/>
    <x v="1"/>
    <x v="5"/>
    <s v="Forecast"/>
    <n v="9926.8570874999987"/>
    <n v="8337"/>
    <x v="1"/>
    <n v="1589.8570874999987"/>
    <n v="1589.8570874999987"/>
    <n v="0.19069894296509499"/>
    <n v="0.19069894296509499"/>
    <x v="4"/>
    <n v="7527"/>
    <n v="1.4059479872387328"/>
    <n v="10582.570499945941"/>
    <n v="0.26934994601726536"/>
    <x v="0"/>
    <n v="0.97740808992841244"/>
    <n v="9702.5904248856968"/>
    <n v="0.16379877952329339"/>
  </r>
  <r>
    <x v="4"/>
    <x v="2"/>
    <x v="2"/>
    <x v="5"/>
    <s v="Forecast"/>
    <n v="8726.1149999999998"/>
    <n v="8337"/>
    <x v="0"/>
    <n v="389.11499999999978"/>
    <n v="389.11499999999978"/>
    <n v="4.6673263763943797E-2"/>
    <n v="4.6673263763943797E-2"/>
    <x v="4"/>
    <n v="7527"/>
    <n v="1.350027996904128"/>
    <n v="10161.660732697372"/>
    <n v="0.21886298820887271"/>
    <x v="0"/>
    <n v="0.97740808992841244"/>
    <n v="8528.9753946456676"/>
    <n v="2.3026915514653665E-2"/>
  </r>
  <r>
    <x v="4"/>
    <x v="3"/>
    <x v="0"/>
    <x v="5"/>
    <s v="Forecast"/>
    <n v="8381.9438054981238"/>
    <n v="10036.5"/>
    <x v="3"/>
    <n v="-1654.5561945018762"/>
    <n v="1654.5561945018762"/>
    <n v="0.164853902705313"/>
    <n v="-0.164853902705313"/>
    <x v="4"/>
    <n v="16312.5"/>
    <n v="1.440213032243568"/>
    <n v="23493.475088473202"/>
    <n v="1.340803575795666"/>
    <x v="0"/>
    <n v="0.97740808992841244"/>
    <n v="8192.5796848192094"/>
    <n v="0.18372144823203215"/>
  </r>
  <r>
    <x v="4"/>
    <x v="3"/>
    <x v="1"/>
    <x v="5"/>
    <s v="Forecast"/>
    <n v="9777.9542311874975"/>
    <n v="10036.5"/>
    <x v="2"/>
    <n v="-258.5457688125025"/>
    <n v="258.5457688125025"/>
    <n v="2.5760550870572701E-2"/>
    <n v="-2.5760550870572701E-2"/>
    <x v="4"/>
    <n v="16312.5"/>
    <n v="1.4059479872387328"/>
    <n v="22934.52654183183"/>
    <n v="1.2851119953999732"/>
    <x v="0"/>
    <n v="0.97740808992841244"/>
    <n v="9557.0515685124101"/>
    <n v="4.7770480893497724E-2"/>
  </r>
  <r>
    <x v="4"/>
    <x v="3"/>
    <x v="2"/>
    <x v="5"/>
    <s v="Forecast"/>
    <n v="8739.2041724999999"/>
    <n v="10036.5"/>
    <x v="1"/>
    <n v="-1297.2958275000001"/>
    <n v="1297.2958275000001"/>
    <n v="0.129257791809894"/>
    <n v="-0.129257791809894"/>
    <x v="4"/>
    <n v="16312.5"/>
    <n v="1.350027996904128"/>
    <n v="22022.331699498587"/>
    <n v="1.1942242514321315"/>
    <x v="0"/>
    <n v="0.97740808992841244"/>
    <n v="8541.7688577376375"/>
    <n v="0.14892952147286032"/>
  </r>
  <r>
    <x v="4"/>
    <x v="3"/>
    <x v="3"/>
    <x v="5"/>
    <s v="Forecast"/>
    <n v="8407.5825817412569"/>
    <n v="10036.5"/>
    <x v="0"/>
    <n v="-1628.9174182587431"/>
    <n v="1628.9174182587431"/>
    <n v="0.16229934920128999"/>
    <n v="-0.16229934920128999"/>
    <x v="4"/>
    <n v="16312.5"/>
    <n v="1.2713655284572036"/>
    <n v="20739.150182958136"/>
    <n v="1.0663727577300988"/>
    <x v="0"/>
    <n v="0.97740808992841244"/>
    <n v="8217.6392321351123"/>
    <n v="0.18122460697104445"/>
  </r>
  <r>
    <x v="4"/>
    <x v="4"/>
    <x v="0"/>
    <x v="5"/>
    <s v="Forecast"/>
    <n v="8004.7563342507074"/>
    <n v="9547.5"/>
    <x v="4"/>
    <n v="-1542.7436657492926"/>
    <n v="1542.7436657492926"/>
    <n v="0.16158613938196301"/>
    <n v="-0.16158613938196301"/>
    <x v="4"/>
    <n v="11731.5"/>
    <n v="1.440213032243568"/>
    <n v="16895.859187765418"/>
    <n v="0.76966317756118541"/>
    <x v="0"/>
    <n v="0.97740808992841244"/>
    <n v="7823.9135990023442"/>
    <n v="0.18052750992381836"/>
  </r>
  <r>
    <x v="4"/>
    <x v="4"/>
    <x v="1"/>
    <x v="5"/>
    <s v="Forecast"/>
    <n v="9631.2849177196858"/>
    <n v="9547.5"/>
    <x v="3"/>
    <n v="83.784917719685836"/>
    <n v="83.784917719685836"/>
    <n v="8.7755870876863908E-3"/>
    <n v="8.7755870876863908E-3"/>
    <x v="4"/>
    <n v="11731.5"/>
    <n v="1.4059479872387328"/>
    <n v="16493.878812291194"/>
    <n v="0.72755996986553484"/>
    <x v="0"/>
    <n v="0.97740808992841244"/>
    <n v="9413.6957949847256"/>
    <n v="1.4014580258211513E-2"/>
  </r>
  <r>
    <x v="4"/>
    <x v="4"/>
    <x v="2"/>
    <x v="5"/>
    <s v="Forecast"/>
    <n v="8752.3129787587513"/>
    <n v="9547.5"/>
    <x v="2"/>
    <n v="-795.18702124124866"/>
    <n v="795.18702124124866"/>
    <n v="8.3287459674391107E-2"/>
    <n v="-8.3287459674391107E-2"/>
    <x v="4"/>
    <n v="11731.5"/>
    <n v="1.350027996904128"/>
    <n v="15837.853445680777"/>
    <n v="0.65884822683223643"/>
    <x v="0"/>
    <n v="0.97740808992841244"/>
    <n v="8554.5815110242456"/>
    <n v="0.10399774694692374"/>
  </r>
  <r>
    <x v="4"/>
    <x v="4"/>
    <x v="3"/>
    <x v="5"/>
    <s v="Forecast"/>
    <n v="8475.6961168729231"/>
    <n v="9547.5"/>
    <x v="1"/>
    <n v="-1071.8038831270769"/>
    <n v="1071.8038831270769"/>
    <n v="0.11226016057890301"/>
    <n v="-0.11226016057890301"/>
    <x v="4"/>
    <n v="11731.5"/>
    <n v="1.2713655284572036"/>
    <n v="14915.024697095685"/>
    <n v="0.56219164148684841"/>
    <x v="0"/>
    <n v="0.97740808992841244"/>
    <n v="8284.213952406426"/>
    <n v="0.13231589919807007"/>
  </r>
  <r>
    <x v="4"/>
    <x v="4"/>
    <x v="4"/>
    <x v="5"/>
    <s v="Forecast"/>
    <n v="8707.5825817412569"/>
    <n v="9547.5"/>
    <x v="0"/>
    <n v="-839.91741825874306"/>
    <n v="839.91741825874306"/>
    <n v="8.7972497330059504E-2"/>
    <n v="-8.7972497330059504E-2"/>
    <x v="4"/>
    <n v="11731.5"/>
    <n v="0.9690520294007362"/>
    <n v="11368.433882914736"/>
    <n v="0.19072363266978123"/>
    <x v="1"/>
    <n v="0.97740808992841244"/>
    <n v="8510.8616591136361"/>
    <n v="0.1085769406531934"/>
  </r>
  <r>
    <x v="4"/>
    <x v="5"/>
    <x v="0"/>
    <x v="5"/>
    <s v="Forecast"/>
    <n v="7644.5422992094245"/>
    <n v="11578.5"/>
    <x v="5"/>
    <n v="-3933.9577007905755"/>
    <n v="3933.9577007905755"/>
    <n v="0.33976401958721603"/>
    <n v="-0.33976401958721603"/>
    <x v="4"/>
    <n v="6090"/>
    <n v="1.440213032243568"/>
    <n v="8770.8973663633296"/>
    <n v="0.24248414161045648"/>
    <x v="0"/>
    <n v="0.97740808992841244"/>
    <n v="7471.837487047238"/>
    <n v="0.35468001148272765"/>
  </r>
  <r>
    <x v="4"/>
    <x v="5"/>
    <x v="1"/>
    <x v="5"/>
    <s v="Forecast"/>
    <n v="9486.8156439538907"/>
    <n v="11578.5"/>
    <x v="4"/>
    <n v="-2091.6843560461093"/>
    <n v="2091.6843560461093"/>
    <n v="0.18065244686670201"/>
    <n v="-0.18065244686670201"/>
    <x v="4"/>
    <n v="6090"/>
    <n v="1.4059479872387328"/>
    <n v="8562.2232422838824"/>
    <n v="0.26050669410684613"/>
    <x v="0"/>
    <n v="0.97740808992841244"/>
    <n v="9272.4903580599548"/>
    <n v="0.19916307310446477"/>
  </r>
  <r>
    <x v="4"/>
    <x v="5"/>
    <x v="2"/>
    <x v="5"/>
    <s v="Forecast"/>
    <n v="8765.4414482268894"/>
    <n v="11578.5"/>
    <x v="3"/>
    <n v="-2813.0585517731106"/>
    <n v="2813.0585517731106"/>
    <n v="0.242955352746307"/>
    <n v="-0.242955352746307"/>
    <x v="4"/>
    <n v="6090"/>
    <n v="1.350027996904128"/>
    <n v="8221.6705011461399"/>
    <n v="0.28991920359751783"/>
    <x v="0"/>
    <n v="0.97740808992841244"/>
    <n v="8567.413383290781"/>
    <n v="0.26005843733723877"/>
  </r>
  <r>
    <x v="4"/>
    <x v="5"/>
    <x v="3"/>
    <x v="5"/>
    <s v="Forecast"/>
    <n v="8548.3505543467018"/>
    <n v="11578.5"/>
    <x v="2"/>
    <n v="-3030.1494456532982"/>
    <n v="3030.1494456532982"/>
    <n v="0.26170483617509199"/>
    <n v="-0.26170483617509199"/>
    <x v="4"/>
    <n v="6090"/>
    <n v="1.2713655284572036"/>
    <n v="7742.6160683043699"/>
    <n v="0.33129368499336098"/>
    <x v="0"/>
    <n v="0.97740808992841244"/>
    <n v="8355.2269873624955"/>
    <n v="0.27838433412251196"/>
  </r>
  <r>
    <x v="4"/>
    <x v="5"/>
    <x v="4"/>
    <x v="5"/>
    <s v="Forecast"/>
    <n v="8775.6961168729231"/>
    <n v="11578.5"/>
    <x v="1"/>
    <n v="-2802.8038831270769"/>
    <n v="2802.8038831270769"/>
    <n v="0.24206968805346801"/>
    <n v="-0.24206968805346801"/>
    <x v="4"/>
    <n v="6090"/>
    <n v="0.9690520294007362"/>
    <n v="5901.5268590504838"/>
    <n v="0.49030298751561224"/>
    <x v="1"/>
    <n v="0.97740808992841244"/>
    <n v="8577.4363793849498"/>
    <n v="0.25919278150149416"/>
  </r>
  <r>
    <x v="4"/>
    <x v="5"/>
    <x v="5"/>
    <x v="5"/>
    <s v="Forecast"/>
    <n v="9926.0279387806222"/>
    <n v="11578.5"/>
    <x v="0"/>
    <n v="-1652.4720612193778"/>
    <n v="1652.4720612193778"/>
    <n v="0.1427190103398"/>
    <n v="-0.1427190103398"/>
    <x v="4"/>
    <n v="6090"/>
    <n v="0.84557050349569396"/>
    <n v="5149.524366288776"/>
    <n v="0.55525116670650121"/>
    <x v="1"/>
    <n v="0.97740808992841244"/>
    <n v="9701.7800082196245"/>
    <n v="0.16208662536428514"/>
  </r>
  <r>
    <x v="4"/>
    <x v="6"/>
    <x v="0"/>
    <x v="5"/>
    <s v="Forecast"/>
    <n v="7300.5378957450012"/>
    <n v="11581.5"/>
    <x v="6"/>
    <n v="-4280.9621042549988"/>
    <n v="4280.9621042549988"/>
    <n v="0.36963796608858901"/>
    <n v="-0.36963796608858901"/>
    <x v="4"/>
    <n v="6076.5"/>
    <n v="1.440213032243568"/>
    <n v="8751.454490428041"/>
    <n v="0.24435915119561016"/>
    <x v="0"/>
    <n v="0.97740808992841244"/>
    <n v="7135.6048001301133"/>
    <n v="0.38387904847125903"/>
  </r>
  <r>
    <x v="4"/>
    <x v="6"/>
    <x v="1"/>
    <x v="5"/>
    <s v="Forecast"/>
    <n v="9344.5134092945809"/>
    <n v="11581.5"/>
    <x v="5"/>
    <n v="-2236.9865907054191"/>
    <n v="2236.9865907054191"/>
    <n v="0.19315171529641401"/>
    <n v="-0.19315171529641401"/>
    <x v="4"/>
    <n v="6076.5"/>
    <n v="1.4059479872387328"/>
    <n v="8543.2429444561603"/>
    <n v="0.26233709411940076"/>
    <x v="0"/>
    <n v="0.97740808992841244"/>
    <n v="9133.4030026890541"/>
    <n v="0.21137995918585209"/>
  </r>
  <r>
    <x v="4"/>
    <x v="6"/>
    <x v="2"/>
    <x v="5"/>
    <s v="Forecast"/>
    <n v="8778.5896103992309"/>
    <n v="11581.5"/>
    <x v="4"/>
    <n v="-2802.9103896007691"/>
    <n v="2802.9103896007691"/>
    <n v="0.24201618008036699"/>
    <n v="-0.24201618008036699"/>
    <x v="4"/>
    <n v="6076.5"/>
    <n v="1.350027996904128"/>
    <n v="8203.4451231879339"/>
    <n v="0.29167680152070685"/>
    <x v="0"/>
    <n v="0.97740808992841244"/>
    <n v="8580.2645033657191"/>
    <n v="0.25914048237570964"/>
  </r>
  <r>
    <x v="4"/>
    <x v="6"/>
    <x v="3"/>
    <x v="5"/>
    <s v="Forecast"/>
    <n v="8616.4640894783697"/>
    <n v="11581.5"/>
    <x v="3"/>
    <n v="-2965.0359105216303"/>
    <n v="2965.0359105216303"/>
    <n v="0.25601484354545001"/>
    <n v="-0.25601484354545001"/>
    <x v="4"/>
    <n v="6076.5"/>
    <n v="1.2713655284572036"/>
    <n v="7725.4526336701974"/>
    <n v="0.33294887245432825"/>
    <x v="0"/>
    <n v="0.97740808992841244"/>
    <n v="8421.801707633811"/>
    <n v="0.27282288929466725"/>
  </r>
  <r>
    <x v="4"/>
    <x v="6"/>
    <x v="4"/>
    <x v="5"/>
    <s v="Forecast"/>
    <n v="8848.3505543467018"/>
    <n v="11581.5"/>
    <x v="2"/>
    <n v="-2733.1494456532982"/>
    <n v="2733.1494456532982"/>
    <n v="0.23599269918864599"/>
    <n v="-0.23599269918864599"/>
    <x v="4"/>
    <n v="6076.5"/>
    <n v="0.9690520294007362"/>
    <n v="5888.4446566535735"/>
    <n v="0.49156459382173523"/>
    <x v="1"/>
    <n v="0.97740808992841244"/>
    <n v="8648.4494143410193"/>
    <n v="0.25325308342261199"/>
  </r>
  <r>
    <x v="4"/>
    <x v="6"/>
    <x v="5"/>
    <x v="5"/>
    <s v="Forecast"/>
    <n v="9994.7974158152829"/>
    <n v="11581.5"/>
    <x v="1"/>
    <n v="-1586.7025841847171"/>
    <n v="1586.7025841847171"/>
    <n v="0.13700320201914401"/>
    <n v="-0.13700320201914401"/>
    <x v="4"/>
    <n v="6076.5"/>
    <n v="0.84557050349569396"/>
    <n v="5138.1091644915841"/>
    <n v="0.55635201273655532"/>
    <x v="1"/>
    <n v="0.97740808992841244"/>
    <n v="9768.9958514134487"/>
    <n v="0.15649994807119555"/>
  </r>
  <r>
    <x v="4"/>
    <x v="6"/>
    <x v="6"/>
    <x v="5"/>
    <s v="Forecast"/>
    <n v="10426.701788886034"/>
    <n v="11581.5"/>
    <x v="0"/>
    <n v="-1154.7982111139663"/>
    <n v="1154.7982111139663"/>
    <n v="9.9710591124980902E-2"/>
    <n v="-9.9710591124980902E-2"/>
    <x v="4"/>
    <n v="6076.5"/>
    <n v="1.1101101476404838"/>
    <n v="6745.5843121374"/>
    <n v="0.41755521200730478"/>
    <x v="1"/>
    <n v="0.97740808992841244"/>
    <n v="10191.142679728258"/>
    <n v="0.12004984848868813"/>
  </r>
  <r>
    <x v="5"/>
    <x v="0"/>
    <x v="0"/>
    <x v="5"/>
    <s v="Forecast"/>
    <n v="544587.15687306714"/>
    <n v="547905"/>
    <x v="0"/>
    <n v="-3317.8431269328576"/>
    <n v="3317.8431269328576"/>
    <n v="6.0555080295541302E-3"/>
    <n v="-6.0555080295541302E-3"/>
    <x v="5"/>
    <n v="552559.5"/>
    <n v="1.1057437353365234"/>
    <n v="610989.20552568173"/>
    <n v="0.11513712327078915"/>
    <x v="0"/>
    <n v="1.0196167866584092"/>
    <n v="555270.20694635576"/>
    <n v="1.3442489019731078E-2"/>
  </r>
  <r>
    <x v="5"/>
    <x v="1"/>
    <x v="0"/>
    <x v="5"/>
    <s v="Forecast"/>
    <n v="592500"/>
    <n v="548751"/>
    <x v="1"/>
    <n v="43749"/>
    <n v="43749"/>
    <n v="7.9724683873013402E-2"/>
    <n v="7.9724683873013402E-2"/>
    <x v="5"/>
    <n v="540312"/>
    <n v="1.1057437353365234"/>
    <n v="597446.60912714759"/>
    <n v="8.8738989317828282E-2"/>
    <x v="0"/>
    <n v="1.0196167866584092"/>
    <n v="604122.94609510747"/>
    <n v="0.10090541264636871"/>
  </r>
  <r>
    <x v="5"/>
    <x v="1"/>
    <x v="1"/>
    <x v="5"/>
    <s v="Forecast"/>
    <n v="592500"/>
    <n v="548751"/>
    <x v="0"/>
    <n v="43749"/>
    <n v="43749"/>
    <n v="7.9724683873013402E-2"/>
    <n v="7.9724683873013402E-2"/>
    <x v="5"/>
    <n v="540312"/>
    <n v="1.0915621504743092"/>
    <n v="589784.12864707492"/>
    <n v="7.4775496804698152E-2"/>
    <x v="0"/>
    <n v="1.0196167866584092"/>
    <n v="604122.94609510747"/>
    <n v="0.10090541264636871"/>
  </r>
  <r>
    <x v="5"/>
    <x v="2"/>
    <x v="0"/>
    <x v="5"/>
    <s v="Forecast"/>
    <n v="585000"/>
    <n v="661314"/>
    <x v="2"/>
    <n v="-76314"/>
    <n v="76314"/>
    <n v="0.115397526742213"/>
    <n v="-0.115397526742213"/>
    <x v="5"/>
    <n v="503532"/>
    <n v="1.1057437353365234"/>
    <n v="556777.3545414703"/>
    <n v="0.15807414550203036"/>
    <x v="0"/>
    <n v="1.0196167866584092"/>
    <n v="596475.8201951693"/>
    <n v="9.8044468746814217E-2"/>
  </r>
  <r>
    <x v="5"/>
    <x v="2"/>
    <x v="1"/>
    <x v="5"/>
    <s v="Forecast"/>
    <n v="585000"/>
    <n v="661314"/>
    <x v="1"/>
    <n v="-76314"/>
    <n v="76314"/>
    <n v="0.115397526742213"/>
    <n v="-0.115397526742213"/>
    <x v="5"/>
    <n v="503532"/>
    <n v="1.0915621504743092"/>
    <n v="549636.4727526299"/>
    <n v="0.16887216548775635"/>
    <x v="0"/>
    <n v="1.0196167866584092"/>
    <n v="596475.8201951693"/>
    <n v="9.8044468746814217E-2"/>
  </r>
  <r>
    <x v="5"/>
    <x v="2"/>
    <x v="2"/>
    <x v="5"/>
    <s v="Forecast"/>
    <n v="533396.51899701077"/>
    <n v="661314"/>
    <x v="0"/>
    <n v="-127917.48100298923"/>
    <n v="127917.48100298923"/>
    <n v="0.19342926507376099"/>
    <n v="-0.19342926507376099"/>
    <x v="5"/>
    <n v="503532"/>
    <n v="1.0763735354593951"/>
    <n v="541988.5190569401"/>
    <n v="0.18043694968359947"/>
    <x v="0"/>
    <n v="1.0196167866584092"/>
    <n v="543860.04471451323"/>
    <n v="0.17760693904179672"/>
  </r>
  <r>
    <x v="5"/>
    <x v="3"/>
    <x v="0"/>
    <x v="5"/>
    <s v="Forecast"/>
    <n v="532208.60320015159"/>
    <n v="525037.5"/>
    <x v="3"/>
    <n v="7171.103200151585"/>
    <n v="7171.103200151585"/>
    <n v="1.3658268600150601E-2"/>
    <n v="1.3658268600150601E-2"/>
    <x v="5"/>
    <n v="483579"/>
    <n v="1.1057437353365234"/>
    <n v="534714.44979030068"/>
    <n v="1.8430968817085797E-2"/>
    <x v="0"/>
    <n v="1.0196167866584092"/>
    <n v="542648.82582689892"/>
    <n v="3.3542986599812231E-2"/>
  </r>
  <r>
    <x v="5"/>
    <x v="3"/>
    <x v="1"/>
    <x v="5"/>
    <s v="Forecast"/>
    <n v="536318.85076284548"/>
    <n v="525037.5"/>
    <x v="2"/>
    <n v="11281.350762845483"/>
    <n v="11281.350762845483"/>
    <n v="2.1486752399296202E-2"/>
    <n v="2.1486752399296202E-2"/>
    <x v="5"/>
    <n v="483579"/>
    <n v="1.0915621504743092"/>
    <n v="527856.53316421597"/>
    <n v="5.3692034649257866E-3"/>
    <x v="0"/>
    <n v="1.0196167866584092"/>
    <n v="546839.70323914336"/>
    <n v="4.152504009550434E-2"/>
  </r>
  <r>
    <x v="5"/>
    <x v="3"/>
    <x v="2"/>
    <x v="5"/>
    <s v="Forecast"/>
    <n v="472500"/>
    <n v="525037.5"/>
    <x v="1"/>
    <n v="-52537.5"/>
    <n v="52537.5"/>
    <n v="0.100064281122777"/>
    <n v="-0.100064281122777"/>
    <x v="5"/>
    <n v="483579"/>
    <n v="1.0763735354593951"/>
    <n v="520511.6379039188"/>
    <n v="8.6200739872508095E-3"/>
    <x v="0"/>
    <n v="1.0196167866584092"/>
    <n v="481768.93169609836"/>
    <n v="8.2410434119280326E-2"/>
  </r>
  <r>
    <x v="5"/>
    <x v="3"/>
    <x v="3"/>
    <x v="5"/>
    <s v="Forecast"/>
    <n v="571912.72063931031"/>
    <n v="525037.5"/>
    <x v="0"/>
    <n v="46875.220639310312"/>
    <n v="46875.220639310312"/>
    <n v="8.9279757425536899E-2"/>
    <n v="8.9279757425536899E-2"/>
    <x v="5"/>
    <n v="483579"/>
    <n v="1.1068485728308703"/>
    <n v="535248.72600097943"/>
    <n v="1.944856510435812E-2"/>
    <x v="0"/>
    <n v="1.0196167866584092"/>
    <n v="583131.81046732201"/>
    <n v="0.11064792603827728"/>
  </r>
  <r>
    <x v="5"/>
    <x v="4"/>
    <x v="0"/>
    <x v="5"/>
    <s v="Forecast"/>
    <n v="570000"/>
    <n v="539389.5"/>
    <x v="4"/>
    <n v="30610.5"/>
    <n v="30610.5"/>
    <n v="5.67502704446416E-2"/>
    <n v="5.67502704446416E-2"/>
    <x v="5"/>
    <n v="492475.5"/>
    <n v="1.1057437353365234"/>
    <n v="544551.69893172197"/>
    <n v="9.5704475740109336E-3"/>
    <x v="0"/>
    <n v="1.0196167866584092"/>
    <n v="581181.5683952932"/>
    <n v="7.7480315051170257E-2"/>
  </r>
  <r>
    <x v="5"/>
    <x v="4"/>
    <x v="1"/>
    <x v="5"/>
    <s v="Forecast"/>
    <n v="570000"/>
    <n v="539389.5"/>
    <x v="3"/>
    <n v="30610.5"/>
    <n v="30610.5"/>
    <n v="5.67502704446416E-2"/>
    <n v="5.67502704446416E-2"/>
    <x v="5"/>
    <n v="492475.5"/>
    <n v="1.0915621504743092"/>
    <n v="537567.61583591066"/>
    <n v="3.3776782160003802E-3"/>
    <x v="0"/>
    <n v="1.0196167866584092"/>
    <n v="581181.5683952932"/>
    <n v="7.7480315051170257E-2"/>
  </r>
  <r>
    <x v="5"/>
    <x v="4"/>
    <x v="2"/>
    <x v="5"/>
    <s v="Forecast"/>
    <n v="516866.64599915454"/>
    <n v="539389.5"/>
    <x v="2"/>
    <n v="-22522.854000845458"/>
    <n v="22522.854000845458"/>
    <n v="4.1756196590488799E-2"/>
    <n v="-4.1756196590488799E-2"/>
    <x v="5"/>
    <n v="492475.5"/>
    <n v="1.0763735354593951"/>
    <n v="530087.59506213327"/>
    <n v="1.7245246594282473E-2"/>
    <x v="0"/>
    <n v="1.0196167866584092"/>
    <n v="527005.9087245675"/>
    <n v="2.2958532332261746E-2"/>
  </r>
  <r>
    <x v="5"/>
    <x v="4"/>
    <x v="3"/>
    <x v="5"/>
    <s v="Forecast"/>
    <n v="573056.32499999995"/>
    <n v="539389.5"/>
    <x v="1"/>
    <n v="33666.824999999953"/>
    <n v="33666.824999999953"/>
    <n v="6.2416537585548E-2"/>
    <n v="6.2416537585548E-2"/>
    <x v="5"/>
    <n v="492475.5"/>
    <n v="1.1068485728308703"/>
    <n v="545095.80432916933"/>
    <n v="1.0579190601910739E-2"/>
    <x v="0"/>
    <n v="1.0196167866584092"/>
    <n v="584297.84867077693"/>
    <n v="8.3257736145729441E-2"/>
  </r>
  <r>
    <x v="5"/>
    <x v="4"/>
    <x v="4"/>
    <x v="5"/>
    <s v="Forecast"/>
    <n v="560987.64816149138"/>
    <n v="539389.5"/>
    <x v="0"/>
    <n v="21598.148161491379"/>
    <n v="21598.148161491379"/>
    <n v="4.0041840194314803E-2"/>
    <n v="4.0041840194314803E-2"/>
    <x v="5"/>
    <n v="492475.5"/>
    <n v="1.138233958934084"/>
    <n v="560552.33804304246"/>
    <n v="3.9234797939230293E-2"/>
    <x v="1"/>
    <n v="1.0196167866584092"/>
    <n v="571992.42317347811"/>
    <n v="6.0444119089226069E-2"/>
  </r>
  <r>
    <x v="5"/>
    <x v="5"/>
    <x v="0"/>
    <x v="5"/>
    <s v="Forecast"/>
    <n v="564300"/>
    <n v="614575.5"/>
    <x v="5"/>
    <n v="-50275.5"/>
    <n v="50275.5"/>
    <n v="8.1805246060085393E-2"/>
    <n v="-8.1805246060085393E-2"/>
    <x v="5"/>
    <n v="542083.5"/>
    <n v="1.1057437353365234"/>
    <n v="599405.43415429629"/>
    <n v="2.4683811583285871E-2"/>
    <x v="0"/>
    <n v="1.0196167866584092"/>
    <n v="575369.75271134032"/>
    <n v="6.3793215461175529E-2"/>
  </r>
  <r>
    <x v="5"/>
    <x v="5"/>
    <x v="1"/>
    <x v="5"/>
    <s v="Forecast"/>
    <n v="564300"/>
    <n v="614575.5"/>
    <x v="4"/>
    <n v="-50275.5"/>
    <n v="50275.5"/>
    <n v="8.1805246060085393E-2"/>
    <n v="-8.1805246060085393E-2"/>
    <x v="5"/>
    <n v="542083.5"/>
    <n v="1.0915621504743092"/>
    <n v="591717.83099664014"/>
    <n v="3.7192613443522982E-2"/>
    <x v="0"/>
    <n v="1.0196167866584092"/>
    <n v="575369.75271134032"/>
    <n v="6.3793215461175529E-2"/>
  </r>
  <r>
    <x v="5"/>
    <x v="5"/>
    <x v="2"/>
    <x v="5"/>
    <s v="Forecast"/>
    <n v="506962.80379804957"/>
    <n v="614575.5"/>
    <x v="3"/>
    <n v="-107612.69620195043"/>
    <n v="107612.69620195043"/>
    <n v="0.17510085612255999"/>
    <n v="-0.17510085612255999"/>
    <x v="5"/>
    <n v="542083.5"/>
    <n v="1.0763735354593951"/>
    <n v="583484.33340920298"/>
    <n v="5.0589661629526425E-2"/>
    <x v="0"/>
    <n v="1.0196167866584092"/>
    <n v="516907.78496390482"/>
    <n v="0.15891898560241205"/>
  </r>
  <r>
    <x v="5"/>
    <x v="5"/>
    <x v="3"/>
    <x v="5"/>
    <s v="Forecast"/>
    <n v="574202.43764999998"/>
    <n v="614575.5"/>
    <x v="2"/>
    <n v="-40373.062350000022"/>
    <n v="40373.062350000022"/>
    <n v="6.5692599770085194E-2"/>
    <n v="-6.5692599770085194E-2"/>
    <x v="5"/>
    <n v="542083.5"/>
    <n v="1.1068485728308703"/>
    <n v="600004.34833016316"/>
    <n v="2.3709294740575954E-2"/>
    <x v="0"/>
    <n v="1.0196167866584092"/>
    <n v="585466.44436811854"/>
    <n v="4.7364490826402067E-2"/>
  </r>
  <r>
    <x v="5"/>
    <x v="5"/>
    <x v="4"/>
    <x v="5"/>
    <s v="Forecast"/>
    <n v="553594.11115276092"/>
    <n v="614575.5"/>
    <x v="1"/>
    <n v="-60981.388847239083"/>
    <n v="60981.388847239083"/>
    <n v="9.9225219435592704E-2"/>
    <n v="-9.9225219435592704E-2"/>
    <x v="5"/>
    <n v="542083.5"/>
    <n v="1.138233958934084"/>
    <n v="617017.84827784449"/>
    <n v="3.9740410703721328E-3"/>
    <x v="1"/>
    <n v="1.0196167866584092"/>
    <n v="564453.84872659622"/>
    <n v="8.1554912737985458E-2"/>
  </r>
  <r>
    <x v="5"/>
    <x v="5"/>
    <x v="5"/>
    <x v="5"/>
    <s v="Forecast"/>
    <n v="545288.79773642216"/>
    <n v="614575.5"/>
    <x v="0"/>
    <n v="-69286.702263577841"/>
    <n v="69286.702263577841"/>
    <n v="0.112739121985139"/>
    <n v="-0.112739121985139"/>
    <x v="5"/>
    <n v="542083.5"/>
    <n v="1.1647815716288734"/>
    <n v="631408.87108408043"/>
    <n v="2.7390241042931952E-2"/>
    <x v="1"/>
    <n v="1.0196167866584092"/>
    <n v="555985.61174883798"/>
    <n v="9.5333914630768748E-2"/>
  </r>
  <r>
    <x v="5"/>
    <x v="6"/>
    <x v="0"/>
    <x v="5"/>
    <s v="Forecast"/>
    <n v="558657"/>
    <n v="570342"/>
    <x v="6"/>
    <n v="-11685"/>
    <n v="11685"/>
    <n v="2.0487707375574701E-2"/>
    <n v="-2.0487707375574701E-2"/>
    <x v="5"/>
    <n v="511138.5"/>
    <n v="1.1057437353365234"/>
    <n v="565188.1942643075"/>
    <n v="9.0363426429975312E-3"/>
    <x v="0"/>
    <n v="1.0196167866584092"/>
    <n v="569616.05518422683"/>
    <n v="1.2728237018721532E-3"/>
  </r>
  <r>
    <x v="5"/>
    <x v="6"/>
    <x v="1"/>
    <x v="5"/>
    <s v="Forecast"/>
    <n v="558657"/>
    <n v="570342"/>
    <x v="5"/>
    <n v="-11685"/>
    <n v="11685"/>
    <n v="2.0487707375574701E-2"/>
    <n v="-2.0487707375574701E-2"/>
    <x v="5"/>
    <n v="511138.5"/>
    <n v="1.0915621504743092"/>
    <n v="557939.44025021268"/>
    <n v="2.1745829256458973E-2"/>
    <x v="0"/>
    <n v="1.0196167866584092"/>
    <n v="569616.05518422683"/>
    <n v="1.2728237018721532E-3"/>
  </r>
  <r>
    <x v="5"/>
    <x v="6"/>
    <x v="2"/>
    <x v="5"/>
    <s v="Forecast"/>
    <n v="508186.0258051015"/>
    <n v="570342"/>
    <x v="4"/>
    <n v="-62155.974194898503"/>
    <n v="62155.974194898503"/>
    <n v="0.10898018065458701"/>
    <n v="-0.10898018065458701"/>
    <x v="5"/>
    <n v="511138.5"/>
    <n v="1.0763735354593951"/>
    <n v="550175.95435441204"/>
    <n v="3.5357812760743484E-2"/>
    <x v="0"/>
    <n v="1.0196167866584092"/>
    <n v="518155.00265610497"/>
    <n v="9.1501234950073854E-2"/>
  </r>
  <r>
    <x v="5"/>
    <x v="6"/>
    <x v="3"/>
    <x v="5"/>
    <s v="Forecast"/>
    <n v="575350.84252529999"/>
    <n v="570342"/>
    <x v="3"/>
    <n v="5008.8425252999878"/>
    <n v="5008.8425252999878"/>
    <n v="8.7821737226085207E-3"/>
    <n v="8.7821737226085207E-3"/>
    <x v="5"/>
    <n v="511138.5"/>
    <n v="1.1068485728308703"/>
    <n v="565752.91924391186"/>
    <n v="8.0461911556366818E-3"/>
    <x v="0"/>
    <n v="1.0196167866584092"/>
    <n v="586637.37725685479"/>
    <n v="2.857123840933122E-2"/>
  </r>
  <r>
    <x v="5"/>
    <x v="6"/>
    <x v="4"/>
    <x v="5"/>
    <s v="Forecast"/>
    <n v="555147.37356008484"/>
    <n v="570342"/>
    <x v="2"/>
    <n v="-15194.626439915155"/>
    <n v="15194.626439915155"/>
    <n v="2.6641254615502898E-2"/>
    <n v="-2.6641254615502898E-2"/>
    <x v="5"/>
    <n v="511138.5"/>
    <n v="1.138233958934084"/>
    <n v="581795.19841862924"/>
    <n v="2.0081281789924712E-2"/>
    <x v="1"/>
    <n v="1.0196167866584092"/>
    <n v="566037.58115118917"/>
    <n v="7.547083765198484E-3"/>
  </r>
  <r>
    <x v="5"/>
    <x v="6"/>
    <x v="5"/>
    <x v="5"/>
    <s v="Forecast"/>
    <n v="539050.06930696778"/>
    <n v="570342"/>
    <x v="1"/>
    <n v="-31291.93069303222"/>
    <n v="31291.93069303222"/>
    <n v="5.4865204899923602E-2"/>
    <n v="-5.4865204899923602E-2"/>
    <x v="5"/>
    <n v="511138.5"/>
    <n v="1.1647815716288734"/>
    <n v="595364.70535002486"/>
    <n v="4.3873159174714224E-2"/>
    <x v="1"/>
    <n v="1.0196167866584092"/>
    <n v="549624.49951476324"/>
    <n v="3.6324697261006129E-2"/>
  </r>
  <r>
    <x v="5"/>
    <x v="6"/>
    <x v="6"/>
    <x v="5"/>
    <s v="Forecast"/>
    <n v="580868.38333175366"/>
    <n v="570342"/>
    <x v="0"/>
    <n v="10526.383331753663"/>
    <n v="10526.383331753663"/>
    <n v="1.8456265419263599E-2"/>
    <n v="1.8456265419263599E-2"/>
    <x v="5"/>
    <n v="511138.5"/>
    <n v="1.1049075660577115"/>
    <n v="564760.79595338949"/>
    <n v="9.785714617914356E-3"/>
    <x v="1"/>
    <n v="1.0196167866584092"/>
    <n v="592263.15448418772"/>
    <n v="3.8435104698913494E-2"/>
  </r>
  <r>
    <x v="6"/>
    <x v="0"/>
    <x v="0"/>
    <x v="5"/>
    <s v="Forecast"/>
    <n v="3364.4727424323164"/>
    <n v="3477"/>
    <x v="0"/>
    <n v="-112.52725756768359"/>
    <n v="112.52725756768359"/>
    <n v="3.2363318253576003E-2"/>
    <n v="-3.2363318253576003E-2"/>
    <x v="6"/>
    <n v="3478.5"/>
    <n v="1.1090035568229553"/>
    <n v="3857.6688724086498"/>
    <n v="0.10948198803815065"/>
    <x v="0"/>
    <n v="1.0159969143173808"/>
    <n v="3418.2939246161695"/>
    <n v="1.6884117165323689E-2"/>
  </r>
  <r>
    <x v="6"/>
    <x v="1"/>
    <x v="0"/>
    <x v="5"/>
    <s v="Forecast"/>
    <n v="3650.3451435395805"/>
    <n v="3285"/>
    <x v="1"/>
    <n v="365.34514353958048"/>
    <n v="365.34514353958048"/>
    <n v="0.11121617763762"/>
    <n v="0.11121617763762"/>
    <x v="6"/>
    <n v="3349.5"/>
    <n v="1.1090035568229553"/>
    <n v="3714.6074135784888"/>
    <n v="0.13077851250486722"/>
    <x v="0"/>
    <n v="1.0159969143173808"/>
    <n v="3708.7394020296501"/>
    <n v="0.12899220761937599"/>
  </r>
  <r>
    <x v="6"/>
    <x v="1"/>
    <x v="1"/>
    <x v="5"/>
    <s v="Forecast"/>
    <n v="3647.8801324594233"/>
    <n v="3285"/>
    <x v="0"/>
    <n v="362.88013245942329"/>
    <n v="362.88013245942329"/>
    <n v="0.11046579374716101"/>
    <n v="0.11046579374716101"/>
    <x v="6"/>
    <n v="3349.5"/>
    <n v="1.0745607824060539"/>
    <n v="3599.2413406690775"/>
    <n v="9.5659464435031219E-2"/>
    <x v="0"/>
    <n v="1.0159969143173808"/>
    <n v="3706.2349583784526"/>
    <n v="0.12822981990211646"/>
  </r>
  <r>
    <x v="6"/>
    <x v="2"/>
    <x v="0"/>
    <x v="5"/>
    <s v="Forecast"/>
    <n v="3468.905010850749"/>
    <n v="3696"/>
    <x v="2"/>
    <n v="-227.09498914925098"/>
    <n v="227.09498914925098"/>
    <n v="6.1443449445143697E-2"/>
    <n v="-6.1443449445143697E-2"/>
    <x v="6"/>
    <n v="3070.5"/>
    <n v="1.1090035568229553"/>
    <n v="3405.1954212248843"/>
    <n v="7.8680892525734777E-2"/>
    <x v="0"/>
    <n v="1.0159969143173808"/>
    <n v="3524.3967870844613"/>
    <n v="4.6429440723901171E-2"/>
  </r>
  <r>
    <x v="6"/>
    <x v="2"/>
    <x v="1"/>
    <x v="5"/>
    <s v="Forecast"/>
    <n v="3467.2895652577599"/>
    <n v="3696"/>
    <x v="1"/>
    <n v="-228.71043474224007"/>
    <n v="228.71043474224007"/>
    <n v="6.1880528880476203E-2"/>
    <n v="-6.1880528880476203E-2"/>
    <x v="6"/>
    <n v="3070.5"/>
    <n v="1.0745607824060539"/>
    <n v="3299.4388823777886"/>
    <n v="0.10729467468133426"/>
    <x v="0"/>
    <n v="1.0159969143173808"/>
    <n v="3522.755499346737"/>
    <n v="4.6873512081510554E-2"/>
  </r>
  <r>
    <x v="6"/>
    <x v="2"/>
    <x v="2"/>
    <x v="5"/>
    <s v="Forecast"/>
    <n v="3450.3225428811224"/>
    <n v="3696"/>
    <x v="0"/>
    <n v="-245.67745711887756"/>
    <n v="245.67745711887756"/>
    <n v="6.6471173462899796E-2"/>
    <n v="-6.6471173462899796E-2"/>
    <x v="6"/>
    <n v="3070.5"/>
    <n v="1.0538983843021006"/>
    <n v="3235.9949889996001"/>
    <n v="0.12446023024902596"/>
    <x v="0"/>
    <n v="1.0159969143173808"/>
    <n v="3505.5170569669194"/>
    <n v="5.1537592811980677E-2"/>
  </r>
  <r>
    <x v="6"/>
    <x v="3"/>
    <x v="0"/>
    <x v="5"/>
    <s v="Forecast"/>
    <n v="3701.7715525867902"/>
    <n v="3937.5"/>
    <x v="3"/>
    <n v="-235.72844741320978"/>
    <n v="235.72844741320978"/>
    <n v="5.9867542200180299E-2"/>
    <n v="-5.9867542200180299E-2"/>
    <x v="6"/>
    <n v="3735"/>
    <n v="1.1090035568229553"/>
    <n v="4142.1282847337379"/>
    <n v="5.1969088186346143E-2"/>
    <x v="0"/>
    <n v="1.0159969143173808"/>
    <n v="3760.988474936039"/>
    <n v="4.4828323825767874E-2"/>
  </r>
  <r>
    <x v="6"/>
    <x v="3"/>
    <x v="1"/>
    <x v="5"/>
    <s v="Forecast"/>
    <n v="3711.1498415385786"/>
    <n v="3937.5"/>
    <x v="2"/>
    <n v="-226.35015846142142"/>
    <n v="226.35015846142142"/>
    <n v="5.7485754529884803E-2"/>
    <n v="-5.7485754529884803E-2"/>
    <x v="6"/>
    <n v="3735"/>
    <n v="1.0745607824060539"/>
    <n v="4013.4845222866115"/>
    <n v="1.9297656453742613E-2"/>
    <x v="0"/>
    <n v="1.0159969143173808"/>
    <n v="3770.5167875726324"/>
    <n v="4.240843490218859E-2"/>
  </r>
  <r>
    <x v="6"/>
    <x v="3"/>
    <x v="2"/>
    <x v="5"/>
    <s v="Forecast"/>
    <n v="3682.9824680872616"/>
    <n v="3937.5"/>
    <x v="1"/>
    <n v="-254.51753191273838"/>
    <n v="254.51753191273838"/>
    <n v="6.4639373184187499E-2"/>
    <n v="-6.4639373184187499E-2"/>
    <x v="6"/>
    <n v="3735"/>
    <n v="1.0538983843021006"/>
    <n v="3936.3104653683458"/>
    <n v="3.0210403343597944E-4"/>
    <x v="0"/>
    <n v="1.0159969143173808"/>
    <n v="3741.8988230616692"/>
    <n v="4.9676489381163383E-2"/>
  </r>
  <r>
    <x v="6"/>
    <x v="3"/>
    <x v="3"/>
    <x v="5"/>
    <s v="Forecast"/>
    <n v="3408.591873749453"/>
    <n v="3937.5"/>
    <x v="0"/>
    <n v="-528.90812625054696"/>
    <n v="528.90812625054696"/>
    <n v="0.13432587333347201"/>
    <n v="-0.13432587333347201"/>
    <x v="6"/>
    <n v="3735"/>
    <n v="1.0613416415164292"/>
    <n v="3964.1110310638628"/>
    <n v="6.7583570955842059E-3"/>
    <x v="0"/>
    <n v="1.0159969143173808"/>
    <n v="3463.1188258967436"/>
    <n v="0.12047775850241432"/>
  </r>
  <r>
    <x v="6"/>
    <x v="4"/>
    <x v="0"/>
    <x v="5"/>
    <s v="Forecast"/>
    <n v="3611.4270777465631"/>
    <n v="3408"/>
    <x v="4"/>
    <n v="203.4270777465631"/>
    <n v="203.4270777465631"/>
    <n v="5.9691043939719197E-2"/>
    <n v="5.9691043939719197E-2"/>
    <x v="6"/>
    <n v="3229.5"/>
    <n v="1.1090035568229553"/>
    <n v="3581.526986759734"/>
    <n v="5.091754306330222E-2"/>
    <x v="0"/>
    <n v="1.0159969143173808"/>
    <n v="3669.1987672727437"/>
    <n v="7.6642830772518683E-2"/>
  </r>
  <r>
    <x v="6"/>
    <x v="4"/>
    <x v="1"/>
    <x v="5"/>
    <s v="Forecast"/>
    <n v="3620.9237224638327"/>
    <n v="3408"/>
    <x v="3"/>
    <n v="212.92372246383275"/>
    <n v="212.92372246383275"/>
    <n v="6.2477618093847602E-2"/>
    <n v="6.2477618093847602E-2"/>
    <x v="6"/>
    <n v="3229.5"/>
    <n v="1.0745607824060539"/>
    <n v="3470.294046780351"/>
    <n v="1.8278769595173411E-2"/>
    <x v="0"/>
    <n v="1.0159969143173808"/>
    <n v="3678.8473290018583"/>
    <n v="7.9473981514629768E-2"/>
  </r>
  <r>
    <x v="6"/>
    <x v="4"/>
    <x v="2"/>
    <x v="5"/>
    <s v="Forecast"/>
    <n v="3592.4301979705406"/>
    <n v="3408"/>
    <x v="2"/>
    <n v="184.43019797054058"/>
    <n v="184.43019797054058"/>
    <n v="5.4116842127505997E-2"/>
    <n v="5.4116842127505997E-2"/>
    <x v="6"/>
    <n v="3229.5"/>
    <n v="1.0538983843021006"/>
    <n v="3403.5648321036338"/>
    <n v="1.3013990306238962E-3"/>
    <x v="0"/>
    <n v="1.0159969143173808"/>
    <n v="3649.8979960386469"/>
    <n v="7.0979458931527836E-2"/>
  </r>
  <r>
    <x v="6"/>
    <x v="4"/>
    <x v="3"/>
    <x v="5"/>
    <s v="Forecast"/>
    <n v="3534.1078937920306"/>
    <n v="3408"/>
    <x v="1"/>
    <n v="126.10789379203061"/>
    <n v="126.10789379203061"/>
    <n v="3.7003489962450301E-2"/>
    <n v="3.7003489962450301E-2"/>
    <x v="6"/>
    <n v="3229.5"/>
    <n v="1.0613416415164292"/>
    <n v="3427.6028312773078"/>
    <n v="5.7520044827781142E-3"/>
    <x v="0"/>
    <n v="1.0159969143173808"/>
    <n v="3590.642714957401"/>
    <n v="5.3592345938204528E-2"/>
  </r>
  <r>
    <x v="6"/>
    <x v="4"/>
    <x v="4"/>
    <x v="5"/>
    <s v="Forecast"/>
    <n v="3672.7056307170574"/>
    <n v="3408"/>
    <x v="0"/>
    <n v="264.70563071705737"/>
    <n v="264.70563071705737"/>
    <n v="7.7671839999136599E-2"/>
    <n v="7.7671839999136599E-2"/>
    <x v="6"/>
    <n v="3229.5"/>
    <n v="1.0795576707909225"/>
    <n v="3486.4314978192842"/>
    <n v="2.3013937153545844E-2"/>
    <x v="1"/>
    <n v="1.0159969143173808"/>
    <n v="3731.4575880046004"/>
    <n v="9.4911264085856942E-2"/>
  </r>
  <r>
    <x v="6"/>
    <x v="5"/>
    <x v="0"/>
    <x v="5"/>
    <s v="Forecast"/>
    <n v="3438.2763364940897"/>
    <n v="3738"/>
    <x v="5"/>
    <n v="-299.72366350591028"/>
    <n v="299.72366350591028"/>
    <n v="8.0182895533951401E-2"/>
    <n v="-8.0182895533951401E-2"/>
    <x v="6"/>
    <n v="3286.5"/>
    <n v="1.1090035568229553"/>
    <n v="3644.7401894986424"/>
    <n v="2.4949119984311825E-2"/>
    <x v="0"/>
    <n v="1.0159969143173808"/>
    <n v="3493.2781484484635"/>
    <n v="6.546866012614673E-2"/>
  </r>
  <r>
    <x v="6"/>
    <x v="5"/>
    <x v="1"/>
    <x v="5"/>
    <s v="Forecast"/>
    <n v="3439.172824471646"/>
    <n v="3738"/>
    <x v="4"/>
    <n v="-298.82717552835402"/>
    <n v="298.82717552835402"/>
    <n v="7.9943064614326903E-2"/>
    <n v="-7.9943064614326903E-2"/>
    <x v="6"/>
    <n v="3286.5"/>
    <n v="1.0745607824060539"/>
    <n v="3531.5440113774962"/>
    <n v="5.5231671648609898E-2"/>
    <x v="0"/>
    <n v="1.0159969143173808"/>
    <n v="3494.1889774673837"/>
    <n v="6.5224992651850278E-2"/>
  </r>
  <r>
    <x v="6"/>
    <x v="5"/>
    <x v="2"/>
    <x v="5"/>
    <s v="Forecast"/>
    <n v="3419.0173348312637"/>
    <n v="3738"/>
    <x v="3"/>
    <n v="-318.98266516873628"/>
    <n v="318.98266516873628"/>
    <n v="8.53351164175324E-2"/>
    <n v="-8.53351164175324E-2"/>
    <x v="6"/>
    <n v="3286.5"/>
    <n v="1.0538983843021006"/>
    <n v="3463.6370400088535"/>
    <n v="7.339833065573742E-2"/>
    <x v="0"/>
    <n v="1.0159969143173808"/>
    <n v="3473.7110621861993"/>
    <n v="7.0703300645746564E-2"/>
  </r>
  <r>
    <x v="6"/>
    <x v="5"/>
    <x v="3"/>
    <x v="5"/>
    <s v="Forecast"/>
    <n v="3551.4785749064413"/>
    <n v="3738"/>
    <x v="2"/>
    <n v="-186.52142509355872"/>
    <n v="186.52142509355872"/>
    <n v="4.9898722603948301E-2"/>
    <n v="-4.9898722603948301E-2"/>
    <x v="6"/>
    <n v="3286.5"/>
    <n v="1.0613416415164292"/>
    <n v="3488.0993048437444"/>
    <n v="6.685411855437548E-2"/>
    <x v="0"/>
    <n v="1.0159969143173808"/>
    <n v="3608.2912733692333"/>
    <n v="3.4700033876609603E-2"/>
  </r>
  <r>
    <x v="6"/>
    <x v="5"/>
    <x v="4"/>
    <x v="5"/>
    <s v="Forecast"/>
    <n v="3508.9625676136639"/>
    <n v="3738"/>
    <x v="1"/>
    <n v="-229.03743238633615"/>
    <n v="229.03743238633615"/>
    <n v="6.1272721344659199E-2"/>
    <n v="-6.1272721344659199E-2"/>
    <x v="6"/>
    <n v="3286.5"/>
    <n v="1.0795576707909225"/>
    <n v="3547.9662850543668"/>
    <n v="5.0838340006857455E-2"/>
    <x v="1"/>
    <n v="1.0159969143173808"/>
    <n v="3565.0951411506762"/>
    <n v="4.6255981500621664E-2"/>
  </r>
  <r>
    <x v="6"/>
    <x v="5"/>
    <x v="5"/>
    <x v="5"/>
    <s v="Forecast"/>
    <n v="3447.3605226601958"/>
    <n v="3738"/>
    <x v="0"/>
    <n v="-290.63947733980422"/>
    <n v="290.63947733980422"/>
    <n v="7.7752669165276705E-2"/>
    <n v="-7.7752669165276705E-2"/>
    <x v="6"/>
    <n v="3286.5"/>
    <n v="1.104400443907956"/>
    <n v="3629.6120589034972"/>
    <n v="2.8996238923623009E-2"/>
    <x v="1"/>
    <n v="1.0159969143173808"/>
    <n v="3502.507653562312"/>
    <n v="6.2999557634480466E-2"/>
  </r>
  <r>
    <x v="6"/>
    <x v="6"/>
    <x v="0"/>
    <x v="5"/>
    <s v="Forecast"/>
    <n v="3609.8056859243998"/>
    <n v="3613.5"/>
    <x v="6"/>
    <n v="-3.6943140756002322"/>
    <n v="3.6943140756002322"/>
    <n v="1.0223644875052499E-3"/>
    <n v="-1.0223644875052499E-3"/>
    <x v="6"/>
    <n v="3427.5"/>
    <n v="1.1090035568229553"/>
    <n v="3801.1096910106789"/>
    <n v="5.1919106409486354E-2"/>
    <x v="0"/>
    <n v="1.0159969143173808"/>
    <n v="3667.5514381845264"/>
    <n v="1.4958195152767797E-2"/>
  </r>
  <r>
    <x v="6"/>
    <x v="6"/>
    <x v="1"/>
    <x v="5"/>
    <s v="Forecast"/>
    <n v="3609.8868612381602"/>
    <n v="3613.5"/>
    <x v="5"/>
    <n v="-3.6131387618397639"/>
    <n v="3.6131387618397639"/>
    <n v="9.9990003095053594E-4"/>
    <n v="-9.9990003095053594E-4"/>
    <x v="6"/>
    <n v="3427.5"/>
    <n v="1.0745607824060539"/>
    <n v="3683.0570816967497"/>
    <n v="1.9249226981250787E-2"/>
    <x v="0"/>
    <n v="1.0159969143173808"/>
    <n v="3667.633912052826"/>
    <n v="1.4981018971309247E-2"/>
  </r>
  <r>
    <x v="6"/>
    <x v="6"/>
    <x v="2"/>
    <x v="5"/>
    <s v="Forecast"/>
    <n v="3589.382991273771"/>
    <n v="3613.5"/>
    <x v="4"/>
    <n v="-24.11700872622896"/>
    <n v="24.11700872622896"/>
    <n v="6.6741410616380104E-3"/>
    <n v="-6.6741410616380104E-3"/>
    <x v="6"/>
    <n v="3427.5"/>
    <n v="1.0538983843021006"/>
    <n v="3612.2367121954499"/>
    <n v="3.4960227052723003E-4"/>
    <x v="0"/>
    <n v="1.0159969143173808"/>
    <n v="3646.8020434374416"/>
    <n v="9.2160075930376711E-3"/>
  </r>
  <r>
    <x v="6"/>
    <x v="6"/>
    <x v="3"/>
    <x v="5"/>
    <s v="Forecast"/>
    <n v="3403.8321307984115"/>
    <n v="3613.5"/>
    <x v="3"/>
    <n v="-209.66786920158847"/>
    <n v="209.66786920158847"/>
    <n v="5.8023486703082501E-2"/>
    <n v="-5.8023486703082501E-2"/>
    <x v="6"/>
    <n v="3427.5"/>
    <n v="1.0613416415164292"/>
    <n v="3637.748476297561"/>
    <n v="6.7105233976922527E-3"/>
    <x v="0"/>
    <n v="1.0159969143173808"/>
    <n v="3458.2829417455414"/>
    <n v="4.2954769130886569E-2"/>
  </r>
  <r>
    <x v="6"/>
    <x v="6"/>
    <x v="4"/>
    <x v="5"/>
    <s v="Forecast"/>
    <n v="3675.5606793694424"/>
    <n v="3613.5"/>
    <x v="2"/>
    <n v="62.060679369442369"/>
    <n v="62.060679369442369"/>
    <n v="1.71746725804462E-2"/>
    <n v="1.71746725804462E-2"/>
    <x v="6"/>
    <n v="3427.5"/>
    <n v="1.0795576707909225"/>
    <n v="3700.1839166358868"/>
    <n v="2.3988907329704393E-2"/>
    <x v="1"/>
    <n v="1.0159969143173808"/>
    <n v="3734.3583086256494"/>
    <n v="3.3446328663525517E-2"/>
  </r>
  <r>
    <x v="6"/>
    <x v="6"/>
    <x v="5"/>
    <x v="5"/>
    <s v="Forecast"/>
    <n v="3613.1482442582715"/>
    <n v="3613.5"/>
    <x v="1"/>
    <n v="-0.35175574172853885"/>
    <n v="0.35175574172853885"/>
    <n v="9.7344884939404695E-5"/>
    <n v="-9.7344884939404695E-5"/>
    <x v="6"/>
    <n v="3427.5"/>
    <n v="1.104400443907956"/>
    <n v="3785.3325214945194"/>
    <n v="4.7552932473922616E-2"/>
    <x v="1"/>
    <n v="1.0159969143173808"/>
    <n v="3670.9474671376661"/>
    <n v="1.5898012214657833E-2"/>
  </r>
  <r>
    <x v="6"/>
    <x v="6"/>
    <x v="6"/>
    <x v="5"/>
    <s v="Forecast"/>
    <n v="3615.7233718356747"/>
    <n v="3613.5"/>
    <x v="0"/>
    <n v="2.2233718356746976"/>
    <n v="2.2233718356746976"/>
    <n v="6.1529592795757501E-4"/>
    <n v="6.1529592795757501E-4"/>
    <x v="6"/>
    <n v="3427.5"/>
    <n v="1.0822895910169228"/>
    <n v="3709.5475732105028"/>
    <n v="2.658020567607661E-2"/>
    <x v="1"/>
    <n v="1.0159969143173808"/>
    <n v="3673.563788810281"/>
    <n v="1.6622053081577704E-2"/>
  </r>
  <r>
    <x v="7"/>
    <x v="0"/>
    <x v="0"/>
    <x v="5"/>
    <s v="Forecast"/>
    <n v="2057725.1099999999"/>
    <n v="1827010.5"/>
    <x v="0"/>
    <n v="230714.60999999987"/>
    <n v="230714.60999999987"/>
    <n v="0.126279848966385"/>
    <n v="0.126279848966385"/>
    <x v="7"/>
    <n v="1700007"/>
    <n v="1.1025492427104293"/>
    <n v="1874341.4304524288"/>
    <n v="2.5906216988040714E-2"/>
    <x v="0"/>
    <n v="1.0221222832217594"/>
    <n v="2103246.6876759459"/>
    <n v="0.15119573077217999"/>
  </r>
  <r>
    <x v="7"/>
    <x v="1"/>
    <x v="0"/>
    <x v="5"/>
    <s v="Forecast"/>
    <n v="2016570.6077999999"/>
    <n v="1827010.5"/>
    <x v="1"/>
    <n v="189560.10779999988"/>
    <n v="189560.10779999988"/>
    <n v="0.103754251987057"/>
    <n v="0.103754251987057"/>
    <x v="7"/>
    <n v="1817430"/>
    <n v="1.1025492427104293"/>
    <n v="2003806.0701792156"/>
    <n v="9.6767681509884934E-2"/>
    <x v="0"/>
    <n v="1.0221222832217594"/>
    <n v="2061181.7539224268"/>
    <n v="0.12817181615673628"/>
  </r>
  <r>
    <x v="7"/>
    <x v="1"/>
    <x v="1"/>
    <x v="5"/>
    <s v="Forecast"/>
    <n v="1940812.544736132"/>
    <n v="1827010.5"/>
    <x v="0"/>
    <n v="113802.04473613203"/>
    <n v="113802.04473613203"/>
    <n v="6.2288664863246301E-2"/>
    <n v="6.2288664863246301E-2"/>
    <x v="7"/>
    <n v="1817430"/>
    <n v="1.0912384092468874"/>
    <n v="1983249.4221175706"/>
    <n v="8.5516159933164401E-2"/>
    <x v="0"/>
    <n v="1.0221222832217594"/>
    <n v="1983747.7495311282"/>
    <n v="8.5788915570615604E-2"/>
  </r>
  <r>
    <x v="7"/>
    <x v="2"/>
    <x v="0"/>
    <x v="5"/>
    <s v="Forecast"/>
    <n v="1976239.1956439996"/>
    <n v="2012761.5"/>
    <x v="2"/>
    <n v="-36522.304356000386"/>
    <n v="36522.304356000386"/>
    <n v="1.8145371101345301E-2"/>
    <n v="-1.8145371101345301E-2"/>
    <x v="7"/>
    <n v="1714224"/>
    <n v="1.1025492427104293"/>
    <n v="1890016.373036043"/>
    <n v="6.0983443375659252E-2"/>
    <x v="0"/>
    <n v="1.0221222832217594"/>
    <n v="2019958.118843978"/>
    <n v="3.5754950817461673E-3"/>
  </r>
  <r>
    <x v="7"/>
    <x v="2"/>
    <x v="1"/>
    <x v="5"/>
    <s v="Forecast"/>
    <n v="1905761.2977871068"/>
    <n v="2012761.5"/>
    <x v="1"/>
    <n v="-107000.20221289317"/>
    <n v="107000.20221289317"/>
    <n v="5.3160894727414601E-2"/>
    <n v="-5.3160894727414601E-2"/>
    <x v="7"/>
    <n v="1714224"/>
    <n v="1.0912384092468874"/>
    <n v="1870627.0708528364"/>
    <n v="7.061662752748582E-2"/>
    <x v="0"/>
    <n v="1.0221222832217594"/>
    <n v="1947921.0889698209"/>
    <n v="3.2214651875137279E-2"/>
  </r>
  <r>
    <x v="7"/>
    <x v="2"/>
    <x v="2"/>
    <x v="5"/>
    <s v="Forecast"/>
    <n v="1906005.4495283714"/>
    <n v="2012761.5"/>
    <x v="0"/>
    <n v="-106756.05047162855"/>
    <n v="106756.05047162855"/>
    <n v="5.3039592853712902E-2"/>
    <n v="-5.3039592853712902E-2"/>
    <x v="7"/>
    <n v="1714224"/>
    <n v="1.0797833761050892"/>
    <n v="1850990.5781203704"/>
    <n v="8.0372623323543099E-2"/>
    <x v="0"/>
    <n v="1.0221222832217594"/>
    <n v="1948170.6419050549"/>
    <n v="3.2090666527030194E-2"/>
  </r>
  <r>
    <x v="7"/>
    <x v="3"/>
    <x v="0"/>
    <x v="5"/>
    <s v="Forecast"/>
    <n v="1936714.4117311197"/>
    <n v="2045308.5"/>
    <x v="3"/>
    <n v="-108594.08826888027"/>
    <n v="108594.08826888027"/>
    <n v="5.3094234081988302E-2"/>
    <n v="-5.3094234081988302E-2"/>
    <x v="7"/>
    <n v="1749772.5"/>
    <n v="1.1025492427104293"/>
    <n v="1929210.3447905346"/>
    <n v="5.6763150991386103E-2"/>
    <x v="0"/>
    <n v="1.0221222832217594"/>
    <n v="1979558.9564670986"/>
    <n v="3.2146516544033062E-2"/>
  </r>
  <r>
    <x v="7"/>
    <x v="3"/>
    <x v="1"/>
    <x v="5"/>
    <s v="Forecast"/>
    <n v="1949025.3646879694"/>
    <n v="2045308.5"/>
    <x v="2"/>
    <n v="-96283.135312030558"/>
    <n v="96283.135312030558"/>
    <n v="4.7075116204734202E-2"/>
    <n v="-4.7075116204734202E-2"/>
    <x v="7"/>
    <n v="1749772.5"/>
    <n v="1.0912384092468874"/>
    <n v="1909418.9594439494"/>
    <n v="6.6439630283671433E-2"/>
    <x v="0"/>
    <n v="1.0221222832217594"/>
    <n v="1992142.2558119895"/>
    <n v="2.5994242036353175E-2"/>
  </r>
  <r>
    <x v="7"/>
    <x v="3"/>
    <x v="2"/>
    <x v="5"/>
    <s v="Forecast"/>
    <n v="1970957.4052631939"/>
    <n v="2045308.5"/>
    <x v="1"/>
    <n v="-74351.094736806117"/>
    <n v="74351.094736806117"/>
    <n v="3.63520196277511E-2"/>
    <n v="-3.63520196277511E-2"/>
    <x v="7"/>
    <n v="1749772.5"/>
    <n v="1.0797833761050892"/>
    <n v="1889375.2574658422"/>
    <n v="7.6239473181751227E-2"/>
    <x v="0"/>
    <n v="1.0221222832217594"/>
    <n v="2014559.4832004502"/>
    <n v="1.5033926079879786E-2"/>
  </r>
  <r>
    <x v="7"/>
    <x v="3"/>
    <x v="3"/>
    <x v="5"/>
    <s v="Forecast"/>
    <n v="2000791.9716490689"/>
    <n v="2045308.5"/>
    <x v="0"/>
    <n v="-44516.528350931127"/>
    <n v="44516.528350931127"/>
    <n v="2.1765190117251799E-2"/>
    <n v="-2.1765190117251799E-2"/>
    <x v="7"/>
    <n v="1749772.5"/>
    <n v="1.0847107442721813"/>
    <n v="1897997.0307819953"/>
    <n v="7.202408302610816E-2"/>
    <x v="0"/>
    <n v="1.0221222832217594"/>
    <n v="2045054.0583137118"/>
    <n v="1.2440259564179234E-4"/>
  </r>
  <r>
    <x v="7"/>
    <x v="4"/>
    <x v="0"/>
    <x v="5"/>
    <s v="Forecast"/>
    <n v="1897980.123496497"/>
    <n v="1943602.5"/>
    <x v="4"/>
    <n v="-45622.37650350295"/>
    <n v="45622.37650350295"/>
    <n v="2.3473100339962999E-2"/>
    <n v="-2.3473100339962999E-2"/>
    <x v="7"/>
    <n v="1843732.5"/>
    <n v="1.1025492427104293"/>
    <n v="2032805.8716356065"/>
    <n v="4.5895892619816303E-2"/>
    <x v="0"/>
    <n v="1.0221222832217594"/>
    <n v="1939967.7773377562"/>
    <n v="1.8700956920171482E-3"/>
  </r>
  <r>
    <x v="7"/>
    <x v="4"/>
    <x v="1"/>
    <x v="5"/>
    <s v="Forecast"/>
    <n v="1982417.5623528112"/>
    <n v="1943602.5"/>
    <x v="3"/>
    <n v="38815.062352811219"/>
    <n v="38815.062352811219"/>
    <n v="1.99706793713278E-2"/>
    <n v="1.99706793713278E-2"/>
    <x v="7"/>
    <n v="1843732.5"/>
    <n v="1.0912384092468874"/>
    <n v="2011951.7203767868"/>
    <n v="3.5166254610593875E-2"/>
    <x v="0"/>
    <n v="1.0221222832217594"/>
    <n v="2026273.1651309698"/>
    <n v="4.2534759618270628E-2"/>
  </r>
  <r>
    <x v="7"/>
    <x v="4"/>
    <x v="2"/>
    <x v="5"/>
    <s v="Forecast"/>
    <n v="1931089.4329502969"/>
    <n v="1943602.5"/>
    <x v="2"/>
    <n v="-12513.067049703095"/>
    <n v="12513.067049703095"/>
    <n v="6.4380793139045102E-3"/>
    <n v="-6.4380793139045102E-3"/>
    <x v="7"/>
    <n v="1843732.5"/>
    <n v="1.0797833761050892"/>
    <n v="1990831.7034846765"/>
    <n v="2.429982647412552E-2"/>
    <x v="0"/>
    <n v="1.0221222832217594"/>
    <n v="1973809.5403125701"/>
    <n v="1.5541778893868501E-2"/>
  </r>
  <r>
    <x v="7"/>
    <x v="4"/>
    <x v="3"/>
    <x v="5"/>
    <s v="Forecast"/>
    <n v="1961386.0944738896"/>
    <n v="1943602.5"/>
    <x v="1"/>
    <n v="17783.594473889563"/>
    <n v="17783.594473889563"/>
    <n v="9.1498104544985703E-3"/>
    <n v="9.1498104544985703E-3"/>
    <x v="7"/>
    <n v="1843732.5"/>
    <n v="1.0847107442721813"/>
    <n v="1999916.4523138094"/>
    <n v="2.8974006934961969E-2"/>
    <x v="0"/>
    <n v="1.0221222832217594"/>
    <n v="2004776.4331630615"/>
    <n v="3.1474508374557814E-2"/>
  </r>
  <r>
    <x v="7"/>
    <x v="4"/>
    <x v="4"/>
    <x v="5"/>
    <s v="Forecast"/>
    <n v="2003283.9327667945"/>
    <n v="1943602.5"/>
    <x v="0"/>
    <n v="59681.43276679446"/>
    <n v="59681.43276679446"/>
    <n v="3.07066042397015E-2"/>
    <n v="3.07066042397015E-2"/>
    <x v="7"/>
    <n v="1843732.5"/>
    <n v="1.116108090167572"/>
    <n v="2057804.7593548829"/>
    <n v="5.8758032753550619E-2"/>
    <x v="1"/>
    <n v="1.0221222832217594"/>
    <n v="2047601.1473010613"/>
    <n v="5.3508187657229971E-2"/>
  </r>
  <r>
    <x v="7"/>
    <x v="5"/>
    <x v="0"/>
    <x v="5"/>
    <s v="Forecast"/>
    <n v="1860020.5210265671"/>
    <n v="2045622"/>
    <x v="5"/>
    <n v="-185601.47897343291"/>
    <n v="185601.47897343291"/>
    <n v="9.0731072980948096E-2"/>
    <n v="-9.0731072980948096E-2"/>
    <x v="7"/>
    <n v="1783599"/>
    <n v="1.1025492427104293"/>
    <n v="1966505.7267490791"/>
    <n v="3.8675900655605451E-2"/>
    <x v="0"/>
    <n v="1.0221222832217594"/>
    <n v="1901168.4217910012"/>
    <n v="7.0615968252687344E-2"/>
  </r>
  <r>
    <x v="7"/>
    <x v="5"/>
    <x v="1"/>
    <x v="5"/>
    <s v="Forecast"/>
    <n v="1920064.2792618345"/>
    <n v="2045622"/>
    <x v="4"/>
    <n v="-125557.72073816555"/>
    <n v="125557.72073816555"/>
    <n v="6.1378749709460299E-2"/>
    <n v="-6.1378749709460299E-2"/>
    <x v="7"/>
    <n v="1783599"/>
    <n v="1.0912384092468874"/>
    <n v="1946331.7354943391"/>
    <n v="4.8537933452837745E-2"/>
    <x v="0"/>
    <n v="1.0221222832217594"/>
    <n v="1962540.485051648"/>
    <n v="4.0614304572571085E-2"/>
  </r>
  <r>
    <x v="7"/>
    <x v="5"/>
    <x v="2"/>
    <x v="5"/>
    <s v="Forecast"/>
    <n v="1998250.7516232943"/>
    <n v="2045622"/>
    <x v="3"/>
    <n v="-47371.248376705684"/>
    <n v="47371.248376705684"/>
    <n v="2.31573811665624E-2"/>
    <n v="-2.31573811665624E-2"/>
    <x v="7"/>
    <n v="1783599"/>
    <n v="1.0797833761050892"/>
    <n v="1925900.549837661"/>
    <n v="5.8525695442432191E-2"/>
    <x v="0"/>
    <n v="1.0221222832217594"/>
    <n v="2042456.6206987984"/>
    <n v="1.5473920896439089E-3"/>
  </r>
  <r>
    <x v="7"/>
    <x v="5"/>
    <x v="3"/>
    <x v="5"/>
    <s v="Forecast"/>
    <n v="2028823.2623821178"/>
    <n v="2045622"/>
    <x v="2"/>
    <n v="-16798.737617882201"/>
    <n v="16798.737617882201"/>
    <n v="8.2120438760837598E-3"/>
    <n v="-8.2120438760837598E-3"/>
    <x v="7"/>
    <n v="1783599"/>
    <n v="1.0847107442721813"/>
    <n v="1934688.9987731182"/>
    <n v="5.4229472124802017E-2"/>
    <x v="0"/>
    <n v="1.0221222832217594"/>
    <n v="2073705.4651994288"/>
    <n v="1.3728570185219382E-2"/>
  </r>
  <r>
    <x v="7"/>
    <x v="5"/>
    <x v="4"/>
    <x v="5"/>
    <s v="Forecast"/>
    <n v="2018119.8952091546"/>
    <n v="2045622"/>
    <x v="1"/>
    <n v="-27502.10479084542"/>
    <n v="27502.10479084542"/>
    <n v="1.3444372807314999E-2"/>
    <n v="-1.3444372807314999E-2"/>
    <x v="7"/>
    <n v="1783599"/>
    <n v="1.116108090167572"/>
    <n v="1990689.2735147912"/>
    <n v="2.6853801183800742E-2"/>
    <x v="1"/>
    <n v="1.0221222832217594"/>
    <n v="2062765.3151064387"/>
    <n v="8.3804901914619149E-3"/>
  </r>
  <r>
    <x v="7"/>
    <x v="5"/>
    <x v="5"/>
    <x v="5"/>
    <s v="Forecast"/>
    <n v="2003037.5427600471"/>
    <n v="2045622"/>
    <x v="0"/>
    <n v="-42584.45723995287"/>
    <n v="42584.45723995287"/>
    <n v="2.0817363735799101E-2"/>
    <n v="-2.0817363735799101E-2"/>
    <x v="7"/>
    <n v="1783599"/>
    <n v="1.1324067031824805"/>
    <n v="2019759.463389569"/>
    <n v="1.2642871757553955E-2"/>
    <x v="1"/>
    <n v="1.0221222832217594"/>
    <n v="2047349.3065848018"/>
    <n v="8.4439186946647896E-4"/>
  </r>
  <r>
    <x v="7"/>
    <x v="6"/>
    <x v="0"/>
    <x v="5"/>
    <s v="Forecast"/>
    <n v="1822820.1106060357"/>
    <n v="2107777.5"/>
    <x v="6"/>
    <n v="-284957.38939396432"/>
    <n v="284957.38939396432"/>
    <n v="0.13519329691770801"/>
    <n v="-0.13519329691770801"/>
    <x v="7"/>
    <n v="1910929.5"/>
    <n v="1.1025492427104293"/>
    <n v="2106893.8730980195"/>
    <n v="4.1922209625090386E-4"/>
    <x v="0"/>
    <n v="1.0221222832217594"/>
    <n v="1863145.0533551811"/>
    <n v="0.1160617981000456"/>
  </r>
  <r>
    <x v="7"/>
    <x v="6"/>
    <x v="1"/>
    <x v="5"/>
    <s v="Forecast"/>
    <n v="2055805.7863189559"/>
    <n v="2107777.5"/>
    <x v="5"/>
    <n v="-51971.713681044057"/>
    <n v="51971.713681044057"/>
    <n v="2.4657115697004999E-2"/>
    <n v="-2.4657115697004999E-2"/>
    <x v="7"/>
    <n v="1910929.5"/>
    <n v="1.0912384092468874"/>
    <n v="2085279.6677629501"/>
    <n v="1.0673722552332936E-2"/>
    <x v="0"/>
    <n v="1.0221222832217594"/>
    <n v="2101284.9041728354"/>
    <n v="3.0803041721266093E-3"/>
  </r>
  <r>
    <x v="7"/>
    <x v="6"/>
    <x v="2"/>
    <x v="5"/>
    <s v="Forecast"/>
    <n v="1958382.7793103971"/>
    <n v="2107777.5"/>
    <x v="4"/>
    <n v="-149394.72068960289"/>
    <n v="149394.72068960289"/>
    <n v="7.0877842034846095E-2"/>
    <n v="-7.0877842034846095E-2"/>
    <x v="7"/>
    <n v="1910929.5"/>
    <n v="1.0797833761050892"/>
    <n v="2063389.9070088102"/>
    <n v="2.1058955696789533E-2"/>
    <x v="0"/>
    <n v="1.0221222832217594"/>
    <n v="2001706.6778109178"/>
    <n v="5.0323538508728817E-2"/>
  </r>
  <r>
    <x v="7"/>
    <x v="6"/>
    <x v="3"/>
    <x v="5"/>
    <s v="Forecast"/>
    <n v="1989417.3852069387"/>
    <n v="2107777.5"/>
    <x v="3"/>
    <n v="-118360.11479306128"/>
    <n v="118360.11479306128"/>
    <n v="5.61539891155785E-2"/>
    <n v="-5.61539891155785E-2"/>
    <x v="7"/>
    <n v="1910929.5"/>
    <n v="1.0847107442721813"/>
    <n v="2072805.7601966672"/>
    <n v="1.6591760659430532E-2"/>
    <x v="0"/>
    <n v="1.0221222832217594"/>
    <n v="2033427.8400487786"/>
    <n v="3.5273960345065566E-2"/>
  </r>
  <r>
    <x v="7"/>
    <x v="6"/>
    <x v="4"/>
    <x v="5"/>
    <s v="Forecast"/>
    <n v="2032028.6099988669"/>
    <n v="2107777.5"/>
    <x v="2"/>
    <n v="-75748.890001133084"/>
    <n v="75748.890001133084"/>
    <n v="3.5937801784644299E-2"/>
    <n v="-3.5937801784644299E-2"/>
    <x v="7"/>
    <n v="1910929.5"/>
    <n v="1.116108090167572"/>
    <n v="2132803.8746898733"/>
    <n v="1.1873347490365234E-2"/>
    <x v="1"/>
    <n v="1.0221222832217594"/>
    <n v="2076981.7224239798"/>
    <n v="1.4610544792332312E-2"/>
  </r>
  <r>
    <x v="7"/>
    <x v="6"/>
    <x v="5"/>
    <x v="5"/>
    <s v="Forecast"/>
    <n v="2016781.9218767695"/>
    <n v="2107777.5"/>
    <x v="1"/>
    <n v="-90995.578123230487"/>
    <n v="90995.578123230487"/>
    <n v="4.3171339538082401E-2"/>
    <n v="-4.3171339538082401E-2"/>
    <x v="7"/>
    <n v="1910929.5"/>
    <n v="1.1324067031824805"/>
    <n v="2163949.3751091459"/>
    <n v="2.6649812472685511E-2"/>
    <x v="1"/>
    <n v="1.0221222832217594"/>
    <n v="2061397.7427490517"/>
    <n v="2.2004104916647199E-2"/>
  </r>
  <r>
    <x v="7"/>
    <x v="6"/>
    <x v="6"/>
    <x v="5"/>
    <s v="Forecast"/>
    <n v="1997373.289103325"/>
    <n v="2107777.5"/>
    <x v="0"/>
    <n v="-110404.21089667501"/>
    <n v="110404.21089667501"/>
    <n v="5.2379442752697999E-2"/>
    <n v="-5.2379442752697999E-2"/>
    <x v="7"/>
    <n v="1910929.5"/>
    <n v="1.1233246216905826"/>
    <n v="2146594.1576648741"/>
    <n v="1.8415918029713336E-2"/>
    <x v="1"/>
    <n v="1.0221222832217594"/>
    <n v="2041559.7467044457"/>
    <n v="3.1415912398511853E-2"/>
  </r>
  <r>
    <x v="8"/>
    <x v="0"/>
    <x v="0"/>
    <x v="5"/>
    <s v="Forecast"/>
    <n v="295500"/>
    <n v="356398.5"/>
    <x v="0"/>
    <n v="-60898.5"/>
    <n v="60898.5"/>
    <n v="0.170871931279172"/>
    <n v="-0.170871931279172"/>
    <x v="8"/>
    <n v="295345.5"/>
    <n v="1.2774817770027702"/>
    <n v="377298.49416977167"/>
    <n v="5.8642205760606934E-2"/>
    <x v="0"/>
    <n v="0.93215158223729411"/>
    <n v="275450.79255112039"/>
    <n v="0.22712695886452836"/>
  </r>
  <r>
    <x v="8"/>
    <x v="1"/>
    <x v="0"/>
    <x v="5"/>
    <s v="Forecast"/>
    <n v="298500"/>
    <n v="353124"/>
    <x v="1"/>
    <n v="-54624"/>
    <n v="54624"/>
    <n v="0.154687871682468"/>
    <n v="-0.154687871682468"/>
    <x v="8"/>
    <n v="305008.5"/>
    <n v="1.2774817770027702"/>
    <n v="389642.80058094946"/>
    <n v="0.10341636530213032"/>
    <x v="0"/>
    <n v="0.93215158223729411"/>
    <n v="278247.24729783228"/>
    <n v="0.21204096210443846"/>
  </r>
  <r>
    <x v="8"/>
    <x v="1"/>
    <x v="1"/>
    <x v="5"/>
    <s v="Forecast"/>
    <n v="352500"/>
    <n v="353124"/>
    <x v="0"/>
    <n v="-624"/>
    <n v="624"/>
    <n v="1.7670846501512199E-3"/>
    <n v="-1.7670846501512199E-3"/>
    <x v="8"/>
    <n v="305008.5"/>
    <n v="1.217698201672871"/>
    <n v="371408.30194493989"/>
    <n v="5.1778700810309934E-2"/>
    <x v="0"/>
    <n v="0.93215158223729411"/>
    <n v="328583.43273864617"/>
    <n v="6.9495608515291601E-2"/>
  </r>
  <r>
    <x v="8"/>
    <x v="2"/>
    <x v="0"/>
    <x v="5"/>
    <s v="Forecast"/>
    <n v="502500"/>
    <n v="488694"/>
    <x v="2"/>
    <n v="13806"/>
    <n v="13806"/>
    <n v="2.8250807253618799E-2"/>
    <n v="2.8250807253618799E-2"/>
    <x v="8"/>
    <n v="467799"/>
    <n v="1.2774817770027702"/>
    <n v="597604.69780011894"/>
    <n v="0.22286072225179548"/>
    <x v="0"/>
    <n v="0.93215158223729411"/>
    <n v="468406.1700742403"/>
    <n v="4.1514383081764243E-2"/>
  </r>
  <r>
    <x v="8"/>
    <x v="2"/>
    <x v="1"/>
    <x v="5"/>
    <s v="Forecast"/>
    <n v="502500"/>
    <n v="488694"/>
    <x v="1"/>
    <n v="13806"/>
    <n v="13806"/>
    <n v="2.8250807253618799E-2"/>
    <n v="2.8250807253618799E-2"/>
    <x v="8"/>
    <n v="467799"/>
    <n v="1.217698201672871"/>
    <n v="569638.00104436744"/>
    <n v="0.16563330232081311"/>
    <x v="0"/>
    <n v="0.93215158223729411"/>
    <n v="468406.1700742403"/>
    <n v="4.1514383081764243E-2"/>
  </r>
  <r>
    <x v="8"/>
    <x v="2"/>
    <x v="2"/>
    <x v="5"/>
    <s v="Forecast"/>
    <n v="488752.22271770705"/>
    <n v="488694"/>
    <x v="0"/>
    <n v="58.222717707045376"/>
    <n v="58.222717707045376"/>
    <n v="1.19139415886107E-4"/>
    <n v="1.19139415886107E-4"/>
    <x v="8"/>
    <n v="467799"/>
    <n v="1.1633716202442368"/>
    <n v="544224.0805786337"/>
    <n v="0.11362955260067384"/>
    <x v="0"/>
    <n v="0.93215158223729411"/>
    <n v="455591.15772830497"/>
    <n v="6.7737361767680859E-2"/>
  </r>
  <r>
    <x v="8"/>
    <x v="3"/>
    <x v="0"/>
    <x v="5"/>
    <s v="Forecast"/>
    <n v="307500"/>
    <n v="301174.5"/>
    <x v="3"/>
    <n v="6325.5"/>
    <n v="6325.5"/>
    <n v="2.1002774139244899E-2"/>
    <n v="2.1002774139244899E-2"/>
    <x v="8"/>
    <n v="357427.5"/>
    <n v="1.2774817770027702"/>
    <n v="456607.11784965766"/>
    <n v="0.51608824070317261"/>
    <x v="0"/>
    <n v="0.93215158223729411"/>
    <n v="286636.61153796792"/>
    <n v="4.8270648617436324E-2"/>
  </r>
  <r>
    <x v="8"/>
    <x v="3"/>
    <x v="1"/>
    <x v="5"/>
    <s v="Forecast"/>
    <n v="382500"/>
    <n v="301174.5"/>
    <x v="2"/>
    <n v="81325.5"/>
    <n v="81325.5"/>
    <n v="0.27002784100247501"/>
    <n v="0.27002784100247501"/>
    <x v="8"/>
    <n v="357427.5"/>
    <n v="1.217698201672871"/>
    <n v="435238.82397843013"/>
    <n v="0.44513836323603134"/>
    <x v="0"/>
    <n v="0.93215158223729411"/>
    <n v="356547.98020576499"/>
    <n v="0.18385846147587195"/>
  </r>
  <r>
    <x v="8"/>
    <x v="3"/>
    <x v="2"/>
    <x v="5"/>
    <s v="Forecast"/>
    <n v="262858.12967742019"/>
    <n v="301174.5"/>
    <x v="1"/>
    <n v="-38316.370322579809"/>
    <n v="38316.370322579809"/>
    <n v="0.12722315575382301"/>
    <n v="-0.12722315575382301"/>
    <x v="8"/>
    <n v="357427.5"/>
    <n v="1.1633716202442368"/>
    <n v="415821.00979484693"/>
    <n v="0.38066473023063685"/>
    <x v="0"/>
    <n v="0.93215158223729411"/>
    <n v="245023.62148274307"/>
    <n v="0.18643968369585384"/>
  </r>
  <r>
    <x v="8"/>
    <x v="3"/>
    <x v="3"/>
    <x v="5"/>
    <s v="Forecast"/>
    <n v="297547.25337481941"/>
    <n v="301174.5"/>
    <x v="0"/>
    <n v="-3627.246625180589"/>
    <n v="3627.246625180589"/>
    <n v="1.2043671111533601E-2"/>
    <n v="-1.2043671111533601E-2"/>
    <x v="8"/>
    <n v="357427.5"/>
    <n v="1.1363783928751785"/>
    <n v="406172.88801939285"/>
    <n v="0.34862974129414293"/>
    <x v="0"/>
    <n v="0.93215158223729411"/>
    <n v="277359.14302369894"/>
    <n v="7.9074944845267642E-2"/>
  </r>
  <r>
    <x v="8"/>
    <x v="4"/>
    <x v="0"/>
    <x v="5"/>
    <s v="Forecast"/>
    <n v="312000"/>
    <n v="329923.5"/>
    <x v="4"/>
    <n v="-17923.5"/>
    <n v="17923.5"/>
    <n v="5.4326230171539799E-2"/>
    <n v="-5.4326230171539799E-2"/>
    <x v="8"/>
    <n v="482688"/>
    <n v="1.2774817770027702"/>
    <n v="616625.12397791317"/>
    <n v="0.86899424859979113"/>
    <x v="0"/>
    <n v="0.93215158223729411"/>
    <n v="290831.29365803575"/>
    <n v="0.11848869917409414"/>
  </r>
  <r>
    <x v="8"/>
    <x v="4"/>
    <x v="1"/>
    <x v="5"/>
    <s v="Forecast"/>
    <n v="360000"/>
    <n v="329923.5"/>
    <x v="3"/>
    <n v="30076.5"/>
    <n v="30076.5"/>
    <n v="9.1162042109761796E-2"/>
    <n v="9.1162042109761796E-2"/>
    <x v="8"/>
    <n v="482688"/>
    <n v="1.217698201672871"/>
    <n v="587768.30956907477"/>
    <n v="0.7815290804355397"/>
    <x v="0"/>
    <n v="0.93215158223729411"/>
    <n v="335574.56960542587"/>
    <n v="1.7128424029891395E-2"/>
  </r>
  <r>
    <x v="8"/>
    <x v="4"/>
    <x v="2"/>
    <x v="5"/>
    <s v="Forecast"/>
    <n v="416925.14827887848"/>
    <n v="329923.5"/>
    <x v="2"/>
    <n v="87001.648278878478"/>
    <n v="87001.648278878478"/>
    <n v="0.26370248945248997"/>
    <n v="0.26370248945248997"/>
    <x v="8"/>
    <n v="482688"/>
    <n v="1.1633716202442368"/>
    <n v="561545.52063245012"/>
    <n v="0.70204765841914907"/>
    <x v="0"/>
    <n v="0.93215158223729411"/>
    <n v="388637.43664267502"/>
    <n v="0.1779622750203457"/>
  </r>
  <r>
    <x v="8"/>
    <x v="4"/>
    <x v="3"/>
    <x v="5"/>
    <s v="Forecast"/>
    <n v="339049.93426771177"/>
    <n v="329923.5"/>
    <x v="1"/>
    <n v="9126.4342677117675"/>
    <n v="9126.4342677117675"/>
    <n v="2.7662274035380199E-2"/>
    <n v="2.7662274035380199E-2"/>
    <x v="8"/>
    <n v="482688"/>
    <n v="1.1363783928751785"/>
    <n v="548516.21370013419"/>
    <n v="0.66255575519820253"/>
    <x v="0"/>
    <n v="0.93215158223729411"/>
    <n v="316045.93268509809"/>
    <n v="4.2062985252344601E-2"/>
  </r>
  <r>
    <x v="8"/>
    <x v="4"/>
    <x v="4"/>
    <x v="5"/>
    <s v="Forecast"/>
    <n v="337500"/>
    <n v="329923.5"/>
    <x v="0"/>
    <n v="7576.5"/>
    <n v="7576.5"/>
    <n v="2.29644144779017E-2"/>
    <n v="2.29644144779017E-2"/>
    <x v="8"/>
    <n v="482688"/>
    <n v="1.0150116650725687"/>
    <n v="489933.95059054805"/>
    <n v="0.48499258340357099"/>
    <x v="1"/>
    <n v="0.93215158223729411"/>
    <n v="314601.15900508675"/>
    <n v="4.6442102471976832E-2"/>
  </r>
  <r>
    <x v="8"/>
    <x v="5"/>
    <x v="0"/>
    <x v="5"/>
    <s v="Forecast"/>
    <n v="502500"/>
    <n v="464935.5"/>
    <x v="5"/>
    <n v="37564.5"/>
    <n v="37564.5"/>
    <n v="8.07950780269521E-2"/>
    <n v="8.07950780269521E-2"/>
    <x v="8"/>
    <n v="391312.5"/>
    <n v="1.2774817770027702"/>
    <n v="499894.5878633965"/>
    <n v="7.5191263870787464E-2"/>
    <x v="0"/>
    <n v="0.93215158223729411"/>
    <n v="468406.1700742403"/>
    <n v="7.4648420571031991E-3"/>
  </r>
  <r>
    <x v="8"/>
    <x v="5"/>
    <x v="1"/>
    <x v="5"/>
    <s v="Forecast"/>
    <n v="465000"/>
    <n v="464935.5"/>
    <x v="4"/>
    <n v="64.5"/>
    <n v="64.5"/>
    <n v="1.38728920463161E-4"/>
    <n v="1.38728920463161E-4"/>
    <x v="8"/>
    <n v="391312.5"/>
    <n v="1.217698201672871"/>
    <n v="476500.52754211536"/>
    <n v="2.487447730301378E-2"/>
    <x v="0"/>
    <n v="0.93215158223729411"/>
    <n v="433450.48574034177"/>
    <n v="6.7719101379994068E-2"/>
  </r>
  <r>
    <x v="8"/>
    <x v="5"/>
    <x v="2"/>
    <x v="5"/>
    <s v="Forecast"/>
    <n v="479512.94465852238"/>
    <n v="464935.5"/>
    <x v="3"/>
    <n v="14577.444658522378"/>
    <n v="14577.444658522378"/>
    <n v="3.1353692412221398E-2"/>
    <n v="3.1353692412221398E-2"/>
    <x v="8"/>
    <n v="391312.5"/>
    <n v="1.1633716202442368"/>
    <n v="455241.85714682291"/>
    <n v="2.084943578878596E-2"/>
    <x v="0"/>
    <n v="0.93215158223729411"/>
    <n v="446978.75006670569"/>
    <n v="3.8622023771672225E-2"/>
  </r>
  <r>
    <x v="8"/>
    <x v="5"/>
    <x v="3"/>
    <x v="5"/>
    <s v="Forecast"/>
    <n v="537681.07059802162"/>
    <n v="464935.5"/>
    <x v="2"/>
    <n v="72745.570598021615"/>
    <n v="72745.570598021615"/>
    <n v="0.15646379034946101"/>
    <n v="0.15646379034946101"/>
    <x v="8"/>
    <n v="391312.5"/>
    <n v="1.1363783928751785"/>
    <n v="444679.06986196828"/>
    <n v="4.3568258689714423E-2"/>
    <x v="0"/>
    <n v="0.93215158223729411"/>
    <n v="501200.26069698809"/>
    <n v="7.7999551974388029E-2"/>
  </r>
  <r>
    <x v="8"/>
    <x v="5"/>
    <x v="4"/>
    <x v="5"/>
    <s v="Forecast"/>
    <n v="513850.5"/>
    <n v="464935.5"/>
    <x v="1"/>
    <n v="48915"/>
    <n v="48915"/>
    <n v="0.10520814177450399"/>
    <n v="0.10520814177450399"/>
    <x v="8"/>
    <n v="391312.5"/>
    <n v="1.0150116650725687"/>
    <n v="397186.75218870951"/>
    <n v="0.14571644413319804"/>
    <x v="1"/>
    <n v="0.93215158223729411"/>
    <n v="478986.5566084247"/>
    <n v="3.0221518056643765E-2"/>
  </r>
  <r>
    <x v="8"/>
    <x v="5"/>
    <x v="5"/>
    <x v="5"/>
    <s v="Forecast"/>
    <n v="477036.2642482277"/>
    <n v="464935.5"/>
    <x v="0"/>
    <n v="12100.764248227701"/>
    <n v="12100.764248227701"/>
    <n v="2.60267590842766E-2"/>
    <n v="2.60267590842766E-2"/>
    <x v="8"/>
    <n v="391312.5"/>
    <n v="0.85693220210927823"/>
    <n v="335328.28233788692"/>
    <n v="0.27876386651936252"/>
    <x v="1"/>
    <n v="0.93215158223729411"/>
    <n v="444670.10850355338"/>
    <n v="4.3587533101788582E-2"/>
  </r>
  <r>
    <x v="8"/>
    <x v="6"/>
    <x v="0"/>
    <x v="5"/>
    <s v="Forecast"/>
    <n v="300000"/>
    <n v="318639"/>
    <x v="6"/>
    <n v="-18639"/>
    <n v="18639"/>
    <n v="5.8495664372534402E-2"/>
    <n v="-5.8495664372534402E-2"/>
    <x v="8"/>
    <n v="296395.5"/>
    <n v="1.2774817770027702"/>
    <n v="378639.85003562458"/>
    <n v="0.18830353483291304"/>
    <x v="0"/>
    <n v="0.93215158223729411"/>
    <n v="279645.47467118822"/>
    <n v="0.12237524386158563"/>
  </r>
  <r>
    <x v="8"/>
    <x v="6"/>
    <x v="1"/>
    <x v="5"/>
    <s v="Forecast"/>
    <n v="352500"/>
    <n v="318639"/>
    <x v="5"/>
    <n v="33861"/>
    <n v="33861"/>
    <n v="0.106267594362272"/>
    <n v="0.106267594362272"/>
    <x v="8"/>
    <n v="296395.5"/>
    <n v="1.217698201672871"/>
    <n v="360920.26733393146"/>
    <n v="0.13269332170240136"/>
    <x v="0"/>
    <n v="0.93215158223729411"/>
    <n v="328583.43273864617"/>
    <n v="3.1209088462636921E-2"/>
  </r>
  <r>
    <x v="8"/>
    <x v="6"/>
    <x v="2"/>
    <x v="5"/>
    <s v="Forecast"/>
    <n v="248483.28433152032"/>
    <n v="318639"/>
    <x v="4"/>
    <n v="-70155.715668479679"/>
    <n v="70155.715668479679"/>
    <n v="0.220173034903071"/>
    <n v="-0.220173034903071"/>
    <x v="8"/>
    <n v="296395.5"/>
    <n v="1.1633716202442368"/>
    <n v="344818.11306810071"/>
    <n v="8.2159161521661514E-2"/>
    <x v="0"/>
    <n v="0.93215158223729411"/>
    <n v="231624.08664914611"/>
    <n v="0.27308306061359061"/>
  </r>
  <r>
    <x v="8"/>
    <x v="6"/>
    <x v="3"/>
    <x v="5"/>
    <s v="Forecast"/>
    <n v="295101.52284166665"/>
    <n v="318639"/>
    <x v="3"/>
    <n v="-23537.47715833335"/>
    <n v="23537.47715833335"/>
    <n v="7.3868789314344305E-2"/>
    <n v="-7.3868789314344305E-2"/>
    <x v="8"/>
    <n v="296395.5"/>
    <n v="1.1363783928751785"/>
    <n v="336817.44194543496"/>
    <n v="5.7050273021930636E-2"/>
    <x v="0"/>
    <n v="0.93215158223729411"/>
    <n v="275079.35143749457"/>
    <n v="0.13670532660002521"/>
  </r>
  <r>
    <x v="8"/>
    <x v="6"/>
    <x v="4"/>
    <x v="5"/>
    <s v="Forecast"/>
    <n v="381000"/>
    <n v="318639"/>
    <x v="2"/>
    <n v="62361"/>
    <n v="62361"/>
    <n v="0.19571050624688099"/>
    <n v="0.19571050624688099"/>
    <x v="8"/>
    <n v="296395.5"/>
    <n v="1.0150116650725687"/>
    <n v="300844.88997501653"/>
    <n v="5.5844105790513625E-2"/>
    <x v="1"/>
    <n v="0.93215158223729411"/>
    <n v="355149.75283240905"/>
    <n v="0.11458344029578631"/>
  </r>
  <r>
    <x v="8"/>
    <x v="6"/>
    <x v="5"/>
    <x v="5"/>
    <s v="Forecast"/>
    <n v="273520.5"/>
    <n v="318639"/>
    <x v="1"/>
    <n v="-45118.5"/>
    <n v="45118.5"/>
    <n v="0.14159754455669299"/>
    <n v="-0.14159754455669299"/>
    <x v="8"/>
    <n v="296395.5"/>
    <n v="0.85693220210927823"/>
    <n v="253990.84851028057"/>
    <n v="0.20288838305957346"/>
    <x v="1"/>
    <n v="0.93215158223729411"/>
    <n v="254962.5668493358"/>
    <n v="0.19983879296214274"/>
  </r>
  <r>
    <x v="8"/>
    <x v="6"/>
    <x v="6"/>
    <x v="5"/>
    <s v="Forecast"/>
    <n v="304734"/>
    <n v="318639"/>
    <x v="0"/>
    <n v="-13905"/>
    <n v="13905"/>
    <n v="4.3638725956333002E-2"/>
    <n v="-4.3638725956333002E-2"/>
    <x v="8"/>
    <n v="296395.5"/>
    <n v="0.90475791123172788"/>
    <n v="268166.17347848363"/>
    <n v="0.15840128333793532"/>
    <x v="1"/>
    <n v="0.93215158223729411"/>
    <n v="284058.28026149957"/>
    <n v="0.10852632520972143"/>
  </r>
  <r>
    <x v="9"/>
    <x v="0"/>
    <x v="0"/>
    <x v="5"/>
    <s v="Forecast"/>
    <n v="556640.37"/>
    <n v="573787.5"/>
    <x v="0"/>
    <n v="-17147.130000000005"/>
    <n v="17147.130000000005"/>
    <n v="2.98841121495327E-2"/>
    <n v="-2.98841121495327E-2"/>
    <x v="9"/>
    <n v="571371"/>
    <n v="1.106563928059759"/>
    <n v="632258.53813943255"/>
    <n v="0.10190364575636895"/>
    <x v="0"/>
    <n v="1.0247686841986505"/>
    <n v="570427.61953675002"/>
    <n v="5.8556180872709517E-3"/>
  </r>
  <r>
    <x v="9"/>
    <x v="1"/>
    <x v="0"/>
    <x v="5"/>
    <s v="Forecast"/>
    <n v="551073.96630000009"/>
    <n v="532510.5"/>
    <x v="1"/>
    <n v="18563.466300000087"/>
    <n v="18563.466300000087"/>
    <n v="3.4860282191618901E-2"/>
    <n v="3.4860282191618901E-2"/>
    <x v="9"/>
    <n v="527806.5"/>
    <n v="1.106563928059759"/>
    <n v="584051.63389547321"/>
    <n v="9.6788953260965191E-2"/>
    <x v="0"/>
    <n v="1.0247686841986505"/>
    <n v="564723.34334138257"/>
    <n v="6.0492409710949491E-2"/>
  </r>
  <r>
    <x v="9"/>
    <x v="1"/>
    <x v="1"/>
    <x v="5"/>
    <s v="Forecast"/>
    <n v="556601.29157166521"/>
    <n v="532510.5"/>
    <x v="0"/>
    <n v="24090.791571665206"/>
    <n v="24090.791571665206"/>
    <n v="4.52400310823265E-2"/>
    <n v="4.52400310823265E-2"/>
    <x v="9"/>
    <n v="527806.5"/>
    <n v="1.0786151956862584"/>
    <n v="569300.11128197913"/>
    <n v="6.9087109610006053E-2"/>
    <x v="0"/>
    <n v="1.0247686841986505"/>
    <n v="570387.57318716473"/>
    <n v="7.1129251323992171E-2"/>
  </r>
  <r>
    <x v="9"/>
    <x v="2"/>
    <x v="0"/>
    <x v="5"/>
    <s v="Forecast"/>
    <n v="545563.2266370001"/>
    <n v="589129.5"/>
    <x v="2"/>
    <n v="-43566.273362999898"/>
    <n v="43566.273362999898"/>
    <n v="7.3950249245709004E-2"/>
    <n v="-7.3950249245709004E-2"/>
    <x v="9"/>
    <n v="485323.5"/>
    <n v="1.106563928059759"/>
    <n v="537041.4785397104"/>
    <n v="8.8415232067464961E-2"/>
    <x v="0"/>
    <n v="1.0247686841986505"/>
    <n v="559076.10990796878"/>
    <n v="5.1013215417036857E-2"/>
  </r>
  <r>
    <x v="9"/>
    <x v="2"/>
    <x v="1"/>
    <x v="5"/>
    <s v="Forecast"/>
    <n v="552000"/>
    <n v="589129.5"/>
    <x v="1"/>
    <n v="-37129.5"/>
    <n v="37129.5"/>
    <n v="6.3024343544161296E-2"/>
    <n v="-6.3024343544161296E-2"/>
    <x v="9"/>
    <n v="485323.5"/>
    <n v="1.0786151956862584"/>
    <n v="523477.30192363984"/>
    <n v="0.11143933222892448"/>
    <x v="0"/>
    <n v="1.0247686841986505"/>
    <n v="565672.31367765507"/>
    <n v="3.9816689407583448E-2"/>
  </r>
  <r>
    <x v="9"/>
    <x v="2"/>
    <x v="2"/>
    <x v="5"/>
    <s v="Forecast"/>
    <n v="552000"/>
    <n v="589129.5"/>
    <x v="0"/>
    <n v="-37129.5"/>
    <n v="37129.5"/>
    <n v="6.3024343544161296E-2"/>
    <n v="-6.3024343544161296E-2"/>
    <x v="9"/>
    <n v="485323.5"/>
    <n v="1.0606237842310284"/>
    <n v="514745.6471462475"/>
    <n v="0.12626061477782474"/>
    <x v="0"/>
    <n v="1.0247686841986505"/>
    <n v="565672.31367765507"/>
    <n v="3.9816689407583448E-2"/>
  </r>
  <r>
    <x v="9"/>
    <x v="3"/>
    <x v="0"/>
    <x v="5"/>
    <s v="Forecast"/>
    <n v="540107.5943706301"/>
    <n v="561139.5"/>
    <x v="3"/>
    <n v="-21031.905629369896"/>
    <n v="21031.905629369896"/>
    <n v="3.7480707790789797E-2"/>
    <n v="-3.7480707790789797E-2"/>
    <x v="9"/>
    <n v="539952"/>
    <n v="1.106563928059759"/>
    <n v="597491.40608372295"/>
    <n v="6.4782297599300973E-2"/>
    <x v="0"/>
    <n v="1.0247686841986505"/>
    <n v="553485.34880888904"/>
    <n v="1.3640371406951311E-2"/>
  </r>
  <r>
    <x v="9"/>
    <x v="3"/>
    <x v="1"/>
    <x v="5"/>
    <s v="Forecast"/>
    <n v="546480"/>
    <n v="561139.5"/>
    <x v="2"/>
    <n v="-14659.5"/>
    <n v="14659.5"/>
    <n v="2.6124519838649801E-2"/>
    <n v="-2.6124519838649801E-2"/>
    <x v="9"/>
    <n v="539952"/>
    <n v="1.0786151956862584"/>
    <n v="582400.43214118655"/>
    <n v="3.7888853201719988E-2"/>
    <x v="0"/>
    <n v="1.0247686841986505"/>
    <n v="560015.59054087859"/>
    <n v="2.0029056217240257E-3"/>
  </r>
  <r>
    <x v="9"/>
    <x v="3"/>
    <x v="2"/>
    <x v="5"/>
    <s v="Forecast"/>
    <n v="546480"/>
    <n v="561139.5"/>
    <x v="1"/>
    <n v="-14659.5"/>
    <n v="14659.5"/>
    <n v="2.6124519838649801E-2"/>
    <n v="-2.6124519838649801E-2"/>
    <x v="9"/>
    <n v="539952"/>
    <n v="1.0606237842310284"/>
    <n v="572685.93354311225"/>
    <n v="2.0576761292178228E-2"/>
    <x v="0"/>
    <n v="1.0247686841986505"/>
    <n v="560015.59054087859"/>
    <n v="2.0029056217240257E-3"/>
  </r>
  <r>
    <x v="9"/>
    <x v="3"/>
    <x v="3"/>
    <x v="5"/>
    <s v="Forecast"/>
    <n v="566076.55142035172"/>
    <n v="561139.5"/>
    <x v="0"/>
    <n v="4937.0514203517232"/>
    <n v="4937.0514203517232"/>
    <n v="8.7982603619095098E-3"/>
    <n v="8.7982603619095098E-3"/>
    <x v="9"/>
    <n v="539952"/>
    <n v="1.0756773269426534"/>
    <n v="580814.12403733958"/>
    <n v="3.5061912478696625E-2"/>
    <x v="0"/>
    <n v="1.0247686841986505"/>
    <n v="580097.52275474358"/>
    <n v="3.3784865892961695E-2"/>
  </r>
  <r>
    <x v="9"/>
    <x v="4"/>
    <x v="0"/>
    <x v="5"/>
    <s v="Forecast"/>
    <n v="534706.51842692378"/>
    <n v="525720"/>
    <x v="4"/>
    <n v="8986.5184269237798"/>
    <n v="8986.5184269237798"/>
    <n v="1.7093735119310199E-2"/>
    <n v="1.7093735119310199E-2"/>
    <x v="9"/>
    <n v="495903"/>
    <n v="1.106563928059759"/>
    <n v="548748.37161661871"/>
    <n v="4.3803491624094019E-2"/>
    <x v="0"/>
    <n v="1.0247686841986505"/>
    <n v="547950.49532080011"/>
    <n v="4.2285808644906241E-2"/>
  </r>
  <r>
    <x v="9"/>
    <x v="4"/>
    <x v="1"/>
    <x v="5"/>
    <s v="Forecast"/>
    <n v="541015.19999999995"/>
    <n v="525720"/>
    <x v="3"/>
    <n v="15295.199999999953"/>
    <n v="15295.199999999953"/>
    <n v="2.9093814197671701E-2"/>
    <n v="2.9093814197671701E-2"/>
    <x v="9"/>
    <n v="495903"/>
    <n v="1.0786151956862584"/>
    <n v="534888.51138640265"/>
    <n v="1.7439913616378776E-2"/>
    <x v="0"/>
    <n v="1.0247686841986505"/>
    <n v="554415.43463546969"/>
    <n v="5.4583113892318513E-2"/>
  </r>
  <r>
    <x v="9"/>
    <x v="4"/>
    <x v="2"/>
    <x v="5"/>
    <s v="Forecast"/>
    <n v="541015.19999999995"/>
    <n v="525720"/>
    <x v="2"/>
    <n v="15295.199999999953"/>
    <n v="15295.199999999953"/>
    <n v="2.9093814197671701E-2"/>
    <n v="2.9093814197671701E-2"/>
    <x v="9"/>
    <n v="495903"/>
    <n v="1.0606237842310284"/>
    <n v="525966.51647151972"/>
    <n v="4.6891210438963142E-4"/>
    <x v="0"/>
    <n v="1.0247686841986505"/>
    <n v="554415.43463546969"/>
    <n v="5.4583113892318513E-2"/>
  </r>
  <r>
    <x v="9"/>
    <x v="4"/>
    <x v="3"/>
    <x v="5"/>
    <s v="Forecast"/>
    <n v="568952.25218738278"/>
    <n v="525720"/>
    <x v="1"/>
    <n v="43232.252187382779"/>
    <n v="43232.252187382779"/>
    <n v="8.2234368461125307E-2"/>
    <n v="8.2234368461125307E-2"/>
    <x v="9"/>
    <n v="495903"/>
    <n v="1.0756773269426534"/>
    <n v="533431.61346284265"/>
    <n v="1.4668670514423365E-2"/>
    <x v="0"/>
    <n v="1.0247686841986505"/>
    <n v="583044.45084592304"/>
    <n v="0.10903988976246488"/>
  </r>
  <r>
    <x v="9"/>
    <x v="4"/>
    <x v="4"/>
    <x v="5"/>
    <s v="Forecast"/>
    <n v="567731.68877889146"/>
    <n v="525720"/>
    <x v="0"/>
    <n v="42011.688778891461"/>
    <n v="42011.688778891461"/>
    <n v="7.9912669822132396E-2"/>
    <n v="7.9912669822132396E-2"/>
    <x v="9"/>
    <n v="495903"/>
    <n v="1.0873474262671161"/>
    <n v="539218.85072814173"/>
    <n v="2.5676882614588996E-2"/>
    <x v="1"/>
    <n v="1.0247686841986505"/>
    <n v="581793.65568782238"/>
    <n v="0.10666068570307841"/>
  </r>
  <r>
    <x v="9"/>
    <x v="5"/>
    <x v="0"/>
    <x v="5"/>
    <s v="Forecast"/>
    <n v="529359.45324265456"/>
    <n v="591192"/>
    <x v="5"/>
    <n v="-61832.546757345437"/>
    <n v="61832.546757345437"/>
    <n v="0.104589620220411"/>
    <n v="-0.104589620220411"/>
    <x v="9"/>
    <n v="530298"/>
    <n v="1.106563928059759"/>
    <n v="586808.63792223413"/>
    <n v="7.4144475530214639E-3"/>
    <x v="0"/>
    <n v="1.0247686841986505"/>
    <n v="542470.9903675922"/>
    <n v="8.2411483295456986E-2"/>
  </r>
  <r>
    <x v="9"/>
    <x v="5"/>
    <x v="1"/>
    <x v="5"/>
    <s v="Forecast"/>
    <n v="535605.04799999995"/>
    <n v="591192"/>
    <x v="4"/>
    <n v="-55586.952000000048"/>
    <n v="55586.952000000048"/>
    <n v="9.4025210084033695E-2"/>
    <n v="-9.4025210084033695E-2"/>
    <x v="9"/>
    <n v="530298"/>
    <n v="1.0786151956862584"/>
    <n v="571987.48104203143"/>
    <n v="3.2484402627181302E-2"/>
    <x v="0"/>
    <n v="1.0247686841986505"/>
    <n v="548871.28028911503"/>
    <n v="7.1585406620666328E-2"/>
  </r>
  <r>
    <x v="9"/>
    <x v="5"/>
    <x v="2"/>
    <x v="5"/>
    <s v="Forecast"/>
    <n v="535605.04799999995"/>
    <n v="591192"/>
    <x v="3"/>
    <n v="-55586.952000000048"/>
    <n v="55586.952000000048"/>
    <n v="9.4025210084033695E-2"/>
    <n v="-9.4025210084033695E-2"/>
    <x v="9"/>
    <n v="530298"/>
    <n v="1.0606237842310284"/>
    <n v="562446.67153014592"/>
    <n v="4.8622661453223456E-2"/>
    <x v="0"/>
    <n v="1.0247686841986505"/>
    <n v="548871.28028911503"/>
    <n v="7.1585406620666328E-2"/>
  </r>
  <r>
    <x v="9"/>
    <x v="5"/>
    <x v="3"/>
    <x v="5"/>
    <s v="Forecast"/>
    <n v="572019.66633888253"/>
    <n v="591192"/>
    <x v="2"/>
    <n v="-19172.333661117475"/>
    <n v="19172.333661117475"/>
    <n v="3.2429961266589299E-2"/>
    <n v="-3.2429961266589299E-2"/>
    <x v="9"/>
    <n v="530298"/>
    <n v="1.0756773269426534"/>
    <n v="570429.5351230352"/>
    <n v="3.511966480765099E-2"/>
    <x v="0"/>
    <n v="1.0247686841986505"/>
    <n v="586187.84080984769"/>
    <n v="8.4645245371255135E-3"/>
  </r>
  <r>
    <x v="9"/>
    <x v="5"/>
    <x v="4"/>
    <x v="5"/>
    <s v="Forecast"/>
    <n v="570375.26961262198"/>
    <n v="591192"/>
    <x v="1"/>
    <n v="-20816.730387378018"/>
    <n v="20816.730387378018"/>
    <n v="3.5211454802125203E-2"/>
    <n v="-3.5211454802125203E-2"/>
    <x v="9"/>
    <n v="530298"/>
    <n v="1.0873474262671161"/>
    <n v="576618.16545459919"/>
    <n v="2.4651609875304147E-2"/>
    <x v="1"/>
    <n v="1.0247686841986505"/>
    <n v="584502.71454037714"/>
    <n v="1.1314912007643637E-2"/>
  </r>
  <r>
    <x v="9"/>
    <x v="5"/>
    <x v="5"/>
    <x v="5"/>
    <s v="Forecast"/>
    <n v="557175.2818813409"/>
    <n v="591192"/>
    <x v="0"/>
    <n v="-34016.718118659104"/>
    <n v="34016.718118659104"/>
    <n v="5.7539205737998998E-2"/>
    <n v="-5.7539205737998998E-2"/>
    <x v="9"/>
    <n v="530298"/>
    <n v="1.1044188665718224"/>
    <n v="585671.11610530433"/>
    <n v="9.3385632665794992E-3"/>
    <x v="1"/>
    <n v="1.0247686841986505"/>
    <n v="570975.78048155387"/>
    <n v="3.4195691955314231E-2"/>
  </r>
  <r>
    <x v="9"/>
    <x v="6"/>
    <x v="0"/>
    <x v="5"/>
    <s v="Forecast"/>
    <n v="524065.858710228"/>
    <n v="596379"/>
    <x v="6"/>
    <n v="-72313.141289772"/>
    <n v="72313.141289772"/>
    <n v="0.121253668036219"/>
    <n v="-0.121253668036219"/>
    <x v="9"/>
    <n v="546925.5"/>
    <n v="1.106563928059759"/>
    <n v="605208.02963604778"/>
    <n v="1.4804393910663823E-2"/>
    <x v="0"/>
    <n v="1.0247686841986505"/>
    <n v="537046.28046391625"/>
    <n v="9.9488277649085147E-2"/>
  </r>
  <r>
    <x v="9"/>
    <x v="6"/>
    <x v="1"/>
    <x v="5"/>
    <s v="Forecast"/>
    <n v="530248.99751999998"/>
    <n v="596379"/>
    <x v="5"/>
    <n v="-66130.002480000025"/>
    <n v="66130.002480000025"/>
    <n v="0.11088586700739"/>
    <n v="-0.11088586700739"/>
    <x v="9"/>
    <n v="546925.5"/>
    <n v="1.0786151956862584"/>
    <n v="589922.15520830476"/>
    <n v="1.0826747406758526E-2"/>
    <x v="0"/>
    <n v="1.0247686841986505"/>
    <n v="543382.56748622388"/>
    <n v="8.8863679830738701E-2"/>
  </r>
  <r>
    <x v="9"/>
    <x v="6"/>
    <x v="2"/>
    <x v="5"/>
    <s v="Forecast"/>
    <n v="530248.99751999998"/>
    <n v="596379"/>
    <x v="4"/>
    <n v="-66130.002480000025"/>
    <n v="66130.002480000025"/>
    <n v="0.11088586700739"/>
    <n v="-0.11088586700739"/>
    <x v="9"/>
    <n v="546925.5"/>
    <n v="1.0606237842310284"/>
    <n v="580082.19350244734"/>
    <n v="2.7326258130404769E-2"/>
    <x v="0"/>
    <n v="1.0247686841986505"/>
    <n v="543382.56748622388"/>
    <n v="8.8863679830738701E-2"/>
  </r>
  <r>
    <x v="9"/>
    <x v="6"/>
    <x v="3"/>
    <x v="5"/>
    <s v="Forecast"/>
    <n v="574895.36710591358"/>
    <n v="596379"/>
    <x v="3"/>
    <n v="-21483.632894086419"/>
    <n v="21483.632894086419"/>
    <n v="3.6023456382747197E-2"/>
    <n v="-3.6023456382747197E-2"/>
    <x v="9"/>
    <n v="546925.5"/>
    <n v="1.0756773269426534"/>
    <n v="588315.35987677414"/>
    <n v="1.3520999436978607E-2"/>
    <x v="0"/>
    <n v="1.0247686841986505"/>
    <n v="589134.76890102727"/>
    <n v="1.214702579898475E-2"/>
  </r>
  <r>
    <x v="9"/>
    <x v="6"/>
    <x v="4"/>
    <x v="5"/>
    <s v="Forecast"/>
    <n v="572853.62664424442"/>
    <n v="596379"/>
    <x v="2"/>
    <n v="-23525.373355755582"/>
    <n v="23525.373355755582"/>
    <n v="3.9447018348660101E-2"/>
    <n v="-3.9447018348660101E-2"/>
    <x v="9"/>
    <n v="546925.5"/>
    <n v="1.0873474262671161"/>
    <n v="594698.03478485567"/>
    <n v="2.8186190579217742E-3"/>
    <x v="1"/>
    <n v="1.0247686841986505"/>
    <n v="587042.45721464732"/>
    <n v="1.5655384890066012E-2"/>
  </r>
  <r>
    <x v="9"/>
    <x v="6"/>
    <x v="5"/>
    <x v="5"/>
    <s v="Forecast"/>
    <n v="559001.51270180882"/>
    <n v="596379"/>
    <x v="1"/>
    <n v="-37377.487298191176"/>
    <n v="37377.487298191176"/>
    <n v="6.2674050055738298E-2"/>
    <n v="-6.2674050055738298E-2"/>
    <x v="9"/>
    <n v="546925.5"/>
    <n v="1.1044188665718224"/>
    <n v="604034.84080922732"/>
    <n v="1.2837207227664483E-2"/>
    <x v="1"/>
    <n v="1.0247686841986505"/>
    <n v="572847.24463648791"/>
    <n v="3.9457719610368716E-2"/>
  </r>
  <r>
    <x v="9"/>
    <x v="6"/>
    <x v="6"/>
    <x v="5"/>
    <s v="Forecast"/>
    <n v="567880.717470748"/>
    <n v="596379"/>
    <x v="0"/>
    <n v="-28498.282529251999"/>
    <n v="28498.282529251999"/>
    <n v="4.7785523181151597E-2"/>
    <n v="-4.7785523181151597E-2"/>
    <x v="9"/>
    <n v="546925.5"/>
    <n v="1.0713986840105747"/>
    <n v="585975.26095182553"/>
    <n v="1.7444844718164904E-2"/>
    <x v="1"/>
    <n v="1.0247686841986505"/>
    <n v="581946.37562428403"/>
    <n v="2.4200423515442309E-2"/>
  </r>
  <r>
    <x v="10"/>
    <x v="0"/>
    <x v="0"/>
    <x v="5"/>
    <s v="Forecast"/>
    <n v="2363.8361672361475"/>
    <n v="2386.5"/>
    <x v="0"/>
    <n v="-22.663832763852497"/>
    <n v="22.663832763852497"/>
    <n v="9.4966824906149196E-3"/>
    <n v="-9.4966824906149196E-3"/>
    <x v="10"/>
    <n v="2617.5"/>
    <n v="1.0001412151045626"/>
    <n v="2617.8696305361923"/>
    <n v="9.6949352833099633E-2"/>
    <x v="0"/>
    <n v="1.005048087592062"/>
    <n v="2375.7690192616396"/>
    <n v="4.4965349835995637E-3"/>
  </r>
  <r>
    <x v="10"/>
    <x v="1"/>
    <x v="0"/>
    <x v="5"/>
    <s v="Forecast"/>
    <n v="2654.2335059119605"/>
    <n v="2401.5"/>
    <x v="1"/>
    <n v="252.73350591196049"/>
    <n v="252.73350591196049"/>
    <n v="0.10523985255547"/>
    <n v="0.10523985255547"/>
    <x v="10"/>
    <n v="2403"/>
    <n v="1.0001412151045626"/>
    <n v="2403.3393398962639"/>
    <n v="7.6591292786339234E-4"/>
    <x v="0"/>
    <n v="1.005048087592062"/>
    <n v="2667.6323091395898"/>
    <n v="0.11081920014140736"/>
  </r>
  <r>
    <x v="10"/>
    <x v="1"/>
    <x v="1"/>
    <x v="5"/>
    <s v="Forecast"/>
    <n v="2652.5738043438737"/>
    <n v="2401.5"/>
    <x v="0"/>
    <n v="251.07380434387369"/>
    <n v="251.07380434387369"/>
    <n v="0.10454874217941899"/>
    <n v="0.10454874217941899"/>
    <x v="10"/>
    <n v="2403"/>
    <n v="0.98994185728775752"/>
    <n v="2378.8302830624812"/>
    <n v="9.4398155059416382E-3"/>
    <x v="0"/>
    <n v="1.005048087592062"/>
    <n v="2665.9642292526105"/>
    <n v="0.11012460097964209"/>
  </r>
  <r>
    <x v="10"/>
    <x v="2"/>
    <x v="0"/>
    <x v="5"/>
    <s v="Forecast"/>
    <n v="2621.7620534734615"/>
    <n v="2739"/>
    <x v="2"/>
    <n v="-117.23794652653851"/>
    <n v="117.23794652653851"/>
    <n v="4.2803193328418601E-2"/>
    <n v="-4.2803193328418601E-2"/>
    <x v="10"/>
    <n v="2377.5"/>
    <n v="1.0001412151045626"/>
    <n v="2377.8357389110975"/>
    <n v="0.13185989817046459"/>
    <x v="0"/>
    <n v="1.005048087592062"/>
    <n v="2634.9969379649397"/>
    <n v="3.7971180005498484E-2"/>
  </r>
  <r>
    <x v="10"/>
    <x v="2"/>
    <x v="1"/>
    <x v="5"/>
    <s v="Forecast"/>
    <n v="2634.9123072574989"/>
    <n v="2739"/>
    <x v="1"/>
    <n v="-104.08769274250108"/>
    <n v="104.08769274250108"/>
    <n v="3.8002078401789402E-2"/>
    <n v="-3.8002078401789402E-2"/>
    <x v="10"/>
    <n v="2377.5"/>
    <n v="0.98994185728775752"/>
    <n v="2353.5867657016433"/>
    <n v="0.1407131194955665"/>
    <x v="0"/>
    <n v="1.005048087592062"/>
    <n v="2648.2135753819371"/>
    <n v="3.3145828630179973E-2"/>
  </r>
  <r>
    <x v="10"/>
    <x v="2"/>
    <x v="2"/>
    <x v="5"/>
    <s v="Forecast"/>
    <n v="2597.5944827763915"/>
    <n v="2739"/>
    <x v="0"/>
    <n v="-141.40551722360851"/>
    <n v="141.40551722360851"/>
    <n v="5.1626694860755197E-2"/>
    <n v="-5.1626694860755197E-2"/>
    <x v="10"/>
    <n v="2377.5"/>
    <n v="0.99832135466744543"/>
    <n v="2373.5090207218514"/>
    <n v="0.13343956892228867"/>
    <x v="0"/>
    <n v="1.005048087592062"/>
    <n v="2610.7073672541037"/>
    <n v="4.6839223346438953E-2"/>
  </r>
  <r>
    <x v="10"/>
    <x v="3"/>
    <x v="0"/>
    <x v="5"/>
    <s v="Forecast"/>
    <n v="2470.9393331905276"/>
    <n v="2581.5"/>
    <x v="3"/>
    <n v="-110.56066680947242"/>
    <n v="110.56066680947242"/>
    <n v="4.2828071589956399E-2"/>
    <n v="-4.2828071589956399E-2"/>
    <x v="10"/>
    <n v="2391"/>
    <n v="1.0001412151045626"/>
    <n v="2391.337645315009"/>
    <n v="7.3663511402282E-2"/>
    <x v="0"/>
    <n v="1.005048087592062"/>
    <n v="2483.4128513791447"/>
    <n v="3.7996183854679552E-2"/>
  </r>
  <r>
    <x v="10"/>
    <x v="3"/>
    <x v="1"/>
    <x v="5"/>
    <s v="Forecast"/>
    <n v="2475.6658154231909"/>
    <n v="2581.5"/>
    <x v="2"/>
    <n v="-105.83418457680909"/>
    <n v="105.83418457680909"/>
    <n v="4.0997166212205699E-2"/>
    <n v="-4.0997166212205699E-2"/>
    <x v="10"/>
    <n v="2391"/>
    <n v="0.98994185728775752"/>
    <n v="2366.9509807750283"/>
    <n v="8.3110214691060141E-2"/>
    <x v="0"/>
    <n v="1.005048087592062"/>
    <n v="2488.1631933081208"/>
    <n v="3.6156035906209277E-2"/>
  </r>
  <r>
    <x v="10"/>
    <x v="3"/>
    <x v="2"/>
    <x v="5"/>
    <s v="Forecast"/>
    <n v="2445.2184957226636"/>
    <n v="2581.5"/>
    <x v="1"/>
    <n v="-136.28150427733635"/>
    <n v="136.28150427733635"/>
    <n v="5.2791595691395098E-2"/>
    <n v="-5.2791595691395098E-2"/>
    <x v="10"/>
    <n v="2391"/>
    <n v="0.99832135466744543"/>
    <n v="2386.9863590098621"/>
    <n v="7.5349076502087123E-2"/>
    <x v="0"/>
    <n v="1.005048087592062"/>
    <n v="2457.5621728708015"/>
    <n v="4.8010004698508024E-2"/>
  </r>
  <r>
    <x v="10"/>
    <x v="3"/>
    <x v="3"/>
    <x v="5"/>
    <s v="Forecast"/>
    <n v="2447.128921314742"/>
    <n v="2581.5"/>
    <x v="0"/>
    <n v="-134.371078685258"/>
    <n v="134.371078685258"/>
    <n v="5.2051550914297098E-2"/>
    <n v="-5.2051550914297098E-2"/>
    <x v="10"/>
    <n v="2391"/>
    <n v="1.0210580348212142"/>
    <n v="2441.3497612575229"/>
    <n v="5.4290233872739527E-2"/>
    <x v="0"/>
    <n v="1.005048087592062"/>
    <n v="2459.4822424586068"/>
    <n v="4.7266224110553229E-2"/>
  </r>
  <r>
    <x v="10"/>
    <x v="4"/>
    <x v="0"/>
    <x v="5"/>
    <s v="Forecast"/>
    <n v="2569.3821194810707"/>
    <n v="2566.5"/>
    <x v="4"/>
    <n v="2.8821194810707311"/>
    <n v="2.8821194810707311"/>
    <n v="1.1229766144830399E-3"/>
    <n v="1.1229766144830399E-3"/>
    <x v="10"/>
    <n v="2442"/>
    <n v="1.0001412151045626"/>
    <n v="2442.3448472853415"/>
    <n v="4.8375278673157399E-2"/>
    <x v="0"/>
    <n v="1.005048087592062"/>
    <n v="2582.352585477689"/>
    <n v="6.176733090858753E-3"/>
  </r>
  <r>
    <x v="10"/>
    <x v="4"/>
    <x v="1"/>
    <x v="5"/>
    <s v="Forecast"/>
    <n v="2574.1032360891331"/>
    <n v="2566.5"/>
    <x v="3"/>
    <n v="7.6032360891331336"/>
    <n v="7.6032360891331336"/>
    <n v="2.96249214460672E-3"/>
    <n v="2.96249214460672E-3"/>
    <x v="10"/>
    <n v="2442"/>
    <n v="0.98994185728775752"/>
    <n v="2417.4380154967039"/>
    <n v="5.8079869278510075E-2"/>
    <x v="0"/>
    <n v="1.005048087592062"/>
    <n v="2587.0975346959212"/>
    <n v="8.0255346565054515E-3"/>
  </r>
  <r>
    <x v="10"/>
    <x v="4"/>
    <x v="2"/>
    <x v="5"/>
    <s v="Forecast"/>
    <n v="2542.1887099411711"/>
    <n v="2566.5"/>
    <x v="2"/>
    <n v="-24.311290058828945"/>
    <n v="24.311290058828945"/>
    <n v="9.4725462921601208E-3"/>
    <n v="-9.4725462921601208E-3"/>
    <x v="10"/>
    <n v="2442"/>
    <n v="0.99832135466744543"/>
    <n v="2437.9007480979017"/>
    <n v="5.0106858329280475E-2"/>
    <x v="0"/>
    <n v="1.005048087592062"/>
    <n v="2555.0219012245052"/>
    <n v="4.472276943500799E-3"/>
  </r>
  <r>
    <x v="10"/>
    <x v="4"/>
    <x v="3"/>
    <x v="5"/>
    <s v="Forecast"/>
    <n v="2544.8384303986586"/>
    <n v="2566.5"/>
    <x v="1"/>
    <n v="-21.661569601341398"/>
    <n v="21.661569601341398"/>
    <n v="8.4401206317324794E-3"/>
    <n v="-8.4401206317324794E-3"/>
    <x v="10"/>
    <n v="2442"/>
    <n v="1.0210580348212142"/>
    <n v="2493.4237210334049"/>
    <n v="2.847312642376585E-2"/>
    <x v="0"/>
    <n v="1.005048087592062"/>
    <n v="2557.6849977029565"/>
    <n v="3.4346395079070799E-3"/>
  </r>
  <r>
    <x v="10"/>
    <x v="4"/>
    <x v="4"/>
    <x v="5"/>
    <s v="Forecast"/>
    <n v="2570.8427672028192"/>
    <n v="2566.5"/>
    <x v="0"/>
    <n v="4.3427672028192319"/>
    <n v="4.3427672028192319"/>
    <n v="1.6920970983125799E-3"/>
    <n v="1.6920970983125799E-3"/>
    <x v="10"/>
    <n v="2442"/>
    <n v="1.0770333433744201"/>
    <n v="2630.1154245203338"/>
    <n v="2.4786839867653933E-2"/>
    <x v="1"/>
    <n v="1.005048087592062"/>
    <n v="2583.8206066770781"/>
    <n v="6.7487265447411272E-3"/>
  </r>
  <r>
    <x v="10"/>
    <x v="5"/>
    <x v="0"/>
    <x v="5"/>
    <s v="Forecast"/>
    <n v="2640.9258714279094"/>
    <n v="3042"/>
    <x v="5"/>
    <n v="-401.07412857209056"/>
    <n v="401.07412857209056"/>
    <n v="0.131845538649602"/>
    <n v="-0.131845538649602"/>
    <x v="10"/>
    <n v="2518.5"/>
    <n v="1.0001412151045626"/>
    <n v="2518.855650240841"/>
    <n v="0.17197381648887541"/>
    <x v="0"/>
    <n v="1.005048087592062"/>
    <n v="2654.2574965510203"/>
    <n v="0.12746301888526618"/>
  </r>
  <r>
    <x v="10"/>
    <x v="5"/>
    <x v="1"/>
    <x v="5"/>
    <s v="Forecast"/>
    <n v="2653.4260921111991"/>
    <n v="3042"/>
    <x v="4"/>
    <n v="-388.57390788880093"/>
    <n v="388.57390788880093"/>
    <n v="0.12773632737961901"/>
    <n v="-0.12773632737961901"/>
    <x v="10"/>
    <n v="2518.5"/>
    <n v="0.98994185728775752"/>
    <n v="2493.1685675792173"/>
    <n v="0.18041795937566821"/>
    <x v="0"/>
    <n v="1.005048087592062"/>
    <n v="2666.8208194432391"/>
    <n v="0.12333306395685763"/>
  </r>
  <r>
    <x v="10"/>
    <x v="5"/>
    <x v="2"/>
    <x v="5"/>
    <s v="Forecast"/>
    <n v="2612.1397205930271"/>
    <n v="3042"/>
    <x v="3"/>
    <n v="-429.86027940697295"/>
    <n v="429.86027940697295"/>
    <n v="0.14130844161964901"/>
    <n v="-0.14130844161964901"/>
    <x v="10"/>
    <n v="2518.5"/>
    <n v="0.99832135466744543"/>
    <n v="2514.2723317299615"/>
    <n v="0.17348049581526578"/>
    <x v="0"/>
    <n v="1.005048087592062"/>
    <n v="2625.3260307052851"/>
    <n v="0.13697369141838095"/>
  </r>
  <r>
    <x v="10"/>
    <x v="5"/>
    <x v="3"/>
    <x v="5"/>
    <s v="Forecast"/>
    <n v="2623.3851511257471"/>
    <n v="3042"/>
    <x v="2"/>
    <n v="-418.61484887425286"/>
    <n v="418.61484887425286"/>
    <n v="0.13761171889357399"/>
    <n v="-0.13761171889357399"/>
    <x v="10"/>
    <n v="2518.5"/>
    <n v="1.0210580348212142"/>
    <n v="2571.534660697228"/>
    <n v="0.15465658754200262"/>
    <x v="0"/>
    <n v="1.005048087592062"/>
    <n v="2636.6282291563448"/>
    <n v="0.13325830731218119"/>
  </r>
  <r>
    <x v="10"/>
    <x v="5"/>
    <x v="4"/>
    <x v="5"/>
    <s v="Forecast"/>
    <n v="2649.7871078329658"/>
    <n v="3042"/>
    <x v="1"/>
    <n v="-392.21289216703417"/>
    <n v="392.21289216703417"/>
    <n v="0.128932574676869"/>
    <n v="-0.128932574676869"/>
    <x v="10"/>
    <n v="2518.5"/>
    <n v="1.0770333433744201"/>
    <n v="2712.5084752884773"/>
    <n v="0.10831411068754856"/>
    <x v="1"/>
    <n v="1.005048087592062"/>
    <n v="2663.1634652536231"/>
    <n v="0.12453535001524552"/>
  </r>
  <r>
    <x v="10"/>
    <x v="5"/>
    <x v="5"/>
    <x v="5"/>
    <s v="Forecast"/>
    <n v="2638.8898917323449"/>
    <n v="3042"/>
    <x v="0"/>
    <n v="-403.11010826765505"/>
    <n v="403.11010826765505"/>
    <n v="0.13251482849035301"/>
    <n v="-0.13251482849035301"/>
    <x v="10"/>
    <n v="2518.5"/>
    <n v="1.0942356836104683"/>
    <n v="2755.8325691729642"/>
    <n v="9.4072133736698149E-2"/>
    <x v="1"/>
    <n v="1.005048087592062"/>
    <n v="2652.2112390516168"/>
    <n v="0.1281356873597578"/>
  </r>
  <r>
    <x v="10"/>
    <x v="6"/>
    <x v="0"/>
    <x v="5"/>
    <s v="Forecast"/>
    <n v="2505.8237447977604"/>
    <n v="2688"/>
    <x v="6"/>
    <n v="-182.17625520223964"/>
    <n v="182.17625520223964"/>
    <n v="6.7773904465118898E-2"/>
    <n v="-6.7773904465118898E-2"/>
    <x v="10"/>
    <n v="2551.5"/>
    <n v="1.0001412151045626"/>
    <n v="2551.8603103392916"/>
    <n v="5.0647205974965935E-2"/>
    <x v="0"/>
    <n v="1.005048087592062"/>
    <n v="2518.4733625517683"/>
    <n v="6.3067945479252846E-2"/>
  </r>
  <r>
    <x v="10"/>
    <x v="6"/>
    <x v="1"/>
    <x v="5"/>
    <s v="Forecast"/>
    <n v="2517.8791395297276"/>
    <n v="2688"/>
    <x v="5"/>
    <n v="-170.12086047027242"/>
    <n v="170.12086047027242"/>
    <n v="6.3289010591619205E-2"/>
    <n v="-6.3289010591619205E-2"/>
    <x v="10"/>
    <n v="2551.5"/>
    <n v="0.98994185728775752"/>
    <n v="2525.8366488697134"/>
    <n v="6.0328627652636392E-2"/>
    <x v="0"/>
    <n v="1.005048087592062"/>
    <n v="2530.5896139722995"/>
    <n v="5.8560411468638579E-2"/>
  </r>
  <r>
    <x v="10"/>
    <x v="6"/>
    <x v="2"/>
    <x v="5"/>
    <s v="Forecast"/>
    <n v="2475.11774428731"/>
    <n v="2688"/>
    <x v="4"/>
    <n v="-212.88225571269004"/>
    <n v="212.88225571269004"/>
    <n v="7.9197267750256706E-2"/>
    <n v="-7.9197267750256706E-2"/>
    <x v="10"/>
    <n v="2551.5"/>
    <n v="0.99832135466744543"/>
    <n v="2547.216936433987"/>
    <n v="5.2374651624260776E-2"/>
    <x v="0"/>
    <n v="1.005048087592062"/>
    <n v="2487.612355461139"/>
    <n v="7.4548974902850063E-2"/>
  </r>
  <r>
    <x v="10"/>
    <x v="6"/>
    <x v="3"/>
    <x v="5"/>
    <s v="Forecast"/>
    <n v="2487.1108019942658"/>
    <n v="2688"/>
    <x v="3"/>
    <n v="-200.88919800573422"/>
    <n v="200.88919800573422"/>
    <n v="7.4735564734276103E-2"/>
    <n v="-7.4735564734276103E-2"/>
    <x v="10"/>
    <n v="2551.5"/>
    <n v="1.0210580348212142"/>
    <n v="2605.2295758463279"/>
    <n v="3.0792568509550648E-2"/>
    <x v="0"/>
    <n v="1.005048087592062"/>
    <n v="2499.6659551738962"/>
    <n v="7.0064748819235037E-2"/>
  </r>
  <r>
    <x v="10"/>
    <x v="6"/>
    <x v="4"/>
    <x v="5"/>
    <s v="Forecast"/>
    <n v="2513.8886764340564"/>
    <n v="2688"/>
    <x v="2"/>
    <n v="-174.11132356594362"/>
    <n v="174.11132356594362"/>
    <n v="6.4773557874234999E-2"/>
    <n v="-6.4773557874234999E-2"/>
    <x v="10"/>
    <n v="2551.5"/>
    <n v="1.0770333433744201"/>
    <n v="2748.0505756198331"/>
    <n v="2.2340243906187919E-2"/>
    <x v="1"/>
    <n v="1.005048087592062"/>
    <n v="2526.5790066693885"/>
    <n v="6.0052452875971545E-2"/>
  </r>
  <r>
    <x v="10"/>
    <x v="6"/>
    <x v="5"/>
    <x v="5"/>
    <s v="Forecast"/>
    <n v="2503.0231426570513"/>
    <n v="2688"/>
    <x v="1"/>
    <n v="-184.97685734294873"/>
    <n v="184.97685734294873"/>
    <n v="6.8815795142465996E-2"/>
    <n v="-6.8815795142465996E-2"/>
    <x v="10"/>
    <n v="2551.5"/>
    <n v="1.0942356836104683"/>
    <n v="2791.9423467321099"/>
    <n v="3.8669027802124202E-2"/>
    <x v="1"/>
    <n v="1.005048087592062"/>
    <n v="2515.6586227261423"/>
    <n v="6.4115095712000622E-2"/>
  </r>
  <r>
    <x v="10"/>
    <x v="6"/>
    <x v="6"/>
    <x v="5"/>
    <s v="Forecast"/>
    <n v="2414.4942509356042"/>
    <n v="2688"/>
    <x v="0"/>
    <n v="-273.50574906439579"/>
    <n v="273.50574906439579"/>
    <n v="0.10175065069359999"/>
    <n v="-0.10175065069359999"/>
    <x v="10"/>
    <n v="2551.5"/>
    <n v="1.112839466719562"/>
    <n v="2839.4098993349626"/>
    <n v="5.6328087550209294E-2"/>
    <x v="1"/>
    <n v="1.005048087592062"/>
    <n v="2426.6828294048573"/>
    <n v="9.72162092987882E-2"/>
  </r>
  <r>
    <x v="11"/>
    <x v="0"/>
    <x v="0"/>
    <x v="5"/>
    <s v="Forecast"/>
    <n v="1198.5678759199216"/>
    <n v="1237.5"/>
    <x v="0"/>
    <n v="-38.932124080078438"/>
    <n v="38.932124080078438"/>
    <n v="3.1460302286932099E-2"/>
    <n v="-3.1460302286932099E-2"/>
    <x v="11"/>
    <n v="1263"/>
    <n v="0.99460371097061751"/>
    <n v="1256.18448695589"/>
    <n v="1.5098575317890869E-2"/>
    <x v="0"/>
    <n v="1.018716649634493"/>
    <n v="1221.0010509166732"/>
    <n v="1.3332484107738834E-2"/>
  </r>
  <r>
    <x v="11"/>
    <x v="1"/>
    <x v="0"/>
    <x v="5"/>
    <s v="Forecast"/>
    <n v="1200.73299890252"/>
    <n v="1174.5"/>
    <x v="1"/>
    <n v="26.232998902519967"/>
    <n v="26.232998902519967"/>
    <n v="2.2335460964257099E-2"/>
    <n v="2.2335460964257099E-2"/>
    <x v="11"/>
    <n v="1126.5"/>
    <n v="0.99460371097061751"/>
    <n v="1120.4210804084007"/>
    <n v="4.6044205697402543E-2"/>
    <x v="0"/>
    <n v="1.018716649634493"/>
    <n v="1223.2066977475527"/>
    <n v="4.1470155596043126E-2"/>
  </r>
  <r>
    <x v="11"/>
    <x v="1"/>
    <x v="1"/>
    <x v="5"/>
    <s v="Forecast"/>
    <n v="1222.5"/>
    <n v="1174.5"/>
    <x v="0"/>
    <n v="48"/>
    <n v="48"/>
    <n v="4.0868454661558098E-2"/>
    <n v="4.0868454661558098E-2"/>
    <x v="11"/>
    <n v="1126.5"/>
    <n v="1.0194484432607946"/>
    <n v="1148.4086713332852"/>
    <n v="2.2214839222405146E-2"/>
    <x v="0"/>
    <n v="1.018716649634493"/>
    <n v="1245.3811041781678"/>
    <n v="6.0350024843054739E-2"/>
  </r>
  <r>
    <x v="11"/>
    <x v="2"/>
    <x v="0"/>
    <x v="5"/>
    <s v="Forecast"/>
    <n v="1203.0424634172914"/>
    <n v="1491"/>
    <x v="2"/>
    <n v="-287.9575365827086"/>
    <n v="287.9575365827086"/>
    <n v="0.19313047389853"/>
    <n v="-0.19313047389853"/>
    <x v="11"/>
    <n v="1087.5"/>
    <n v="0.99460371097061751"/>
    <n v="1081.6315356805464"/>
    <n v="0.27455966755161204"/>
    <x v="0"/>
    <n v="1.018716649634493"/>
    <n v="1225.5593877004903"/>
    <n v="0.17802857967773955"/>
  </r>
  <r>
    <x v="11"/>
    <x v="2"/>
    <x v="1"/>
    <x v="5"/>
    <s v="Forecast"/>
    <n v="1216.3874999999998"/>
    <n v="1491"/>
    <x v="1"/>
    <n v="-274.61250000000018"/>
    <n v="274.61250000000018"/>
    <n v="0.184180080482898"/>
    <n v="-0.184180080482898"/>
    <x v="11"/>
    <n v="1087.5"/>
    <n v="1.0194484432607946"/>
    <n v="1108.6501820461142"/>
    <n v="0.25643850969408838"/>
    <x v="0"/>
    <n v="1.018716649634493"/>
    <n v="1239.1541986572768"/>
    <n v="0.16891066488445555"/>
  </r>
  <r>
    <x v="11"/>
    <x v="2"/>
    <x v="2"/>
    <x v="5"/>
    <s v="Forecast"/>
    <n v="1203.5228829764471"/>
    <n v="1491"/>
    <x v="0"/>
    <n v="-287.47711702355286"/>
    <n v="287.47711702355286"/>
    <n v="0.19280826091452199"/>
    <n v="-0.19280826091452199"/>
    <x v="11"/>
    <n v="1087.5"/>
    <n v="1.0500658691844791"/>
    <n v="1141.946632738121"/>
    <n v="0.23410688615820185"/>
    <x v="0"/>
    <n v="1.018716649634493"/>
    <n v="1226.0487991042123"/>
    <n v="0.17770033594620233"/>
  </r>
  <r>
    <x v="11"/>
    <x v="3"/>
    <x v="0"/>
    <x v="5"/>
    <s v="Forecast"/>
    <n v="1205.2797571659767"/>
    <n v="1342.5"/>
    <x v="3"/>
    <n v="-137.22024283402334"/>
    <n v="137.22024283402334"/>
    <n v="0.102212471384747"/>
    <n v="-0.102212471384747"/>
    <x v="11"/>
    <n v="1276.5"/>
    <n v="0.99460371097061751"/>
    <n v="1269.6116370539933"/>
    <n v="5.4293007781010608E-2"/>
    <x v="0"/>
    <n v="1.018716649634493"/>
    <n v="1227.8385560923991"/>
    <n v="8.5408896765438266E-2"/>
  </r>
  <r>
    <x v="11"/>
    <x v="3"/>
    <x v="1"/>
    <x v="5"/>
    <s v="Forecast"/>
    <n v="1213.34653125"/>
    <n v="1342.5"/>
    <x v="2"/>
    <n v="-129.15346875"/>
    <n v="129.15346875"/>
    <n v="9.6203701117318394E-2"/>
    <n v="-9.6203701117318394E-2"/>
    <x v="11"/>
    <n v="1276.5"/>
    <n v="1.0194484432607946"/>
    <n v="1301.3259378224043"/>
    <n v="3.0669692497277998E-2"/>
    <x v="0"/>
    <n v="1.018716649634493"/>
    <n v="1236.0563131606336"/>
    <n v="7.9287662450179791E-2"/>
  </r>
  <r>
    <x v="11"/>
    <x v="3"/>
    <x v="2"/>
    <x v="5"/>
    <s v="Forecast"/>
    <n v="1205.6879508755219"/>
    <n v="1342.5"/>
    <x v="1"/>
    <n v="-136.81204912447811"/>
    <n v="136.81204912447811"/>
    <n v="0.101908416480058"/>
    <n v="-0.101908416480058"/>
    <x v="11"/>
    <n v="1276.5"/>
    <n v="1.0500658691844791"/>
    <n v="1340.4090820139875"/>
    <n v="1.5574808089478791E-3"/>
    <x v="0"/>
    <n v="1.018716649634493"/>
    <n v="1228.2543898205888"/>
    <n v="8.5099150971628443E-2"/>
  </r>
  <r>
    <x v="11"/>
    <x v="3"/>
    <x v="3"/>
    <x v="5"/>
    <s v="Forecast"/>
    <n v="1280.7615852847202"/>
    <n v="1342.5"/>
    <x v="0"/>
    <n v="-61.73841471527976"/>
    <n v="61.73841471527976"/>
    <n v="4.5987645970413202E-2"/>
    <n v="-4.5987645970413202E-2"/>
    <x v="11"/>
    <n v="1276.5"/>
    <n v="1.1311514375114269"/>
    <n v="1443.9148099833365"/>
    <n v="7.554175790192659E-2"/>
    <x v="0"/>
    <n v="1.018716649634493"/>
    <n v="1304.7331511418122"/>
    <n v="2.8131730993063549E-2"/>
  </r>
  <r>
    <x v="11"/>
    <x v="4"/>
    <x v="0"/>
    <x v="5"/>
    <s v="Forecast"/>
    <n v="1207.4448801485751"/>
    <n v="1182"/>
    <x v="4"/>
    <n v="25.444880148575066"/>
    <n v="25.444880148575066"/>
    <n v="2.1526971360892599E-2"/>
    <n v="2.1526971360892599E-2"/>
    <x v="11"/>
    <n v="1113"/>
    <n v="0.99460371097061751"/>
    <n v="1106.9939303102972"/>
    <n v="6.3456911751017614E-2"/>
    <x v="0"/>
    <n v="1.018716649634493"/>
    <n v="1230.0442029232784"/>
    <n v="4.0646533776039225E-2"/>
  </r>
  <r>
    <x v="11"/>
    <x v="4"/>
    <x v="1"/>
    <x v="5"/>
    <s v="Forecast"/>
    <n v="1210.3131649218749"/>
    <n v="1182"/>
    <x v="3"/>
    <n v="28.313164921874886"/>
    <n v="28.313164921874886"/>
    <n v="2.3953608224936501E-2"/>
    <n v="2.3953608224936501E-2"/>
    <x v="11"/>
    <n v="1113"/>
    <n v="1.0194484432607946"/>
    <n v="1134.6461173492644"/>
    <n v="4.0062506472703562E-2"/>
    <x v="0"/>
    <n v="1.018716649634493"/>
    <n v="1232.9661723777319"/>
    <n v="4.3118589152057477E-2"/>
  </r>
  <r>
    <x v="11"/>
    <x v="4"/>
    <x v="2"/>
    <x v="5"/>
    <s v="Forecast"/>
    <n v="1207.7831778746263"/>
    <n v="1182"/>
    <x v="2"/>
    <n v="25.78317787462629"/>
    <n v="25.78317787462629"/>
    <n v="2.1813179250952899E-2"/>
    <n v="2.1813179250952899E-2"/>
    <x v="11"/>
    <n v="1113"/>
    <n v="1.0500658691844791"/>
    <n v="1168.7233124023253"/>
    <n v="1.1232392214614813E-2"/>
    <x v="0"/>
    <n v="1.018716649634493"/>
    <n v="1230.3888324493403"/>
    <n v="4.0938098518900401E-2"/>
  </r>
  <r>
    <x v="11"/>
    <x v="4"/>
    <x v="3"/>
    <x v="5"/>
    <s v="Forecast"/>
    <n v="1283.8446777258798"/>
    <n v="1182"/>
    <x v="1"/>
    <n v="101.84467772587982"/>
    <n v="101.84467772587982"/>
    <n v="8.6163009920372097E-2"/>
    <n v="8.6163009920372097E-2"/>
    <x v="11"/>
    <n v="1113"/>
    <n v="1.1311514375114269"/>
    <n v="1258.9715499502181"/>
    <n v="6.511975461101363E-2"/>
    <x v="0"/>
    <n v="1.018716649634493"/>
    <n v="1307.8739487439836"/>
    <n v="0.10649234242299802"/>
  </r>
  <r>
    <x v="11"/>
    <x v="4"/>
    <x v="4"/>
    <x v="5"/>
    <s v="Forecast"/>
    <n v="1300.3174401398828"/>
    <n v="1182"/>
    <x v="0"/>
    <n v="118.31744013988282"/>
    <n v="118.31744013988282"/>
    <n v="0.100099357140341"/>
    <n v="0.100099357140341"/>
    <x v="11"/>
    <n v="1113"/>
    <n v="1.1551160713593613"/>
    <n v="1285.6441874229693"/>
    <n v="8.7685437752089049E-2"/>
    <x v="1"/>
    <n v="1.018716649634493"/>
    <n v="1324.6550260806018"/>
    <n v="0.12068953137106754"/>
  </r>
  <r>
    <x v="11"/>
    <x v="5"/>
    <x v="0"/>
    <x v="5"/>
    <s v="Forecast"/>
    <n v="1209.7543446633467"/>
    <n v="1344"/>
    <x v="5"/>
    <n v="-134.24565533665327"/>
    <n v="134.24565533665327"/>
    <n v="9.9885160220724203E-2"/>
    <n v="-9.9885160220724203E-2"/>
    <x v="11"/>
    <n v="1234.5"/>
    <n v="0.99460371097061751"/>
    <n v="1227.8382811932272"/>
    <n v="8.6429850302658331E-2"/>
    <x v="0"/>
    <n v="1.018716649634493"/>
    <n v="1232.3968928762163"/>
    <n v="8.3038026133767651E-2"/>
  </r>
  <r>
    <x v="11"/>
    <x v="5"/>
    <x v="1"/>
    <x v="5"/>
    <s v="Forecast"/>
    <n v="1207.2873820095704"/>
    <n v="1344"/>
    <x v="4"/>
    <n v="-136.71261799042964"/>
    <n v="136.71261799042964"/>
    <n v="0.10172069790954601"/>
    <n v="-0.10172069790954601"/>
    <x v="11"/>
    <n v="1234.5"/>
    <n v="1.0194484432607946"/>
    <n v="1258.5091032054511"/>
    <n v="6.3609298210229842E-2"/>
    <x v="0"/>
    <n v="1.018716649634493"/>
    <n v="1229.8837569467878"/>
    <n v="8.4907918938401938E-2"/>
  </r>
  <r>
    <x v="11"/>
    <x v="5"/>
    <x v="2"/>
    <x v="5"/>
    <s v="Forecast"/>
    <n v="1210.0180866736712"/>
    <n v="1344"/>
    <x v="3"/>
    <n v="-133.98191332632882"/>
    <n v="133.98191332632882"/>
    <n v="9.9688923605899399E-2"/>
    <n v="-9.9688923605899399E-2"/>
    <x v="11"/>
    <n v="1234.5"/>
    <n v="1.0500658691844791"/>
    <n v="1296.3063155082393"/>
    <n v="3.5486372389702883E-2"/>
    <x v="0"/>
    <n v="1.018716649634493"/>
    <n v="1232.665571253342"/>
    <n v="8.2838116626977668E-2"/>
  </r>
  <r>
    <x v="11"/>
    <x v="5"/>
    <x v="3"/>
    <x v="5"/>
    <s v="Forecast"/>
    <n v="1287.133309663117"/>
    <n v="1344"/>
    <x v="2"/>
    <n v="-56.866690336883039"/>
    <n v="56.866690336883039"/>
    <n v="4.2311525548276101E-2"/>
    <n v="-4.2311525548276101E-2"/>
    <x v="11"/>
    <n v="1234.5"/>
    <n v="1.1311514375114269"/>
    <n v="1396.4064496078565"/>
    <n v="3.8992894053464677E-2"/>
    <x v="0"/>
    <n v="1.018716649634493"/>
    <n v="1311.2241328529669"/>
    <n v="2.4386805912971033E-2"/>
  </r>
  <r>
    <x v="11"/>
    <x v="5"/>
    <x v="4"/>
    <x v="5"/>
    <s v="Forecast"/>
    <n v="1303.9212195905482"/>
    <n v="1344"/>
    <x v="1"/>
    <n v="-40.078780409451838"/>
    <n v="40.078780409451838"/>
    <n v="2.9820521137985001E-2"/>
    <n v="-2.9820521137985001E-2"/>
    <x v="11"/>
    <n v="1234.5"/>
    <n v="1.1551160713593613"/>
    <n v="1425.9907900931316"/>
    <n v="6.1005052152627706E-2"/>
    <x v="1"/>
    <n v="1.018716649634493"/>
    <n v="1328.3262562086054"/>
    <n v="1.1662011749549553E-2"/>
  </r>
  <r>
    <x v="11"/>
    <x v="5"/>
    <x v="5"/>
    <x v="5"/>
    <s v="Forecast"/>
    <n v="1296.9123454938447"/>
    <n v="1344"/>
    <x v="0"/>
    <n v="-47.087654506155332"/>
    <n v="47.087654506155332"/>
    <n v="3.5035457221841801E-2"/>
    <n v="-3.5035457221841801E-2"/>
    <x v="11"/>
    <n v="1234.5"/>
    <n v="1.1615776565712919"/>
    <n v="1433.9676170372597"/>
    <n v="6.694019124796112E-2"/>
    <x v="1"/>
    <n v="1.018716649634493"/>
    <n v="1321.1861994711016"/>
    <n v="1.6974553964954134E-2"/>
  </r>
  <r>
    <x v="11"/>
    <x v="6"/>
    <x v="0"/>
    <x v="5"/>
    <s v="Forecast"/>
    <n v="1211.9194676459449"/>
    <n v="1431"/>
    <x v="6"/>
    <n v="-219.08053235405509"/>
    <n v="219.08053235405509"/>
    <n v="0.15309610926209299"/>
    <n v="-0.15309610926209299"/>
    <x v="11"/>
    <n v="1302"/>
    <n v="0.99460371097061751"/>
    <n v="1294.974031683744"/>
    <n v="9.5056581632603776E-2"/>
    <x v="0"/>
    <n v="1.018716649634493"/>
    <n v="1234.6025397070953"/>
    <n v="0.13724490586506269"/>
  </r>
  <r>
    <x v="11"/>
    <x v="6"/>
    <x v="1"/>
    <x v="5"/>
    <s v="Forecast"/>
    <n v="1204.2691635545464"/>
    <n v="1431"/>
    <x v="5"/>
    <n v="-226.73083644545363"/>
    <n v="226.73083644545363"/>
    <n v="0.158442233714503"/>
    <n v="-0.158442233714503"/>
    <x v="11"/>
    <n v="1302"/>
    <n v="1.0194484432607946"/>
    <n v="1327.3218731255547"/>
    <n v="7.2451521226027465E-2"/>
    <x v="0"/>
    <n v="1.018716649634493"/>
    <n v="1226.8090475544209"/>
    <n v="0.1426910918557506"/>
  </r>
  <r>
    <x v="11"/>
    <x v="6"/>
    <x v="2"/>
    <x v="5"/>
    <s v="Forecast"/>
    <n v="1212.1133136727758"/>
    <n v="1431"/>
    <x v="4"/>
    <n v="-218.8866863272242"/>
    <n v="218.8866863272242"/>
    <n v="0.15296064732859799"/>
    <n v="-0.15296064732859799"/>
    <x v="11"/>
    <n v="1302"/>
    <n v="1.0500658691844791"/>
    <n v="1367.1857616781917"/>
    <n v="4.4594156758775864E-2"/>
    <x v="0"/>
    <n v="1.018716649634493"/>
    <n v="1234.8000138820935"/>
    <n v="0.13710690853801993"/>
  </r>
  <r>
    <x v="11"/>
    <x v="6"/>
    <x v="3"/>
    <x v="5"/>
    <s v="Forecast"/>
    <n v="1290.2164021042765"/>
    <n v="1431"/>
    <x v="3"/>
    <n v="-140.78359789572346"/>
    <n v="140.78359789572346"/>
    <n v="9.8381270367381896E-2"/>
    <n v="-9.8381270367381896E-2"/>
    <x v="11"/>
    <n v="1302"/>
    <n v="1.1311514375114269"/>
    <n v="1472.7591716398779"/>
    <n v="2.9181811069097049E-2"/>
    <x v="0"/>
    <n v="1.018716649634493"/>
    <n v="1314.3649304551384"/>
    <n v="8.1505988500951504E-2"/>
  </r>
  <r>
    <x v="11"/>
    <x v="6"/>
    <x v="4"/>
    <x v="5"/>
    <s v="Forecast"/>
    <n v="1307.2997628255471"/>
    <n v="1431"/>
    <x v="2"/>
    <n v="-123.70023717445292"/>
    <n v="123.70023717445292"/>
    <n v="8.6443212560763802E-2"/>
    <n v="-8.6443212560763802E-2"/>
    <x v="11"/>
    <n v="1302"/>
    <n v="1.1551160713593613"/>
    <n v="1503.9611249098884"/>
    <n v="5.0986111048140069E-2"/>
    <x v="1"/>
    <n v="1.018716649634493"/>
    <n v="1331.7680344536086"/>
    <n v="6.9344490249050594E-2"/>
  </r>
  <r>
    <x v="11"/>
    <x v="6"/>
    <x v="5"/>
    <x v="5"/>
    <s v="Forecast"/>
    <n v="1285.1354815568855"/>
    <n v="1431"/>
    <x v="1"/>
    <n v="-145.86451844311455"/>
    <n v="145.86451844311455"/>
    <n v="0.101931878716362"/>
    <n v="-0.101931878716362"/>
    <x v="11"/>
    <n v="1302"/>
    <n v="1.1615776565712919"/>
    <n v="1512.374108855822"/>
    <n v="5.6865205349980422E-2"/>
    <x v="1"/>
    <n v="1.018716649634493"/>
    <n v="1309.1889120980411"/>
    <n v="8.5123052342389163E-2"/>
  </r>
  <r>
    <x v="11"/>
    <x v="6"/>
    <x v="6"/>
    <x v="5"/>
    <s v="Forecast"/>
    <n v="1295.0315589082168"/>
    <n v="1431"/>
    <x v="0"/>
    <n v="-135.96844109178323"/>
    <n v="135.96844109178323"/>
    <n v="9.5016380916689902E-2"/>
    <n v="-9.5016380916689902E-2"/>
    <x v="11"/>
    <n v="1302"/>
    <n v="1.0674661218161907"/>
    <n v="1389.8408906046802"/>
    <n v="2.8762480360111652E-2"/>
    <x v="1"/>
    <n v="1.018716649634493"/>
    <n v="1319.2702108619133"/>
    <n v="7.8078119593352022E-2"/>
  </r>
  <r>
    <x v="12"/>
    <x v="0"/>
    <x v="0"/>
    <x v="5"/>
    <s v="Forecast"/>
    <n v="232500"/>
    <n v="431322"/>
    <x v="0"/>
    <n v="-198822"/>
    <n v="198822"/>
    <n v="0.46095956153407402"/>
    <n v="-0.46095956153407402"/>
    <x v="12"/>
    <n v="202357.5"/>
    <n v="1.0565306683721127"/>
    <n v="213796.90472510981"/>
    <n v="0.50432181821212507"/>
    <x v="0"/>
    <n v="0.9876487436855329"/>
    <n v="229628.33290688641"/>
    <n v="0.46761738815342968"/>
  </r>
  <r>
    <x v="12"/>
    <x v="1"/>
    <x v="0"/>
    <x v="5"/>
    <s v="Forecast"/>
    <n v="237000"/>
    <n v="431322"/>
    <x v="1"/>
    <n v="-194322"/>
    <n v="194322"/>
    <n v="0.450526520789572"/>
    <n v="-0.450526520789572"/>
    <x v="12"/>
    <n v="182829"/>
    <n v="1.0565306683721127"/>
    <n v="193164.445567805"/>
    <n v="0.55215721533377615"/>
    <x v="0"/>
    <n v="0.9876487436855329"/>
    <n v="234072.75225347129"/>
    <n v="0.45731320856930252"/>
  </r>
  <r>
    <x v="12"/>
    <x v="1"/>
    <x v="1"/>
    <x v="5"/>
    <s v="Forecast"/>
    <n v="237000"/>
    <n v="431322"/>
    <x v="0"/>
    <n v="-194322"/>
    <n v="194322"/>
    <n v="0.450526520789572"/>
    <n v="-0.450526520789572"/>
    <x v="12"/>
    <n v="182829"/>
    <n v="1.443884372861105"/>
    <n v="263983.93600582296"/>
    <n v="0.38796551994606587"/>
    <x v="0"/>
    <n v="0.9876487436855329"/>
    <n v="234072.75225347129"/>
    <n v="0.45731320856930252"/>
  </r>
  <r>
    <x v="12"/>
    <x v="2"/>
    <x v="0"/>
    <x v="5"/>
    <s v="Forecast"/>
    <n v="300000"/>
    <n v="206346"/>
    <x v="2"/>
    <n v="93654"/>
    <n v="93654"/>
    <n v="0.45386874472972599"/>
    <n v="0.45386874472972599"/>
    <x v="12"/>
    <n v="302077.5"/>
    <n v="1.0565306683721127"/>
    <n v="319154.14297517686"/>
    <n v="0.54669411074203944"/>
    <x v="0"/>
    <n v="0.9876487436855329"/>
    <n v="296294.62310565985"/>
    <n v="0.43591163921597631"/>
  </r>
  <r>
    <x v="12"/>
    <x v="2"/>
    <x v="1"/>
    <x v="5"/>
    <s v="Forecast"/>
    <n v="300000"/>
    <n v="206346"/>
    <x v="1"/>
    <n v="93654"/>
    <n v="93654"/>
    <n v="0.45386874472972599"/>
    <n v="0.45386874472972599"/>
    <x v="12"/>
    <n v="302077.5"/>
    <n v="1.443884372861105"/>
    <n v="436164.98164295044"/>
    <n v="1.1137554478543341"/>
    <x v="0"/>
    <n v="0.9876487436855329"/>
    <n v="296294.62310565985"/>
    <n v="0.43591163921597631"/>
  </r>
  <r>
    <x v="12"/>
    <x v="2"/>
    <x v="2"/>
    <x v="5"/>
    <s v="Forecast"/>
    <n v="322500"/>
    <n v="206346"/>
    <x v="0"/>
    <n v="116154"/>
    <n v="116154"/>
    <n v="0.56290890058445497"/>
    <n v="0.56290890058445497"/>
    <x v="12"/>
    <n v="302077.5"/>
    <n v="1.9414352381122304"/>
    <n v="586463.90314084722"/>
    <n v="1.8421384622955967"/>
    <x v="0"/>
    <n v="0.9876487436855329"/>
    <n v="318516.71983858437"/>
    <n v="0.54360501215717472"/>
  </r>
  <r>
    <x v="12"/>
    <x v="3"/>
    <x v="0"/>
    <x v="5"/>
    <s v="Forecast"/>
    <n v="243000"/>
    <n v="207874.5"/>
    <x v="3"/>
    <n v="35125.5"/>
    <n v="35125.5"/>
    <n v="0.16897454954792401"/>
    <n v="0.16897454954792401"/>
    <x v="12"/>
    <n v="196222.5"/>
    <n v="1.0565306683721127"/>
    <n v="207315.08907464688"/>
    <n v="2.6910993188347804E-3"/>
    <x v="0"/>
    <n v="0.9876487436855329"/>
    <n v="239998.64471558449"/>
    <n v="0.15453624526136922"/>
  </r>
  <r>
    <x v="12"/>
    <x v="3"/>
    <x v="1"/>
    <x v="5"/>
    <s v="Forecast"/>
    <n v="243000"/>
    <n v="207874.5"/>
    <x v="2"/>
    <n v="35125.5"/>
    <n v="35125.5"/>
    <n v="0.16897454954792401"/>
    <n v="0.16897454954792401"/>
    <x v="12"/>
    <n v="196222.5"/>
    <n v="1.443884372861105"/>
    <n v="283322.60135373817"/>
    <n v="0.3629502481244124"/>
    <x v="0"/>
    <n v="0.9876487436855329"/>
    <n v="239998.64471558449"/>
    <n v="0.15453624526136922"/>
  </r>
  <r>
    <x v="12"/>
    <x v="3"/>
    <x v="2"/>
    <x v="5"/>
    <s v="Forecast"/>
    <n v="267000"/>
    <n v="207874.5"/>
    <x v="1"/>
    <n v="59125.5"/>
    <n v="59125.5"/>
    <n v="0.28442882604648501"/>
    <n v="0.28442882604648501"/>
    <x v="12"/>
    <n v="196222.5"/>
    <n v="1.9414352381122304"/>
    <n v="380953.2760104771"/>
    <n v="0.83261186923108466"/>
    <x v="0"/>
    <n v="0.9876487436855329"/>
    <n v="263702.21456403728"/>
    <n v="0.26856451639829454"/>
  </r>
  <r>
    <x v="12"/>
    <x v="3"/>
    <x v="3"/>
    <x v="5"/>
    <s v="Forecast"/>
    <n v="208409.46000000002"/>
    <n v="207874.5"/>
    <x v="0"/>
    <n v="534.96000000002095"/>
    <n v="534.96000000002095"/>
    <n v="2.5734758231530101E-3"/>
    <n v="2.5734758231530101E-3"/>
    <x v="12"/>
    <n v="196222.5"/>
    <n v="1.7245766666295248"/>
    <n v="338400.74496771191"/>
    <n v="0.6279088823675435"/>
    <x v="0"/>
    <n v="0.9876487436855329"/>
    <n v="205835.34134118035"/>
    <n v="9.8095661508249034E-3"/>
  </r>
  <r>
    <x v="12"/>
    <x v="4"/>
    <x v="0"/>
    <x v="5"/>
    <s v="Forecast"/>
    <n v="240000"/>
    <n v="232104"/>
    <x v="4"/>
    <n v="7896"/>
    <n v="7896"/>
    <n v="3.4019232757729299E-2"/>
    <n v="3.4019232757729299E-2"/>
    <x v="12"/>
    <n v="203424"/>
    <n v="1.0565306683721127"/>
    <n v="214923.69468292868"/>
    <n v="7.4019858843756781E-2"/>
    <x v="0"/>
    <n v="0.9876487436855329"/>
    <n v="237035.69848452791"/>
    <n v="2.1247796179850013E-2"/>
  </r>
  <r>
    <x v="12"/>
    <x v="4"/>
    <x v="1"/>
    <x v="5"/>
    <s v="Forecast"/>
    <n v="240000"/>
    <n v="232104"/>
    <x v="3"/>
    <n v="7896"/>
    <n v="7896"/>
    <n v="3.4019232757729299E-2"/>
    <n v="3.4019232757729299E-2"/>
    <x v="12"/>
    <n v="203424"/>
    <n v="1.443884372861105"/>
    <n v="293720.73466489743"/>
    <n v="0.26547036959680759"/>
    <x v="0"/>
    <n v="0.9876487436855329"/>
    <n v="237035.69848452791"/>
    <n v="2.1247796179850013E-2"/>
  </r>
  <r>
    <x v="12"/>
    <x v="4"/>
    <x v="2"/>
    <x v="5"/>
    <s v="Forecast"/>
    <n v="247500"/>
    <n v="232104"/>
    <x v="2"/>
    <n v="15396"/>
    <n v="15396"/>
    <n v="6.6332333781408306E-2"/>
    <n v="6.6332333781408306E-2"/>
    <x v="12"/>
    <n v="203424"/>
    <n v="1.9414352381122304"/>
    <n v="394934.52187774237"/>
    <n v="0.7015412137565159"/>
    <x v="0"/>
    <n v="0.9876487436855329"/>
    <n v="244443.0640621694"/>
    <n v="5.3161789810470324E-2"/>
  </r>
  <r>
    <x v="12"/>
    <x v="4"/>
    <x v="3"/>
    <x v="5"/>
    <s v="Forecast"/>
    <n v="222000"/>
    <n v="232104"/>
    <x v="1"/>
    <n v="-10104"/>
    <n v="10104"/>
    <n v="4.3532209699100398E-2"/>
    <n v="-4.3532209699100398E-2"/>
    <x v="12"/>
    <n v="203424"/>
    <n v="1.7245766666295248"/>
    <n v="350820.28383244446"/>
    <n v="0.51147883635113767"/>
    <x v="0"/>
    <n v="0.9876487436855329"/>
    <n v="219258.0210981883"/>
    <n v="5.53457885336388E-2"/>
  </r>
  <r>
    <x v="12"/>
    <x v="4"/>
    <x v="4"/>
    <x v="5"/>
    <s v="Forecast"/>
    <n v="222000"/>
    <n v="232104"/>
    <x v="0"/>
    <n v="-10104"/>
    <n v="10104"/>
    <n v="4.3532209699100398E-2"/>
    <n v="-4.3532209699100398E-2"/>
    <x v="12"/>
    <n v="203424"/>
    <n v="1.3672088167075127"/>
    <n v="278123.08632990904"/>
    <n v="0.19826925141276774"/>
    <x v="1"/>
    <n v="0.9876487436855329"/>
    <n v="219258.0210981883"/>
    <n v="5.53457885336388E-2"/>
  </r>
  <r>
    <x v="12"/>
    <x v="5"/>
    <x v="0"/>
    <x v="5"/>
    <s v="Forecast"/>
    <n v="330000"/>
    <n v="270246"/>
    <x v="5"/>
    <n v="59754"/>
    <n v="59754"/>
    <n v="0.22110965564707699"/>
    <n v="0.22110965564707699"/>
    <x v="12"/>
    <n v="397297.5"/>
    <n v="1.0565306683721127"/>
    <n v="419756.99321756948"/>
    <n v="0.55324035588896592"/>
    <x v="0"/>
    <n v="0.9876487436855329"/>
    <n v="325924.08541622583"/>
    <n v="0.2060274173021093"/>
  </r>
  <r>
    <x v="12"/>
    <x v="5"/>
    <x v="1"/>
    <x v="5"/>
    <s v="Forecast"/>
    <n v="330000"/>
    <n v="270246"/>
    <x v="4"/>
    <n v="59754"/>
    <n v="59754"/>
    <n v="0.22110965564707699"/>
    <n v="0.22110965564707699"/>
    <x v="12"/>
    <n v="397297.5"/>
    <n v="1.443884372861105"/>
    <n v="573651.65162678494"/>
    <n v="1.1227017296344255"/>
    <x v="0"/>
    <n v="0.9876487436855329"/>
    <n v="325924.08541622583"/>
    <n v="0.2060274173021093"/>
  </r>
  <r>
    <x v="12"/>
    <x v="5"/>
    <x v="2"/>
    <x v="5"/>
    <s v="Forecast"/>
    <n v="330000"/>
    <n v="270246"/>
    <x v="3"/>
    <n v="59754"/>
    <n v="59754"/>
    <n v="0.22110965564707699"/>
    <n v="0.22110965564707699"/>
    <x v="12"/>
    <n v="397297.5"/>
    <n v="1.9414352381122304"/>
    <n v="771327.36651389382"/>
    <n v="1.8541675603483265"/>
    <x v="0"/>
    <n v="0.9876487436855329"/>
    <n v="325924.08541622583"/>
    <n v="0.2060274173021093"/>
  </r>
  <r>
    <x v="12"/>
    <x v="5"/>
    <x v="3"/>
    <x v="5"/>
    <s v="Forecast"/>
    <n v="352500"/>
    <n v="270246"/>
    <x v="2"/>
    <n v="82254"/>
    <n v="82254"/>
    <n v="0.304367132168469"/>
    <n v="0.304367132168469"/>
    <x v="12"/>
    <n v="397297.5"/>
    <n v="1.7245766666295248"/>
    <n v="685169.99821024365"/>
    <n v="1.5353566684067244"/>
    <x v="0"/>
    <n v="0.9876487436855329"/>
    <n v="348146.18214915035"/>
    <n v="0.28825655939088962"/>
  </r>
  <r>
    <x v="12"/>
    <x v="5"/>
    <x v="4"/>
    <x v="5"/>
    <s v="Forecast"/>
    <n v="352500"/>
    <n v="270246"/>
    <x v="1"/>
    <n v="82254"/>
    <n v="82254"/>
    <n v="0.304367132168469"/>
    <n v="0.304367132168469"/>
    <x v="12"/>
    <n v="397297.5"/>
    <n v="1.3672088167075127"/>
    <n v="543188.64485585305"/>
    <n v="1.0099784820343429"/>
    <x v="1"/>
    <n v="0.9876487436855329"/>
    <n v="348146.18214915035"/>
    <n v="0.28825655939088962"/>
  </r>
  <r>
    <x v="12"/>
    <x v="5"/>
    <x v="5"/>
    <x v="5"/>
    <s v="Forecast"/>
    <n v="352500"/>
    <n v="270246"/>
    <x v="0"/>
    <n v="82254"/>
    <n v="82254"/>
    <n v="0.304367132168469"/>
    <n v="0.304367132168469"/>
    <x v="12"/>
    <n v="397297.5"/>
    <n v="0.96115249606000053"/>
    <n v="381863.48380339803"/>
    <n v="0.41302177942836538"/>
    <x v="1"/>
    <n v="0.9876487436855329"/>
    <n v="348146.18214915035"/>
    <n v="0.28825655939088962"/>
  </r>
  <r>
    <x v="12"/>
    <x v="6"/>
    <x v="0"/>
    <x v="5"/>
    <s v="Forecast"/>
    <n v="255000"/>
    <n v="230841"/>
    <x v="6"/>
    <n v="24159"/>
    <n v="24159"/>
    <n v="0.10465645184347699"/>
    <n v="0.10465645184347699"/>
    <x v="12"/>
    <n v="186460.5"/>
    <n v="1.0565306683721127"/>
    <n v="197001.23668999833"/>
    <n v="0.14659338380097847"/>
    <x v="0"/>
    <n v="0.9876487436855329"/>
    <n v="251850.4296398109"/>
    <n v="9.1012556867328162E-2"/>
  </r>
  <r>
    <x v="12"/>
    <x v="6"/>
    <x v="1"/>
    <x v="5"/>
    <s v="Forecast"/>
    <n v="255000"/>
    <n v="230841"/>
    <x v="5"/>
    <n v="24159"/>
    <n v="24159"/>
    <n v="0.10465645184347699"/>
    <n v="0.10465645184347699"/>
    <x v="12"/>
    <n v="186460.5"/>
    <n v="1.443884372861105"/>
    <n v="269227.4021058681"/>
    <n v="0.16628935980119691"/>
    <x v="0"/>
    <n v="0.9876487436855329"/>
    <n v="251850.4296398109"/>
    <n v="9.1012556867328162E-2"/>
  </r>
  <r>
    <x v="12"/>
    <x v="6"/>
    <x v="2"/>
    <x v="5"/>
    <s v="Forecast"/>
    <n v="255000"/>
    <n v="230841"/>
    <x v="4"/>
    <n v="24159"/>
    <n v="24159"/>
    <n v="0.10465645184347699"/>
    <n v="0.10465645184347699"/>
    <x v="12"/>
    <n v="186460.5"/>
    <n v="1.9414352381122304"/>
    <n v="362000.98521602555"/>
    <n v="0.56818323095128487"/>
    <x v="0"/>
    <n v="0.9876487436855329"/>
    <n v="251850.4296398109"/>
    <n v="9.1012556867328162E-2"/>
  </r>
  <r>
    <x v="12"/>
    <x v="6"/>
    <x v="3"/>
    <x v="5"/>
    <s v="Forecast"/>
    <n v="262500"/>
    <n v="230841"/>
    <x v="3"/>
    <n v="31659"/>
    <n v="31659"/>
    <n v="0.13714634748593199"/>
    <n v="0.13714634748593199"/>
    <x v="12"/>
    <n v="186460.5"/>
    <n v="1.7245766666295248"/>
    <n v="321565.42754807451"/>
    <n v="0.39301695776779044"/>
    <x v="0"/>
    <n v="0.9876487436855329"/>
    <n v="259257.7952174524"/>
    <n v="0.1231011614810731"/>
  </r>
  <r>
    <x v="12"/>
    <x v="6"/>
    <x v="4"/>
    <x v="5"/>
    <s v="Forecast"/>
    <n v="262500"/>
    <n v="230841"/>
    <x v="2"/>
    <n v="31659"/>
    <n v="31659"/>
    <n v="0.13714634748593199"/>
    <n v="0.13714634748593199"/>
    <x v="12"/>
    <n v="186460.5"/>
    <n v="1.3672088167075127"/>
    <n v="254930.43956769118"/>
    <n v="0.10435511701860233"/>
    <x v="1"/>
    <n v="0.9876487436855329"/>
    <n v="259257.7952174524"/>
    <n v="0.1231011614810731"/>
  </r>
  <r>
    <x v="12"/>
    <x v="6"/>
    <x v="5"/>
    <x v="5"/>
    <s v="Forecast"/>
    <n v="262500"/>
    <n v="230841"/>
    <x v="1"/>
    <n v="31659"/>
    <n v="31659"/>
    <n v="0.13714634748593199"/>
    <n v="0.13714634748593199"/>
    <x v="12"/>
    <n v="186460.5"/>
    <n v="0.96115249606000053"/>
    <n v="179216.97499159572"/>
    <n v="0.22363455802220697"/>
    <x v="1"/>
    <n v="0.9876487436855329"/>
    <n v="259257.7952174524"/>
    <n v="0.1231011614810731"/>
  </r>
  <r>
    <x v="12"/>
    <x v="6"/>
    <x v="6"/>
    <x v="5"/>
    <s v="Forecast"/>
    <n v="267092.32769204484"/>
    <n v="230841"/>
    <x v="0"/>
    <n v="36251.327692044841"/>
    <n v="36251.327692044841"/>
    <n v="0.15704024714866399"/>
    <n v="0.15704024714866399"/>
    <x v="12"/>
    <n v="186460.5"/>
    <n v="0.96019285235099616"/>
    <n v="179038.03934579293"/>
    <n v="0.22440970475005337"/>
    <x v="1"/>
    <n v="0.9876487436855329"/>
    <n v="263793.40189309279"/>
    <n v="0.14274934648997703"/>
  </r>
  <r>
    <x v="0"/>
    <x v="0"/>
    <x v="0"/>
    <x v="6"/>
    <s v="Forecast"/>
    <n v="57305.217858568234"/>
    <n v="57557.25"/>
    <x v="0"/>
    <n v="-252.03214143176592"/>
    <n v="252.03214143176592"/>
    <n v="4.3788079074619799E-3"/>
    <n v="-4.3788079074619799E-3"/>
    <x v="0"/>
    <n v="57633.75"/>
    <n v="1.0131912452322684"/>
    <n v="58394.010929905249"/>
    <n v="1.4537889317249334E-2"/>
    <x v="0"/>
    <n v="1.0018126307383399"/>
    <n v="57409.091057925943"/>
    <n v="2.5741143309323594E-3"/>
  </r>
  <r>
    <x v="0"/>
    <x v="1"/>
    <x v="0"/>
    <x v="6"/>
    <s v="Forecast"/>
    <n v="57429.189661483382"/>
    <n v="57582"/>
    <x v="1"/>
    <n v="-152.81033851661778"/>
    <n v="152.81033851661778"/>
    <n v="2.6537865742179501E-3"/>
    <n v="-2.6537865742179501E-3"/>
    <x v="0"/>
    <n v="57622.5"/>
    <n v="1.0131912452322684"/>
    <n v="58382.612528396392"/>
    <n v="1.3903868021193984E-2"/>
    <x v="0"/>
    <n v="1.0018126307383399"/>
    <n v="57533.287575941744"/>
    <n v="8.4596617099538308E-4"/>
  </r>
  <r>
    <x v="0"/>
    <x v="1"/>
    <x v="1"/>
    <x v="6"/>
    <s v="Forecast"/>
    <n v="57565.078561942246"/>
    <n v="57582"/>
    <x v="0"/>
    <n v="-16.921438057754131"/>
    <n v="16.921438057754131"/>
    <n v="2.93866799655346E-4"/>
    <n v="-2.93866799655346E-4"/>
    <x v="0"/>
    <n v="57622.5"/>
    <n v="1.0068380169619742"/>
    <n v="58016.523632391356"/>
    <n v="7.5461712408626987E-3"/>
    <x v="0"/>
    <n v="1.0018126307383399"/>
    <n v="57669.422792798578"/>
    <n v="1.5182312666905903E-3"/>
  </r>
  <r>
    <x v="0"/>
    <x v="2"/>
    <x v="0"/>
    <x v="6"/>
    <s v="Forecast"/>
    <n v="57719.865155137777"/>
    <n v="57363.75"/>
    <x v="2"/>
    <n v="356.11515513777704"/>
    <n v="356.11515513777704"/>
    <n v="6.2080173478508104E-3"/>
    <n v="6.2080173478508104E-3"/>
    <x v="0"/>
    <n v="57672"/>
    <n v="1.0131912452322684"/>
    <n v="58432.765495035383"/>
    <n v="1.8635732410021706E-2"/>
    <x v="0"/>
    <n v="1.0018126307383399"/>
    <n v="57824.489956930818"/>
    <n v="8.0319009292596482E-3"/>
  </r>
  <r>
    <x v="0"/>
    <x v="2"/>
    <x v="1"/>
    <x v="6"/>
    <s v="Forecast"/>
    <n v="57768.240724409174"/>
    <n v="57363.75"/>
    <x v="1"/>
    <n v="404.49072440917371"/>
    <n v="404.49072440917371"/>
    <n v="7.0513298800928097E-3"/>
    <n v="7.0513298800928097E-3"/>
    <x v="0"/>
    <n v="57672"/>
    <n v="1.0068380169619742"/>
    <n v="58066.362114230971"/>
    <n v="1.2248364415348913E-2"/>
    <x v="0"/>
    <n v="1.0018126307383399"/>
    <n v="57872.953213246059"/>
    <n v="8.8767420757195799E-3"/>
  </r>
  <r>
    <x v="0"/>
    <x v="2"/>
    <x v="2"/>
    <x v="6"/>
    <s v="Forecast"/>
    <n v="57642.893920344199"/>
    <n v="57363.75"/>
    <x v="0"/>
    <n v="279.1439203441987"/>
    <n v="279.1439203441987"/>
    <n v="4.8662076719914399E-3"/>
    <n v="4.8662076719914399E-3"/>
    <x v="0"/>
    <n v="57672"/>
    <n v="1.002164589504932"/>
    <n v="57796.836205928441"/>
    <n v="7.5498238160587637E-3"/>
    <x v="0"/>
    <n v="1.0018126307383399"/>
    <n v="57747.379201711083"/>
    <n v="6.6876590479367668E-3"/>
  </r>
  <r>
    <x v="0"/>
    <x v="3"/>
    <x v="0"/>
    <x v="6"/>
    <s v="Forecast"/>
    <n v="57883.738758551546"/>
    <n v="57789"/>
    <x v="3"/>
    <n v="94.738758551546198"/>
    <n v="94.738758551546198"/>
    <n v="1.63939086247463E-3"/>
    <n v="1.63939086247463E-3"/>
    <x v="0"/>
    <n v="57469.5"/>
    <n v="1.0131912452322684"/>
    <n v="58227.594267875851"/>
    <n v="7.5895805062529383E-3"/>
    <x v="0"/>
    <n v="1.0018126307383399"/>
    <n v="57988.660602675336"/>
    <n v="3.4549932110840491E-3"/>
  </r>
  <r>
    <x v="0"/>
    <x v="3"/>
    <x v="1"/>
    <x v="6"/>
    <s v="Forecast"/>
    <n v="57761.539794134813"/>
    <n v="57789"/>
    <x v="2"/>
    <n v="-27.460205865187163"/>
    <n v="27.460205865187163"/>
    <n v="4.7518049914667399E-4"/>
    <n v="-4.7518049914667399E-4"/>
    <x v="0"/>
    <n v="57469.5"/>
    <n v="1.0068380169619742"/>
    <n v="57862.477415796173"/>
    <n v="1.2714775441030795E-3"/>
    <x v="0"/>
    <n v="1.0018126307383399"/>
    <n v="57866.240136659508"/>
    <n v="1.3365889124142606E-3"/>
  </r>
  <r>
    <x v="0"/>
    <x v="3"/>
    <x v="2"/>
    <x v="6"/>
    <s v="Forecast"/>
    <n v="57701.884905677638"/>
    <n v="57789"/>
    <x v="1"/>
    <n v="-87.115094322361983"/>
    <n v="87.115094322361983"/>
    <n v="1.50746845113018E-3"/>
    <n v="-1.50746845113018E-3"/>
    <x v="0"/>
    <n v="57469.5"/>
    <n v="1.002164589504932"/>
    <n v="57593.897876553689"/>
    <n v="3.3761117763988209E-3"/>
    <x v="0"/>
    <n v="1.0018126307383399"/>
    <n v="57806.47711591782"/>
    <n v="3.0242980355811491E-4"/>
  </r>
  <r>
    <x v="0"/>
    <x v="3"/>
    <x v="3"/>
    <x v="6"/>
    <s v="Forecast"/>
    <n v="57399.02374983461"/>
    <n v="57789"/>
    <x v="0"/>
    <n v="-389.9762501653895"/>
    <n v="389.9762501653895"/>
    <n v="6.7482782219001796E-3"/>
    <n v="-6.7482782219001796E-3"/>
    <x v="0"/>
    <n v="57469.5"/>
    <n v="0.99754164029841264"/>
    <n v="57328.219297129624"/>
    <n v="7.9735019271898726E-3"/>
    <x v="0"/>
    <n v="1.0018126307383399"/>
    <n v="57503.066984634264"/>
    <n v="4.9478796200961364E-3"/>
  </r>
  <r>
    <x v="0"/>
    <x v="4"/>
    <x v="0"/>
    <x v="6"/>
    <s v="Forecast"/>
    <n v="58175.993844760458"/>
    <n v="57899.25"/>
    <x v="4"/>
    <n v="276.74384476045816"/>
    <n v="276.74384476045816"/>
    <n v="4.7797483518432103E-3"/>
    <n v="4.7797483518432103E-3"/>
    <x v="0"/>
    <n v="57015"/>
    <n v="1.0131912452322684"/>
    <n v="57767.098846917783"/>
    <n v="2.2824328999463241E-3"/>
    <x v="0"/>
    <n v="1.0018126307383399"/>
    <n v="58281.445439436946"/>
    <n v="6.6010430089672298E-3"/>
  </r>
  <r>
    <x v="0"/>
    <x v="4"/>
    <x v="1"/>
    <x v="6"/>
    <s v="Forecast"/>
    <n v="57935.722361203836"/>
    <n v="57899.25"/>
    <x v="3"/>
    <n v="36.472361203836044"/>
    <n v="36.472361203836044"/>
    <n v="6.2992804231205098E-4"/>
    <n v="6.2992804231205098E-4"/>
    <x v="0"/>
    <n v="57015"/>
    <n v="1.0068380169619742"/>
    <n v="57404.869537086954"/>
    <n v="8.5386332795855963E-3"/>
    <x v="0"/>
    <n v="1.0018126307383399"/>
    <n v="58040.738432403683"/>
    <n v="2.4437006075844329E-3"/>
  </r>
  <r>
    <x v="0"/>
    <x v="4"/>
    <x v="2"/>
    <x v="6"/>
    <s v="Forecast"/>
    <n v="57758.972956000325"/>
    <n v="57899.25"/>
    <x v="2"/>
    <n v="-140.27704399967479"/>
    <n v="140.27704399967479"/>
    <n v="2.42277825705298E-3"/>
    <n v="-2.42277825705298E-3"/>
    <x v="0"/>
    <n v="57015"/>
    <n v="1.002164589504932"/>
    <n v="57138.414070623701"/>
    <n v="1.3140687131116529E-2"/>
    <x v="0"/>
    <n v="1.0018126307383399"/>
    <n v="57863.668645795318"/>
    <n v="6.1453912105392903E-4"/>
  </r>
  <r>
    <x v="0"/>
    <x v="4"/>
    <x v="3"/>
    <x v="6"/>
    <s v="Forecast"/>
    <n v="57432.616058750107"/>
    <n v="57899.25"/>
    <x v="1"/>
    <n v="-466.63394124989281"/>
    <n v="466.63394124989281"/>
    <n v="8.0594125355664004E-3"/>
    <n v="-8.0594125355664004E-3"/>
    <x v="0"/>
    <n v="57015"/>
    <n v="0.99754164029841264"/>
    <n v="56874.836621613998"/>
    <n v="1.769303364699891E-2"/>
    <x v="0"/>
    <n v="1.0018126307383399"/>
    <n v="57536.720184001475"/>
    <n v="6.2613905361213664E-3"/>
  </r>
  <r>
    <x v="0"/>
    <x v="4"/>
    <x v="4"/>
    <x v="6"/>
    <s v="Forecast"/>
    <n v="57811.690267373473"/>
    <n v="57899.25"/>
    <x v="0"/>
    <n v="-87.559732626526966"/>
    <n v="87.559732626526966"/>
    <n v="1.51227749282637E-3"/>
    <n v="-1.51227749282637E-3"/>
    <x v="0"/>
    <n v="57015"/>
    <n v="0.99983724627615145"/>
    <n v="57005.720596434774"/>
    <n v="1.5432486665461572E-2"/>
    <x v="1"/>
    <n v="1.0018126307383399"/>
    <n v="57916.481514187501"/>
    <n v="2.9761204484515048E-4"/>
  </r>
  <r>
    <x v="0"/>
    <x v="5"/>
    <x v="0"/>
    <x v="6"/>
    <s v="Forecast"/>
    <n v="58193.133910073957"/>
    <n v="58137.75"/>
    <x v="5"/>
    <n v="55.38391007395694"/>
    <n v="55.38391007395694"/>
    <n v="9.52632499089782E-4"/>
    <n v="9.52632499089782E-4"/>
    <x v="0"/>
    <n v="57019.5"/>
    <n v="1.0131912452322684"/>
    <n v="57771.65820752133"/>
    <n v="6.2969721476780569E-3"/>
    <x v="0"/>
    <n v="1.0018126307383399"/>
    <n v="58298.616573359686"/>
    <n v="2.7669900083798615E-3"/>
  </r>
  <r>
    <x v="0"/>
    <x v="5"/>
    <x v="1"/>
    <x v="6"/>
    <s v="Forecast"/>
    <n v="57989.682387525878"/>
    <n v="58137.75"/>
    <x v="4"/>
    <n v="-148.06761247412214"/>
    <n v="148.06761247412214"/>
    <n v="2.5468411225773599E-3"/>
    <n v="-2.5468411225773599E-3"/>
    <x v="0"/>
    <n v="57019.5"/>
    <n v="1.0068380169619742"/>
    <n v="57409.400308163284"/>
    <n v="1.2527999309170312E-2"/>
    <x v="0"/>
    <n v="1.0018126307383399"/>
    <n v="58094.796268328078"/>
    <n v="7.3882686674185975E-4"/>
  </r>
  <r>
    <x v="0"/>
    <x v="5"/>
    <x v="2"/>
    <x v="6"/>
    <s v="Forecast"/>
    <n v="57819.866876344517"/>
    <n v="58137.75"/>
    <x v="3"/>
    <n v="-317.88312365548336"/>
    <n v="317.88312365548336"/>
    <n v="5.4677575870322398E-3"/>
    <n v="-5.4677575870322398E-3"/>
    <x v="0"/>
    <n v="57019.5"/>
    <n v="1.002164589504932"/>
    <n v="57142.923811276472"/>
    <n v="1.711153577019282E-2"/>
    <x v="0"/>
    <n v="1.0018126307383399"/>
    <n v="57924.672944331302"/>
    <n v="3.6650378741643502E-3"/>
  </r>
  <r>
    <x v="0"/>
    <x v="5"/>
    <x v="3"/>
    <x v="6"/>
    <s v="Forecast"/>
    <n v="57468.447854926635"/>
    <n v="58137.75"/>
    <x v="2"/>
    <n v="-669.30214507336495"/>
    <n v="669.30214507336495"/>
    <n v="1.15123503244168E-2"/>
    <n v="-1.15123503244168E-2"/>
    <x v="0"/>
    <n v="57019.5"/>
    <n v="0.99754164029841264"/>
    <n v="56879.325558995341"/>
    <n v="2.1645564904122699E-2"/>
    <x v="0"/>
    <n v="1.0018126307383399"/>
    <n v="57572.616929993157"/>
    <n v="9.7205872261455408E-3"/>
  </r>
  <r>
    <x v="0"/>
    <x v="5"/>
    <x v="4"/>
    <x v="6"/>
    <s v="Forecast"/>
    <n v="57872.087216418775"/>
    <n v="58137.75"/>
    <x v="1"/>
    <n v="-265.66278358122509"/>
    <n v="265.66278358122509"/>
    <n v="4.5695401624800602E-3"/>
    <n v="-4.5695401624800602E-3"/>
    <x v="0"/>
    <n v="57019.5"/>
    <n v="0.99983724627615145"/>
    <n v="57010.219864043014"/>
    <n v="1.9394113737751906E-2"/>
    <x v="1"/>
    <n v="1.0018126307383399"/>
    <n v="57976.987940599145"/>
    <n v="2.7651923130987167E-3"/>
  </r>
  <r>
    <x v="0"/>
    <x v="5"/>
    <x v="5"/>
    <x v="6"/>
    <s v="Forecast"/>
    <n v="57951.849583598858"/>
    <n v="58137.75"/>
    <x v="0"/>
    <n v="-185.90041640114214"/>
    <n v="185.90041640114214"/>
    <n v="3.1975853279692101E-3"/>
    <n v="-3.1975853279692101E-3"/>
    <x v="0"/>
    <n v="57019.5"/>
    <n v="1.0052412219454328"/>
    <n v="57318.351854717606"/>
    <n v="1.4094080787137336E-2"/>
    <x v="1"/>
    <n v="1.0018126307383399"/>
    <n v="58056.894887497743"/>
    <n v="1.3907506310831914E-3"/>
  </r>
  <r>
    <x v="0"/>
    <x v="6"/>
    <x v="0"/>
    <x v="6"/>
    <s v="Forecast"/>
    <n v="58206.191030113689"/>
    <n v="58281.75"/>
    <x v="6"/>
    <n v="-75.558969886311388"/>
    <n v="75.558969886311388"/>
    <n v="1.2964430526933601E-3"/>
    <n v="-1.2964430526933601E-3"/>
    <x v="0"/>
    <n v="56911.5"/>
    <n v="1.0131912452322684"/>
    <n v="57662.233553036247"/>
    <n v="1.0629681623557168E-2"/>
    <x v="0"/>
    <n v="1.0018126307383399"/>
    <n v="58311.697361136561"/>
    <n v="5.1383771311879075E-4"/>
  </r>
  <r>
    <x v="0"/>
    <x v="6"/>
    <x v="1"/>
    <x v="6"/>
    <s v="Forecast"/>
    <n v="57881.794579481895"/>
    <n v="58281.75"/>
    <x v="5"/>
    <n v="-399.9554205181048"/>
    <n v="399.9554205181048"/>
    <n v="6.8624470013015203E-3"/>
    <n v="-6.8624470013015203E-3"/>
    <x v="0"/>
    <n v="56911.5"/>
    <n v="1.0068380169619742"/>
    <n v="57300.661802331393"/>
    <n v="1.6833540476540374E-2"/>
    <x v="0"/>
    <n v="1.0018126307383399"/>
    <n v="57986.712899526945"/>
    <n v="5.0622553453363193E-3"/>
  </r>
  <r>
    <x v="0"/>
    <x v="6"/>
    <x v="2"/>
    <x v="6"/>
    <s v="Forecast"/>
    <n v="57876.954926667211"/>
    <n v="58281.75"/>
    <x v="4"/>
    <n v="-404.79507333278889"/>
    <n v="404.79507333278889"/>
    <n v="6.9454859082438104E-3"/>
    <n v="-6.9454859082438104E-3"/>
    <x v="0"/>
    <n v="56911.5"/>
    <n v="1.002164589504932"/>
    <n v="57034.690035609943"/>
    <n v="2.139709196086351E-2"/>
    <x v="0"/>
    <n v="1.0018126307383399"/>
    <n v="57981.8644742088"/>
    <n v="5.145444771153921E-3"/>
  </r>
  <r>
    <x v="0"/>
    <x v="6"/>
    <x v="3"/>
    <x v="6"/>
    <s v="Forecast"/>
    <n v="57502.040163842139"/>
    <n v="58281.75"/>
    <x v="3"/>
    <n v="-779.70983615786099"/>
    <n v="779.70983615786099"/>
    <n v="1.3378284560052901E-2"/>
    <n v="-1.3378284560052901E-2"/>
    <x v="0"/>
    <n v="56911.5"/>
    <n v="0.99754164029841264"/>
    <n v="56771.591061843108"/>
    <n v="2.5911351978224608E-2"/>
    <x v="0"/>
    <n v="1.0018126307383399"/>
    <n v="57606.270129360375"/>
    <n v="1.1589903711532771E-2"/>
  </r>
  <r>
    <x v="0"/>
    <x v="6"/>
    <x v="4"/>
    <x v="6"/>
    <s v="Forecast"/>
    <n v="57928.709356148749"/>
    <n v="58281.75"/>
    <x v="2"/>
    <n v="-353.04064385125093"/>
    <n v="353.04064385125093"/>
    <n v="6.05748186784458E-3"/>
    <n v="-6.05748186784458E-3"/>
    <x v="0"/>
    <n v="56911.5"/>
    <n v="0.99983724627615145"/>
    <n v="56902.237441445192"/>
    <n v="2.3669717511138711E-2"/>
    <x v="1"/>
    <n v="1.0018126307383399"/>
    <n v="58033.712715360067"/>
    <n v="4.2558311073351987E-3"/>
  </r>
  <r>
    <x v="0"/>
    <x v="6"/>
    <x v="5"/>
    <x v="6"/>
    <s v="Forecast"/>
    <n v="58009.131322869762"/>
    <n v="58281.75"/>
    <x v="1"/>
    <n v="-272.61867713023821"/>
    <n v="272.61867713023821"/>
    <n v="4.6775993708191403E-3"/>
    <n v="-4.6775993708191403E-3"/>
    <x v="0"/>
    <n v="56911.5"/>
    <n v="1.0052412219454328"/>
    <n v="57209.785802747494"/>
    <n v="1.8392793580366169E-2"/>
    <x v="1"/>
    <n v="1.0018126307383399"/>
    <n v="58114.280457409994"/>
    <n v="2.8734473928803839E-3"/>
  </r>
  <r>
    <x v="0"/>
    <x v="6"/>
    <x v="6"/>
    <x v="6"/>
    <s v="Forecast"/>
    <n v="58177.504439826524"/>
    <n v="58281.75"/>
    <x v="0"/>
    <n v="-104.24556017347641"/>
    <n v="104.24556017347641"/>
    <n v="1.7886484220785499E-3"/>
    <n v="-1.7886484220785499E-3"/>
    <x v="0"/>
    <n v="56911.5"/>
    <n v="1.0135600863391205"/>
    <n v="57683.224853688858"/>
    <n v="1.0269512262606077E-2"/>
    <x v="1"/>
    <n v="1.0018126307383399"/>
    <n v="58282.958772654063"/>
    <n v="2.0740157151476549E-5"/>
  </r>
  <r>
    <x v="1"/>
    <x v="0"/>
    <x v="0"/>
    <x v="6"/>
    <s v="Forecast"/>
    <n v="1364.895"/>
    <n v="1968.75"/>
    <x v="0"/>
    <n v="-603.85500000000002"/>
    <n v="603.85500000000002"/>
    <n v="0.30671999999999999"/>
    <n v="-0.30671999999999999"/>
    <x v="1"/>
    <n v="1370.25"/>
    <n v="1.1041614619522362"/>
    <n v="1512.9772432400516"/>
    <n v="0.23150362248124362"/>
    <x v="0"/>
    <n v="1.1836764017367896"/>
    <n v="1615.5940023485355"/>
    <n v="0.17938082420391849"/>
  </r>
  <r>
    <x v="1"/>
    <x v="1"/>
    <x v="0"/>
    <x v="6"/>
    <s v="Forecast"/>
    <n v="1337.5971000000002"/>
    <n v="1984.5"/>
    <x v="1"/>
    <n v="-646.90289999999982"/>
    <n v="646.90289999999982"/>
    <n v="0.32597777777777798"/>
    <n v="-0.32597777777777798"/>
    <x v="1"/>
    <n v="1399.5"/>
    <n v="1.1041614619522362"/>
    <n v="1545.2739660021546"/>
    <n v="0.22132831141236858"/>
    <x v="0"/>
    <n v="1.1836764017367896"/>
    <n v="1583.2821223015649"/>
    <n v="0.20217580130936513"/>
  </r>
  <r>
    <x v="1"/>
    <x v="1"/>
    <x v="1"/>
    <x v="6"/>
    <s v="Forecast"/>
    <n v="1337.5971000000002"/>
    <n v="1984.5"/>
    <x v="0"/>
    <n v="-646.90289999999982"/>
    <n v="646.90289999999982"/>
    <n v="0.32597777777777798"/>
    <n v="-0.32597777777777798"/>
    <x v="1"/>
    <n v="1399.5"/>
    <n v="1.1220843915130969"/>
    <n v="1570.3571059225792"/>
    <n v="0.20868878512341688"/>
    <x v="0"/>
    <n v="1.1836764017367896"/>
    <n v="1583.2821223015649"/>
    <n v="0.20217580130936513"/>
  </r>
  <r>
    <x v="1"/>
    <x v="2"/>
    <x v="0"/>
    <x v="6"/>
    <s v="Forecast"/>
    <n v="1310.8451580000001"/>
    <n v="1228.5"/>
    <x v="2"/>
    <n v="82.345158000000083"/>
    <n v="82.345158000000083"/>
    <n v="6.7029025641025697E-2"/>
    <n v="6.7029025641025697E-2"/>
    <x v="1"/>
    <n v="1298.25"/>
    <n v="1.1041614619522362"/>
    <n v="1433.4776179794906"/>
    <n v="0.16685194788725322"/>
    <x v="0"/>
    <n v="1.1836764017367896"/>
    <n v="1551.6164798555335"/>
    <n v="0.2630170776194819"/>
  </r>
  <r>
    <x v="1"/>
    <x v="2"/>
    <x v="1"/>
    <x v="6"/>
    <s v="Forecast"/>
    <n v="1310.8451580000001"/>
    <n v="1228.5"/>
    <x v="1"/>
    <n v="82.345158000000083"/>
    <n v="82.345158000000083"/>
    <n v="6.7029025641025697E-2"/>
    <n v="6.7029025641025697E-2"/>
    <x v="1"/>
    <n v="1298.25"/>
    <n v="1.1220843915130969"/>
    <n v="1456.7460612818782"/>
    <n v="0.18579247967592849"/>
    <x v="0"/>
    <n v="1.1836764017367896"/>
    <n v="1551.6164798555335"/>
    <n v="0.2630170776194819"/>
  </r>
  <r>
    <x v="1"/>
    <x v="2"/>
    <x v="2"/>
    <x v="6"/>
    <s v="Forecast"/>
    <n v="1845"/>
    <n v="1228.5"/>
    <x v="0"/>
    <n v="616.5"/>
    <n v="616.5"/>
    <n v="0.50183150183150205"/>
    <n v="0.50183150183150205"/>
    <x v="1"/>
    <n v="1298.25"/>
    <n v="1.2604782488834652"/>
    <n v="1636.4158866129587"/>
    <n v="0.33204386374681216"/>
    <x v="0"/>
    <n v="1.1836764017367896"/>
    <n v="2183.8829612043769"/>
    <n v="0.77768250810287087"/>
  </r>
  <r>
    <x v="1"/>
    <x v="3"/>
    <x v="0"/>
    <x v="6"/>
    <s v="Forecast"/>
    <n v="1284.62825484"/>
    <n v="1593"/>
    <x v="3"/>
    <n v="-308.37174516000005"/>
    <n v="308.37174516000005"/>
    <n v="0.19357924994350301"/>
    <n v="-0.19357924994350301"/>
    <x v="1"/>
    <n v="1118.25"/>
    <n v="1.1041614619522362"/>
    <n v="1234.7285548280881"/>
    <n v="0.22490360651093025"/>
    <x v="0"/>
    <n v="1.1836764017367896"/>
    <n v="1520.5841502584226"/>
    <n v="4.5458788287242563E-2"/>
  </r>
  <r>
    <x v="1"/>
    <x v="3"/>
    <x v="1"/>
    <x v="6"/>
    <s v="Forecast"/>
    <n v="1284.62825484"/>
    <n v="1593"/>
    <x v="2"/>
    <n v="-308.37174516000005"/>
    <n v="308.37174516000005"/>
    <n v="0.19357924994350301"/>
    <n v="-0.19357924994350301"/>
    <x v="1"/>
    <n v="1118.25"/>
    <n v="1.1220843915130969"/>
    <n v="1254.7708708095206"/>
    <n v="0.21232211499716222"/>
    <x v="0"/>
    <n v="1.1836764017367896"/>
    <n v="1520.5841502584226"/>
    <n v="4.5458788287242563E-2"/>
  </r>
  <r>
    <x v="1"/>
    <x v="3"/>
    <x v="2"/>
    <x v="6"/>
    <s v="Forecast"/>
    <n v="1687.5"/>
    <n v="1593"/>
    <x v="1"/>
    <n v="94.5"/>
    <n v="94.5"/>
    <n v="5.93220338983051E-2"/>
    <n v="5.93220338983051E-2"/>
    <x v="1"/>
    <n v="1118.25"/>
    <n v="1.2604782488834652"/>
    <n v="1409.5298018139349"/>
    <n v="0.11517275466796302"/>
    <x v="0"/>
    <n v="1.1836764017367896"/>
    <n v="1997.4539279308324"/>
    <n v="0.25389449336524317"/>
  </r>
  <r>
    <x v="1"/>
    <x v="3"/>
    <x v="3"/>
    <x v="6"/>
    <s v="Forecast"/>
    <n v="1871.0672227529753"/>
    <n v="1593"/>
    <x v="0"/>
    <n v="278.06722275297534"/>
    <n v="278.06722275297534"/>
    <n v="0.174555695387932"/>
    <n v="0.174555695387932"/>
    <x v="1"/>
    <n v="1118.25"/>
    <n v="1.2670206234065162"/>
    <n v="1416.8458121243368"/>
    <n v="0.11058015560305284"/>
    <x v="0"/>
    <n v="1.1836764017367896"/>
    <n v="2214.7381176358899"/>
    <n v="0.39029385915623976"/>
  </r>
  <r>
    <x v="1"/>
    <x v="4"/>
    <x v="0"/>
    <x v="6"/>
    <s v="Forecast"/>
    <n v="1258.9356897431999"/>
    <n v="1737"/>
    <x v="4"/>
    <n v="-478.06431025680013"/>
    <n v="478.06431025680013"/>
    <n v="0.27522412795440399"/>
    <n v="-0.27522412795440399"/>
    <x v="1"/>
    <n v="1467"/>
    <n v="1.1041614619522362"/>
    <n v="1619.8048646839304"/>
    <n v="6.7469853377126993E-2"/>
    <x v="0"/>
    <n v="1.1836764017367896"/>
    <n v="1490.1724672532541"/>
    <n v="0.14209990371142536"/>
  </r>
  <r>
    <x v="1"/>
    <x v="4"/>
    <x v="1"/>
    <x v="6"/>
    <s v="Forecast"/>
    <n v="1258.9356897431999"/>
    <n v="1737"/>
    <x v="3"/>
    <n v="-478.06431025680013"/>
    <n v="478.06431025680013"/>
    <n v="0.27522412795440399"/>
    <n v="-0.27522412795440399"/>
    <x v="1"/>
    <n v="1467"/>
    <n v="1.1220843915130969"/>
    <n v="1646.0978023497132"/>
    <n v="5.2332871416399987E-2"/>
    <x v="0"/>
    <n v="1.1836764017367896"/>
    <n v="1490.1724672532541"/>
    <n v="0.14209990371142536"/>
  </r>
  <r>
    <x v="1"/>
    <x v="4"/>
    <x v="2"/>
    <x v="6"/>
    <s v="Forecast"/>
    <n v="1704.375"/>
    <n v="1737"/>
    <x v="2"/>
    <n v="-32.625"/>
    <n v="32.625"/>
    <n v="1.8782383419689099E-2"/>
    <n v="-1.8782383419689099E-2"/>
    <x v="1"/>
    <n v="1467"/>
    <n v="1.2604782488834652"/>
    <n v="1849.1215911120435"/>
    <n v="6.4548987398988747E-2"/>
    <x v="0"/>
    <n v="1.1836764017367896"/>
    <n v="2017.4284672101408"/>
    <n v="0.16144413771453123"/>
  </r>
  <r>
    <x v="1"/>
    <x v="4"/>
    <x v="3"/>
    <x v="6"/>
    <s v="Forecast"/>
    <n v="1900.2912500920747"/>
    <n v="1737"/>
    <x v="1"/>
    <n v="163.29125009207473"/>
    <n v="163.29125009207473"/>
    <n v="9.4007628147423597E-2"/>
    <n v="9.4007628147423597E-2"/>
    <x v="1"/>
    <n v="1467"/>
    <n v="1.2670206234065162"/>
    <n v="1858.7192545373593"/>
    <n v="7.0074412514311651E-2"/>
    <x v="0"/>
    <n v="1.1836764017367896"/>
    <n v="2249.3299091608928"/>
    <n v="0.29495101275814212"/>
  </r>
  <r>
    <x v="1"/>
    <x v="4"/>
    <x v="4"/>
    <x v="6"/>
    <s v="Forecast"/>
    <n v="1439.9843555985942"/>
    <n v="1737"/>
    <x v="0"/>
    <n v="-297.01564440140578"/>
    <n v="297.01564440140578"/>
    <n v="0.170993462522398"/>
    <n v="-0.170993462522398"/>
    <x v="1"/>
    <n v="1467"/>
    <n v="1.2629425149087865"/>
    <n v="1852.7366693711897"/>
    <n v="6.6630206891876625E-2"/>
    <x v="1"/>
    <n v="1.1836764017367896"/>
    <n v="1704.4755005922136"/>
    <n v="1.872452470223741E-2"/>
  </r>
  <r>
    <x v="1"/>
    <x v="5"/>
    <x v="0"/>
    <x v="6"/>
    <s v="Forecast"/>
    <n v="1233.7569759483358"/>
    <n v="1998"/>
    <x v="5"/>
    <n v="-764.24302405166418"/>
    <n v="764.24302405166418"/>
    <n v="0.38250401604187401"/>
    <n v="-0.38250401604187401"/>
    <x v="1"/>
    <n v="1462.5"/>
    <n v="1.1041614619522362"/>
    <n v="1614.8361381051454"/>
    <n v="0.19177370465207935"/>
    <x v="0"/>
    <n v="1.1836764017367896"/>
    <n v="1460.3690179081889"/>
    <n v="0.2690845756215271"/>
  </r>
  <r>
    <x v="1"/>
    <x v="5"/>
    <x v="1"/>
    <x v="6"/>
    <s v="Forecast"/>
    <n v="1233.7569759483358"/>
    <n v="1998"/>
    <x v="4"/>
    <n v="-764.24302405166418"/>
    <n v="764.24302405166418"/>
    <n v="0.38250401604187401"/>
    <n v="-0.38250401604187401"/>
    <x v="1"/>
    <n v="1462.5"/>
    <n v="1.1220843915130969"/>
    <n v="1641.0484225879043"/>
    <n v="0.17865444314919707"/>
    <x v="0"/>
    <n v="1.1836764017367896"/>
    <n v="1460.3690179081889"/>
    <n v="0.2690845756215271"/>
  </r>
  <r>
    <x v="1"/>
    <x v="5"/>
    <x v="2"/>
    <x v="6"/>
    <s v="Forecast"/>
    <n v="1721.41875"/>
    <n v="1998"/>
    <x v="3"/>
    <n v="-276.58124999999995"/>
    <n v="276.58124999999995"/>
    <n v="0.13842905405405401"/>
    <n v="-0.13842905405405401"/>
    <x v="1"/>
    <n v="1462.5"/>
    <n v="1.2604782488834652"/>
    <n v="1843.4494389920678"/>
    <n v="7.7352633137103194E-2"/>
    <x v="0"/>
    <n v="1.1836764017367896"/>
    <n v="2037.6027518822423"/>
    <n v="1.9821197138259396E-2"/>
  </r>
  <r>
    <x v="1"/>
    <x v="5"/>
    <x v="3"/>
    <x v="6"/>
    <s v="Forecast"/>
    <n v="1931.4635459204462"/>
    <n v="1998"/>
    <x v="2"/>
    <n v="-66.536454079553778"/>
    <n v="66.536454079553778"/>
    <n v="3.3301528568345201E-2"/>
    <n v="-3.3301528568345201E-2"/>
    <x v="1"/>
    <n v="1462.5"/>
    <n v="1.2670206234065162"/>
    <n v="1853.0176617320299"/>
    <n v="7.2563732866851915E-2"/>
    <x v="0"/>
    <n v="1.1836764017367896"/>
    <n v="2286.2278201208942"/>
    <n v="0.14425816822867576"/>
  </r>
  <r>
    <x v="1"/>
    <x v="5"/>
    <x v="4"/>
    <x v="6"/>
    <s v="Forecast"/>
    <n v="1673.7225191283367"/>
    <n v="1998"/>
    <x v="1"/>
    <n v="-324.27748087166333"/>
    <n v="324.27748087166333"/>
    <n v="0.162301041477309"/>
    <n v="-0.162301041477309"/>
    <x v="1"/>
    <n v="1462.5"/>
    <n v="1.2629425149087865"/>
    <n v="1847.0534280541003"/>
    <n v="7.5548834807757592E-2"/>
    <x v="1"/>
    <n v="1.1836764017367896"/>
    <n v="1981.1458489476645"/>
    <n v="8.4355110372049593E-3"/>
  </r>
  <r>
    <x v="1"/>
    <x v="5"/>
    <x v="5"/>
    <x v="6"/>
    <s v="Forecast"/>
    <n v="1833.4340427684942"/>
    <n v="1998"/>
    <x v="0"/>
    <n v="-164.56595723150576"/>
    <n v="164.56595723150576"/>
    <n v="8.2365343959712595E-2"/>
    <n v="-8.2365343959712595E-2"/>
    <x v="1"/>
    <n v="1462.5"/>
    <n v="1.1849567312042646"/>
    <n v="1732.999219386237"/>
    <n v="0.13263302333021174"/>
    <x v="1"/>
    <n v="1.1836764017367896"/>
    <n v="2170.1926105659463"/>
    <n v="8.6182487770743901E-2"/>
  </r>
  <r>
    <x v="1"/>
    <x v="6"/>
    <x v="0"/>
    <x v="6"/>
    <s v="Forecast"/>
    <n v="1209.0818364293693"/>
    <n v="2191.5"/>
    <x v="6"/>
    <n v="-982.41816357063067"/>
    <n v="982.41816357063067"/>
    <n v="0.44828572373745401"/>
    <n v="-0.44828572373745401"/>
    <x v="1"/>
    <n v="2236.5"/>
    <n v="1.1041614619522362"/>
    <n v="2469.4571096561763"/>
    <n v="0.12683418191018767"/>
    <x v="0"/>
    <n v="1.1836764017367896"/>
    <n v="1431.1616375500255"/>
    <n v="0.3469488306867326"/>
  </r>
  <r>
    <x v="1"/>
    <x v="6"/>
    <x v="1"/>
    <x v="6"/>
    <s v="Forecast"/>
    <n v="1209.0818364293693"/>
    <n v="2191.5"/>
    <x v="5"/>
    <n v="-982.41816357063067"/>
    <n v="982.41816357063067"/>
    <n v="0.44828572373745401"/>
    <n v="-0.44828572373745401"/>
    <x v="1"/>
    <n v="2236.5"/>
    <n v="1.1220843915130969"/>
    <n v="2509.5417416190412"/>
    <n v="0.14512513877209271"/>
    <x v="0"/>
    <n v="1.1836764017367896"/>
    <n v="1431.1616375500255"/>
    <n v="0.3469488306867326"/>
  </r>
  <r>
    <x v="1"/>
    <x v="6"/>
    <x v="2"/>
    <x v="6"/>
    <s v="Forecast"/>
    <n v="1738.6329375"/>
    <n v="2191.5"/>
    <x v="4"/>
    <n v="-452.86706249999997"/>
    <n v="452.86706249999997"/>
    <n v="0.20664707392197099"/>
    <n v="-0.20664707392197099"/>
    <x v="1"/>
    <n v="2236.5"/>
    <n v="1.2604782488834652"/>
    <n v="2819.0596036278698"/>
    <n v="0.28636075912747883"/>
    <x v="0"/>
    <n v="1.1836764017367896"/>
    <n v="2057.9787794010645"/>
    <n v="6.0926863152605766E-2"/>
  </r>
  <r>
    <x v="1"/>
    <x v="6"/>
    <x v="3"/>
    <x v="6"/>
    <s v="Forecast"/>
    <n v="1960.6875732595456"/>
    <n v="2191.5"/>
    <x v="3"/>
    <n v="-230.81242674045438"/>
    <n v="230.81242674045438"/>
    <n v="0.105321664038537"/>
    <n v="-0.105321664038537"/>
    <x v="1"/>
    <n v="2236.5"/>
    <n v="1.2670206234065162"/>
    <n v="2833.6916242486736"/>
    <n v="0.29303747398981228"/>
    <x v="0"/>
    <n v="1.1836764017367896"/>
    <n v="2320.8196116458971"/>
    <n v="5.9009633422722842E-2"/>
  </r>
  <r>
    <x v="1"/>
    <x v="6"/>
    <x v="4"/>
    <x v="6"/>
    <s v="Forecast"/>
    <n v="1862.0712879579396"/>
    <n v="2191.5"/>
    <x v="2"/>
    <n v="-329.4287120420604"/>
    <n v="329.4287120420604"/>
    <n v="0.150321109761378"/>
    <n v="-0.150321109761378"/>
    <x v="1"/>
    <n v="2236.5"/>
    <n v="1.2629425149087865"/>
    <n v="2824.5709345935011"/>
    <n v="0.28887562609787865"/>
    <x v="1"/>
    <n v="1.1836764017367896"/>
    <n v="2204.0898419074433"/>
    <n v="5.7448514293603993E-3"/>
  </r>
  <r>
    <x v="1"/>
    <x v="6"/>
    <x v="5"/>
    <x v="6"/>
    <s v="Forecast"/>
    <n v="1896.75"/>
    <n v="2191.5"/>
    <x v="1"/>
    <n v="-294.75"/>
    <n v="294.75"/>
    <n v="0.134496919917864"/>
    <n v="-0.134496919917864"/>
    <x v="1"/>
    <n v="2236.5"/>
    <n v="1.1849567312042646"/>
    <n v="2650.1557293383376"/>
    <n v="0.20928849159860258"/>
    <x v="1"/>
    <n v="1.1836764017367896"/>
    <n v="2245.1382149942556"/>
    <n v="2.4475571523730585E-2"/>
  </r>
  <r>
    <x v="1"/>
    <x v="6"/>
    <x v="6"/>
    <x v="6"/>
    <s v="Forecast"/>
    <n v="1896.75"/>
    <n v="2191.5"/>
    <x v="0"/>
    <n v="-294.75"/>
    <n v="294.75"/>
    <n v="0.134496919917864"/>
    <n v="-0.134496919917864"/>
    <x v="1"/>
    <n v="2236.5"/>
    <n v="1.3249167365368868"/>
    <n v="2963.1762812647471"/>
    <n v="0.35212241901197677"/>
    <x v="1"/>
    <n v="1.1836764017367896"/>
    <n v="2245.1382149942556"/>
    <n v="2.4475571523730585E-2"/>
  </r>
  <r>
    <x v="2"/>
    <x v="0"/>
    <x v="0"/>
    <x v="6"/>
    <s v="Forecast"/>
    <n v="6301.5974999999999"/>
    <n v="5672.25"/>
    <x v="0"/>
    <n v="629.34749999999985"/>
    <n v="629.34749999999985"/>
    <n v="0.110952003173344"/>
    <n v="0.110952003173344"/>
    <x v="2"/>
    <n v="5553"/>
    <n v="1.110179701606463"/>
    <n v="6164.8278830206891"/>
    <n v="8.6839945880504046E-2"/>
    <x v="0"/>
    <n v="1.0370054508427586"/>
    <n v="6534.7909565171003"/>
    <n v="0.15206328291543925"/>
  </r>
  <r>
    <x v="2"/>
    <x v="1"/>
    <x v="0"/>
    <x v="6"/>
    <s v="Forecast"/>
    <n v="6238.5815250000005"/>
    <n v="4995"/>
    <x v="1"/>
    <n v="1243.5815250000005"/>
    <n v="1243.5815250000005"/>
    <n v="0.24896527027026999"/>
    <n v="0.24896527027026999"/>
    <x v="2"/>
    <n v="5168.25"/>
    <n v="1.110179701606463"/>
    <n v="5737.6862428276017"/>
    <n v="0.14868593450002038"/>
    <x v="0"/>
    <n v="1.0370054508427586"/>
    <n v="6469.4430469519302"/>
    <n v="0.29518379318356963"/>
  </r>
  <r>
    <x v="2"/>
    <x v="1"/>
    <x v="1"/>
    <x v="6"/>
    <s v="Forecast"/>
    <n v="6238.5815250000005"/>
    <n v="4995"/>
    <x v="0"/>
    <n v="1243.5815250000005"/>
    <n v="1243.5815250000005"/>
    <n v="0.24896527027026999"/>
    <n v="0.24896527027026999"/>
    <x v="2"/>
    <n v="5168.25"/>
    <n v="1.0880095154567564"/>
    <n v="5623.1051782593813"/>
    <n v="0.12574678243431056"/>
    <x v="0"/>
    <n v="1.0370054508427586"/>
    <n v="6469.4430469519302"/>
    <n v="0.29518379318356963"/>
  </r>
  <r>
    <x v="2"/>
    <x v="2"/>
    <x v="0"/>
    <x v="6"/>
    <s v="Forecast"/>
    <n v="6176.1957097499999"/>
    <n v="4628.25"/>
    <x v="2"/>
    <n v="1547.9457097499999"/>
    <n v="1547.9457097499999"/>
    <n v="0.33445594117647098"/>
    <n v="0.33445594117647098"/>
    <x v="2"/>
    <n v="5805"/>
    <n v="1.110179701606463"/>
    <n v="6444.5931678255174"/>
    <n v="0.39244707347820829"/>
    <x v="0"/>
    <n v="1.0370054508427586"/>
    <n v="6404.7486164824104"/>
    <n v="0.38383808490950366"/>
  </r>
  <r>
    <x v="2"/>
    <x v="2"/>
    <x v="1"/>
    <x v="6"/>
    <s v="Forecast"/>
    <n v="6176.1957097499999"/>
    <n v="4628.25"/>
    <x v="1"/>
    <n v="1547.9457097499999"/>
    <n v="1547.9457097499999"/>
    <n v="0.33445594117647098"/>
    <n v="0.33445594117647098"/>
    <x v="2"/>
    <n v="5805"/>
    <n v="1.0880095154567564"/>
    <n v="6315.8952372264712"/>
    <n v="0.36464003397104117"/>
    <x v="0"/>
    <n v="1.0370054508427586"/>
    <n v="6404.7486164824104"/>
    <n v="0.38383808490950366"/>
  </r>
  <r>
    <x v="2"/>
    <x v="2"/>
    <x v="2"/>
    <x v="6"/>
    <s v="Forecast"/>
    <n v="4799.0547393744"/>
    <n v="4628.25"/>
    <x v="0"/>
    <n v="170.80473937440001"/>
    <n v="170.80473937440001"/>
    <n v="3.6904821341630201E-2"/>
    <n v="3.6904821341630201E-2"/>
    <x v="2"/>
    <n v="5805"/>
    <n v="1.110844880765143"/>
    <n v="6448.4545328416552"/>
    <n v="0.3932813769441269"/>
    <x v="0"/>
    <n v="1.0370054508427586"/>
    <n v="4976.6459236240271"/>
    <n v="7.5275951736407304E-2"/>
  </r>
  <r>
    <x v="2"/>
    <x v="3"/>
    <x v="0"/>
    <x v="6"/>
    <s v="Forecast"/>
    <n v="6114.4337526525005"/>
    <n v="8556.75"/>
    <x v="3"/>
    <n v="-2442.3162473474995"/>
    <n v="2442.3162473474995"/>
    <n v="0.28542568701288401"/>
    <n v="-0.28542568701288401"/>
    <x v="2"/>
    <n v="5697"/>
    <n v="1.110179701606463"/>
    <n v="6324.6937600520196"/>
    <n v="0.26085327255651741"/>
    <x v="0"/>
    <n v="1.0370054508427586"/>
    <n v="6340.7011303175868"/>
    <n v="0.25898254240014179"/>
  </r>
  <r>
    <x v="2"/>
    <x v="3"/>
    <x v="1"/>
    <x v="6"/>
    <s v="Forecast"/>
    <n v="6114.4337526525005"/>
    <n v="8556.75"/>
    <x v="2"/>
    <n v="-2442.3162473474995"/>
    <n v="2442.3162473474995"/>
    <n v="0.28542568701288401"/>
    <n v="-0.28542568701288401"/>
    <x v="2"/>
    <n v="5697"/>
    <n v="1.0880095154567564"/>
    <n v="6198.3902095571411"/>
    <n v="0.2756139644658146"/>
    <x v="0"/>
    <n v="1.0370054508427586"/>
    <n v="6340.7011303175868"/>
    <n v="0.25898254240014179"/>
  </r>
  <r>
    <x v="2"/>
    <x v="3"/>
    <x v="2"/>
    <x v="6"/>
    <s v="Forecast"/>
    <n v="5830.2090167508095"/>
    <n v="8556.75"/>
    <x v="1"/>
    <n v="-2726.5409832491905"/>
    <n v="2726.5409832491905"/>
    <n v="0.31864212268082998"/>
    <n v="-0.31864212268082998"/>
    <x v="2"/>
    <n v="5697"/>
    <n v="1.110844880765143"/>
    <n v="6328.4832857190195"/>
    <n v="0.26041040281426714"/>
    <x v="0"/>
    <n v="1.0370054508427586"/>
    <n v="6045.9585299231894"/>
    <n v="0.29342816724536891"/>
  </r>
  <r>
    <x v="2"/>
    <x v="3"/>
    <x v="3"/>
    <x v="6"/>
    <s v="Forecast"/>
    <n v="4720.8149999999996"/>
    <n v="8556.75"/>
    <x v="0"/>
    <n v="-3835.9350000000004"/>
    <n v="3835.9350000000004"/>
    <n v="0.44829345253746999"/>
    <n v="-0.44829345253746999"/>
    <x v="2"/>
    <n v="5697"/>
    <n v="0.92841323831714195"/>
    <n v="5289.1702186927578"/>
    <n v="0.38187159626110873"/>
    <x v="0"/>
    <n v="1.0370054508427586"/>
    <n v="4895.5108874202569"/>
    <n v="0.42787730301571775"/>
  </r>
  <r>
    <x v="2"/>
    <x v="4"/>
    <x v="0"/>
    <x v="6"/>
    <s v="Forecast"/>
    <n v="6053.2894151259752"/>
    <n v="5604.75"/>
    <x v="4"/>
    <n v="448.53941512597521"/>
    <n v="448.53941512597521"/>
    <n v="8.0028442861140095E-2"/>
    <n v="8.0028442861140095E-2"/>
    <x v="2"/>
    <n v="5082.75"/>
    <n v="1.110179701606463"/>
    <n v="5642.7658783402494"/>
    <n v="6.7827964387794995E-3"/>
    <x v="0"/>
    <n v="1.0370054508427586"/>
    <n v="6277.2941190144111"/>
    <n v="0.11999538231221929"/>
  </r>
  <r>
    <x v="2"/>
    <x v="4"/>
    <x v="1"/>
    <x v="6"/>
    <s v="Forecast"/>
    <n v="6053.2894151259752"/>
    <n v="5604.75"/>
    <x v="3"/>
    <n v="448.53941512597521"/>
    <n v="448.53941512597521"/>
    <n v="8.0028442861140095E-2"/>
    <n v="8.0028442861140095E-2"/>
    <x v="2"/>
    <n v="5082.75"/>
    <n v="1.0880095154567564"/>
    <n v="5530.0803646878285"/>
    <n v="1.3322563060291989E-2"/>
    <x v="0"/>
    <n v="1.0370054508427586"/>
    <n v="6277.2941190144111"/>
    <n v="0.11999538231221929"/>
  </r>
  <r>
    <x v="2"/>
    <x v="4"/>
    <x v="2"/>
    <x v="6"/>
    <s v="Forecast"/>
    <n v="4837.5"/>
    <n v="5604.75"/>
    <x v="2"/>
    <n v="-767.25"/>
    <n v="767.25"/>
    <n v="0.13689281413087101"/>
    <n v="-0.13689281413087101"/>
    <x v="2"/>
    <n v="5082.75"/>
    <n v="1.110844880765143"/>
    <n v="5646.1468177090301"/>
    <n v="7.3860239455872381E-3"/>
    <x v="0"/>
    <n v="1.0370054508427586"/>
    <n v="5016.5138684518452"/>
    <n v="0.10495314359215931"/>
  </r>
  <r>
    <x v="2"/>
    <x v="4"/>
    <x v="3"/>
    <x v="6"/>
    <s v="Forecast"/>
    <n v="4815.2313000000004"/>
    <n v="5604.75"/>
    <x v="1"/>
    <n v="-789.51869999999963"/>
    <n v="789.51869999999963"/>
    <n v="0.14086599759132901"/>
    <n v="-0.14086599759132901"/>
    <x v="2"/>
    <n v="5082.75"/>
    <n v="0.92841323831714195"/>
    <n v="4718.8923870564531"/>
    <n v="0.15805479511905918"/>
    <x v="0"/>
    <n v="1.0370054508427586"/>
    <n v="4993.4211051686634"/>
    <n v="0.1090733564978521"/>
  </r>
  <r>
    <x v="2"/>
    <x v="4"/>
    <x v="4"/>
    <x v="6"/>
    <s v="Forecast"/>
    <n v="6750"/>
    <n v="5604.75"/>
    <x v="0"/>
    <n v="1145.25"/>
    <n v="1145.25"/>
    <n v="0.20433560818948199"/>
    <n v="0.20433560818948199"/>
    <x v="2"/>
    <n v="5082.75"/>
    <n v="1.0885798533486823"/>
    <n v="5532.9792496080154"/>
    <n v="1.2805343751636491E-2"/>
    <x v="1"/>
    <n v="1.0370054508427586"/>
    <n v="6999.7867931886212"/>
    <n v="0.24890259033652193"/>
  </r>
  <r>
    <x v="2"/>
    <x v="5"/>
    <x v="0"/>
    <x v="6"/>
    <s v="Forecast"/>
    <n v="5992.7565209747154"/>
    <n v="6583.5"/>
    <x v="5"/>
    <n v="-590.74347902528461"/>
    <n v="590.74347902528461"/>
    <n v="8.9730915018650395E-2"/>
    <n v="-8.9730915018650395E-2"/>
    <x v="2"/>
    <n v="4961.25"/>
    <n v="1.110179701606463"/>
    <n v="5507.8790445950644"/>
    <n v="0.16338132534441188"/>
    <x v="0"/>
    <n v="1.0370054508427586"/>
    <n v="6214.5211778242665"/>
    <n v="5.6045997140690133E-2"/>
  </r>
  <r>
    <x v="2"/>
    <x v="5"/>
    <x v="1"/>
    <x v="6"/>
    <s v="Forecast"/>
    <n v="5992.7565209747154"/>
    <n v="6583.5"/>
    <x v="4"/>
    <n v="-590.74347902528461"/>
    <n v="590.74347902528461"/>
    <n v="8.9730915018650395E-2"/>
    <n v="-8.9730915018650395E-2"/>
    <x v="2"/>
    <n v="4961.25"/>
    <n v="1.0880095154567564"/>
    <n v="5397.8872085598323"/>
    <n v="0.18008852304096115"/>
    <x v="0"/>
    <n v="1.0370054508427586"/>
    <n v="6214.5211778242665"/>
    <n v="5.6045997140690133E-2"/>
  </r>
  <r>
    <x v="2"/>
    <x v="5"/>
    <x v="2"/>
    <x v="6"/>
    <s v="Forecast"/>
    <n v="4668.75"/>
    <n v="6583.5"/>
    <x v="3"/>
    <n v="-1914.75"/>
    <n v="1914.75"/>
    <n v="0.29084073820915901"/>
    <n v="-0.29084073820915901"/>
    <x v="2"/>
    <n v="4961.25"/>
    <n v="1.110844880765143"/>
    <n v="5511.1791646960655"/>
    <n v="0.16288005396885161"/>
    <x v="0"/>
    <n v="1.0370054508427586"/>
    <n v="4841.5191986221298"/>
    <n v="0.26459798000727125"/>
  </r>
  <r>
    <x v="2"/>
    <x v="5"/>
    <x v="3"/>
    <x v="6"/>
    <s v="Forecast"/>
    <n v="4911.5359260000005"/>
    <n v="6583.5"/>
    <x v="2"/>
    <n v="-1671.9640739999995"/>
    <n v="1671.9640739999995"/>
    <n v="0.25396279699248098"/>
    <n v="-0.25396279699248098"/>
    <x v="2"/>
    <n v="4961.25"/>
    <n v="0.92841323831714195"/>
    <n v="4606.0901786009208"/>
    <n v="0.30035844480885232"/>
    <x v="0"/>
    <n v="1.0370054508427586"/>
    <n v="5093.2895272720361"/>
    <n v="0.22635535394971731"/>
  </r>
  <r>
    <x v="2"/>
    <x v="5"/>
    <x v="4"/>
    <x v="6"/>
    <s v="Forecast"/>
    <n v="6581.25"/>
    <n v="6583.5"/>
    <x v="1"/>
    <n v="-2.25"/>
    <n v="2.25"/>
    <n v="3.4176349965823598E-4"/>
    <n v="-3.4176349965823598E-4"/>
    <x v="2"/>
    <n v="4961.25"/>
    <n v="1.0885798533486823"/>
    <n v="5400.7167974261502"/>
    <n v="0.17965872295494037"/>
    <x v="1"/>
    <n v="1.0370054508427586"/>
    <n v="6824.792123358905"/>
    <n v="3.6651040230713902E-2"/>
  </r>
  <r>
    <x v="2"/>
    <x v="5"/>
    <x v="5"/>
    <x v="6"/>
    <s v="Forecast"/>
    <n v="5604.75"/>
    <n v="6583.5"/>
    <x v="0"/>
    <n v="-978.75"/>
    <n v="978.75"/>
    <n v="0.148667122351333"/>
    <n v="-0.148667122351333"/>
    <x v="2"/>
    <n v="4961.25"/>
    <n v="1.133987285038585"/>
    <n v="5625.9944178976803"/>
    <n v="0.14544020385848253"/>
    <x v="1"/>
    <n v="1.0370054508427586"/>
    <n v="5812.1563006109518"/>
    <n v="0.11716316539668083"/>
  </r>
  <r>
    <x v="2"/>
    <x v="6"/>
    <x v="0"/>
    <x v="6"/>
    <s v="Forecast"/>
    <n v="5932.8289557649678"/>
    <n v="7391.25"/>
    <x v="6"/>
    <n v="-1458.4210442350322"/>
    <n v="1458.4210442350322"/>
    <n v="0.19731723919973401"/>
    <n v="-0.19731723919973401"/>
    <x v="2"/>
    <n v="5600.25"/>
    <n v="1.110179701606463"/>
    <n v="6217.283873921594"/>
    <n v="0.1588318790567774"/>
    <x v="0"/>
    <n v="1.0370054508427586"/>
    <n v="6152.3759660460237"/>
    <n v="0.16761360175260967"/>
  </r>
  <r>
    <x v="2"/>
    <x v="6"/>
    <x v="1"/>
    <x v="6"/>
    <s v="Forecast"/>
    <n v="5932.8289557649678"/>
    <n v="7391.25"/>
    <x v="5"/>
    <n v="-1458.4210442350322"/>
    <n v="1458.4210442350322"/>
    <n v="0.19731723919973401"/>
    <n v="-0.19731723919973401"/>
    <x v="2"/>
    <n v="5600.25"/>
    <n v="1.0880095154567564"/>
    <n v="6093.1252889366997"/>
    <n v="0.1756299287756875"/>
    <x v="0"/>
    <n v="1.0370054508427586"/>
    <n v="6152.3759660460237"/>
    <n v="0.16761360175260967"/>
  </r>
  <r>
    <x v="2"/>
    <x v="6"/>
    <x v="2"/>
    <x v="6"/>
    <s v="Forecast"/>
    <n v="5011.6480829953007"/>
    <n v="7391.25"/>
    <x v="4"/>
    <n v="-2379.6019170046993"/>
    <n v="2379.6019170046993"/>
    <n v="0.32194850898084898"/>
    <n v="-0.32194850898084898"/>
    <x v="2"/>
    <n v="5600.25"/>
    <n v="1.110844880765143"/>
    <n v="6221.0090435049924"/>
    <n v="0.15832788181904381"/>
    <x v="0"/>
    <n v="1.0370054508427586"/>
    <n v="5197.1063797717889"/>
    <n v="0.29685690786108049"/>
  </r>
  <r>
    <x v="2"/>
    <x v="6"/>
    <x v="3"/>
    <x v="6"/>
    <s v="Forecast"/>
    <n v="5009.7666445200002"/>
    <n v="7391.25"/>
    <x v="3"/>
    <n v="-2381.4833554799998"/>
    <n v="2381.4833554799998"/>
    <n v="0.32220305841095898"/>
    <n v="-0.32220305841095898"/>
    <x v="2"/>
    <n v="5600.25"/>
    <n v="0.92841323831714195"/>
    <n v="5199.3462378855738"/>
    <n v="0.29655386600567241"/>
    <x v="0"/>
    <n v="1.0370054508427586"/>
    <n v="5195.1553178174772"/>
    <n v="0.29712087700761342"/>
  </r>
  <r>
    <x v="2"/>
    <x v="6"/>
    <x v="4"/>
    <x v="6"/>
    <s v="Forecast"/>
    <n v="6416.71875"/>
    <n v="7391.25"/>
    <x v="2"/>
    <n v="-974.53125"/>
    <n v="974.53125"/>
    <n v="0.13184931506849301"/>
    <n v="-0.13184931506849301"/>
    <x v="2"/>
    <n v="5600.25"/>
    <n v="1.0885798533486823"/>
    <n v="6096.3193237159585"/>
    <n v="0.17519779148101355"/>
    <x v="1"/>
    <n v="1.0370054508427586"/>
    <n v="6654.1723202749326"/>
    <n v="9.9723007573153027E-2"/>
  </r>
  <r>
    <x v="2"/>
    <x v="6"/>
    <x v="5"/>
    <x v="6"/>
    <s v="Forecast"/>
    <n v="5604.75"/>
    <n v="7391.25"/>
    <x v="1"/>
    <n v="-1786.5"/>
    <n v="1786.5"/>
    <n v="0.24170471841704699"/>
    <n v="-0.24170471841704699"/>
    <x v="2"/>
    <n v="5600.25"/>
    <n v="1.133987285038585"/>
    <n v="6350.6122930373358"/>
    <n v="0.1407931955978575"/>
    <x v="1"/>
    <n v="1.0370054508427586"/>
    <n v="5812.1563006109518"/>
    <n v="0.21364365965013335"/>
  </r>
  <r>
    <x v="2"/>
    <x v="6"/>
    <x v="6"/>
    <x v="6"/>
    <s v="Forecast"/>
    <n v="6525"/>
    <n v="7391.25"/>
    <x v="0"/>
    <n v="-866.25"/>
    <n v="866.25"/>
    <n v="0.117199391171994"/>
    <n v="-0.117199391171994"/>
    <x v="2"/>
    <n v="5600.25"/>
    <n v="1.3105530534648187"/>
    <n v="7339.4247376663507"/>
    <n v="7.0117046959106153E-3"/>
    <x v="1"/>
    <n v="1.0370054508427586"/>
    <n v="6766.4605667490005"/>
    <n v="8.4530956638051685E-2"/>
  </r>
  <r>
    <x v="3"/>
    <x v="0"/>
    <x v="0"/>
    <x v="6"/>
    <s v="Forecast"/>
    <n v="1180.1523375976926"/>
    <n v="1084.5"/>
    <x v="0"/>
    <n v="95.652337597692622"/>
    <n v="95.652337597692622"/>
    <n v="8.8199481417881601E-2"/>
    <n v="8.8199481417881601E-2"/>
    <x v="3"/>
    <n v="1023.75"/>
    <n v="1.0374006892664021"/>
    <n v="1062.0389556364792"/>
    <n v="2.0710967601217926E-2"/>
    <x v="0"/>
    <n v="1.0552169608377078"/>
    <n v="1245.3167630053538"/>
    <n v="0.14828654956694678"/>
  </r>
  <r>
    <x v="3"/>
    <x v="1"/>
    <x v="0"/>
    <x v="6"/>
    <s v="Forecast"/>
    <n v="1178.0078740271181"/>
    <n v="1284.75"/>
    <x v="1"/>
    <n v="-106.74212597288192"/>
    <n v="106.74212597288192"/>
    <n v="8.30839665093457E-2"/>
    <n v="-8.30839665093457E-2"/>
    <x v="3"/>
    <n v="1179"/>
    <n v="1.0374006892664021"/>
    <n v="1223.0954126450881"/>
    <n v="4.7989560112793837E-2"/>
    <x v="0"/>
    <n v="1.0552169608377078"/>
    <n v="1243.0538886737847"/>
    <n v="3.2454649796626003E-2"/>
  </r>
  <r>
    <x v="3"/>
    <x v="1"/>
    <x v="1"/>
    <x v="6"/>
    <s v="Forecast"/>
    <n v="1165.7830741206963"/>
    <n v="1284.75"/>
    <x v="0"/>
    <n v="-118.96692587930374"/>
    <n v="118.96692587930374"/>
    <n v="9.2599280699983397E-2"/>
    <n v="-9.2599280699983397E-2"/>
    <x v="3"/>
    <n v="1179"/>
    <n v="1.0052847014617914"/>
    <n v="1185.2306630234521"/>
    <n v="7.746202527849616E-2"/>
    <x v="0"/>
    <n v="1.0552169608377078"/>
    <n v="1230.1540724696813"/>
    <n v="4.2495370718286594E-2"/>
  </r>
  <r>
    <x v="3"/>
    <x v="2"/>
    <x v="0"/>
    <x v="6"/>
    <s v="Forecast"/>
    <n v="1175.7204462185055"/>
    <n v="1233"/>
    <x v="2"/>
    <n v="-57.279553781494542"/>
    <n v="57.279553781494542"/>
    <n v="4.6455436967959902E-2"/>
    <n v="-4.6455436967959902E-2"/>
    <x v="3"/>
    <n v="1203.75"/>
    <n v="1.0374006892664021"/>
    <n v="1248.7710797044315"/>
    <n v="1.2790818900593257E-2"/>
    <x v="0"/>
    <n v="1.0552169608377078"/>
    <n v="1240.640156053445"/>
    <n v="6.1963958259894768E-3"/>
  </r>
  <r>
    <x v="3"/>
    <x v="2"/>
    <x v="1"/>
    <x v="6"/>
    <s v="Forecast"/>
    <n v="1163.1446055416304"/>
    <n v="1233"/>
    <x v="1"/>
    <n v="-69.855394458369574"/>
    <n v="69.855394458369574"/>
    <n v="5.6654821134119702E-2"/>
    <n v="-5.6654821134119702E-2"/>
    <x v="3"/>
    <n v="1203.75"/>
    <n v="1.0052847014617914"/>
    <n v="1210.1114593846314"/>
    <n v="1.8563293280915313E-2"/>
    <x v="0"/>
    <n v="1.0552169608377078"/>
    <n v="1227.3699156744137"/>
    <n v="4.5661673362419036E-3"/>
  </r>
  <r>
    <x v="3"/>
    <x v="2"/>
    <x v="2"/>
    <x v="6"/>
    <s v="Forecast"/>
    <n v="1178.0449468695983"/>
    <n v="1233"/>
    <x v="0"/>
    <n v="-54.955053130401666"/>
    <n v="54.955053130401666"/>
    <n v="4.4570197186051597E-2"/>
    <n v="-4.4570197186051597E-2"/>
    <x v="3"/>
    <n v="1203.75"/>
    <n v="1.0687650098435468"/>
    <n v="1286.5258805991696"/>
    <n v="4.3411095376455447E-2"/>
    <x v="0"/>
    <n v="1.0552169608377078"/>
    <n v="1243.0930085659566"/>
    <n v="8.1857328191050713E-3"/>
  </r>
  <r>
    <x v="3"/>
    <x v="3"/>
    <x v="0"/>
    <x v="6"/>
    <s v="Forecast"/>
    <n v="1173.5045005289116"/>
    <n v="1050.75"/>
    <x v="3"/>
    <n v="122.75450052891165"/>
    <n v="122.75450052891165"/>
    <n v="0.11682560126472701"/>
    <n v="0.11682560126472701"/>
    <x v="3"/>
    <n v="978.75"/>
    <n v="1.0374006892664021"/>
    <n v="1015.355924619491"/>
    <n v="3.368458280324433E-2"/>
    <x v="0"/>
    <n v="1.0552169608377078"/>
    <n v="1238.3018525774903"/>
    <n v="0.17849331675231056"/>
  </r>
  <r>
    <x v="3"/>
    <x v="3"/>
    <x v="1"/>
    <x v="6"/>
    <s v="Forecast"/>
    <n v="1160.5885891056607"/>
    <n v="1050.75"/>
    <x v="2"/>
    <n v="109.83858910566073"/>
    <n v="109.83858910566073"/>
    <n v="0.104533513305411"/>
    <n v="0.104533513305411"/>
    <x v="3"/>
    <n v="978.75"/>
    <n v="1.0052847014617914"/>
    <n v="983.92240155572836"/>
    <n v="6.3599903349294926E-2"/>
    <x v="0"/>
    <n v="1.0552169608377078"/>
    <n v="1224.6727637789986"/>
    <n v="0.16552249705353186"/>
  </r>
  <r>
    <x v="3"/>
    <x v="3"/>
    <x v="2"/>
    <x v="6"/>
    <s v="Forecast"/>
    <n v="1175.8800979031589"/>
    <n v="1050.75"/>
    <x v="1"/>
    <n v="125.13009790315891"/>
    <n v="125.13009790315891"/>
    <n v="0.11908646005534999"/>
    <n v="0.11908646005534999"/>
    <x v="3"/>
    <n v="978.75"/>
    <n v="1.0687650098435468"/>
    <n v="1046.0537533843715"/>
    <n v="4.4694233791373059E-3"/>
    <x v="0"/>
    <n v="1.0552169608377078"/>
    <n v="1240.8086232189175"/>
    <n v="0.18087901329423511"/>
  </r>
  <r>
    <x v="3"/>
    <x v="3"/>
    <x v="3"/>
    <x v="6"/>
    <s v="Forecast"/>
    <n v="1182.8472130530927"/>
    <n v="1050.75"/>
    <x v="0"/>
    <n v="132.09721305309267"/>
    <n v="132.09721305309267"/>
    <n v="0.12571707166604101"/>
    <n v="0.12571707166604101"/>
    <x v="3"/>
    <n v="978.75"/>
    <n v="1.0577781270832567"/>
    <n v="1035.3003418827375"/>
    <n v="1.4703457641934347E-2"/>
    <x v="0"/>
    <n v="1.0552169608377078"/>
    <n v="1248.160441293237"/>
    <n v="0.18787574712656388"/>
  </r>
  <r>
    <x v="3"/>
    <x v="4"/>
    <x v="0"/>
    <x v="6"/>
    <s v="Forecast"/>
    <n v="1171.3600369583371"/>
    <n v="1284.75"/>
    <x v="4"/>
    <n v="-113.3899630416629"/>
    <n v="113.3899630416629"/>
    <n v="8.8258387267299399E-2"/>
    <n v="-8.8258387267299399E-2"/>
    <x v="3"/>
    <n v="1143"/>
    <n v="1.0374006892664021"/>
    <n v="1185.7489878314975"/>
    <n v="7.7058581178052143E-2"/>
    <x v="0"/>
    <n v="1.0552169608377078"/>
    <n v="1236.0389782459215"/>
    <n v="3.7914786342929364E-2"/>
  </r>
  <r>
    <x v="3"/>
    <x v="4"/>
    <x v="1"/>
    <x v="6"/>
    <s v="Forecast"/>
    <n v="1158.1150248127867"/>
    <n v="1284.75"/>
    <x v="3"/>
    <n v="-126.63497518721329"/>
    <n v="126.63497518721329"/>
    <n v="9.8567795436632299E-2"/>
    <n v="-9.8567795436632299E-2"/>
    <x v="3"/>
    <n v="1143"/>
    <n v="1.0052847014617914"/>
    <n v="1149.0404137708276"/>
    <n v="0.10563112374327485"/>
    <x v="0"/>
    <n v="1.0552169608377078"/>
    <n v="1222.0626167834353"/>
    <n v="4.8793448699408243E-2"/>
  </r>
  <r>
    <x v="3"/>
    <x v="4"/>
    <x v="2"/>
    <x v="6"/>
    <s v="Forecast"/>
    <n v="1173.7850827743455"/>
    <n v="1284.75"/>
    <x v="2"/>
    <n v="-110.96491722565452"/>
    <n v="110.96491722565452"/>
    <n v="8.6370824849701905E-2"/>
    <n v="-8.6370824849701905E-2"/>
    <x v="3"/>
    <n v="1143"/>
    <n v="1.0687650098435468"/>
    <n v="1221.5984062511741"/>
    <n v="4.9154772328333075E-2"/>
    <x v="0"/>
    <n v="1.0552169608377078"/>
    <n v="1238.5979277217821"/>
    <n v="3.5922998465240656E-2"/>
  </r>
  <r>
    <x v="3"/>
    <x v="4"/>
    <x v="3"/>
    <x v="6"/>
    <s v="Forecast"/>
    <n v="1180.9260591458631"/>
    <n v="1284.75"/>
    <x v="1"/>
    <n v="-103.82394085413694"/>
    <n v="103.82394085413694"/>
    <n v="8.0812563420227204E-2"/>
    <n v="-8.0812563420227204E-2"/>
    <x v="3"/>
    <n v="1143"/>
    <n v="1.0577781270832567"/>
    <n v="1209.0403992561623"/>
    <n v="5.8929442104563266E-2"/>
    <x v="0"/>
    <n v="1.0552169608377078"/>
    <n v="1246.1332071059487"/>
    <n v="3.0057826732088955E-2"/>
  </r>
  <r>
    <x v="3"/>
    <x v="4"/>
    <x v="4"/>
    <x v="6"/>
    <s v="Forecast"/>
    <n v="1164.6549534554777"/>
    <n v="1284.75"/>
    <x v="0"/>
    <n v="-120.09504654452235"/>
    <n v="120.09504654452235"/>
    <n v="9.3477366448353597E-2"/>
    <n v="-9.3477366448353597E-2"/>
    <x v="3"/>
    <n v="1143"/>
    <n v="1.0625189800999717"/>
    <n v="1214.4591942542677"/>
    <n v="5.4711660436452474E-2"/>
    <x v="1"/>
    <n v="1.0552169608377078"/>
    <n v="1228.9636604098712"/>
    <n v="4.3421941693036634E-2"/>
  </r>
  <r>
    <x v="3"/>
    <x v="5"/>
    <x v="0"/>
    <x v="6"/>
    <s v="Forecast"/>
    <n v="1169.072609149724"/>
    <n v="1262.25"/>
    <x v="5"/>
    <n v="-93.17739085027597"/>
    <n v="93.17739085027597"/>
    <n v="7.38184914638748E-2"/>
    <n v="-7.38184914638748E-2"/>
    <x v="3"/>
    <n v="1280.25"/>
    <n v="1.0374006892664021"/>
    <n v="1328.1322324333112"/>
    <n v="5.219428198321345E-2"/>
    <x v="0"/>
    <n v="1.0552169608377078"/>
    <n v="1233.6252456255811"/>
    <n v="2.2677563378426538E-2"/>
  </r>
  <r>
    <x v="3"/>
    <x v="5"/>
    <x v="1"/>
    <x v="6"/>
    <s v="Forecast"/>
    <n v="1155.4765562337211"/>
    <n v="1262.25"/>
    <x v="4"/>
    <n v="-106.77344376627889"/>
    <n v="106.77344376627889"/>
    <n v="8.4589775215907201E-2"/>
    <n v="-8.4589775215907201E-2"/>
    <x v="3"/>
    <n v="1280.25"/>
    <n v="1.0052847014617914"/>
    <n v="1287.0157390464585"/>
    <n v="1.9620312177824138E-2"/>
    <x v="0"/>
    <n v="1.0552169608377078"/>
    <n v="1219.2784599881679"/>
    <n v="3.4043604683566708E-2"/>
  </r>
  <r>
    <x v="3"/>
    <x v="5"/>
    <x v="2"/>
    <x v="6"/>
    <s v="Forecast"/>
    <n v="1171.5503999702789"/>
    <n v="1262.25"/>
    <x v="3"/>
    <n v="-90.699600029721068"/>
    <n v="90.699600029721068"/>
    <n v="7.1855496161395194E-2"/>
    <n v="-7.1855496161395194E-2"/>
    <x v="3"/>
    <n v="1280.25"/>
    <n v="1.0687650098435468"/>
    <n v="1368.2864038522009"/>
    <n v="8.4005865598891602E-2"/>
    <x v="0"/>
    <n v="1.0552169608377078"/>
    <n v="1236.2398525248386"/>
    <n v="2.0606177441205287E-2"/>
  </r>
  <r>
    <x v="3"/>
    <x v="5"/>
    <x v="3"/>
    <x v="6"/>
    <s v="Forecast"/>
    <n v="1178.8768283114855"/>
    <n v="1262.25"/>
    <x v="2"/>
    <n v="-83.373171688514503"/>
    <n v="83.373171688514503"/>
    <n v="6.6051235245406598E-2"/>
    <n v="-6.6051235245406598E-2"/>
    <x v="3"/>
    <n v="1280.25"/>
    <n v="1.0577781270832567"/>
    <n v="1354.2204471983393"/>
    <n v="7.2862307148615052E-2"/>
    <x v="0"/>
    <n v="1.0552169608377078"/>
    <n v="1243.970823972842"/>
    <n v="1.4481422877526618E-2"/>
  </r>
  <r>
    <x v="3"/>
    <x v="5"/>
    <x v="4"/>
    <x v="6"/>
    <s v="Forecast"/>
    <n v="1162.190028047839"/>
    <n v="1262.25"/>
    <x v="1"/>
    <n v="-100.05997195216105"/>
    <n v="100.05997195216105"/>
    <n v="7.9271120580044402E-2"/>
    <n v="-7.9271120580044402E-2"/>
    <x v="3"/>
    <n v="1280.25"/>
    <n v="1.0625189800999717"/>
    <n v="1360.2899242729889"/>
    <n v="7.7670765912449077E-2"/>
    <x v="1"/>
    <n v="1.0552169608377078"/>
    <n v="1226.362629312531"/>
    <n v="2.8431270102966134E-2"/>
  </r>
  <r>
    <x v="3"/>
    <x v="5"/>
    <x v="5"/>
    <x v="6"/>
    <s v="Forecast"/>
    <n v="1176.8705936807378"/>
    <n v="1262.25"/>
    <x v="0"/>
    <n v="-85.379406319262216"/>
    <n v="85.379406319262216"/>
    <n v="6.7640646717577496E-2"/>
    <n v="-6.7640646717577496E-2"/>
    <x v="3"/>
    <n v="1280.25"/>
    <n v="1.0739593439476203"/>
    <n v="1374.9364500889408"/>
    <n v="8.9274272203557756E-2"/>
    <x v="1"/>
    <n v="1.0552169608377078"/>
    <n v="1241.8538111630569"/>
    <n v="1.6158596820711517E-2"/>
  </r>
  <r>
    <x v="3"/>
    <x v="6"/>
    <x v="0"/>
    <x v="6"/>
    <s v="Forecast"/>
    <n v="1166.9281455791495"/>
    <n v="1262.25"/>
    <x v="6"/>
    <n v="-95.321854420850514"/>
    <n v="95.321854420850514"/>
    <n v="7.5517412890354907E-2"/>
    <n v="-7.5517412890354907E-2"/>
    <x v="3"/>
    <n v="1316.25"/>
    <n v="1.0374006892664021"/>
    <n v="1365.4786572469018"/>
    <n v="8.1781467416836423E-2"/>
    <x v="0"/>
    <n v="1.0552169608377078"/>
    <n v="1231.3623712940123"/>
    <n v="2.4470294082778933E-2"/>
  </r>
  <r>
    <x v="3"/>
    <x v="6"/>
    <x v="1"/>
    <x v="6"/>
    <s v="Forecast"/>
    <n v="1153.0029919408471"/>
    <n v="1262.25"/>
    <x v="5"/>
    <n v="-109.2470080591529"/>
    <n v="109.2470080591529"/>
    <n v="8.6549422110638097E-2"/>
    <n v="-8.6549422110638097E-2"/>
    <x v="3"/>
    <n v="1316.25"/>
    <n v="1.0052847014617914"/>
    <n v="1323.2059882990829"/>
    <n v="4.8291533609889442E-2"/>
    <x v="0"/>
    <n v="1.0552169608377078"/>
    <n v="1216.6683129926048"/>
    <n v="3.6111457324139597E-2"/>
  </r>
  <r>
    <x v="3"/>
    <x v="6"/>
    <x v="2"/>
    <x v="6"/>
    <s v="Forecast"/>
    <n v="1169.4553848414657"/>
    <n v="1262.25"/>
    <x v="4"/>
    <n v="-92.79461515853427"/>
    <n v="92.79461515853427"/>
    <n v="7.3515242747898002E-2"/>
    <n v="-7.3515242747898002E-2"/>
    <x v="3"/>
    <n v="1316.25"/>
    <n v="1.0687650098435468"/>
    <n v="1406.7619442065686"/>
    <n v="0.114487577109581"/>
    <x v="0"/>
    <n v="1.0552169608377078"/>
    <n v="1234.0291570277034"/>
    <n v="2.2357570189975539E-2"/>
  </r>
  <r>
    <x v="3"/>
    <x v="6"/>
    <x v="3"/>
    <x v="6"/>
    <s v="Forecast"/>
    <n v="1176.9556744042557"/>
    <n v="1262.25"/>
    <x v="3"/>
    <n v="-85.29432559574434"/>
    <n v="85.29432559574434"/>
    <n v="6.7573242698153596E-2"/>
    <n v="-6.7573242698153596E-2"/>
    <x v="3"/>
    <n v="1316.25"/>
    <n v="1.0577781270832567"/>
    <n v="1392.3004597733366"/>
    <n v="0.1030306672793318"/>
    <x v="0"/>
    <n v="1.0552169608377078"/>
    <n v="1241.9435897855533"/>
    <n v="1.608747095618674E-2"/>
  </r>
  <r>
    <x v="3"/>
    <x v="6"/>
    <x v="4"/>
    <x v="6"/>
    <s v="Forecast"/>
    <n v="1159.8791604781775"/>
    <n v="1262.25"/>
    <x v="2"/>
    <n v="-102.37083952182252"/>
    <n v="102.37083952182252"/>
    <n v="8.1101873259514803E-2"/>
    <n v="-8.1101873259514803E-2"/>
    <x v="3"/>
    <n v="1316.25"/>
    <n v="1.0625189800999717"/>
    <n v="1398.5406075565877"/>
    <n v="0.10797433753740361"/>
    <x v="1"/>
    <n v="1.0552169608377078"/>
    <n v="1223.9241626587743"/>
    <n v="3.0363111381442407E-2"/>
  </r>
  <r>
    <x v="3"/>
    <x v="6"/>
    <x v="5"/>
    <x v="6"/>
    <s v="Forecast"/>
    <n v="1174.9077692880503"/>
    <n v="1262.25"/>
    <x v="1"/>
    <n v="-87.342230711949696"/>
    <n v="87.342230711949696"/>
    <n v="6.9195667032639893E-2"/>
    <n v="-6.9195667032639893E-2"/>
    <x v="3"/>
    <n v="1316.25"/>
    <n v="1.0739593439476203"/>
    <n v="1413.5989864710552"/>
    <n v="0.11990412871543295"/>
    <x v="1"/>
    <n v="1.0552169608377078"/>
    <n v="1239.7826055727471"/>
    <n v="1.7799480631612505E-2"/>
  </r>
  <r>
    <x v="3"/>
    <x v="6"/>
    <x v="6"/>
    <x v="6"/>
    <s v="Forecast"/>
    <n v="1185.4401491667975"/>
    <n v="1262.25"/>
    <x v="0"/>
    <n v="-76.809850833202518"/>
    <n v="76.809850833202518"/>
    <n v="6.0851535617510402E-2"/>
    <n v="-6.0851535617510402E-2"/>
    <x v="3"/>
    <n v="1316.25"/>
    <n v="1.061173070822665"/>
    <n v="1396.7690544703328"/>
    <n v="0.10657084925358112"/>
    <x v="1"/>
    <n v="1.0552169608377078"/>
    <n v="1250.8965514587869"/>
    <n v="8.9946116389091578E-3"/>
  </r>
  <r>
    <x v="4"/>
    <x v="0"/>
    <x v="0"/>
    <x v="6"/>
    <s v="Forecast"/>
    <n v="7650"/>
    <n v="6943.5"/>
    <x v="0"/>
    <n v="706.5"/>
    <n v="706.5"/>
    <n v="0.101749837977965"/>
    <n v="0.101749837977965"/>
    <x v="4"/>
    <n v="5125.5"/>
    <n v="1.4726349251886592"/>
    <n v="7547.9903090544731"/>
    <n v="8.7058444452289635E-2"/>
    <x v="0"/>
    <n v="0.97740808992841244"/>
    <n v="7477.1718879523551"/>
    <n v="7.6859204716980642E-2"/>
  </r>
  <r>
    <x v="4"/>
    <x v="1"/>
    <x v="0"/>
    <x v="6"/>
    <s v="Forecast"/>
    <n v="6750"/>
    <n v="7733.25"/>
    <x v="1"/>
    <n v="-983.25"/>
    <n v="983.25"/>
    <n v="0.127145766656968"/>
    <n v="-0.127145766656968"/>
    <x v="4"/>
    <n v="5496.75"/>
    <n v="1.4726349251886592"/>
    <n v="8094.7060250307622"/>
    <n v="4.6740506905991949E-2"/>
    <x v="0"/>
    <n v="0.97740808992841244"/>
    <n v="6597.5046070167837"/>
    <n v="0.14686521100225861"/>
  </r>
  <r>
    <x v="4"/>
    <x v="1"/>
    <x v="1"/>
    <x v="6"/>
    <s v="Forecast"/>
    <n v="6908.7825000000003"/>
    <n v="7733.25"/>
    <x v="0"/>
    <n v="-824.46749999999975"/>
    <n v="824.46749999999975"/>
    <n v="0.10661332557462901"/>
    <n v="-0.10661332557462901"/>
    <x v="4"/>
    <n v="5496.75"/>
    <n v="1.2719491159366347"/>
    <n v="6991.5863030246974"/>
    <n v="9.5905821869886873E-2"/>
    <x v="0"/>
    <n v="0.97740808992841244"/>
    <n v="6752.6999070558422"/>
    <n v="0.12679663698240168"/>
  </r>
  <r>
    <x v="4"/>
    <x v="2"/>
    <x v="0"/>
    <x v="6"/>
    <s v="Forecast"/>
    <n v="6300"/>
    <n v="6228"/>
    <x v="2"/>
    <n v="72"/>
    <n v="72"/>
    <n v="1.15606936416185E-2"/>
    <n v="1.15606936416185E-2"/>
    <x v="4"/>
    <n v="5429.25"/>
    <n v="1.4726349251886592"/>
    <n v="7995.3031675805278"/>
    <n v="0.28376736794806162"/>
    <x v="0"/>
    <n v="0.97740808992841244"/>
    <n v="6157.670966548998"/>
    <n v="1.1292394581085748E-2"/>
  </r>
  <r>
    <x v="4"/>
    <x v="2"/>
    <x v="1"/>
    <x v="6"/>
    <s v="Forecast"/>
    <n v="6874.2385875"/>
    <n v="6228"/>
    <x v="1"/>
    <n v="646.23858749999999"/>
    <n v="646.23858749999999"/>
    <n v="0.103763421242775"/>
    <n v="0.103763421242775"/>
    <x v="4"/>
    <n v="5429.25"/>
    <n v="1.2719491159366347"/>
    <n v="6905.7297376989745"/>
    <n v="0.10881980374100426"/>
    <x v="0"/>
    <n v="0.97740808992841244"/>
    <n v="6718.9364075205631"/>
    <n v="7.8827297289750006E-2"/>
  </r>
  <r>
    <x v="4"/>
    <x v="2"/>
    <x v="2"/>
    <x v="6"/>
    <s v="Forecast"/>
    <n v="7200"/>
    <n v="6228"/>
    <x v="0"/>
    <n v="972"/>
    <n v="972"/>
    <n v="0.15606936416184999"/>
    <n v="0.15606936416184999"/>
    <x v="4"/>
    <n v="5429.25"/>
    <n v="1.2890352694820828"/>
    <n v="6998.4947368355979"/>
    <n v="0.1237146334032752"/>
    <x v="0"/>
    <n v="0.97740808992841244"/>
    <n v="7037.3382474845694"/>
    <n v="0.12995154905018777"/>
  </r>
  <r>
    <x v="4"/>
    <x v="3"/>
    <x v="0"/>
    <x v="6"/>
    <s v="Forecast"/>
    <n v="6174"/>
    <n v="6716.25"/>
    <x v="3"/>
    <n v="-542.25"/>
    <n v="542.25"/>
    <n v="8.0737018425460605E-2"/>
    <n v="-8.0737018425460605E-2"/>
    <x v="4"/>
    <n v="5454"/>
    <n v="1.4726349251886592"/>
    <n v="8031.7508819789473"/>
    <n v="0.1958683613592328"/>
    <x v="0"/>
    <n v="0.97740808992841244"/>
    <n v="6034.5175472180181"/>
    <n v="0.10150492503733213"/>
  </r>
  <r>
    <x v="4"/>
    <x v="3"/>
    <x v="1"/>
    <x v="6"/>
    <s v="Forecast"/>
    <n v="6839.8673945624996"/>
    <n v="6716.25"/>
    <x v="2"/>
    <n v="123.61739456249961"/>
    <n v="123.61739456249961"/>
    <n v="1.8405716666666599E-2"/>
    <n v="1.8405716666666599E-2"/>
    <x v="4"/>
    <n v="5454"/>
    <n v="1.2719491159366347"/>
    <n v="6937.2104783184059"/>
    <n v="3.2899382589749622E-2"/>
    <x v="0"/>
    <n v="0.97740808992841244"/>
    <n v="6685.3417254829601"/>
    <n v="4.6020137006573458E-3"/>
  </r>
  <r>
    <x v="4"/>
    <x v="3"/>
    <x v="2"/>
    <x v="6"/>
    <s v="Forecast"/>
    <n v="7272"/>
    <n v="6716.25"/>
    <x v="1"/>
    <n v="555.75"/>
    <n v="555.75"/>
    <n v="8.2747068676716898E-2"/>
    <n v="8.2747068676716898E-2"/>
    <x v="4"/>
    <n v="5454"/>
    <n v="1.2890352694820828"/>
    <n v="7030.3983597552797"/>
    <n v="4.6774369589470267E-2"/>
    <x v="0"/>
    <n v="0.97740808992841244"/>
    <n v="7107.7116299594154"/>
    <n v="5.8285744270897513E-2"/>
  </r>
  <r>
    <x v="4"/>
    <x v="3"/>
    <x v="3"/>
    <x v="6"/>
    <s v="Forecast"/>
    <n v="5685.4299232321464"/>
    <n v="6716.25"/>
    <x v="0"/>
    <n v="-1030.8200767678536"/>
    <n v="1030.8200767678536"/>
    <n v="0.153481492911648"/>
    <n v="-0.153481492911648"/>
    <x v="4"/>
    <n v="5454"/>
    <n v="1.3028978871587926"/>
    <n v="7106.0050765640553"/>
    <n v="5.8031651079703012E-2"/>
    <x v="0"/>
    <n v="0.97740808992841244"/>
    <n v="5556.9852016881732"/>
    <n v="0.1726059628977222"/>
  </r>
  <r>
    <x v="4"/>
    <x v="4"/>
    <x v="0"/>
    <x v="6"/>
    <s v="Forecast"/>
    <n v="6050.5199999999995"/>
    <n v="7164"/>
    <x v="4"/>
    <n v="-1113.4800000000005"/>
    <n v="1113.4800000000005"/>
    <n v="0.155427135678392"/>
    <n v="-0.155427135678392"/>
    <x v="4"/>
    <n v="5879.25"/>
    <n v="1.4726349251886592"/>
    <n v="8657.9888839154246"/>
    <n v="0.20854116190890906"/>
    <x v="0"/>
    <n v="0.97740808992841244"/>
    <n v="5913.8271962736571"/>
    <n v="0.17450764987804898"/>
  </r>
  <r>
    <x v="4"/>
    <x v="4"/>
    <x v="1"/>
    <x v="6"/>
    <s v="Forecast"/>
    <n v="6805.6680575896871"/>
    <n v="7164"/>
    <x v="3"/>
    <n v="-358.33194241031288"/>
    <n v="358.33194241031288"/>
    <n v="5.0018417421875003E-2"/>
    <n v="-5.0018417421875003E-2"/>
    <x v="4"/>
    <n v="5879.25"/>
    <n v="1.2719491159366347"/>
    <n v="7478.1068398704601"/>
    <n v="4.3845175861314929E-2"/>
    <x v="0"/>
    <n v="0.97740808992841244"/>
    <n v="6651.9150168555452"/>
    <n v="7.1480315905144448E-2"/>
  </r>
  <r>
    <x v="4"/>
    <x v="4"/>
    <x v="2"/>
    <x v="6"/>
    <s v="Forecast"/>
    <n v="7344.72"/>
    <n v="7164"/>
    <x v="2"/>
    <n v="180.72000000000025"/>
    <n v="180.72000000000025"/>
    <n v="2.5226130653266399E-2"/>
    <n v="2.5226130653266399E-2"/>
    <x v="4"/>
    <n v="5879.25"/>
    <n v="1.2890352694820828"/>
    <n v="7578.5606081025353"/>
    <n v="5.7867198227601245E-2"/>
    <x v="0"/>
    <n v="0.97740808992841244"/>
    <n v="7178.7887462590097"/>
    <n v="2.0643141065061019E-3"/>
  </r>
  <r>
    <x v="4"/>
    <x v="4"/>
    <x v="3"/>
    <x v="6"/>
    <s v="Forecast"/>
    <n v="6276.1026224987872"/>
    <n v="7164"/>
    <x v="1"/>
    <n v="-887.89737750121276"/>
    <n v="887.89737750121276"/>
    <n v="0.123938774078896"/>
    <n v="-0.123938774078896"/>
    <x v="4"/>
    <n v="5879.25"/>
    <n v="1.3028978871587926"/>
    <n v="7660.062403078332"/>
    <n v="6.9243774857388599E-2"/>
    <x v="0"/>
    <n v="0.97740808992841244"/>
    <n v="6134.3134764512397"/>
    <n v="0.14373067051211061"/>
  </r>
  <r>
    <x v="4"/>
    <x v="4"/>
    <x v="4"/>
    <x v="6"/>
    <s v="Forecast"/>
    <n v="7287.66848331049"/>
    <n v="7164"/>
    <x v="0"/>
    <n v="123.66848331049005"/>
    <n v="123.66848331049005"/>
    <n v="1.7262490691023199E-2"/>
    <n v="1.7262490691023199E-2"/>
    <x v="4"/>
    <n v="5879.25"/>
    <n v="1.2618107341063494"/>
    <n v="7418.5007584947543"/>
    <n v="3.5524952330367718E-2"/>
    <x v="1"/>
    <n v="0.97740808992841244"/>
    <n v="7123.0261323039967"/>
    <n v="5.7194120178675678E-3"/>
  </r>
  <r>
    <x v="4"/>
    <x v="5"/>
    <x v="0"/>
    <x v="6"/>
    <s v="Forecast"/>
    <n v="5929.5095999999994"/>
    <n v="6995.25"/>
    <x v="5"/>
    <n v="-1065.7404000000006"/>
    <n v="1065.7404000000006"/>
    <n v="0.15235201029269901"/>
    <n v="-0.15235201029269901"/>
    <x v="4"/>
    <n v="5773.5"/>
    <n v="1.4726349251886592"/>
    <n v="8502.2577405767242"/>
    <n v="0.21543300676555152"/>
    <x v="0"/>
    <n v="0.97740808992841244"/>
    <n v="5795.5506523481845"/>
    <n v="0.17150199744852801"/>
  </r>
  <r>
    <x v="4"/>
    <x v="5"/>
    <x v="1"/>
    <x v="6"/>
    <s v="Forecast"/>
    <n v="6832.8907298200456"/>
    <n v="6995.25"/>
    <x v="4"/>
    <n v="-162.35927017995436"/>
    <n v="162.35927017995436"/>
    <n v="2.32099310503491E-2"/>
    <n v="-2.32099310503491E-2"/>
    <x v="4"/>
    <n v="5773.5"/>
    <n v="1.2719491159366347"/>
    <n v="7343.5982208601608"/>
    <n v="4.9797822931297787E-2"/>
    <x v="0"/>
    <n v="0.97740808992841244"/>
    <n v="6678.5226769229666"/>
    <n v="4.5277484446879436E-2"/>
  </r>
  <r>
    <x v="4"/>
    <x v="5"/>
    <x v="2"/>
    <x v="6"/>
    <s v="Forecast"/>
    <n v="7418.1671999999999"/>
    <n v="6995.25"/>
    <x v="3"/>
    <n v="422.91719999999987"/>
    <n v="422.91719999999987"/>
    <n v="6.0457767770987401E-2"/>
    <n v="6.0457767770987401E-2"/>
    <x v="4"/>
    <n v="5773.5"/>
    <n v="1.2890352694820828"/>
    <n v="7442.2451283548053"/>
    <n v="6.3899807491484259E-2"/>
    <x v="0"/>
    <n v="0.97740808992841244"/>
    <n v="7250.5766337215991"/>
    <n v="3.6500001246788767E-2"/>
  </r>
  <r>
    <x v="4"/>
    <x v="5"/>
    <x v="3"/>
    <x v="6"/>
    <s v="Forecast"/>
    <n v="6660.5794091228772"/>
    <n v="6995.25"/>
    <x v="2"/>
    <n v="-334.67059087712278"/>
    <n v="334.67059087712278"/>
    <n v="4.7842548997837499E-2"/>
    <n v="-4.7842548997837499E-2"/>
    <x v="4"/>
    <n v="5773.5"/>
    <n v="1.3028978871587926"/>
    <n v="7522.2809515112895"/>
    <n v="7.5341260356854928E-2"/>
    <x v="0"/>
    <n v="0.97740808992841244"/>
    <n v="6510.1041980873051"/>
    <n v="6.9353604504870436E-2"/>
  </r>
  <r>
    <x v="4"/>
    <x v="5"/>
    <x v="4"/>
    <x v="6"/>
    <s v="Forecast"/>
    <n v="7793.8781557449129"/>
    <n v="6995.25"/>
    <x v="1"/>
    <n v="798.62815574491287"/>
    <n v="798.62815574491287"/>
    <n v="0.114167207139832"/>
    <n v="0.114167207139832"/>
    <x v="4"/>
    <n v="5773.5"/>
    <n v="1.2618107341063494"/>
    <n v="7285.0642733630084"/>
    <n v="4.1430152369537669E-2"/>
    <x v="1"/>
    <n v="0.97740808992841244"/>
    <n v="7617.7995613414132"/>
    <n v="8.8996041791417485E-2"/>
  </r>
  <r>
    <x v="4"/>
    <x v="5"/>
    <x v="5"/>
    <x v="6"/>
    <s v="Forecast"/>
    <n v="7685.8347960396131"/>
    <n v="6995.25"/>
    <x v="0"/>
    <n v="690.58479603961314"/>
    <n v="690.58479603961314"/>
    <n v="9.87219607647494E-2"/>
    <n v="9.87219607647494E-2"/>
    <x v="4"/>
    <n v="5773.5"/>
    <n v="1.1990260607498933"/>
    <n v="6922.576961739509"/>
    <n v="1.0388912227653195E-2"/>
    <x v="1"/>
    <n v="0.97740808992841244"/>
    <n v="7512.1971075024076"/>
    <n v="7.3899733033473788E-2"/>
  </r>
  <r>
    <x v="4"/>
    <x v="6"/>
    <x v="0"/>
    <x v="6"/>
    <s v="Forecast"/>
    <n v="5810.9194079999997"/>
    <n v="7881.75"/>
    <x v="6"/>
    <n v="-2070.8305920000003"/>
    <n v="2070.8305920000003"/>
    <n v="0.26273741136168999"/>
    <n v="-0.26273741136168999"/>
    <x v="4"/>
    <n v="5809.5"/>
    <n v="1.4726349251886592"/>
    <n v="8555.2725978835151"/>
    <n v="8.5453433296351078E-2"/>
    <x v="0"/>
    <n v="0.97740808992841244"/>
    <n v="5679.639639301221"/>
    <n v="0.27939358146335258"/>
  </r>
  <r>
    <x v="4"/>
    <x v="6"/>
    <x v="1"/>
    <x v="6"/>
    <s v="Forecast"/>
    <n v="6860.2222927393259"/>
    <n v="7881.75"/>
    <x v="5"/>
    <n v="-1021.5277072606741"/>
    <n v="1021.5277072606741"/>
    <n v="0.129606712628626"/>
    <n v="-0.129606712628626"/>
    <x v="4"/>
    <n v="5809.5"/>
    <n v="1.2719491159366347"/>
    <n v="7389.3883890338793"/>
    <n v="6.2468564844878442E-2"/>
    <x v="0"/>
    <n v="0.97740808992841244"/>
    <n v="6705.2367676306585"/>
    <n v="0.14927055950383372"/>
  </r>
  <r>
    <x v="4"/>
    <x v="6"/>
    <x v="2"/>
    <x v="6"/>
    <s v="Forecast"/>
    <n v="7492.3488719999996"/>
    <n v="7881.75"/>
    <x v="4"/>
    <n v="-389.40112800000043"/>
    <n v="389.40112800000043"/>
    <n v="4.94054147873252E-2"/>
    <n v="-4.94054147873252E-2"/>
    <x v="4"/>
    <n v="5809.5"/>
    <n v="1.2890352694820828"/>
    <n v="7488.6503980561602"/>
    <n v="4.9874660062021736E-2"/>
    <x v="0"/>
    <n v="0.97740808992841244"/>
    <n v="7323.0824000588154"/>
    <n v="7.0881162170987985E-2"/>
  </r>
  <r>
    <x v="4"/>
    <x v="6"/>
    <x v="3"/>
    <x v="6"/>
    <s v="Forecast"/>
    <n v="6862.8728993245177"/>
    <n v="7881.75"/>
    <x v="3"/>
    <n v="-1018.8771006754823"/>
    <n v="1018.8771006754823"/>
    <n v="0.129270415919749"/>
    <n v="-0.129270415919749"/>
    <x v="4"/>
    <n v="5809.5"/>
    <n v="1.3028978871587926"/>
    <n v="7569.1852754490055"/>
    <n v="3.9656767158434927E-2"/>
    <x v="0"/>
    <n v="0.97740808992841244"/>
    <n v="6707.8274919502428"/>
    <n v="0.14894186037996096"/>
  </r>
  <r>
    <x v="4"/>
    <x v="6"/>
    <x v="4"/>
    <x v="6"/>
    <s v="Forecast"/>
    <n v="8017.96157102691"/>
    <n v="7881.75"/>
    <x v="2"/>
    <n v="136.21157102690995"/>
    <n v="136.21157102690995"/>
    <n v="1.7281894379663099E-2"/>
    <n v="1.7281894379663099E-2"/>
    <x v="4"/>
    <n v="5809.5"/>
    <n v="1.2618107341063494"/>
    <n v="7330.4894597908369"/>
    <n v="6.9941388677535202E-2"/>
    <x v="1"/>
    <n v="0.97740808992841244"/>
    <n v="7836.8205042568252"/>
    <n v="5.7004466956164321E-3"/>
  </r>
  <r>
    <x v="4"/>
    <x v="6"/>
    <x v="5"/>
    <x v="6"/>
    <s v="Forecast"/>
    <n v="7910.4026178851991"/>
    <n v="7881.75"/>
    <x v="1"/>
    <n v="28.652617885199106"/>
    <n v="28.652617885199106"/>
    <n v="3.6353116865162102E-3"/>
    <n v="3.6353116865162102E-3"/>
    <x v="4"/>
    <n v="5809.5"/>
    <n v="1.1990260607498933"/>
    <n v="6965.7418999265046"/>
    <n v="0.11621887272160311"/>
    <x v="1"/>
    <n v="0.97740808992841244"/>
    <n v="7731.6915133118855"/>
    <n v="1.9038727019775367E-2"/>
  </r>
  <r>
    <x v="4"/>
    <x v="6"/>
    <x v="6"/>
    <x v="6"/>
    <s v="Forecast"/>
    <n v="7020"/>
    <n v="7881.75"/>
    <x v="0"/>
    <n v="-861.75"/>
    <n v="861.75"/>
    <n v="0.109334855837853"/>
    <n v="-0.109334855837853"/>
    <x v="4"/>
    <n v="5809.5"/>
    <n v="1.2205239401351449"/>
    <n v="7090.6338302151244"/>
    <n v="0.10037316202428086"/>
    <x v="1"/>
    <n v="0.97740808992841244"/>
    <n v="6861.4047912974556"/>
    <n v="0.12945668267866203"/>
  </r>
  <r>
    <x v="5"/>
    <x v="0"/>
    <x v="0"/>
    <x v="6"/>
    <s v="Forecast"/>
    <n v="300544.45152369206"/>
    <n v="311841"/>
    <x v="0"/>
    <n v="-11296.548476307944"/>
    <n v="11296.548476307944"/>
    <n v="3.6225347136226299E-2"/>
    <n v="-3.6225347136226299E-2"/>
    <x v="5"/>
    <n v="313938"/>
    <n v="1.1188760210567619"/>
    <n v="351257.70029851771"/>
    <n v="0.12639999326104556"/>
    <x v="0"/>
    <n v="1.0196167866584092"/>
    <n v="306440.1679106009"/>
    <n v="1.7319185384215365E-2"/>
  </r>
  <r>
    <x v="5"/>
    <x v="1"/>
    <x v="0"/>
    <x v="6"/>
    <s v="Forecast"/>
    <n v="338002.92253813578"/>
    <n v="315657"/>
    <x v="1"/>
    <n v="22345.922538135783"/>
    <n v="22345.922538135783"/>
    <n v="7.0791785191317694E-2"/>
    <n v="7.0791785191317694E-2"/>
    <x v="5"/>
    <n v="314136"/>
    <n v="1.1188760210567619"/>
    <n v="351479.23775068694"/>
    <n v="0.1134846930392386"/>
    <x v="0"/>
    <n v="1.0196167866584092"/>
    <n v="344633.45375948522"/>
    <n v="9.1797279196992987E-2"/>
  </r>
  <r>
    <x v="5"/>
    <x v="1"/>
    <x v="1"/>
    <x v="6"/>
    <s v="Forecast"/>
    <n v="316748.87749699462"/>
    <n v="315657"/>
    <x v="0"/>
    <n v="1091.8774969946244"/>
    <n v="1091.8774969946244"/>
    <n v="3.4590631508080701E-3"/>
    <n v="3.4590631508080701E-3"/>
    <x v="5"/>
    <n v="314136"/>
    <n v="1.1000137502725318"/>
    <n v="345553.91945561202"/>
    <n v="9.4713310509863619E-2"/>
    <x v="0"/>
    <n v="1.0196167866584092"/>
    <n v="322962.47265114373"/>
    <n v="2.3143705513084561E-2"/>
  </r>
  <r>
    <x v="5"/>
    <x v="2"/>
    <x v="0"/>
    <x v="6"/>
    <s v="Forecast"/>
    <n v="333957.52587151795"/>
    <n v="389445.75"/>
    <x v="2"/>
    <n v="-55488.224128482048"/>
    <n v="55488.224128482048"/>
    <n v="0.142479983742234"/>
    <n v="-0.142479983742234"/>
    <x v="5"/>
    <n v="291561.75"/>
    <n v="1.1188760210567619"/>
    <n v="326221.45073234633"/>
    <n v="0.16234430409794859"/>
    <x v="0"/>
    <n v="1.0196167866584092"/>
    <n v="340508.69940950966"/>
    <n v="0.12565819652798968"/>
  </r>
  <r>
    <x v="5"/>
    <x v="2"/>
    <x v="1"/>
    <x v="6"/>
    <s v="Forecast"/>
    <n v="315020.19874963805"/>
    <n v="389445.75"/>
    <x v="1"/>
    <n v="-74425.551250361954"/>
    <n v="74425.551250361954"/>
    <n v="0.19110633830350399"/>
    <n v="-0.19110633830350399"/>
    <x v="5"/>
    <n v="291561.75"/>
    <n v="1.1000137502725318"/>
    <n v="320721.93405352236"/>
    <n v="0.17646569758811759"/>
    <x v="0"/>
    <n v="1.0196167866584092"/>
    <n v="321199.88278159936"/>
    <n v="0.17523844391266472"/>
  </r>
  <r>
    <x v="5"/>
    <x v="2"/>
    <x v="2"/>
    <x v="6"/>
    <s v="Forecast"/>
    <n v="318458.38784329087"/>
    <n v="389445.75"/>
    <x v="0"/>
    <n v="-70987.362156709132"/>
    <n v="70987.362156709132"/>
    <n v="0.18227792229523401"/>
    <n v="-0.18227792229523401"/>
    <x v="5"/>
    <n v="291561.75"/>
    <n v="1.0721667525019496"/>
    <n v="312602.8146512853"/>
    <n v="0.19731358051465372"/>
    <x v="0"/>
    <n v="1.0196167866584092"/>
    <n v="324705.51809719362"/>
    <n v="0.16623684275102857"/>
  </r>
  <r>
    <x v="5"/>
    <x v="3"/>
    <x v="0"/>
    <x v="6"/>
    <s v="Forecast"/>
    <n v="304134.31496090698"/>
    <n v="317643.75"/>
    <x v="3"/>
    <n v="-13509.435039093019"/>
    <n v="13509.435039093019"/>
    <n v="4.2530145923201798E-2"/>
    <n v="-4.2530145923201798E-2"/>
    <x v="5"/>
    <n v="293899.5"/>
    <n v="1.1188760210567619"/>
    <n v="328837.10315057181"/>
    <n v="3.5238701062343628E-2"/>
    <x v="0"/>
    <n v="1.0196167866584092"/>
    <n v="310100.4529329965"/>
    <n v="2.374766406391909E-2"/>
  </r>
  <r>
    <x v="5"/>
    <x v="3"/>
    <x v="1"/>
    <x v="6"/>
    <s v="Forecast"/>
    <n v="309375"/>
    <n v="317643.75"/>
    <x v="2"/>
    <n v="-8268.75"/>
    <n v="8268.75"/>
    <n v="2.6031521161678801E-2"/>
    <n v="-2.6031521161678801E-2"/>
    <x v="5"/>
    <n v="293899.5"/>
    <n v="1.1000137502725318"/>
    <n v="323293.49119822198"/>
    <n v="1.778640756577763E-2"/>
    <x v="0"/>
    <n v="1.0196167866584092"/>
    <n v="315443.94337244536"/>
    <n v="6.9253893002920548E-3"/>
  </r>
  <r>
    <x v="5"/>
    <x v="3"/>
    <x v="2"/>
    <x v="6"/>
    <s v="Forecast"/>
    <n v="288565.84139545343"/>
    <n v="317643.75"/>
    <x v="1"/>
    <n v="-29077.908604546566"/>
    <n v="29077.908604546566"/>
    <n v="9.1542517693317005E-2"/>
    <n v="-9.1542517693317005E-2"/>
    <x v="5"/>
    <n v="293899.5"/>
    <n v="1.0721667525019496"/>
    <n v="315109.27247694676"/>
    <n v="7.9789938352422783E-3"/>
    <x v="0"/>
    <n v="1.0196167866584092"/>
    <n v="294226.57594301237"/>
    <n v="7.372150107467132E-2"/>
  </r>
  <r>
    <x v="5"/>
    <x v="3"/>
    <x v="3"/>
    <x v="6"/>
    <s v="Forecast"/>
    <n v="317126.74983679323"/>
    <n v="317643.75"/>
    <x v="0"/>
    <n v="-517.00016320677241"/>
    <n v="517.00016320677241"/>
    <n v="1.6276100606631601E-3"/>
    <n v="-1.6276100606631601E-3"/>
    <x v="5"/>
    <n v="293899.5"/>
    <n v="1.1112950797216066"/>
    <n v="326609.06828264031"/>
    <n v="2.8224444153679418E-2"/>
    <x v="0"/>
    <n v="1.0196167866584092"/>
    <n v="323347.75763201626"/>
    <n v="1.7957248118422801E-2"/>
  </r>
  <r>
    <x v="5"/>
    <x v="4"/>
    <x v="0"/>
    <x v="6"/>
    <s v="Forecast"/>
    <n v="323073.56805057172"/>
    <n v="311298.75"/>
    <x v="4"/>
    <n v="11774.818050571717"/>
    <n v="11774.818050571717"/>
    <n v="3.7824816355901597E-2"/>
    <n v="3.7824816355901597E-2"/>
    <x v="5"/>
    <n v="286373.25"/>
    <n v="1.1188760210567619"/>
    <n v="320416.16249709332"/>
    <n v="2.9288304232167071E-2"/>
    <x v="0"/>
    <n v="1.0196167866584092"/>
    <n v="329411.23330999084"/>
    <n v="5.8183604367158054E-2"/>
  </r>
  <r>
    <x v="5"/>
    <x v="4"/>
    <x v="1"/>
    <x v="6"/>
    <s v="Forecast"/>
    <n v="313762.99611365981"/>
    <n v="311298.75"/>
    <x v="3"/>
    <n v="2464.246113659814"/>
    <n v="2464.246113659814"/>
    <n v="7.9160167320293205E-3"/>
    <n v="7.9160167320293205E-3"/>
    <x v="5"/>
    <n v="286373.25"/>
    <n v="1.1000137502725318"/>
    <n v="315014.51271023334"/>
    <n v="1.193632390182529E-2"/>
    <x v="0"/>
    <n v="1.0196167866584092"/>
    <n v="319918.01786972472"/>
    <n v="2.7688090201855028E-2"/>
  </r>
  <r>
    <x v="5"/>
    <x v="4"/>
    <x v="2"/>
    <x v="6"/>
    <s v="Forecast"/>
    <n v="307437.06961500738"/>
    <n v="311298.75"/>
    <x v="2"/>
    <n v="-3861.6803849926218"/>
    <n v="3861.6803849926218"/>
    <n v="1.2405062291424599E-2"/>
    <n v="-1.2405062291424599E-2"/>
    <x v="5"/>
    <n v="286373.25"/>
    <n v="1.0721667525019496"/>
    <n v="307039.87745592894"/>
    <n v="1.3680981835201892E-2"/>
    <x v="0"/>
    <n v="1.0196167866584092"/>
    <n v="313467.99702053145"/>
    <n v="6.9683769065293248E-3"/>
  </r>
  <r>
    <x v="5"/>
    <x v="4"/>
    <x v="3"/>
    <x v="6"/>
    <s v="Forecast"/>
    <n v="339943.52749615128"/>
    <n v="311298.75"/>
    <x v="1"/>
    <n v="28644.777496151277"/>
    <n v="28644.777496151277"/>
    <n v="9.2017001340838303E-2"/>
    <n v="9.2017001340838303E-2"/>
    <x v="5"/>
    <n v="286373.25"/>
    <n v="1.1112950797216066"/>
    <n v="318245.18368888559"/>
    <n v="2.2314364220497481E-2"/>
    <x v="0"/>
    <n v="1.0196167866584092"/>
    <n v="346612.12715095031"/>
    <n v="0.11343886588349716"/>
  </r>
  <r>
    <x v="5"/>
    <x v="4"/>
    <x v="4"/>
    <x v="6"/>
    <s v="Forecast"/>
    <n v="336388.5"/>
    <n v="311298.75"/>
    <x v="0"/>
    <n v="25089.75"/>
    <n v="25089.75"/>
    <n v="8.0597014925373106E-2"/>
    <n v="8.0597014925373106E-2"/>
    <x v="5"/>
    <n v="286373.25"/>
    <n v="1.1404517580824207"/>
    <n v="326594.87643027661"/>
    <n v="4.9136485226094248E-2"/>
    <x v="1"/>
    <n v="1.0196167866584092"/>
    <n v="342987.36143884226"/>
    <n v="0.10179485603087791"/>
  </r>
  <r>
    <x v="5"/>
    <x v="5"/>
    <x v="0"/>
    <x v="6"/>
    <s v="Forecast"/>
    <n v="314205.90858994407"/>
    <n v="340087.5"/>
    <x v="5"/>
    <n v="-25881.591410055931"/>
    <n v="25881.591410055931"/>
    <n v="7.6102742412043803E-2"/>
    <n v="-7.6102742412043803E-2"/>
    <x v="5"/>
    <n v="302825.25"/>
    <n v="1.1188760210567619"/>
    <n v="338823.91079551919"/>
    <n v="3.7154826463213536E-3"/>
    <x v="0"/>
    <n v="1.0196167866584092"/>
    <n v="320369.61886556458"/>
    <n v="5.7978847015651612E-2"/>
  </r>
  <r>
    <x v="5"/>
    <x v="5"/>
    <x v="1"/>
    <x v="6"/>
    <s v="Forecast"/>
    <n v="314576.34143083269"/>
    <n v="340087.5"/>
    <x v="4"/>
    <n v="-25511.15856916731"/>
    <n v="25511.15856916731"/>
    <n v="7.5013514372528595E-2"/>
    <n v="-7.5013514372528595E-2"/>
    <x v="5"/>
    <n v="302825.25"/>
    <n v="1.1000137502725318"/>
    <n v="333111.938929717"/>
    <n v="2.051107750294557E-2"/>
    <x v="0"/>
    <n v="1.0196167866584092"/>
    <n v="320747.3184084642"/>
    <n v="5.6868251822062857E-2"/>
  </r>
  <r>
    <x v="5"/>
    <x v="5"/>
    <x v="2"/>
    <x v="6"/>
    <s v="Forecast"/>
    <n v="298494.48205402371"/>
    <n v="340087.5"/>
    <x v="3"/>
    <n v="-41593.017945976288"/>
    <n v="41593.017945976288"/>
    <n v="0.122300931219102"/>
    <n v="-0.122300931219102"/>
    <x v="5"/>
    <n v="302825.25"/>
    <n v="1.0721667525019496"/>
    <n v="324679.164868091"/>
    <n v="4.5306972858187966E-2"/>
    <x v="0"/>
    <n v="1.0196167866584092"/>
    <n v="304349.98462718981"/>
    <n v="0.10508329583654262"/>
  </r>
  <r>
    <x v="5"/>
    <x v="5"/>
    <x v="3"/>
    <x v="6"/>
    <s v="Forecast"/>
    <n v="327179.15625787177"/>
    <n v="340087.5"/>
    <x v="2"/>
    <n v="-12908.343742128229"/>
    <n v="12908.343742128229"/>
    <n v="3.7955948813550099E-2"/>
    <n v="-3.7955948813550099E-2"/>
    <x v="5"/>
    <n v="302825.25"/>
    <n v="1.1112950797216066"/>
    <n v="336528.21034046542"/>
    <n v="1.0465805592780037E-2"/>
    <x v="0"/>
    <n v="1.0196167866584092"/>
    <n v="333597.35996526078"/>
    <n v="1.9083735905433805E-2"/>
  </r>
  <r>
    <x v="5"/>
    <x v="5"/>
    <x v="4"/>
    <x v="6"/>
    <s v="Forecast"/>
    <n v="331211.42127858661"/>
    <n v="340087.5"/>
    <x v="1"/>
    <n v="-8876.0787214133888"/>
    <n v="8876.0787214133888"/>
    <n v="2.6099397129895702E-2"/>
    <n v="-2.6099397129895702E-2"/>
    <x v="5"/>
    <n v="302825.25"/>
    <n v="1.1404517580824207"/>
    <n v="345357.58875424857"/>
    <n v="1.5496273030465902E-2"/>
    <x v="1"/>
    <n v="1.0196167866584092"/>
    <n v="337708.72506863711"/>
    <n v="6.9945967768967939E-3"/>
  </r>
  <r>
    <x v="5"/>
    <x v="5"/>
    <x v="5"/>
    <x v="6"/>
    <s v="Forecast"/>
    <n v="313010.93517499667"/>
    <n v="340087.5"/>
    <x v="0"/>
    <n v="-27076.564825003326"/>
    <n v="27076.564825003326"/>
    <n v="7.9616465836007899E-2"/>
    <n v="-7.9616465836007899E-2"/>
    <x v="5"/>
    <n v="302825.25"/>
    <n v="1.1678506429583149"/>
    <n v="353654.66291651246"/>
    <n v="3.9893153722240483E-2"/>
    <x v="1"/>
    <n v="1.0196167866584092"/>
    <n v="319151.20391207375"/>
    <n v="6.1561498402400126E-2"/>
  </r>
  <r>
    <x v="5"/>
    <x v="6"/>
    <x v="0"/>
    <x v="6"/>
    <s v="Forecast"/>
    <n v="313053.51415150997"/>
    <n v="320679"/>
    <x v="6"/>
    <n v="-7625.4858484900324"/>
    <n v="7625.4858484900324"/>
    <n v="2.3779186814509301E-2"/>
    <n v="-2.3779186814509301E-2"/>
    <x v="5"/>
    <n v="290346.75"/>
    <n v="1.1188760210567619"/>
    <n v="324862.0163667624"/>
    <n v="1.3044247882656488E-2"/>
    <x v="0"/>
    <n v="1.0196167866584092"/>
    <n v="319194.61815128539"/>
    <n v="4.6288713907508923E-3"/>
  </r>
  <r>
    <x v="5"/>
    <x v="6"/>
    <x v="1"/>
    <x v="6"/>
    <s v="Forecast"/>
    <n v="313364.01708607399"/>
    <n v="320679"/>
    <x v="5"/>
    <n v="-7314.982913926011"/>
    <n v="7314.982913926011"/>
    <n v="2.2810919685810501E-2"/>
    <n v="-2.2810919685810501E-2"/>
    <x v="5"/>
    <n v="290346.75"/>
    <n v="1.1000137502725318"/>
    <n v="319385.41734694119"/>
    <n v="4.0338863881289677E-3"/>
    <x v="0"/>
    <n v="1.0196167866584092"/>
    <n v="319511.21215567359"/>
    <n v="3.6416099723599153E-3"/>
  </r>
  <r>
    <x v="5"/>
    <x v="6"/>
    <x v="2"/>
    <x v="6"/>
    <s v="Forecast"/>
    <n v="297204.49310537241"/>
    <n v="320679"/>
    <x v="4"/>
    <n v="-23474.506894627586"/>
    <n v="23474.506894627586"/>
    <n v="7.3202507475162396E-2"/>
    <n v="-7.3202507475162396E-2"/>
    <x v="5"/>
    <n v="290346.75"/>
    <n v="1.0721667525019496"/>
    <n v="311300.13204699545"/>
    <n v="2.9246904078547544E-2"/>
    <x v="0"/>
    <n v="1.0196167866584092"/>
    <n v="303034.69024054112"/>
    <n v="5.5021718788754101E-2"/>
  </r>
  <r>
    <x v="5"/>
    <x v="6"/>
    <x v="3"/>
    <x v="6"/>
    <s v="Forecast"/>
    <n v="327724.15604644222"/>
    <n v="320679"/>
    <x v="3"/>
    <n v="7045.1560464422219"/>
    <n v="7045.1560464422219"/>
    <n v="2.1969496120551199E-2"/>
    <n v="2.1969496120551199E-2"/>
    <x v="5"/>
    <n v="290346.75"/>
    <n v="1.1112950797216066"/>
    <n v="322660.91468815936"/>
    <n v="6.1803694291156031E-3"/>
    <x v="0"/>
    <n v="1.0196167866584092"/>
    <n v="334153.05089841248"/>
    <n v="4.2017253697349918E-2"/>
  </r>
  <r>
    <x v="5"/>
    <x v="6"/>
    <x v="4"/>
    <x v="6"/>
    <s v="Forecast"/>
    <n v="333494.80015992466"/>
    <n v="320679"/>
    <x v="2"/>
    <n v="12815.800159924664"/>
    <n v="12815.800159924664"/>
    <n v="3.9964575665773799E-2"/>
    <n v="3.9964575665773799E-2"/>
    <x v="5"/>
    <n v="290346.75"/>
    <n v="1.1404517580824207"/>
    <n v="331126.46149101708"/>
    <n v="3.2579188194478213E-2"/>
    <x v="1"/>
    <n v="1.0196167866584092"/>
    <n v="340036.89650635072"/>
    <n v="6.0365338878912309E-2"/>
  </r>
  <r>
    <x v="5"/>
    <x v="6"/>
    <x v="5"/>
    <x v="6"/>
    <s v="Forecast"/>
    <n v="315191.95080155204"/>
    <n v="320679"/>
    <x v="1"/>
    <n v="-5487.0491984479595"/>
    <n v="5487.0491984479595"/>
    <n v="1.71107219320503E-2"/>
    <n v="-1.71107219320503E-2"/>
    <x v="5"/>
    <n v="290346.75"/>
    <n v="1.1678506429583149"/>
    <n v="339081.6386683571"/>
    <n v="5.7386478903692174E-2"/>
    <x v="1"/>
    <n v="1.0196167866584092"/>
    <n v="321375.00405687391"/>
    <n v="2.170407344646534E-3"/>
  </r>
  <r>
    <x v="5"/>
    <x v="6"/>
    <x v="6"/>
    <x v="6"/>
    <s v="Forecast"/>
    <n v="326585.01963832008"/>
    <n v="320679"/>
    <x v="0"/>
    <n v="5906.0196383200819"/>
    <n v="5906.0196383200819"/>
    <n v="1.84172323049532E-2"/>
    <n v="1.84172323049532E-2"/>
    <x v="5"/>
    <n v="290346.75"/>
    <n v="1.0969591892517023"/>
    <n v="318498.53548186668"/>
    <n v="6.7995238794349433E-3"/>
    <x v="1"/>
    <n v="1.0196167866584092"/>
    <n v="332991.56829439738"/>
    <n v="3.8395305880326996E-2"/>
  </r>
  <r>
    <x v="6"/>
    <x v="0"/>
    <x v="0"/>
    <x v="6"/>
    <s v="Forecast"/>
    <n v="2259.9692560383323"/>
    <n v="2317.5"/>
    <x v="0"/>
    <n v="-57.530743961667667"/>
    <n v="57.530743961667667"/>
    <n v="2.4824484988853399E-2"/>
    <n v="-2.4824484988853399E-2"/>
    <x v="6"/>
    <n v="2335.5"/>
    <n v="1.0922768495376018"/>
    <n v="2551.0125820950693"/>
    <n v="0.10076055322333088"/>
    <x v="0"/>
    <n v="1.0159969143173808"/>
    <n v="2296.1217905870926"/>
    <n v="9.224685830812247E-3"/>
  </r>
  <r>
    <x v="6"/>
    <x v="1"/>
    <x v="0"/>
    <x v="6"/>
    <s v="Forecast"/>
    <n v="2455.8930951360385"/>
    <n v="2220.75"/>
    <x v="1"/>
    <n v="235.14309513603848"/>
    <n v="235.14309513603848"/>
    <n v="0.105884541319842"/>
    <n v="0.105884541319842"/>
    <x v="6"/>
    <n v="2256.75"/>
    <n v="1.0922768495376018"/>
    <n v="2464.9957801939831"/>
    <n v="0.10998346513294299"/>
    <x v="0"/>
    <n v="1.0159969143173808"/>
    <n v="2495.1798065515768"/>
    <n v="0.12357528157225117"/>
  </r>
  <r>
    <x v="6"/>
    <x v="1"/>
    <x v="1"/>
    <x v="6"/>
    <s v="Forecast"/>
    <n v="2303.9953056655627"/>
    <n v="2220.75"/>
    <x v="0"/>
    <n v="83.245305665562682"/>
    <n v="83.245305665562682"/>
    <n v="3.7485221508752803E-2"/>
    <n v="3.7485221508752803E-2"/>
    <x v="6"/>
    <n v="2256.75"/>
    <n v="1.0675823077756268"/>
    <n v="2409.2663730726458"/>
    <n v="8.4888606584552884E-2"/>
    <x v="0"/>
    <n v="1.0159969143173808"/>
    <n v="2340.8521211579423"/>
    <n v="5.4081783702777123E-2"/>
  </r>
  <r>
    <x v="6"/>
    <x v="2"/>
    <x v="0"/>
    <x v="6"/>
    <s v="Forecast"/>
    <n v="2323.0785363703726"/>
    <n v="2484"/>
    <x v="2"/>
    <n v="-160.9214636296274"/>
    <n v="160.9214636296274"/>
    <n v="6.47831979185296E-2"/>
    <n v="-6.47831979185296E-2"/>
    <x v="6"/>
    <n v="2054.25"/>
    <n v="1.0922768495376018"/>
    <n v="2243.8097181626185"/>
    <n v="9.6694960482037629E-2"/>
    <x v="0"/>
    <n v="1.0159969143173808"/>
    <n v="2360.2406246692358"/>
    <n v="4.9822614867457413E-2"/>
  </r>
  <r>
    <x v="6"/>
    <x v="2"/>
    <x v="1"/>
    <x v="6"/>
    <s v="Forecast"/>
    <n v="2315.0546770362939"/>
    <n v="2484"/>
    <x v="1"/>
    <n v="-168.94532296370608"/>
    <n v="168.94532296370608"/>
    <n v="6.8013415041749598E-2"/>
    <n v="-6.8013415041749598E-2"/>
    <x v="6"/>
    <n v="2054.25"/>
    <n v="1.0675823077756268"/>
    <n v="2193.0809557480811"/>
    <n v="0.11711716757323626"/>
    <x v="0"/>
    <n v="1.0159969143173808"/>
    <n v="2352.088408344895"/>
    <n v="5.310450549722423E-2"/>
  </r>
  <r>
    <x v="6"/>
    <x v="2"/>
    <x v="2"/>
    <x v="6"/>
    <s v="Forecast"/>
    <n v="2309.8614999752945"/>
    <n v="2484"/>
    <x v="0"/>
    <n v="-174.13850002470554"/>
    <n v="174.13850002470554"/>
    <n v="7.0104066032490198E-2"/>
    <n v="-7.0104066032490198E-2"/>
    <x v="6"/>
    <n v="2054.25"/>
    <n v="1.0507042329442442"/>
    <n v="2158.4091705257138"/>
    <n v="0.13107521315389944"/>
    <x v="0"/>
    <n v="1.0159969143173808"/>
    <n v="2346.812156475416"/>
    <n v="5.5228600452731064E-2"/>
  </r>
  <r>
    <x v="6"/>
    <x v="3"/>
    <x v="0"/>
    <x v="6"/>
    <s v="Forecast"/>
    <n v="2436.9218259849818"/>
    <n v="2547"/>
    <x v="3"/>
    <n v="-110.07817401501825"/>
    <n v="110.07817401501825"/>
    <n v="4.3218756974879598E-2"/>
    <n v="-4.3218756974879598E-2"/>
    <x v="6"/>
    <n v="2470.5"/>
    <n v="1.0922768495376018"/>
    <n v="2698.4699567826456"/>
    <n v="5.9469947696366536E-2"/>
    <x v="0"/>
    <n v="1.0159969143173808"/>
    <n v="2475.9050556334187"/>
    <n v="2.7913209409729616E-2"/>
  </r>
  <r>
    <x v="6"/>
    <x v="3"/>
    <x v="1"/>
    <x v="6"/>
    <s v="Forecast"/>
    <n v="2325.7684430516892"/>
    <n v="2547"/>
    <x v="2"/>
    <n v="-221.23155694831075"/>
    <n v="221.23155694831075"/>
    <n v="8.6859661149709805E-2"/>
    <n v="-8.6859661149709805E-2"/>
    <x v="6"/>
    <n v="2470.5"/>
    <n v="1.0675823077756268"/>
    <n v="2637.4620913596859"/>
    <n v="3.5517114785899459E-2"/>
    <x v="0"/>
    <n v="1.0159969143173808"/>
    <n v="2362.9735615572554"/>
    <n v="7.2252233389377557E-2"/>
  </r>
  <r>
    <x v="6"/>
    <x v="3"/>
    <x v="2"/>
    <x v="6"/>
    <s v="Forecast"/>
    <n v="2423.5591618104613"/>
    <n v="2547"/>
    <x v="1"/>
    <n v="-123.44083818953868"/>
    <n v="123.44083818953868"/>
    <n v="4.8465189709281001E-2"/>
    <n v="-4.8465189709281001E-2"/>
    <x v="6"/>
    <n v="2470.5"/>
    <n v="1.0507042329442442"/>
    <n v="2595.7648074887552"/>
    <n v="1.9145978597862268E-2"/>
    <x v="0"/>
    <n v="1.0159969143173808"/>
    <n v="2462.3286300650466"/>
    <n v="3.3243568879055128E-2"/>
  </r>
  <r>
    <x v="6"/>
    <x v="3"/>
    <x v="3"/>
    <x v="6"/>
    <s v="Forecast"/>
    <n v="2287.9214210287982"/>
    <n v="2547"/>
    <x v="0"/>
    <n v="-259.07857897120175"/>
    <n v="259.07857897120175"/>
    <n v="0.10171911227766101"/>
    <n v="-0.10171911227766101"/>
    <x v="6"/>
    <n v="2470.5"/>
    <n v="1.0618470551507988"/>
    <n v="2623.2931497500485"/>
    <n v="2.9954122398919727E-2"/>
    <x v="0"/>
    <n v="1.0159969143173808"/>
    <n v="2324.5211039658961"/>
    <n v="8.7349389883825623E-2"/>
  </r>
  <r>
    <x v="6"/>
    <x v="4"/>
    <x v="0"/>
    <x v="6"/>
    <s v="Forecast"/>
    <n v="2427.503413422507"/>
    <n v="2286"/>
    <x v="4"/>
    <n v="141.50341342250704"/>
    <n v="141.50341342250704"/>
    <n v="6.1900005871612901E-2"/>
    <n v="6.1900005871612901E-2"/>
    <x v="6"/>
    <n v="2182.5"/>
    <n v="1.0922768495376018"/>
    <n v="2383.8942241158161"/>
    <n v="4.2823370129403363E-2"/>
    <x v="0"/>
    <n v="1.0159969143173808"/>
    <n v="2466.3359775321765"/>
    <n v="7.8887129279167301E-2"/>
  </r>
  <r>
    <x v="6"/>
    <x v="4"/>
    <x v="1"/>
    <x v="6"/>
    <s v="Forecast"/>
    <n v="2336.1366037117496"/>
    <n v="2286"/>
    <x v="3"/>
    <n v="50.136603711749558"/>
    <n v="50.136603711749558"/>
    <n v="2.1932022621062801E-2"/>
    <n v="2.1932022621062801E-2"/>
    <x v="6"/>
    <n v="2182.5"/>
    <n v="1.0675823077756268"/>
    <n v="2329.9983867203055"/>
    <n v="1.9246888329092503E-2"/>
    <x v="0"/>
    <n v="1.0159969143173808"/>
    <n v="2373.5075807950234"/>
    <n v="3.8279781625119594E-2"/>
  </r>
  <r>
    <x v="6"/>
    <x v="4"/>
    <x v="2"/>
    <x v="6"/>
    <s v="Forecast"/>
    <n v="2413.9942518277353"/>
    <n v="2286"/>
    <x v="2"/>
    <n v="127.9942518277353"/>
    <n v="127.9942518277353"/>
    <n v="5.5990486363838701E-2"/>
    <n v="5.5990486363838701E-2"/>
    <x v="6"/>
    <n v="2182.5"/>
    <n v="1.0507042329442442"/>
    <n v="2293.1619884008128"/>
    <n v="3.1329783030677114E-3"/>
    <x v="0"/>
    <n v="1.0159969143173808"/>
    <n v="2452.6107110368735"/>
    <n v="7.2883075694170366E-2"/>
  </r>
  <r>
    <x v="6"/>
    <x v="4"/>
    <x v="3"/>
    <x v="6"/>
    <s v="Forecast"/>
    <n v="2363.6902892297967"/>
    <n v="2286"/>
    <x v="1"/>
    <n v="77.69028922979669"/>
    <n v="77.69028922979669"/>
    <n v="3.3985253381363399E-2"/>
    <n v="3.3985253381363399E-2"/>
    <x v="6"/>
    <n v="2182.5"/>
    <n v="1.0618470551507988"/>
    <n v="2317.4811978666185"/>
    <n v="1.3771302653813849E-2"/>
    <x v="0"/>
    <n v="1.0159969143173808"/>
    <n v="2401.5020402594309"/>
    <n v="5.0525826885140394E-2"/>
  </r>
  <r>
    <x v="6"/>
    <x v="4"/>
    <x v="4"/>
    <x v="6"/>
    <s v="Forecast"/>
    <n v="2453.405641324026"/>
    <n v="2286"/>
    <x v="0"/>
    <n v="167.40564132402596"/>
    <n v="167.40564132402596"/>
    <n v="7.3230814227482899E-2"/>
    <n v="7.3230814227482899E-2"/>
    <x v="6"/>
    <n v="2182.5"/>
    <n v="1.0747378953893127"/>
    <n v="2345.6154566871751"/>
    <n v="2.6078502487828122E-2"/>
    <x v="1"/>
    <n v="1.0159969143173808"/>
    <n v="2492.6525611540651"/>
    <n v="9.0399195605452801E-2"/>
  </r>
  <r>
    <x v="6"/>
    <x v="5"/>
    <x v="0"/>
    <x v="6"/>
    <s v="Forecast"/>
    <n v="2304.4118853137438"/>
    <n v="2481.75"/>
    <x v="5"/>
    <n v="-177.33811468625618"/>
    <n v="177.33811468625618"/>
    <n v="7.1456881106580494E-2"/>
    <n v="-7.1456881106580494E-2"/>
    <x v="6"/>
    <n v="2209.5"/>
    <n v="1.0922768495376018"/>
    <n v="2413.3856990533313"/>
    <n v="2.7546812107048922E-2"/>
    <x v="0"/>
    <n v="1.0159969143173808"/>
    <n v="2341.2753647950617"/>
    <n v="5.6603056393648953E-2"/>
  </r>
  <r>
    <x v="6"/>
    <x v="5"/>
    <x v="1"/>
    <x v="6"/>
    <s v="Forecast"/>
    <n v="2347.1959750824808"/>
    <n v="2481.75"/>
    <x v="4"/>
    <n v="-134.5540249175192"/>
    <n v="134.5540249175192"/>
    <n v="5.4217396964851103E-2"/>
    <n v="-5.4217396964851103E-2"/>
    <x v="6"/>
    <n v="2209.5"/>
    <n v="1.0675823077756268"/>
    <n v="2358.8231090302475"/>
    <n v="4.9532342488063888E-2"/>
    <x v="0"/>
    <n v="1.0159969143173808"/>
    <n v="2384.7438679819766"/>
    <n v="3.9087793701228342E-2"/>
  </r>
  <r>
    <x v="6"/>
    <x v="5"/>
    <x v="2"/>
    <x v="6"/>
    <s v="Forecast"/>
    <n v="2290.7250215884837"/>
    <n v="2481.75"/>
    <x v="3"/>
    <n v="-191.02497841151626"/>
    <n v="191.02497841151626"/>
    <n v="7.6971886133380199E-2"/>
    <n v="-7.6971886133380199E-2"/>
    <x v="6"/>
    <n v="2209.5"/>
    <n v="1.0507042329442442"/>
    <n v="2321.5310026903076"/>
    <n v="6.4558878738669265E-2"/>
    <x v="0"/>
    <n v="1.0159969143173808"/>
    <n v="2327.3695534835151"/>
    <n v="6.2206284483322202E-2"/>
  </r>
  <r>
    <x v="6"/>
    <x v="5"/>
    <x v="3"/>
    <x v="6"/>
    <s v="Forecast"/>
    <n v="2380.7917191386773"/>
    <n v="2481.75"/>
    <x v="2"/>
    <n v="-100.95828086132269"/>
    <n v="100.95828086132269"/>
    <n v="4.06802783766788E-2"/>
    <n v="-4.06802783766788E-2"/>
    <x v="6"/>
    <n v="2209.5"/>
    <n v="1.0618470551507988"/>
    <n v="2346.1510683556899"/>
    <n v="5.463843322023175E-2"/>
    <x v="0"/>
    <n v="1.0159969143173808"/>
    <n v="2418.8770402772684"/>
    <n v="2.5334122986896985E-2"/>
  </r>
  <r>
    <x v="6"/>
    <x v="5"/>
    <x v="4"/>
    <x v="6"/>
    <s v="Forecast"/>
    <n v="2338.4752593903377"/>
    <n v="2481.75"/>
    <x v="1"/>
    <n v="-143.27474060966233"/>
    <n v="143.27474060966233"/>
    <n v="5.7731334989286703E-2"/>
    <n v="-5.7731334989286703E-2"/>
    <x v="6"/>
    <n v="2209.5"/>
    <n v="1.0747378953893127"/>
    <n v="2374.6333798626865"/>
    <n v="4.3161728674247397E-2"/>
    <x v="1"/>
    <n v="1.0159969143173808"/>
    <n v="2375.88364774812"/>
    <n v="4.2657943891157457E-2"/>
  </r>
  <r>
    <x v="6"/>
    <x v="5"/>
    <x v="5"/>
    <x v="6"/>
    <s v="Forecast"/>
    <n v="2297.8739671475914"/>
    <n v="2481.75"/>
    <x v="0"/>
    <n v="-183.87603285240857"/>
    <n v="183.87603285240857"/>
    <n v="7.4091279481175998E-2"/>
    <n v="-7.4091279481175998E-2"/>
    <x v="6"/>
    <n v="2209.5"/>
    <n v="1.0958628367165337"/>
    <n v="2421.3089377251813"/>
    <n v="2.4354210647655368E-2"/>
    <x v="1"/>
    <n v="1.0159969143173808"/>
    <n v="2334.6328601121913"/>
    <n v="5.9279597013320709E-2"/>
  </r>
  <r>
    <x v="6"/>
    <x v="6"/>
    <x v="0"/>
    <x v="6"/>
    <s v="Forecast"/>
    <n v="2409.3144856485519"/>
    <n v="2414.25"/>
    <x v="6"/>
    <n v="-4.9355143514480915"/>
    <n v="4.9355143514480915"/>
    <n v="2.04432612672594E-3"/>
    <n v="-2.04432612672594E-3"/>
    <x v="6"/>
    <n v="2286"/>
    <n v="1.0922768495376018"/>
    <n v="2496.944878042958"/>
    <n v="3.4252823047719975E-2"/>
    <x v="0"/>
    <n v="1.0159969143173808"/>
    <n v="2447.8560830390961"/>
    <n v="1.3919885280768818E-2"/>
  </r>
  <r>
    <x v="6"/>
    <x v="6"/>
    <x v="1"/>
    <x v="6"/>
    <s v="Forecast"/>
    <n v="2357.5641357425411"/>
    <n v="2414.25"/>
    <x v="5"/>
    <n v="-56.685864257458888"/>
    <n v="56.685864257458888"/>
    <n v="2.34796993921337E-2"/>
    <n v="-2.34796993921337E-2"/>
    <x v="6"/>
    <n v="2286"/>
    <n v="1.0675823077756268"/>
    <n v="2440.4931555750827"/>
    <n v="1.0870106896585983E-2"/>
    <x v="0"/>
    <n v="1.0159969143173808"/>
    <n v="2395.2778872197446"/>
    <n v="7.8583878141267188E-3"/>
  </r>
  <r>
    <x v="6"/>
    <x v="6"/>
    <x v="2"/>
    <x v="6"/>
    <s v="Forecast"/>
    <n v="2395.0213223628834"/>
    <n v="2414.25"/>
    <x v="4"/>
    <n v="-19.228677637116562"/>
    <n v="19.228677637116562"/>
    <n v="7.9646588535224397E-3"/>
    <n v="-7.9646588535224397E-3"/>
    <x v="6"/>
    <n v="2286"/>
    <n v="1.0507042329442442"/>
    <n v="2401.9098765105423"/>
    <n v="5.1113693650026758E-3"/>
    <x v="0"/>
    <n v="1.0159969143173808"/>
    <n v="2433.3342732450224"/>
    <n v="7.9048454986113126E-3"/>
  </r>
  <r>
    <x v="6"/>
    <x v="6"/>
    <x v="3"/>
    <x v="6"/>
    <s v="Forecast"/>
    <n v="2294.3370149220282"/>
    <n v="2414.25"/>
    <x v="3"/>
    <n v="-119.91298507797183"/>
    <n v="119.91298507797183"/>
    <n v="4.9668835074235002E-2"/>
    <n v="-4.9668835074235002E-2"/>
    <x v="6"/>
    <n v="2286"/>
    <n v="1.0618470551507988"/>
    <n v="2427.3823680747259"/>
    <n v="5.4395228641300388E-3"/>
    <x v="0"/>
    <n v="1.0159969143173808"/>
    <n v="2331.0393275649312"/>
    <n v="3.4466468855780794E-2"/>
  </r>
  <r>
    <x v="6"/>
    <x v="6"/>
    <x v="4"/>
    <x v="6"/>
    <s v="Forecast"/>
    <n v="2439.888431153614"/>
    <n v="2414.25"/>
    <x v="2"/>
    <n v="25.638431153613965"/>
    <n v="25.638431153613965"/>
    <n v="1.0619625620219101E-2"/>
    <n v="1.0619625620219101E-2"/>
    <x v="6"/>
    <n v="2286"/>
    <n v="1.0747378953893127"/>
    <n v="2456.8508288599687"/>
    <n v="1.7645574758193523E-2"/>
    <x v="1"/>
    <n v="1.0159969143173808"/>
    <n v="2478.9191173307472"/>
    <n v="2.67864211787293E-2"/>
  </r>
  <r>
    <x v="6"/>
    <x v="6"/>
    <x v="5"/>
    <x v="6"/>
    <s v="Forecast"/>
    <n v="2398.6280559424786"/>
    <n v="2414.25"/>
    <x v="1"/>
    <n v="-15.621944057521432"/>
    <n v="15.621944057521432"/>
    <n v="6.4707234368940403E-3"/>
    <n v="-6.4707234368940403E-3"/>
    <x v="6"/>
    <n v="2286"/>
    <n v="1.0958628367165337"/>
    <n v="2505.1424447339959"/>
    <n v="3.7648315101582661E-2"/>
    <x v="1"/>
    <n v="1.0159969143173808"/>
    <n v="2436.9987034326559"/>
    <n v="9.4226792720952385E-3"/>
  </r>
  <r>
    <x v="6"/>
    <x v="6"/>
    <x v="6"/>
    <x v="6"/>
    <s v="Forecast"/>
    <n v="2408.823410120493"/>
    <n v="2414.25"/>
    <x v="0"/>
    <n v="-5.4265898795069916"/>
    <n v="5.4265898795069916"/>
    <n v="2.24773320058279E-3"/>
    <n v="-2.24773320058279E-3"/>
    <x v="6"/>
    <n v="2286"/>
    <n v="1.0672019982134751"/>
    <n v="2439.623767916004"/>
    <n v="1.0510000172311898E-2"/>
    <x v="1"/>
    <n v="1.0159969143173808"/>
    <n v="2447.3571518178915"/>
    <n v="1.3713224321379917E-2"/>
  </r>
  <r>
    <x v="7"/>
    <x v="0"/>
    <x v="0"/>
    <x v="6"/>
    <s v="Forecast"/>
    <n v="1612931.04"/>
    <n v="1442344.5"/>
    <x v="0"/>
    <n v="170586.54000000004"/>
    <n v="170586.54000000004"/>
    <n v="0.11827031614153199"/>
    <n v="0.11827031614153199"/>
    <x v="7"/>
    <n v="1321845.75"/>
    <n v="1.1288802429358382"/>
    <n v="1492205.5513837053"/>
    <n v="3.4569446747088055E-2"/>
    <x v="0"/>
    <n v="1.0221222832217594"/>
    <n v="1648612.7572840468"/>
    <n v="0.1430090087937014"/>
  </r>
  <r>
    <x v="7"/>
    <x v="1"/>
    <x v="0"/>
    <x v="6"/>
    <s v="Forecast"/>
    <n v="1580672.4191999999"/>
    <n v="1442344.5"/>
    <x v="1"/>
    <n v="138327.91919999989"/>
    <n v="138327.91919999989"/>
    <n v="9.5904909818701395E-2"/>
    <n v="9.5904909818701395E-2"/>
    <x v="7"/>
    <n v="1399911.75"/>
    <n v="1.1288802429358382"/>
    <n v="1580332.7164287344"/>
    <n v="9.5669388574459405E-2"/>
    <x v="0"/>
    <n v="1.0221222832217594"/>
    <n v="1615640.5021383658"/>
    <n v="0.12014882861782726"/>
  </r>
  <r>
    <x v="7"/>
    <x v="1"/>
    <x v="1"/>
    <x v="6"/>
    <s v="Forecast"/>
    <n v="1523685.0245406586"/>
    <n v="1442344.5"/>
    <x v="0"/>
    <n v="81340.524540658575"/>
    <n v="81340.524540658575"/>
    <n v="5.6394657823188997E-2"/>
    <n v="5.6394657823188997E-2"/>
    <x v="7"/>
    <n v="1399911.75"/>
    <n v="1.1154204465692077"/>
    <n v="1561490.1893424811"/>
    <n v="8.2605569849977648E-2"/>
    <x v="0"/>
    <n v="1.0221222832217594"/>
    <n v="1557392.4161943004"/>
    <n v="7.9764519637507122E-2"/>
  </r>
  <r>
    <x v="7"/>
    <x v="2"/>
    <x v="0"/>
    <x v="6"/>
    <s v="Forecast"/>
    <n v="1549058.9708159999"/>
    <n v="1608837.75"/>
    <x v="2"/>
    <n v="-59778.779184000101"/>
    <n v="59778.779184000101"/>
    <n v="3.7156499581141797E-2"/>
    <n v="-3.7156499581141797E-2"/>
    <x v="7"/>
    <n v="1330074"/>
    <n v="1.1288802429358382"/>
    <n v="1501494.2602426421"/>
    <n v="6.672114062301053E-2"/>
    <x v="0"/>
    <n v="1.0221222832217594"/>
    <n v="1583327.6920955984"/>
    <n v="1.585620296664568E-2"/>
  </r>
  <r>
    <x v="7"/>
    <x v="2"/>
    <x v="1"/>
    <x v="6"/>
    <s v="Forecast"/>
    <n v="1534619.6917544852"/>
    <n v="1608837.75"/>
    <x v="1"/>
    <n v="-74218.058245514752"/>
    <n v="74218.058245514752"/>
    <n v="4.6131474877137098E-2"/>
    <n v="-4.6131474877137098E-2"/>
    <x v="7"/>
    <n v="1330074"/>
    <n v="1.1154204465692077"/>
    <n v="1483591.7350500925"/>
    <n v="7.7848754450165994E-2"/>
    <x v="0"/>
    <n v="1.0221222832217594"/>
    <n v="1568568.9832131669"/>
    <n v="2.5029725208047277E-2"/>
  </r>
  <r>
    <x v="7"/>
    <x v="2"/>
    <x v="2"/>
    <x v="6"/>
    <s v="Forecast"/>
    <n v="1453883.2560000001"/>
    <n v="1608837.75"/>
    <x v="0"/>
    <n v="-154954.49399999995"/>
    <n v="154954.49399999995"/>
    <n v="9.6314556268958698E-2"/>
    <n v="-9.6314556268958698E-2"/>
    <x v="7"/>
    <n v="1330074"/>
    <n v="1.1016324599661804"/>
    <n v="1465252.6925570574"/>
    <n v="8.924769290311757E-2"/>
    <x v="0"/>
    <n v="1.0221222832217594"/>
    <n v="1486046.4731606056"/>
    <n v="7.63229709393594E-2"/>
  </r>
  <r>
    <x v="7"/>
    <x v="3"/>
    <x v="0"/>
    <x v="6"/>
    <s v="Forecast"/>
    <n v="1518077.7913996798"/>
    <n v="1574732.25"/>
    <x v="3"/>
    <n v="-56654.458600320155"/>
    <n v="56654.458600320155"/>
    <n v="3.5977200949761597E-2"/>
    <n v="-3.5977200949761597E-2"/>
    <x v="7"/>
    <n v="1345522.5"/>
    <n v="1.1288802429358382"/>
    <n v="1518933.7666756364"/>
    <n v="3.5433632177383552E-2"/>
    <x v="0"/>
    <n v="1.0221222832217594"/>
    <n v="1551661.1382536865"/>
    <n v="1.4650815556938975E-2"/>
  </r>
  <r>
    <x v="7"/>
    <x v="3"/>
    <x v="1"/>
    <x v="6"/>
    <s v="Forecast"/>
    <n v="1545212.6506178798"/>
    <n v="1574732.25"/>
    <x v="2"/>
    <n v="-29519.599382120185"/>
    <n v="29519.599382120185"/>
    <n v="1.8745789566524802E-2"/>
    <n v="-1.8745789566524802E-2"/>
    <x v="7"/>
    <n v="1345522.5"/>
    <n v="1.1154204465692077"/>
    <n v="1500823.3078189169"/>
    <n v="4.6934291325451127E-2"/>
    <x v="0"/>
    <n v="1.0221222832217594"/>
    <n v="1579396.2825126941"/>
    <n v="2.9617939892284113E-3"/>
  </r>
  <r>
    <x v="7"/>
    <x v="3"/>
    <x v="2"/>
    <x v="6"/>
    <s v="Forecast"/>
    <n v="1465514.3220480001"/>
    <n v="1574732.25"/>
    <x v="1"/>
    <n v="-109217.92795199994"/>
    <n v="109217.92795199994"/>
    <n v="6.9356506766150197E-2"/>
    <n v="-6.9356506766150197E-2"/>
    <x v="7"/>
    <n v="1345522.5"/>
    <n v="1.1016324599661804"/>
    <n v="1482271.2616148449"/>
    <n v="5.8715371063973003E-2"/>
    <x v="0"/>
    <n v="1.0221222832217594"/>
    <n v="1497934.8449458906"/>
    <n v="4.8768547830343477E-2"/>
  </r>
  <r>
    <x v="7"/>
    <x v="3"/>
    <x v="3"/>
    <x v="6"/>
    <s v="Forecast"/>
    <n v="1548949.4303072134"/>
    <n v="1574732.25"/>
    <x v="0"/>
    <n v="-25782.81969278655"/>
    <n v="25782.81969278655"/>
    <n v="1.63728276300854E-2"/>
    <n v="-1.63728276300854E-2"/>
    <x v="7"/>
    <n v="1345522.5"/>
    <n v="1.1103518750522039"/>
    <n v="1494003.430799929"/>
    <n v="5.126510821129817E-2"/>
    <x v="0"/>
    <n v="1.0221222832217594"/>
    <n v="1583215.7283006525"/>
    <n v="5.3872512617001824E-3"/>
  </r>
  <r>
    <x v="7"/>
    <x v="4"/>
    <x v="0"/>
    <x v="6"/>
    <s v="Forecast"/>
    <n v="1487716.2355716862"/>
    <n v="1504228.5"/>
    <x v="4"/>
    <n v="-16512.264428313822"/>
    <n v="16512.264428313822"/>
    <n v="1.0977231470028499E-2"/>
    <n v="-1.0977231470028499E-2"/>
    <x v="7"/>
    <n v="1413330.75"/>
    <n v="1.1288802429358382"/>
    <n v="1595481.1604086903"/>
    <n v="6.0664094855728594E-2"/>
    <x v="0"/>
    <n v="1.0221222832217594"/>
    <n v="1520627.9154886126"/>
    <n v="1.0902210328159988E-2"/>
  </r>
  <r>
    <x v="7"/>
    <x v="4"/>
    <x v="1"/>
    <x v="6"/>
    <s v="Forecast"/>
    <n v="1555463.9011308427"/>
    <n v="1504228.5"/>
    <x v="3"/>
    <n v="51235.401130842743"/>
    <n v="51235.401130842743"/>
    <n v="3.4060916363998398E-2"/>
    <n v="3.4060916363998398E-2"/>
    <x v="7"/>
    <n v="1413330.75"/>
    <n v="1.1154204465692077"/>
    <n v="1576458.0163149931"/>
    <n v="4.8017649123782154E-2"/>
    <x v="0"/>
    <n v="1.0221222832217594"/>
    <n v="1589874.314092882"/>
    <n v="5.6936704824354797E-2"/>
  </r>
  <r>
    <x v="7"/>
    <x v="4"/>
    <x v="2"/>
    <x v="6"/>
    <s v="Forecast"/>
    <n v="1477238.4366243838"/>
    <n v="1504228.5"/>
    <x v="2"/>
    <n v="-26990.063375616213"/>
    <n v="26990.063375616213"/>
    <n v="1.79427948450759E-2"/>
    <n v="-1.79427948450759E-2"/>
    <x v="7"/>
    <n v="1413330.75"/>
    <n v="1.1016324599661804"/>
    <n v="1556971.0308683468"/>
    <n v="3.5062845085269162E-2"/>
    <x v="0"/>
    <n v="1.0221222832217594"/>
    <n v="1509918.3237054574"/>
    <n v="3.7825527873307702E-3"/>
  </r>
  <r>
    <x v="7"/>
    <x v="4"/>
    <x v="3"/>
    <x v="6"/>
    <s v="Forecast"/>
    <n v="1559343.7624603771"/>
    <n v="1504228.5"/>
    <x v="1"/>
    <n v="55115.262460377067"/>
    <n v="55115.262460377067"/>
    <n v="3.6640219528068403E-2"/>
    <n v="3.6640219528068403E-2"/>
    <x v="7"/>
    <n v="1413330.75"/>
    <n v="1.1103518750522039"/>
    <n v="1569294.4483314375"/>
    <n v="4.325536202208477E-2"/>
    <x v="0"/>
    <n v="1.0221222832217594"/>
    <n v="1593840.0068136093"/>
    <n v="5.957306806353508E-2"/>
  </r>
  <r>
    <x v="7"/>
    <x v="4"/>
    <x v="4"/>
    <x v="6"/>
    <s v="Forecast"/>
    <n v="1566354.1728148446"/>
    <n v="1504228.5"/>
    <x v="0"/>
    <n v="62125.672814844642"/>
    <n v="62125.672814844642"/>
    <n v="4.1300688568820902E-2"/>
    <n v="4.1300688568820902E-2"/>
    <x v="7"/>
    <n v="1413330.75"/>
    <n v="1.1367487184499236"/>
    <n v="1606601.9188083694"/>
    <n v="6.8057092927284277E-2"/>
    <x v="1"/>
    <n v="1.0221222832217594"/>
    <n v="1601005.5034514393"/>
    <n v="6.4336637320353468E-2"/>
  </r>
  <r>
    <x v="7"/>
    <x v="5"/>
    <x v="0"/>
    <x v="6"/>
    <s v="Forecast"/>
    <n v="1457961.9108602521"/>
    <n v="1575598.5"/>
    <x v="5"/>
    <n v="-117636.5891397479"/>
    <n v="117636.5891397479"/>
    <n v="7.4661526486441795E-2"/>
    <n v="-7.4661526486441795E-2"/>
    <x v="7"/>
    <n v="1388943"/>
    <n v="1.1288802429358382"/>
    <n v="1567950.311264032"/>
    <n v="4.8541482718903123E-3"/>
    <x v="0"/>
    <n v="1.0221222832217594"/>
    <n v="1490215.3571788401"/>
    <n v="5.4190926699384336E-2"/>
  </r>
  <r>
    <x v="7"/>
    <x v="5"/>
    <x v="1"/>
    <x v="6"/>
    <s v="Forecast"/>
    <n v="1566398.5683446694"/>
    <n v="1575598.5"/>
    <x v="4"/>
    <n v="-9199.9316553305835"/>
    <n v="9199.9316553305835"/>
    <n v="5.8390076249314696E-3"/>
    <n v="-5.8390076249314696E-3"/>
    <x v="7"/>
    <n v="1388943"/>
    <n v="1.1154204465692077"/>
    <n v="1549255.421319175"/>
    <n v="1.6719410865664669E-2"/>
    <x v="0"/>
    <n v="1.0221222832217594"/>
    <n v="1601050.8811117485"/>
    <n v="1.6154103416415107E-2"/>
  </r>
  <r>
    <x v="7"/>
    <x v="5"/>
    <x v="2"/>
    <x v="6"/>
    <s v="Forecast"/>
    <n v="1489056.3441173788"/>
    <n v="1575598.5"/>
    <x v="3"/>
    <n v="-86542.155882621184"/>
    <n v="86542.155882621184"/>
    <n v="5.4926528479572197E-2"/>
    <n v="-5.4926528479572197E-2"/>
    <x v="7"/>
    <n v="1388943"/>
    <n v="1.1016324599661804"/>
    <n v="1530104.6938428066"/>
    <n v="2.8873984176294519E-2"/>
    <x v="0"/>
    <n v="1.0221222832217594"/>
    <n v="1521997.6702951011"/>
    <n v="3.4019345477225876E-2"/>
  </r>
  <r>
    <x v="7"/>
    <x v="5"/>
    <x v="3"/>
    <x v="6"/>
    <s v="Forecast"/>
    <n v="1570431.0500904184"/>
    <n v="1575598.5"/>
    <x v="2"/>
    <n v="-5167.44990958157"/>
    <n v="5167.44990958157"/>
    <n v="3.2796743012776198E-3"/>
    <n v="-3.2796743012776198E-3"/>
    <x v="7"/>
    <n v="1388943"/>
    <n v="1.1103518750522039"/>
    <n v="1542215.4643906332"/>
    <n v="2.1187526904453666E-2"/>
    <x v="0"/>
    <n v="1.0221222832217594"/>
    <n v="1605172.5705607636"/>
    <n v="1.8770055036713727E-2"/>
  </r>
  <r>
    <x v="7"/>
    <x v="5"/>
    <x v="4"/>
    <x v="6"/>
    <s v="Forecast"/>
    <n v="1577606.772896183"/>
    <n v="1575598.5"/>
    <x v="1"/>
    <n v="2008.2728961829562"/>
    <n v="2008.2728961829562"/>
    <n v="1.2746095507091199E-3"/>
    <n v="1.2746095507091199E-3"/>
    <x v="7"/>
    <n v="1388943"/>
    <n v="1.1367487184499236"/>
    <n v="1578879.1752499924"/>
    <n v="2.0821771853631521E-3"/>
    <x v="1"/>
    <n v="1.0221222832217594"/>
    <n v="1612507.0367387582"/>
    <n v="2.3425090045946482E-2"/>
  </r>
  <r>
    <x v="7"/>
    <x v="5"/>
    <x v="5"/>
    <x v="6"/>
    <s v="Forecast"/>
    <n v="1552744.2940284237"/>
    <n v="1575598.5"/>
    <x v="0"/>
    <n v="-22854.205971576273"/>
    <n v="22854.205971576273"/>
    <n v="1.4505095029968801E-2"/>
    <n v="-1.4505095029968801E-2"/>
    <x v="7"/>
    <n v="1388943"/>
    <n v="1.1480832336136906"/>
    <n v="1594622.1707451001"/>
    <n v="1.2073933013454968E-2"/>
    <x v="1"/>
    <n v="1.0221222832217594"/>
    <n v="1587094.5430718912"/>
    <n v="7.2963023713789911E-3"/>
  </r>
  <r>
    <x v="7"/>
    <x v="6"/>
    <x v="0"/>
    <x v="6"/>
    <s v="Forecast"/>
    <n v="1428802.6726430473"/>
    <n v="1645443"/>
    <x v="6"/>
    <n v="-216640.32735695271"/>
    <n v="216640.32735695271"/>
    <n v="0.13166079126226399"/>
    <n v="-0.13166079126226399"/>
    <x v="7"/>
    <n v="1473912"/>
    <n v="1.1288802429358382"/>
    <n v="1663870.1366260471"/>
    <n v="1.1198890892025481E-2"/>
    <x v="0"/>
    <n v="1.0221222832217594"/>
    <n v="1460411.0500352634"/>
    <n v="0.11245114535400898"/>
  </r>
  <r>
    <x v="7"/>
    <x v="6"/>
    <x v="1"/>
    <x v="6"/>
    <s v="Forecast"/>
    <n v="1576649.8188576319"/>
    <n v="1645443"/>
    <x v="5"/>
    <n v="-68793.181142368121"/>
    <n v="68793.181142368121"/>
    <n v="4.18083039900915E-2"/>
    <n v="-4.18083039900915E-2"/>
    <x v="7"/>
    <n v="1473912"/>
    <n v="1.1154204465692077"/>
    <n v="1644031.5812437141"/>
    <n v="8.5777432356266077E-4"/>
    <x v="0"/>
    <n v="1.0221222832217594"/>
    <n v="1611528.9126919359"/>
    <n v="2.0610915910222415E-2"/>
  </r>
  <r>
    <x v="7"/>
    <x v="6"/>
    <x v="2"/>
    <x v="6"/>
    <s v="Forecast"/>
    <n v="1500968.7948703179"/>
    <n v="1645443"/>
    <x v="4"/>
    <n v="-144474.20512968209"/>
    <n v="144474.20512968209"/>
    <n v="8.7802619191112694E-2"/>
    <n v="-8.7802619191112694E-2"/>
    <x v="7"/>
    <n v="1473912"/>
    <n v="1.1016324599661804"/>
    <n v="1623709.302333673"/>
    <n v="1.3208417226441149E-2"/>
    <x v="0"/>
    <n v="1.0221222832217594"/>
    <n v="1534173.6516574619"/>
    <n v="6.7622730378711457E-2"/>
  </r>
  <r>
    <x v="7"/>
    <x v="6"/>
    <x v="3"/>
    <x v="6"/>
    <s v="Forecast"/>
    <n v="1580825.3822435823"/>
    <n v="1645443"/>
    <x v="3"/>
    <n v="-64617.61775641772"/>
    <n v="64617.61775641772"/>
    <n v="3.9270650977528701E-2"/>
    <n v="-3.9270650977528701E-2"/>
    <x v="7"/>
    <n v="1473912"/>
    <n v="1.1103518750522039"/>
    <n v="1636560.952861944"/>
    <n v="5.3979670751621413E-3"/>
    <x v="0"/>
    <n v="1.0221222832217594"/>
    <n v="1615796.8490737209"/>
    <n v="1.8017124218997035E-2"/>
  </r>
  <r>
    <x v="7"/>
    <x v="6"/>
    <x v="4"/>
    <x v="6"/>
    <s v="Forecast"/>
    <n v="1588156.0854724373"/>
    <n v="1645443"/>
    <x v="2"/>
    <n v="-57286.91452756268"/>
    <n v="57286.91452756268"/>
    <n v="3.4815496208354002E-2"/>
    <n v="-3.4815496208354002E-2"/>
    <x v="7"/>
    <n v="1473912"/>
    <n v="1.1367487184499236"/>
    <n v="1675467.5771079639"/>
    <n v="1.824710859504939E-2"/>
    <x v="1"/>
    <n v="1.0221222832217594"/>
    <n v="1623289.7241956193"/>
    <n v="1.3463411254221905E-2"/>
  </r>
  <r>
    <x v="7"/>
    <x v="6"/>
    <x v="5"/>
    <x v="6"/>
    <s v="Forecast"/>
    <n v="1563198.2393786213"/>
    <n v="1645443"/>
    <x v="1"/>
    <n v="-82244.760621378664"/>
    <n v="82244.760621378664"/>
    <n v="4.99833544044848E-2"/>
    <n v="-4.99833544044848E-2"/>
    <x v="7"/>
    <n v="1473912"/>
    <n v="1.1480832336136906"/>
    <n v="1692173.6550220218"/>
    <n v="2.840004486452697E-2"/>
    <x v="1"/>
    <n v="1.0221222832217594"/>
    <n v="1597779.7535619107"/>
    <n v="2.8966817105235059E-2"/>
  </r>
  <r>
    <x v="7"/>
    <x v="6"/>
    <x v="6"/>
    <x v="6"/>
    <s v="Forecast"/>
    <n v="1575788.7437739337"/>
    <n v="1645443"/>
    <x v="0"/>
    <n v="-69654.256226066267"/>
    <n v="69654.256226066267"/>
    <n v="4.2331612961413002E-2"/>
    <n v="-4.2331612961413002E-2"/>
    <x v="7"/>
    <n v="1473912"/>
    <n v="1.123017093917098"/>
    <n v="1655228.3709295378"/>
    <n v="5.946952236897788E-3"/>
    <x v="1"/>
    <n v="1.0221222832217594"/>
    <n v="1610648.788661361"/>
    <n v="2.1145801670819971E-2"/>
  </r>
  <r>
    <x v="8"/>
    <x v="0"/>
    <x v="0"/>
    <x v="6"/>
    <s v="Forecast"/>
    <n v="337500"/>
    <n v="273327.75"/>
    <x v="0"/>
    <n v="64172.25"/>
    <n v="64172.25"/>
    <n v="0.23478132022818801"/>
    <n v="0.23478132022818801"/>
    <x v="8"/>
    <n v="237584.25"/>
    <n v="1.2430686746825899"/>
    <n v="295333.53877295711"/>
    <n v="8.0510627892546982E-2"/>
    <x v="0"/>
    <n v="0.93215158223729411"/>
    <n v="314601.15900508675"/>
    <n v="0.15100336136775996"/>
  </r>
  <r>
    <x v="8"/>
    <x v="1"/>
    <x v="0"/>
    <x v="6"/>
    <s v="Forecast"/>
    <n v="342000"/>
    <n v="244392.75"/>
    <x v="1"/>
    <n v="97607.25"/>
    <n v="97607.25"/>
    <n v="0.39938684760493098"/>
    <n v="0.39938684760493098"/>
    <x v="8"/>
    <n v="247709.25"/>
    <n v="1.2430686746825899"/>
    <n v="307919.60910411831"/>
    <n v="0.25993757631565712"/>
    <x v="0"/>
    <n v="0.93215158223729411"/>
    <n v="318795.84112515458"/>
    <n v="0.30444066415699556"/>
  </r>
  <r>
    <x v="8"/>
    <x v="1"/>
    <x v="1"/>
    <x v="6"/>
    <s v="Forecast"/>
    <n v="285222.22228698531"/>
    <n v="244392.75"/>
    <x v="0"/>
    <n v="40829.472286985314"/>
    <n v="40829.472286985314"/>
    <n v="0.16706498980426099"/>
    <n v="0.16706498980426099"/>
    <x v="8"/>
    <n v="247709.25"/>
    <n v="1.1858990112312557"/>
    <n v="293758.15464783594"/>
    <n v="0.20199209938852908"/>
    <x v="0"/>
    <n v="0.93215158223729411"/>
    <n v="265870.34579405055"/>
    <n v="8.788147681979333E-2"/>
  </r>
  <r>
    <x v="8"/>
    <x v="2"/>
    <x v="0"/>
    <x v="6"/>
    <s v="Forecast"/>
    <n v="416250"/>
    <n v="311496.75"/>
    <x v="2"/>
    <n v="104753.25"/>
    <n v="104753.25"/>
    <n v="0.33629002549785803"/>
    <n v="0.33629002549785803"/>
    <x v="8"/>
    <n v="358737.75"/>
    <n v="1.2430686746825899"/>
    <n v="445935.65945111425"/>
    <n v="0.43159008705905999"/>
    <x v="0"/>
    <n v="0.93215158223729411"/>
    <n v="388008.09610627365"/>
    <n v="0.24562486159574265"/>
  </r>
  <r>
    <x v="8"/>
    <x v="2"/>
    <x v="1"/>
    <x v="6"/>
    <s v="Forecast"/>
    <n v="416266.94081319618"/>
    <n v="311496.75"/>
    <x v="1"/>
    <n v="104770.19081319618"/>
    <n v="104770.19081319618"/>
    <n v="0.33634441069833398"/>
    <n v="0.33634441069833398"/>
    <x v="8"/>
    <n v="358737.75"/>
    <n v="1.1858990112312557"/>
    <n v="425426.7430163254"/>
    <n v="0.36575018203665177"/>
    <x v="0"/>
    <n v="0.93215158223729411"/>
    <n v="388023.88751209888"/>
    <n v="0.24567555684641615"/>
  </r>
  <r>
    <x v="8"/>
    <x v="2"/>
    <x v="2"/>
    <x v="6"/>
    <s v="Forecast"/>
    <n v="408132.81573787081"/>
    <n v="311496.75"/>
    <x v="0"/>
    <n v="96636.065737870813"/>
    <n v="96636.065737870813"/>
    <n v="0.31023137717446803"/>
    <n v="0.31023137717446803"/>
    <x v="8"/>
    <n v="358737.75"/>
    <n v="1.0580288460796667"/>
    <n v="379554.88767771597"/>
    <n v="0.21848747275121161"/>
    <x v="0"/>
    <n v="0.93215158223729411"/>
    <n v="380441.64995301829"/>
    <n v="0.22133425133012877"/>
  </r>
  <r>
    <x v="8"/>
    <x v="3"/>
    <x v="0"/>
    <x v="6"/>
    <s v="Forecast"/>
    <n v="348750"/>
    <n v="348925.5"/>
    <x v="3"/>
    <n v="-175.5"/>
    <n v="175.5"/>
    <n v="5.0297269761023495E-4"/>
    <n v="-5.0297269761023495E-4"/>
    <x v="8"/>
    <n v="293798.25"/>
    <n v="1.2430686746825899"/>
    <n v="365211.40125156421"/>
    <n v="4.6674436954490889E-2"/>
    <x v="0"/>
    <n v="0.93215158223729411"/>
    <n v="325087.86430525634"/>
    <n v="6.8317264558605373E-2"/>
  </r>
  <r>
    <x v="8"/>
    <x v="3"/>
    <x v="1"/>
    <x v="6"/>
    <s v="Forecast"/>
    <n v="344549.94885977585"/>
    <n v="348925.5"/>
    <x v="2"/>
    <n v="-4375.5511402241536"/>
    <n v="4375.5511402241536"/>
    <n v="1.2540072709573099E-2"/>
    <n v="-1.2540072709573099E-2"/>
    <x v="8"/>
    <n v="293798.25"/>
    <n v="1.1858990112312557"/>
    <n v="348415.05417647329"/>
    <n v="1.4629077654877858E-3"/>
    <x v="0"/>
    <n v="0.93215158223729411"/>
    <n v="321172.77998941881"/>
    <n v="7.9537666380305239E-2"/>
  </r>
  <r>
    <x v="8"/>
    <x v="3"/>
    <x v="2"/>
    <x v="6"/>
    <s v="Forecast"/>
    <n v="336646.54526509426"/>
    <n v="348925.5"/>
    <x v="1"/>
    <n v="-12278.954734905739"/>
    <n v="12278.954734905739"/>
    <n v="3.5190763457831897E-2"/>
    <n v="-3.5190763457831897E-2"/>
    <x v="8"/>
    <n v="293798.25"/>
    <n v="1.0580288460796667"/>
    <n v="310847.02342772542"/>
    <n v="0.10913067853245056"/>
    <x v="0"/>
    <n v="0.93215158223729411"/>
    <n v="313805.60982357647"/>
    <n v="0.10065154360006229"/>
  </r>
  <r>
    <x v="8"/>
    <x v="3"/>
    <x v="3"/>
    <x v="6"/>
    <s v="Forecast"/>
    <n v="303750"/>
    <n v="348925.5"/>
    <x v="0"/>
    <n v="-45175.5"/>
    <n v="45175.5"/>
    <n v="0.12947033105920899"/>
    <n v="-0.12947033105920899"/>
    <x v="8"/>
    <n v="293798.25"/>
    <n v="1.0017900572381919"/>
    <n v="294324.16568398062"/>
    <n v="0.15648421888345615"/>
    <x v="0"/>
    <n v="0.93215158223729411"/>
    <n v="283141.0431045781"/>
    <n v="0.18853439171233372"/>
  </r>
  <r>
    <x v="8"/>
    <x v="4"/>
    <x v="0"/>
    <x v="6"/>
    <s v="Forecast"/>
    <n v="342000"/>
    <n v="261801"/>
    <x v="4"/>
    <n v="80199"/>
    <n v="80199"/>
    <n v="0.30633572828216898"/>
    <n v="0.30633572828216898"/>
    <x v="8"/>
    <n v="313519.5"/>
    <n v="1.2430686746825899"/>
    <n v="389726.26935214823"/>
    <n v="0.48863552603751792"/>
    <x v="0"/>
    <n v="0.93215158223729411"/>
    <n v="318795.84112515458"/>
    <n v="0.21770291605133127"/>
  </r>
  <r>
    <x v="8"/>
    <x v="4"/>
    <x v="1"/>
    <x v="6"/>
    <s v="Forecast"/>
    <n v="286410.81750680489"/>
    <n v="261801"/>
    <x v="3"/>
    <n v="24609.817506804888"/>
    <n v="24609.817506804888"/>
    <n v="9.4001999636383698E-2"/>
    <n v="9.4001999636383698E-2"/>
    <x v="8"/>
    <n v="313519.5"/>
    <n v="1.1858990112312557"/>
    <n v="371802.46505171771"/>
    <n v="0.42017205836386301"/>
    <x v="0"/>
    <n v="0.93215158223729411"/>
    <n v="266978.29670884507"/>
    <n v="1.9775694931818702E-2"/>
  </r>
  <r>
    <x v="8"/>
    <x v="4"/>
    <x v="2"/>
    <x v="6"/>
    <s v="Forecast"/>
    <n v="278330.85112959723"/>
    <n v="261801"/>
    <x v="2"/>
    <n v="16529.851129597228"/>
    <n v="16529.851129597228"/>
    <n v="6.3138991560755003E-2"/>
    <n v="6.3138991560755003E-2"/>
    <x v="8"/>
    <n v="313519.5"/>
    <n v="1.0580288460796667"/>
    <n v="331712.67480847408"/>
    <n v="0.2670412825331992"/>
    <x v="0"/>
    <n v="0.93215158223729411"/>
    <n v="259446.5432659068"/>
    <n v="8.9933068784809733E-3"/>
  </r>
  <r>
    <x v="8"/>
    <x v="4"/>
    <x v="3"/>
    <x v="6"/>
    <s v="Forecast"/>
    <n v="306000"/>
    <n v="261801"/>
    <x v="1"/>
    <n v="44199"/>
    <n v="44199"/>
    <n v="0.16882670425246701"/>
    <n v="0.16882670425246701"/>
    <x v="8"/>
    <n v="313519.5"/>
    <n v="1.0017900572381919"/>
    <n v="314080.71785028931"/>
    <n v="0.19969258272615195"/>
    <x v="0"/>
    <n v="0.93215158223729411"/>
    <n v="285238.38416461198"/>
    <n v="8.9523661730138482E-2"/>
  </r>
  <r>
    <x v="8"/>
    <x v="4"/>
    <x v="4"/>
    <x v="6"/>
    <s v="Forecast"/>
    <n v="253134.9419352836"/>
    <n v="261801"/>
    <x v="0"/>
    <n v="-8666.0580647164024"/>
    <n v="8666.0580647164024"/>
    <n v="3.31016996295522E-2"/>
    <n v="-3.31016996295522E-2"/>
    <x v="8"/>
    <n v="313519.5"/>
    <n v="1.0141870022330688"/>
    <n v="317967.40184661059"/>
    <n v="0.21453853058854089"/>
    <x v="1"/>
    <n v="0.93215158223729411"/>
    <n v="235960.13664452019"/>
    <n v="9.8704219447136615E-2"/>
  </r>
  <r>
    <x v="8"/>
    <x v="5"/>
    <x v="0"/>
    <x v="6"/>
    <s v="Forecast"/>
    <n v="425250"/>
    <n v="415118.25"/>
    <x v="5"/>
    <n v="10131.75"/>
    <n v="10131.75"/>
    <n v="2.44069009252183E-2"/>
    <n v="2.44069009252183E-2"/>
    <x v="8"/>
    <n v="434767.5"/>
    <n v="1.2430686746825899"/>
    <n v="540445.86002006289"/>
    <n v="0.30190821535806456"/>
    <x v="0"/>
    <n v="0.93215158223729411"/>
    <n v="396397.46034640929"/>
    <n v="4.5097486447754839E-2"/>
  </r>
  <r>
    <x v="8"/>
    <x v="5"/>
    <x v="1"/>
    <x v="6"/>
    <s v="Forecast"/>
    <n v="417455.53603301576"/>
    <n v="415118.25"/>
    <x v="4"/>
    <n v="2337.2860330157564"/>
    <n v="2337.2860330157564"/>
    <n v="5.6304102096589497E-3"/>
    <n v="5.6304102096589497E-3"/>
    <x v="8"/>
    <n v="434767.5"/>
    <n v="1.1858990112312557"/>
    <n v="515590.34836548497"/>
    <n v="0.2420324771688187"/>
    <x v="0"/>
    <n v="0.93215158223729411"/>
    <n v="389131.8384268934"/>
    <n v="6.2600021977127232E-2"/>
  </r>
  <r>
    <x v="8"/>
    <x v="5"/>
    <x v="2"/>
    <x v="6"/>
    <s v="Forecast"/>
    <n v="408889.87047834566"/>
    <n v="415118.25"/>
    <x v="3"/>
    <n v="-6228.3795216543367"/>
    <n v="6228.3795216543367"/>
    <n v="1.50038682270759E-2"/>
    <n v="-1.50038682270759E-2"/>
    <x v="8"/>
    <n v="434767.5"/>
    <n v="1.0580288460796667"/>
    <n v="459996.5563379415"/>
    <n v="0.10810969245014281"/>
    <x v="0"/>
    <n v="0.93215158223729411"/>
    <n v="381147.33972719219"/>
    <n v="8.1834297270254472E-2"/>
  </r>
  <r>
    <x v="8"/>
    <x v="5"/>
    <x v="3"/>
    <x v="6"/>
    <s v="Forecast"/>
    <n v="382500"/>
    <n v="415118.25"/>
    <x v="2"/>
    <n v="-32618.25"/>
    <n v="32618.25"/>
    <n v="7.8575803400597305E-2"/>
    <n v="-7.8575803400597305E-2"/>
    <x v="8"/>
    <n v="434767.5"/>
    <n v="1.0017900572381919"/>
    <n v="435545.75871030561"/>
    <n v="4.9208890985413464E-2"/>
    <x v="0"/>
    <n v="0.93215158223729411"/>
    <n v="356547.98020576499"/>
    <n v="0.14109297722813924"/>
  </r>
  <r>
    <x v="8"/>
    <x v="5"/>
    <x v="4"/>
    <x v="6"/>
    <s v="Forecast"/>
    <n v="427588.74688412063"/>
    <n v="415118.25"/>
    <x v="1"/>
    <n v="12470.496884120628"/>
    <n v="12470.496884120628"/>
    <n v="3.0040830255284201E-2"/>
    <n v="3.0040830255284201E-2"/>
    <x v="8"/>
    <n v="434767.5"/>
    <n v="1.0141870022330688"/>
    <n v="440935.54749336571"/>
    <n v="6.2192634251483067E-2"/>
    <x v="1"/>
    <n v="0.93215158223729411"/>
    <n v="398577.52695489489"/>
    <n v="3.9845810308520802E-2"/>
  </r>
  <r>
    <x v="8"/>
    <x v="5"/>
    <x v="5"/>
    <x v="6"/>
    <s v="Forecast"/>
    <n v="427824.2629395423"/>
    <n v="415118.25"/>
    <x v="0"/>
    <n v="12706.012939542299"/>
    <n v="12706.012939542299"/>
    <n v="3.0608177162874201E-2"/>
    <n v="3.0608177162874201E-2"/>
    <x v="8"/>
    <n v="434767.5"/>
    <n v="0.96366288534880074"/>
    <n v="418969.30350588472"/>
    <n v="9.277003614957223E-3"/>
    <x v="1"/>
    <n v="0.93215158223729411"/>
    <n v="398797.06361859851"/>
    <n v="3.9316956990933294E-2"/>
  </r>
  <r>
    <x v="8"/>
    <x v="6"/>
    <x v="0"/>
    <x v="6"/>
    <s v="Forecast"/>
    <n v="326250"/>
    <n v="284447.25"/>
    <x v="6"/>
    <n v="41802.75"/>
    <n v="41802.75"/>
    <n v="0.14696134344768699"/>
    <n v="0.14696134344768699"/>
    <x v="8"/>
    <n v="325577.25"/>
    <n v="1.2430686746825899"/>
    <n v="404714.88066430221"/>
    <n v="0.42281171874328971"/>
    <x v="0"/>
    <n v="0.93215158223729411"/>
    <n v="304114.45370491722"/>
    <n v="6.9141831059773728E-2"/>
  </r>
  <r>
    <x v="8"/>
    <x v="6"/>
    <x v="1"/>
    <x v="6"/>
    <s v="Forecast"/>
    <n v="348051.99543293152"/>
    <n v="284447.25"/>
    <x v="5"/>
    <n v="63604.745432931522"/>
    <n v="63604.745432931522"/>
    <n v="0.22360822765181099"/>
    <n v="0.22360822765181099"/>
    <x v="8"/>
    <n v="325577.25"/>
    <n v="1.1858990112312557"/>
    <n v="386101.73885439138"/>
    <n v="0.35737553748328166"/>
    <x v="0"/>
    <n v="0.93215158223729411"/>
    <n v="324437.21824365458"/>
    <n v="0.14058834544420656"/>
  </r>
  <r>
    <x v="8"/>
    <x v="6"/>
    <x v="2"/>
    <x v="6"/>
    <s v="Forecast"/>
    <n v="339347.45647675236"/>
    <n v="284447.25"/>
    <x v="4"/>
    <n v="54900.206476752355"/>
    <n v="54900.206476752355"/>
    <n v="0.19300663471611099"/>
    <n v="0.19300663471611099"/>
    <x v="8"/>
    <n v="325577.25"/>
    <n v="1.0580288460796667"/>
    <n v="344470.12212729116"/>
    <n v="0.21101582851404316"/>
    <x v="0"/>
    <n v="0.93215158223729411"/>
    <n v="316323.26848300599"/>
    <n v="0.11206302217021254"/>
  </r>
  <r>
    <x v="8"/>
    <x v="6"/>
    <x v="3"/>
    <x v="6"/>
    <s v="Forecast"/>
    <n v="317250"/>
    <n v="284447.25"/>
    <x v="3"/>
    <n v="32802.75"/>
    <n v="32802.75"/>
    <n v="0.115321030524992"/>
    <n v="0.115321030524992"/>
    <x v="8"/>
    <n v="325577.25"/>
    <n v="1.0017900572381919"/>
    <n v="326160.05191295315"/>
    <n v="0.14664512282313555"/>
    <x v="0"/>
    <n v="0.93215158223729411"/>
    <n v="295725.08946478157"/>
    <n v="3.9648263306400651E-2"/>
  </r>
  <r>
    <x v="8"/>
    <x v="6"/>
    <x v="4"/>
    <x v="6"/>
    <s v="Forecast"/>
    <n v="260649.21722577797"/>
    <n v="284447.25"/>
    <x v="2"/>
    <n v="-23798.032774222025"/>
    <n v="23798.032774222025"/>
    <n v="8.3664133768992399E-2"/>
    <n v="-8.3664133768992399E-2"/>
    <x v="8"/>
    <n v="325577.25"/>
    <n v="1.0141870022330688"/>
    <n v="330196.21517278638"/>
    <n v="0.16083461932849194"/>
    <x v="1"/>
    <n v="0.93215158223729411"/>
    <n v="242964.58024592113"/>
    <n v="0.14583607243198474"/>
  </r>
  <r>
    <x v="8"/>
    <x v="6"/>
    <x v="5"/>
    <x v="6"/>
    <s v="Forecast"/>
    <n v="260914.10441337273"/>
    <n v="284447.25"/>
    <x v="1"/>
    <n v="-23533.145586627274"/>
    <n v="23533.145586627274"/>
    <n v="8.2732898935135704E-2"/>
    <n v="-8.2732898935135704E-2"/>
    <x v="8"/>
    <n v="325577.25"/>
    <n v="0.96366288534880074"/>
    <n v="313746.71213892783"/>
    <n v="0.10300490561581395"/>
    <x v="1"/>
    <n v="0.93215158223729411"/>
    <n v="243211.49525695195"/>
    <n v="0.14496802040817075"/>
  </r>
  <r>
    <x v="8"/>
    <x v="6"/>
    <x v="6"/>
    <x v="6"/>
    <s v="Forecast"/>
    <n v="277818.75"/>
    <n v="284447.25"/>
    <x v="0"/>
    <n v="-6628.5"/>
    <n v="6628.5"/>
    <n v="2.3303090467564701E-2"/>
    <n v="-2.3303090467564701E-2"/>
    <x v="8"/>
    <n v="325577.25"/>
    <n v="0.99249351237020322"/>
    <n v="323133.30840033176"/>
    <n v="0.13600433261468256"/>
    <x v="1"/>
    <n v="0.93215158223729411"/>
    <n v="258969.18738768724"/>
    <n v="8.95704304130652E-2"/>
  </r>
  <r>
    <x v="9"/>
    <x v="0"/>
    <x v="0"/>
    <x v="6"/>
    <s v="Forecast"/>
    <n v="432682.96500000003"/>
    <n v="449462.25"/>
    <x v="0"/>
    <n v="-16779.284999999974"/>
    <n v="16779.284999999974"/>
    <n v="3.7331911634403102E-2"/>
    <n v="-3.7331911634403102E-2"/>
    <x v="9"/>
    <n v="458140.5"/>
    <n v="1.0963789146435763"/>
    <n v="502295.58414426533"/>
    <n v="0.11754787892479364"/>
    <x v="0"/>
    <n v="1.0247686841986505"/>
    <n v="443399.95271822077"/>
    <n v="1.3487889765557023E-2"/>
  </r>
  <r>
    <x v="9"/>
    <x v="1"/>
    <x v="0"/>
    <x v="6"/>
    <s v="Forecast"/>
    <n v="428356.13535000006"/>
    <n v="424575"/>
    <x v="1"/>
    <n v="3781.135350000055"/>
    <n v="3781.135350000055"/>
    <n v="8.9056947535772393E-3"/>
    <n v="8.9056947535772393E-3"/>
    <x v="9"/>
    <n v="422505"/>
    <n v="1.0963789146435763"/>
    <n v="463225.57333148422"/>
    <n v="9.1033559044890119E-2"/>
    <x v="0"/>
    <n v="1.0247686841986505"/>
    <n v="438965.95319103863"/>
    <n v="3.3894961293148743E-2"/>
  </r>
  <r>
    <x v="9"/>
    <x v="1"/>
    <x v="1"/>
    <x v="6"/>
    <s v="Forecast"/>
    <n v="428356.13535000006"/>
    <n v="424575"/>
    <x v="0"/>
    <n v="3781.135350000055"/>
    <n v="3781.135350000055"/>
    <n v="8.9056947535772393E-3"/>
    <n v="8.9056947535772393E-3"/>
    <x v="9"/>
    <n v="422505"/>
    <n v="1.0662845228718421"/>
    <n v="450510.54233596765"/>
    <n v="6.1085891387782254E-2"/>
    <x v="0"/>
    <n v="1.0247686841986505"/>
    <n v="438965.95319103863"/>
    <n v="3.3894961293148743E-2"/>
  </r>
  <r>
    <x v="9"/>
    <x v="2"/>
    <x v="0"/>
    <x v="6"/>
    <s v="Forecast"/>
    <n v="424072.57399650005"/>
    <n v="456763.5"/>
    <x v="2"/>
    <n v="-32690.926003499946"/>
    <n v="32690.926003499946"/>
    <n v="7.1570793208082406E-2"/>
    <n v="-7.1570793208082406E-2"/>
    <x v="9"/>
    <n v="389490.75"/>
    <n v="1.0963789146435763"/>
    <n v="427029.44574871252"/>
    <n v="6.5097264232556851E-2"/>
    <x v="0"/>
    <n v="1.0247686841986505"/>
    <n v="434576.29365912825"/>
    <n v="4.8574823384249732E-2"/>
  </r>
  <r>
    <x v="9"/>
    <x v="2"/>
    <x v="1"/>
    <x v="6"/>
    <s v="Forecast"/>
    <n v="424072.57399650005"/>
    <n v="456763.5"/>
    <x v="1"/>
    <n v="-32690.926003499946"/>
    <n v="32690.926003499946"/>
    <n v="7.1570793208082406E-2"/>
    <n v="-7.1570793208082406E-2"/>
    <x v="9"/>
    <n v="389490.75"/>
    <n v="1.0662845228718421"/>
    <n v="415307.9585267459"/>
    <n v="9.0759313021408439E-2"/>
    <x v="0"/>
    <n v="1.0247686841986505"/>
    <n v="434576.29365912825"/>
    <n v="4.8574823384249732E-2"/>
  </r>
  <r>
    <x v="9"/>
    <x v="2"/>
    <x v="2"/>
    <x v="6"/>
    <s v="Forecast"/>
    <n v="426322.5739965"/>
    <n v="456763.5"/>
    <x v="0"/>
    <n v="-30440.926003500004"/>
    <n v="30440.926003500004"/>
    <n v="6.6644830428657306E-2"/>
    <n v="-6.6644830428657306E-2"/>
    <x v="9"/>
    <n v="389490.75"/>
    <n v="1.0565203657338895"/>
    <n v="411504.90963996691"/>
    <n v="9.908539180567863E-2"/>
    <x v="0"/>
    <n v="1.0247686841986505"/>
    <n v="436882.02319857513"/>
    <n v="4.3526850988366776E-2"/>
  </r>
  <r>
    <x v="9"/>
    <x v="3"/>
    <x v="0"/>
    <x v="6"/>
    <s v="Forecast"/>
    <n v="419831.84825653501"/>
    <n v="437251.5"/>
    <x v="3"/>
    <n v="-17419.651743464987"/>
    <n v="17419.651743464987"/>
    <n v="3.9838975380221603E-2"/>
    <n v="-3.9838975380221603E-2"/>
    <x v="9"/>
    <n v="422401.5"/>
    <n v="1.0963789146435763"/>
    <n v="463112.09811381856"/>
    <n v="5.9143532072087938E-2"/>
    <x v="0"/>
    <n v="1.0247686841986505"/>
    <n v="430230.5307225369"/>
    <n v="1.6057050181561634E-2"/>
  </r>
  <r>
    <x v="9"/>
    <x v="3"/>
    <x v="1"/>
    <x v="6"/>
    <s v="Forecast"/>
    <n v="419831.84825653501"/>
    <n v="437251.5"/>
    <x v="2"/>
    <n v="-17419.651743464987"/>
    <n v="17419.651743464987"/>
    <n v="3.9838975380221603E-2"/>
    <n v="-3.9838975380221603E-2"/>
    <x v="9"/>
    <n v="422401.5"/>
    <n v="1.0662845228718421"/>
    <n v="450400.1818878504"/>
    <n v="3.0071210476923231E-2"/>
    <x v="0"/>
    <n v="1.0247686841986505"/>
    <n v="430230.5307225369"/>
    <n v="1.6057050181561634E-2"/>
  </r>
  <r>
    <x v="9"/>
    <x v="3"/>
    <x v="2"/>
    <x v="6"/>
    <s v="Forecast"/>
    <n v="422081.84825653495"/>
    <n v="437251.5"/>
    <x v="1"/>
    <n v="-15169.651743465045"/>
    <n v="15169.651743465045"/>
    <n v="3.4693195434355402E-2"/>
    <n v="-3.4693195434355402E-2"/>
    <x v="9"/>
    <n v="422401.5"/>
    <n v="1.0565203657338895"/>
    <n v="446275.78726654354"/>
    <n v="2.0638665085296545E-2"/>
    <x v="0"/>
    <n v="1.0247686841986505"/>
    <n v="432536.26026198379"/>
    <n v="1.0783816037260512E-2"/>
  </r>
  <r>
    <x v="9"/>
    <x v="3"/>
    <x v="3"/>
    <x v="6"/>
    <s v="Forecast"/>
    <n v="442418.92662101751"/>
    <n v="437251.5"/>
    <x v="0"/>
    <n v="5167.4266210175119"/>
    <n v="5167.4266210175119"/>
    <n v="1.18179734569636E-2"/>
    <n v="1.18179734569636E-2"/>
    <x v="9"/>
    <n v="422401.5"/>
    <n v="1.0528922600107329"/>
    <n v="444743.26996692357"/>
    <n v="1.7133777624373098E-2"/>
    <x v="0"/>
    <n v="1.0247686841986505"/>
    <n v="453377.06129799946"/>
    <n v="3.6879373308037734E-2"/>
  </r>
  <r>
    <x v="9"/>
    <x v="4"/>
    <x v="0"/>
    <x v="6"/>
    <s v="Forecast"/>
    <n v="415633.52977396967"/>
    <n v="409583.25"/>
    <x v="4"/>
    <n v="6050.2797739696689"/>
    <n v="6050.2797739696689"/>
    <n v="1.4771794925621799E-2"/>
    <n v="1.4771794925621799E-2"/>
    <x v="9"/>
    <n v="389819.25"/>
    <n v="1.0963789146435763"/>
    <n v="427389.60622217291"/>
    <n v="4.3474327190315784E-2"/>
    <x v="0"/>
    <n v="1.0247686841986505"/>
    <n v="425928.22541531152"/>
    <n v="3.9906357047832207E-2"/>
  </r>
  <r>
    <x v="9"/>
    <x v="4"/>
    <x v="1"/>
    <x v="6"/>
    <s v="Forecast"/>
    <n v="415633.52977396967"/>
    <n v="409583.25"/>
    <x v="3"/>
    <n v="6050.2797739696689"/>
    <n v="6050.2797739696689"/>
    <n v="1.4771794925621799E-2"/>
    <n v="1.4771794925621799E-2"/>
    <x v="9"/>
    <n v="389819.25"/>
    <n v="1.0662845228718421"/>
    <n v="415658.23299250932"/>
    <n v="1.4832107984174944E-2"/>
    <x v="0"/>
    <n v="1.0247686841986505"/>
    <n v="425928.22541531152"/>
    <n v="3.9906357047832207E-2"/>
  </r>
  <r>
    <x v="9"/>
    <x v="4"/>
    <x v="2"/>
    <x v="6"/>
    <s v="Forecast"/>
    <n v="417883.52977396874"/>
    <n v="409583.25"/>
    <x v="2"/>
    <n v="8300.2797739687376"/>
    <n v="8300.2797739687376"/>
    <n v="2.0265183632311001E-2"/>
    <n v="2.0265183632311001E-2"/>
    <x v="9"/>
    <n v="389819.25"/>
    <n v="1.0565203657338895"/>
    <n v="411851.97658011049"/>
    <n v="5.5391097661110283E-3"/>
    <x v="0"/>
    <n v="1.0247686841986505"/>
    <n v="428233.95495475753"/>
    <n v="4.5535809764577849E-2"/>
  </r>
  <r>
    <x v="9"/>
    <x v="4"/>
    <x v="3"/>
    <x v="6"/>
    <s v="Forecast"/>
    <n v="421822.51794028381"/>
    <n v="409583.25"/>
    <x v="1"/>
    <n v="12239.267940283811"/>
    <n v="12239.267940283811"/>
    <n v="2.9882247236145101E-2"/>
    <n v="2.9882247236145101E-2"/>
    <x v="9"/>
    <n v="389819.25"/>
    <n v="1.0528922600107329"/>
    <n v="410437.6711281889"/>
    <n v="2.0860743894895611E-3"/>
    <x v="0"/>
    <n v="1.0247686841986505"/>
    <n v="432270.50667502632"/>
    <n v="5.5391075379733722E-2"/>
  </r>
  <r>
    <x v="9"/>
    <x v="4"/>
    <x v="4"/>
    <x v="6"/>
    <s v="Forecast"/>
    <n v="444780.63186325342"/>
    <n v="409583.25"/>
    <x v="0"/>
    <n v="35197.381863253424"/>
    <n v="35197.381863253424"/>
    <n v="8.5934622236757602E-2"/>
    <n v="8.5934622236757602E-2"/>
    <x v="9"/>
    <n v="389819.25"/>
    <n v="1.0709250794601837"/>
    <n v="417467.2112813592"/>
    <n v="1.9248739496449611E-2"/>
    <x v="1"/>
    <n v="1.0247686841986505"/>
    <n v="455797.26287155057"/>
    <n v="0.11283179395532061"/>
  </r>
  <r>
    <x v="9"/>
    <x v="5"/>
    <x v="0"/>
    <x v="6"/>
    <s v="Forecast"/>
    <n v="411477.19447622995"/>
    <n v="461677.5"/>
    <x v="5"/>
    <n v="-50200.305523770046"/>
    <n v="50200.305523770046"/>
    <n v="0.108734572344916"/>
    <n v="-0.108734572344916"/>
    <x v="9"/>
    <n v="415910.25"/>
    <n v="1.0963789146435763"/>
    <n v="455995.2284841385"/>
    <n v="1.2307880535355314E-2"/>
    <x v="0"/>
    <n v="1.0247686841986505"/>
    <n v="421668.94316115842"/>
    <n v="8.6659100430152181E-2"/>
  </r>
  <r>
    <x v="9"/>
    <x v="5"/>
    <x v="1"/>
    <x v="6"/>
    <s v="Forecast"/>
    <n v="416049.16330374364"/>
    <n v="461677.5"/>
    <x v="4"/>
    <n v="-45628.33669625636"/>
    <n v="45628.33669625636"/>
    <n v="9.8831623148748604E-2"/>
    <n v="-9.8831623148748604E-2"/>
    <x v="9"/>
    <n v="415910.25"/>
    <n v="1.0662845228718421"/>
    <n v="443478.66247875855"/>
    <n v="3.9418939673779754E-2"/>
    <x v="0"/>
    <n v="1.0247686841986505"/>
    <n v="426354.15364072687"/>
    <n v="7.651086821270936E-2"/>
  </r>
  <r>
    <x v="9"/>
    <x v="5"/>
    <x v="2"/>
    <x v="6"/>
    <s v="Forecast"/>
    <n v="418299.163303743"/>
    <n v="461677.5"/>
    <x v="3"/>
    <n v="-43378.336696257"/>
    <n v="43378.336696257"/>
    <n v="9.3958091300219301E-2"/>
    <n v="-9.3958091300219301E-2"/>
    <x v="9"/>
    <n v="415910.25"/>
    <n v="1.0565203657338895"/>
    <n v="439417.64944247343"/>
    <n v="4.8215151393616915E-2"/>
    <x v="0"/>
    <n v="1.0247686841986505"/>
    <n v="428659.88318017317"/>
    <n v="7.1516625392891858E-2"/>
  </r>
  <r>
    <x v="9"/>
    <x v="5"/>
    <x v="3"/>
    <x v="6"/>
    <s v="Forecast"/>
    <n v="441801.69564043556"/>
    <n v="461677.5"/>
    <x v="2"/>
    <n v="-19875.804359564441"/>
    <n v="19875.804359564441"/>
    <n v="4.3051273582889397E-2"/>
    <n v="-4.3051273582889397E-2"/>
    <x v="9"/>
    <n v="415910.25"/>
    <n v="1.0528922600107329"/>
    <n v="437908.68308412889"/>
    <n v="5.1483593885062864E-2"/>
    <x v="0"/>
    <n v="1.0247686841986505"/>
    <n v="452744.54231818183"/>
    <n v="1.9348912783963192E-2"/>
  </r>
  <r>
    <x v="9"/>
    <x v="5"/>
    <x v="4"/>
    <x v="6"/>
    <s v="Forecast"/>
    <n v="447299.83456700895"/>
    <n v="461677.5"/>
    <x v="1"/>
    <n v="-14377.665432991053"/>
    <n v="14377.665432991053"/>
    <n v="3.1142226842311001E-2"/>
    <n v="-3.1142226842311001E-2"/>
    <x v="9"/>
    <n v="415910.25"/>
    <n v="1.0709250794601837"/>
    <n v="445408.71752955485"/>
    <n v="3.5238413114013892E-2"/>
    <x v="1"/>
    <n v="1.0247686841986505"/>
    <n v="458378.86291150784"/>
    <n v="7.1448946255604044E-3"/>
  </r>
  <r>
    <x v="9"/>
    <x v="5"/>
    <x v="5"/>
    <x v="6"/>
    <s v="Forecast"/>
    <n v="447485.73963835451"/>
    <n v="461677.5"/>
    <x v="0"/>
    <n v="-14191.760361645487"/>
    <n v="14191.760361645487"/>
    <n v="3.0739553826308399E-2"/>
    <n v="-3.0739553826308399E-2"/>
    <x v="9"/>
    <n v="415910.25"/>
    <n v="1.0861921029496464"/>
    <n v="451758.42908581317"/>
    <n v="2.1484848003610373E-2"/>
    <x v="1"/>
    <n v="1.0247686841986505"/>
    <n v="458569.37260685646"/>
    <n v="6.7322479287891274E-3"/>
  </r>
  <r>
    <x v="9"/>
    <x v="6"/>
    <x v="0"/>
    <x v="6"/>
    <s v="Forecast"/>
    <n v="407362.42253146763"/>
    <n v="462624.75"/>
    <x v="6"/>
    <n v="-55262.32746853237"/>
    <n v="55262.32746853237"/>
    <n v="0.119453893179153"/>
    <n v="-0.119453893179153"/>
    <x v="9"/>
    <n v="431716.5"/>
    <n v="1.0963789146435763"/>
    <n v="473324.86770372349"/>
    <n v="2.3129151010021595E-2"/>
    <x v="0"/>
    <n v="1.0247686841986505"/>
    <n v="417452.25372954679"/>
    <n v="9.7643924736956267E-2"/>
  </r>
  <r>
    <x v="9"/>
    <x v="6"/>
    <x v="1"/>
    <x v="6"/>
    <s v="Forecast"/>
    <n v="416465.21246704733"/>
    <n v="462624.75"/>
    <x v="5"/>
    <n v="-46159.537532952672"/>
    <n v="46159.537532952672"/>
    <n v="9.9777492520563699E-2"/>
    <n v="-9.9777492520563699E-2"/>
    <x v="9"/>
    <n v="431716.5"/>
    <n v="1.0662845228718421"/>
    <n v="460332.62221840158"/>
    <n v="4.9546155530987507E-3"/>
    <x v="0"/>
    <n v="1.0247686841986505"/>
    <n v="426780.5077943675"/>
    <n v="7.7480165524288311E-2"/>
  </r>
  <r>
    <x v="9"/>
    <x v="6"/>
    <x v="2"/>
    <x v="6"/>
    <s v="Forecast"/>
    <n v="418040.21246704645"/>
    <n v="462624.75"/>
    <x v="4"/>
    <n v="-44584.537532953545"/>
    <n v="44584.537532953545"/>
    <n v="9.6373005406549403E-2"/>
    <n v="-9.6373005406549403E-2"/>
    <x v="9"/>
    <n v="431716.5"/>
    <n v="1.0565203657338895"/>
    <n v="456117.27447335474"/>
    <n v="1.4066423222374625E-2"/>
    <x v="0"/>
    <n v="1.0247686841986505"/>
    <n v="428394.51847197948"/>
    <n v="7.3991353744088537E-2"/>
  </r>
  <r>
    <x v="9"/>
    <x v="6"/>
    <x v="3"/>
    <x v="6"/>
    <s v="Forecast"/>
    <n v="458904.35565708904"/>
    <n v="462624.75"/>
    <x v="3"/>
    <n v="-3720.394342910964"/>
    <n v="3720.394342910964"/>
    <n v="8.0419267298409008E-3"/>
    <n v="-8.0419267298409008E-3"/>
    <x v="9"/>
    <n v="431716.5"/>
    <n v="1.0528922600107329"/>
    <n v="454550.96136892354"/>
    <n v="1.7452132924311678E-2"/>
    <x v="0"/>
    <n v="1.0247686841986505"/>
    <n v="470270.81271974469"/>
    <n v="1.6527569525289533E-2"/>
  </r>
  <r>
    <x v="9"/>
    <x v="6"/>
    <x v="4"/>
    <x v="6"/>
    <s v="Forecast"/>
    <n v="449661.58710177976"/>
    <n v="462624.75"/>
    <x v="2"/>
    <n v="-12963.162898220238"/>
    <n v="12963.162898220238"/>
    <n v="2.8020902250085501E-2"/>
    <n v="-2.8020902250085501E-2"/>
    <x v="9"/>
    <n v="431716.5"/>
    <n v="1.0709250794601837"/>
    <n v="462336.0270667724"/>
    <n v="6.2409746393292571E-4"/>
    <x v="1"/>
    <n v="1.0247686841986505"/>
    <n v="460799.11294896773"/>
    <n v="3.946258930228601E-3"/>
  </r>
  <r>
    <x v="9"/>
    <x v="6"/>
    <x v="5"/>
    <x v="6"/>
    <s v="Forecast"/>
    <n v="456587.18521256157"/>
    <n v="462624.75"/>
    <x v="1"/>
    <n v="-6037.5647874384304"/>
    <n v="6037.5647874384304"/>
    <n v="1.30506739802365E-2"/>
    <n v="-1.30506739802365E-2"/>
    <x v="9"/>
    <n v="431716.5"/>
    <n v="1.0861921029496464"/>
    <n v="468927.053013061"/>
    <n v="1.362292660101086E-2"/>
    <x v="1"/>
    <n v="1.0247686841986505"/>
    <n v="467896.24901224225"/>
    <n v="1.139476219601793E-2"/>
  </r>
  <r>
    <x v="9"/>
    <x v="6"/>
    <x v="6"/>
    <x v="6"/>
    <s v="Forecast"/>
    <n v="447226.89425252343"/>
    <n v="462624.75"/>
    <x v="0"/>
    <n v="-15397.855747476569"/>
    <n v="15397.855747476569"/>
    <n v="3.3283683476676401E-2"/>
    <n v="-3.3283683476676401E-2"/>
    <x v="9"/>
    <n v="431716.5"/>
    <n v="1.0652992382218223"/>
    <n v="459907.25857779133"/>
    <n v="5.8740727170534359E-3"/>
    <x v="1"/>
    <n v="1.0247686841986505"/>
    <n v="458304.11596140749"/>
    <n v="9.3393923230274956E-3"/>
  </r>
  <r>
    <x v="10"/>
    <x v="0"/>
    <x v="0"/>
    <x v="6"/>
    <s v="Forecast"/>
    <n v="5499.6975000000002"/>
    <n v="5510.25"/>
    <x v="0"/>
    <n v="-10.552499999999782"/>
    <n v="10.552499999999782"/>
    <n v="1.91506737443851E-3"/>
    <n v="-1.91506737443851E-3"/>
    <x v="10"/>
    <n v="5645.25"/>
    <n v="1.068945783849325"/>
    <n v="6034.4661862754019"/>
    <n v="9.5134737312354598E-2"/>
    <x v="0"/>
    <n v="1.005048087592062"/>
    <n v="5527.4604547098443"/>
    <n v="3.123352789772564E-3"/>
  </r>
  <r>
    <x v="10"/>
    <x v="1"/>
    <x v="0"/>
    <x v="6"/>
    <s v="Forecast"/>
    <n v="5444.7005250000002"/>
    <n v="5584.5"/>
    <x v="1"/>
    <n v="-139.7994749999998"/>
    <n v="139.7994749999998"/>
    <n v="2.5033481063658301E-2"/>
    <n v="-2.5033481063658301E-2"/>
    <x v="10"/>
    <n v="5139"/>
    <n v="1.068945783849325"/>
    <n v="5493.3123832016818"/>
    <n v="1.6328698504488894E-2"/>
    <x v="0"/>
    <n v="1.005048087592062"/>
    <n v="5472.1858501627457"/>
    <n v="2.0111764676739953E-2"/>
  </r>
  <r>
    <x v="10"/>
    <x v="1"/>
    <x v="1"/>
    <x v="6"/>
    <s v="Forecast"/>
    <n v="5597.6247037255453"/>
    <n v="5584.5"/>
    <x v="0"/>
    <n v="13.12470372554526"/>
    <n v="13.12470372554526"/>
    <n v="2.35020211756563E-3"/>
    <n v="2.35020211756563E-3"/>
    <x v="10"/>
    <n v="5139"/>
    <n v="1.0685367581213052"/>
    <n v="5491.2103999853871"/>
    <n v="1.6705094460491166E-2"/>
    <x v="0"/>
    <n v="1.005048087592062"/>
    <n v="5625.882003537442"/>
    <n v="7.4101537357761588E-3"/>
  </r>
  <r>
    <x v="10"/>
    <x v="2"/>
    <x v="0"/>
    <x v="6"/>
    <s v="Forecast"/>
    <n v="5390.2535197500001"/>
    <n v="5917.5"/>
    <x v="2"/>
    <n v="-527.24648024999988"/>
    <n v="527.24648024999988"/>
    <n v="8.9099531939163507E-2"/>
    <n v="-8.9099531939163507E-2"/>
    <x v="10"/>
    <n v="5008.5"/>
    <n v="1.068945783849325"/>
    <n v="5353.8149584093444"/>
    <n v="9.5257294734373568E-2"/>
    <x v="0"/>
    <n v="1.005048087592062"/>
    <n v="5417.4639916611186"/>
    <n v="8.4501226588742109E-2"/>
  </r>
  <r>
    <x v="10"/>
    <x v="2"/>
    <x v="1"/>
    <x v="6"/>
    <s v="Forecast"/>
    <n v="5300.634475849567"/>
    <n v="5917.5"/>
    <x v="1"/>
    <n v="-616.86552415043298"/>
    <n v="616.86552415043298"/>
    <n v="0.10424427953535"/>
    <n v="-0.10424427953535"/>
    <x v="10"/>
    <n v="5008.5"/>
    <n v="1.0685367581213052"/>
    <n v="5351.766353050557"/>
    <n v="9.5603489133830682E-2"/>
    <x v="0"/>
    <n v="1.005048087592062"/>
    <n v="5327.3925429771589"/>
    <n v="9.9722426197353803E-2"/>
  </r>
  <r>
    <x v="10"/>
    <x v="2"/>
    <x v="2"/>
    <x v="6"/>
    <s v="Forecast"/>
    <n v="5297.375591684242"/>
    <n v="5917.5"/>
    <x v="0"/>
    <n v="-620.12440831575805"/>
    <n v="620.12440831575805"/>
    <n v="0.10479499929290401"/>
    <n v="-0.10479499929290401"/>
    <x v="10"/>
    <n v="5008.5"/>
    <n v="1.0719918490343694"/>
    <n v="5369.0711758886391"/>
    <n v="9.26791422241421E-2"/>
    <x v="0"/>
    <n v="1.005048087592062"/>
    <n v="5324.1172076791154"/>
    <n v="0.1002759260364824"/>
  </r>
  <r>
    <x v="10"/>
    <x v="3"/>
    <x v="0"/>
    <x v="6"/>
    <s v="Forecast"/>
    <n v="5336.3509845525004"/>
    <n v="5649.75"/>
    <x v="3"/>
    <n v="-313.39901544749955"/>
    <n v="313.39901544749955"/>
    <n v="5.5471306774193499E-2"/>
    <n v="-5.5471306774193499E-2"/>
    <x v="10"/>
    <n v="5472"/>
    <n v="1.068945783849325"/>
    <n v="5849.2713292235067"/>
    <n v="3.5315072210895464E-2"/>
    <x v="0"/>
    <n v="1.005048087592062"/>
    <n v="5363.2893517445073"/>
    <n v="5.0703243197573827E-2"/>
  </r>
  <r>
    <x v="10"/>
    <x v="3"/>
    <x v="1"/>
    <x v="6"/>
    <s v="Forecast"/>
    <n v="5296.6681340940386"/>
    <n v="5649.75"/>
    <x v="2"/>
    <n v="-353.08186590596142"/>
    <n v="353.08186590596142"/>
    <n v="6.2495130918352397E-2"/>
    <n v="-6.2495130918352397E-2"/>
    <x v="10"/>
    <n v="5472"/>
    <n v="1.0685367581213052"/>
    <n v="5847.0331404397821"/>
    <n v="3.4918915074079751E-2"/>
    <x v="0"/>
    <n v="1.005048087592062"/>
    <n v="5323.4061787810288"/>
    <n v="5.7762524221243637E-2"/>
  </r>
  <r>
    <x v="10"/>
    <x v="3"/>
    <x v="2"/>
    <x v="6"/>
    <s v="Forecast"/>
    <n v="5286.8527259191515"/>
    <n v="5649.75"/>
    <x v="1"/>
    <n v="-362.89727408084855"/>
    <n v="362.89727408084855"/>
    <n v="6.4232448175733203E-2"/>
    <n v="-6.4232448175733203E-2"/>
    <x v="10"/>
    <n v="5472"/>
    <n v="1.0719918490343694"/>
    <n v="5865.9393979160695"/>
    <n v="3.8265303405649723E-2"/>
    <x v="0"/>
    <n v="1.005048087592062"/>
    <n v="5313.5412215659235"/>
    <n v="5.9508611608314797E-2"/>
  </r>
  <r>
    <x v="10"/>
    <x v="3"/>
    <x v="3"/>
    <x v="6"/>
    <s v="Forecast"/>
    <n v="5307.1047721941031"/>
    <n v="5649.75"/>
    <x v="0"/>
    <n v="-342.64522780589687"/>
    <n v="342.64522780589687"/>
    <n v="6.0647856596468298E-2"/>
    <n v="-6.0647856596468298E-2"/>
    <x v="10"/>
    <n v="5472"/>
    <n v="1.081422524033065"/>
    <n v="5917.5440515089322"/>
    <n v="4.739927457125221E-2"/>
    <x v="0"/>
    <n v="1.005048087592062"/>
    <n v="5333.8955019443893"/>
    <n v="5.5905924696776098E-2"/>
  </r>
  <r>
    <x v="10"/>
    <x v="4"/>
    <x v="0"/>
    <x v="6"/>
    <s v="Forecast"/>
    <n v="5282.9874747069753"/>
    <n v="4848.75"/>
    <x v="4"/>
    <n v="434.23747470697526"/>
    <n v="434.23747470697526"/>
    <n v="8.9556581532761095E-2"/>
    <n v="8.9556581532761095E-2"/>
    <x v="10"/>
    <n v="4785.75"/>
    <n v="1.068945783849325"/>
    <n v="5115.7072850569075"/>
    <n v="5.5056929117176072E-2"/>
    <x v="0"/>
    <n v="1.005048087592062"/>
    <n v="5309.6564582270621"/>
    <n v="9.5056758592846013E-2"/>
  </r>
  <r>
    <x v="10"/>
    <x v="4"/>
    <x v="1"/>
    <x v="6"/>
    <s v="Forecast"/>
    <n v="5095.7471268803429"/>
    <n v="4848.75"/>
    <x v="3"/>
    <n v="246.99712688034288"/>
    <n v="246.99712688034288"/>
    <n v="5.0940371617497898E-2"/>
    <n v="5.0940371617497898E-2"/>
    <x v="10"/>
    <n v="4785.75"/>
    <n v="1.0685367581213052"/>
    <n v="5113.7497901790366"/>
    <n v="5.4653217876573679E-2"/>
    <x v="0"/>
    <n v="1.005048087592062"/>
    <n v="5121.470904723833"/>
    <n v="5.6245610667457174E-2"/>
  </r>
  <r>
    <x v="10"/>
    <x v="4"/>
    <x v="2"/>
    <x v="6"/>
    <s v="Forecast"/>
    <n v="5085.9411507383302"/>
    <n v="4848.75"/>
    <x v="2"/>
    <n v="237.19115073833018"/>
    <n v="237.19115073833018"/>
    <n v="4.8917999636675501E-2"/>
    <n v="4.8917999636675501E-2"/>
    <x v="10"/>
    <n v="4785.75"/>
    <n v="1.0719918490343694"/>
    <n v="5130.2849915162333"/>
    <n v="5.8063416657124674E-2"/>
    <x v="0"/>
    <n v="1.005048087592062"/>
    <n v="5111.6154271553296"/>
    <n v="5.4213029575731805E-2"/>
  </r>
  <r>
    <x v="10"/>
    <x v="4"/>
    <x v="3"/>
    <x v="6"/>
    <s v="Forecast"/>
    <n v="5253.75"/>
    <n v="4848.75"/>
    <x v="1"/>
    <n v="405"/>
    <n v="405"/>
    <n v="8.3526682134570804E-2"/>
    <n v="8.3526682134570804E-2"/>
    <x v="10"/>
    <n v="4785.75"/>
    <n v="1.081422524033065"/>
    <n v="5175.4178443912415"/>
    <n v="6.7371558523586797E-2"/>
    <x v="0"/>
    <n v="1.005048087592062"/>
    <n v="5280.2713901867955"/>
    <n v="8.899641973432236E-2"/>
  </r>
  <r>
    <x v="10"/>
    <x v="4"/>
    <x v="4"/>
    <x v="6"/>
    <s v="Forecast"/>
    <n v="5123.3488566492269"/>
    <n v="4848.75"/>
    <x v="0"/>
    <n v="274.59885664922695"/>
    <n v="274.59885664922695"/>
    <n v="5.6632917071250698E-2"/>
    <n v="5.6632917071250698E-2"/>
    <x v="10"/>
    <n v="4785.75"/>
    <n v="1.1002216782183487"/>
    <n v="5265.3858965334621"/>
    <n v="8.5926454557042967E-2"/>
    <x v="1"/>
    <n v="1.005048087592062"/>
    <n v="5149.211970442283"/>
    <n v="6.1966892589282396E-2"/>
  </r>
  <r>
    <x v="10"/>
    <x v="5"/>
    <x v="0"/>
    <x v="6"/>
    <s v="Forecast"/>
    <n v="5230.1575999599045"/>
    <n v="5742"/>
    <x v="5"/>
    <n v="-511.84240004009553"/>
    <n v="511.84240004009553"/>
    <n v="8.9140090567763106E-2"/>
    <n v="-8.9140090567763106E-2"/>
    <x v="10"/>
    <n v="5348.25"/>
    <n v="1.068945783849325"/>
    <n v="5716.989288472153"/>
    <n v="4.355749134072967E-3"/>
    <x v="0"/>
    <n v="1.005048087592062"/>
    <n v="5256.5598936447905"/>
    <n v="8.4541989960851535E-2"/>
  </r>
  <r>
    <x v="10"/>
    <x v="5"/>
    <x v="1"/>
    <x v="6"/>
    <s v="Forecast"/>
    <n v="5598.552358237409"/>
    <n v="5742"/>
    <x v="4"/>
    <n v="-143.44764176259105"/>
    <n v="143.44764176259105"/>
    <n v="2.49821737656898E-2"/>
    <n v="-2.49821737656898E-2"/>
    <x v="10"/>
    <n v="5348.25"/>
    <n v="1.0685367581213052"/>
    <n v="5714.8017166222708"/>
    <n v="4.7367264677341068E-3"/>
    <x v="0"/>
    <n v="1.005048087592062"/>
    <n v="5626.8143409305367"/>
    <n v="2.0060198375037152E-2"/>
  </r>
  <r>
    <x v="10"/>
    <x v="5"/>
    <x v="2"/>
    <x v="6"/>
    <s v="Forecast"/>
    <n v="5599.2494388374216"/>
    <n v="5742"/>
    <x v="3"/>
    <n v="-142.75056116257838"/>
    <n v="142.75056116257838"/>
    <n v="2.4860773452207999E-2"/>
    <n v="-2.4860773452207999E-2"/>
    <x v="10"/>
    <n v="5348.25"/>
    <n v="1.0719918490343694"/>
    <n v="5733.2804065980663"/>
    <n v="1.5185638108557483E-3"/>
    <x v="0"/>
    <n v="1.005048087592062"/>
    <n v="5627.5149404544773"/>
    <n v="1.9938185222139106E-2"/>
  </r>
  <r>
    <x v="10"/>
    <x v="5"/>
    <x v="3"/>
    <x v="6"/>
    <s v="Forecast"/>
    <n v="5610.0567218948418"/>
    <n v="5742"/>
    <x v="2"/>
    <n v="-131.94327810515824"/>
    <n v="131.94327810515824"/>
    <n v="2.2978627325872199E-2"/>
    <n v="-2.2978627325872199E-2"/>
    <x v="10"/>
    <n v="5348.25"/>
    <n v="1.081422524033065"/>
    <n v="5783.7180141598401"/>
    <n v="7.2654152141832283E-3"/>
    <x v="0"/>
    <n v="1.005048087592062"/>
    <n v="5638.3767796234033"/>
    <n v="1.8046537857296534E-2"/>
  </r>
  <r>
    <x v="10"/>
    <x v="5"/>
    <x v="4"/>
    <x v="6"/>
    <s v="Forecast"/>
    <n v="5253.75"/>
    <n v="5742"/>
    <x v="1"/>
    <n v="-488.25"/>
    <n v="488.25"/>
    <n v="8.5031347962382403E-2"/>
    <n v="-8.5031347962382403E-2"/>
    <x v="10"/>
    <n v="5348.25"/>
    <n v="1.1002216782183487"/>
    <n v="5884.2605905312839"/>
    <n v="2.4775442447106222E-2"/>
    <x v="1"/>
    <n v="1.005048087592062"/>
    <n v="5280.2713901867955"/>
    <n v="8.0412506062905689E-2"/>
  </r>
  <r>
    <x v="10"/>
    <x v="5"/>
    <x v="5"/>
    <x v="6"/>
    <s v="Forecast"/>
    <n v="5636.6657933069127"/>
    <n v="5742"/>
    <x v="0"/>
    <n v="-105.33420669308725"/>
    <n v="105.33420669308725"/>
    <n v="1.8344515272219999E-2"/>
    <n v="-1.8344515272219999E-2"/>
    <x v="10"/>
    <n v="5348.25"/>
    <n v="1.0757130326689932"/>
    <n v="5753.1822269719432"/>
    <n v="1.9474446137135557E-3"/>
    <x v="1"/>
    <n v="1.005048087592062"/>
    <n v="5665.1201759587057"/>
    <n v="1.3389032400086091E-2"/>
  </r>
  <r>
    <x v="10"/>
    <x v="6"/>
    <x v="0"/>
    <x v="6"/>
    <s v="Forecast"/>
    <n v="5177.8560239603048"/>
    <n v="5798.25"/>
    <x v="6"/>
    <n v="-620.39397603969519"/>
    <n v="620.39397603969519"/>
    <n v="0.10699676213335001"/>
    <n v="-0.10699676213335001"/>
    <x v="10"/>
    <n v="5571"/>
    <n v="1.068945783849325"/>
    <n v="5955.0969618245899"/>
    <n v="2.7050741486584734E-2"/>
    <x v="0"/>
    <n v="1.005048087592062"/>
    <n v="5203.9942947083418"/>
    <n v="0.102488803568604"/>
  </r>
  <r>
    <x v="10"/>
    <x v="6"/>
    <x v="1"/>
    <x v="6"/>
    <s v="Forecast"/>
    <n v="5712.5245732826443"/>
    <n v="5798.25"/>
    <x v="5"/>
    <n v="-85.725426717355731"/>
    <n v="85.725426717355731"/>
    <n v="1.47847068886915E-2"/>
    <n v="-1.47847068886915E-2"/>
    <x v="10"/>
    <n v="5571"/>
    <n v="1.0685367581213052"/>
    <n v="5952.8182794937911"/>
    <n v="2.6657746646624608E-2"/>
    <x v="0"/>
    <n v="1.005048087592062"/>
    <n v="5741.3618977003816"/>
    <n v="9.8112537920266238E-3"/>
  </r>
  <r>
    <x v="10"/>
    <x v="6"/>
    <x v="2"/>
    <x v="6"/>
    <s v="Forecast"/>
    <n v="5713.2248393020409"/>
    <n v="5798.25"/>
    <x v="4"/>
    <n v="-85.025160697959109"/>
    <n v="85.025160697959109"/>
    <n v="1.4663934928290301E-2"/>
    <n v="-1.4663934928290301E-2"/>
    <x v="10"/>
    <n v="5571"/>
    <n v="1.0719918490343694"/>
    <n v="5972.0665909704721"/>
    <n v="2.9977422665540834E-2"/>
    <x v="0"/>
    <n v="1.005048087592062"/>
    <n v="5742.0656987239818"/>
    <n v="9.6898721641906146E-3"/>
  </r>
  <r>
    <x v="10"/>
    <x v="6"/>
    <x v="3"/>
    <x v="6"/>
    <s v="Forecast"/>
    <n v="5724.5588128847176"/>
    <n v="5798.25"/>
    <x v="3"/>
    <n v="-73.691187115282446"/>
    <n v="73.691187115282446"/>
    <n v="1.27092117648053E-2"/>
    <n v="-1.27092117648053E-2"/>
    <x v="10"/>
    <n v="5571"/>
    <n v="1.081422524033065"/>
    <n v="6024.6048813882053"/>
    <n v="3.9038482540112149E-2"/>
    <x v="0"/>
    <n v="1.005048087592062"/>
    <n v="5753.45688719807"/>
    <n v="7.7252813869581275E-3"/>
  </r>
  <r>
    <x v="10"/>
    <x v="6"/>
    <x v="4"/>
    <x v="6"/>
    <s v="Forecast"/>
    <n v="5736.3710006384144"/>
    <n v="5798.25"/>
    <x v="2"/>
    <n v="-61.878999361585556"/>
    <n v="61.878999361585556"/>
    <n v="1.06720129972984E-2"/>
    <n v="-1.06720129972984E-2"/>
    <x v="10"/>
    <n v="5571"/>
    <n v="1.1002216782183487"/>
    <n v="6129.3349693544205"/>
    <n v="5.7100844108898464E-2"/>
    <x v="1"/>
    <n v="1.005048087592062"/>
    <n v="5765.3287039102015"/>
    <n v="5.6777986616304036E-3"/>
  </r>
  <r>
    <x v="10"/>
    <x v="6"/>
    <x v="5"/>
    <x v="6"/>
    <s v="Forecast"/>
    <n v="5634.4623757425834"/>
    <n v="5798.25"/>
    <x v="1"/>
    <n v="-163.78762425741661"/>
    <n v="163.78762425741661"/>
    <n v="2.82477685952514E-2"/>
    <n v="-2.82477685952514E-2"/>
    <x v="10"/>
    <n v="5571"/>
    <n v="1.0757130326689932"/>
    <n v="5992.7973049989614"/>
    <n v="3.3552762471256228E-2"/>
    <x v="1"/>
    <n v="1.005048087592062"/>
    <n v="5662.9056353495098"/>
    <n v="2.3342278213338542E-2"/>
  </r>
  <r>
    <x v="10"/>
    <x v="6"/>
    <x v="6"/>
    <x v="6"/>
    <s v="Forecast"/>
    <n v="5541.6602773361992"/>
    <n v="5798.25"/>
    <x v="0"/>
    <n v="-256.58972266380079"/>
    <n v="256.58972266380079"/>
    <n v="4.4252959541896397E-2"/>
    <n v="-4.4252959541896397E-2"/>
    <x v="10"/>
    <n v="5571"/>
    <n v="1.0397566154566722"/>
    <n v="5792.4841047091204"/>
    <n v="9.9441991823043122E-4"/>
    <x v="1"/>
    <n v="1.005048087592062"/>
    <n v="5569.6350638216427"/>
    <n v="3.9428264765809913E-2"/>
  </r>
  <r>
    <x v="11"/>
    <x v="0"/>
    <x v="0"/>
    <x v="6"/>
    <s v="Forecast"/>
    <n v="1715.175"/>
    <n v="1548"/>
    <x v="0"/>
    <n v="167.17499999999995"/>
    <n v="167.17499999999995"/>
    <n v="0.10799418604651199"/>
    <n v="0.10799418604651199"/>
    <x v="11"/>
    <n v="1847.25"/>
    <n v="1.151195362190675"/>
    <n v="2126.5456328067244"/>
    <n v="0.37373748889323277"/>
    <x v="0"/>
    <n v="1.018716649634493"/>
    <n v="1747.2773295368415"/>
    <n v="0.12873212502379944"/>
  </r>
  <r>
    <x v="11"/>
    <x v="1"/>
    <x v="0"/>
    <x v="6"/>
    <s v="Forecast"/>
    <n v="1698.0232499999997"/>
    <n v="1674"/>
    <x v="1"/>
    <n v="24.023249999999734"/>
    <n v="24.023249999999734"/>
    <n v="1.4350806451612699E-2"/>
    <n v="1.4350806451612699E-2"/>
    <x v="11"/>
    <n v="1611"/>
    <n v="1.151195362190675"/>
    <n v="1854.5757284891774"/>
    <n v="0.10787080554909047"/>
    <x v="0"/>
    <n v="1.018716649634493"/>
    <n v="1729.8045562414729"/>
    <n v="3.3336055102433058E-2"/>
  </r>
  <r>
    <x v="11"/>
    <x v="1"/>
    <x v="1"/>
    <x v="6"/>
    <s v="Forecast"/>
    <n v="1595.25"/>
    <n v="1674"/>
    <x v="0"/>
    <n v="-78.75"/>
    <n v="78.75"/>
    <n v="4.70430107526882E-2"/>
    <n v="-4.70430107526882E-2"/>
    <x v="11"/>
    <n v="1611"/>
    <n v="1.0553282192971063"/>
    <n v="1700.1337612876382"/>
    <n v="1.5611565882699048E-2"/>
    <x v="0"/>
    <n v="1.018716649634493"/>
    <n v="1625.1077353294249"/>
    <n v="2.9206848668204933E-2"/>
  </r>
  <r>
    <x v="11"/>
    <x v="2"/>
    <x v="0"/>
    <x v="6"/>
    <s v="Forecast"/>
    <n v="1681.0430174999997"/>
    <n v="1730.25"/>
    <x v="2"/>
    <n v="-49.206982500000322"/>
    <n v="49.206982500000322"/>
    <n v="2.84392327698311E-2"/>
    <n v="-2.84392327698311E-2"/>
    <x v="11"/>
    <n v="1458"/>
    <n v="1.151195362190675"/>
    <n v="1678.4428380740042"/>
    <n v="2.9942009493423401E-2"/>
    <x v="0"/>
    <n v="1.018716649634493"/>
    <n v="1712.5065106790582"/>
    <n v="1.0254870290964752E-2"/>
  </r>
  <r>
    <x v="11"/>
    <x v="2"/>
    <x v="1"/>
    <x v="6"/>
    <s v="Forecast"/>
    <n v="1608.75"/>
    <n v="1730.25"/>
    <x v="1"/>
    <n v="-121.5"/>
    <n v="121.5"/>
    <n v="7.0221066319895997E-2"/>
    <n v="-7.0221066319895997E-2"/>
    <x v="11"/>
    <n v="1458"/>
    <n v="1.0553282192971063"/>
    <n v="1538.6685437351809"/>
    <n v="0.11072472548176221"/>
    <x v="0"/>
    <n v="1.018716649634493"/>
    <n v="1638.8604100994908"/>
    <n v="5.2818719780672874E-2"/>
  </r>
  <r>
    <x v="11"/>
    <x v="2"/>
    <x v="2"/>
    <x v="6"/>
    <s v="Forecast"/>
    <n v="1691.515112976773"/>
    <n v="1730.25"/>
    <x v="0"/>
    <n v="-38.734887023226975"/>
    <n v="38.734887023226975"/>
    <n v="2.2386873008656001E-2"/>
    <n v="-2.2386873008656001E-2"/>
    <x v="11"/>
    <n v="1458"/>
    <n v="1.0344077436621728"/>
    <n v="1508.166490259448"/>
    <n v="0.12835342276581535"/>
    <x v="0"/>
    <n v="1.018716649634493"/>
    <n v="1723.1746086978092"/>
    <n v="4.0892306326778425E-3"/>
  </r>
  <r>
    <x v="11"/>
    <x v="3"/>
    <x v="0"/>
    <x v="6"/>
    <s v="Forecast"/>
    <n v="1664.2325873249997"/>
    <n v="1561.5"/>
    <x v="3"/>
    <n v="102.73258732499971"/>
    <n v="102.73258732499971"/>
    <n v="6.5790962103746201E-2"/>
    <n v="6.5790962103746201E-2"/>
    <x v="11"/>
    <n v="1570.5"/>
    <n v="1.151195362190675"/>
    <n v="1807.9523163204551"/>
    <n v="0.15783049396122645"/>
    <x v="0"/>
    <n v="1.018716649634493"/>
    <n v="1695.3814455722677"/>
    <n v="8.5738998125051355E-2"/>
  </r>
  <r>
    <x v="11"/>
    <x v="3"/>
    <x v="1"/>
    <x v="6"/>
    <s v="Forecast"/>
    <n v="1625.3258941992101"/>
    <n v="1561.5"/>
    <x v="2"/>
    <n v="63.825894199210097"/>
    <n v="63.825894199210097"/>
    <n v="4.0874732116048702E-2"/>
    <n v="4.0874732116048702E-2"/>
    <x v="11"/>
    <n v="1570.5"/>
    <n v="1.0553282192971063"/>
    <n v="1657.3929684061054"/>
    <n v="6.1410802693631389E-2"/>
    <x v="0"/>
    <n v="1.018716649634493"/>
    <n v="1655.7465495028059"/>
    <n v="6.0356419790461684E-2"/>
  </r>
  <r>
    <x v="11"/>
    <x v="3"/>
    <x v="2"/>
    <x v="6"/>
    <s v="Forecast"/>
    <n v="1623.6972596765438"/>
    <n v="1561.5"/>
    <x v="1"/>
    <n v="62.197259676543808"/>
    <n v="62.197259676543808"/>
    <n v="3.9831738505631598E-2"/>
    <n v="3.9831738505631598E-2"/>
    <x v="11"/>
    <n v="1570.5"/>
    <n v="1.0344077436621728"/>
    <n v="1624.5373614214425"/>
    <n v="4.0369747948410174E-2"/>
    <x v="0"/>
    <n v="1.018716649634493"/>
    <n v="1654.0874323983962"/>
    <n v="5.9293904834067393E-2"/>
  </r>
  <r>
    <x v="11"/>
    <x v="3"/>
    <x v="3"/>
    <x v="6"/>
    <s v="Forecast"/>
    <n v="1624.735048434211"/>
    <n v="1561.5"/>
    <x v="0"/>
    <n v="63.235048434210967"/>
    <n v="63.235048434210967"/>
    <n v="4.0496348661038101E-2"/>
    <n v="4.0496348661038101E-2"/>
    <x v="11"/>
    <n v="1570.5"/>
    <n v="1.0212789921222394"/>
    <n v="1603.918657127977"/>
    <n v="2.7165326370782571E-2"/>
    <x v="0"/>
    <n v="1.018716649634493"/>
    <n v="1655.1446450846352"/>
    <n v="5.9970954264896036E-2"/>
  </r>
  <r>
    <x v="11"/>
    <x v="4"/>
    <x v="0"/>
    <x v="6"/>
    <s v="Forecast"/>
    <n v="1647.5902614517497"/>
    <n v="1478.25"/>
    <x v="4"/>
    <n v="169.34026145174971"/>
    <n v="169.34026145174971"/>
    <n v="0.114554548589041"/>
    <n v="0.114554548589041"/>
    <x v="11"/>
    <n v="1489.5"/>
    <n v="1.151195362190675"/>
    <n v="1714.7054919830105"/>
    <n v="0.15995636190293283"/>
    <x v="0"/>
    <n v="1.018716649634493"/>
    <n v="1678.4276311165449"/>
    <n v="0.13541527557351257"/>
  </r>
  <r>
    <x v="11"/>
    <x v="4"/>
    <x v="1"/>
    <x v="6"/>
    <s v="Forecast"/>
    <n v="1582.6506307018249"/>
    <n v="1478.25"/>
    <x v="3"/>
    <n v="104.40063070182487"/>
    <n v="104.40063070182487"/>
    <n v="7.0624475360612102E-2"/>
    <n v="7.0624475360612102E-2"/>
    <x v="11"/>
    <n v="1489.5"/>
    <n v="1.0553282192971063"/>
    <n v="1571.9113826430398"/>
    <n v="6.3359636491148189E-2"/>
    <x v="0"/>
    <n v="1.018716649634493"/>
    <n v="1612.2725480504803"/>
    <n v="9.0662978556049573E-2"/>
  </r>
  <r>
    <x v="11"/>
    <x v="4"/>
    <x v="2"/>
    <x v="6"/>
    <s v="Forecast"/>
    <n v="1580.935673143425"/>
    <n v="1478.25"/>
    <x v="2"/>
    <n v="102.68567314342499"/>
    <n v="102.68567314342499"/>
    <n v="6.9464348481938096E-2"/>
    <n v="6.9464348481938096E-2"/>
    <x v="11"/>
    <n v="1489.5"/>
    <n v="1.0344077436621728"/>
    <n v="1540.7503341848064"/>
    <n v="4.2279948712874299E-2"/>
    <x v="0"/>
    <n v="1.018716649634493"/>
    <n v="1610.525492232322"/>
    <n v="8.9481137989055978E-2"/>
  </r>
  <r>
    <x v="11"/>
    <x v="4"/>
    <x v="3"/>
    <x v="6"/>
    <s v="Forecast"/>
    <n v="1582.0125621453205"/>
    <n v="1478.25"/>
    <x v="1"/>
    <n v="103.76256214532054"/>
    <n v="103.76256214532054"/>
    <n v="7.0192837575052E-2"/>
    <n v="7.0192837575052E-2"/>
    <x v="11"/>
    <n v="1489.5"/>
    <n v="1.0212789921222394"/>
    <n v="1521.1950587660756"/>
    <n v="2.9051282777659795E-2"/>
    <x v="0"/>
    <n v="1.018716649634493"/>
    <n v="1611.6225369883612"/>
    <n v="9.0223261957288123E-2"/>
  </r>
  <r>
    <x v="11"/>
    <x v="4"/>
    <x v="4"/>
    <x v="6"/>
    <s v="Forecast"/>
    <n v="1579.0748697248546"/>
    <n v="1478.25"/>
    <x v="0"/>
    <n v="100.82486972485458"/>
    <n v="100.82486972485458"/>
    <n v="6.8205560442993099E-2"/>
    <n v="6.8205560442993099E-2"/>
    <x v="11"/>
    <n v="1489.5"/>
    <n v="1.0733679604291122"/>
    <n v="1598.7815770591626"/>
    <n v="8.1536666368450944E-2"/>
    <x v="1"/>
    <n v="1.018716649634493"/>
    <n v="1608.6298608081274"/>
    <n v="8.8198789655421911E-2"/>
  </r>
  <r>
    <x v="11"/>
    <x v="5"/>
    <x v="0"/>
    <x v="6"/>
    <s v="Forecast"/>
    <n v="1631.114358837232"/>
    <n v="1633.5"/>
    <x v="5"/>
    <n v="-2.3856411627680245"/>
    <n v="2.3856411627680245"/>
    <n v="1.4604476050003199E-3"/>
    <n v="-1.4604476050003199E-3"/>
    <x v="11"/>
    <n v="1491.75"/>
    <n v="1.151195362190675"/>
    <n v="1717.2956815479395"/>
    <n v="5.1298243984046199E-2"/>
    <x v="0"/>
    <n v="1.018716649634493"/>
    <n v="1661.6433548053792"/>
    <n v="1.7228867343360394E-2"/>
  </r>
  <r>
    <x v="11"/>
    <x v="5"/>
    <x v="1"/>
    <x v="6"/>
    <s v="Forecast"/>
    <n v="1631.114358837232"/>
    <n v="1633.5"/>
    <x v="4"/>
    <n v="-2.3856411627680245"/>
    <n v="2.3856411627680245"/>
    <n v="1.4604476050003199E-3"/>
    <n v="-1.4604476050003199E-3"/>
    <x v="11"/>
    <n v="1491.75"/>
    <n v="1.0553282192971063"/>
    <n v="1574.2858711364584"/>
    <n v="3.624984931958472E-2"/>
    <x v="0"/>
    <n v="1.018716649634493"/>
    <n v="1661.6433548053792"/>
    <n v="1.7228867343360394E-2"/>
  </r>
  <r>
    <x v="11"/>
    <x v="5"/>
    <x v="2"/>
    <x v="6"/>
    <s v="Forecast"/>
    <n v="1728.2143508995644"/>
    <n v="1633.5"/>
    <x v="3"/>
    <n v="94.714350899564351"/>
    <n v="94.714350899564351"/>
    <n v="5.7982461524067601E-2"/>
    <n v="5.7982461524067601E-2"/>
    <x v="11"/>
    <n v="1491.75"/>
    <n v="1.0344077436621728"/>
    <n v="1543.0777516080464"/>
    <n v="5.5354911779585944E-2"/>
    <x v="0"/>
    <n v="1.018716649634493"/>
    <n v="1760.5607333986543"/>
    <n v="7.7784348575852036E-2"/>
  </r>
  <r>
    <x v="11"/>
    <x v="5"/>
    <x v="3"/>
    <x v="6"/>
    <s v="Forecast"/>
    <n v="1726.5599674599362"/>
    <n v="1633.5"/>
    <x v="2"/>
    <n v="93.059967459936161"/>
    <n v="93.059967459936161"/>
    <n v="5.69696770492416E-2"/>
    <n v="5.69696770492416E-2"/>
    <x v="11"/>
    <n v="1491.75"/>
    <n v="1.0212789921222394"/>
    <n v="1523.4929364983507"/>
    <n v="6.7344391491673913E-2"/>
    <x v="0"/>
    <n v="1.018716649634493"/>
    <n v="1758.8753854438255"/>
    <n v="7.6752608168855527E-2"/>
  </r>
  <r>
    <x v="11"/>
    <x v="5"/>
    <x v="4"/>
    <x v="6"/>
    <s v="Forecast"/>
    <n v="1724.067434934431"/>
    <n v="1633.5"/>
    <x v="1"/>
    <n v="90.567434934431049"/>
    <n v="90.567434934431049"/>
    <n v="5.5443792430015897E-2"/>
    <n v="5.5443792430015897E-2"/>
    <x v="11"/>
    <n v="1491.75"/>
    <n v="1.0733679604291122"/>
    <n v="1601.1966549701281"/>
    <n v="1.9775540269281869E-2"/>
    <x v="1"/>
    <n v="1.018716649634493"/>
    <n v="1756.336201060338"/>
    <n v="7.5198164101829196E-2"/>
  </r>
  <r>
    <x v="11"/>
    <x v="5"/>
    <x v="5"/>
    <x v="6"/>
    <s v="Forecast"/>
    <n v="1718.1129762788403"/>
    <n v="1633.5"/>
    <x v="0"/>
    <n v="84.612976278840279"/>
    <n v="84.612976278840279"/>
    <n v="5.1798577458733001E-2"/>
    <n v="5.1798577458733001E-2"/>
    <x v="11"/>
    <n v="1491.75"/>
    <n v="1.0578149553151019"/>
    <n v="1577.9954595913034"/>
    <n v="3.397890444364652E-2"/>
    <x v="1"/>
    <n v="1.018716649634493"/>
    <n v="1750.2702948883275"/>
    <n v="7.1484722919086321E-2"/>
  </r>
  <r>
    <x v="11"/>
    <x v="6"/>
    <x v="0"/>
    <x v="6"/>
    <s v="Forecast"/>
    <n v="1614.8032152488597"/>
    <n v="1743.75"/>
    <x v="6"/>
    <n v="-128.94678475114029"/>
    <n v="128.94678475114029"/>
    <n v="7.3947976918216599E-2"/>
    <n v="-7.3947976918216599E-2"/>
    <x v="11"/>
    <n v="1831.5"/>
    <n v="1.151195362190675"/>
    <n v="2108.4143058522213"/>
    <n v="0.20912648364285094"/>
    <x v="0"/>
    <n v="1.018716649634493"/>
    <n v="1645.0269212573255"/>
    <n v="5.6615385658881426E-2"/>
  </r>
  <r>
    <x v="11"/>
    <x v="6"/>
    <x v="1"/>
    <x v="6"/>
    <s v="Forecast"/>
    <n v="1614.8032152488597"/>
    <n v="1743.75"/>
    <x v="5"/>
    <n v="-128.94678475114029"/>
    <n v="128.94678475114029"/>
    <n v="7.3947976918216599E-2"/>
    <n v="-7.3947976918216599E-2"/>
    <x v="11"/>
    <n v="1831.5"/>
    <n v="1.0553282192971063"/>
    <n v="1932.8336336426503"/>
    <n v="0.10843505871979944"/>
    <x v="0"/>
    <n v="1.018716649634493"/>
    <n v="1645.0269212573255"/>
    <n v="5.6615385658881426E-2"/>
  </r>
  <r>
    <x v="11"/>
    <x v="6"/>
    <x v="2"/>
    <x v="6"/>
    <s v="Forecast"/>
    <n v="1768.6299227806212"/>
    <n v="1743.75"/>
    <x v="4"/>
    <n v="24.8799227806212"/>
    <n v="24.8799227806212"/>
    <n v="1.4268056074908201E-2"/>
    <n v="1.4268056074908201E-2"/>
    <x v="11"/>
    <n v="1831.5"/>
    <n v="1.0344077436621728"/>
    <n v="1894.5177825172696"/>
    <n v="8.6461810762591865E-2"/>
    <x v="0"/>
    <n v="1.018716649634493"/>
    <n v="1801.7327493783866"/>
    <n v="3.3251755915920653E-2"/>
  </r>
  <r>
    <x v="11"/>
    <x v="6"/>
    <x v="3"/>
    <x v="6"/>
    <s v="Forecast"/>
    <n v="1767.0138466461663"/>
    <n v="1743.75"/>
    <x v="3"/>
    <n v="23.263846646166257"/>
    <n v="23.263846646166257"/>
    <n v="1.3341274062317599E-2"/>
    <n v="1.3341274062317599E-2"/>
    <x v="11"/>
    <n v="1831.5"/>
    <n v="1.0212789921222394"/>
    <n v="1870.4724740718814"/>
    <n v="7.2672386564519784E-2"/>
    <x v="0"/>
    <n v="1.018716649634493"/>
    <n v="1800.0864257131404"/>
    <n v="3.2307627649112797E-2"/>
  </r>
  <r>
    <x v="11"/>
    <x v="6"/>
    <x v="4"/>
    <x v="6"/>
    <s v="Forecast"/>
    <n v="1764.4759338905865"/>
    <n v="1743.75"/>
    <x v="2"/>
    <n v="20.725933890586475"/>
    <n v="20.725933890586475"/>
    <n v="1.18858402239922E-2"/>
    <n v="1.18858402239922E-2"/>
    <x v="11"/>
    <n v="1831.5"/>
    <n v="1.0733679604291122"/>
    <n v="1965.873419525919"/>
    <n v="0.12738260617973848"/>
    <x v="1"/>
    <n v="1.018716649634493"/>
    <n v="1797.5010117337115"/>
    <n v="3.0824952965569315E-2"/>
  </r>
  <r>
    <x v="11"/>
    <x v="6"/>
    <x v="5"/>
    <x v="6"/>
    <s v="Forecast"/>
    <n v="1758.4812405748987"/>
    <n v="1743.75"/>
    <x v="1"/>
    <n v="14.73124057489872"/>
    <n v="14.73124057489872"/>
    <n v="8.4480232687591198E-3"/>
    <n v="8.4480232687591198E-3"/>
    <x v="11"/>
    <n v="1831.5"/>
    <n v="1.0578149553151019"/>
    <n v="1937.3880906596091"/>
    <n v="0.1110469337116038"/>
    <x v="1"/>
    <n v="1.018716649634493"/>
    <n v="1791.3941178435678"/>
    <n v="2.7322791594877566E-2"/>
  </r>
  <r>
    <x v="11"/>
    <x v="6"/>
    <x v="6"/>
    <x v="6"/>
    <s v="Forecast"/>
    <n v="1620.3009804115518"/>
    <n v="1743.75"/>
    <x v="0"/>
    <n v="-123.44901958844821"/>
    <n v="123.44901958844821"/>
    <n v="7.0795136681547396E-2"/>
    <n v="-7.0795136681547396E-2"/>
    <x v="11"/>
    <n v="1831.5"/>
    <n v="1.0272463651059891"/>
    <n v="1881.4017176916191"/>
    <n v="7.8940053156484058E-2"/>
    <x v="1"/>
    <n v="1.018716649634493"/>
    <n v="1650.6275861643403"/>
    <n v="5.3403534816148929E-2"/>
  </r>
  <r>
    <x v="12"/>
    <x v="0"/>
    <x v="0"/>
    <x v="6"/>
    <s v="Forecast"/>
    <n v="202500"/>
    <n v="337781.25"/>
    <x v="0"/>
    <n v="-135281.25"/>
    <n v="135281.25"/>
    <n v="0.400499583680266"/>
    <n v="-0.400499583680266"/>
    <x v="12"/>
    <n v="197421.75"/>
    <n v="1.1321455952030666"/>
    <n v="223510.164659781"/>
    <n v="0.3382990777025634"/>
    <x v="0"/>
    <n v="0.9876487436855329"/>
    <n v="199998.87059632043"/>
    <n v="0.40790416698286119"/>
  </r>
  <r>
    <x v="12"/>
    <x v="1"/>
    <x v="0"/>
    <x v="6"/>
    <s v="Forecast"/>
    <n v="204750"/>
    <n v="337781.25"/>
    <x v="1"/>
    <n v="-133031.25"/>
    <n v="133031.25"/>
    <n v="0.39383846794338001"/>
    <n v="-0.39383846794338001"/>
    <x v="12"/>
    <n v="192822.75"/>
    <n v="1.1321455952030666"/>
    <n v="218303.4270674421"/>
    <n v="0.35371360290885862"/>
    <x v="0"/>
    <n v="0.9876487436855329"/>
    <n v="202221.08026961287"/>
    <n v="0.40132532439378188"/>
  </r>
  <r>
    <x v="12"/>
    <x v="1"/>
    <x v="1"/>
    <x v="6"/>
    <s v="Forecast"/>
    <n v="204750"/>
    <n v="337781.25"/>
    <x v="0"/>
    <n v="-133031.25"/>
    <n v="133031.25"/>
    <n v="0.39383846794338001"/>
    <n v="-0.39383846794338001"/>
    <x v="12"/>
    <n v="192822.75"/>
    <n v="1.2445551209647363"/>
    <n v="239978.54095100312"/>
    <n v="0.28954451749171062"/>
    <x v="0"/>
    <n v="0.9876487436855329"/>
    <n v="202221.08026961287"/>
    <n v="0.40132532439378188"/>
  </r>
  <r>
    <x v="12"/>
    <x v="2"/>
    <x v="0"/>
    <x v="6"/>
    <s v="Forecast"/>
    <n v="229500"/>
    <n v="149847.75"/>
    <x v="2"/>
    <n v="79652.25"/>
    <n v="79652.25"/>
    <n v="0.53155452784576296"/>
    <n v="0.53155452784576296"/>
    <x v="12"/>
    <n v="254841.75"/>
    <n v="1.1321455952030666"/>
    <n v="288517.96473634109"/>
    <n v="0.92540738673981482"/>
    <x v="0"/>
    <n v="0.9876487436855329"/>
    <n v="226665.3866758298"/>
    <n v="0.51263790531275777"/>
  </r>
  <r>
    <x v="12"/>
    <x v="2"/>
    <x v="1"/>
    <x v="6"/>
    <s v="Forecast"/>
    <n v="229500"/>
    <n v="149847.75"/>
    <x v="1"/>
    <n v="79652.25"/>
    <n v="79652.25"/>
    <n v="0.53155452784576296"/>
    <n v="0.53155452784576296"/>
    <x v="12"/>
    <n v="254841.75"/>
    <n v="1.2445551209647363"/>
    <n v="317164.6049981151"/>
    <n v="1.1165790277005501"/>
    <x v="0"/>
    <n v="0.9876487436855329"/>
    <n v="226665.3866758298"/>
    <n v="0.51263790531275777"/>
  </r>
  <r>
    <x v="12"/>
    <x v="2"/>
    <x v="2"/>
    <x v="6"/>
    <s v="Forecast"/>
    <n v="252000"/>
    <n v="149847.75"/>
    <x v="0"/>
    <n v="102152.25"/>
    <n v="102152.25"/>
    <n v="0.68170693253652503"/>
    <n v="0.68170693253652503"/>
    <x v="12"/>
    <n v="254841.75"/>
    <n v="1.5116032884155555"/>
    <n v="385219.62732557487"/>
    <n v="1.5707401500895066"/>
    <x v="0"/>
    <n v="0.9876487436855329"/>
    <n v="248887.48340875428"/>
    <n v="0.6609357391669497"/>
  </r>
  <r>
    <x v="12"/>
    <x v="3"/>
    <x v="0"/>
    <x v="6"/>
    <s v="Forecast"/>
    <n v="200250"/>
    <n v="282561.75"/>
    <x v="3"/>
    <n v="-82311.75"/>
    <n v="82311.75"/>
    <n v="0.29130535183902301"/>
    <n v="-0.29130535183902301"/>
    <x v="12"/>
    <n v="194751"/>
    <n v="1.1321455952030666"/>
    <n v="220486.48681139242"/>
    <n v="0.21968742474382177"/>
    <x v="0"/>
    <n v="0.9876487436855329"/>
    <n v="197776.66092302796"/>
    <n v="0.30005862108715015"/>
  </r>
  <r>
    <x v="12"/>
    <x v="3"/>
    <x v="1"/>
    <x v="6"/>
    <s v="Forecast"/>
    <n v="200250"/>
    <n v="282561.75"/>
    <x v="2"/>
    <n v="-82311.75"/>
    <n v="82311.75"/>
    <n v="0.29130535183902301"/>
    <n v="-0.29130535183902301"/>
    <x v="12"/>
    <n v="194751"/>
    <n v="1.2445551209647363"/>
    <n v="242378.35436300337"/>
    <n v="0.14221102338514194"/>
    <x v="0"/>
    <n v="0.9876487436855329"/>
    <n v="197776.66092302796"/>
    <n v="0.30005862108715015"/>
  </r>
  <r>
    <x v="12"/>
    <x v="3"/>
    <x v="2"/>
    <x v="6"/>
    <s v="Forecast"/>
    <n v="200250"/>
    <n v="282561.75"/>
    <x v="1"/>
    <n v="-82311.75"/>
    <n v="82311.75"/>
    <n v="0.29130535183902301"/>
    <n v="-0.29130535183902301"/>
    <x v="12"/>
    <n v="194751"/>
    <n v="1.5116032884155555"/>
    <n v="294386.25202221784"/>
    <n v="4.1847497130159485E-2"/>
    <x v="0"/>
    <n v="0.9876487436855329"/>
    <n v="197776.66092302796"/>
    <n v="0.30005862108715015"/>
  </r>
  <r>
    <x v="12"/>
    <x v="3"/>
    <x v="3"/>
    <x v="6"/>
    <s v="Forecast"/>
    <n v="202500"/>
    <n v="282561.75"/>
    <x v="0"/>
    <n v="-80061.75"/>
    <n v="80061.75"/>
    <n v="0.28334249062373101"/>
    <n v="-0.28334249062373101"/>
    <x v="12"/>
    <n v="194751"/>
    <n v="1.3502455244844593"/>
    <n v="262961.66613887291"/>
    <n v="6.9365665597438744E-2"/>
    <x v="0"/>
    <n v="0.9876487436855329"/>
    <n v="199998.87059632043"/>
    <n v="0.29219411121172478"/>
  </r>
  <r>
    <x v="12"/>
    <x v="4"/>
    <x v="0"/>
    <x v="6"/>
    <s v="Forecast"/>
    <n v="202500"/>
    <n v="222336"/>
    <x v="4"/>
    <n v="-19836"/>
    <n v="19836"/>
    <n v="8.92163212435233E-2"/>
    <n v="-8.92163212435233E-2"/>
    <x v="12"/>
    <n v="205470"/>
    <n v="1.1321455952030666"/>
    <n v="232621.95544637408"/>
    <n v="4.6263112794932351E-2"/>
    <x v="0"/>
    <n v="0.9876487436855329"/>
    <n v="199998.87059632043"/>
    <n v="0.10046564390687776"/>
  </r>
  <r>
    <x v="12"/>
    <x v="4"/>
    <x v="1"/>
    <x v="6"/>
    <s v="Forecast"/>
    <n v="202500"/>
    <n v="222336"/>
    <x v="3"/>
    <n v="-19836"/>
    <n v="19836"/>
    <n v="8.92163212435233E-2"/>
    <n v="-8.92163212435233E-2"/>
    <x v="12"/>
    <n v="205470"/>
    <n v="1.2445551209647363"/>
    <n v="255718.74070462436"/>
    <n v="0.1501454586959573"/>
    <x v="0"/>
    <n v="0.9876487436855329"/>
    <n v="199998.87059632043"/>
    <n v="0.10046564390687776"/>
  </r>
  <r>
    <x v="12"/>
    <x v="4"/>
    <x v="2"/>
    <x v="6"/>
    <s v="Forecast"/>
    <n v="202500"/>
    <n v="222336"/>
    <x v="2"/>
    <n v="-19836"/>
    <n v="19836"/>
    <n v="8.92163212435233E-2"/>
    <n v="-8.92163212435233E-2"/>
    <x v="12"/>
    <n v="205470"/>
    <n v="1.5116032884155555"/>
    <n v="310589.1276707442"/>
    <n v="0.39693584336654525"/>
    <x v="0"/>
    <n v="0.9876487436855329"/>
    <n v="199998.87059632043"/>
    <n v="0.10046564390687776"/>
  </r>
  <r>
    <x v="12"/>
    <x v="4"/>
    <x v="3"/>
    <x v="6"/>
    <s v="Forecast"/>
    <n v="209250"/>
    <n v="222336"/>
    <x v="1"/>
    <n v="-13086"/>
    <n v="13086"/>
    <n v="5.8856865284974101E-2"/>
    <n v="-5.8856865284974101E-2"/>
    <x v="12"/>
    <n v="205470"/>
    <n v="1.3502455244844593"/>
    <n v="277434.94791582186"/>
    <n v="0.24781838260930242"/>
    <x v="0"/>
    <n v="0.9876487436855329"/>
    <n v="206665.49961619775"/>
    <n v="7.0481165370440468E-2"/>
  </r>
  <r>
    <x v="12"/>
    <x v="4"/>
    <x v="4"/>
    <x v="6"/>
    <s v="Forecast"/>
    <n v="221653.87785883236"/>
    <n v="222336"/>
    <x v="0"/>
    <n v="-682.12214116763789"/>
    <n v="682.12214116763789"/>
    <n v="3.0679788300933598E-3"/>
    <n v="-3.0679788300933598E-3"/>
    <x v="12"/>
    <n v="205470"/>
    <n v="1.263553720805848"/>
    <n v="259622.38301397761"/>
    <n v="0.1677028596987335"/>
    <x v="1"/>
    <n v="0.9876487436855329"/>
    <n v="218916.17400030233"/>
    <n v="1.5381341751662666E-2"/>
  </r>
  <r>
    <x v="12"/>
    <x v="5"/>
    <x v="0"/>
    <x v="6"/>
    <s v="Forecast"/>
    <n v="303750"/>
    <n v="251802"/>
    <x v="5"/>
    <n v="51948"/>
    <n v="51948"/>
    <n v="0.20630495389234399"/>
    <n v="0.20630495389234399"/>
    <x v="12"/>
    <n v="366412.5"/>
    <n v="1.1321455952030666"/>
    <n v="414832.29790234362"/>
    <n v="0.64745434072145425"/>
    <x v="0"/>
    <n v="0.9876487436855329"/>
    <n v="299998.30589448061"/>
    <n v="0.1914055722134082"/>
  </r>
  <r>
    <x v="12"/>
    <x v="5"/>
    <x v="1"/>
    <x v="6"/>
    <s v="Forecast"/>
    <n v="303750"/>
    <n v="251802"/>
    <x v="4"/>
    <n v="51948"/>
    <n v="51948"/>
    <n v="0.20630495389234399"/>
    <n v="0.20630495389234399"/>
    <x v="12"/>
    <n v="366412.5"/>
    <n v="1.2445551209647363"/>
    <n v="456020.55326049146"/>
    <n v="0.81102832090488342"/>
    <x v="0"/>
    <n v="0.9876487436855329"/>
    <n v="299998.30589448061"/>
    <n v="0.1914055722134082"/>
  </r>
  <r>
    <x v="12"/>
    <x v="5"/>
    <x v="2"/>
    <x v="6"/>
    <s v="Forecast"/>
    <n v="303750"/>
    <n v="251802"/>
    <x v="3"/>
    <n v="51948"/>
    <n v="51948"/>
    <n v="0.20630495389234399"/>
    <n v="0.20630495389234399"/>
    <x v="12"/>
    <n v="366412.5"/>
    <n v="1.5116032884155555"/>
    <n v="553870.33991656476"/>
    <n v="1.19962645219881"/>
    <x v="0"/>
    <n v="0.9876487436855329"/>
    <n v="299998.30589448061"/>
    <n v="0.1914055722134082"/>
  </r>
  <r>
    <x v="12"/>
    <x v="5"/>
    <x v="3"/>
    <x v="6"/>
    <s v="Forecast"/>
    <n v="303750"/>
    <n v="251802"/>
    <x v="2"/>
    <n v="51948"/>
    <n v="51948"/>
    <n v="0.20630495389234399"/>
    <n v="0.20630495389234399"/>
    <x v="12"/>
    <n v="366412.5"/>
    <n v="1.3502455244844593"/>
    <n v="494746.83824016195"/>
    <n v="0.96482489511664704"/>
    <x v="0"/>
    <n v="0.9876487436855329"/>
    <n v="299998.30589448061"/>
    <n v="0.1914055722134082"/>
  </r>
  <r>
    <x v="12"/>
    <x v="5"/>
    <x v="4"/>
    <x v="6"/>
    <s v="Forecast"/>
    <n v="344608.09460207919"/>
    <n v="251802"/>
    <x v="1"/>
    <n v="92806.094602079189"/>
    <n v="92806.094602079189"/>
    <n v="0.36856774212309401"/>
    <n v="0.36856774212309401"/>
    <x v="12"/>
    <n v="366412.5"/>
    <n v="1.263553720805848"/>
    <n v="462981.87772477278"/>
    <n v="0.83867434621159798"/>
    <x v="1"/>
    <n v="0.9876487436855329"/>
    <n v="340351.75169760879"/>
    <n v="0.35166421115641971"/>
  </r>
  <r>
    <x v="12"/>
    <x v="5"/>
    <x v="5"/>
    <x v="6"/>
    <s v="Forecast"/>
    <n v="342443.73443630722"/>
    <n v="251802"/>
    <x v="0"/>
    <n v="90641.734436307219"/>
    <n v="90641.734436307219"/>
    <n v="0.35997225771164298"/>
    <n v="0.35997225771164298"/>
    <x v="12"/>
    <n v="366412.5"/>
    <n v="1.0403251352930498"/>
    <n v="381188.13363556459"/>
    <n v="0.51384077027015107"/>
    <x v="1"/>
    <n v="0.9876487436855329"/>
    <n v="338214.12409900111"/>
    <n v="0.34317489177608246"/>
  </r>
  <r>
    <x v="12"/>
    <x v="6"/>
    <x v="0"/>
    <x v="6"/>
    <s v="Forecast"/>
    <n v="225000"/>
    <n v="241992"/>
    <x v="6"/>
    <n v="-16992"/>
    <n v="16992"/>
    <n v="7.0217197262719397E-2"/>
    <n v="-7.0217197262719397E-2"/>
    <x v="12"/>
    <n v="271525.5"/>
    <n v="1.1321455952030666"/>
    <n v="307406.39881031023"/>
    <n v="0.27031636917877544"/>
    <x v="0"/>
    <n v="0.9876487436855329"/>
    <n v="222220.96732924492"/>
    <n v="8.1701182976111134E-2"/>
  </r>
  <r>
    <x v="12"/>
    <x v="6"/>
    <x v="1"/>
    <x v="6"/>
    <s v="Forecast"/>
    <n v="225000"/>
    <n v="241992"/>
    <x v="5"/>
    <n v="-16992"/>
    <n v="16992"/>
    <n v="7.0217197262719397E-2"/>
    <n v="-7.0217197262719397E-2"/>
    <x v="12"/>
    <n v="271525.5"/>
    <n v="1.2445551209647363"/>
    <n v="337928.45149751048"/>
    <n v="0.39644472336899766"/>
    <x v="0"/>
    <n v="0.9876487436855329"/>
    <n v="222220.96732924492"/>
    <n v="8.1701182976111134E-2"/>
  </r>
  <r>
    <x v="12"/>
    <x v="6"/>
    <x v="2"/>
    <x v="6"/>
    <s v="Forecast"/>
    <n v="225000"/>
    <n v="241992"/>
    <x v="4"/>
    <n v="-16992"/>
    <n v="16992"/>
    <n v="7.0217197262719397E-2"/>
    <n v="-7.0217197262719397E-2"/>
    <x v="12"/>
    <n v="271525.5"/>
    <n v="1.5116032884155555"/>
    <n v="410438.83868867793"/>
    <n v="0.69608432794752695"/>
    <x v="0"/>
    <n v="0.9876487436855329"/>
    <n v="222220.96732924492"/>
    <n v="8.1701182976111134E-2"/>
  </r>
  <r>
    <x v="12"/>
    <x v="6"/>
    <x v="3"/>
    <x v="6"/>
    <s v="Forecast"/>
    <n v="200250"/>
    <n v="241992"/>
    <x v="3"/>
    <n v="-41742"/>
    <n v="41742"/>
    <n v="0.17249330556382"/>
    <n v="-0.17249330556382"/>
    <x v="12"/>
    <n v="271525.5"/>
    <n v="1.3502455244844593"/>
    <n v="366626.09115840506"/>
    <n v="0.51503393152833588"/>
    <x v="0"/>
    <n v="0.9876487436855329"/>
    <n v="197776.66092302796"/>
    <n v="0.18271405284873898"/>
  </r>
  <r>
    <x v="12"/>
    <x v="6"/>
    <x v="4"/>
    <x v="6"/>
    <s v="Forecast"/>
    <n v="249131.89625366943"/>
    <n v="241992"/>
    <x v="2"/>
    <n v="7139.8962536694307"/>
    <n v="7139.8962536694307"/>
    <n v="2.9504678888845198E-2"/>
    <n v="2.9504678888845198E-2"/>
    <x v="12"/>
    <n v="271525.5"/>
    <n v="1.263553720805848"/>
    <n v="343087.05581866828"/>
    <n v="0.41776197485316985"/>
    <x v="1"/>
    <n v="0.9876487436855329"/>
    <n v="246054.80434693114"/>
    <n v="1.6789002722945957E-2"/>
  </r>
  <r>
    <x v="12"/>
    <x v="6"/>
    <x v="5"/>
    <x v="6"/>
    <s v="Forecast"/>
    <n v="246952.065271106"/>
    <n v="241992"/>
    <x v="1"/>
    <n v="4960.0652711059956"/>
    <n v="4960.0652711059956"/>
    <n v="2.0496815064572401E-2"/>
    <n v="2.0496815064572401E-2"/>
    <x v="12"/>
    <n v="271525.5"/>
    <n v="1.0403251352930498"/>
    <n v="282474.80252301297"/>
    <n v="0.16728983818891935"/>
    <x v="1"/>
    <n v="0.9876487436855329"/>
    <n v="243901.89701555556"/>
    <n v="7.8923973336125081E-3"/>
  </r>
  <r>
    <x v="12"/>
    <x v="6"/>
    <x v="6"/>
    <x v="6"/>
    <s v="Forecast"/>
    <n v="252465.821909224"/>
    <n v="241992"/>
    <x v="0"/>
    <n v="10473.821909224003"/>
    <n v="10473.821909224003"/>
    <n v="4.3281686622797501E-2"/>
    <n v="4.3281686622797501E-2"/>
    <x v="12"/>
    <n v="271525.5"/>
    <n v="1.0733937836233305"/>
    <n v="291453.78379521664"/>
    <n v="0.20439429318000862"/>
    <x v="1"/>
    <n v="0.9876487436855329"/>
    <n v="249347.55183218059"/>
    <n v="3.03958471031298E-2"/>
  </r>
  <r>
    <x v="0"/>
    <x v="0"/>
    <x v="0"/>
    <x v="7"/>
    <s v="Forecast"/>
    <n v="144250.84313106991"/>
    <n v="145021.25"/>
    <x v="0"/>
    <n v="-770.40686893009115"/>
    <n v="770.40686893009115"/>
    <n v="5.3123722828902001E-3"/>
    <n v="-5.3123722828902001E-3"/>
    <x v="0"/>
    <n v="140460"/>
    <n v="1.045408045405211"/>
    <n v="146838.01405761595"/>
    <n v="1.252757135672149E-2"/>
    <x v="0"/>
    <n v="1.0018126307383399"/>
    <n v="144512.31664336074"/>
    <n v="3.5093709138437281E-3"/>
  </r>
  <r>
    <x v="0"/>
    <x v="1"/>
    <x v="0"/>
    <x v="7"/>
    <s v="Forecast"/>
    <n v="144528.77791160741"/>
    <n v="145355"/>
    <x v="1"/>
    <n v="-826.2220883925911"/>
    <n v="826.2220883925911"/>
    <n v="5.68416695946195E-3"/>
    <n v="-5.68416695946195E-3"/>
    <x v="0"/>
    <n v="141236.25"/>
    <n v="1.045408045405211"/>
    <n v="147649.51205286174"/>
    <n v="1.5785573615367487E-2"/>
    <x v="0"/>
    <n v="1.0018126307383399"/>
    <n v="144790.75521702471"/>
    <n v="3.8818395168744987E-3"/>
  </r>
  <r>
    <x v="0"/>
    <x v="1"/>
    <x v="1"/>
    <x v="7"/>
    <s v="Forecast"/>
    <n v="145166.27124999999"/>
    <n v="145355"/>
    <x v="0"/>
    <n v="-188.72875000000931"/>
    <n v="188.72875000000931"/>
    <n v="1.2983987478931501E-3"/>
    <n v="-1.2983987478931501E-3"/>
    <x v="0"/>
    <n v="141236.25"/>
    <n v="1.039987929765309"/>
    <n v="146883.99524531563"/>
    <n v="1.051904128042124E-2"/>
    <x v="0"/>
    <n v="1.0018126307383399"/>
    <n v="145429.40409543793"/>
    <n v="5.1187847296570925E-4"/>
  </r>
  <r>
    <x v="0"/>
    <x v="2"/>
    <x v="0"/>
    <x v="7"/>
    <s v="Forecast"/>
    <n v="144825.24167751404"/>
    <n v="145077.5"/>
    <x v="2"/>
    <n v="-252.25832248595543"/>
    <n v="252.25832248595543"/>
    <n v="1.73878321921701E-3"/>
    <n v="-1.73878321921701E-3"/>
    <x v="0"/>
    <n v="140822.5"/>
    <n v="1.045408045405211"/>
    <n v="147216.97447407534"/>
    <n v="1.474711429460349E-2"/>
    <x v="0"/>
    <n v="1.0018126307383399"/>
    <n v="145087.75636226623"/>
    <n v="7.0695747212540675E-5"/>
  </r>
  <r>
    <x v="0"/>
    <x v="2"/>
    <x v="1"/>
    <x v="7"/>
    <s v="Forecast"/>
    <n v="145311.43752124999"/>
    <n v="145077.5"/>
    <x v="1"/>
    <n v="233.93752124998719"/>
    <n v="233.93752124998719"/>
    <n v="1.6125003618754599E-3"/>
    <n v="1.6125003618754599E-3"/>
    <x v="0"/>
    <n v="140822.5"/>
    <n v="1.039987929765309"/>
    <n v="146453.70023937523"/>
    <n v="9.4859660483206116E-3"/>
    <x v="0"/>
    <n v="1.0018126307383399"/>
    <n v="145574.83349953336"/>
    <n v="3.4280539679368413E-3"/>
  </r>
  <r>
    <x v="0"/>
    <x v="2"/>
    <x v="2"/>
    <x v="7"/>
    <s v="Forecast"/>
    <n v="145500.35499999998"/>
    <n v="145077.5"/>
    <x v="0"/>
    <n v="422.85499999998137"/>
    <n v="422.85499999998137"/>
    <n v="2.9146835312159501E-3"/>
    <n v="2.9146835312159501E-3"/>
    <x v="0"/>
    <n v="140822.5"/>
    <n v="1.0336930233037143"/>
    <n v="145567.23577418731"/>
    <n v="3.3756838530255408E-3"/>
    <x v="0"/>
    <n v="1.0018126307383399"/>
    <n v="145764.09341591236"/>
    <n v="4.732597514517118E-3"/>
  </r>
  <r>
    <x v="0"/>
    <x v="3"/>
    <x v="0"/>
    <x v="7"/>
    <s v="Forecast"/>
    <n v="145112.44095073614"/>
    <n v="145878.75"/>
    <x v="3"/>
    <n v="-766.30904926385847"/>
    <n v="766.30904926385847"/>
    <n v="5.2530546722114003E-3"/>
    <n v="-5.2530546722114003E-3"/>
    <x v="0"/>
    <n v="141371.25"/>
    <n v="1.045408045405211"/>
    <n v="147790.64213899145"/>
    <n v="1.3106035930465861E-2"/>
    <x v="0"/>
    <n v="1.0018126307383399"/>
    <n v="145375.47622171897"/>
    <n v="3.4499457822405872E-3"/>
  </r>
  <r>
    <x v="0"/>
    <x v="3"/>
    <x v="1"/>
    <x v="7"/>
    <s v="Forecast"/>
    <n v="145456.7489587712"/>
    <n v="145878.75"/>
    <x v="2"/>
    <n v="-422.00104122879566"/>
    <n v="422.00104122879566"/>
    <n v="2.8928205186073801E-3"/>
    <n v="-2.8928205186073801E-3"/>
    <x v="0"/>
    <n v="141371.25"/>
    <n v="1.039987929765309"/>
    <n v="147024.39361583392"/>
    <n v="7.8533961651982911E-3"/>
    <x v="0"/>
    <n v="1.0018126307383399"/>
    <n v="145720.40833303286"/>
    <n v="1.0854333956600421E-3"/>
  </r>
  <r>
    <x v="0"/>
    <x v="3"/>
    <x v="2"/>
    <x v="7"/>
    <s v="Forecast"/>
    <n v="145645.85535499998"/>
    <n v="145878.75"/>
    <x v="1"/>
    <n v="-232.89464500002214"/>
    <n v="232.89464500002214"/>
    <n v="1.59649465737828E-3"/>
    <n v="-1.59649465737828E-3"/>
    <x v="0"/>
    <n v="141371.25"/>
    <n v="1.0336930233037143"/>
    <n v="146134.47482072521"/>
    <n v="1.7529956948850491E-3"/>
    <x v="0"/>
    <n v="1.0018126307383399"/>
    <n v="145909.85750932826"/>
    <n v="2.1324222567204701E-4"/>
  </r>
  <r>
    <x v="0"/>
    <x v="3"/>
    <x v="3"/>
    <x v="7"/>
    <s v="Forecast"/>
    <n v="145612.78224784791"/>
    <n v="145878.75"/>
    <x v="0"/>
    <n v="-265.96775215209345"/>
    <n v="265.96775215209345"/>
    <n v="1.8232110718805401E-3"/>
    <n v="-1.8232110718805401E-3"/>
    <x v="0"/>
    <n v="141371.25"/>
    <n v="1.0306170436054571"/>
    <n v="145699.61972580798"/>
    <n v="1.2279394647405645E-3"/>
    <x v="0"/>
    <n v="1.0018126307383399"/>
    <n v="145876.72445284555"/>
    <n v="1.3885141972024628E-5"/>
  </r>
  <r>
    <x v="0"/>
    <x v="4"/>
    <x v="0"/>
    <x v="7"/>
    <s v="Forecast"/>
    <n v="145390.37573127364"/>
    <n v="146912.5"/>
    <x v="4"/>
    <n v="-1522.1242687263584"/>
    <n v="1522.1242687263584"/>
    <n v="1.03607539775469E-2"/>
    <n v="-1.03607539775469E-2"/>
    <x v="0"/>
    <n v="140846.25"/>
    <n v="1.045408045405211"/>
    <n v="147241.8029151537"/>
    <n v="2.2414901057003648E-3"/>
    <x v="0"/>
    <n v="1.0018126307383399"/>
    <n v="145653.91479538294"/>
    <n v="8.5669034603390593E-3"/>
  </r>
  <r>
    <x v="0"/>
    <x v="4"/>
    <x v="1"/>
    <x v="7"/>
    <s v="Forecast"/>
    <n v="145602.20570772997"/>
    <n v="146912.5"/>
    <x v="3"/>
    <n v="-1310.2942922700313"/>
    <n v="1310.2942922700313"/>
    <n v="8.9188754685274006E-3"/>
    <n v="-8.9188754685274006E-3"/>
    <x v="0"/>
    <n v="140846.25"/>
    <n v="1.039987929765309"/>
    <n v="146478.39995270714"/>
    <n v="2.9548203678574471E-3"/>
    <x v="0"/>
    <n v="1.0018126307383399"/>
    <n v="145866.12874136589"/>
    <n v="7.122411358013195E-3"/>
  </r>
  <r>
    <x v="0"/>
    <x v="4"/>
    <x v="2"/>
    <x v="7"/>
    <s v="Forecast"/>
    <n v="145791.50121035494"/>
    <n v="146912.5"/>
    <x v="2"/>
    <n v="-1120.9987896450621"/>
    <n v="1120.9987896450621"/>
    <n v="7.6303840016680802E-3"/>
    <n v="-7.6303840016680802E-3"/>
    <x v="0"/>
    <n v="140846.25"/>
    <n v="1.0336930233037143"/>
    <n v="145591.78598349076"/>
    <n v="8.9898001634254564E-3"/>
    <x v="0"/>
    <n v="1.0018126307383399"/>
    <n v="146055.76736683754"/>
    <n v="5.8315843319150136E-3"/>
  </r>
  <r>
    <x v="0"/>
    <x v="4"/>
    <x v="3"/>
    <x v="7"/>
    <s v="Forecast"/>
    <n v="145907.39679145149"/>
    <n v="146912.5"/>
    <x v="1"/>
    <n v="-1005.1032085485058"/>
    <n v="1005.1032085485058"/>
    <n v="6.8415091197039403E-3"/>
    <n v="-6.8415091197039403E-3"/>
    <x v="0"/>
    <n v="140846.25"/>
    <n v="1.0306170436054571"/>
    <n v="145158.5457779151"/>
    <n v="1.1938767784122496E-2"/>
    <x v="0"/>
    <n v="1.0018126307383399"/>
    <n v="146171.87302382683"/>
    <n v="5.0412795110910732E-3"/>
  </r>
  <r>
    <x v="0"/>
    <x v="4"/>
    <x v="4"/>
    <x v="7"/>
    <s v="Forecast"/>
    <n v="146051.94221850915"/>
    <n v="146912.5"/>
    <x v="0"/>
    <n v="-860.55778149084654"/>
    <n v="860.55778149084654"/>
    <n v="5.8576212472788002E-3"/>
    <n v="-5.8576212472788002E-3"/>
    <x v="0"/>
    <n v="140846.25"/>
    <n v="1.0304205358977134"/>
    <n v="145130.86840418333"/>
    <n v="1.2127161377123573E-2"/>
    <x v="1"/>
    <n v="1.0018126307383399"/>
    <n v="146316.68045836868"/>
    <n v="4.0556082132652063E-3"/>
  </r>
  <r>
    <x v="0"/>
    <x v="5"/>
    <x v="0"/>
    <x v="7"/>
    <s v="Forecast"/>
    <n v="145686.83949718031"/>
    <n v="148487.5"/>
    <x v="5"/>
    <n v="-2800.6605028196936"/>
    <n v="2800.6605028196936"/>
    <n v="1.8861254333325701E-2"/>
    <n v="-1.8861254333325701E-2"/>
    <x v="0"/>
    <n v="141417.5"/>
    <n v="1.045408045405211"/>
    <n v="147838.99226109142"/>
    <n v="4.3674231090736811E-3"/>
    <x v="0"/>
    <n v="1.0018126307383399"/>
    <n v="145950.91594062449"/>
    <n v="1.7082812084353988E-2"/>
  </r>
  <r>
    <x v="0"/>
    <x v="5"/>
    <x v="1"/>
    <x v="7"/>
    <s v="Forecast"/>
    <n v="145747.80791343766"/>
    <n v="148487.5"/>
    <x v="4"/>
    <n v="-2739.6920865623397"/>
    <n v="2739.6920865623397"/>
    <n v="1.8450658045709799E-2"/>
    <n v="-1.8450658045709799E-2"/>
    <x v="0"/>
    <n v="141417.5"/>
    <n v="1.039987929765309"/>
    <n v="147072.49305758558"/>
    <n v="9.5294684226915841E-3"/>
    <x v="0"/>
    <n v="1.0018126307383399"/>
    <n v="146011.99487010721"/>
    <n v="1.6671471537286212E-2"/>
  </r>
  <r>
    <x v="0"/>
    <x v="5"/>
    <x v="2"/>
    <x v="7"/>
    <s v="Forecast"/>
    <n v="145937.29271156527"/>
    <n v="148487.5"/>
    <x v="3"/>
    <n v="-2550.207288434729"/>
    <n v="2550.207288434729"/>
    <n v="1.7174558723358699E-2"/>
    <n v="-1.7174558723358699E-2"/>
    <x v="0"/>
    <n v="141417.5"/>
    <n v="1.0336930233037143"/>
    <n v="146182.283123053"/>
    <n v="1.5524652761660079E-2"/>
    <x v="0"/>
    <n v="1.0018126307383399"/>
    <n v="146201.82313420437"/>
    <n v="1.5393059118078136E-2"/>
  </r>
  <r>
    <x v="0"/>
    <x v="5"/>
    <x v="3"/>
    <x v="7"/>
    <s v="Forecast"/>
    <n v="146221.65230462863"/>
    <n v="148487.5"/>
    <x v="2"/>
    <n v="-2265.8476953713689"/>
    <n v="2265.8476953713689"/>
    <n v="1.52595181100858E-2"/>
    <n v="-1.52595181100858E-2"/>
    <x v="0"/>
    <n v="141417.5"/>
    <n v="1.0306170436054571"/>
    <n v="145747.28576407474"/>
    <n v="1.8454174499033665E-2"/>
    <x v="0"/>
    <n v="1.0018126307383399"/>
    <n v="146486.69816620686"/>
    <n v="1.3474547243324472E-2"/>
  </r>
  <r>
    <x v="0"/>
    <x v="5"/>
    <x v="4"/>
    <x v="7"/>
    <s v="Forecast"/>
    <n v="146236.68058491897"/>
    <n v="148487.5"/>
    <x v="1"/>
    <n v="-2250.8194150810305"/>
    <n v="2250.8194150810305"/>
    <n v="1.5158309050129E-2"/>
    <n v="-1.5158309050129E-2"/>
    <x v="0"/>
    <n v="141417.5"/>
    <n v="1.0304205358977134"/>
    <n v="145719.4961353149"/>
    <n v="1.8641325799714472E-2"/>
    <x v="1"/>
    <n v="1.0018126307383399"/>
    <n v="146501.75368721999"/>
    <n v="1.3373154728714637E-2"/>
  </r>
  <r>
    <x v="0"/>
    <x v="5"/>
    <x v="5"/>
    <x v="7"/>
    <s v="Forecast"/>
    <n v="146386.25"/>
    <n v="148487.5"/>
    <x v="0"/>
    <n v="-2101.25"/>
    <n v="2101.25"/>
    <n v="1.41510228133681E-2"/>
    <n v="-1.41510228133681E-2"/>
    <x v="0"/>
    <n v="141417.5"/>
    <n v="1.0350564970516254"/>
    <n v="146375.10217179824"/>
    <n v="1.4226098683066004E-2"/>
    <x v="1"/>
    <n v="1.0018126307383399"/>
    <n v="146651.59421642032"/>
    <n v="1.2364042653958648E-2"/>
  </r>
  <r>
    <x v="0"/>
    <x v="6"/>
    <x v="0"/>
    <x v="7"/>
    <s v="Forecast"/>
    <n v="145964.77427771778"/>
    <n v="149007.5"/>
    <x v="6"/>
    <n v="-3042.7257222822227"/>
    <n v="3042.7257222822227"/>
    <n v="2.0419950152054198E-2"/>
    <n v="-2.0419950152054198E-2"/>
    <x v="0"/>
    <n v="141735"/>
    <n v="1.045408045405211"/>
    <n v="148170.9093155076"/>
    <n v="5.614419975453604E-3"/>
    <x v="0"/>
    <n v="1.0018126307383399"/>
    <n v="146229.35451428842"/>
    <n v="1.8644333243035251E-2"/>
  </r>
  <r>
    <x v="0"/>
    <x v="6"/>
    <x v="1"/>
    <x v="7"/>
    <s v="Forecast"/>
    <n v="145893.55572135106"/>
    <n v="149007.5"/>
    <x v="5"/>
    <n v="-3113.9442786489381"/>
    <n v="3113.9442786489381"/>
    <n v="2.08979029823931E-2"/>
    <n v="-2.08979029823931E-2"/>
    <x v="0"/>
    <n v="141735"/>
    <n v="1.039987929765309"/>
    <n v="147402.68922528607"/>
    <n v="1.0769999998080159E-2"/>
    <x v="0"/>
    <n v="1.0018126307383399"/>
    <n v="146158.0068649773"/>
    <n v="1.9123152425365823E-2"/>
  </r>
  <r>
    <x v="0"/>
    <x v="6"/>
    <x v="2"/>
    <x v="7"/>
    <s v="Forecast"/>
    <n v="146083.23000427682"/>
    <n v="149007.5"/>
    <x v="4"/>
    <n v="-2924.2699957231816"/>
    <n v="2924.2699957231816"/>
    <n v="1.96249852908289E-2"/>
    <n v="-1.96249852908289E-2"/>
    <x v="0"/>
    <n v="141735"/>
    <n v="1.0336930233037143"/>
    <n v="146510.48065795194"/>
    <n v="1.6757675566988671E-2"/>
    <x v="0"/>
    <n v="1.0018126307383399"/>
    <n v="146348.02495733855"/>
    <n v="1.7847927404066561E-2"/>
  </r>
  <r>
    <x v="0"/>
    <x v="6"/>
    <x v="3"/>
    <x v="7"/>
    <s v="Forecast"/>
    <n v="146516.26684823222"/>
    <n v="149007.5"/>
    <x v="3"/>
    <n v="-2491.2331517677812"/>
    <n v="2491.2331517677812"/>
    <n v="1.6718844029782302E-2"/>
    <n v="-1.6718844029782302E-2"/>
    <x v="0"/>
    <n v="141735"/>
    <n v="1.0306170436054571"/>
    <n v="146074.50667541946"/>
    <n v="1.9683528175296842E-2"/>
    <x v="0"/>
    <n v="1.0018126307383399"/>
    <n v="146781.84673718814"/>
    <n v="1.4936518382040222E-2"/>
  </r>
  <r>
    <x v="0"/>
    <x v="6"/>
    <x v="4"/>
    <x v="7"/>
    <s v="Forecast"/>
    <n v="146409.87280342812"/>
    <n v="149007.5"/>
    <x v="2"/>
    <n v="-2597.627196571877"/>
    <n v="2597.627196571877"/>
    <n v="1.7432862081250101E-2"/>
    <n v="-1.7432862081250101E-2"/>
    <x v="0"/>
    <n v="141735"/>
    <n v="1.0304205358977134"/>
    <n v="146046.65465546242"/>
    <n v="1.9870445075164524E-2"/>
    <x v="1"/>
    <n v="1.0018126307383399"/>
    <n v="146675.25983926805"/>
    <n v="1.5651830684575929E-2"/>
  </r>
  <r>
    <x v="0"/>
    <x v="6"/>
    <x v="5"/>
    <x v="7"/>
    <s v="Forecast"/>
    <n v="146361.25"/>
    <n v="149007.5"/>
    <x v="1"/>
    <n v="-2646.25"/>
    <n v="2646.25"/>
    <n v="1.77591731959801E-2"/>
    <n v="-1.77591731959801E-2"/>
    <x v="0"/>
    <n v="141735"/>
    <n v="1.0350564970516254"/>
    <n v="146703.73260961211"/>
    <n v="1.5460747884421183E-2"/>
    <x v="1"/>
    <n v="1.0018126307383399"/>
    <n v="146626.54890065186"/>
    <n v="1.5978733280862627E-2"/>
  </r>
  <r>
    <x v="0"/>
    <x v="6"/>
    <x v="6"/>
    <x v="7"/>
    <s v="Forecast"/>
    <n v="148635.98749999999"/>
    <n v="149007.5"/>
    <x v="0"/>
    <n v="-371.51250000001164"/>
    <n v="371.51250000001164"/>
    <n v="2.49324698421228E-3"/>
    <n v="-2.49324698421228E-3"/>
    <x v="0"/>
    <n v="141735"/>
    <n v="1.0416493205977562"/>
    <n v="147638.16645492296"/>
    <n v="9.1896954520882448E-3"/>
    <x v="1"/>
    <n v="1.0018126307383399"/>
    <n v="148905.40965976601"/>
    <n v="6.8513558199412771E-4"/>
  </r>
  <r>
    <x v="1"/>
    <x v="0"/>
    <x v="0"/>
    <x v="7"/>
    <s v="Forecast"/>
    <n v="2502.2249999999999"/>
    <n v="2875"/>
    <x v="0"/>
    <n v="-372.77500000000009"/>
    <n v="372.77500000000009"/>
    <n v="0.129660869565217"/>
    <n v="-0.129660869565217"/>
    <x v="1"/>
    <n v="2362.5"/>
    <n v="1.3759704371116692"/>
    <n v="3250.7301576763184"/>
    <n v="0.13068875049611076"/>
    <x v="0"/>
    <n v="1.1836764017367896"/>
    <n v="2961.8246843358384"/>
    <n v="3.0199890203769862E-2"/>
  </r>
  <r>
    <x v="1"/>
    <x v="1"/>
    <x v="0"/>
    <x v="7"/>
    <s v="Forecast"/>
    <n v="2477.2027499999999"/>
    <n v="4732.5"/>
    <x v="1"/>
    <n v="-2255.2972500000001"/>
    <n v="2255.2972500000001"/>
    <n v="0.47655515055467501"/>
    <n v="-0.47655515055467501"/>
    <x v="1"/>
    <n v="2518.75"/>
    <n v="1.3759704371116692"/>
    <n v="3465.7255384750169"/>
    <n v="0.26767553333861238"/>
    <x v="0"/>
    <n v="1.1836764017367896"/>
    <n v="2932.2064374924798"/>
    <n v="0.38041068410090229"/>
  </r>
  <r>
    <x v="1"/>
    <x v="1"/>
    <x v="1"/>
    <x v="7"/>
    <s v="Forecast"/>
    <n v="2477.2027499999999"/>
    <n v="4732.5"/>
    <x v="0"/>
    <n v="-2255.2972500000001"/>
    <n v="2255.2972500000001"/>
    <n v="0.47655515055467501"/>
    <n v="-0.47655515055467501"/>
    <x v="1"/>
    <n v="2518.75"/>
    <n v="1.3531929653331458"/>
    <n v="3408.3547814328608"/>
    <n v="0.27979825009342613"/>
    <x v="0"/>
    <n v="1.1836764017367896"/>
    <n v="2932.2064374924798"/>
    <n v="0.38041068410090229"/>
  </r>
  <r>
    <x v="1"/>
    <x v="2"/>
    <x v="0"/>
    <x v="7"/>
    <s v="Forecast"/>
    <n v="2452.4307224999998"/>
    <n v="2723.75"/>
    <x v="2"/>
    <n v="-271.31927750000023"/>
    <n v="271.31927750000023"/>
    <n v="9.9612401101422804E-2"/>
    <n v="-9.9612401101422804E-2"/>
    <x v="1"/>
    <n v="2236.25"/>
    <n v="1.3759704371116692"/>
    <n v="3077.0138899909703"/>
    <n v="0.12969761908801111"/>
    <x v="0"/>
    <n v="1.1836764017367896"/>
    <n v="2902.8843731175548"/>
    <n v="6.5767553232695661E-2"/>
  </r>
  <r>
    <x v="1"/>
    <x v="2"/>
    <x v="1"/>
    <x v="7"/>
    <s v="Forecast"/>
    <n v="2452.4307224999998"/>
    <n v="2723.75"/>
    <x v="1"/>
    <n v="-271.31927750000023"/>
    <n v="271.31927750000023"/>
    <n v="9.9612401101422804E-2"/>
    <n v="-9.9612401101422804E-2"/>
    <x v="1"/>
    <n v="2236.25"/>
    <n v="1.3531929653331458"/>
    <n v="3026.0777687262475"/>
    <n v="0.1109968861776035"/>
    <x v="0"/>
    <n v="1.1836764017367896"/>
    <n v="2902.8843731175548"/>
    <n v="6.5767553232695661E-2"/>
  </r>
  <r>
    <x v="1"/>
    <x v="2"/>
    <x v="2"/>
    <x v="7"/>
    <s v="Forecast"/>
    <n v="2688.6807225000002"/>
    <n v="2723.75"/>
    <x v="0"/>
    <n v="-35.069277499999771"/>
    <n v="35.069277499999771"/>
    <n v="1.28753657641119E-2"/>
    <n v="-1.28753657641119E-2"/>
    <x v="1"/>
    <n v="2236.25"/>
    <n v="1.4409270510298802"/>
    <n v="3222.2731178655695"/>
    <n v="0.18302822133660193"/>
    <x v="0"/>
    <n v="1.1836764017367896"/>
    <n v="3182.527923027872"/>
    <n v="0.16843613511808059"/>
  </r>
  <r>
    <x v="1"/>
    <x v="3"/>
    <x v="0"/>
    <x v="7"/>
    <s v="Forecast"/>
    <n v="2427.9064152749997"/>
    <n v="3685"/>
    <x v="3"/>
    <n v="-1257.0935847250003"/>
    <n v="1257.0935847250003"/>
    <n v="0.34113801485074602"/>
    <n v="-0.34113801485074602"/>
    <x v="1"/>
    <n v="2180"/>
    <n v="1.3759704371116692"/>
    <n v="2999.615552903439"/>
    <n v="0.18599306569784557"/>
    <x v="0"/>
    <n v="1.1836764017367896"/>
    <n v="2873.8555293863792"/>
    <n v="0.22012061617737336"/>
  </r>
  <r>
    <x v="1"/>
    <x v="3"/>
    <x v="1"/>
    <x v="7"/>
    <s v="Forecast"/>
    <n v="2427.9064152749997"/>
    <n v="3685"/>
    <x v="2"/>
    <n v="-1257.0935847250003"/>
    <n v="1257.0935847250003"/>
    <n v="0.34113801485074602"/>
    <n v="-0.34113801485074602"/>
    <x v="1"/>
    <n v="2180"/>
    <n v="1.3531929653331458"/>
    <n v="2949.9606644262581"/>
    <n v="0.19946793366994353"/>
    <x v="0"/>
    <n v="1.1836764017367896"/>
    <n v="2873.8555293863792"/>
    <n v="0.22012061617737336"/>
  </r>
  <r>
    <x v="1"/>
    <x v="3"/>
    <x v="2"/>
    <x v="7"/>
    <s v="Forecast"/>
    <n v="2621.4637044375004"/>
    <n v="3685"/>
    <x v="1"/>
    <n v="-1063.5362955624996"/>
    <n v="1063.5362955624996"/>
    <n v="0.28861229187584803"/>
    <n v="-0.28861229187584803"/>
    <x v="1"/>
    <n v="2180"/>
    <n v="1.4409270510298802"/>
    <n v="3141.2209712451386"/>
    <n v="0.14756554375979958"/>
    <x v="0"/>
    <n v="1.1836764017367896"/>
    <n v="3102.9647249521754"/>
    <n v="0.15794715740782214"/>
  </r>
  <r>
    <x v="1"/>
    <x v="3"/>
    <x v="3"/>
    <x v="7"/>
    <s v="Forecast"/>
    <n v="2764.6062499999998"/>
    <n v="3685"/>
    <x v="0"/>
    <n v="-920.39375000000018"/>
    <n v="920.39375000000018"/>
    <n v="0.24976763907734101"/>
    <n v="-0.24976763907734101"/>
    <x v="1"/>
    <n v="2180"/>
    <n v="1.4379460958579466"/>
    <n v="3134.7224889703239"/>
    <n v="0.14932903962813462"/>
    <x v="0"/>
    <n v="1.1836764017367896"/>
    <n v="3272.3991782190392"/>
    <n v="0.11196765855657009"/>
  </r>
  <r>
    <x v="1"/>
    <x v="4"/>
    <x v="0"/>
    <x v="7"/>
    <s v="Forecast"/>
    <n v="2403.6273511222498"/>
    <n v="4316.25"/>
    <x v="4"/>
    <n v="-1912.6226488777502"/>
    <n v="1912.6226488777502"/>
    <n v="0.44312137825143399"/>
    <n v="-0.44312137825143399"/>
    <x v="1"/>
    <n v="1618.75"/>
    <n v="1.3759704371116692"/>
    <n v="2227.3521450745147"/>
    <n v="0.48396127539542083"/>
    <x v="0"/>
    <n v="1.1836764017367896"/>
    <n v="2845.1169740925156"/>
    <n v="0.34083591680451419"/>
  </r>
  <r>
    <x v="1"/>
    <x v="4"/>
    <x v="1"/>
    <x v="7"/>
    <s v="Forecast"/>
    <n v="2403.6273511222498"/>
    <n v="4316.25"/>
    <x v="3"/>
    <n v="-1912.6226488777502"/>
    <n v="1912.6226488777502"/>
    <n v="0.44312137825143399"/>
    <n v="-0.44312137825143399"/>
    <x v="1"/>
    <n v="1618.75"/>
    <n v="1.3531929653331458"/>
    <n v="2190.4811126330296"/>
    <n v="0.49250365186608058"/>
    <x v="0"/>
    <n v="1.1836764017367896"/>
    <n v="2845.1169740925156"/>
    <n v="0.34083591680451419"/>
  </r>
  <r>
    <x v="1"/>
    <x v="4"/>
    <x v="2"/>
    <x v="7"/>
    <s v="Forecast"/>
    <n v="2555.9271118265624"/>
    <n v="4316.25"/>
    <x v="2"/>
    <n v="-1760.3228881734376"/>
    <n v="1760.3228881734376"/>
    <n v="0.40783617449717602"/>
    <n v="-0.40783617449717602"/>
    <x v="1"/>
    <n v="1618.75"/>
    <n v="1.4409270510298802"/>
    <n v="2332.5006638546183"/>
    <n v="0.45960019372033167"/>
    <x v="0"/>
    <n v="1.1836764017367896"/>
    <n v="3025.3906068283704"/>
    <n v="0.29906965379012557"/>
  </r>
  <r>
    <x v="1"/>
    <x v="4"/>
    <x v="3"/>
    <x v="7"/>
    <s v="Forecast"/>
    <n v="2806.0753437499993"/>
    <n v="4316.25"/>
    <x v="1"/>
    <n v="-1510.1746562500007"/>
    <n v="1510.1746562500007"/>
    <n v="0.34988118302924998"/>
    <n v="-0.34988118302924998"/>
    <x v="1"/>
    <n v="1618.75"/>
    <n v="1.4379460958579466"/>
    <n v="2327.6752426700509"/>
    <n v="0.46071815982159259"/>
    <x v="0"/>
    <n v="1.1836764017367896"/>
    <n v="3321.4851658923239"/>
    <n v="0.23046969802668429"/>
  </r>
  <r>
    <x v="1"/>
    <x v="4"/>
    <x v="4"/>
    <x v="7"/>
    <s v="Forecast"/>
    <n v="3406.25"/>
    <n v="4316.25"/>
    <x v="0"/>
    <n v="-910"/>
    <n v="910"/>
    <n v="0.210831161309007"/>
    <n v="-0.210831161309007"/>
    <x v="1"/>
    <n v="1618.75"/>
    <n v="1.5957580143732291"/>
    <n v="2583.1332857666644"/>
    <n v="0.40153297752292744"/>
    <x v="1"/>
    <n v="1.1836764017367896"/>
    <n v="4031.8977434159397"/>
    <n v="6.5879468655444043E-2"/>
  </r>
  <r>
    <x v="1"/>
    <x v="5"/>
    <x v="0"/>
    <x v="7"/>
    <s v="Forecast"/>
    <n v="2379.5910776110272"/>
    <n v="4658.75"/>
    <x v="5"/>
    <n v="-2279.1589223889728"/>
    <n v="2279.1589223889728"/>
    <n v="0.48922112635126902"/>
    <n v="-0.48922112635126902"/>
    <x v="1"/>
    <n v="2047.5"/>
    <n v="1.3759704371116692"/>
    <n v="2817.2994699861429"/>
    <n v="0.39526708452135384"/>
    <x v="0"/>
    <n v="1.1836764017367896"/>
    <n v="2816.6658043515904"/>
    <n v="0.39540310075629936"/>
  </r>
  <r>
    <x v="1"/>
    <x v="5"/>
    <x v="1"/>
    <x v="7"/>
    <s v="Forecast"/>
    <n v="2379.5910776110272"/>
    <n v="4658.75"/>
    <x v="4"/>
    <n v="-2279.1589223889728"/>
    <n v="2279.1589223889728"/>
    <n v="0.48922112635126902"/>
    <n v="-0.48922112635126902"/>
    <x v="1"/>
    <n v="2047.5"/>
    <n v="1.3531929653331458"/>
    <n v="2770.6625965196163"/>
    <n v="0.40527768252865765"/>
    <x v="0"/>
    <n v="1.1836764017367896"/>
    <n v="2816.6658043515904"/>
    <n v="0.39540310075629936"/>
  </r>
  <r>
    <x v="1"/>
    <x v="5"/>
    <x v="2"/>
    <x v="7"/>
    <s v="Forecast"/>
    <n v="2492.0289340308982"/>
    <n v="4658.75"/>
    <x v="3"/>
    <n v="-2166.7210659691018"/>
    <n v="2166.7210659691018"/>
    <n v="0.46508635706339702"/>
    <n v="-0.46508635706339702"/>
    <x v="1"/>
    <n v="2047.5"/>
    <n v="1.4409270510298802"/>
    <n v="2950.2981369836798"/>
    <n v="0.36671894027718172"/>
    <x v="0"/>
    <n v="1.1836764017367896"/>
    <n v="2949.7558416576608"/>
    <n v="0.36683534388888417"/>
  </r>
  <r>
    <x v="1"/>
    <x v="5"/>
    <x v="3"/>
    <x v="7"/>
    <s v="Forecast"/>
    <n v="2848.1664739062489"/>
    <n v="4658.75"/>
    <x v="2"/>
    <n v="-1810.5835260937511"/>
    <n v="1810.5835260937511"/>
    <n v="0.38864148668500198"/>
    <n v="-0.38864148668500198"/>
    <x v="1"/>
    <n v="2047.5"/>
    <n v="1.4379460958579466"/>
    <n v="2944.1946312691457"/>
    <n v="0.36802905687810128"/>
    <x v="0"/>
    <n v="1.1836764017367896"/>
    <n v="3371.3074433807083"/>
    <n v="0.27634935478814954"/>
  </r>
  <r>
    <x v="1"/>
    <x v="5"/>
    <x v="4"/>
    <x v="7"/>
    <s v="Forecast"/>
    <n v="3457.3437499999995"/>
    <n v="4658.75"/>
    <x v="1"/>
    <n v="-1201.4062500000005"/>
    <n v="1201.4062500000005"/>
    <n v="0.257881674268849"/>
    <n v="-0.257881674268849"/>
    <x v="1"/>
    <n v="2047.5"/>
    <n v="1.5957580143732291"/>
    <n v="3267.3145344291866"/>
    <n v="0.29867141734817571"/>
    <x v="1"/>
    <n v="1.1836764017367896"/>
    <n v="4092.3762095671782"/>
    <n v="0.12157205053562045"/>
  </r>
  <r>
    <x v="1"/>
    <x v="5"/>
    <x v="5"/>
    <x v="7"/>
    <s v="Forecast"/>
    <n v="4133.3064787074827"/>
    <n v="4658.75"/>
    <x v="0"/>
    <n v="-525.44352129251729"/>
    <n v="525.44352129251729"/>
    <n v="0.11278637430480699"/>
    <n v="-0.11278637430480699"/>
    <x v="1"/>
    <n v="2047.5"/>
    <n v="1.8582583736477822"/>
    <n v="3804.7840200438341"/>
    <n v="0.1833036715763168"/>
    <x v="1"/>
    <n v="1.1836764017367896"/>
    <n v="4892.4973399918335"/>
    <n v="5.0173832034737548E-2"/>
  </r>
  <r>
    <x v="1"/>
    <x v="6"/>
    <x v="0"/>
    <x v="7"/>
    <s v="Forecast"/>
    <n v="2355.7951668349169"/>
    <n v="4138.75"/>
    <x v="6"/>
    <n v="-1782.9548331650831"/>
    <n v="1782.9548331650831"/>
    <n v="0.430795489740884"/>
    <n v="-0.430795489740884"/>
    <x v="1"/>
    <n v="2805"/>
    <n v="1.3759704371116692"/>
    <n v="3859.5970760982323"/>
    <n v="6.7448607406044761E-2"/>
    <x v="0"/>
    <n v="1.1836764017367896"/>
    <n v="2788.4991463080742"/>
    <n v="0.32624605344413793"/>
  </r>
  <r>
    <x v="1"/>
    <x v="6"/>
    <x v="1"/>
    <x v="7"/>
    <s v="Forecast"/>
    <n v="2355.7951668349169"/>
    <n v="4138.75"/>
    <x v="5"/>
    <n v="-1782.9548331650831"/>
    <n v="1782.9548331650831"/>
    <n v="0.430795489740884"/>
    <n v="-0.430795489740884"/>
    <x v="1"/>
    <n v="2805"/>
    <n v="1.3531929653331458"/>
    <n v="3795.706267759474"/>
    <n v="8.2885830804113797E-2"/>
    <x v="0"/>
    <n v="1.1836764017367896"/>
    <n v="2788.4991463080742"/>
    <n v="0.32624605344413793"/>
  </r>
  <r>
    <x v="1"/>
    <x v="6"/>
    <x v="2"/>
    <x v="7"/>
    <s v="Forecast"/>
    <n v="2429.7282106801258"/>
    <n v="4138.75"/>
    <x v="4"/>
    <n v="-1709.0217893198742"/>
    <n v="1709.0217893198742"/>
    <n v="0.412931872985774"/>
    <n v="-0.412931872985774"/>
    <x v="1"/>
    <n v="2805"/>
    <n v="1.4409270510298802"/>
    <n v="4041.8003781388138"/>
    <n v="2.3424855780413454E-2"/>
    <x v="0"/>
    <n v="1.1836764017367896"/>
    <n v="2876.0119456162197"/>
    <n v="0.30510131184144496"/>
  </r>
  <r>
    <x v="1"/>
    <x v="6"/>
    <x v="3"/>
    <x v="7"/>
    <s v="Forecast"/>
    <n v="2890.8889710148424"/>
    <n v="4138.75"/>
    <x v="3"/>
    <n v="-1247.8610289851576"/>
    <n v="1247.8610289851576"/>
    <n v="0.30150674212869999"/>
    <n v="-0.30150674212869999"/>
    <x v="1"/>
    <n v="2805"/>
    <n v="1.4379460958579466"/>
    <n v="4033.4387988815402"/>
    <n v="2.5445170913551158E-2"/>
    <x v="0"/>
    <n v="1.1836764017367896"/>
    <n v="3421.8770550314189"/>
    <n v="0.17321001388549226"/>
  </r>
  <r>
    <x v="1"/>
    <x v="6"/>
    <x v="4"/>
    <x v="7"/>
    <s v="Forecast"/>
    <n v="3509.2039062499994"/>
    <n v="4138.75"/>
    <x v="2"/>
    <n v="-629.54609375000064"/>
    <n v="629.54609375000064"/>
    <n v="0.15211020084566601"/>
    <n v="-0.15211020084566601"/>
    <x v="1"/>
    <n v="2805"/>
    <n v="1.5957580143732291"/>
    <n v="4476.1012303169073"/>
    <n v="8.1510415056939234E-2"/>
    <x v="1"/>
    <n v="1.1836764017367896"/>
    <n v="4153.7618527106852"/>
    <n v="3.6271465323310568E-3"/>
  </r>
  <r>
    <x v="1"/>
    <x v="6"/>
    <x v="5"/>
    <x v="7"/>
    <s v="Forecast"/>
    <n v="4012.5"/>
    <n v="4138.75"/>
    <x v="1"/>
    <n v="-126.25"/>
    <n v="126.25"/>
    <n v="3.0504379341588599E-2"/>
    <n v="-3.0504379341588599E-2"/>
    <x v="1"/>
    <n v="2805"/>
    <n v="1.8582583736477822"/>
    <n v="5212.4147380820295"/>
    <n v="0.25941763529617146"/>
    <x v="1"/>
    <n v="1.1836764017367896"/>
    <n v="4749.5015619688684"/>
    <n v="0.14756908776052391"/>
  </r>
  <r>
    <x v="1"/>
    <x v="6"/>
    <x v="6"/>
    <x v="7"/>
    <s v="Forecast"/>
    <n v="4181.25"/>
    <n v="4138.75"/>
    <x v="0"/>
    <n v="42.5"/>
    <n v="42.5"/>
    <n v="1.02688009664754E-2"/>
    <n v="1.02688009664754E-2"/>
    <x v="1"/>
    <n v="2805"/>
    <n v="2.2107040047407023"/>
    <n v="6201.0247332976696"/>
    <n v="0.49828444175117359"/>
    <x v="1"/>
    <n v="1.1836764017367896"/>
    <n v="4949.2469547619512"/>
    <n v="0.19583133911493839"/>
  </r>
  <r>
    <x v="2"/>
    <x v="0"/>
    <x v="0"/>
    <x v="7"/>
    <s v="Forecast"/>
    <n v="14055.525"/>
    <n v="12403.75"/>
    <x v="0"/>
    <n v="1651.7749999999996"/>
    <n v="1651.7749999999996"/>
    <n v="0.13316738889448801"/>
    <n v="0.13316738889448801"/>
    <x v="2"/>
    <n v="11641.25"/>
    <n v="1.177389947717794"/>
    <n v="13706.29072886977"/>
    <n v="0.10501184955112525"/>
    <x v="0"/>
    <n v="1.0370054508427586"/>
    <n v="14575.656039456664"/>
    <n v="0.1751007590008396"/>
  </r>
  <r>
    <x v="2"/>
    <x v="1"/>
    <x v="0"/>
    <x v="7"/>
    <s v="Forecast"/>
    <n v="13914.96975"/>
    <n v="39523.75"/>
    <x v="1"/>
    <n v="-25608.78025"/>
    <n v="25608.78025"/>
    <n v="0.64793397008127995"/>
    <n v="-0.64793397008127995"/>
    <x v="2"/>
    <n v="37796.25"/>
    <n v="1.177389947717794"/>
    <n v="44500.924811428675"/>
    <n v="0.12592870897697397"/>
    <x v="0"/>
    <n v="1.0370054508427586"/>
    <n v="14429.899479062098"/>
    <n v="0.63490560791771777"/>
  </r>
  <r>
    <x v="2"/>
    <x v="1"/>
    <x v="1"/>
    <x v="7"/>
    <s v="Forecast"/>
    <n v="12416.153749999998"/>
    <n v="39523.75"/>
    <x v="0"/>
    <n v="-27107.596250000002"/>
    <n v="27107.596250000002"/>
    <n v="0.68585587779499702"/>
    <n v="-0.68585587779499702"/>
    <x v="2"/>
    <n v="37796.25"/>
    <n v="1.1732462383467317"/>
    <n v="44344.308136112661"/>
    <n v="0.12196611242892338"/>
    <x v="0"/>
    <n v="1.0370054508427586"/>
    <n v="12875.619117251756"/>
    <n v="0.67423083292319785"/>
  </r>
  <r>
    <x v="2"/>
    <x v="2"/>
    <x v="0"/>
    <x v="7"/>
    <s v="Forecast"/>
    <n v="13775.820052500001"/>
    <n v="10880"/>
    <x v="2"/>
    <n v="2895.8200525000011"/>
    <n v="2895.8200525000011"/>
    <n v="0.266159931295956"/>
    <n v="0.266159931295956"/>
    <x v="2"/>
    <n v="13327.5"/>
    <n v="1.177389947717794"/>
    <n v="15691.664528208899"/>
    <n v="0.44224857796037675"/>
    <x v="0"/>
    <n v="1.0370054508427586"/>
    <n v="14285.600484271479"/>
    <n v="0.31301475039259918"/>
  </r>
  <r>
    <x v="2"/>
    <x v="2"/>
    <x v="1"/>
    <x v="7"/>
    <s v="Forecast"/>
    <n v="12428.569903749996"/>
    <n v="10880"/>
    <x v="1"/>
    <n v="1548.5699037499962"/>
    <n v="1548.5699037499962"/>
    <n v="0.14233179262408099"/>
    <n v="0.14233179262408099"/>
    <x v="2"/>
    <n v="13327.5"/>
    <n v="1.1732462383467317"/>
    <n v="15636.439241566066"/>
    <n v="0.43717272440864574"/>
    <x v="0"/>
    <n v="1.0370054508427586"/>
    <n v="12888.494736369006"/>
    <n v="0.1846042956221513"/>
  </r>
  <r>
    <x v="2"/>
    <x v="2"/>
    <x v="2"/>
    <x v="7"/>
    <s v="Forecast"/>
    <n v="15508.945033540353"/>
    <n v="10880"/>
    <x v="0"/>
    <n v="4628.9450335403526"/>
    <n v="4628.9450335403526"/>
    <n v="0.42545450675922403"/>
    <n v="0.42545450675922403"/>
    <x v="2"/>
    <n v="13327.5"/>
    <n v="1.1530053467261381"/>
    <n v="15366.678758492606"/>
    <n v="0.41237856236145276"/>
    <x v="0"/>
    <n v="1.0370054508427586"/>
    <n v="16082.860536602077"/>
    <n v="0.47820409343769088"/>
  </r>
  <r>
    <x v="2"/>
    <x v="3"/>
    <x v="0"/>
    <x v="7"/>
    <s v="Forecast"/>
    <n v="13638.061851975001"/>
    <n v="20113.75"/>
    <x v="3"/>
    <n v="-6475.6881480249995"/>
    <n v="6475.6881480249995"/>
    <n v="0.32195329801876799"/>
    <n v="-0.32195329801876799"/>
    <x v="2"/>
    <n v="10777.5"/>
    <n v="1.177389947717794"/>
    <n v="12689.320161528525"/>
    <n v="0.36912210992338451"/>
    <x v="0"/>
    <n v="1.0370054508427586"/>
    <n v="14142.744479428764"/>
    <n v="0.2968618741195071"/>
  </r>
  <r>
    <x v="2"/>
    <x v="3"/>
    <x v="1"/>
    <x v="7"/>
    <s v="Forecast"/>
    <n v="12440.998473653744"/>
    <n v="20113.75"/>
    <x v="2"/>
    <n v="-7672.7515263462556"/>
    <n v="7672.7515263462556"/>
    <n v="0.38146797719700498"/>
    <n v="-0.38146797719700498"/>
    <x v="2"/>
    <n v="10777.5"/>
    <n v="1.1732462383467317"/>
    <n v="12644.661333781902"/>
    <n v="0.37134242327850842"/>
    <x v="0"/>
    <n v="1.0370054508427586"/>
    <n v="12901.383231105374"/>
    <n v="0.35857892083249648"/>
  </r>
  <r>
    <x v="2"/>
    <x v="3"/>
    <x v="2"/>
    <x v="7"/>
    <s v="Forecast"/>
    <n v="12992.893004755286"/>
    <n v="20113.75"/>
    <x v="1"/>
    <n v="-7120.8569952447142"/>
    <n v="7120.8569952447142"/>
    <n v="0.35402930807257299"/>
    <n v="-0.35402930807257299"/>
    <x v="2"/>
    <n v="10777.5"/>
    <n v="1.1530053467261381"/>
    <n v="12426.515124340953"/>
    <n v="0.3821880492528269"/>
    <x v="0"/>
    <n v="1.0370054508427586"/>
    <n v="13473.70086814798"/>
    <n v="0.33012487138658975"/>
  </r>
  <r>
    <x v="2"/>
    <x v="3"/>
    <x v="3"/>
    <x v="7"/>
    <s v="Forecast"/>
    <n v="10455.639927849628"/>
    <n v="20113.75"/>
    <x v="0"/>
    <n v="-9658.1100721503717"/>
    <n v="9658.1100721503717"/>
    <n v="0.48017451107577502"/>
    <n v="-0.48017451107577502"/>
    <x v="2"/>
    <n v="10777.5"/>
    <n v="0.97585419589223699"/>
    <n v="10517.268596228585"/>
    <n v="0.47711050419595624"/>
    <x v="0"/>
    <n v="1.0370054508427586"/>
    <n v="10842.555597229251"/>
    <n v="0.46093813449857679"/>
  </r>
  <r>
    <x v="2"/>
    <x v="4"/>
    <x v="0"/>
    <x v="7"/>
    <s v="Forecast"/>
    <n v="13501.681233455252"/>
    <n v="17505"/>
    <x v="4"/>
    <n v="-4003.3187665447476"/>
    <n v="4003.3187665447476"/>
    <n v="0.22869573073663199"/>
    <n v="-0.22869573073663199"/>
    <x v="2"/>
    <n v="12633.75"/>
    <n v="1.177389947717794"/>
    <n v="14874.85025197968"/>
    <n v="0.15025134236048671"/>
    <x v="0"/>
    <n v="1.0370054508427586"/>
    <n v="14001.317034634478"/>
    <n v="0.20015326851559681"/>
  </r>
  <r>
    <x v="2"/>
    <x v="4"/>
    <x v="1"/>
    <x v="7"/>
    <s v="Forecast"/>
    <n v="12453.439472127397"/>
    <n v="17505"/>
    <x v="3"/>
    <n v="-5051.5605278726034"/>
    <n v="5051.5605278726034"/>
    <n v="0.28857815069252202"/>
    <n v="-0.28857815069252202"/>
    <x v="2"/>
    <n v="12633.75"/>
    <n v="1.1732462383467317"/>
    <n v="14822.499663713021"/>
    <n v="0.15324195008780231"/>
    <x v="0"/>
    <n v="1.0370054508427586"/>
    <n v="12914.284614336477"/>
    <n v="0.26225166441951003"/>
  </r>
  <r>
    <x v="2"/>
    <x v="4"/>
    <x v="2"/>
    <x v="7"/>
    <s v="Forecast"/>
    <n v="14031.25"/>
    <n v="17505"/>
    <x v="2"/>
    <n v="-3473.75"/>
    <n v="3473.75"/>
    <n v="0.19844330191373899"/>
    <n v="-0.19844330191373899"/>
    <x v="2"/>
    <n v="12633.75"/>
    <n v="1.1530053467261381"/>
    <n v="14566.781299201348"/>
    <n v="0.1678502542587062"/>
    <x v="0"/>
    <n v="1.0370054508427586"/>
    <n v="14550.482732137458"/>
    <n v="0.16878133492502384"/>
  </r>
  <r>
    <x v="2"/>
    <x v="4"/>
    <x v="3"/>
    <x v="7"/>
    <s v="Forecast"/>
    <n v="13579.989691672527"/>
    <n v="17505"/>
    <x v="1"/>
    <n v="-3925.0103083274735"/>
    <n v="3925.0103083274735"/>
    <n v="0.224222239835902"/>
    <n v="-0.224222239835902"/>
    <x v="2"/>
    <n v="12633.75"/>
    <n v="0.97585419589223699"/>
    <n v="12328.697947353548"/>
    <n v="0.29570420180785212"/>
    <x v="0"/>
    <n v="1.0370054508427586"/>
    <n v="14082.523332652883"/>
    <n v="0.19551423406724461"/>
  </r>
  <r>
    <x v="2"/>
    <x v="4"/>
    <x v="4"/>
    <x v="7"/>
    <s v="Forecast"/>
    <n v="14892.489691672527"/>
    <n v="17505"/>
    <x v="0"/>
    <n v="-2612.5103083274735"/>
    <n v="2612.5103083274735"/>
    <n v="0.149243662286631"/>
    <n v="-0.149243662286631"/>
    <x v="2"/>
    <n v="12633.75"/>
    <n v="1.2427783584494148"/>
    <n v="15700.951086060293"/>
    <n v="0.10305906392114864"/>
    <x v="1"/>
    <n v="1.0370054508427586"/>
    <n v="15443.592986884003"/>
    <n v="0.11776104045221349"/>
  </r>
  <r>
    <x v="2"/>
    <x v="5"/>
    <x v="0"/>
    <x v="7"/>
    <s v="Forecast"/>
    <n v="13366.664421120699"/>
    <n v="16272.5"/>
    <x v="5"/>
    <n v="-2905.8355788793015"/>
    <n v="2905.8355788793015"/>
    <n v="0.17857339553721299"/>
    <n v="-0.17857339553721299"/>
    <x v="2"/>
    <n v="11490"/>
    <n v="1.177389947717794"/>
    <n v="13528.210499277453"/>
    <n v="0.16864584426010429"/>
    <x v="0"/>
    <n v="1.0370054508427586"/>
    <n v="13861.303864288131"/>
    <n v="0.1481761337048314"/>
  </r>
  <r>
    <x v="2"/>
    <x v="5"/>
    <x v="1"/>
    <x v="7"/>
    <s v="Forecast"/>
    <n v="12465.892911599523"/>
    <n v="16272.5"/>
    <x v="4"/>
    <n v="-3806.6070884004766"/>
    <n v="3806.6070884004766"/>
    <n v="0.233928842427438"/>
    <n v="-0.233928842427438"/>
    <x v="2"/>
    <n v="11490"/>
    <n v="1.1732462383467317"/>
    <n v="13480.599278603948"/>
    <n v="0.17157171432761115"/>
    <x v="0"/>
    <n v="1.0370054508427586"/>
    <n v="12927.198898950814"/>
    <n v="0.20558003386383078"/>
  </r>
  <r>
    <x v="2"/>
    <x v="5"/>
    <x v="2"/>
    <x v="7"/>
    <s v="Forecast"/>
    <n v="14614.971198979531"/>
    <n v="16272.5"/>
    <x v="3"/>
    <n v="-1657.5288010204695"/>
    <n v="1657.5288010204695"/>
    <n v="0.10186073443051"/>
    <n v="-0.10186073443051"/>
    <x v="2"/>
    <n v="11490"/>
    <n v="1.1530053467261381"/>
    <n v="13248.031433883327"/>
    <n v="0.18586379266349198"/>
    <x v="0"/>
    <n v="1.0370054508427586"/>
    <n v="15155.804797251702"/>
    <n v="6.8624685988526557E-2"/>
  </r>
  <r>
    <x v="2"/>
    <x v="5"/>
    <x v="3"/>
    <x v="7"/>
    <s v="Forecast"/>
    <n v="12120.192404884299"/>
    <n v="16272.5"/>
    <x v="2"/>
    <n v="-4152.3075951157007"/>
    <n v="4152.3075951157007"/>
    <n v="0.25517330435493601"/>
    <n v="-0.25517330435493601"/>
    <x v="2"/>
    <n v="11490"/>
    <n v="0.97585419589223699"/>
    <n v="11212.564710801804"/>
    <n v="0.31095008690724818"/>
    <x v="0"/>
    <n v="1.0370054508427586"/>
    <n v="12568.705589128022"/>
    <n v="0.22761065668286856"/>
  </r>
  <r>
    <x v="2"/>
    <x v="5"/>
    <x v="4"/>
    <x v="7"/>
    <s v="Forecast"/>
    <n v="13370.192404884299"/>
    <n v="16272.5"/>
    <x v="1"/>
    <n v="-2902.3075951157007"/>
    <n v="2902.3075951157007"/>
    <n v="0.17835658903768301"/>
    <n v="-0.17835658903768301"/>
    <x v="2"/>
    <n v="11490"/>
    <n v="1.2427783584494148"/>
    <n v="14279.523338583776"/>
    <n v="0.12247513666715155"/>
    <x v="1"/>
    <n v="1.0370054508427586"/>
    <n v="13864.962402681471"/>
    <n v="0.14795130418304067"/>
  </r>
  <r>
    <x v="2"/>
    <x v="5"/>
    <x v="5"/>
    <x v="7"/>
    <s v="Forecast"/>
    <n v="17749.624902231702"/>
    <n v="16272.5"/>
    <x v="0"/>
    <n v="1477.1249022317024"/>
    <n v="1477.1249022317024"/>
    <n v="9.0774306482206302E-2"/>
    <n v="9.0774306482206302E-2"/>
    <x v="2"/>
    <n v="11490"/>
    <n v="1.3560679457566847"/>
    <n v="15581.220696744307"/>
    <n v="4.2481444354321267E-2"/>
    <x v="1"/>
    <n v="1.0370054508427586"/>
    <n v="18406.457774028644"/>
    <n v="0.13113890146127785"/>
  </r>
  <r>
    <x v="2"/>
    <x v="6"/>
    <x v="0"/>
    <x v="7"/>
    <s v="Forecast"/>
    <n v="13232.997776909491"/>
    <n v="16991.25"/>
    <x v="6"/>
    <n v="-3758.2522230905088"/>
    <n v="3758.2522230905088"/>
    <n v="0.22118750669259199"/>
    <n v="-0.22118750669259199"/>
    <x v="2"/>
    <n v="11658.75"/>
    <n v="1.177389947717794"/>
    <n v="13726.895052954831"/>
    <n v="0.19211976441080961"/>
    <x v="0"/>
    <n v="1.0370054508427586"/>
    <n v="13722.69082564525"/>
    <n v="0.19236719925577872"/>
  </r>
  <r>
    <x v="2"/>
    <x v="6"/>
    <x v="1"/>
    <x v="7"/>
    <s v="Forecast"/>
    <n v="12478.358804511121"/>
    <n v="16991.25"/>
    <x v="5"/>
    <n v="-4512.891195488879"/>
    <n v="4512.891195488879"/>
    <n v="0.26560089431259498"/>
    <n v="-0.26560089431259498"/>
    <x v="2"/>
    <n v="11658.75"/>
    <n v="1.1732462383467317"/>
    <n v="13678.584581324958"/>
    <n v="0.19496302030015697"/>
    <x v="0"/>
    <n v="1.0370054508427586"/>
    <n v="12940.126097849761"/>
    <n v="0.2384241243081138"/>
  </r>
  <r>
    <x v="2"/>
    <x v="6"/>
    <x v="2"/>
    <x v="7"/>
    <s v="Forecast"/>
    <n v="14141.5961968585"/>
    <n v="16991.25"/>
    <x v="4"/>
    <n v="-2849.6538031415002"/>
    <n v="2849.6538031415002"/>
    <n v="0.16771301717893"/>
    <n v="-0.16771301717893"/>
    <x v="2"/>
    <n v="11658.75"/>
    <n v="1.1530053467261381"/>
    <n v="13442.601086143362"/>
    <n v="0.20885155087804827"/>
    <x v="0"/>
    <n v="1.0370054508427586"/>
    <n v="14664.91233975949"/>
    <n v="0.1369138621490773"/>
  </r>
  <r>
    <x v="2"/>
    <x v="6"/>
    <x v="3"/>
    <x v="7"/>
    <s v="Forecast"/>
    <n v="11609.15712713396"/>
    <n v="16991.25"/>
    <x v="3"/>
    <n v="-5382.0928728660401"/>
    <n v="5382.0928728660401"/>
    <n v="0.31675673495864298"/>
    <n v="-0.31675673495864298"/>
    <x v="2"/>
    <n v="11658.75"/>
    <n v="0.97585419589223699"/>
    <n v="11377.240106358619"/>
    <n v="0.33040593797639262"/>
    <x v="0"/>
    <n v="1.0370054508427586"/>
    <n v="12038.759220527976"/>
    <n v="0.29147300990050901"/>
  </r>
  <r>
    <x v="2"/>
    <x v="6"/>
    <x v="4"/>
    <x v="7"/>
    <s v="Forecast"/>
    <n v="12671.65712713396"/>
    <n v="16991.25"/>
    <x v="2"/>
    <n v="-4319.5928728660401"/>
    <n v="4319.5928728660401"/>
    <n v="0.25422454927483501"/>
    <n v="-0.25422454927483501"/>
    <x v="2"/>
    <n v="11658.75"/>
    <n v="1.2427783584494148"/>
    <n v="14489.242186572113"/>
    <n v="0.14725272204386886"/>
    <x v="1"/>
    <n v="1.0370054508427586"/>
    <n v="13140.577512048409"/>
    <n v="0.22662679249328868"/>
  </r>
  <r>
    <x v="2"/>
    <x v="6"/>
    <x v="5"/>
    <x v="7"/>
    <s v="Forecast"/>
    <n v="17888.122024087421"/>
    <n v="16991.25"/>
    <x v="1"/>
    <n v="896.87202408742087"/>
    <n v="896.87202408742087"/>
    <n v="5.2784346301032598E-2"/>
    <n v="5.2784346301032598E-2"/>
    <x v="2"/>
    <n v="11658.75"/>
    <n v="1.3560679457566847"/>
    <n v="15810.057162590747"/>
    <n v="6.9517712788008723E-2"/>
    <x v="1"/>
    <n v="1.0370054508427586"/>
    <n v="18550.080044319056"/>
    <n v="9.1743105676101319E-2"/>
  </r>
  <r>
    <x v="2"/>
    <x v="6"/>
    <x v="6"/>
    <x v="7"/>
    <s v="Forecast"/>
    <n v="15881.107162636372"/>
    <n v="16991.25"/>
    <x v="0"/>
    <n v="-1110.1428373636281"/>
    <n v="1110.1428373636281"/>
    <n v="6.5336148745008593E-2"/>
    <n v="-6.5336148745008593E-2"/>
    <x v="2"/>
    <n v="11658.75"/>
    <n v="1.5560260622237616"/>
    <n v="18141.318852951281"/>
    <n v="6.7685947352389073E-2"/>
    <x v="1"/>
    <n v="1.0370054508427586"/>
    <n v="16468.794693071894"/>
    <n v="3.0748491542888629E-2"/>
  </r>
  <r>
    <x v="3"/>
    <x v="0"/>
    <x v="0"/>
    <x v="7"/>
    <s v="Forecast"/>
    <n v="1965.5790557145372"/>
    <n v="2627.5"/>
    <x v="0"/>
    <n v="-661.92094428546284"/>
    <n v="661.92094428546284"/>
    <n v="0.25192043550350601"/>
    <n v="-0.25192043550350601"/>
    <x v="3"/>
    <n v="1813.75"/>
    <n v="1.0371654109159589"/>
    <n v="1881.1587640488206"/>
    <n v="0.28404994707942127"/>
    <x v="0"/>
    <n v="1.0552169608377078"/>
    <n v="2074.1123574573453"/>
    <n v="0.21061375548721398"/>
  </r>
  <r>
    <x v="3"/>
    <x v="1"/>
    <x v="0"/>
    <x v="7"/>
    <s v="Forecast"/>
    <n v="1928.7585201287993"/>
    <n v="2173.75"/>
    <x v="1"/>
    <n v="-244.99147987120068"/>
    <n v="244.99147987120068"/>
    <n v="0.112704533580771"/>
    <n v="-0.112704533580771"/>
    <x v="3"/>
    <n v="2087.5"/>
    <n v="1.0371654109159589"/>
    <n v="2165.0827952870641"/>
    <n v="3.9872132089411967E-3"/>
    <x v="0"/>
    <n v="1.0552169608377078"/>
    <n v="2035.2587038001463"/>
    <n v="6.3710774560024677E-2"/>
  </r>
  <r>
    <x v="3"/>
    <x v="1"/>
    <x v="1"/>
    <x v="7"/>
    <s v="Forecast"/>
    <n v="2449.5219443417764"/>
    <n v="2173.75"/>
    <x v="0"/>
    <n v="275.77194434177636"/>
    <n v="275.77194434177636"/>
    <n v="0.12686460924290999"/>
    <n v="0.12686460924290999"/>
    <x v="3"/>
    <n v="2087.5"/>
    <n v="1.1112015963046125"/>
    <n v="2319.6333322858786"/>
    <n v="6.7111366203969458E-2"/>
    <x v="0"/>
    <n v="1.0552169608377078"/>
    <n v="2584.7771016136021"/>
    <n v="0.18908664824087504"/>
  </r>
  <r>
    <x v="3"/>
    <x v="2"/>
    <x v="0"/>
    <x v="7"/>
    <s v="Forecast"/>
    <n v="2002.5994048795087"/>
    <n v="2498.75"/>
    <x v="2"/>
    <n v="-496.15059512049129"/>
    <n v="496.15059512049129"/>
    <n v="0.19855951780709999"/>
    <n v="-0.19855951780709999"/>
    <x v="3"/>
    <n v="2152.5"/>
    <n v="1.0371654109159589"/>
    <n v="2232.4985469966018"/>
    <n v="0.10655385813042449"/>
    <x v="0"/>
    <n v="1.0552169608377078"/>
    <n v="2113.1768577923576"/>
    <n v="0.154306410088101"/>
  </r>
  <r>
    <x v="3"/>
    <x v="2"/>
    <x v="1"/>
    <x v="7"/>
    <s v="Forecast"/>
    <n v="2176.910539122227"/>
    <n v="2498.75"/>
    <x v="1"/>
    <n v="-321.83946087777304"/>
    <n v="321.83946087777304"/>
    <n v="0.128800184443331"/>
    <n v="-0.128800184443331"/>
    <x v="3"/>
    <n v="2152.5"/>
    <n v="1.1112015963046125"/>
    <n v="2391.8614360456781"/>
    <n v="4.27768139887231E-2"/>
    <x v="0"/>
    <n v="1.0552169608377078"/>
    <n v="2297.1129231081322"/>
    <n v="8.0695178345920063E-2"/>
  </r>
  <r>
    <x v="3"/>
    <x v="2"/>
    <x v="2"/>
    <x v="7"/>
    <s v="Forecast"/>
    <n v="2080"/>
    <n v="2498.75"/>
    <x v="0"/>
    <n v="-418.75"/>
    <n v="418.75"/>
    <n v="0.16758379189594799"/>
    <n v="-0.16758379189594799"/>
    <x v="3"/>
    <n v="2152.5"/>
    <n v="1.1429970911566032"/>
    <n v="2460.3012387145882"/>
    <n v="1.5387198113221338E-2"/>
    <x v="0"/>
    <n v="1.0552169608377078"/>
    <n v="2194.8512785424323"/>
    <n v="0.12162029873239329"/>
  </r>
  <r>
    <x v="3"/>
    <x v="3"/>
    <x v="0"/>
    <x v="7"/>
    <s v="Forecast"/>
    <n v="2065.2657831489655"/>
    <n v="2091.25"/>
    <x v="3"/>
    <n v="-25.984216851034489"/>
    <n v="25.984216851034489"/>
    <n v="1.24252082969681E-2"/>
    <n v="-1.24252082969681E-2"/>
    <x v="3"/>
    <n v="1843.75"/>
    <n v="1.0371654109159589"/>
    <n v="1912.2737263762992"/>
    <n v="8.5583394440502461E-2"/>
    <x v="0"/>
    <n v="1.0552169608377078"/>
    <n v="2179.3034830165598"/>
    <n v="4.2105670300805628E-2"/>
  </r>
  <r>
    <x v="3"/>
    <x v="3"/>
    <x v="1"/>
    <x v="7"/>
    <s v="Forecast"/>
    <n v="2138.1973550035236"/>
    <n v="2091.25"/>
    <x v="2"/>
    <n v="46.947355003523626"/>
    <n v="46.947355003523626"/>
    <n v="2.24494225958272E-2"/>
    <n v="2.24494225958272E-2"/>
    <x v="3"/>
    <n v="1843.75"/>
    <n v="1.1112015963046125"/>
    <n v="2048.7779431866293"/>
    <n v="2.0309411506692517E-2"/>
    <x v="0"/>
    <n v="1.0552169608377078"/>
    <n v="2256.2621146180436"/>
    <n v="7.8905972321837936E-2"/>
  </r>
  <r>
    <x v="3"/>
    <x v="3"/>
    <x v="2"/>
    <x v="7"/>
    <s v="Forecast"/>
    <n v="2113.2026117834575"/>
    <n v="2091.25"/>
    <x v="1"/>
    <n v="21.952611783457542"/>
    <n v="21.952611783457542"/>
    <n v="1.0497363674098001E-2"/>
    <n v="1.0497363674098001E-2"/>
    <x v="3"/>
    <n v="1843.75"/>
    <n v="1.1429970911566032"/>
    <n v="2107.4008868199871"/>
    <n v="7.7230779772801605E-3"/>
    <x v="0"/>
    <n v="1.0552169608377078"/>
    <n v="2229.8872376404465"/>
    <n v="6.6293957030697681E-2"/>
  </r>
  <r>
    <x v="3"/>
    <x v="3"/>
    <x v="3"/>
    <x v="7"/>
    <s v="Forecast"/>
    <n v="2132.7016918740119"/>
    <n v="2091.25"/>
    <x v="0"/>
    <n v="41.451691874011885"/>
    <n v="41.451691874011885"/>
    <n v="1.98214904358694E-2"/>
    <n v="1.98214904358694E-2"/>
    <x v="3"/>
    <n v="1843.75"/>
    <n v="1.2169443100829593"/>
    <n v="2243.7410717154562"/>
    <n v="7.2918623653535547E-2"/>
    <x v="0"/>
    <n v="1.0552169608377078"/>
    <n v="2250.4629976727324"/>
    <n v="7.6132933734719618E-2"/>
  </r>
  <r>
    <x v="3"/>
    <x v="4"/>
    <x v="0"/>
    <x v="7"/>
    <s v="Forecast"/>
    <n v="2238.402188577224"/>
    <n v="2583.75"/>
    <x v="4"/>
    <n v="-345.34781142277598"/>
    <n v="345.34781142277598"/>
    <n v="0.13366146547567501"/>
    <n v="-0.13366146547567501"/>
    <x v="3"/>
    <n v="2128.75"/>
    <n v="1.0371654109159589"/>
    <n v="2207.8658684873476"/>
    <n v="0.14548007025163132"/>
    <x v="0"/>
    <n v="1.0552169608377078"/>
    <n v="2361.9999545629321"/>
    <n v="8.5824884542648444E-2"/>
  </r>
  <r>
    <x v="3"/>
    <x v="4"/>
    <x v="1"/>
    <x v="7"/>
    <s v="Forecast"/>
    <n v="2206.2398858808369"/>
    <n v="2583.75"/>
    <x v="3"/>
    <n v="-377.51011411916306"/>
    <n v="377.51011411916306"/>
    <n v="0.146109381371713"/>
    <n v="-0.146109381371713"/>
    <x v="3"/>
    <n v="2128.75"/>
    <n v="1.1112015963046125"/>
    <n v="2365.4703981334437"/>
    <n v="8.4481703673558312E-2"/>
    <x v="0"/>
    <n v="1.0552169608377078"/>
    <n v="2328.061747258108"/>
    <n v="9.8960136523228645E-2"/>
  </r>
  <r>
    <x v="3"/>
    <x v="4"/>
    <x v="2"/>
    <x v="7"/>
    <s v="Forecast"/>
    <n v="2078.4837492396973"/>
    <n v="2583.75"/>
    <x v="2"/>
    <n v="-505.26625076030268"/>
    <n v="505.26625076030268"/>
    <n v="0.195555394585507"/>
    <n v="-0.195555394585507"/>
    <x v="3"/>
    <n v="2128.75"/>
    <n v="1.1429970911566032"/>
    <n v="2433.155057799619"/>
    <n v="5.8285415462169698E-2"/>
    <x v="0"/>
    <n v="1.0552169608377078"/>
    <n v="2193.2513050232778"/>
    <n v="0.15113640831222919"/>
  </r>
  <r>
    <x v="3"/>
    <x v="4"/>
    <x v="3"/>
    <x v="7"/>
    <s v="Forecast"/>
    <n v="2190.3072414475305"/>
    <n v="2583.75"/>
    <x v="1"/>
    <n v="-393.44275855246951"/>
    <n v="393.44275855246951"/>
    <n v="0.15227586204256199"/>
    <n v="-0.15227586204256199"/>
    <x v="3"/>
    <n v="2128.75"/>
    <n v="1.2169443100829593"/>
    <n v="2590.5702000890997"/>
    <n v="2.6396517035702648E-3"/>
    <x v="0"/>
    <n v="1.0552169608377078"/>
    <n v="2311.2493506210867"/>
    <n v="0.10546711151578647"/>
  </r>
  <r>
    <x v="3"/>
    <x v="4"/>
    <x v="4"/>
    <x v="7"/>
    <s v="Forecast"/>
    <n v="2189.5883168142345"/>
    <n v="2583.75"/>
    <x v="0"/>
    <n v="-394.16168318576547"/>
    <n v="394.16168318576547"/>
    <n v="0.15255411057020399"/>
    <n v="-0.15255411057020399"/>
    <x v="3"/>
    <n v="2128.75"/>
    <n v="1.1121380397141898"/>
    <n v="2367.4638520415815"/>
    <n v="8.3710168537365653E-2"/>
    <x v="1"/>
    <n v="1.0552169608377078"/>
    <n v="2310.4907291544687"/>
    <n v="0.10576072408148285"/>
  </r>
  <r>
    <x v="3"/>
    <x v="5"/>
    <x v="0"/>
    <x v="7"/>
    <s v="Forecast"/>
    <n v="2310.4830940299412"/>
    <n v="2550"/>
    <x v="5"/>
    <n v="-239.51690597005882"/>
    <n v="239.51690597005882"/>
    <n v="9.3928198419630904E-2"/>
    <n v="-9.3928198419630904E-2"/>
    <x v="3"/>
    <n v="2368.75"/>
    <n v="1.0371654109159589"/>
    <n v="2456.7855671071779"/>
    <n v="3.655467956581257E-2"/>
    <x v="0"/>
    <n v="1.0552169608377078"/>
    <n v="2438.0609485491782"/>
    <n v="4.3897667235616396E-2"/>
  </r>
  <r>
    <x v="3"/>
    <x v="5"/>
    <x v="1"/>
    <x v="7"/>
    <s v="Forecast"/>
    <n v="2312.0966676631228"/>
    <n v="2550"/>
    <x v="4"/>
    <n v="-237.90333233687716"/>
    <n v="237.90333233687716"/>
    <n v="9.3295424445834205E-2"/>
    <n v="-9.3295424445834205E-2"/>
    <x v="3"/>
    <n v="2368.75"/>
    <n v="1.1112015963046125"/>
    <n v="2632.1587812465509"/>
    <n v="3.2219129900608205E-2"/>
    <x v="0"/>
    <n v="1.0552169608377078"/>
    <n v="2439.763618814472"/>
    <n v="4.3229953406089407E-2"/>
  </r>
  <r>
    <x v="3"/>
    <x v="5"/>
    <x v="2"/>
    <x v="7"/>
    <s v="Forecast"/>
    <n v="2146.9530362587593"/>
    <n v="2550"/>
    <x v="3"/>
    <n v="-403.04696374124069"/>
    <n v="403.04696374124069"/>
    <n v="0.15805763283970201"/>
    <n v="-0.15805763283970201"/>
    <x v="3"/>
    <n v="2368.75"/>
    <n v="1.1429970911566032"/>
    <n v="2707.4743596772037"/>
    <n v="6.1754650853805361E-2"/>
    <x v="0"/>
    <n v="1.0552169608377078"/>
    <n v="2265.5012579822569"/>
    <n v="0.11156813412460513"/>
  </r>
  <r>
    <x v="3"/>
    <x v="5"/>
    <x v="3"/>
    <x v="7"/>
    <s v="Forecast"/>
    <n v="2285.4149511237297"/>
    <n v="2550"/>
    <x v="2"/>
    <n v="-264.58504887627032"/>
    <n v="264.58504887627032"/>
    <n v="0.10375884269657699"/>
    <n v="-0.10375884269657699"/>
    <x v="3"/>
    <n v="2368.75"/>
    <n v="1.2169443100829593"/>
    <n v="2882.63683450901"/>
    <n v="0.13044581745451372"/>
    <x v="0"/>
    <n v="1.0552169608377078"/>
    <n v="2411.6086189778407"/>
    <n v="5.4271129812611486E-2"/>
  </r>
  <r>
    <x v="3"/>
    <x v="5"/>
    <x v="4"/>
    <x v="7"/>
    <s v="Forecast"/>
    <n v="2139.0594193882521"/>
    <n v="2550"/>
    <x v="1"/>
    <n v="-410.94058061174792"/>
    <n v="410.94058061174792"/>
    <n v="0.16115316886735201"/>
    <n v="-0.16115316886735201"/>
    <x v="3"/>
    <n v="2368.75"/>
    <n v="1.1121380397141898"/>
    <n v="2634.376981572987"/>
    <n v="3.3089012381563532E-2"/>
    <x v="1"/>
    <n v="1.0552169608377078"/>
    <n v="2257.1717795781433"/>
    <n v="0.11483459624386538"/>
  </r>
  <r>
    <x v="3"/>
    <x v="5"/>
    <x v="5"/>
    <x v="7"/>
    <s v="Forecast"/>
    <n v="2198.1124373736839"/>
    <n v="2550"/>
    <x v="0"/>
    <n v="-351.88756262631614"/>
    <n v="351.88756262631614"/>
    <n v="0.13799512259855501"/>
    <n v="-0.13799512259855501"/>
    <x v="3"/>
    <n v="2368.75"/>
    <n v="1.1696124039627918"/>
    <n v="2770.5193818868629"/>
    <n v="8.6478188975240358E-2"/>
    <x v="1"/>
    <n v="1.0552169608377078"/>
    <n v="2319.4855257450249"/>
    <n v="9.0397833041166706E-2"/>
  </r>
  <r>
    <x v="3"/>
    <x v="6"/>
    <x v="0"/>
    <x v="7"/>
    <s v="Forecast"/>
    <n v="2227.4728002114712"/>
    <n v="2578.75"/>
    <x v="6"/>
    <n v="-351.27719978852883"/>
    <n v="351.27719978852883"/>
    <n v="0.13621995144489699"/>
    <n v="-0.13621995144489699"/>
    <x v="3"/>
    <n v="2368.75"/>
    <n v="1.0371654109159589"/>
    <n v="2456.7855671071779"/>
    <n v="4.7295950709771037E-2"/>
    <x v="0"/>
    <n v="1.0552169608377078"/>
    <n v="2350.4670785878075"/>
    <n v="8.8524642331436754E-2"/>
  </r>
  <r>
    <x v="3"/>
    <x v="6"/>
    <x v="1"/>
    <x v="7"/>
    <s v="Forecast"/>
    <n v="2646.4477199886774"/>
    <n v="2578.75"/>
    <x v="5"/>
    <n v="67.697719988677363"/>
    <n v="67.697719988677363"/>
    <n v="2.62521454149015E-2"/>
    <n v="2.62521454149015E-2"/>
    <x v="3"/>
    <n v="2368.75"/>
    <n v="1.1112015963046125"/>
    <n v="2632.1587812465509"/>
    <n v="2.0711112456248536E-2"/>
    <x v="0"/>
    <n v="1.0552169608377078"/>
    <n v="2792.5765201023332"/>
    <n v="8.2918669937889766E-2"/>
  </r>
  <r>
    <x v="3"/>
    <x v="6"/>
    <x v="2"/>
    <x v="7"/>
    <s v="Forecast"/>
    <n v="2177.3130018034335"/>
    <n v="2578.75"/>
    <x v="4"/>
    <n v="-401.43699819656649"/>
    <n v="401.43699819656649"/>
    <n v="0.15567115780768501"/>
    <n v="-0.15567115780768501"/>
    <x v="3"/>
    <n v="2368.75"/>
    <n v="1.1429970911566032"/>
    <n v="2707.4743596772037"/>
    <n v="4.9917347426933073E-2"/>
    <x v="0"/>
    <n v="1.0552169608377078"/>
    <n v="2297.5376085554458"/>
    <n v="0.10904988519420425"/>
  </r>
  <r>
    <x v="3"/>
    <x v="6"/>
    <x v="3"/>
    <x v="7"/>
    <s v="Forecast"/>
    <n v="2375"/>
    <n v="2578.75"/>
    <x v="3"/>
    <n v="-203.75"/>
    <n v="203.75"/>
    <n v="7.9011148812409102E-2"/>
    <n v="-7.9011148812409102E-2"/>
    <x v="3"/>
    <n v="2368.75"/>
    <n v="1.2169443100829593"/>
    <n v="2882.63683450901"/>
    <n v="0.11784268909704701"/>
    <x v="0"/>
    <n v="1.0552169608377078"/>
    <n v="2506.1402819895561"/>
    <n v="2.8156943484418374E-2"/>
  </r>
  <r>
    <x v="3"/>
    <x v="6"/>
    <x v="4"/>
    <x v="7"/>
    <s v="Forecast"/>
    <n v="2202.1078441156037"/>
    <n v="2578.75"/>
    <x v="2"/>
    <n v="-376.64215588439629"/>
    <n v="376.64215588439629"/>
    <n v="0.14605609535022601"/>
    <n v="-0.14605609535022601"/>
    <x v="3"/>
    <n v="2368.75"/>
    <n v="1.1121380397141898"/>
    <n v="2634.376981572987"/>
    <n v="2.1571296780605723E-2"/>
    <x v="1"/>
    <n v="1.0552169608377078"/>
    <n v="2323.7015467045439"/>
    <n v="9.8903908209580629E-2"/>
  </r>
  <r>
    <x v="3"/>
    <x v="6"/>
    <x v="5"/>
    <x v="7"/>
    <s v="Forecast"/>
    <n v="2263.4748680782714"/>
    <n v="2578.75"/>
    <x v="1"/>
    <n v="-315.27513192172864"/>
    <n v="315.27513192172864"/>
    <n v="0.12225889749752"/>
    <n v="-0.12225889749752"/>
    <x v="3"/>
    <n v="2368.75"/>
    <n v="1.1696124039627918"/>
    <n v="2770.5193818868629"/>
    <n v="7.436524745976264E-2"/>
    <x v="1"/>
    <n v="1.0552169608377078"/>
    <n v="2388.4570712260852"/>
    <n v="7.3792701414993625E-2"/>
  </r>
  <r>
    <x v="3"/>
    <x v="6"/>
    <x v="6"/>
    <x v="7"/>
    <s v="Forecast"/>
    <n v="2303.75"/>
    <n v="2578.75"/>
    <x v="0"/>
    <n v="-275"/>
    <n v="275"/>
    <n v="0.106640814348037"/>
    <n v="-0.106640814348037"/>
    <x v="3"/>
    <n v="2368.75"/>
    <n v="1.1414982988488795"/>
    <n v="2703.9240953982835"/>
    <n v="4.8540608976552012E-2"/>
    <x v="1"/>
    <n v="1.0552169608377078"/>
    <n v="2430.9560735298692"/>
    <n v="5.7312235179885922E-2"/>
  </r>
  <r>
    <x v="4"/>
    <x v="0"/>
    <x v="0"/>
    <x v="7"/>
    <s v="Forecast"/>
    <n v="14375"/>
    <n v="12952.5"/>
    <x v="0"/>
    <n v="1422.5"/>
    <n v="1422.5"/>
    <n v="0.109824358232002"/>
    <n v="0.109824358232002"/>
    <x v="4"/>
    <n v="9156.25"/>
    <n v="1.3926220459931749"/>
    <n v="12751.195608625007"/>
    <n v="1.5541740310750313E-2"/>
    <x v="0"/>
    <n v="0.97740808992841244"/>
    <n v="14050.241292720928"/>
    <n v="8.4751306135566723E-2"/>
  </r>
  <r>
    <x v="4"/>
    <x v="1"/>
    <x v="0"/>
    <x v="7"/>
    <s v="Forecast"/>
    <n v="13800"/>
    <n v="15245"/>
    <x v="1"/>
    <n v="-1445"/>
    <n v="1445"/>
    <n v="9.4785175467366395E-2"/>
    <n v="-9.4785175467366395E-2"/>
    <x v="4"/>
    <n v="10863.75"/>
    <n v="1.3926220459931749"/>
    <n v="15129.097752158354"/>
    <n v="7.6026400683270835E-3"/>
    <x v="0"/>
    <n v="0.97740808992841244"/>
    <n v="13488.231641012091"/>
    <n v="0.11523570737867556"/>
  </r>
  <r>
    <x v="4"/>
    <x v="1"/>
    <x v="1"/>
    <x v="7"/>
    <s v="Forecast"/>
    <n v="11314.220841511684"/>
    <n v="15245"/>
    <x v="0"/>
    <n v="-3930.7791584883162"/>
    <n v="3930.7791584883162"/>
    <n v="0.25784054827735797"/>
    <n v="-0.25784054827735797"/>
    <x v="4"/>
    <n v="10863.75"/>
    <n v="1.403059442577586"/>
    <n v="15242.487019302249"/>
    <n v="1.6483966531657054E-4"/>
    <x v="0"/>
    <n v="0.97740808992841244"/>
    <n v="11058.610981730169"/>
    <n v="0.27460734786945429"/>
  </r>
  <r>
    <x v="4"/>
    <x v="2"/>
    <x v="0"/>
    <x v="7"/>
    <s v="Forecast"/>
    <n v="13248"/>
    <n v="14320"/>
    <x v="2"/>
    <n v="-1072"/>
    <n v="1072"/>
    <n v="7.4860335195530703E-2"/>
    <n v="-7.4860335195530703E-2"/>
    <x v="4"/>
    <n v="9302.5"/>
    <n v="1.3926220459931749"/>
    <n v="12954.86658285151"/>
    <n v="9.5330545890257717E-2"/>
    <x v="0"/>
    <n v="0.97740808992841244"/>
    <n v="12948.702375371608"/>
    <n v="9.5761007306451984E-2"/>
  </r>
  <r>
    <x v="4"/>
    <x v="2"/>
    <x v="1"/>
    <x v="7"/>
    <s v="Forecast"/>
    <n v="11794.40288035189"/>
    <n v="14320"/>
    <x v="1"/>
    <n v="-2525.5971196481096"/>
    <n v="2525.5971196481096"/>
    <n v="0.176368513941907"/>
    <n v="-0.176368513941907"/>
    <x v="4"/>
    <n v="9302.5"/>
    <n v="1.403059442577586"/>
    <n v="13051.960464577993"/>
    <n v="8.8550246887011685E-2"/>
    <x v="0"/>
    <n v="0.97740808992841244"/>
    <n v="11527.944791130907"/>
    <n v="0.19497592240705955"/>
  </r>
  <r>
    <x v="4"/>
    <x v="2"/>
    <x v="2"/>
    <x v="7"/>
    <s v="Forecast"/>
    <n v="15321.224999999999"/>
    <n v="14320"/>
    <x v="0"/>
    <n v="1001.2249999999985"/>
    <n v="1001.2249999999985"/>
    <n v="6.99179469273742E-2"/>
    <n v="6.99179469273742E-2"/>
    <x v="4"/>
    <n v="9302.5"/>
    <n v="1.4543690958025934"/>
    <n v="13529.268513703626"/>
    <n v="5.5218679210640643E-2"/>
    <x v="0"/>
    <n v="0.97740808992841244"/>
    <n v="14975.089262613439"/>
    <n v="4.574645688641335E-2"/>
  </r>
  <r>
    <x v="4"/>
    <x v="3"/>
    <x v="0"/>
    <x v="7"/>
    <s v="Forecast"/>
    <n v="12718.08"/>
    <n v="14628.75"/>
    <x v="3"/>
    <n v="-1910.67"/>
    <n v="1910.67"/>
    <n v="0.13061061266342"/>
    <n v="-0.13061061266342"/>
    <x v="4"/>
    <n v="10051.25"/>
    <n v="1.3926220459931749"/>
    <n v="13997.592339788898"/>
    <n v="4.3145016505928516E-2"/>
    <x v="0"/>
    <n v="0.97740808992841244"/>
    <n v="12430.754280356743"/>
    <n v="0.15025177951932031"/>
  </r>
  <r>
    <x v="4"/>
    <x v="3"/>
    <x v="1"/>
    <x v="7"/>
    <s v="Forecast"/>
    <n v="12232.22947617809"/>
    <n v="14628.75"/>
    <x v="2"/>
    <n v="-2396.5205238219096"/>
    <n v="2396.5205238219096"/>
    <n v="0.163822645394987"/>
    <n v="-0.163822645394987"/>
    <x v="4"/>
    <n v="10051.25"/>
    <n v="1.403059442577586"/>
    <n v="14102.50122220796"/>
    <n v="3.59735984135377E-2"/>
    <x v="0"/>
    <n v="0.97740808992841244"/>
    <n v="11955.880047877252"/>
    <n v="0.18271348899412104"/>
  </r>
  <r>
    <x v="4"/>
    <x v="3"/>
    <x v="2"/>
    <x v="7"/>
    <s v="Forecast"/>
    <n v="15397.831124999997"/>
    <n v="14628.75"/>
    <x v="1"/>
    <n v="769.08112499999697"/>
    <n v="769.08112499999697"/>
    <n v="5.2573263265829097E-2"/>
    <n v="5.2573263265829097E-2"/>
    <x v="4"/>
    <n v="10051.25"/>
    <n v="1.4543690958025934"/>
    <n v="14618.227374185817"/>
    <n v="7.1931134336036243E-4"/>
    <x v="0"/>
    <n v="0.97740808992841244"/>
    <n v="15049.964708926505"/>
    <n v="2.8793622758370017E-2"/>
  </r>
  <r>
    <x v="4"/>
    <x v="3"/>
    <x v="3"/>
    <x v="7"/>
    <s v="Forecast"/>
    <n v="14391.599999999999"/>
    <n v="14628.75"/>
    <x v="0"/>
    <n v="-237.15000000000146"/>
    <n v="237.15000000000146"/>
    <n v="1.6211227890284601E-2"/>
    <n v="-1.6211227890284601E-2"/>
    <x v="4"/>
    <n v="10051.25"/>
    <n v="1.4524231352935022"/>
    <n v="14598.668038618815"/>
    <n v="2.0563589767536848E-3"/>
    <x v="0"/>
    <n v="0.97740808992841244"/>
    <n v="14066.466267013739"/>
    <n v="3.8436895359224905E-2"/>
  </r>
  <r>
    <x v="4"/>
    <x v="4"/>
    <x v="0"/>
    <x v="7"/>
    <s v="Forecast"/>
    <n v="12209.356800000001"/>
    <n v="16342.5"/>
    <x v="4"/>
    <n v="-4133.1431999999986"/>
    <n v="4133.1431999999986"/>
    <n v="0.25290764570904101"/>
    <n v="-0.25290764570904101"/>
    <x v="4"/>
    <n v="10408.75"/>
    <n v="1.3926220459931749"/>
    <n v="14495.454721231459"/>
    <n v="0.11302097468371063"/>
    <x v="0"/>
    <n v="0.97740808992841244"/>
    <n v="11933.524109142476"/>
    <n v="0.26978588899235273"/>
  </r>
  <r>
    <x v="4"/>
    <x v="4"/>
    <x v="1"/>
    <x v="7"/>
    <s v="Forecast"/>
    <n v="12561.668463542437"/>
    <n v="16342.5"/>
    <x v="3"/>
    <n v="-3780.8315364575628"/>
    <n v="3780.8315364575628"/>
    <n v="0.23134964273872199"/>
    <n v="-0.23134964273872199"/>
    <x v="4"/>
    <n v="10408.75"/>
    <n v="1.403059442577586"/>
    <n v="14604.094972929448"/>
    <n v="0.10637326156160637"/>
    <x v="0"/>
    <n v="0.97740808992841244"/>
    <n v="12277.87637926499"/>
    <n v="0.24871492248646232"/>
  </r>
  <r>
    <x v="4"/>
    <x v="4"/>
    <x v="2"/>
    <x v="7"/>
    <s v="Forecast"/>
    <n v="15474.820280624997"/>
    <n v="16342.5"/>
    <x v="2"/>
    <n v="-867.67971937500261"/>
    <n v="867.67971937500261"/>
    <n v="5.3093450780174599E-2"/>
    <n v="-5.3093450780174599E-2"/>
    <x v="4"/>
    <n v="10408.75"/>
    <n v="1.4543690958025934"/>
    <n v="15138.164325935244"/>
    <n v="7.3693478602708029E-2"/>
    <x v="0"/>
    <n v="0.97740808992841244"/>
    <n v="15125.214532471138"/>
    <n v="7.4485878386346141E-2"/>
  </r>
  <r>
    <x v="4"/>
    <x v="4"/>
    <x v="3"/>
    <x v="7"/>
    <s v="Forecast"/>
    <n v="14463.557999999995"/>
    <n v="16342.5"/>
    <x v="1"/>
    <n v="-1878.9420000000046"/>
    <n v="1878.9420000000046"/>
    <n v="0.114972739788894"/>
    <n v="-0.114972739788894"/>
    <x v="4"/>
    <n v="10408.75"/>
    <n v="1.4524231352935022"/>
    <n v="15117.909309486242"/>
    <n v="7.493288606478557E-2"/>
    <x v="0"/>
    <n v="0.97740808992841244"/>
    <n v="14136.798598348805"/>
    <n v="0.13496719606248705"/>
  </r>
  <r>
    <x v="4"/>
    <x v="4"/>
    <x v="4"/>
    <x v="7"/>
    <s v="Forecast"/>
    <n v="14592.850985631099"/>
    <n v="16342.5"/>
    <x v="0"/>
    <n v="-1749.6490143689007"/>
    <n v="1749.6490143689007"/>
    <n v="0.10706128281284399"/>
    <n v="-0.10706128281284399"/>
    <x v="4"/>
    <n v="10408.75"/>
    <n v="1.4660259634612582"/>
    <n v="15259.497747177371"/>
    <n v="6.6269068552707908E-2"/>
    <x v="1"/>
    <n v="0.97740808992841244"/>
    <n v="14263.170608475644"/>
    <n v="0.12723447401097479"/>
  </r>
  <r>
    <x v="4"/>
    <x v="5"/>
    <x v="0"/>
    <x v="7"/>
    <s v="Forecast"/>
    <n v="11720.982528"/>
    <n v="15857.5"/>
    <x v="5"/>
    <n v="-4136.5174719999995"/>
    <n v="4136.5174719999995"/>
    <n v="0.260855587072363"/>
    <n v="-0.260855587072363"/>
    <x v="4"/>
    <n v="8945"/>
    <n v="1.3926220459931749"/>
    <n v="12457.004201408949"/>
    <n v="0.2144408512433266"/>
    <x v="0"/>
    <n v="0.97740808992841244"/>
    <n v="11456.183144776774"/>
    <n v="0.27755427117914083"/>
  </r>
  <r>
    <x v="4"/>
    <x v="5"/>
    <x v="1"/>
    <x v="7"/>
    <s v="Forecast"/>
    <n v="12812.967430799525"/>
    <n v="15857.5"/>
    <x v="4"/>
    <n v="-3044.5325692004753"/>
    <n v="3044.5325692004753"/>
    <n v="0.191993225237299"/>
    <n v="-0.191993225237299"/>
    <x v="4"/>
    <n v="8945"/>
    <n v="1.403059442577586"/>
    <n v="12550.366713856507"/>
    <n v="0.2085532578365753"/>
    <x v="0"/>
    <n v="0.97740808992841244"/>
    <n v="12523.498022852722"/>
    <n v="0.21024764162997181"/>
  </r>
  <r>
    <x v="4"/>
    <x v="5"/>
    <x v="2"/>
    <x v="7"/>
    <s v="Forecast"/>
    <n v="15552.194382028119"/>
    <n v="15857.5"/>
    <x v="3"/>
    <n v="-305.30561797188057"/>
    <n v="305.30561797188057"/>
    <n v="1.9253073811879601E-2"/>
    <n v="-1.9253073811879601E-2"/>
    <x v="4"/>
    <n v="8945"/>
    <n v="1.4543690958025934"/>
    <n v="13009.331561954199"/>
    <n v="0.1796101805483715"/>
    <x v="0"/>
    <n v="0.97740808992841244"/>
    <n v="15200.840605133491"/>
    <n v="4.1410020171307495E-2"/>
  </r>
  <r>
    <x v="4"/>
    <x v="5"/>
    <x v="3"/>
    <x v="7"/>
    <s v="Forecast"/>
    <n v="14535.875789999993"/>
    <n v="15857.5"/>
    <x v="2"/>
    <n v="-1321.6242100000072"/>
    <n v="1321.6242100000072"/>
    <n v="8.33437937884286E-2"/>
    <n v="-8.33437937884286E-2"/>
    <x v="4"/>
    <n v="8945"/>
    <n v="1.4524231352935022"/>
    <n v="12991.924945200377"/>
    <n v="0.18070787039568803"/>
    <x v="0"/>
    <n v="0.97740808992841244"/>
    <n v="14207.482591340546"/>
    <n v="0.10405280836572312"/>
  </r>
  <r>
    <x v="4"/>
    <x v="5"/>
    <x v="4"/>
    <x v="7"/>
    <s v="Forecast"/>
    <n v="14710.430779638582"/>
    <n v="15857.5"/>
    <x v="1"/>
    <n v="-1147.069220361418"/>
    <n v="1147.069220361418"/>
    <n v="7.2336069390598598E-2"/>
    <n v="-7.2336069390598598E-2"/>
    <x v="4"/>
    <n v="8945"/>
    <n v="1.4660259634612582"/>
    <n v="13113.602243160954"/>
    <n v="0.17303470010020783"/>
    <x v="1"/>
    <n v="0.97740808992841244"/>
    <n v="14378.094050350674"/>
    <n v="9.3293769487581682E-2"/>
  </r>
  <r>
    <x v="4"/>
    <x v="5"/>
    <x v="5"/>
    <x v="7"/>
    <s v="Forecast"/>
    <n v="15187.787401200014"/>
    <n v="15857.5"/>
    <x v="0"/>
    <n v="-669.71259879998615"/>
    <n v="669.71259879998615"/>
    <n v="4.2233176654578999E-2"/>
    <n v="-4.2233176654578999E-2"/>
    <x v="4"/>
    <n v="8945"/>
    <n v="1.5216201285003965"/>
    <n v="13610.892049436046"/>
    <n v="0.14167478799079009"/>
    <x v="1"/>
    <n v="0.97740808992841244"/>
    <n v="14844.666274045712"/>
    <n v="6.3870958597148836E-2"/>
  </r>
  <r>
    <x v="4"/>
    <x v="6"/>
    <x v="0"/>
    <x v="7"/>
    <s v="Forecast"/>
    <n v="11252.143226879998"/>
    <n v="17733.75"/>
    <x v="6"/>
    <n v="-6481.6067731200019"/>
    <n v="6481.6067731200019"/>
    <n v="0.365495553569888"/>
    <n v="-0.365495553569888"/>
    <x v="4"/>
    <n v="10636.25"/>
    <n v="1.3926220459931749"/>
    <n v="14812.276236694906"/>
    <n v="0.16474089029703778"/>
    <x v="0"/>
    <n v="0.97740808992841244"/>
    <n v="10997.935818985703"/>
    <n v="0.37983022096365954"/>
  </r>
  <r>
    <x v="4"/>
    <x v="6"/>
    <x v="1"/>
    <x v="7"/>
    <s v="Forecast"/>
    <n v="12949.765439005772"/>
    <n v="17733.75"/>
    <x v="5"/>
    <n v="-4783.9845609942276"/>
    <n v="4783.9845609942276"/>
    <n v="0.26976722695392802"/>
    <n v="-0.26976722695392802"/>
    <x v="4"/>
    <n v="10636.25"/>
    <n v="1.403059442577586"/>
    <n v="14923.290996115849"/>
    <n v="0.15848080659105665"/>
    <x v="0"/>
    <n v="0.97740808992841244"/>
    <n v="12657.205502759602"/>
    <n v="0.28626458009391126"/>
  </r>
  <r>
    <x v="4"/>
    <x v="6"/>
    <x v="2"/>
    <x v="7"/>
    <s v="Forecast"/>
    <n v="15629.955353938258"/>
    <n v="17733.75"/>
    <x v="4"/>
    <n v="-2103.7946460617422"/>
    <n v="2103.7946460617422"/>
    <n v="0.118632249020187"/>
    <n v="-0.118632249020187"/>
    <x v="4"/>
    <n v="10636.25"/>
    <n v="1.4543690958025934"/>
    <n v="15469.033295230334"/>
    <n v="0.12770658799011297"/>
    <x v="0"/>
    <n v="0.97740808992841244"/>
    <n v="15276.844808159156"/>
    <n v="0.13854402999032039"/>
  </r>
  <r>
    <x v="4"/>
    <x v="6"/>
    <x v="3"/>
    <x v="7"/>
    <s v="Forecast"/>
    <n v="14608.555168949992"/>
    <n v="17733.75"/>
    <x v="3"/>
    <n v="-3125.1948310500084"/>
    <n v="3125.1948310500084"/>
    <n v="0.176228650513851"/>
    <n v="-0.176228650513851"/>
    <x v="4"/>
    <n v="10636.25"/>
    <n v="1.4524231352935022"/>
    <n v="15448.335572765513"/>
    <n v="0.12887372536742017"/>
    <x v="0"/>
    <n v="0.97740808992841244"/>
    <n v="14278.520004297248"/>
    <n v="0.19483921876099256"/>
  </r>
  <r>
    <x v="4"/>
    <x v="6"/>
    <x v="4"/>
    <x v="7"/>
    <s v="Forecast"/>
    <n v="14820.661836520598"/>
    <n v="17733.75"/>
    <x v="2"/>
    <n v="-2913.0881634794023"/>
    <n v="2913.0881634794023"/>
    <n v="0.164268029236873"/>
    <n v="-0.164268029236873"/>
    <x v="4"/>
    <n v="10636.25"/>
    <n v="1.4660259634612582"/>
    <n v="15593.018653864809"/>
    <n v="0.12071509670178002"/>
    <x v="1"/>
    <n v="0.97740808992841244"/>
    <n v="14485.834777108515"/>
    <n v="0.18314881076430448"/>
  </r>
  <r>
    <x v="4"/>
    <x v="6"/>
    <x v="5"/>
    <x v="7"/>
    <s v="Forecast"/>
    <n v="15308.098078200454"/>
    <n v="17733.75"/>
    <x v="1"/>
    <n v="-2425.6519217995465"/>
    <n v="2425.6519217995465"/>
    <n v="0.13678166895324201"/>
    <n v="-0.13678166895324201"/>
    <x v="4"/>
    <n v="10636.25"/>
    <n v="1.5216201285003965"/>
    <n v="16184.332091762342"/>
    <n v="8.737113742088716E-2"/>
    <x v="1"/>
    <n v="0.97740808992841244"/>
    <n v="14962.258903050706"/>
    <n v="0.15628341986039579"/>
  </r>
  <r>
    <x v="4"/>
    <x v="6"/>
    <x v="6"/>
    <x v="7"/>
    <s v="Forecast"/>
    <n v="16302.710456464807"/>
    <n v="17733.75"/>
    <x v="0"/>
    <n v="-1431.0395435351929"/>
    <n v="1431.0395435351929"/>
    <n v="8.0695822571942896E-2"/>
    <n v="-8.0695822571942896E-2"/>
    <x v="4"/>
    <n v="10636.25"/>
    <n v="1.5994224456758335"/>
    <n v="17011.856987819585"/>
    <n v="4.0707296098141402E-2"/>
    <x v="1"/>
    <n v="0.97740808992841244"/>
    <n v="15934.401087909224"/>
    <n v="0.10146465987683237"/>
  </r>
  <r>
    <x v="5"/>
    <x v="0"/>
    <x v="0"/>
    <x v="7"/>
    <s v="Forecast"/>
    <n v="878325.70653901482"/>
    <n v="910638.75"/>
    <x v="0"/>
    <n v="-32313.04346098518"/>
    <n v="32313.04346098518"/>
    <n v="3.5483931977400698E-2"/>
    <n v="-3.5483931977400698E-2"/>
    <x v="5"/>
    <n v="943401.25"/>
    <n v="1.0482762153632665"/>
    <n v="988945.09191897488"/>
    <n v="8.5990566422716894E-2"/>
    <x v="0"/>
    <n v="1.0196167866584092"/>
    <n v="895555.6345407872"/>
    <n v="1.6563226042393651E-2"/>
  </r>
  <r>
    <x v="5"/>
    <x v="1"/>
    <x v="0"/>
    <x v="7"/>
    <s v="Forecast"/>
    <n v="978173.59853031323"/>
    <n v="905773.75"/>
    <x v="1"/>
    <n v="72399.848530313233"/>
    <n v="72399.848530313233"/>
    <n v="7.9931493411366003E-2"/>
    <n v="7.9931493411366003E-2"/>
    <x v="5"/>
    <n v="932922.5"/>
    <n v="1.0482762153632665"/>
    <n v="977960.46752723702"/>
    <n v="7.9696190717866378E-2"/>
    <x v="0"/>
    <n v="1.0196167866584092"/>
    <n v="997362.22132757073"/>
    <n v="0.10111627912331389"/>
  </r>
  <r>
    <x v="5"/>
    <x v="1"/>
    <x v="1"/>
    <x v="7"/>
    <s v="Forecast"/>
    <n v="952989.62942853221"/>
    <n v="905773.75"/>
    <x v="0"/>
    <n v="47215.879428532207"/>
    <n v="47215.879428532207"/>
    <n v="5.2127674740554401E-2"/>
    <n v="5.2127674740554401E-2"/>
    <x v="5"/>
    <n v="932922.5"/>
    <n v="1.0472810860106574"/>
    <n v="977032.08896377753"/>
    <n v="7.8671234360432205E-2"/>
    <x v="0"/>
    <n v="1.0196167866584092"/>
    <n v="971684.22367670818"/>
    <n v="7.2767038873347983E-2"/>
  </r>
  <r>
    <x v="5"/>
    <x v="2"/>
    <x v="0"/>
    <x v="7"/>
    <s v="Forecast"/>
    <n v="952983.14791837009"/>
    <n v="1102188.75"/>
    <x v="2"/>
    <n v="-149205.60208162991"/>
    <n v="149205.60208162991"/>
    <n v="0.135372096731735"/>
    <n v="-0.135372096731735"/>
    <x v="5"/>
    <n v="866353.75"/>
    <n v="1.0482762153632665"/>
    <n v="908178.03021577362"/>
    <n v="0.17602313558746302"/>
    <x v="0"/>
    <n v="1.0196167866584092"/>
    <n v="971677.61502014392"/>
    <n v="0.11841087561441367"/>
  </r>
  <r>
    <x v="5"/>
    <x v="2"/>
    <x v="1"/>
    <x v="7"/>
    <s v="Forecast"/>
    <n v="935027.99326890241"/>
    <n v="1102188.75"/>
    <x v="1"/>
    <n v="-167160.75673109759"/>
    <n v="167160.75673109759"/>
    <n v="0.15166255029467299"/>
    <n v="-0.15166255029467299"/>
    <x v="5"/>
    <n v="866353.75"/>
    <n v="1.0472810860106574"/>
    <n v="907315.89616940555"/>
    <n v="0.17680533740758508"/>
    <x v="0"/>
    <n v="1.0196167866584092"/>
    <n v="953370.23793249892"/>
    <n v="0.13502089552946453"/>
  </r>
  <r>
    <x v="5"/>
    <x v="2"/>
    <x v="2"/>
    <x v="7"/>
    <s v="Forecast"/>
    <n v="913078.77422580402"/>
    <n v="1102188.75"/>
    <x v="0"/>
    <n v="-189109.97577419598"/>
    <n v="189109.97577419598"/>
    <n v="0.17157676103498201"/>
    <n v="-0.17157676103498201"/>
    <x v="5"/>
    <n v="866353.75"/>
    <n v="1.0353980817303297"/>
    <n v="897021.01084987761"/>
    <n v="0.18614573878577728"/>
    <x v="0"/>
    <n v="1.0196167866584092"/>
    <n v="930990.4457421134"/>
    <n v="0.15532575909333732"/>
  </r>
  <r>
    <x v="5"/>
    <x v="3"/>
    <x v="0"/>
    <x v="7"/>
    <s v="Forecast"/>
    <n v="846999.72022483347"/>
    <n v="880791.25"/>
    <x v="3"/>
    <n v="-33791.529775166535"/>
    <n v="33791.529775166535"/>
    <n v="3.8364969878125502E-2"/>
    <n v="-3.8364969878125502E-2"/>
    <x v="5"/>
    <n v="843221.25"/>
    <n v="1.0482762153632665"/>
    <n v="883928.78066388285"/>
    <n v="3.5621728348037606E-3"/>
    <x v="0"/>
    <n v="1.0196167866584092"/>
    <n v="863615.13303621626"/>
    <n v="1.9500780648971872E-2"/>
  </r>
  <r>
    <x v="5"/>
    <x v="3"/>
    <x v="1"/>
    <x v="7"/>
    <s v="Forecast"/>
    <n v="885683.75"/>
    <n v="880791.25"/>
    <x v="2"/>
    <n v="4892.5"/>
    <n v="4892.5"/>
    <n v="5.5546646268341097E-3"/>
    <n v="5.5546646268341097E-3"/>
    <x v="5"/>
    <n v="843221.25"/>
    <n v="1.0472810860106574"/>
    <n v="883089.66644726403"/>
    <n v="2.6094905543896196E-3"/>
    <x v="0"/>
    <n v="1.0196167866584092"/>
    <n v="903058.01917056984"/>
    <n v="2.5280415956186939E-2"/>
  </r>
  <r>
    <x v="5"/>
    <x v="3"/>
    <x v="2"/>
    <x v="7"/>
    <s v="Forecast"/>
    <n v="806859.61884776759"/>
    <n v="880791.25"/>
    <x v="1"/>
    <n v="-73931.63115223241"/>
    <n v="73931.63115223241"/>
    <n v="8.3937744785989199E-2"/>
    <n v="-8.3937744785989199E-2"/>
    <x v="5"/>
    <n v="843221.25"/>
    <n v="1.0353980817303297"/>
    <n v="873069.66472425079"/>
    <n v="8.7666462124245791E-3"/>
    <x v="0"/>
    <n v="1.0196167866584092"/>
    <n v="822687.61185398954"/>
    <n v="6.5967546959634832E-2"/>
  </r>
  <r>
    <x v="5"/>
    <x v="3"/>
    <x v="3"/>
    <x v="7"/>
    <s v="Forecast"/>
    <n v="892849.0185667125"/>
    <n v="880791.25"/>
    <x v="0"/>
    <n v="12057.768566712504"/>
    <n v="12057.768566712504"/>
    <n v="1.3689700671654601E-2"/>
    <n v="1.3689700671654601E-2"/>
    <x v="5"/>
    <n v="843221.25"/>
    <n v="1.069462257398466"/>
    <n v="901793.30151135626"/>
    <n v="2.3844527873495856E-2"/>
    <x v="0"/>
    <n v="1.0196167866584092"/>
    <n v="910363.84728210571"/>
    <n v="3.3575035267557105E-2"/>
  </r>
  <r>
    <x v="5"/>
    <x v="4"/>
    <x v="0"/>
    <x v="7"/>
    <s v="Forecast"/>
    <n v="917617.16205799836"/>
    <n v="880668.75"/>
    <x v="4"/>
    <n v="36948.412057998357"/>
    <n v="36948.412057998357"/>
    <n v="4.1954948507027599E-2"/>
    <n v="4.1954948507027599E-2"/>
    <x v="5"/>
    <n v="839262.5"/>
    <n v="1.0482762153632665"/>
    <n v="879778.9171963135"/>
    <n v="1.0104057895621919E-3"/>
    <x v="0"/>
    <n v="1.0196167866584092"/>
    <n v="935617.862160185"/>
    <n v="6.2394756439563687E-2"/>
  </r>
  <r>
    <x v="5"/>
    <x v="4"/>
    <x v="1"/>
    <x v="7"/>
    <s v="Forecast"/>
    <n v="937635.30447650701"/>
    <n v="880668.75"/>
    <x v="3"/>
    <n v="56966.554476507008"/>
    <n v="56966.554476507008"/>
    <n v="6.4685563642978103E-2"/>
    <n v="6.4685563642978103E-2"/>
    <x v="5"/>
    <n v="839262.5"/>
    <n v="1.0472810860106574"/>
    <n v="878943.74244801933"/>
    <n v="1.9587473178543811E-3"/>
    <x v="0"/>
    <n v="1.0196167866584092"/>
    <n v="956028.6962078152"/>
    <n v="8.55712732032506E-2"/>
  </r>
  <r>
    <x v="5"/>
    <x v="4"/>
    <x v="2"/>
    <x v="7"/>
    <s v="Forecast"/>
    <n v="877234.6372455922"/>
    <n v="880668.75"/>
    <x v="2"/>
    <n v="-3434.1127544078045"/>
    <n v="3434.1127544078045"/>
    <n v="3.8994375063357298E-3"/>
    <n v="-3.8994375063357298E-3"/>
    <x v="5"/>
    <n v="839262.5"/>
    <n v="1.0353980817303297"/>
    <n v="868970.78256820084"/>
    <n v="1.3283050445243071E-2"/>
    <x v="0"/>
    <n v="1.0196167866584092"/>
    <n v="894443.16197380598"/>
    <n v="1.5640854718423903E-2"/>
  </r>
  <r>
    <x v="5"/>
    <x v="4"/>
    <x v="3"/>
    <x v="7"/>
    <s v="Forecast"/>
    <n v="947823.28067655792"/>
    <n v="880668.75"/>
    <x v="1"/>
    <n v="67154.530676557915"/>
    <n v="67154.530676557915"/>
    <n v="7.6254017956874198E-2"/>
    <n v="7.6254017956874198E-2"/>
    <x v="5"/>
    <n v="839262.5"/>
    <n v="1.069462257398466"/>
    <n v="897559.56779988005"/>
    <n v="1.9179535778781811E-2"/>
    <x v="0"/>
    <n v="1.0196167866584092"/>
    <n v="966416.52776346344"/>
    <n v="9.7366663417389837E-2"/>
  </r>
  <r>
    <x v="5"/>
    <x v="4"/>
    <x v="4"/>
    <x v="7"/>
    <s v="Forecast"/>
    <n v="970273.80332868185"/>
    <n v="880668.75"/>
    <x v="0"/>
    <n v="89605.053328681854"/>
    <n v="89605.053328681854"/>
    <n v="0.101746602600219"/>
    <n v="0.101746602600219"/>
    <x v="5"/>
    <n v="839262.5"/>
    <n v="1.0958900553384023"/>
    <n v="919739.42756844591"/>
    <n v="4.4364782522879245E-2"/>
    <x v="1"/>
    <n v="1.0196167866584092"/>
    <n v="989307.45752882387"/>
    <n v="0.12335933065505489"/>
  </r>
  <r>
    <x v="5"/>
    <x v="5"/>
    <x v="0"/>
    <x v="7"/>
    <s v="Forecast"/>
    <n v="928956.27146018855"/>
    <n v="999372.5"/>
    <x v="5"/>
    <n v="-70416.228539811447"/>
    <n v="70416.228539811447"/>
    <n v="7.0460442467459805E-2"/>
    <n v="-7.0460442467459805E-2"/>
    <x v="5"/>
    <n v="914223.75"/>
    <n v="1.0482762153632665"/>
    <n v="958359.01264521317"/>
    <n v="4.1039239477559004E-2"/>
    <x v="0"/>
    <n v="1.0196167866584092"/>
    <n v="947179.40845241433"/>
    <n v="5.2225863276791865E-2"/>
  </r>
  <r>
    <x v="5"/>
    <x v="5"/>
    <x v="1"/>
    <x v="7"/>
    <s v="Forecast"/>
    <n v="952183.07405022904"/>
    <n v="999372.5"/>
    <x v="4"/>
    <n v="-47189.425949770957"/>
    <n v="47189.425949770957"/>
    <n v="4.72190559073528E-2"/>
    <n v="-4.72190559073528E-2"/>
    <x v="5"/>
    <n v="914223.75"/>
    <n v="1.0472810860106574"/>
    <n v="957449.24175673572"/>
    <n v="4.1949581605721875E-2"/>
    <x v="0"/>
    <n v="1.0196167866584092"/>
    <n v="970861.84627362061"/>
    <n v="2.8528555394889681E-2"/>
  </r>
  <r>
    <x v="5"/>
    <x v="5"/>
    <x v="2"/>
    <x v="7"/>
    <s v="Forecast"/>
    <n v="888305.67444363888"/>
    <n v="999372.5"/>
    <x v="3"/>
    <n v="-111066.82555636112"/>
    <n v="111066.82555636112"/>
    <n v="0.11113656375011401"/>
    <n v="-0.11113656375011401"/>
    <x v="5"/>
    <n v="914223.75"/>
    <n v="1.0353980817303297"/>
    <n v="946585.51702230843"/>
    <n v="5.2820127607765444E-2"/>
    <x v="0"/>
    <n v="1.0196167866584092"/>
    <n v="905731.37734665396"/>
    <n v="9.3699919352739885E-2"/>
  </r>
  <r>
    <x v="5"/>
    <x v="5"/>
    <x v="3"/>
    <x v="7"/>
    <s v="Forecast"/>
    <n v="959360.92253250873"/>
    <n v="999372.5"/>
    <x v="2"/>
    <n v="-40011.577467491268"/>
    <n v="40011.577467491268"/>
    <n v="4.0036700497053199E-2"/>
    <n v="-4.0036700497053199E-2"/>
    <x v="5"/>
    <n v="914223.75"/>
    <n v="1.069462257398466"/>
    <n v="977727.79544229084"/>
    <n v="2.16582951379082E-2"/>
    <x v="0"/>
    <n v="1.0196167866584092"/>
    <n v="978180.5010782436"/>
    <n v="2.1205305250801276E-2"/>
  </r>
  <r>
    <x v="5"/>
    <x v="5"/>
    <x v="4"/>
    <x v="7"/>
    <s v="Forecast"/>
    <n v="969947.05222027702"/>
    <n v="999372.5"/>
    <x v="1"/>
    <n v="-29425.447779722977"/>
    <n v="29425.447779722977"/>
    <n v="2.9443923841933801E-2"/>
    <n v="-2.9443923841933801E-2"/>
    <x v="5"/>
    <n v="914223.75"/>
    <n v="1.0958900553384023"/>
    <n v="1001888.7159791817"/>
    <n v="2.5177958961065026E-3"/>
    <x v="1"/>
    <n v="1.0196167866584092"/>
    <n v="988974.29661363503"/>
    <n v="1.0404732355918309E-2"/>
  </r>
  <r>
    <x v="5"/>
    <x v="5"/>
    <x v="5"/>
    <x v="7"/>
    <s v="Forecast"/>
    <n v="902802.50525220158"/>
    <n v="999372.5"/>
    <x v="0"/>
    <n v="-96569.994747798424"/>
    <n v="96569.994747798424"/>
    <n v="9.6630630468417397E-2"/>
    <n v="-9.6630630468417397E-2"/>
    <x v="5"/>
    <n v="914223.75"/>
    <n v="1.1220357976605786"/>
    <n v="1025791.7745714954"/>
    <n v="2.6435863075575286E-2"/>
    <x v="1"/>
    <n v="1.0196167866584092"/>
    <n v="920512.58939241129"/>
    <n v="7.8909426272574745E-2"/>
  </r>
  <r>
    <x v="5"/>
    <x v="6"/>
    <x v="0"/>
    <x v="7"/>
    <s v="Forecast"/>
    <n v="905674.45070215571"/>
    <n v="912800"/>
    <x v="6"/>
    <n v="-7125.5492978442926"/>
    <n v="7125.5492978442926"/>
    <n v="7.8062547084183798E-3"/>
    <n v="-7.8062547084183798E-3"/>
    <x v="5"/>
    <n v="856376.25"/>
    <n v="1.0482762153632665"/>
    <n v="897718.85427698656"/>
    <n v="1.6521851142652762E-2"/>
    <x v="0"/>
    <n v="1.0196167866584092"/>
    <n v="923440.87318355183"/>
    <n v="1.1657398316774569E-2"/>
  </r>
  <r>
    <x v="5"/>
    <x v="6"/>
    <x v="1"/>
    <x v="7"/>
    <s v="Forecast"/>
    <n v="928653.3850658593"/>
    <n v="912800"/>
    <x v="5"/>
    <n v="15853.3850658593"/>
    <n v="15853.3850658593"/>
    <n v="1.7367862692659199E-2"/>
    <n v="1.7367862692659199E-2"/>
    <x v="5"/>
    <n v="856376.25"/>
    <n v="1.0472810860106574"/>
    <n v="896866.64913373429"/>
    <n v="1.7455467644901086E-2"/>
    <x v="0"/>
    <n v="1.0196167866584092"/>
    <n v="946870.5804003058"/>
    <n v="3.7325351008222832E-2"/>
  </r>
  <r>
    <x v="5"/>
    <x v="6"/>
    <x v="2"/>
    <x v="7"/>
    <s v="Forecast"/>
    <n v="864479.33130196237"/>
    <n v="912800"/>
    <x v="4"/>
    <n v="-48320.668698037625"/>
    <n v="48320.668698037625"/>
    <n v="5.29367536130999E-2"/>
    <n v="-5.29367536130999E-2"/>
    <x v="5"/>
    <n v="856376.25"/>
    <n v="1.0353980817303297"/>
    <n v="886690.32648941327"/>
    <n v="2.8603936799503425E-2"/>
    <x v="0"/>
    <n v="1.0196167866584092"/>
    <n v="881437.6379147172"/>
    <n v="3.4358415956707716E-2"/>
  </r>
  <r>
    <x v="5"/>
    <x v="6"/>
    <x v="3"/>
    <x v="7"/>
    <s v="Forecast"/>
    <n v="933247.42429034482"/>
    <n v="912800"/>
    <x v="3"/>
    <n v="20447.424290344818"/>
    <n v="20447.424290344818"/>
    <n v="2.2400771571368099E-2"/>
    <n v="2.2400771571368099E-2"/>
    <x v="5"/>
    <n v="856376.25"/>
    <n v="1.069462257398466"/>
    <n v="915862.07750743313"/>
    <n v="3.3545984963114948E-3"/>
    <x v="0"/>
    <n v="1.0196167866584092"/>
    <n v="951554.73991215834"/>
    <n v="4.2456989386676539E-2"/>
  </r>
  <r>
    <x v="5"/>
    <x v="6"/>
    <x v="4"/>
    <x v="7"/>
    <s v="Forecast"/>
    <n v="947509.41145948134"/>
    <n v="912800"/>
    <x v="2"/>
    <n v="34709.411459481344"/>
    <n v="34709.411459481344"/>
    <n v="3.8025209749650901E-2"/>
    <n v="3.8025209749650901E-2"/>
    <x v="5"/>
    <n v="856376.25"/>
    <n v="1.0958900553384023"/>
    <n v="938494.21600299352"/>
    <n v="2.8148790537898247E-2"/>
    <x v="1"/>
    <n v="1.0196167866584092"/>
    <n v="966096.50144091679"/>
    <n v="5.8387928835360203E-2"/>
  </r>
  <r>
    <x v="5"/>
    <x v="6"/>
    <x v="5"/>
    <x v="7"/>
    <s v="Forecast"/>
    <n v="875631.87669310812"/>
    <n v="912800"/>
    <x v="1"/>
    <n v="-37168.123306891881"/>
    <n v="37168.123306891881"/>
    <n v="4.0718802921660698E-2"/>
    <n v="-4.0718802921660698E-2"/>
    <x v="5"/>
    <n v="856376.25"/>
    <n v="1.1220357976605786"/>
    <n v="960884.80876632512"/>
    <n v="5.2678361926298337E-2"/>
    <x v="1"/>
    <n v="1.0196167866584092"/>
    <n v="892808.96040949924"/>
    <n v="2.190078833315158E-2"/>
  </r>
  <r>
    <x v="5"/>
    <x v="6"/>
    <x v="6"/>
    <x v="7"/>
    <s v="Forecast"/>
    <n v="945471.80337031814"/>
    <n v="912800"/>
    <x v="0"/>
    <n v="32671.803370318143"/>
    <n v="32671.803370318143"/>
    <n v="3.5792948477561502E-2"/>
    <n v="3.5792948477561502E-2"/>
    <x v="5"/>
    <n v="856376.25"/>
    <n v="1.0623431857780066"/>
    <n v="909765.47364962264"/>
    <n v="3.3244153707026295E-3"/>
    <x v="1"/>
    <n v="1.0196167866584092"/>
    <n v="964018.92202857509"/>
    <n v="5.6111877770130471E-2"/>
  </r>
  <r>
    <x v="6"/>
    <x v="0"/>
    <x v="0"/>
    <x v="7"/>
    <s v="Forecast"/>
    <n v="5931.2430222368057"/>
    <n v="6081.25"/>
    <x v="0"/>
    <n v="-150.0069777631943"/>
    <n v="150.0069777631943"/>
    <n v="2.4667128923033001E-2"/>
    <n v="-2.4667128923033001E-2"/>
    <x v="6"/>
    <n v="6352.5"/>
    <n v="1.0535125972857715"/>
    <n v="6692.4387742578638"/>
    <n v="0.10050380666110813"/>
    <x v="0"/>
    <n v="1.0159969143173808"/>
    <n v="6026.1246086590909"/>
    <n v="9.0648125534896797E-3"/>
  </r>
  <r>
    <x v="6"/>
    <x v="1"/>
    <x v="0"/>
    <x v="7"/>
    <s v="Forecast"/>
    <n v="6475.7259337968371"/>
    <n v="5781.25"/>
    <x v="1"/>
    <n v="694.47593379683713"/>
    <n v="694.47593379683713"/>
    <n v="0.12012556692702001"/>
    <n v="0.12012556692702001"/>
    <x v="6"/>
    <n v="6120"/>
    <n v="1.0535125972857715"/>
    <n v="6447.4970953889215"/>
    <n v="0.11524274082402966"/>
    <x v="0"/>
    <n v="1.0159969143173808"/>
    <n v="6579.3175667026262"/>
    <n v="0.13804411964585966"/>
  </r>
  <r>
    <x v="6"/>
    <x v="1"/>
    <x v="1"/>
    <x v="7"/>
    <s v="Forecast"/>
    <n v="6466.9730716009872"/>
    <n v="5781.25"/>
    <x v="0"/>
    <n v="685.72307160098717"/>
    <n v="685.72307160098717"/>
    <n v="0.118611558330982"/>
    <n v="0.118611558330982"/>
    <x v="6"/>
    <n v="6120"/>
    <n v="1.0293368016481192"/>
    <n v="6299.5412260864896"/>
    <n v="8.9650374241987393E-2"/>
    <x v="0"/>
    <n v="1.0159969143173808"/>
    <n v="6570.424685720197"/>
    <n v="0.13650589158403406"/>
  </r>
  <r>
    <x v="6"/>
    <x v="2"/>
    <x v="0"/>
    <x v="7"/>
    <s v="Forecast"/>
    <n v="6134.4846771367847"/>
    <n v="6503.75"/>
    <x v="2"/>
    <n v="-369.26532286321526"/>
    <n v="369.26532286321526"/>
    <n v="5.6777293540375202E-2"/>
    <n v="-5.6777293540375202E-2"/>
    <x v="6"/>
    <n v="5610"/>
    <n v="1.0535125972857715"/>
    <n v="5910.2056707731781"/>
    <n v="9.1261861115021631E-2"/>
    <x v="0"/>
    <n v="1.0159969143173808"/>
    <n v="6232.617502898227"/>
    <n v="4.1688640722932609E-2"/>
  </r>
  <r>
    <x v="6"/>
    <x v="2"/>
    <x v="1"/>
    <x v="7"/>
    <s v="Forecast"/>
    <n v="6131.2655760165617"/>
    <n v="6503.75"/>
    <x v="1"/>
    <n v="-372.48442398343832"/>
    <n v="372.48442398343832"/>
    <n v="5.7272254312271897E-2"/>
    <n v="-5.7272254312271897E-2"/>
    <x v="6"/>
    <n v="5610"/>
    <n v="1.0293368016481192"/>
    <n v="5774.579457245949"/>
    <n v="0.11211540153819735"/>
    <x v="0"/>
    <n v="1.0159969143173808"/>
    <n v="6229.3469060932048"/>
    <n v="4.2191519339887788E-2"/>
  </r>
  <r>
    <x v="6"/>
    <x v="2"/>
    <x v="2"/>
    <x v="7"/>
    <s v="Forecast"/>
    <n v="6094.8072493269246"/>
    <n v="6503.75"/>
    <x v="0"/>
    <n v="-408.94275067307535"/>
    <n v="408.94275067307535"/>
    <n v="6.2877993568798807E-2"/>
    <n v="-6.2877993568798807E-2"/>
    <x v="6"/>
    <n v="5610"/>
    <n v="1.0113521321036465"/>
    <n v="5673.6854611014569"/>
    <n v="0.1276286048661992"/>
    <x v="0"/>
    <n v="1.0159969143173808"/>
    <n v="6192.3053586753585"/>
    <n v="4.7886933126986962E-2"/>
  </r>
  <r>
    <x v="6"/>
    <x v="3"/>
    <x v="0"/>
    <x v="7"/>
    <s v="Forecast"/>
    <n v="6476.3425878568332"/>
    <n v="6727.5"/>
    <x v="3"/>
    <n v="-251.15741214316677"/>
    <n v="251.15741214316677"/>
    <n v="3.7332948664907703E-2"/>
    <n v="-3.7332948664907703E-2"/>
    <x v="6"/>
    <n v="6740"/>
    <n v="1.0535125972857715"/>
    <n v="7100.6749057060997"/>
    <n v="5.5470071453898137E-2"/>
    <x v="0"/>
    <n v="1.0159969143173808"/>
    <n v="6579.9440853247834"/>
    <n v="2.1933246328534616E-2"/>
  </r>
  <r>
    <x v="6"/>
    <x v="3"/>
    <x v="1"/>
    <x v="7"/>
    <s v="Forecast"/>
    <n v="6487.5653532648894"/>
    <n v="6727.5"/>
    <x v="2"/>
    <n v="-239.93464673511062"/>
    <n v="239.93464673511062"/>
    <n v="3.5664756110755903E-2"/>
    <n v="-3.5664756110755903E-2"/>
    <x v="6"/>
    <n v="6740"/>
    <n v="1.0293368016481192"/>
    <n v="6937.730043108324"/>
    <n v="3.1249356091909927E-2"/>
    <x v="0"/>
    <n v="1.0159969143173808"/>
    <n v="6591.346380349476"/>
    <n v="2.0238367841029205E-2"/>
  </r>
  <r>
    <x v="6"/>
    <x v="3"/>
    <x v="2"/>
    <x v="7"/>
    <s v="Forecast"/>
    <n v="6436.2152987329337"/>
    <n v="6727.5"/>
    <x v="1"/>
    <n v="-291.28470126706634"/>
    <n v="291.28470126706634"/>
    <n v="4.3297614458129498E-2"/>
    <n v="-4.3297614458129498E-2"/>
    <x v="6"/>
    <n v="6740"/>
    <n v="1.0113521321036465"/>
    <n v="6816.5133703785777"/>
    <n v="1.3231270216065068E-2"/>
    <x v="0"/>
    <n v="1.0159969143173808"/>
    <n v="6539.1748833949796"/>
    <n v="2.7993328369382446E-2"/>
  </r>
  <r>
    <x v="6"/>
    <x v="3"/>
    <x v="3"/>
    <x v="7"/>
    <s v="Forecast"/>
    <n v="6008.2607657552635"/>
    <n v="6727.5"/>
    <x v="0"/>
    <n v="-719.23923424473651"/>
    <n v="719.23923424473651"/>
    <n v="0.10691032839014999"/>
    <n v="-0.10691032839014999"/>
    <x v="6"/>
    <n v="6740"/>
    <n v="1.0204208979275824"/>
    <n v="6877.6368520319056"/>
    <n v="2.2316886218046172E-2"/>
    <x v="0"/>
    <n v="1.0159969143173808"/>
    <n v="6104.3743984215316"/>
    <n v="9.2623649435669766E-2"/>
  </r>
  <r>
    <x v="6"/>
    <x v="4"/>
    <x v="0"/>
    <x v="7"/>
    <s v="Forecast"/>
    <n v="6392.6946623095055"/>
    <n v="5970"/>
    <x v="4"/>
    <n v="422.69466230950547"/>
    <n v="422.69466230950547"/>
    <n v="7.0803126014992598E-2"/>
    <n v="7.0803126014992598E-2"/>
    <x v="6"/>
    <n v="5916.25"/>
    <n v="1.0535125972857715"/>
    <n v="6232.8439036919453"/>
    <n v="4.4027454554764714E-2"/>
    <x v="0"/>
    <n v="1.0159969143173808"/>
    <n v="6494.9580510796486"/>
    <n v="8.7932671872637952E-2"/>
  </r>
  <r>
    <x v="6"/>
    <x v="4"/>
    <x v="1"/>
    <x v="7"/>
    <s v="Forecast"/>
    <n v="6404.0808684400181"/>
    <n v="5970"/>
    <x v="3"/>
    <n v="434.08086844001809"/>
    <n v="434.08086844001809"/>
    <n v="7.2710363222783597E-2"/>
    <n v="7.2710363222783597E-2"/>
    <x v="6"/>
    <n v="5916.25"/>
    <n v="1.0293368016481192"/>
    <n v="6089.8138527506853"/>
    <n v="2.0069322068791511E-2"/>
    <x v="0"/>
    <n v="1.0159969143173808"/>
    <n v="6506.5264013740307"/>
    <n v="8.9870418990624909E-2"/>
  </r>
  <r>
    <x v="6"/>
    <x v="4"/>
    <x v="2"/>
    <x v="7"/>
    <s v="Forecast"/>
    <n v="6352.1153371283326"/>
    <n v="5970"/>
    <x v="2"/>
    <n v="382.11533712833261"/>
    <n v="382.11533712833261"/>
    <n v="6.4005919116973606E-2"/>
    <n v="6.4005919116973606E-2"/>
    <x v="6"/>
    <n v="5916.25"/>
    <n v="1.0113521321036465"/>
    <n v="5983.412051558199"/>
    <n v="2.2465748003683388E-3"/>
    <x v="0"/>
    <n v="1.0159969143173808"/>
    <n v="6453.7295819104947"/>
    <n v="8.1026730638273828E-2"/>
  </r>
  <r>
    <x v="6"/>
    <x v="4"/>
    <x v="3"/>
    <x v="7"/>
    <s v="Forecast"/>
    <n v="6160.3837944415554"/>
    <n v="5970"/>
    <x v="1"/>
    <n v="190.38379444155544"/>
    <n v="190.38379444155544"/>
    <n v="3.1890082821031097E-2"/>
    <n v="3.1890082821031097E-2"/>
    <x v="6"/>
    <n v="5916.25"/>
    <n v="1.0204208979275824"/>
    <n v="6037.0651373640594"/>
    <n v="1.1233691350763721E-2"/>
    <x v="0"/>
    <n v="1.0159969143173808"/>
    <n v="6258.930926163418"/>
    <n v="4.839714006087404E-2"/>
  </r>
  <r>
    <x v="6"/>
    <x v="4"/>
    <x v="4"/>
    <x v="7"/>
    <s v="Forecast"/>
    <n v="6431.502792555757"/>
    <n v="5970"/>
    <x v="0"/>
    <n v="461.50279255575697"/>
    <n v="461.50279255575697"/>
    <n v="7.7303650344347899E-2"/>
    <n v="7.7303650344347899E-2"/>
    <x v="6"/>
    <n v="5916.25"/>
    <n v="1.0340359396313752"/>
    <n v="6117.6151278441239"/>
    <n v="2.4726152067692443E-2"/>
    <x v="1"/>
    <n v="1.0159969143173808"/>
    <n v="6534.3869916602671"/>
    <n v="9.4537184532708055E-2"/>
  </r>
  <r>
    <x v="6"/>
    <x v="5"/>
    <x v="0"/>
    <x v="7"/>
    <s v="Forecast"/>
    <n v="6000.5358179282739"/>
    <n v="6437.5"/>
    <x v="5"/>
    <n v="-436.9641820717261"/>
    <n v="436.9641820717261"/>
    <n v="6.7877931195607893E-2"/>
    <n v="-6.7877931195607893E-2"/>
    <x v="6"/>
    <n v="5923.75"/>
    <n v="1.0535125972857715"/>
    <n v="6240.7452481715891"/>
    <n v="3.0563844944219171E-2"/>
    <x v="0"/>
    <n v="1.0159969143173808"/>
    <n v="6096.5258752660475"/>
    <n v="5.2966854327604278E-2"/>
  </r>
  <r>
    <x v="6"/>
    <x v="5"/>
    <x v="1"/>
    <x v="7"/>
    <s v="Forecast"/>
    <n v="6000.1274956502566"/>
    <n v="6437.5"/>
    <x v="4"/>
    <n v="-437.37250434974339"/>
    <n v="437.37250434974339"/>
    <n v="6.7941359898989306E-2"/>
    <n v="-6.7941359898989306E-2"/>
    <x v="6"/>
    <n v="5923.75"/>
    <n v="1.0293368016481192"/>
    <n v="6097.5338787630462"/>
    <n v="5.2810271260109322E-2"/>
    <x v="0"/>
    <n v="1.0159969143173808"/>
    <n v="6096.1110210915349"/>
    <n v="5.303129769451885E-2"/>
  </r>
  <r>
    <x v="6"/>
    <x v="5"/>
    <x v="2"/>
    <x v="7"/>
    <s v="Forecast"/>
    <n v="5959.4089737010299"/>
    <n v="6437.5"/>
    <x v="3"/>
    <n v="-478.09102629897006"/>
    <n v="478.09102629897006"/>
    <n v="7.4266567192073002E-2"/>
    <n v="-7.4266567192073002E-2"/>
    <x v="6"/>
    <n v="5923.75"/>
    <n v="1.0113521321036465"/>
    <n v="5990.9971925489763"/>
    <n v="6.9359659409867769E-2"/>
    <x v="0"/>
    <n v="1.0159969143173808"/>
    <n v="6054.7411284355558"/>
    <n v="5.9457688786709782E-2"/>
  </r>
  <r>
    <x v="6"/>
    <x v="5"/>
    <x v="3"/>
    <x v="7"/>
    <s v="Forecast"/>
    <n v="6154.0176596774418"/>
    <n v="6437.5"/>
    <x v="2"/>
    <n v="-283.48234032255823"/>
    <n v="283.48234032255823"/>
    <n v="4.4036091700591598E-2"/>
    <n v="-4.4036091700591598E-2"/>
    <x v="6"/>
    <n v="5923.75"/>
    <n v="1.0204208979275824"/>
    <n v="6044.7182940985158"/>
    <n v="6.1014633926444149E-2"/>
    <x v="0"/>
    <n v="1.0159969143173808"/>
    <n v="6252.46295288695"/>
    <n v="2.8743618969017476E-2"/>
  </r>
  <r>
    <x v="6"/>
    <x v="5"/>
    <x v="4"/>
    <x v="7"/>
    <s v="Forecast"/>
    <n v="6060.27902054887"/>
    <n v="6437.5"/>
    <x v="1"/>
    <n v="-377.22097945113001"/>
    <n v="377.22097945113001"/>
    <n v="5.8597433701146402E-2"/>
    <n v="-5.8597433701146402E-2"/>
    <x v="6"/>
    <n v="5923.75"/>
    <n v="1.0340359396313752"/>
    <n v="6125.3703973913589"/>
    <n v="4.8486151861536486E-2"/>
    <x v="1"/>
    <n v="1.0159969143173808"/>
    <n v="6157.2247847800109"/>
    <n v="4.3537897509901224E-2"/>
  </r>
  <r>
    <x v="6"/>
    <x v="5"/>
    <x v="5"/>
    <x v="7"/>
    <s v="Forecast"/>
    <n v="5997.1256498096227"/>
    <n v="6437.5"/>
    <x v="0"/>
    <n v="-440.3743501903773"/>
    <n v="440.3743501903773"/>
    <n v="6.8407666048990595E-2"/>
    <n v="-6.8407666048990595E-2"/>
    <x v="6"/>
    <n v="5923.75"/>
    <n v="1.0555147576416648"/>
    <n v="6252.6055455798123"/>
    <n v="2.8721468647796147E-2"/>
    <x v="1"/>
    <n v="1.0159969143173808"/>
    <n v="6093.0611549801943"/>
    <n v="5.3505063304047494E-2"/>
  </r>
  <r>
    <x v="6"/>
    <x v="6"/>
    <x v="0"/>
    <x v="7"/>
    <s v="Forecast"/>
    <n v="6276.0615769226251"/>
    <n v="6236.25"/>
    <x v="6"/>
    <n v="39.811576922625136"/>
    <n v="39.811576922625136"/>
    <n v="6.3838968807576899E-3"/>
    <n v="6.3838968807576899E-3"/>
    <x v="6"/>
    <n v="6102.5"/>
    <n v="1.0535125972857715"/>
    <n v="6429.0606249364209"/>
    <n v="3.0917718971564791E-2"/>
    <x v="0"/>
    <n v="1.0159969143173808"/>
    <n v="6376.4591962192626"/>
    <n v="2.2482933849551027E-2"/>
  </r>
  <r>
    <x v="6"/>
    <x v="6"/>
    <x v="1"/>
    <x v="7"/>
    <s v="Forecast"/>
    <n v="6274.4487639104227"/>
    <n v="6236.25"/>
    <x v="5"/>
    <n v="38.198763910422713"/>
    <n v="38.198763910422713"/>
    <n v="6.1252778369088297E-3"/>
    <n v="6.1252778369088297E-3"/>
    <x v="6"/>
    <n v="6102.5"/>
    <n v="1.0293368016481192"/>
    <n v="6281.5278320576481"/>
    <n v="7.2604260665701473E-3"/>
    <x v="0"/>
    <n v="1.0159969143173808"/>
    <n v="6374.820583175494"/>
    <n v="2.2220177699016876E-2"/>
  </r>
  <r>
    <x v="6"/>
    <x v="6"/>
    <x v="2"/>
    <x v="7"/>
    <s v="Forecast"/>
    <n v="6233.0718000295828"/>
    <n v="6236.25"/>
    <x v="4"/>
    <n v="-3.178199970417154"/>
    <n v="3.178199970417154"/>
    <n v="5.0963318828096298E-4"/>
    <n v="-5.0963318828096298E-4"/>
    <x v="6"/>
    <n v="6102.5"/>
    <n v="1.0113521321036465"/>
    <n v="6171.7763861625026"/>
    <n v="1.0338522964521531E-2"/>
    <x v="0"/>
    <n v="1.0159969143173808"/>
    <n v="6332.7817155487382"/>
    <n v="1.5479128570653557E-2"/>
  </r>
  <r>
    <x v="6"/>
    <x v="6"/>
    <x v="3"/>
    <x v="7"/>
    <s v="Forecast"/>
    <n v="5908.3554733445235"/>
    <n v="6236.25"/>
    <x v="3"/>
    <n v="-327.89452665547651"/>
    <n v="327.89452665547651"/>
    <n v="5.2578797619639399E-2"/>
    <n v="-5.2578797619639399E-2"/>
    <x v="6"/>
    <n v="6102.5"/>
    <n v="1.0204208979275824"/>
    <n v="6227.1185296030717"/>
    <n v="1.4642566280903279E-3"/>
    <x v="0"/>
    <n v="1.0159969143173808"/>
    <n v="6002.8709296082434"/>
    <n v="3.7422981822690979E-2"/>
  </r>
  <r>
    <x v="6"/>
    <x v="6"/>
    <x v="4"/>
    <x v="7"/>
    <s v="Forecast"/>
    <n v="6326.534976936995"/>
    <n v="6236.25"/>
    <x v="2"/>
    <n v="90.284976936995008"/>
    <n v="90.284976936995008"/>
    <n v="1.4477446692643E-2"/>
    <n v="1.4477446692643E-2"/>
    <x v="6"/>
    <n v="6102.5"/>
    <n v="1.0340359396313752"/>
    <n v="6310.2043216004668"/>
    <n v="1.185878077377699E-2"/>
    <x v="1"/>
    <n v="1.0159969143173808"/>
    <n v="6427.7400148889692"/>
    <n v="3.0705955484300534E-2"/>
  </r>
  <r>
    <x v="6"/>
    <x v="6"/>
    <x v="5"/>
    <x v="7"/>
    <s v="Forecast"/>
    <n v="6254.3682151061339"/>
    <n v="6236.25"/>
    <x v="1"/>
    <n v="18.118215106133903"/>
    <n v="18.118215106133903"/>
    <n v="2.90530609038026E-3"/>
    <n v="2.90530609038026E-3"/>
    <x v="6"/>
    <n v="6102.5"/>
    <n v="1.0555147576416648"/>
    <n v="6441.2788085082593"/>
    <n v="3.2876938626299347E-2"/>
    <x v="1"/>
    <n v="1.0159969143173808"/>
    <n v="6354.4188075525371"/>
    <n v="1.8948696340354725E-2"/>
  </r>
  <r>
    <x v="6"/>
    <x v="6"/>
    <x v="6"/>
    <x v="7"/>
    <s v="Forecast"/>
    <n v="6272.3297727863146"/>
    <n v="6236.25"/>
    <x v="0"/>
    <n v="36.079772786314606"/>
    <n v="36.079772786314606"/>
    <n v="5.7854917276110801E-3"/>
    <n v="5.7854917276110801E-3"/>
    <x v="6"/>
    <n v="6102.5"/>
    <n v="1.0313192350209968"/>
    <n v="6293.6256317156331"/>
    <n v="9.200341826519633E-3"/>
    <x v="1"/>
    <n v="1.0159969143173808"/>
    <n v="6372.6676947319338"/>
    <n v="2.1874956060442381E-2"/>
  </r>
  <r>
    <x v="7"/>
    <x v="0"/>
    <x v="0"/>
    <x v="7"/>
    <s v="Forecast"/>
    <n v="3876409.5375000006"/>
    <n v="3420651.25"/>
    <x v="0"/>
    <n v="455758.28750000056"/>
    <n v="455758.28750000056"/>
    <n v="0.13323728558998801"/>
    <n v="0.13323728558998801"/>
    <x v="7"/>
    <n v="3240065"/>
    <n v="1.0667846748690109"/>
    <n v="3456451.6875794618"/>
    <n v="1.0465971232659816E-2"/>
    <x v="0"/>
    <n v="1.0221222832217594"/>
    <n v="3962164.567172105"/>
    <n v="0.15830708177926789"/>
  </r>
  <r>
    <x v="7"/>
    <x v="1"/>
    <x v="0"/>
    <x v="7"/>
    <s v="Forecast"/>
    <n v="3808572.3705937504"/>
    <n v="3420651.25"/>
    <x v="1"/>
    <n v="387921.12059375038"/>
    <n v="387921.12059375038"/>
    <n v="0.11340563309216301"/>
    <n v="0.11340563309216301"/>
    <x v="7"/>
    <n v="3476118.75"/>
    <n v="1.0667846748690109"/>
    <n v="3708270.2105248226"/>
    <n v="8.4083099826333538E-2"/>
    <x v="0"/>
    <n v="1.0221222832217594"/>
    <n v="3892826.6872465927"/>
    <n v="0.1380367078481306"/>
  </r>
  <r>
    <x v="7"/>
    <x v="1"/>
    <x v="1"/>
    <x v="7"/>
    <s v="Forecast"/>
    <n v="3807437.8007328017"/>
    <n v="3420651.25"/>
    <x v="0"/>
    <n v="386786.55073280167"/>
    <n v="386786.55073280167"/>
    <n v="0.113073950679071"/>
    <n v="0.113073950679071"/>
    <x v="7"/>
    <n v="3476118.75"/>
    <n v="1.0667116924742217"/>
    <n v="3708016.5150538757"/>
    <n v="8.400893398702243E-2"/>
    <x v="0"/>
    <n v="1.0221222832217594"/>
    <n v="3891667.0181098455"/>
    <n v="0.1376976878627558"/>
  </r>
  <r>
    <x v="7"/>
    <x v="2"/>
    <x v="0"/>
    <x v="7"/>
    <s v="Forecast"/>
    <n v="3741922.3541083601"/>
    <n v="3763168.75"/>
    <x v="2"/>
    <n v="-21246.39589163987"/>
    <n v="21246.39589163987"/>
    <n v="5.6458791255746604E-3"/>
    <n v="-5.6458791255746604E-3"/>
    <x v="7"/>
    <n v="3311110"/>
    <n v="1.0667846748690109"/>
    <n v="3532241.4048055303"/>
    <n v="6.1365131498413321E-2"/>
    <x v="0"/>
    <n v="1.0221222832217594"/>
    <n v="3824702.2202197779"/>
    <n v="1.6351504359132952E-2"/>
  </r>
  <r>
    <x v="7"/>
    <x v="2"/>
    <x v="1"/>
    <x v="7"/>
    <s v="Forecast"/>
    <n v="3489299.1890675556"/>
    <n v="3763168.75"/>
    <x v="1"/>
    <n v="-273869.56093244441"/>
    <n v="273869.56093244441"/>
    <n v="7.2776316749665906E-2"/>
    <n v="-7.2776316749665906E-2"/>
    <x v="7"/>
    <n v="3311110"/>
    <n v="1.0667116924742217"/>
    <n v="3531999.7520683203"/>
    <n v="6.1429346725862269E-2"/>
    <x v="0"/>
    <n v="1.0221222832217594"/>
    <n v="3566490.4539735634"/>
    <n v="5.226401181887913E-2"/>
  </r>
  <r>
    <x v="7"/>
    <x v="2"/>
    <x v="2"/>
    <x v="7"/>
    <s v="Forecast"/>
    <n v="3581425.5648629628"/>
    <n v="3763168.75"/>
    <x v="0"/>
    <n v="-181743.18513703719"/>
    <n v="181743.18513703719"/>
    <n v="4.8295252541368801E-2"/>
    <n v="-4.8295252541368801E-2"/>
    <x v="7"/>
    <n v="3311110"/>
    <n v="1.0652103984210326"/>
    <n v="3527028.8023158652"/>
    <n v="6.2750294597906306E-2"/>
    <x v="0"/>
    <n v="1.0221222832217594"/>
    <n v="3660654.8755465108"/>
    <n v="2.7241370574595997E-2"/>
  </r>
  <r>
    <x v="7"/>
    <x v="3"/>
    <x v="0"/>
    <x v="7"/>
    <s v="Forecast"/>
    <n v="3676438.7129114638"/>
    <n v="3754742.5"/>
    <x v="3"/>
    <n v="-78303.787088536192"/>
    <n v="78303.787088536192"/>
    <n v="2.0854635727626102E-2"/>
    <n v="-2.0854635727626102E-2"/>
    <x v="7"/>
    <n v="3327736.25"/>
    <n v="1.0667846748690109"/>
    <n v="3549978.0335060712"/>
    <n v="5.4534889275077797E-2"/>
    <x v="0"/>
    <n v="1.0221222832217594"/>
    <n v="3757769.9313659314"/>
    <n v="8.0629533608001262E-4"/>
  </r>
  <r>
    <x v="7"/>
    <x v="3"/>
    <x v="1"/>
    <x v="7"/>
    <s v="Forecast"/>
    <n v="3849379.9301922033"/>
    <n v="3754742.5"/>
    <x v="2"/>
    <n v="94637.430192203261"/>
    <n v="94637.430192203261"/>
    <n v="2.52047724157391E-2"/>
    <n v="2.52047724157391E-2"/>
    <x v="7"/>
    <n v="3327736.25"/>
    <n v="1.0667116924742217"/>
    <n v="3549735.1673453199"/>
    <n v="5.4599571782800053E-2"/>
    <x v="0"/>
    <n v="1.0221222832217594"/>
    <n v="3934537.0032360712"/>
    <n v="4.7884642751419362E-2"/>
  </r>
  <r>
    <x v="7"/>
    <x v="3"/>
    <x v="2"/>
    <x v="7"/>
    <s v="Forecast"/>
    <n v="3596048.3629556382"/>
    <n v="3754742.5"/>
    <x v="1"/>
    <n v="-158694.13704436179"/>
    <n v="158694.13704436179"/>
    <n v="4.2264985426926603E-2"/>
    <n v="-4.2264985426926603E-2"/>
    <x v="7"/>
    <n v="3327736.25"/>
    <n v="1.0652103984210326"/>
    <n v="3544739.2567026131"/>
    <n v="5.5930131905819615E-2"/>
    <x v="0"/>
    <n v="1.0221222832217594"/>
    <n v="3675601.1633200869"/>
    <n v="2.1077700183145209E-2"/>
  </r>
  <r>
    <x v="7"/>
    <x v="3"/>
    <x v="3"/>
    <x v="7"/>
    <s v="Forecast"/>
    <n v="3692624.7880122829"/>
    <n v="3754742.5"/>
    <x v="0"/>
    <n v="-62117.711987717077"/>
    <n v="62117.711987717077"/>
    <n v="1.6543800803308601E-2"/>
    <n v="-1.6543800803308601E-2"/>
    <x v="7"/>
    <n v="3327736.25"/>
    <n v="1.0587688338763737"/>
    <n v="3523303.4288606364"/>
    <n v="6.1639132680700093E-2"/>
    <x v="0"/>
    <n v="1.0221222832217594"/>
    <n v="3774314.0794043797"/>
    <n v="5.2124957715155452E-3"/>
  </r>
  <r>
    <x v="7"/>
    <x v="4"/>
    <x v="0"/>
    <x v="7"/>
    <s v="Forecast"/>
    <n v="3612101.0354355136"/>
    <n v="3532676.25"/>
    <x v="4"/>
    <n v="79424.785435513593"/>
    <n v="79424.785435513593"/>
    <n v="2.2482893935019801E-2"/>
    <n v="2.2482893935019801E-2"/>
    <x v="7"/>
    <n v="3483155"/>
    <n v="1.0667846748690109"/>
    <n v="3715776.3741933694"/>
    <n v="5.1830428614388142E-2"/>
    <x v="0"/>
    <n v="1.0221222832217594"/>
    <n v="3692008.9575670282"/>
    <n v="4.5102550104054465E-2"/>
  </r>
  <r>
    <x v="7"/>
    <x v="4"/>
    <x v="1"/>
    <x v="7"/>
    <s v="Forecast"/>
    <n v="3530263.040408209"/>
    <n v="3532676.25"/>
    <x v="3"/>
    <n v="-2413.2095917910337"/>
    <n v="2413.2095917910337"/>
    <n v="6.83110882801965E-4"/>
    <n v="-6.83110882801965E-4"/>
    <x v="7"/>
    <n v="3483155"/>
    <n v="1.0667116924742217"/>
    <n v="3715522.1652000477"/>
    <n v="5.1758469290823825E-2"/>
    <x v="0"/>
    <n v="1.0221222832217594"/>
    <n v="3608360.5192354284"/>
    <n v="2.1424060366536112E-2"/>
  </r>
  <r>
    <x v="7"/>
    <x v="4"/>
    <x v="2"/>
    <x v="7"/>
    <s v="Forecast"/>
    <n v="3610199.4578840341"/>
    <n v="3532676.25"/>
    <x v="2"/>
    <n v="77523.207884034142"/>
    <n v="77523.207884034142"/>
    <n v="2.1944611506371201E-2"/>
    <n v="2.1944611506371201E-2"/>
    <x v="7"/>
    <n v="3483155"/>
    <n v="1.0652103984210326"/>
    <n v="3710292.9253122117"/>
    <n v="5.0278220460256366E-2"/>
    <x v="0"/>
    <n v="1.0221222832217594"/>
    <n v="3690065.3127783868"/>
    <n v="4.4552359639065925E-2"/>
  </r>
  <r>
    <x v="7"/>
    <x v="4"/>
    <x v="3"/>
    <x v="7"/>
    <s v="Forecast"/>
    <n v="3644207.7326558651"/>
    <n v="3532676.25"/>
    <x v="1"/>
    <n v="111531.48265586514"/>
    <n v="111531.48265586514"/>
    <n v="3.1571385194401898E-2"/>
    <n v="3.1571385194401898E-2"/>
    <x v="7"/>
    <n v="3483155"/>
    <n v="1.0587688338763737"/>
    <n v="3687855.9575606603"/>
    <n v="4.3926954121725793E-2"/>
    <x v="0"/>
    <n v="1.0221222832217594"/>
    <n v="3724825.9282366037"/>
    <n v="5.4392099541135067E-2"/>
  </r>
  <r>
    <x v="7"/>
    <x v="4"/>
    <x v="4"/>
    <x v="7"/>
    <s v="Forecast"/>
    <n v="3660873.6171817044"/>
    <n v="3532676.25"/>
    <x v="0"/>
    <n v="128197.36718170438"/>
    <n v="128197.36718170438"/>
    <n v="3.6289022290594698E-2"/>
    <n v="3.6289022290594698E-2"/>
    <x v="7"/>
    <n v="3483155"/>
    <n v="1.0829628195700416"/>
    <n v="3772127.3597994884"/>
    <n v="6.7781787193063173E-2"/>
    <x v="1"/>
    <n v="1.0221222832217594"/>
    <n v="3741860.5001800647"/>
    <n v="5.9214101541307303E-2"/>
  </r>
  <r>
    <x v="7"/>
    <x v="5"/>
    <x v="0"/>
    <x v="7"/>
    <s v="Forecast"/>
    <n v="3548889.2673153919"/>
    <n v="3729080"/>
    <x v="5"/>
    <n v="-180190.73268460808"/>
    <n v="180190.73268460808"/>
    <n v="4.8320425596824999E-2"/>
    <n v="-4.8320425596824999E-2"/>
    <x v="7"/>
    <n v="3417802.5"/>
    <n v="1.0667846748690109"/>
    <n v="3646059.3287289925"/>
    <n v="2.2263043772460637E-2"/>
    <x v="0"/>
    <n v="1.0221222832217594"/>
    <n v="3627398.800809605"/>
    <n v="2.7267100515514536E-2"/>
  </r>
  <r>
    <x v="7"/>
    <x v="5"/>
    <x v="1"/>
    <x v="7"/>
    <s v="Forecast"/>
    <n v="3879706.5518733901"/>
    <n v="3729080"/>
    <x v="4"/>
    <n v="150626.5518733901"/>
    <n v="150626.5518733901"/>
    <n v="4.0392416326115302E-2"/>
    <n v="4.0392416326115302E-2"/>
    <x v="7"/>
    <n v="3417802.5"/>
    <n v="1.0667116924742217"/>
    <n v="3645809.8893176261"/>
    <n v="2.2329934107708567E-2"/>
    <x v="0"/>
    <n v="1.0221222832217594"/>
    <n v="3965534.5190312485"/>
    <n v="6.3408272021852174E-2"/>
  </r>
  <r>
    <x v="7"/>
    <x v="5"/>
    <x v="2"/>
    <x v="7"/>
    <s v="Forecast"/>
    <n v="3625293.9591409895"/>
    <n v="3729080"/>
    <x v="3"/>
    <n v="-103786.04085901054"/>
    <n v="103786.04085901054"/>
    <n v="2.7831540449389802E-2"/>
    <n v="-2.7831540449389802E-2"/>
    <x v="7"/>
    <n v="3417802.5"/>
    <n v="1.0652103984210326"/>
    <n v="3640678.7627494014"/>
    <n v="2.370591064031842E-2"/>
    <x v="0"/>
    <n v="1.0221222832217594"/>
    <n v="3705493.7388672396"/>
    <n v="6.3249544479497457E-3"/>
  </r>
  <r>
    <x v="7"/>
    <x v="5"/>
    <x v="3"/>
    <x v="7"/>
    <s v="Forecast"/>
    <n v="3723246.1854761643"/>
    <n v="3729080"/>
    <x v="2"/>
    <n v="-5833.8145238356665"/>
    <n v="5833.8145238356665"/>
    <n v="1.5644112016464299E-3"/>
    <n v="-1.5644112016464299E-3"/>
    <x v="7"/>
    <n v="3417802.5"/>
    <n v="1.0587688338763737"/>
    <n v="3618662.7673447547"/>
    <n v="2.9609778458827739E-2"/>
    <x v="0"/>
    <n v="1.0221222832217594"/>
    <n v="3805612.892095603"/>
    <n v="2.0523263672434768E-2"/>
  </r>
  <r>
    <x v="7"/>
    <x v="5"/>
    <x v="4"/>
    <x v="7"/>
    <s v="Forecast"/>
    <n v="3755143.1375858164"/>
    <n v="3729080"/>
    <x v="1"/>
    <n v="26063.137585816439"/>
    <n v="26063.137585816439"/>
    <n v="6.9891602180206496E-3"/>
    <n v="6.9891602180206496E-3"/>
    <x v="7"/>
    <n v="3417802.5"/>
    <n v="1.0829628195700416"/>
    <n v="3701353.0321335369"/>
    <n v="7.4353373664451071E-3"/>
    <x v="1"/>
    <n v="1.0221222832217594"/>
    <n v="3838215.4776137359"/>
    <n v="2.9266059621605313E-2"/>
  </r>
  <r>
    <x v="7"/>
    <x v="5"/>
    <x v="5"/>
    <x v="7"/>
    <s v="Forecast"/>
    <n v="3664245.7522521657"/>
    <n v="3729080"/>
    <x v="0"/>
    <n v="-64834.247747834306"/>
    <n v="64834.247747834306"/>
    <n v="1.73861241238682E-2"/>
    <n v="-1.73861241238682E-2"/>
    <x v="7"/>
    <n v="3417802.5"/>
    <n v="1.0930208489107838"/>
    <n v="3735729.3899593991"/>
    <n v="1.7831180772198835E-3"/>
    <x v="1"/>
    <n v="1.0221222832217594"/>
    <n v="3745307.2345776167"/>
    <n v="4.3515383358942892E-3"/>
  </r>
  <r>
    <x v="7"/>
    <x v="6"/>
    <x v="0"/>
    <x v="7"/>
    <s v="Forecast"/>
    <n v="3486783.7051373725"/>
    <n v="3856640"/>
    <x v="6"/>
    <n v="-369856.29486262752"/>
    <n v="369856.29486262752"/>
    <n v="9.5901171709733696E-2"/>
    <n v="-9.5901171709733696E-2"/>
    <x v="7"/>
    <n v="3578212.5"/>
    <n v="1.0667846748690109"/>
    <n v="3817182.2584247305"/>
    <n v="1.0231118687580251E-2"/>
    <x v="0"/>
    <n v="1.0221222832217594"/>
    <n v="3563919.321795437"/>
    <n v="7.5900441369835661E-2"/>
  </r>
  <r>
    <x v="7"/>
    <x v="6"/>
    <x v="1"/>
    <x v="7"/>
    <s v="Forecast"/>
    <n v="3560589.6620893967"/>
    <n v="3856640"/>
    <x v="5"/>
    <n v="-296050.33791060327"/>
    <n v="296050.33791060327"/>
    <n v="7.6763799035067595E-2"/>
    <n v="-7.6763799035067595E-2"/>
    <x v="7"/>
    <n v="3578212.5"/>
    <n v="1.0667116924742217"/>
    <n v="3816921.111907416"/>
    <n v="1.0298832168048866E-2"/>
    <x v="0"/>
    <n v="1.0221222832217594"/>
    <n v="3639358.0350306067"/>
    <n v="5.6339706316740304E-2"/>
  </r>
  <r>
    <x v="7"/>
    <x v="6"/>
    <x v="2"/>
    <x v="7"/>
    <s v="Forecast"/>
    <n v="3639445.0540693849"/>
    <n v="3856640"/>
    <x v="4"/>
    <n v="-217194.94593061507"/>
    <n v="217194.94593061507"/>
    <n v="5.6317142883602102E-2"/>
    <n v="-5.6317142883602102E-2"/>
    <x v="7"/>
    <n v="3578212.5"/>
    <n v="1.0652103984210326"/>
    <n v="3811549.162760119"/>
    <n v="1.1691741318837394E-2"/>
    <x v="0"/>
    <n v="1.0221222832217594"/>
    <n v="3719957.888325539"/>
    <n v="3.5440723446954099E-2"/>
  </r>
  <r>
    <x v="7"/>
    <x v="6"/>
    <x v="3"/>
    <x v="7"/>
    <s v="Forecast"/>
    <n v="3674829.1301197466"/>
    <n v="3856640"/>
    <x v="3"/>
    <n v="-181810.86988025345"/>
    <n v="181810.86988025345"/>
    <n v="4.7142297409209402E-2"/>
    <n v="-4.7142297409209402E-2"/>
    <x v="7"/>
    <n v="3578212.5"/>
    <n v="1.0587688338763737"/>
    <n v="3788499.8759868639"/>
    <n v="1.766826149527468E-2"/>
    <x v="0"/>
    <n v="1.0221222832217594"/>
    <n v="3756124.7409278271"/>
    <n v="2.6062909442461035E-2"/>
  </r>
  <r>
    <x v="7"/>
    <x v="6"/>
    <x v="4"/>
    <x v="7"/>
    <s v="Forecast"/>
    <n v="3692009.9832034721"/>
    <n v="3856640"/>
    <x v="2"/>
    <n v="-164630.0167965279"/>
    <n v="164630.0167965279"/>
    <n v="4.2687421381442901E-2"/>
    <n v="-4.2687421381442901E-2"/>
    <x v="7"/>
    <n v="3578212.5"/>
    <n v="1.0829628195700416"/>
    <n v="3875071.0980207673"/>
    <n v="4.779055867482401E-3"/>
    <x v="1"/>
    <n v="1.0221222832217594"/>
    <n v="3773685.6737094624"/>
    <n v="2.1509481385490376E-2"/>
  </r>
  <r>
    <x v="7"/>
    <x v="6"/>
    <x v="5"/>
    <x v="7"/>
    <s v="Forecast"/>
    <n v="3679103.1806628276"/>
    <n v="3856640"/>
    <x v="1"/>
    <n v="-177536.81933717243"/>
    <n v="177536.81933717243"/>
    <n v="4.6034065750801802E-2"/>
    <n v="-4.6034065750801802E-2"/>
    <x v="7"/>
    <n v="3578212.5"/>
    <n v="1.0930208489107838"/>
    <n v="3911060.8643331779"/>
    <n v="1.4110952625388399E-2"/>
    <x v="1"/>
    <n v="1.0221222832217594"/>
    <n v="3760493.3432275262"/>
    <n v="2.4930161169430858E-2"/>
  </r>
  <r>
    <x v="7"/>
    <x v="6"/>
    <x v="6"/>
    <x v="7"/>
    <s v="Forecast"/>
    <n v="3621694.2166058281"/>
    <n v="3856640"/>
    <x v="0"/>
    <n v="-234945.78339417186"/>
    <n v="234945.78339417186"/>
    <n v="6.09198119073006E-2"/>
    <n v="-6.09198119073006E-2"/>
    <x v="7"/>
    <n v="3578212.5"/>
    <n v="1.0778700077587595"/>
    <n v="3856847.9351374903"/>
    <n v="5.3916138786683809E-5"/>
    <x v="1"/>
    <n v="1.0221222832217594"/>
    <n v="3701814.3618081901"/>
    <n v="4.014521401837088E-2"/>
  </r>
  <r>
    <x v="8"/>
    <x v="0"/>
    <x v="0"/>
    <x v="7"/>
    <s v="Forecast"/>
    <n v="562500"/>
    <n v="724866.25"/>
    <x v="0"/>
    <n v="-162366.25"/>
    <n v="162366.25"/>
    <n v="0.22399477144921601"/>
    <n v="-0.22399477144921601"/>
    <x v="8"/>
    <n v="483148.75"/>
    <n v="1.3407359928001961"/>
    <n v="647774.91900142375"/>
    <n v="0.10635249054370548"/>
    <x v="0"/>
    <n v="0.93215158223729411"/>
    <n v="524335.26500847796"/>
    <n v="0.27664549838197328"/>
  </r>
  <r>
    <x v="8"/>
    <x v="1"/>
    <x v="0"/>
    <x v="7"/>
    <s v="Forecast"/>
    <n v="590625"/>
    <n v="704623.75"/>
    <x v="1"/>
    <n v="-113998.75"/>
    <n v="113998.75"/>
    <n v="0.16178669822014899"/>
    <n v="-0.16178669822014899"/>
    <x v="8"/>
    <n v="575250"/>
    <n v="1.3407359928001961"/>
    <n v="771258.37985831278"/>
    <n v="9.4567675100807741E-2"/>
    <x v="0"/>
    <n v="0.93215158223729411"/>
    <n v="550552.02825890179"/>
    <n v="0.21865814449356583"/>
  </r>
  <r>
    <x v="8"/>
    <x v="1"/>
    <x v="1"/>
    <x v="7"/>
    <s v="Forecast"/>
    <n v="639070.54614144575"/>
    <n v="704623.75"/>
    <x v="0"/>
    <n v="-65553.203858554247"/>
    <n v="65553.203858554247"/>
    <n v="9.3032918431367406E-2"/>
    <n v="-9.3032918431367406E-2"/>
    <x v="8"/>
    <n v="575250"/>
    <n v="1.4257586818900501"/>
    <n v="820167.68175725127"/>
    <n v="0.16397961572718953"/>
    <x v="0"/>
    <n v="0.93215158223729411"/>
    <n v="595710.62074700033"/>
    <n v="0.15456919987865819"/>
  </r>
  <r>
    <x v="8"/>
    <x v="2"/>
    <x v="0"/>
    <x v="7"/>
    <s v="Forecast"/>
    <n v="972500"/>
    <n v="786898.75"/>
    <x v="2"/>
    <n v="185601.25"/>
    <n v="185601.25"/>
    <n v="0.23586420743456499"/>
    <n v="0.23586420743456499"/>
    <x v="8"/>
    <n v="965702.5"/>
    <n v="1.3407359928001961"/>
    <n v="1294752.1000871314"/>
    <n v="0.64538588997266977"/>
    <x v="0"/>
    <n v="0.93215158223729411"/>
    <n v="906517.41372576857"/>
    <n v="0.1520127763905694"/>
  </r>
  <r>
    <x v="8"/>
    <x v="2"/>
    <x v="1"/>
    <x v="7"/>
    <s v="Forecast"/>
    <n v="1062500"/>
    <n v="786898.75"/>
    <x v="1"/>
    <n v="275601.25"/>
    <n v="275601.25"/>
    <n v="0.350237244626453"/>
    <n v="0.350237244626453"/>
    <x v="8"/>
    <n v="965702.5"/>
    <n v="1.4257586818900501"/>
    <n v="1376858.723497926"/>
    <n v="0.74972793322892683"/>
    <x v="0"/>
    <n v="0.93215158223729411"/>
    <n v="990411.05612712493"/>
    <n v="0.25862578397427233"/>
  </r>
  <r>
    <x v="8"/>
    <x v="2"/>
    <x v="2"/>
    <x v="7"/>
    <s v="Forecast"/>
    <n v="1062500"/>
    <n v="786898.75"/>
    <x v="0"/>
    <n v="275601.25"/>
    <n v="275601.25"/>
    <n v="0.350237244626453"/>
    <n v="0.350237244626453"/>
    <x v="8"/>
    <n v="965702.5"/>
    <n v="1.201889455648782"/>
    <n v="1160667.6520436679"/>
    <n v="0.4749898281623498"/>
    <x v="0"/>
    <n v="0.93215158223729411"/>
    <n v="990411.05612712493"/>
    <n v="0.25862578397427233"/>
  </r>
  <r>
    <x v="8"/>
    <x v="3"/>
    <x v="0"/>
    <x v="7"/>
    <s v="Forecast"/>
    <n v="625000"/>
    <n v="565313.75"/>
    <x v="3"/>
    <n v="59686.25"/>
    <n v="59686.25"/>
    <n v="0.105580750512437"/>
    <n v="0.105580750512437"/>
    <x v="8"/>
    <n v="685432.5"/>
    <n v="1.3407359928001961"/>
    <n v="918984.02338502044"/>
    <n v="0.62561767405271929"/>
    <x v="0"/>
    <n v="0.93215158223729411"/>
    <n v="582594.73889830883"/>
    <n v="3.0568845881262983E-2"/>
  </r>
  <r>
    <x v="8"/>
    <x v="3"/>
    <x v="1"/>
    <x v="7"/>
    <s v="Forecast"/>
    <n v="765216.28892285936"/>
    <n v="565313.75"/>
    <x v="2"/>
    <n v="199902.53892285936"/>
    <n v="199902.53892285936"/>
    <n v="0.35361343841868198"/>
    <n v="0.35361343841868198"/>
    <x v="8"/>
    <n v="685432.5"/>
    <n v="1.4257586818900501"/>
    <n v="977261.33772460173"/>
    <n v="0.72870611713336486"/>
    <x v="0"/>
    <n v="0.93215158223729411"/>
    <n v="713297.57447319373"/>
    <n v="0.26177290835963873"/>
  </r>
  <r>
    <x v="8"/>
    <x v="3"/>
    <x v="2"/>
    <x v="7"/>
    <s v="Forecast"/>
    <n v="796587.8032590315"/>
    <n v="565313.75"/>
    <x v="1"/>
    <n v="231274.0532590315"/>
    <n v="231274.0532590315"/>
    <n v="0.40910742620187701"/>
    <n v="0.40910742620187701"/>
    <x v="8"/>
    <n v="685432.5"/>
    <n v="1.201889455648782"/>
    <n v="823814.09430898377"/>
    <n v="0.4572688074701593"/>
    <x v="0"/>
    <n v="0.93215158223729411"/>
    <n v="742540.58119883656"/>
    <n v="0.31350171687640105"/>
  </r>
  <r>
    <x v="8"/>
    <x v="3"/>
    <x v="3"/>
    <x v="7"/>
    <s v="Forecast"/>
    <n v="775000"/>
    <n v="565313.75"/>
    <x v="0"/>
    <n v="209686.25"/>
    <n v="209686.25"/>
    <n v="0.37092013063542201"/>
    <n v="0.37092013063542201"/>
    <x v="8"/>
    <n v="685432.5"/>
    <n v="1.1800140685009772"/>
    <n v="808819.99300779612"/>
    <n v="0.43074530383843684"/>
    <x v="0"/>
    <n v="0.93215158223729411"/>
    <n v="722417.47623390297"/>
    <n v="0.27790536889276612"/>
  </r>
  <r>
    <x v="8"/>
    <x v="4"/>
    <x v="0"/>
    <x v="7"/>
    <s v="Forecast"/>
    <n v="609375"/>
    <n v="574901.25"/>
    <x v="4"/>
    <n v="34473.75"/>
    <n v="34473.75"/>
    <n v="5.9964646102265401E-2"/>
    <n v="5.9964646102265401E-2"/>
    <x v="8"/>
    <n v="934750"/>
    <n v="1.3407359928001961"/>
    <n v="1253252.9692699832"/>
    <n v="1.1799447631571218"/>
    <x v="0"/>
    <n v="0.93215158223729411"/>
    <n v="568029.87042585108"/>
    <n v="1.1952278020179841E-2"/>
  </r>
  <r>
    <x v="8"/>
    <x v="4"/>
    <x v="1"/>
    <x v="7"/>
    <s v="Forecast"/>
    <n v="650242.07316113729"/>
    <n v="574901.25"/>
    <x v="3"/>
    <n v="75340.82316113729"/>
    <n v="75340.82316113729"/>
    <n v="0.13105002495843801"/>
    <n v="0.13105002495843801"/>
    <x v="8"/>
    <n v="934750"/>
    <n v="1.4257586818900501"/>
    <n v="1332727.9278967243"/>
    <n v="1.3181858239075395"/>
    <x v="0"/>
    <n v="0.93215158223729411"/>
    <n v="606124.17733441247"/>
    <n v="5.4310070354539094E-2"/>
  </r>
  <r>
    <x v="8"/>
    <x v="4"/>
    <x v="2"/>
    <x v="7"/>
    <s v="Forecast"/>
    <n v="681843.1671618605"/>
    <n v="574901.25"/>
    <x v="2"/>
    <n v="106941.9171618605"/>
    <n v="106941.9171618605"/>
    <n v="0.18601788944077"/>
    <n v="0.18601788944077"/>
    <x v="8"/>
    <n v="934750"/>
    <n v="1.201889455648782"/>
    <n v="1123466.168667699"/>
    <n v="0.95418981723852392"/>
    <x v="0"/>
    <n v="0.93215158223729411"/>
    <n v="635581.1871076161"/>
    <n v="0.10554845220395"/>
  </r>
  <r>
    <x v="8"/>
    <x v="4"/>
    <x v="3"/>
    <x v="7"/>
    <s v="Forecast"/>
    <n v="768750"/>
    <n v="574901.25"/>
    <x v="1"/>
    <n v="193848.75"/>
    <n v="193848.75"/>
    <n v="0.33718616892901199"/>
    <n v="0.33718616892901199"/>
    <x v="8"/>
    <n v="934750"/>
    <n v="1.1800140685009772"/>
    <n v="1103018.1505312885"/>
    <n v="0.91862193816988302"/>
    <x v="0"/>
    <n v="0.93215158223729411"/>
    <n v="716591.52884491987"/>
    <n v="0.24646020311300396"/>
  </r>
  <r>
    <x v="8"/>
    <x v="4"/>
    <x v="4"/>
    <x v="7"/>
    <s v="Forecast"/>
    <n v="731088.49887905689"/>
    <n v="574901.25"/>
    <x v="0"/>
    <n v="156187.24887905689"/>
    <n v="156187.24887905689"/>
    <n v="0.27167665556311998"/>
    <n v="0.27167665556311998"/>
    <x v="8"/>
    <n v="934750"/>
    <n v="0.95483359325940675"/>
    <n v="892530.70129923045"/>
    <n v="0.55249393056499785"/>
    <x v="1"/>
    <n v="0.93215158223729411"/>
    <n v="681485.30098560115"/>
    <n v="0.18539540657739245"/>
  </r>
  <r>
    <x v="8"/>
    <x v="5"/>
    <x v="0"/>
    <x v="7"/>
    <s v="Forecast"/>
    <n v="900000"/>
    <n v="948478.75"/>
    <x v="5"/>
    <n v="-48478.75"/>
    <n v="48478.75"/>
    <n v="5.1112109786328901E-2"/>
    <n v="-5.1112109786328901E-2"/>
    <x v="8"/>
    <n v="848798.75"/>
    <n v="1.3407359928001961"/>
    <n v="1138015.0347688154"/>
    <n v="0.19983187263690977"/>
    <x v="0"/>
    <n v="0.93215158223729411"/>
    <n v="838936.42401356471"/>
    <n v="0.11549265177151864"/>
  </r>
  <r>
    <x v="8"/>
    <x v="5"/>
    <x v="1"/>
    <x v="7"/>
    <s v="Forecast"/>
    <n v="1075000"/>
    <n v="948478.75"/>
    <x v="4"/>
    <n v="126521.25"/>
    <n v="126521.25"/>
    <n v="0.13339386886632901"/>
    <n v="0.13339386886632901"/>
    <x v="8"/>
    <n v="848798.75"/>
    <n v="1.4257586818900501"/>
    <n v="1210182.1869899221"/>
    <n v="0.27591913576337063"/>
    <x v="0"/>
    <n v="0.93215158223729411"/>
    <n v="1002062.9509050911"/>
    <n v="5.6494888161797117E-2"/>
  </r>
  <r>
    <x v="8"/>
    <x v="5"/>
    <x v="2"/>
    <x v="7"/>
    <s v="Forecast"/>
    <n v="1075000"/>
    <n v="948478.75"/>
    <x v="3"/>
    <n v="126521.25"/>
    <n v="126521.25"/>
    <n v="0.13339386886632901"/>
    <n v="0.13339386886632901"/>
    <x v="8"/>
    <n v="848798.75"/>
    <n v="1.201889455648782"/>
    <n v="1020162.2675928667"/>
    <n v="7.5577357524210922E-2"/>
    <x v="0"/>
    <n v="0.93215158223729411"/>
    <n v="1002062.9509050911"/>
    <n v="5.6494888161797117E-2"/>
  </r>
  <r>
    <x v="8"/>
    <x v="5"/>
    <x v="3"/>
    <x v="7"/>
    <s v="Forecast"/>
    <n v="837500"/>
    <n v="948478.75"/>
    <x v="2"/>
    <n v="-110978.75"/>
    <n v="110978.75"/>
    <n v="0.117007102162278"/>
    <n v="-0.117007102162278"/>
    <x v="8"/>
    <n v="848798.75"/>
    <n v="1.1800140685009772"/>
    <n v="1001594.4663260438"/>
    <n v="5.6000955557563965E-2"/>
    <x v="0"/>
    <n v="0.93215158223729411"/>
    <n v="780676.95012373384"/>
    <n v="0.17691677317627427"/>
  </r>
  <r>
    <x v="8"/>
    <x v="5"/>
    <x v="4"/>
    <x v="7"/>
    <s v="Forecast"/>
    <n v="921929.71448824857"/>
    <n v="948478.75"/>
    <x v="1"/>
    <n v="-26549.035511751426"/>
    <n v="26549.035511751426"/>
    <n v="2.7991175882170701E-2"/>
    <n v="-2.7991175882170701E-2"/>
    <x v="8"/>
    <n v="848798.75"/>
    <n v="0.95483359325940675"/>
    <n v="810461.56041659287"/>
    <n v="0.14551426648557717"/>
    <x v="1"/>
    <n v="0.93215158223729411"/>
    <n v="859378.24207179772"/>
    <n v="9.3940436649953704E-2"/>
  </r>
  <r>
    <x v="8"/>
    <x v="5"/>
    <x v="5"/>
    <x v="7"/>
    <s v="Forecast"/>
    <n v="855369.77321942197"/>
    <n v="948478.75"/>
    <x v="0"/>
    <n v="-93108.976780578028"/>
    <n v="93108.976780578028"/>
    <n v="9.8166645041418199E-2"/>
    <n v="-9.8166645041418199E-2"/>
    <x v="8"/>
    <n v="848798.75"/>
    <n v="0.75154427682055791"/>
    <n v="637909.84273494349"/>
    <n v="0.32743897242300529"/>
    <x v="1"/>
    <n v="0.93215158223729411"/>
    <n v="797334.28750443959"/>
    <n v="0.15935461126099074"/>
  </r>
  <r>
    <x v="8"/>
    <x v="6"/>
    <x v="0"/>
    <x v="7"/>
    <s v="Forecast"/>
    <n v="687500"/>
    <n v="610222.5"/>
    <x v="6"/>
    <n v="77277.5"/>
    <n v="77277.5"/>
    <n v="0.12663823441449601"/>
    <n v="0.12663823441449601"/>
    <x v="8"/>
    <n v="751635"/>
    <n v="1.3407359928001961"/>
    <n v="1007744.0979483754"/>
    <n v="0.65143713636972644"/>
    <x v="0"/>
    <n v="0.93215158223729411"/>
    <n v="640854.2127881397"/>
    <n v="5.0197612818504239E-2"/>
  </r>
  <r>
    <x v="8"/>
    <x v="6"/>
    <x v="1"/>
    <x v="7"/>
    <s v="Forecast"/>
    <n v="788466.39018442715"/>
    <n v="610222.5"/>
    <x v="5"/>
    <n v="178243.89018442715"/>
    <n v="178243.89018442715"/>
    <n v="0.29209655524735201"/>
    <n v="0.29209655524735201"/>
    <x v="8"/>
    <n v="751635"/>
    <n v="1.4257586818900501"/>
    <n v="1071650.1268624277"/>
    <n v="0.75616291903760957"/>
    <x v="0"/>
    <n v="0.93215158223729411"/>
    <n v="734970.19315134152"/>
    <n v="0.2044298483771764"/>
  </r>
  <r>
    <x v="8"/>
    <x v="6"/>
    <x v="2"/>
    <x v="7"/>
    <s v="Forecast"/>
    <n v="812087.85874870117"/>
    <n v="610222.5"/>
    <x v="4"/>
    <n v="201865.35874870117"/>
    <n v="201865.35874870117"/>
    <n v="0.33080615472012398"/>
    <n v="0.33080615472012398"/>
    <x v="8"/>
    <n v="751635"/>
    <n v="1.201889455648782"/>
    <n v="903382.18099657225"/>
    <n v="0.48041440785381112"/>
    <x v="0"/>
    <n v="0.93215158223729411"/>
    <n v="756988.98244829802"/>
    <n v="0.2405130627734933"/>
  </r>
  <r>
    <x v="8"/>
    <x v="6"/>
    <x v="3"/>
    <x v="7"/>
    <s v="Forecast"/>
    <n v="789290.44703676808"/>
    <n v="610222.5"/>
    <x v="3"/>
    <n v="179067.94703676808"/>
    <n v="179067.94703676808"/>
    <n v="0.29344697554870203"/>
    <n v="0.29344697554870203"/>
    <x v="8"/>
    <n v="751635"/>
    <n v="1.1800140685009772"/>
    <n v="886939.87437773205"/>
    <n v="0.45346963505562649"/>
    <x v="0"/>
    <n v="0.93215158223729411"/>
    <n v="735738.33905010449"/>
    <n v="0.20568864479776555"/>
  </r>
  <r>
    <x v="8"/>
    <x v="6"/>
    <x v="4"/>
    <x v="7"/>
    <s v="Forecast"/>
    <n v="598486.71194829361"/>
    <n v="610222.5"/>
    <x v="2"/>
    <n v="-11735.78805170639"/>
    <n v="11735.78805170639"/>
    <n v="1.9231981861872301E-2"/>
    <n v="-1.9231981861872301E-2"/>
    <x v="8"/>
    <n v="751635"/>
    <n v="0.95483359325940675"/>
    <n v="717686.34786953416"/>
    <n v="0.17610600702126547"/>
    <x v="1"/>
    <n v="0.93215158223729411"/>
    <n v="557880.33549059753"/>
    <n v="8.5775540084809185E-2"/>
  </r>
  <r>
    <x v="8"/>
    <x v="6"/>
    <x v="5"/>
    <x v="7"/>
    <s v="Forecast"/>
    <n v="586226.77608262072"/>
    <n v="610222.5"/>
    <x v="1"/>
    <n v="-23995.723917379277"/>
    <n v="23995.723917379277"/>
    <n v="3.9322909131307503E-2"/>
    <n v="-3.9322909131307503E-2"/>
    <x v="8"/>
    <n v="751635"/>
    <n v="0.75154427682055791"/>
    <n v="564886.98250802001"/>
    <n v="7.429342164862815E-2"/>
    <x v="1"/>
    <n v="0.93215158223729411"/>
    <n v="546452.21687528281"/>
    <n v="0.10450332972762752"/>
  </r>
  <r>
    <x v="8"/>
    <x v="6"/>
    <x v="6"/>
    <x v="7"/>
    <s v="Forecast"/>
    <n v="595641.25"/>
    <n v="610222.5"/>
    <x v="0"/>
    <n v="-14581.25"/>
    <n v="14581.25"/>
    <n v="2.3894972735354701E-2"/>
    <n v="-2.3894972735354701E-2"/>
    <x v="8"/>
    <n v="751635"/>
    <n v="0.85240781865208837"/>
    <n v="640699.55077256239"/>
    <n v="4.9944160978270043E-2"/>
    <x v="1"/>
    <n v="0.93215158223729411"/>
    <n v="555227.93363329966"/>
    <n v="9.0122154405483795E-2"/>
  </r>
  <r>
    <x v="9"/>
    <x v="0"/>
    <x v="0"/>
    <x v="7"/>
    <s v="Forecast"/>
    <n v="1187168.3999999999"/>
    <n v="1216735"/>
    <x v="0"/>
    <n v="-29566.600000000093"/>
    <n v="29566.600000000093"/>
    <n v="2.42999502767654E-2"/>
    <n v="-2.42999502767654E-2"/>
    <x v="9"/>
    <n v="1208320"/>
    <n v="1.1064948151710643"/>
    <n v="1336999.8150675003"/>
    <n v="9.8842241792584537E-2"/>
    <x v="0"/>
    <n v="1.0247686841986505"/>
    <n v="1216572.9991902171"/>
    <n v="1.3314387256295181E-4"/>
  </r>
  <r>
    <x v="9"/>
    <x v="1"/>
    <x v="0"/>
    <x v="7"/>
    <s v="Forecast"/>
    <n v="1175296.716"/>
    <n v="1133251.25"/>
    <x v="1"/>
    <n v="42045.466000000015"/>
    <n v="42045.466000000015"/>
    <n v="3.7101627728184698E-2"/>
    <n v="3.7101627728184698E-2"/>
    <x v="9"/>
    <n v="1125531.25"/>
    <n v="1.1064948151710643"/>
    <n v="1245394.4924380069"/>
    <n v="9.895708691078603E-2"/>
    <x v="0"/>
    <n v="1.0247686841986505"/>
    <n v="1204407.269198315"/>
    <n v="6.2789270427290489E-2"/>
  </r>
  <r>
    <x v="9"/>
    <x v="1"/>
    <x v="1"/>
    <x v="7"/>
    <s v="Forecast"/>
    <n v="1207609.4875"/>
    <n v="1133251.25"/>
    <x v="0"/>
    <n v="74358.237500000047"/>
    <n v="74358.237500000047"/>
    <n v="6.5614961818925899E-2"/>
    <n v="6.5614961818925899E-2"/>
    <x v="9"/>
    <n v="1125531.25"/>
    <n v="1.0842368276444392"/>
    <n v="1220342.4319146802"/>
    <n v="7.6850726539838515E-2"/>
    <x v="0"/>
    <n v="1.0247686841986505"/>
    <n v="1237520.3855311817"/>
    <n v="9.2008842285575862E-2"/>
  </r>
  <r>
    <x v="9"/>
    <x v="2"/>
    <x v="0"/>
    <x v="7"/>
    <s v="Forecast"/>
    <n v="1163543.74884"/>
    <n v="1259587.5"/>
    <x v="2"/>
    <n v="-96043.751159999985"/>
    <n v="96043.751159999985"/>
    <n v="7.6250162184048398E-2"/>
    <n v="-7.6250162184048398E-2"/>
    <x v="9"/>
    <n v="1036287.5"/>
    <n v="1.1064948151710643"/>
    <n v="1146646.7457765844"/>
    <n v="8.966487379671173E-2"/>
    <x v="0"/>
    <n v="1.0247686841986505"/>
    <n v="1192363.1965063319"/>
    <n v="5.3370094172630396E-2"/>
  </r>
  <r>
    <x v="9"/>
    <x v="2"/>
    <x v="1"/>
    <x v="7"/>
    <s v="Forecast"/>
    <n v="1198552.4163437502"/>
    <n v="1259587.5"/>
    <x v="1"/>
    <n v="-61035.083656249801"/>
    <n v="61035.083656249801"/>
    <n v="4.8456406288764999E-2"/>
    <n v="-4.8456406288764999E-2"/>
    <x v="9"/>
    <n v="1036287.5"/>
    <n v="1.0842368276444392"/>
    <n v="1123581.0715275868"/>
    <n v="0.1079769594985765"/>
    <x v="0"/>
    <n v="1.0247686841986505"/>
    <n v="1228238.9826396981"/>
    <n v="2.4887923514882389E-2"/>
  </r>
  <r>
    <x v="9"/>
    <x v="2"/>
    <x v="2"/>
    <x v="7"/>
    <s v="Forecast"/>
    <n v="1138747.7985622277"/>
    <n v="1259587.5"/>
    <x v="0"/>
    <n v="-120839.70143777225"/>
    <n v="120839.70143777225"/>
    <n v="9.5935932547577901E-2"/>
    <n v="-9.5935932547577901E-2"/>
    <x v="9"/>
    <n v="1036287.5"/>
    <n v="1.0697819401522439"/>
    <n v="1108601.6523055185"/>
    <n v="0.11986928077206346"/>
    <x v="0"/>
    <n v="1.0247686841986505"/>
    <n v="1166953.0831667241"/>
    <n v="7.3543455165501342E-2"/>
  </r>
  <r>
    <x v="9"/>
    <x v="3"/>
    <x v="0"/>
    <x v="7"/>
    <s v="Forecast"/>
    <n v="1151908.3113516001"/>
    <n v="1185583.75"/>
    <x v="3"/>
    <n v="-33675.438648399897"/>
    <n v="33675.438648399897"/>
    <n v="2.84040993716386E-2"/>
    <n v="-2.84040993716386E-2"/>
    <x v="9"/>
    <n v="1155610"/>
    <n v="1.1064948151710643"/>
    <n v="1278676.4733598337"/>
    <n v="7.8520579722717782E-2"/>
    <x v="0"/>
    <n v="1.0247686841986505"/>
    <n v="1180439.5645412686"/>
    <n v="4.3389473402712982E-3"/>
  </r>
  <r>
    <x v="9"/>
    <x v="3"/>
    <x v="1"/>
    <x v="7"/>
    <s v="Forecast"/>
    <n v="1191361.1018456877"/>
    <n v="1185583.75"/>
    <x v="2"/>
    <n v="5777.3518456877209"/>
    <n v="5777.3518456877209"/>
    <n v="4.8730018825643697E-3"/>
    <n v="4.8730018825643697E-3"/>
    <x v="9"/>
    <n v="1155610"/>
    <n v="1.0842368276444392"/>
    <n v="1252954.9203941904"/>
    <n v="5.6825315288093613E-2"/>
    <x v="0"/>
    <n v="1.0247686841986505"/>
    <n v="1220869.5487438599"/>
    <n v="2.976238392594354E-2"/>
  </r>
  <r>
    <x v="9"/>
    <x v="3"/>
    <x v="2"/>
    <x v="7"/>
    <s v="Forecast"/>
    <n v="1144072.5799818856"/>
    <n v="1185583.75"/>
    <x v="1"/>
    <n v="-41511.170018114382"/>
    <n v="41511.170018114382"/>
    <n v="3.5013275121318403E-2"/>
    <n v="-3.5013275121318403E-2"/>
    <x v="9"/>
    <n v="1155610"/>
    <n v="1.0697819401522439"/>
    <n v="1236250.7078593345"/>
    <n v="4.2735874086781755E-2"/>
    <x v="0"/>
    <n v="1.0247686841986505"/>
    <n v="1172409.7524157923"/>
    <n v="1.1111823676908258E-2"/>
  </r>
  <r>
    <x v="9"/>
    <x v="3"/>
    <x v="3"/>
    <x v="7"/>
    <s v="Forecast"/>
    <n v="1265156.4559423134"/>
    <n v="1185583.75"/>
    <x v="0"/>
    <n v="79572.70594231342"/>
    <n v="79572.70594231342"/>
    <n v="6.7116899959461698E-2"/>
    <n v="6.7116899959461698E-2"/>
    <x v="9"/>
    <n v="1155610"/>
    <n v="1.0764346468633335"/>
    <n v="1243938.6422617368"/>
    <n v="4.9220388067681253E-2"/>
    <x v="0"/>
    <n v="1.0247686841986505"/>
    <n v="1296492.7166614325"/>
    <n v="9.3547981457600543E-2"/>
  </r>
  <r>
    <x v="9"/>
    <x v="4"/>
    <x v="0"/>
    <x v="7"/>
    <s v="Forecast"/>
    <n v="1140389.2282380841"/>
    <n v="1120347.5"/>
    <x v="4"/>
    <n v="20041.728238084121"/>
    <n v="20041.728238084121"/>
    <n v="1.7888849877456901E-2"/>
    <n v="1.7888849877456901E-2"/>
    <x v="9"/>
    <n v="1069802.5"/>
    <n v="1.1064948151710643"/>
    <n v="1183730.9195070425"/>
    <n v="5.6574785508105747E-2"/>
    <x v="0"/>
    <n v="1.0247686841986505"/>
    <n v="1168635.168895856"/>
    <n v="4.3100617349399191E-2"/>
  </r>
  <r>
    <x v="9"/>
    <x v="4"/>
    <x v="1"/>
    <x v="7"/>
    <s v="Forecast"/>
    <n v="1185999.9768873821"/>
    <n v="1120347.5"/>
    <x v="3"/>
    <n v="65652.476887382101"/>
    <n v="65652.476887382101"/>
    <n v="5.8600101207332597E-2"/>
    <n v="5.8600101207332597E-2"/>
    <x v="9"/>
    <n v="1069802.5"/>
    <n v="1.0842368276444392"/>
    <n v="1159919.2688060901"/>
    <n v="3.5320977470017216E-2"/>
    <x v="0"/>
    <n v="1.0247686841986505"/>
    <n v="1215375.6357745125"/>
    <n v="8.4820232806796583E-2"/>
  </r>
  <r>
    <x v="9"/>
    <x v="4"/>
    <x v="2"/>
    <x v="7"/>
    <s v="Forecast"/>
    <n v="1149225.5942589741"/>
    <n v="1120347.5"/>
    <x v="2"/>
    <n v="28878.094258974073"/>
    <n v="28878.094258974073"/>
    <n v="2.5776015262205802E-2"/>
    <n v="2.5776015262205802E-2"/>
    <x v="9"/>
    <n v="1069802.5"/>
    <n v="1.0697819401522439"/>
    <n v="1144455.3940297209"/>
    <n v="2.1518228968887707E-2"/>
    <x v="0"/>
    <n v="1.0247686841986505"/>
    <n v="1177690.4000761812"/>
    <n v="5.1183137442785527E-2"/>
  </r>
  <r>
    <x v="9"/>
    <x v="4"/>
    <x v="3"/>
    <x v="7"/>
    <s v="Forecast"/>
    <n v="1270545.7681445524"/>
    <n v="1120347.5"/>
    <x v="1"/>
    <n v="150198.26814455236"/>
    <n v="150198.26814455236"/>
    <n v="0.13406400080738601"/>
    <n v="0.13406400080738601"/>
    <x v="9"/>
    <n v="1069802.5"/>
    <n v="1.0764346468633335"/>
    <n v="1151572.4763010114"/>
    <n v="2.7870795713840033E-2"/>
    <x v="0"/>
    <n v="1.0247686841986505"/>
    <n v="1302015.5150356567"/>
    <n v="0.16215327390444192"/>
  </r>
  <r>
    <x v="9"/>
    <x v="4"/>
    <x v="4"/>
    <x v="7"/>
    <s v="Forecast"/>
    <n v="1190945.2187478687"/>
    <n v="1120347.5"/>
    <x v="0"/>
    <n v="70597.718747868668"/>
    <n v="70597.718747868668"/>
    <n v="6.3014126195549802E-2"/>
    <n v="6.3014126195549802E-2"/>
    <x v="9"/>
    <n v="1069802.5"/>
    <n v="1.0827591086226132"/>
    <n v="1158338.4013022431"/>
    <n v="3.3909926431078853E-2"/>
    <x v="1"/>
    <n v="1.0247686841986505"/>
    <n v="1220443.3647689275"/>
    <n v="8.9343587385991796E-2"/>
  </r>
  <r>
    <x v="9"/>
    <x v="5"/>
    <x v="0"/>
    <x v="7"/>
    <s v="Forecast"/>
    <n v="1128985.3359557032"/>
    <n v="1286213.75"/>
    <x v="5"/>
    <n v="-157228.41404429683"/>
    <n v="157228.41404429683"/>
    <n v="0.122241279137544"/>
    <n v="-0.122241279137544"/>
    <x v="9"/>
    <n v="1162788.75"/>
    <n v="1.1064948151710643"/>
    <n v="1286619.7230142429"/>
    <n v="3.1563417374674087E-4"/>
    <x v="0"/>
    <n v="1.0247686841986505"/>
    <n v="1156948.8172068973"/>
    <n v="0.1005003505778901"/>
  </r>
  <r>
    <x v="9"/>
    <x v="5"/>
    <x v="1"/>
    <x v="7"/>
    <s v="Forecast"/>
    <n v="1181255.9769798324"/>
    <n v="1286213.75"/>
    <x v="4"/>
    <n v="-104957.7730201676"/>
    <n v="104957.7730201676"/>
    <n v="8.1602123301953197E-2"/>
    <n v="-8.1602123301953197E-2"/>
    <x v="9"/>
    <n v="1162788.75"/>
    <n v="1.0842368276444392"/>
    <n v="1260738.3855206429"/>
    <n v="1.9806478106268996E-2"/>
    <x v="0"/>
    <n v="1.0247686841986505"/>
    <n v="1210514.1332314142"/>
    <n v="5.8854616325308098E-2"/>
  </r>
  <r>
    <x v="9"/>
    <x v="5"/>
    <x v="2"/>
    <x v="7"/>
    <s v="Forecast"/>
    <n v="1154722.1428212018"/>
    <n v="1286213.75"/>
    <x v="3"/>
    <n v="-131491.60717879818"/>
    <n v="131491.60717879818"/>
    <n v="0.102231535916016"/>
    <n v="-0.102231535916016"/>
    <x v="9"/>
    <n v="1162788.75"/>
    <n v="1.0697819401522439"/>
    <n v="1243930.4049622025"/>
    <n v="3.2874275397691451E-2"/>
    <x v="0"/>
    <n v="1.0247686841986505"/>
    <n v="1183323.0909139293"/>
    <n v="7.9994992345611859E-2"/>
  </r>
  <r>
    <x v="9"/>
    <x v="5"/>
    <x v="3"/>
    <x v="7"/>
    <s v="Forecast"/>
    <n v="1276294.3678269405"/>
    <n v="1286213.75"/>
    <x v="2"/>
    <n v="-9919.3821730595082"/>
    <n v="9919.3821730595082"/>
    <n v="7.71207909498674E-3"/>
    <n v="-7.71207909498674E-3"/>
    <x v="9"/>
    <n v="1162788.75"/>
    <n v="1.0764346468633335"/>
    <n v="1251666.0974829069"/>
    <n v="2.6859962053035983E-2"/>
    <x v="0"/>
    <n v="1.0247686841986505"/>
    <n v="1307906.4999681623"/>
    <n v="1.6865587052045022E-2"/>
  </r>
  <r>
    <x v="9"/>
    <x v="5"/>
    <x v="4"/>
    <x v="7"/>
    <s v="Forecast"/>
    <n v="1196664.1187455954"/>
    <n v="1286213.75"/>
    <x v="1"/>
    <n v="-89549.63125440455"/>
    <n v="89549.63125440455"/>
    <n v="6.9622666725810203E-2"/>
    <n v="-6.9622666725810203E-2"/>
    <x v="9"/>
    <n v="1162788.75"/>
    <n v="1.0827591086226132"/>
    <n v="1259020.1104664025"/>
    <n v="2.1142395292848882E-2"/>
    <x v="1"/>
    <n v="1.0247686841986505"/>
    <n v="1226303.9143946616"/>
    <n v="4.657844437235914E-2"/>
  </r>
  <r>
    <x v="9"/>
    <x v="5"/>
    <x v="5"/>
    <x v="7"/>
    <s v="Forecast"/>
    <n v="1213939.1404557975"/>
    <n v="1286213.75"/>
    <x v="0"/>
    <n v="-72274.609544202453"/>
    <n v="72274.609544202453"/>
    <n v="5.6191756264619697E-2"/>
    <n v="-5.6191756264619697E-2"/>
    <x v="9"/>
    <n v="1162788.75"/>
    <n v="1.0962217937329439"/>
    <n v="1274674.3692574876"/>
    <n v="8.97158869784467E-3"/>
    <x v="1"/>
    <n v="1.0247686841986505"/>
    <n v="1244006.8156621284"/>
    <n v="3.2814867931455105E-2"/>
  </r>
  <r>
    <x v="9"/>
    <x v="6"/>
    <x v="0"/>
    <x v="7"/>
    <s v="Forecast"/>
    <n v="1117695.4825961462"/>
    <n v="1302538.75"/>
    <x v="6"/>
    <n v="-184843.26740385382"/>
    <n v="184843.26740385382"/>
    <n v="0.14190999492633399"/>
    <n v="-0.14190999492633399"/>
    <x v="9"/>
    <n v="1223346.25"/>
    <n v="1.1064948151710643"/>
    <n v="1353626.2827839646"/>
    <n v="3.9221507063774225E-2"/>
    <x v="0"/>
    <n v="1.0247686841986505"/>
    <n v="1145379.3290348283"/>
    <n v="0.1206562345766463"/>
  </r>
  <r>
    <x v="9"/>
    <x v="6"/>
    <x v="1"/>
    <x v="7"/>
    <s v="Forecast"/>
    <n v="1177712.2090488931"/>
    <n v="1302538.75"/>
    <x v="5"/>
    <n v="-124826.54095110693"/>
    <n v="124826.54095110693"/>
    <n v="9.5833264807751006E-2"/>
    <n v="-9.5833264807751006E-2"/>
    <x v="9"/>
    <n v="1223346.25"/>
    <n v="1.0842368276444392"/>
    <n v="1326397.0572107211"/>
    <n v="1.8316773463147317E-2"/>
    <x v="0"/>
    <n v="1.0247686841986505"/>
    <n v="1206882.5908317203"/>
    <n v="7.3438244480849207E-2"/>
  </r>
  <r>
    <x v="9"/>
    <x v="6"/>
    <x v="2"/>
    <x v="7"/>
    <s v="Forecast"/>
    <n v="1159875.1570982903"/>
    <n v="1302538.75"/>
    <x v="4"/>
    <n v="-142663.59290170972"/>
    <n v="142663.59290170972"/>
    <n v="0.109527331069198"/>
    <n v="-0.109527331069198"/>
    <x v="9"/>
    <n v="1223346.25"/>
    <n v="1.0697819401522439"/>
    <n v="1308713.7248029721"/>
    <n v="4.7407225335691933E-3"/>
    <x v="0"/>
    <n v="1.0247686841986505"/>
    <n v="1188603.7385743179"/>
    <n v="8.7471494744921871E-2"/>
  </r>
  <r>
    <x v="9"/>
    <x v="6"/>
    <x v="3"/>
    <x v="7"/>
    <s v="Forecast"/>
    <n v="1281683.6800291794"/>
    <n v="1302538.75"/>
    <x v="3"/>
    <n v="-20855.069970820565"/>
    <n v="20855.069970820565"/>
    <n v="1.6011093697458598E-2"/>
    <n v="-1.6011093697458598E-2"/>
    <x v="9"/>
    <n v="1223346.25"/>
    <n v="1.0764346468633335"/>
    <n v="1316852.2886103333"/>
    <n v="1.0988954156130361E-2"/>
    <x v="0"/>
    <n v="1.0247686841986505"/>
    <n v="1313429.2983423865"/>
    <n v="8.3610167777246492E-3"/>
  </r>
  <r>
    <x v="9"/>
    <x v="6"/>
    <x v="4"/>
    <x v="7"/>
    <s v="Forecast"/>
    <n v="1202025.5874934644"/>
    <n v="1302538.75"/>
    <x v="2"/>
    <n v="-100513.16250653565"/>
    <n v="100513.16250653565"/>
    <n v="7.7167118833536205E-2"/>
    <n v="-7.7167118833536205E-2"/>
    <x v="9"/>
    <n v="1223346.25"/>
    <n v="1.0827591086226132"/>
    <n v="1324589.2951868165"/>
    <n v="1.6928897652232214E-2"/>
    <x v="1"/>
    <n v="1.0247686841986505"/>
    <n v="1231798.1796687874"/>
    <n v="5.4309762631793178E-2"/>
  </r>
  <r>
    <x v="9"/>
    <x v="6"/>
    <x v="5"/>
    <x v="7"/>
    <s v="Forecast"/>
    <n v="1234566.7489346301"/>
    <n v="1302538.75"/>
    <x v="1"/>
    <n v="-67972.001065369928"/>
    <n v="67972.001065369928"/>
    <n v="5.2184244856723003E-2"/>
    <n v="-5.2184244856723003E-2"/>
    <x v="9"/>
    <n v="1223346.25"/>
    <n v="1.0962217937329439"/>
    <n v="1341058.8205314705"/>
    <n v="2.9573070690964449E-2"/>
    <x v="1"/>
    <n v="1.0247686841986505"/>
    <n v="1265145.3428611467"/>
    <n v="2.8708095739073663E-2"/>
  </r>
  <r>
    <x v="9"/>
    <x v="6"/>
    <x v="6"/>
    <x v="7"/>
    <s v="Forecast"/>
    <n v="1215701.099031938"/>
    <n v="1302538.75"/>
    <x v="0"/>
    <n v="-86837.650968061993"/>
    <n v="86837.650968061993"/>
    <n v="6.6667998144440604E-2"/>
    <n v="-6.6667998144440604E-2"/>
    <x v="9"/>
    <n v="1223346.25"/>
    <n v="1.0597767721460969"/>
    <n v="1296473.9400420322"/>
    <n v="4.6561455142642306E-3"/>
    <x v="1"/>
    <n v="1.0247686841986505"/>
    <n v="1245812.4156338125"/>
    <n v="4.3550592537985877E-2"/>
  </r>
  <r>
    <x v="10"/>
    <x v="0"/>
    <x v="0"/>
    <x v="7"/>
    <s v="Forecast"/>
    <n v="7851.9156250000005"/>
    <n v="7485"/>
    <x v="0"/>
    <n v="366.91562500000055"/>
    <n v="366.91562500000055"/>
    <n v="4.9020123580494401E-2"/>
    <n v="4.9020123580494401E-2"/>
    <x v="10"/>
    <n v="8025"/>
    <n v="1.0865722944982412"/>
    <n v="8719.7426633483865"/>
    <n v="0.16496227967246313"/>
    <x v="0"/>
    <n v="1.005048087592062"/>
    <n v="7891.5527828404811"/>
    <n v="5.4315669050164474E-2"/>
  </r>
  <r>
    <x v="10"/>
    <x v="1"/>
    <x v="0"/>
    <x v="7"/>
    <s v="Forecast"/>
    <n v="7793.0262578125003"/>
    <n v="7010"/>
    <x v="1"/>
    <n v="783.02625781250026"/>
    <n v="783.02625781250026"/>
    <n v="0.111701320657989"/>
    <n v="0.111701320657989"/>
    <x v="10"/>
    <n v="8220"/>
    <n v="1.0865722944982412"/>
    <n v="8931.624260775543"/>
    <n v="0.27412614276398617"/>
    <x v="0"/>
    <n v="1.005048087592062"/>
    <n v="7832.3661369691772"/>
    <n v="0.1173132863008812"/>
  </r>
  <r>
    <x v="10"/>
    <x v="1"/>
    <x v="1"/>
    <x v="7"/>
    <s v="Forecast"/>
    <n v="8812.2570201012968"/>
    <n v="7010"/>
    <x v="0"/>
    <n v="1802.2570201012968"/>
    <n v="1802.2570201012968"/>
    <n v="0.257098005720584"/>
    <n v="0.257098005720584"/>
    <x v="10"/>
    <n v="8220"/>
    <n v="1.0306878425016397"/>
    <n v="8472.2540653634787"/>
    <n v="0.20859544441704403"/>
    <x v="0"/>
    <n v="1.005048087592062"/>
    <n v="8856.7420654225316"/>
    <n v="0.26344394656526843"/>
  </r>
  <r>
    <x v="10"/>
    <x v="2"/>
    <x v="0"/>
    <x v="7"/>
    <s v="Forecast"/>
    <n v="7734.5785608789074"/>
    <n v="7707.5"/>
    <x v="2"/>
    <n v="27.07856087890741"/>
    <n v="27.07856087890741"/>
    <n v="3.5132741977174698E-3"/>
    <n v="3.5132741977174698E-3"/>
    <x v="10"/>
    <n v="7363.75"/>
    <n v="1.0865722944982412"/>
    <n v="8001.2467336114241"/>
    <n v="3.8111804555488051E-2"/>
    <x v="0"/>
    <n v="1.005048087592062"/>
    <n v="7773.6233909419088"/>
    <n v="8.5790971056644624E-3"/>
  </r>
  <r>
    <x v="10"/>
    <x v="2"/>
    <x v="1"/>
    <x v="7"/>
    <s v="Forecast"/>
    <n v="8366.3362819653885"/>
    <n v="7707.5"/>
    <x v="1"/>
    <n v="658.83628196538848"/>
    <n v="658.83628196538848"/>
    <n v="8.5479893865116896E-2"/>
    <n v="8.5479893865116896E-2"/>
    <x v="10"/>
    <n v="7363.75"/>
    <n v="1.0306878425016397"/>
    <n v="7589.7276002214494"/>
    <n v="1.5280233510029271E-2"/>
    <x v="0"/>
    <n v="1.005048087592062"/>
    <n v="8408.5702803413951"/>
    <n v="9.0959491448770038E-2"/>
  </r>
  <r>
    <x v="10"/>
    <x v="2"/>
    <x v="2"/>
    <x v="7"/>
    <s v="Forecast"/>
    <n v="8284.0246000193802"/>
    <n v="7707.5"/>
    <x v="0"/>
    <n v="576.52460001938016"/>
    <n v="576.52460001938016"/>
    <n v="7.4800467080036404E-2"/>
    <n v="7.4800467080036404E-2"/>
    <x v="10"/>
    <n v="7363.75"/>
    <n v="0.97453766377917506"/>
    <n v="7176.2517216538999"/>
    <n v="6.8926147044579958E-2"/>
    <x v="0"/>
    <n v="1.005048087592062"/>
    <n v="8325.8430818150737"/>
    <n v="8.0226153981845433E-2"/>
  </r>
  <r>
    <x v="10"/>
    <x v="3"/>
    <x v="0"/>
    <x v="7"/>
    <s v="Forecast"/>
    <n v="7676.5692216723155"/>
    <n v="7153.75"/>
    <x v="3"/>
    <n v="522.81922167231551"/>
    <n v="522.81922167231551"/>
    <n v="7.3083239094504995E-2"/>
    <n v="7.3083239094504995E-2"/>
    <x v="10"/>
    <n v="8238.75"/>
    <n v="1.0865722944982412"/>
    <n v="8951.9974912973848"/>
    <n v="0.25137130753763898"/>
    <x v="0"/>
    <n v="1.005048087592062"/>
    <n v="7715.3212155098445"/>
    <n v="7.8500257279027708E-2"/>
  </r>
  <r>
    <x v="10"/>
    <x v="3"/>
    <x v="1"/>
    <x v="7"/>
    <s v="Forecast"/>
    <n v="8253.52436465139"/>
    <n v="7153.75"/>
    <x v="2"/>
    <n v="1099.77436465139"/>
    <n v="1099.77436465139"/>
    <n v="0.15373396675189799"/>
    <n v="0.15373396675189799"/>
    <x v="10"/>
    <n v="8238.75"/>
    <n v="1.0306878425016397"/>
    <n v="8491.5794624103837"/>
    <n v="0.18701093306453032"/>
    <x v="0"/>
    <n v="1.005048087592062"/>
    <n v="8295.1888785873689"/>
    <n v="0.15955811687399879"/>
  </r>
  <r>
    <x v="10"/>
    <x v="3"/>
    <x v="2"/>
    <x v="7"/>
    <s v="Forecast"/>
    <n v="8158.7928862683475"/>
    <n v="7153.75"/>
    <x v="1"/>
    <n v="1005.0428862683475"/>
    <n v="1005.0428862683475"/>
    <n v="0.14049175415248599"/>
    <n v="0.14049175415248599"/>
    <x v="10"/>
    <n v="8238.75"/>
    <n v="0.97453766377917506"/>
    <n v="8028.9721774606787"/>
    <n v="0.12234452943710344"/>
    <x v="0"/>
    <n v="1.005048087592062"/>
    <n v="8199.9791874037219"/>
    <n v="0.14624905642547223"/>
  </r>
  <r>
    <x v="10"/>
    <x v="3"/>
    <x v="3"/>
    <x v="7"/>
    <s v="Forecast"/>
    <n v="7497.2846703889409"/>
    <n v="7153.75"/>
    <x v="0"/>
    <n v="343.53467038894087"/>
    <n v="343.53467038894087"/>
    <n v="4.8021620882605698E-2"/>
    <n v="4.8021620882605698E-2"/>
    <x v="10"/>
    <n v="8238.75"/>
    <n v="0.94406323742520104"/>
    <n v="7777.9009973368748"/>
    <n v="8.724808629556173E-2"/>
    <x v="0"/>
    <n v="1.005048087592062"/>
    <n v="7535.1316201076879"/>
    <n v="5.3312125823195937E-2"/>
  </r>
  <r>
    <x v="10"/>
    <x v="4"/>
    <x v="0"/>
    <x v="7"/>
    <s v="Forecast"/>
    <n v="7618.9949525097736"/>
    <n v="6375"/>
    <x v="4"/>
    <n v="1243.9949525097736"/>
    <n v="1243.9949525097736"/>
    <n v="0.19513646313878799"/>
    <n v="0.19513646313878799"/>
    <x v="10"/>
    <n v="7176.25"/>
    <n v="1.0865722944982412"/>
    <n v="7797.514428393004"/>
    <n v="0.22313951817929475"/>
    <x v="0"/>
    <n v="1.005048087592062"/>
    <n v="7657.4563063935211"/>
    <n v="0.20116961668917979"/>
  </r>
  <r>
    <x v="10"/>
    <x v="4"/>
    <x v="1"/>
    <x v="7"/>
    <s v="Forecast"/>
    <n v="7809.9056143413372"/>
    <n v="6375"/>
    <x v="3"/>
    <n v="1434.9056143413372"/>
    <n v="1434.9056143413372"/>
    <n v="0.225083233622171"/>
    <n v="0.225083233622171"/>
    <x v="10"/>
    <n v="7176.25"/>
    <n v="1.0306878425016397"/>
    <n v="7396.4736297523923"/>
    <n v="0.16023115760821841"/>
    <x v="0"/>
    <n v="1.005048087592062"/>
    <n v="7849.3307019682688"/>
    <n v="0.23126756109306179"/>
  </r>
  <r>
    <x v="10"/>
    <x v="4"/>
    <x v="2"/>
    <x v="7"/>
    <s v="Forecast"/>
    <n v="7713.8886333331102"/>
    <n v="6375"/>
    <x v="2"/>
    <n v="1338.8886333331102"/>
    <n v="1338.8886333331102"/>
    <n v="0.210021746405194"/>
    <n v="0.210021746405194"/>
    <x v="10"/>
    <n v="7176.25"/>
    <n v="0.97453766377917506"/>
    <n v="6993.525909695305"/>
    <n v="9.7023672109067455E-2"/>
    <x v="0"/>
    <n v="1.005048087592062"/>
    <n v="7752.8290188295869"/>
    <n v="0.21613004216934695"/>
  </r>
  <r>
    <x v="10"/>
    <x v="4"/>
    <x v="3"/>
    <x v="7"/>
    <s v="Forecast"/>
    <n v="7027.3444107310297"/>
    <n v="6375"/>
    <x v="1"/>
    <n v="652.34441073102971"/>
    <n v="652.34441073102971"/>
    <n v="0.102328535016632"/>
    <n v="0.102328535016632"/>
    <x v="10"/>
    <n v="7176.25"/>
    <n v="0.94406323742520104"/>
    <n v="6774.8338075725987"/>
    <n v="6.2719028638839019E-2"/>
    <x v="0"/>
    <n v="1.005048087592062"/>
    <n v="7062.8190608559871"/>
    <n v="0.10789318601662543"/>
  </r>
  <r>
    <x v="10"/>
    <x v="4"/>
    <x v="4"/>
    <x v="7"/>
    <s v="Forecast"/>
    <n v="7812.6290189583069"/>
    <n v="6375"/>
    <x v="0"/>
    <n v="1437.6290189583069"/>
    <n v="1437.6290189583069"/>
    <n v="0.225510434346401"/>
    <n v="0.225510434346401"/>
    <x v="10"/>
    <n v="7176.25"/>
    <n v="0.92259489888557999"/>
    <n v="6620.7716431276431"/>
    <n v="3.8552414608257736E-2"/>
    <x v="1"/>
    <n v="1.005048087592062"/>
    <n v="7852.067854570294"/>
    <n v="0.23169691836396769"/>
  </r>
  <r>
    <x v="10"/>
    <x v="5"/>
    <x v="0"/>
    <x v="7"/>
    <s v="Forecast"/>
    <n v="7561.85249036595"/>
    <n v="7566.25"/>
    <x v="5"/>
    <n v="-4.3975096340500386"/>
    <n v="4.3975096340500386"/>
    <n v="5.8120067854618E-4"/>
    <n v="-5.8120067854618E-4"/>
    <x v="10"/>
    <n v="7906.25"/>
    <n v="1.0865722944982412"/>
    <n v="8590.7122033767191"/>
    <n v="0.13539893651104828"/>
    <x v="0"/>
    <n v="1.005048087592062"/>
    <n v="7600.0253840955693"/>
    <n v="4.4639529615819306E-3"/>
  </r>
  <r>
    <x v="10"/>
    <x v="5"/>
    <x v="1"/>
    <x v="7"/>
    <s v="Forecast"/>
    <n v="7888.1"/>
    <n v="7566.25"/>
    <x v="4"/>
    <n v="321.85000000000036"/>
    <n v="321.85000000000036"/>
    <n v="4.2537584668759301E-2"/>
    <n v="4.2537584668759301E-2"/>
    <x v="10"/>
    <n v="7906.25"/>
    <n v="1.0306878425016397"/>
    <n v="8148.875754778589"/>
    <n v="7.7003238695336401E-2"/>
    <x v="0"/>
    <n v="1.005048087592062"/>
    <n v="7927.9198197349442"/>
    <n v="4.7800405714183938E-2"/>
  </r>
  <r>
    <x v="10"/>
    <x v="5"/>
    <x v="2"/>
    <x v="7"/>
    <s v="Forecast"/>
    <n v="8522.2407953483926"/>
    <n v="7566.25"/>
    <x v="3"/>
    <n v="955.99079534839257"/>
    <n v="955.99079534839257"/>
    <n v="0.12634935342453599"/>
    <n v="0.12634935342453599"/>
    <x v="10"/>
    <n v="7906.25"/>
    <n v="0.97453766377917506"/>
    <n v="7704.9384042541024"/>
    <n v="1.8329873352599023E-2"/>
    <x v="0"/>
    <n v="1.005048087592062"/>
    <n v="8565.2618133639553"/>
    <n v="0.13203526361988505"/>
  </r>
  <r>
    <x v="10"/>
    <x v="5"/>
    <x v="3"/>
    <x v="7"/>
    <s v="Forecast"/>
    <n v="7857.5630477016912"/>
    <n v="7566.25"/>
    <x v="2"/>
    <n v="291.31304770169118"/>
    <n v="291.31304770169118"/>
    <n v="3.8501641857153997E-2"/>
    <n v="3.8501641857153997E-2"/>
    <x v="10"/>
    <n v="7906.25"/>
    <n v="0.94406323742520104"/>
    <n v="7463.9999708929954"/>
    <n v="1.3513963866777412E-2"/>
    <x v="0"/>
    <n v="1.005048087592062"/>
    <n v="7897.2287142266387"/>
    <n v="4.3744089109749036E-2"/>
  </r>
  <r>
    <x v="10"/>
    <x v="5"/>
    <x v="4"/>
    <x v="7"/>
    <s v="Forecast"/>
    <n v="8949.9206853610885"/>
    <n v="7566.25"/>
    <x v="1"/>
    <n v="1383.6706853610885"/>
    <n v="1383.6706853610885"/>
    <n v="0.182874037384581"/>
    <n v="0.182874037384581"/>
    <x v="10"/>
    <n v="7906.25"/>
    <n v="0.92259489888557999"/>
    <n v="7294.2659193141171"/>
    <n v="3.5947012150785773E-2"/>
    <x v="1"/>
    <n v="1.005048087592062"/>
    <n v="8995.1006689227979"/>
    <n v="0.18884528913567461"/>
  </r>
  <r>
    <x v="10"/>
    <x v="5"/>
    <x v="5"/>
    <x v="7"/>
    <s v="Forecast"/>
    <n v="8071.7977470751721"/>
    <n v="7566.25"/>
    <x v="0"/>
    <n v="505.54774707517208"/>
    <n v="505.54774707517208"/>
    <n v="6.6816156890820697E-2"/>
    <n v="6.6816156890820697E-2"/>
    <x v="10"/>
    <n v="7906.25"/>
    <n v="0.93444454033572599"/>
    <n v="7387.9521470293339"/>
    <n v="2.3564890529742751E-2"/>
    <x v="1"/>
    <n v="1.005048087592062"/>
    <n v="8112.5448891278165"/>
    <n v="7.2201538295432549E-2"/>
  </r>
  <r>
    <x v="10"/>
    <x v="6"/>
    <x v="0"/>
    <x v="7"/>
    <s v="Forecast"/>
    <n v="7505.1385966882062"/>
    <n v="7671.25"/>
    <x v="6"/>
    <n v="-166.11140331179377"/>
    <n v="166.11140331179377"/>
    <n v="2.16537595974312E-2"/>
    <n v="-2.16537595974312E-2"/>
    <x v="10"/>
    <n v="8707.5"/>
    <n v="1.0865722944982412"/>
    <n v="9461.3282543434361"/>
    <n v="0.23334896585868484"/>
    <x v="0"/>
    <n v="1.005048087592062"/>
    <n v="7543.0251937148532"/>
    <n v="1.6714982080514487E-2"/>
  </r>
  <r>
    <x v="10"/>
    <x v="6"/>
    <x v="1"/>
    <x v="7"/>
    <s v="Forecast"/>
    <n v="7966.9810000000007"/>
    <n v="7671.25"/>
    <x v="5"/>
    <n v="295.73100000000068"/>
    <n v="295.73100000000068"/>
    <n v="3.8550562163923802E-2"/>
    <n v="3.8550562163923802E-2"/>
    <x v="10"/>
    <n v="8707.5"/>
    <n v="1.0306878425016397"/>
    <n v="8974.7143885830283"/>
    <n v="0.16991551423601475"/>
    <x v="0"/>
    <n v="1.005048087592062"/>
    <n v="8007.1990179322947"/>
    <n v="4.3793256370512595E-2"/>
  </r>
  <r>
    <x v="10"/>
    <x v="6"/>
    <x v="2"/>
    <x v="7"/>
    <s v="Forecast"/>
    <n v="8599.537967966744"/>
    <n v="7671.25"/>
    <x v="4"/>
    <n v="928.28796796674396"/>
    <n v="928.28796796674396"/>
    <n v="0.121008697144109"/>
    <n v="0.121008697144109"/>
    <x v="10"/>
    <n v="8707.5"/>
    <n v="0.97453766377917506"/>
    <n v="8485.786707357167"/>
    <n v="0.10618044091343222"/>
    <x v="0"/>
    <n v="1.005048087592062"/>
    <n v="8642.9491888803022"/>
    <n v="0.12666764723875537"/>
  </r>
  <r>
    <x v="10"/>
    <x v="6"/>
    <x v="3"/>
    <x v="7"/>
    <s v="Forecast"/>
    <n v="7969.5729075634263"/>
    <n v="7671.25"/>
    <x v="3"/>
    <n v="298.32290756342627"/>
    <n v="298.32290756342627"/>
    <n v="3.88884350742612E-2"/>
    <n v="3.88884350742612E-2"/>
    <x v="10"/>
    <n v="8707.5"/>
    <n v="0.94406323742520104"/>
    <n v="8220.4306398799381"/>
    <n v="7.1589459329305924E-2"/>
    <x v="0"/>
    <n v="1.005048087592062"/>
    <n v="8009.8040096721306"/>
    <n v="4.4132834892896287E-2"/>
  </r>
  <r>
    <x v="10"/>
    <x v="6"/>
    <x v="4"/>
    <x v="7"/>
    <s v="Forecast"/>
    <n v="8431.5641208718716"/>
    <n v="7671.25"/>
    <x v="2"/>
    <n v="760.31412087187164"/>
    <n v="760.31412087187164"/>
    <n v="9.91121552383082E-2"/>
    <n v="9.91121552383082E-2"/>
    <x v="10"/>
    <n v="8707.5"/>
    <n v="0.92259489888557999"/>
    <n v="8033.4950820461881"/>
    <n v="4.7221128505287681E-2"/>
    <x v="1"/>
    <n v="1.005048087592062"/>
    <n v="8474.1273950921204"/>
    <n v="0.10466056967145125"/>
  </r>
  <r>
    <x v="10"/>
    <x v="6"/>
    <x v="5"/>
    <x v="7"/>
    <s v="Forecast"/>
    <n v="8122.7810550451286"/>
    <n v="7671.25"/>
    <x v="1"/>
    <n v="451.5310550451286"/>
    <n v="451.5310550451286"/>
    <n v="5.8860166862653197E-2"/>
    <n v="5.8860166862653197E-2"/>
    <x v="10"/>
    <n v="8707.5"/>
    <n v="0.93444454033572599"/>
    <n v="8136.6758349733345"/>
    <n v="6.0671446631687734E-2"/>
    <x v="1"/>
    <n v="1.005048087592062"/>
    <n v="8163.7855653021379"/>
    <n v="6.4205385732721248E-2"/>
  </r>
  <r>
    <x v="10"/>
    <x v="6"/>
    <x v="6"/>
    <x v="7"/>
    <s v="Forecast"/>
    <n v="8079.3353500902649"/>
    <n v="7671.25"/>
    <x v="0"/>
    <n v="408.08535009026491"/>
    <n v="408.08535009026491"/>
    <n v="5.3196721536941799E-2"/>
    <n v="5.3196721536941799E-2"/>
    <x v="10"/>
    <n v="8707.5"/>
    <n v="0.90454943002140575"/>
    <n v="7876.3641619113905"/>
    <n v="2.6738036423189247E-2"/>
    <x v="1"/>
    <n v="1.005048087592062"/>
    <n v="8120.1205426231636"/>
    <n v="5.8513350838932845E-2"/>
  </r>
  <r>
    <x v="11"/>
    <x v="0"/>
    <x v="0"/>
    <x v="7"/>
    <s v="Forecast"/>
    <n v="5198.2218750000002"/>
    <n v="4976.25"/>
    <x v="0"/>
    <n v="221.97187500000018"/>
    <n v="221.97187500000018"/>
    <n v="4.4606254709871902E-2"/>
    <n v="4.4606254709871902E-2"/>
    <x v="11"/>
    <n v="5171.25"/>
    <n v="1.0627028531400908"/>
    <n v="5495.5021293006948"/>
    <n v="0.10434606969117204"/>
    <x v="0"/>
    <n v="1.018716649634493"/>
    <n v="5295.515172556733"/>
    <n v="6.4157783985276662E-2"/>
  </r>
  <r>
    <x v="11"/>
    <x v="1"/>
    <x v="0"/>
    <x v="7"/>
    <s v="Forecast"/>
    <n v="5185.2263203125003"/>
    <n v="4841.25"/>
    <x v="1"/>
    <n v="343.97632031250032"/>
    <n v="343.97632031250032"/>
    <n v="7.1051137683965995E-2"/>
    <n v="7.1051137683965995E-2"/>
    <x v="11"/>
    <n v="4968.75"/>
    <n v="1.0627028531400908"/>
    <n v="5280.3048015398263"/>
    <n v="9.0690379868799645E-2"/>
    <x v="0"/>
    <n v="1.018716649634493"/>
    <n v="5282.2763846253411"/>
    <n v="9.1097626568621956E-2"/>
  </r>
  <r>
    <x v="11"/>
    <x v="1"/>
    <x v="1"/>
    <x v="7"/>
    <s v="Forecast"/>
    <n v="5000"/>
    <n v="4841.25"/>
    <x v="0"/>
    <n v="158.75"/>
    <n v="158.75"/>
    <n v="3.2791117996385198E-2"/>
    <n v="3.2791117996385198E-2"/>
    <x v="11"/>
    <n v="4968.75"/>
    <n v="1.0460387648717306"/>
    <n v="5197.5051129564117"/>
    <n v="7.3587423280436187E-2"/>
    <x v="0"/>
    <n v="1.018716649634493"/>
    <n v="5093.5832481724656"/>
    <n v="5.2121507497540007E-2"/>
  </r>
  <r>
    <x v="11"/>
    <x v="2"/>
    <x v="0"/>
    <x v="7"/>
    <s v="Forecast"/>
    <n v="5172.2632545117194"/>
    <n v="5702.5"/>
    <x v="2"/>
    <n v="-530.23674548828058"/>
    <n v="530.23674548828058"/>
    <n v="9.29832083276248E-2"/>
    <n v="-9.29832083276248E-2"/>
    <x v="11"/>
    <n v="4570"/>
    <n v="1.0627028531400908"/>
    <n v="4856.5520388502155"/>
    <n v="0.14834685859706875"/>
    <x v="0"/>
    <n v="1.018716649634493"/>
    <n v="5269.070693663778"/>
    <n v="7.6006892825291009E-2"/>
  </r>
  <r>
    <x v="11"/>
    <x v="2"/>
    <x v="1"/>
    <x v="7"/>
    <s v="Forecast"/>
    <n v="5050"/>
    <n v="5702.5"/>
    <x v="1"/>
    <n v="-652.5"/>
    <n v="652.5"/>
    <n v="0.114423498465585"/>
    <n v="-0.114423498465585"/>
    <x v="11"/>
    <n v="4570"/>
    <n v="1.0460387648717306"/>
    <n v="4780.3971554638092"/>
    <n v="0.16170150715233508"/>
    <x v="0"/>
    <n v="1.018716649634493"/>
    <n v="5144.5190806541896"/>
    <n v="9.7848473361825589E-2"/>
  </r>
  <r>
    <x v="11"/>
    <x v="2"/>
    <x v="2"/>
    <x v="7"/>
    <s v="Forecast"/>
    <n v="5161.1091545741338"/>
    <n v="5702.5"/>
    <x v="0"/>
    <n v="-541.39084542586625"/>
    <n v="541.39084542586625"/>
    <n v="9.4939210070296598E-2"/>
    <n v="-9.4939210070296598E-2"/>
    <x v="11"/>
    <n v="4570"/>
    <n v="1.0336103607940654"/>
    <n v="4723.5993488288786"/>
    <n v="0.1716616661413628"/>
    <x v="0"/>
    <n v="1.018716649634493"/>
    <n v="5257.7078263456724"/>
    <n v="7.7999504367264813E-2"/>
  </r>
  <r>
    <x v="11"/>
    <x v="3"/>
    <x v="0"/>
    <x v="7"/>
    <s v="Forecast"/>
    <n v="5159.3325963754414"/>
    <n v="5518.75"/>
    <x v="3"/>
    <n v="-359.41740362455857"/>
    <n v="359.41740362455857"/>
    <n v="6.5126596353260902E-2"/>
    <n v="-6.5126596353260902E-2"/>
    <x v="11"/>
    <n v="5177.5"/>
    <n v="1.0627028531400908"/>
    <n v="5502.1440221328203"/>
    <n v="3.0090107120597448E-3"/>
    <x v="0"/>
    <n v="1.018716649634493"/>
    <n v="5255.8980169296201"/>
    <n v="4.762889840459885E-2"/>
  </r>
  <r>
    <x v="11"/>
    <x v="3"/>
    <x v="1"/>
    <x v="7"/>
    <s v="Forecast"/>
    <n v="5055.0499999999993"/>
    <n v="5518.75"/>
    <x v="2"/>
    <n v="-463.70000000000073"/>
    <n v="463.70000000000073"/>
    <n v="8.4022650056625306E-2"/>
    <n v="-8.4022650056625306E-2"/>
    <x v="11"/>
    <n v="5177.5"/>
    <n v="1.0460387648717306"/>
    <n v="5415.8657051233859"/>
    <n v="1.864268083834458E-2"/>
    <x v="0"/>
    <n v="1.018716649634493"/>
    <n v="5149.663599734843"/>
    <n v="6.6878622924603753E-2"/>
  </r>
  <r>
    <x v="11"/>
    <x v="3"/>
    <x v="2"/>
    <x v="7"/>
    <s v="Forecast"/>
    <n v="5173.2864386616666"/>
    <n v="5518.75"/>
    <x v="1"/>
    <n v="-345.46356133833342"/>
    <n v="345.46356133833342"/>
    <n v="6.2598153809890603E-2"/>
    <n v="-6.2598153809890603E-2"/>
    <x v="11"/>
    <n v="5177.5"/>
    <n v="1.0336103607940654"/>
    <n v="5351.5176430112733"/>
    <n v="3.0302578842804382E-2"/>
    <x v="0"/>
    <n v="1.018716649634493"/>
    <n v="5270.1130283929715"/>
    <n v="4.5053131888023283E-2"/>
  </r>
  <r>
    <x v="11"/>
    <x v="3"/>
    <x v="3"/>
    <x v="7"/>
    <s v="Forecast"/>
    <n v="5227.0253757803575"/>
    <n v="5518.75"/>
    <x v="0"/>
    <n v="-291.72462421964246"/>
    <n v="291.72462421964246"/>
    <n v="5.2860634060184403E-2"/>
    <n v="-5.2860634060184403E-2"/>
    <x v="11"/>
    <n v="5177.5"/>
    <n v="1.0614809848083593"/>
    <n v="5495.8177988452799"/>
    <n v="4.1553252375483817E-3"/>
    <x v="0"/>
    <n v="1.018716649634493"/>
    <n v="5324.8577783694427"/>
    <n v="3.5133358392852962E-2"/>
  </r>
  <r>
    <x v="11"/>
    <x v="4"/>
    <x v="0"/>
    <x v="7"/>
    <s v="Forecast"/>
    <n v="5146.4342648845022"/>
    <n v="4840"/>
    <x v="4"/>
    <n v="306.43426488450223"/>
    <n v="306.43426488450223"/>
    <n v="6.3312864645558298E-2"/>
    <n v="6.3312864645558298E-2"/>
    <x v="11"/>
    <n v="4782.5"/>
    <n v="1.0627028531400908"/>
    <n v="5082.3763951424844"/>
    <n v="5.0077767591422399E-2"/>
    <x v="0"/>
    <n v="1.018716649634493"/>
    <n v="5242.7582718872955"/>
    <n v="8.3214518984978406E-2"/>
  </r>
  <r>
    <x v="11"/>
    <x v="4"/>
    <x v="1"/>
    <x v="7"/>
    <s v="Forecast"/>
    <n v="5060.1050499999992"/>
    <n v="4840"/>
    <x v="3"/>
    <n v="220.10504999999921"/>
    <n v="220.10504999999921"/>
    <n v="4.5476249999999802E-2"/>
    <n v="4.5476249999999802E-2"/>
    <x v="11"/>
    <n v="4782.5"/>
    <n v="1.0460387648717306"/>
    <n v="5002.6803929990519"/>
    <n v="3.3611651446085113E-2"/>
    <x v="0"/>
    <n v="1.018716649634493"/>
    <n v="5154.8132633345786"/>
    <n v="6.5044062672433581E-2"/>
  </r>
  <r>
    <x v="11"/>
    <x v="4"/>
    <x v="2"/>
    <x v="7"/>
    <s v="Forecast"/>
    <n v="5185.0709071334732"/>
    <n v="4840"/>
    <x v="2"/>
    <n v="345.07090713347316"/>
    <n v="345.07090713347316"/>
    <n v="7.1295641969725904E-2"/>
    <n v="7.1295641969725904E-2"/>
    <x v="11"/>
    <n v="4782.5"/>
    <n v="1.0336103607940654"/>
    <n v="4943.2415504976179"/>
    <n v="2.1330898863144203E-2"/>
    <x v="0"/>
    <n v="1.018716649634493"/>
    <n v="5282.118062632293"/>
    <n v="9.1346707155432444E-2"/>
  </r>
  <r>
    <x v="11"/>
    <x v="4"/>
    <x v="3"/>
    <x v="7"/>
    <s v="Forecast"/>
    <n v="5239.7540818205125"/>
    <n v="4840"/>
    <x v="1"/>
    <n v="399.75408182051251"/>
    <n v="399.75408182051251"/>
    <n v="8.2593818557957097E-2"/>
    <n v="8.2593818557957097E-2"/>
    <x v="11"/>
    <n v="4782.5"/>
    <n v="1.0614809848083593"/>
    <n v="5076.5328098459786"/>
    <n v="4.8870415257433596E-2"/>
    <x v="0"/>
    <n v="1.018716649634493"/>
    <n v="5337.8247231408523"/>
    <n v="0.10285634775637444"/>
  </r>
  <r>
    <x v="11"/>
    <x v="4"/>
    <x v="4"/>
    <x v="7"/>
    <s v="Forecast"/>
    <n v="5268.5461949005057"/>
    <n v="4840"/>
    <x v="0"/>
    <n v="428.54619490050572"/>
    <n v="428.54619490050572"/>
    <n v="8.8542602252170602E-2"/>
    <n v="8.8542602252170602E-2"/>
    <x v="11"/>
    <n v="4782.5"/>
    <n v="1.0960205423829645"/>
    <n v="5241.7182439465278"/>
    <n v="8.2999637179034663E-2"/>
    <x v="1"/>
    <n v="1.018716649634493"/>
    <n v="5367.1557281136002"/>
    <n v="0.10891647275074383"/>
  </r>
  <r>
    <x v="11"/>
    <x v="5"/>
    <x v="0"/>
    <x v="7"/>
    <s v="Forecast"/>
    <n v="5133.5681792222922"/>
    <n v="5170"/>
    <x v="5"/>
    <n v="-36.431820777707799"/>
    <n v="36.431820777707799"/>
    <n v="7.0467738448177601E-3"/>
    <n v="-7.0467738448177601E-3"/>
    <x v="11"/>
    <n v="4721.25"/>
    <n v="1.0627028531400908"/>
    <n v="5017.2858453876543"/>
    <n v="2.9538521201614262E-2"/>
    <x v="0"/>
    <n v="1.018716649634493"/>
    <n v="5229.6513762075783"/>
    <n v="1.1537983792568341E-2"/>
  </r>
  <r>
    <x v="11"/>
    <x v="5"/>
    <x v="1"/>
    <x v="7"/>
    <s v="Forecast"/>
    <n v="5065.1651550499982"/>
    <n v="5170"/>
    <x v="4"/>
    <n v="-104.83484495000175"/>
    <n v="104.83484495000175"/>
    <n v="2.0277532872340801E-2"/>
    <n v="-2.0277532872340801E-2"/>
    <x v="11"/>
    <n v="4721.25"/>
    <n v="1.0460387648717306"/>
    <n v="4938.6105186506584"/>
    <n v="4.4756185947648283E-2"/>
    <x v="0"/>
    <n v="1.018716649634493"/>
    <n v="5159.9680765979119"/>
    <n v="1.9404107160711931E-3"/>
  </r>
  <r>
    <x v="11"/>
    <x v="5"/>
    <x v="2"/>
    <x v="7"/>
    <s v="Forecast"/>
    <n v="5197.6410068367341"/>
    <n v="5170"/>
    <x v="3"/>
    <n v="27.64100683673405"/>
    <n v="27.64100683673405"/>
    <n v="5.3464229858286401E-3"/>
    <n v="5.3464229858286401E-3"/>
    <x v="11"/>
    <n v="4721.25"/>
    <n v="1.0336103607940654"/>
    <n v="4879.9329158989813"/>
    <n v="5.6105818975051978E-2"/>
    <x v="0"/>
    <n v="1.018716649634493"/>
    <n v="5294.9234324875706"/>
    <n v="2.4163139746145184E-2"/>
  </r>
  <r>
    <x v="11"/>
    <x v="5"/>
    <x v="3"/>
    <x v="7"/>
    <s v="Forecast"/>
    <n v="5253.3313682633479"/>
    <n v="5170"/>
    <x v="2"/>
    <n v="83.33136826334794"/>
    <n v="83.33136826334794"/>
    <n v="1.6118253049003502E-2"/>
    <n v="1.6118253049003502E-2"/>
    <x v="11"/>
    <n v="4721.25"/>
    <n v="1.0614809848083593"/>
    <n v="5011.5170995264662"/>
    <n v="3.0654332780180628E-2"/>
    <x v="0"/>
    <n v="1.018716649634493"/>
    <n v="5351.6561308970249"/>
    <n v="3.51365823785348E-2"/>
  </r>
  <r>
    <x v="11"/>
    <x v="5"/>
    <x v="4"/>
    <x v="7"/>
    <s v="Forecast"/>
    <n v="5282.6329777264064"/>
    <n v="5170"/>
    <x v="1"/>
    <n v="112.63297772640635"/>
    <n v="112.63297772640635"/>
    <n v="2.17858757691308E-2"/>
    <n v="2.17858757691308E-2"/>
    <x v="11"/>
    <n v="4721.25"/>
    <n v="1.0960205423829645"/>
    <n v="5174.5869857255711"/>
    <n v="8.8723128154180651E-4"/>
    <x v="1"/>
    <n v="1.018716649634493"/>
    <n v="5381.5061683181302"/>
    <n v="4.0910284007375286E-2"/>
  </r>
  <r>
    <x v="11"/>
    <x v="5"/>
    <x v="5"/>
    <x v="7"/>
    <s v="Forecast"/>
    <n v="5245.9444772871211"/>
    <n v="5170"/>
    <x v="0"/>
    <n v="75.944477287121117"/>
    <n v="75.944477287121117"/>
    <n v="1.46894540207198E-2"/>
    <n v="1.46894540207198E-2"/>
    <x v="11"/>
    <n v="4721.25"/>
    <n v="1.1085816683433742"/>
    <n v="5233.8912016661552"/>
    <n v="1.2358066086296946E-2"/>
    <x v="1"/>
    <n v="1.018716649634493"/>
    <n v="5344.1309820705083"/>
    <n v="3.3681041019440666E-2"/>
  </r>
  <r>
    <x v="11"/>
    <x v="6"/>
    <x v="0"/>
    <x v="7"/>
    <s v="Forecast"/>
    <n v="5120.7342587742369"/>
    <n v="5191.25"/>
    <x v="6"/>
    <n v="-70.515741225763122"/>
    <n v="70.515741225763122"/>
    <n v="1.35835764460897E-2"/>
    <n v="-1.35835764460897E-2"/>
    <x v="11"/>
    <n v="5076.25"/>
    <n v="1.0627028531400908"/>
    <n v="5394.545358252386"/>
    <n v="3.9161157380666695E-2"/>
    <x v="0"/>
    <n v="1.018716649634493"/>
    <n v="5216.5772477670598"/>
    <n v="4.8788341472785586E-3"/>
  </r>
  <r>
    <x v="11"/>
    <x v="6"/>
    <x v="1"/>
    <x v="7"/>
    <s v="Forecast"/>
    <n v="5039.8393292747487"/>
    <n v="5191.25"/>
    <x v="5"/>
    <n v="-151.41067072525129"/>
    <n v="151.41067072525129"/>
    <n v="2.9166514948278599E-2"/>
    <n v="-2.9166514948278599E-2"/>
    <x v="11"/>
    <n v="5076.25"/>
    <n v="1.0460387648717306"/>
    <n v="5309.9542801801226"/>
    <n v="2.2866223006043365E-2"/>
    <x v="0"/>
    <n v="1.018716649634493"/>
    <n v="5134.1682362149222"/>
    <n v="1.0995764755131766E-2"/>
  </r>
  <r>
    <x v="11"/>
    <x v="6"/>
    <x v="2"/>
    <x v="7"/>
    <s v="Forecast"/>
    <n v="5209.4254753085397"/>
    <n v="5191.25"/>
    <x v="4"/>
    <n v="18.175475308539717"/>
    <n v="18.175475308539717"/>
    <n v="3.5011751136122698E-3"/>
    <n v="3.5011751136122698E-3"/>
    <x v="11"/>
    <n v="5076.25"/>
    <n v="1.0336103607940654"/>
    <n v="5246.8645939808748"/>
    <n v="1.0713141147291079E-2"/>
    <x v="0"/>
    <n v="1.018716649634493"/>
    <n v="5306.9284667268921"/>
    <n v="2.2283355016015818E-2"/>
  </r>
  <r>
    <x v="11"/>
    <x v="6"/>
    <x v="3"/>
    <x v="7"/>
    <s v="Forecast"/>
    <n v="5266.0600743035047"/>
    <n v="5191.25"/>
    <x v="3"/>
    <n v="74.810074303504734"/>
    <n v="74.810074303504734"/>
    <n v="1.4410801695835199E-2"/>
    <n v="1.4410801695835199E-2"/>
    <x v="11"/>
    <n v="5076.25"/>
    <n v="1.0614809848083593"/>
    <n v="5388.3428491334334"/>
    <n v="3.7966356683541237E-2"/>
    <x v="0"/>
    <n v="1.018716649634493"/>
    <n v="5364.6230756684363"/>
    <n v="3.3397173256621483E-2"/>
  </r>
  <r>
    <x v="11"/>
    <x v="6"/>
    <x v="4"/>
    <x v="7"/>
    <s v="Forecast"/>
    <n v="5295.839336625686"/>
    <n v="5191.25"/>
    <x v="2"/>
    <n v="104.58933662568597"/>
    <n v="104.58933662568597"/>
    <n v="2.0147235564784201E-2"/>
    <n v="2.0147235564784201E-2"/>
    <x v="11"/>
    <n v="5076.25"/>
    <n v="1.0960205423829645"/>
    <n v="5563.6742782715237"/>
    <n v="7.1740771157529248E-2"/>
    <x v="1"/>
    <n v="1.018716649634493"/>
    <n v="5394.9597060098749"/>
    <n v="3.9240973948446896E-2"/>
  </r>
  <r>
    <x v="11"/>
    <x v="6"/>
    <x v="5"/>
    <x v="7"/>
    <s v="Forecast"/>
    <n v="5258.5207617186243"/>
    <n v="5191.25"/>
    <x v="1"/>
    <n v="67.270761718624271"/>
    <n v="67.270761718624271"/>
    <n v="1.29584900974956E-2"/>
    <n v="1.29584900974956E-2"/>
    <x v="11"/>
    <n v="5076.25"/>
    <n v="1.1085816683433742"/>
    <n v="5627.4376939280537"/>
    <n v="8.4023634756186599E-2"/>
    <x v="1"/>
    <n v="1.018716649634493"/>
    <n v="5356.9426524114197"/>
    <n v="3.1917679250935645E-2"/>
  </r>
  <r>
    <x v="11"/>
    <x v="6"/>
    <x v="6"/>
    <x v="7"/>
    <s v="Forecast"/>
    <n v="5252.6865697182548"/>
    <n v="5191.25"/>
    <x v="0"/>
    <n v="61.436569718254759"/>
    <n v="61.436569718254759"/>
    <n v="1.1834639001830899E-2"/>
    <n v="1.1834639001830899E-2"/>
    <x v="11"/>
    <n v="5076.25"/>
    <n v="1.0576607231700181"/>
    <n v="5368.9502459918049"/>
    <n v="3.4230724005163471E-2"/>
    <x v="1"/>
    <n v="1.018716649634493"/>
    <n v="5350.9992638834783"/>
    <n v="3.0772793428071911E-2"/>
  </r>
  <r>
    <x v="12"/>
    <x v="0"/>
    <x v="0"/>
    <x v="7"/>
    <s v="Forecast"/>
    <n v="407836.25"/>
    <n v="681360"/>
    <x v="0"/>
    <n v="-273523.75"/>
    <n v="273523.75"/>
    <n v="0.40143793295761399"/>
    <n v="-0.40143793295761399"/>
    <x v="12"/>
    <n v="407836.25"/>
    <n v="0.9104905813934373"/>
    <n v="371331.06437581923"/>
    <n v="0.45501487557852055"/>
    <x v="0"/>
    <n v="0.9876487436855329"/>
    <n v="402798.9599419189"/>
    <n v="0.40883092646777197"/>
  </r>
  <r>
    <x v="12"/>
    <x v="1"/>
    <x v="0"/>
    <x v="7"/>
    <s v="Forecast"/>
    <n v="403033.75"/>
    <n v="681360"/>
    <x v="1"/>
    <n v="-278326.25"/>
    <n v="278326.25"/>
    <n v="0.40848633615122698"/>
    <n v="-0.40848633615122698"/>
    <x v="12"/>
    <n v="403033.75"/>
    <n v="0.9104905813934373"/>
    <n v="366958.43335867726"/>
    <n v="0.46143238030016842"/>
    <x v="0"/>
    <n v="0.9876487436855329"/>
    <n v="398055.77685036912"/>
    <n v="0.41579227302693272"/>
  </r>
  <r>
    <x v="12"/>
    <x v="1"/>
    <x v="1"/>
    <x v="7"/>
    <s v="Forecast"/>
    <n v="403033.75"/>
    <n v="681360"/>
    <x v="0"/>
    <n v="-278326.25"/>
    <n v="278326.25"/>
    <n v="0.40848633615122698"/>
    <n v="-0.40848633615122698"/>
    <x v="12"/>
    <n v="403033.75"/>
    <n v="1.1352721656176572"/>
    <n v="457552.99817950546"/>
    <n v="0.32847100184996852"/>
    <x v="0"/>
    <n v="0.9876487436855329"/>
    <n v="398055.77685036912"/>
    <n v="0.41579227302693272"/>
  </r>
  <r>
    <x v="12"/>
    <x v="2"/>
    <x v="0"/>
    <x v="7"/>
    <s v="Forecast"/>
    <n v="647582.5"/>
    <n v="502336.25"/>
    <x v="2"/>
    <n v="145246.25"/>
    <n v="145246.25"/>
    <n v="0.289141486404774"/>
    <n v="0.289141486404774"/>
    <x v="12"/>
    <n v="647582.5"/>
    <n v="0.9104905813934373"/>
    <n v="589617.7669252156"/>
    <n v="0.17375118145508234"/>
    <x v="0"/>
    <n v="0.9876487436855329"/>
    <n v="639584.04255773663"/>
    <n v="0.27321896948057528"/>
  </r>
  <r>
    <x v="12"/>
    <x v="2"/>
    <x v="1"/>
    <x v="7"/>
    <s v="Forecast"/>
    <n v="647582.5"/>
    <n v="502336.25"/>
    <x v="1"/>
    <n v="145246.25"/>
    <n v="145246.25"/>
    <n v="0.289141486404774"/>
    <n v="0.289141486404774"/>
    <x v="12"/>
    <n v="647582.5"/>
    <n v="1.1352721656176572"/>
    <n v="735182.38719109655"/>
    <n v="0.46352644705831314"/>
    <x v="0"/>
    <n v="0.9876487436855329"/>
    <n v="639584.04255773663"/>
    <n v="0.27321896948057528"/>
  </r>
  <r>
    <x v="12"/>
    <x v="2"/>
    <x v="2"/>
    <x v="7"/>
    <s v="Forecast"/>
    <n v="660082.5"/>
    <n v="502336.25"/>
    <x v="0"/>
    <n v="157746.25"/>
    <n v="157746.25"/>
    <n v="0.31402521717276"/>
    <n v="0.31402521717276"/>
    <x v="12"/>
    <n v="647582.5"/>
    <n v="1.3867523985410923"/>
    <n v="898036.58512823691"/>
    <n v="0.7877200483306489"/>
    <x v="0"/>
    <n v="0.9876487436855329"/>
    <n v="651929.65185380576"/>
    <n v="0.29779535491178621"/>
  </r>
  <r>
    <x v="12"/>
    <x v="3"/>
    <x v="0"/>
    <x v="7"/>
    <s v="Forecast"/>
    <n v="404700"/>
    <n v="407701.25"/>
    <x v="3"/>
    <n v="-3001.25"/>
    <n v="3001.25"/>
    <n v="7.3613951392103904E-3"/>
    <n v="-7.3613951392103904E-3"/>
    <x v="12"/>
    <n v="404700"/>
    <n v="0.9104905813934373"/>
    <n v="368475.53828992409"/>
    <n v="9.6211899546729152E-2"/>
    <x v="0"/>
    <n v="0.9876487436855329"/>
    <n v="399701.44656953518"/>
    <n v="1.9621728975480986E-2"/>
  </r>
  <r>
    <x v="12"/>
    <x v="3"/>
    <x v="1"/>
    <x v="7"/>
    <s v="Forecast"/>
    <n v="404700"/>
    <n v="407701.25"/>
    <x v="2"/>
    <n v="-3001.25"/>
    <n v="3001.25"/>
    <n v="7.3613951392103904E-3"/>
    <n v="-7.3613951392103904E-3"/>
    <x v="12"/>
    <n v="404700"/>
    <n v="1.1352721656176572"/>
    <n v="459444.64542546589"/>
    <n v="0.12691497861599857"/>
    <x v="0"/>
    <n v="0.9876487436855329"/>
    <n v="399701.44656953518"/>
    <n v="1.9621728975480986E-2"/>
  </r>
  <r>
    <x v="12"/>
    <x v="3"/>
    <x v="2"/>
    <x v="7"/>
    <s v="Forecast"/>
    <n v="417200"/>
    <n v="407701.25"/>
    <x v="1"/>
    <n v="9498.75"/>
    <n v="9498.75"/>
    <n v="2.32983097304705E-2"/>
    <n v="2.32983097304705E-2"/>
    <x v="12"/>
    <n v="404700"/>
    <n v="1.3867523985410923"/>
    <n v="561218.69568958005"/>
    <n v="0.37654396617518354"/>
    <x v="0"/>
    <n v="0.9876487436855329"/>
    <n v="412047.05586560431"/>
    <n v="1.0659290020828521E-2"/>
  </r>
  <r>
    <x v="12"/>
    <x v="3"/>
    <x v="3"/>
    <x v="7"/>
    <s v="Forecast"/>
    <n v="443750"/>
    <n v="407701.25"/>
    <x v="0"/>
    <n v="36048.75"/>
    <n v="36048.75"/>
    <n v="8.8419522873672801E-2"/>
    <n v="8.8419522873672801E-2"/>
    <x v="12"/>
    <n v="404700"/>
    <n v="1.3789861957718879"/>
    <n v="558075.713428883"/>
    <n v="0.36883493349329444"/>
    <x v="0"/>
    <n v="0.9876487436855329"/>
    <n v="438269.13001045521"/>
    <n v="7.4976174368990053E-2"/>
  </r>
  <r>
    <x v="12"/>
    <x v="4"/>
    <x v="0"/>
    <x v="7"/>
    <s v="Forecast"/>
    <n v="418012.5"/>
    <n v="435908.75"/>
    <x v="4"/>
    <n v="-17896.25"/>
    <n v="17896.25"/>
    <n v="4.10550373214578E-2"/>
    <n v="-4.10550373214578E-2"/>
    <x v="12"/>
    <n v="418012.5"/>
    <n v="0.9104905813934373"/>
    <n v="380596.44415472419"/>
    <n v="0.1268896434065061"/>
    <x v="0"/>
    <n v="0.9876487436855329"/>
    <n v="412849.52046984882"/>
    <n v="5.2899212346967518E-2"/>
  </r>
  <r>
    <x v="12"/>
    <x v="4"/>
    <x v="1"/>
    <x v="7"/>
    <s v="Forecast"/>
    <n v="418012.5"/>
    <n v="435908.75"/>
    <x v="3"/>
    <n v="-17896.25"/>
    <n v="17896.25"/>
    <n v="4.10550373214578E-2"/>
    <n v="-4.10550373214578E-2"/>
    <x v="12"/>
    <n v="418012.5"/>
    <n v="1.1352721656176572"/>
    <n v="474557.95613025094"/>
    <n v="8.8663524488212131E-2"/>
    <x v="0"/>
    <n v="0.9876487436855329"/>
    <n v="412849.52046984882"/>
    <n v="5.2899212346967518E-2"/>
  </r>
  <r>
    <x v="12"/>
    <x v="4"/>
    <x v="2"/>
    <x v="7"/>
    <s v="Forecast"/>
    <n v="430512.5"/>
    <n v="435908.75"/>
    <x v="2"/>
    <n v="-5396.25"/>
    <n v="5396.25"/>
    <n v="1.2379311037000299E-2"/>
    <n v="-1.2379311037000299E-2"/>
    <x v="12"/>
    <n v="418012.5"/>
    <n v="1.3867523985410923"/>
    <n v="579679.83699515834"/>
    <n v="0.32981922706336669"/>
    <x v="0"/>
    <n v="0.9876487436855329"/>
    <n v="425195.12976591801"/>
    <n v="2.4577667307852817E-2"/>
  </r>
  <r>
    <x v="12"/>
    <x v="4"/>
    <x v="3"/>
    <x v="7"/>
    <s v="Forecast"/>
    <n v="431250"/>
    <n v="435908.75"/>
    <x v="1"/>
    <n v="-4658.75"/>
    <n v="4658.75"/>
    <n v="1.06874431862173E-2"/>
    <n v="-1.06874431862173E-2"/>
    <x v="12"/>
    <n v="418012.5"/>
    <n v="1.3789861957718879"/>
    <n v="576433.46716009628"/>
    <n v="0.32237186603869794"/>
    <x v="0"/>
    <n v="0.9876487436855329"/>
    <n v="425923.52071438608"/>
    <n v="2.2906696150545098E-2"/>
  </r>
  <r>
    <x v="12"/>
    <x v="4"/>
    <x v="4"/>
    <x v="7"/>
    <s v="Forecast"/>
    <n v="431250"/>
    <n v="435908.75"/>
    <x v="0"/>
    <n v="-4658.75"/>
    <n v="4658.75"/>
    <n v="1.06874431862173E-2"/>
    <n v="-1.06874431862173E-2"/>
    <x v="12"/>
    <n v="418012.5"/>
    <n v="1.1579013513763756"/>
    <n v="484017.23864221724"/>
    <n v="0.11036366818105221"/>
    <x v="1"/>
    <n v="0.9876487436855329"/>
    <n v="425923.52071438608"/>
    <n v="2.2906696150545098E-2"/>
  </r>
  <r>
    <x v="12"/>
    <x v="5"/>
    <x v="0"/>
    <x v="7"/>
    <s v="Forecast"/>
    <n v="640461.25"/>
    <n v="610477.5"/>
    <x v="5"/>
    <n v="29983.75"/>
    <n v="29983.75"/>
    <n v="4.9115241757476703E-2"/>
    <n v="4.9115241757476703E-2"/>
    <x v="12"/>
    <n v="640461.25"/>
    <n v="0.9104905813934373"/>
    <n v="583133.93587246758"/>
    <n v="4.4790453583518498E-2"/>
    <x v="0"/>
    <n v="0.9876487436855329"/>
    <n v="632550.74894176598"/>
    <n v="3.615735050311597E-2"/>
  </r>
  <r>
    <x v="12"/>
    <x v="5"/>
    <x v="1"/>
    <x v="7"/>
    <s v="Forecast"/>
    <n v="640461.25"/>
    <n v="610477.5"/>
    <x v="4"/>
    <n v="29983.75"/>
    <n v="29983.75"/>
    <n v="4.9115241757476703E-2"/>
    <n v="4.9115241757476703E-2"/>
    <x v="12"/>
    <n v="640461.25"/>
    <n v="1.1352721656176572"/>
    <n v="727097.83028169174"/>
    <n v="0.19103133249250256"/>
    <x v="0"/>
    <n v="0.9876487436855329"/>
    <n v="632550.74894176598"/>
    <n v="3.615735050311597E-2"/>
  </r>
  <r>
    <x v="12"/>
    <x v="5"/>
    <x v="2"/>
    <x v="7"/>
    <s v="Forecast"/>
    <n v="652961.25"/>
    <n v="610477.5"/>
    <x v="3"/>
    <n v="42483.75"/>
    <n v="42483.75"/>
    <n v="6.95910168679435E-2"/>
    <n v="6.95910168679435E-2"/>
    <x v="12"/>
    <n v="640461.25"/>
    <n v="1.3867523985410923"/>
    <n v="888161.17461012618"/>
    <n v="0.45486307785319879"/>
    <x v="0"/>
    <n v="0.9876487436855329"/>
    <n v="644896.35823783523"/>
    <n v="5.6380224066956162E-2"/>
  </r>
  <r>
    <x v="12"/>
    <x v="5"/>
    <x v="3"/>
    <x v="7"/>
    <s v="Forecast"/>
    <n v="562321.1127655356"/>
    <n v="610477.5"/>
    <x v="2"/>
    <n v="-48156.387234464404"/>
    <n v="48156.387234464404"/>
    <n v="7.8883148411635795E-2"/>
    <n v="-7.8883148411635795E-2"/>
    <x v="12"/>
    <n v="640461.25"/>
    <n v="1.3789861957718879"/>
    <n v="883187.22267680801"/>
    <n v="0.44671543615744724"/>
    <x v="0"/>
    <n v="0.9876487436855329"/>
    <n v="555375.74057073216"/>
    <n v="9.0260098741178574E-2"/>
  </r>
  <r>
    <x v="12"/>
    <x v="5"/>
    <x v="4"/>
    <x v="7"/>
    <s v="Forecast"/>
    <n v="593750"/>
    <n v="610477.5"/>
    <x v="1"/>
    <n v="-16727.5"/>
    <n v="16727.5"/>
    <n v="2.74006822528267E-2"/>
    <n v="-2.74006822528267E-2"/>
    <x v="12"/>
    <n v="640461.25"/>
    <n v="1.1579013513763756"/>
    <n v="741590.94687920273"/>
    <n v="0.2147719561805353"/>
    <x v="1"/>
    <n v="0.9876487436855329"/>
    <n v="586416.44156328519"/>
    <n v="3.9413505717597802E-2"/>
  </r>
  <r>
    <x v="12"/>
    <x v="5"/>
    <x v="5"/>
    <x v="7"/>
    <s v="Forecast"/>
    <n v="613060.25554827065"/>
    <n v="610477.5"/>
    <x v="0"/>
    <n v="2582.7555482706521"/>
    <n v="2582.7555482706521"/>
    <n v="4.2307137417360204E-3"/>
    <n v="4.2307137417360204E-3"/>
    <x v="12"/>
    <n v="640461.25"/>
    <n v="0.94197958224929101"/>
    <n v="603301.42072185874"/>
    <n v="1.1754862837928114E-2"/>
    <x v="1"/>
    <n v="0.9876487436855329"/>
    <n v="605488.19119578123"/>
    <n v="8.1727972025484544E-3"/>
  </r>
  <r>
    <x v="12"/>
    <x v="6"/>
    <x v="0"/>
    <x v="7"/>
    <s v="Forecast"/>
    <n v="389248.75"/>
    <n v="435330"/>
    <x v="6"/>
    <n v="-46081.25"/>
    <n v="46081.25"/>
    <n v="0.10585360531091401"/>
    <n v="-0.10585360531091401"/>
    <x v="12"/>
    <n v="389248.75"/>
    <n v="0.9104905813934373"/>
    <n v="354407.32069416874"/>
    <n v="0.18588812924868781"/>
    <x v="0"/>
    <n v="0.9876487436855329"/>
    <n v="384441.0389186641"/>
    <n v="0.11689743661437509"/>
  </r>
  <r>
    <x v="12"/>
    <x v="6"/>
    <x v="1"/>
    <x v="7"/>
    <s v="Forecast"/>
    <n v="389248.75"/>
    <n v="435330"/>
    <x v="5"/>
    <n v="-46081.25"/>
    <n v="46081.25"/>
    <n v="0.10585360531091401"/>
    <n v="-0.10585360531091401"/>
    <x v="12"/>
    <n v="389248.75"/>
    <n v="1.1352721656176572"/>
    <n v="441903.27137646603"/>
    <n v="1.5099513877899592E-2"/>
    <x v="0"/>
    <n v="0.9876487436855329"/>
    <n v="384441.0389186641"/>
    <n v="0.11689743661437509"/>
  </r>
  <r>
    <x v="12"/>
    <x v="6"/>
    <x v="2"/>
    <x v="7"/>
    <s v="Forecast"/>
    <n v="401748.75"/>
    <n v="435330"/>
    <x v="4"/>
    <n v="-33581.25"/>
    <n v="33581.25"/>
    <n v="7.7139756047136604E-2"/>
    <n v="-7.7139756047136604E-2"/>
    <x v="12"/>
    <n v="389248.75"/>
    <n v="1.3867523985410923"/>
    <n v="539791.63769162202"/>
    <n v="0.23995965748196085"/>
    <x v="0"/>
    <n v="0.9876487436855329"/>
    <n v="396786.64821473323"/>
    <n v="8.8538239462630119E-2"/>
  </r>
  <r>
    <x v="12"/>
    <x v="6"/>
    <x v="3"/>
    <x v="7"/>
    <s v="Forecast"/>
    <n v="425000"/>
    <n v="435330"/>
    <x v="3"/>
    <n v="-10330"/>
    <n v="10330"/>
    <n v="2.37291250315852E-2"/>
    <n v="-2.37291250315852E-2"/>
    <x v="12"/>
    <n v="389248.75"/>
    <n v="1.3789861957718879"/>
    <n v="536768.65297146258"/>
    <n v="0.23301553527545213"/>
    <x v="0"/>
    <n v="0.9876487436855329"/>
    <n v="419750.71606635151"/>
    <n v="3.5787296840669128E-2"/>
  </r>
  <r>
    <x v="12"/>
    <x v="6"/>
    <x v="4"/>
    <x v="7"/>
    <s v="Forecast"/>
    <n v="425000"/>
    <n v="435330"/>
    <x v="2"/>
    <n v="-10330"/>
    <n v="10330"/>
    <n v="2.37291250315852E-2"/>
    <n v="-2.37291250315852E-2"/>
    <x v="12"/>
    <n v="389248.75"/>
    <n v="1.1579013513763756"/>
    <n v="450711.65364656498"/>
    <n v="3.5333318738807303E-2"/>
    <x v="1"/>
    <n v="0.9876487436855329"/>
    <n v="419750.71606635151"/>
    <n v="3.5787296840669128E-2"/>
  </r>
  <r>
    <x v="12"/>
    <x v="6"/>
    <x v="5"/>
    <x v="7"/>
    <s v="Forecast"/>
    <n v="481123.72195937758"/>
    <n v="435330"/>
    <x v="1"/>
    <n v="45793.721959377581"/>
    <n v="45793.721959377581"/>
    <n v="0.10519312236551"/>
    <n v="0.10519312236551"/>
    <x v="12"/>
    <n v="389248.75"/>
    <n v="0.94197958224929101"/>
    <n v="366664.37491605873"/>
    <n v="0.15773235266106464"/>
    <x v="1"/>
    <n v="0.9876487436855329"/>
    <n v="475181.23955048691"/>
    <n v="9.1542598834187638E-2"/>
  </r>
  <r>
    <x v="12"/>
    <x v="6"/>
    <x v="6"/>
    <x v="7"/>
    <s v="Forecast"/>
    <n v="531908.43520400906"/>
    <n v="435330"/>
    <x v="0"/>
    <n v="96578.43520400906"/>
    <n v="96578.43520400906"/>
    <n v="0.22185109044634899"/>
    <n v="0.22185109044634899"/>
    <x v="12"/>
    <n v="389248.75"/>
    <n v="1.0011376110166201"/>
    <n v="389691.56366620562"/>
    <n v="0.10483641452184407"/>
    <x v="1"/>
    <n v="0.9876487436855329"/>
    <n v="525338.69778497727"/>
    <n v="0.20675969445013501"/>
  </r>
  <r>
    <x v="0"/>
    <x v="7"/>
    <x v="0"/>
    <x v="0"/>
    <s v="Forecast"/>
    <n v="243715.48362395313"/>
    <m/>
    <x v="7"/>
    <m/>
    <m/>
    <m/>
    <m/>
    <x v="0"/>
    <n v="242329.95"/>
    <n v="1.0184515417007221"/>
    <n v="246801.31117775891"/>
    <s v=""/>
    <x v="0"/>
    <n v="1.0018126307383399"/>
    <n v="244157.24980097928"/>
    <s v=""/>
  </r>
  <r>
    <x v="0"/>
    <x v="7"/>
    <x v="1"/>
    <x v="0"/>
    <s v="Forecast"/>
    <n v="245432.85979926123"/>
    <m/>
    <x v="6"/>
    <m/>
    <m/>
    <m/>
    <m/>
    <x v="0"/>
    <n v="242329.95"/>
    <n v="1.0127007350619288"/>
    <n v="245407.71849252048"/>
    <s v=""/>
    <x v="0"/>
    <n v="1.0018126307383399"/>
    <n v="245877.73894513203"/>
    <s v=""/>
  </r>
  <r>
    <x v="0"/>
    <x v="7"/>
    <x v="2"/>
    <x v="0"/>
    <s v="Forecast"/>
    <n v="244690.00305124419"/>
    <m/>
    <x v="5"/>
    <m/>
    <m/>
    <m/>
    <m/>
    <x v="0"/>
    <n v="242329.95"/>
    <n v="1.004897804174969"/>
    <n v="243516.83464083003"/>
    <s v=""/>
    <x v="0"/>
    <n v="1.0018126307383399"/>
    <n v="245133.53567213938"/>
    <s v=""/>
  </r>
  <r>
    <x v="0"/>
    <x v="7"/>
    <x v="3"/>
    <x v="0"/>
    <s v="Forecast"/>
    <n v="241650"/>
    <m/>
    <x v="4"/>
    <m/>
    <m/>
    <m/>
    <m/>
    <x v="0"/>
    <n v="242329.95"/>
    <n v="0.99728666089039164"/>
    <n v="241672.42666923557"/>
    <s v=""/>
    <x v="0"/>
    <n v="1.0018126307383399"/>
    <n v="242088.02221791985"/>
    <s v=""/>
  </r>
  <r>
    <x v="0"/>
    <x v="7"/>
    <x v="4"/>
    <x v="0"/>
    <s v="Forecast"/>
    <n v="244752.75"/>
    <m/>
    <x v="3"/>
    <m/>
    <m/>
    <m/>
    <m/>
    <x v="0"/>
    <n v="242329.95"/>
    <n v="0.99602035937303424"/>
    <n v="241365.56388584943"/>
    <s v=""/>
    <x v="1"/>
    <n v="1.0018126307383399"/>
    <n v="245196.39635794322"/>
    <s v=""/>
  </r>
  <r>
    <x v="0"/>
    <x v="7"/>
    <x v="5"/>
    <x v="0"/>
    <s v="Forecast"/>
    <n v="245898.9"/>
    <m/>
    <x v="2"/>
    <m/>
    <m/>
    <m/>
    <m/>
    <x v="0"/>
    <n v="242329.95"/>
    <n v="0.99892254879037556"/>
    <n v="242068.85130224429"/>
    <s v=""/>
    <x v="1"/>
    <n v="1.0018126307383399"/>
    <n v="246344.62390466398"/>
    <s v=""/>
  </r>
  <r>
    <x v="0"/>
    <x v="7"/>
    <x v="6"/>
    <x v="0"/>
    <s v="Forecast"/>
    <n v="246397.59840888067"/>
    <m/>
    <x v="1"/>
    <m/>
    <m/>
    <m/>
    <m/>
    <x v="0"/>
    <n v="242329.95"/>
    <n v="1.0068009793908514"/>
    <n v="243978.03099573607"/>
    <s v=""/>
    <x v="1"/>
    <n v="1.0018126307383399"/>
    <n v="246844.22626960976"/>
    <s v=""/>
  </r>
  <r>
    <x v="1"/>
    <x v="7"/>
    <x v="0"/>
    <x v="0"/>
    <s v="Forecast"/>
    <n v="15698.79389800637"/>
    <m/>
    <x v="7"/>
    <m/>
    <m/>
    <m/>
    <m/>
    <x v="1"/>
    <n v="16240.95"/>
    <n v="1.1725813150157078"/>
    <n v="19043.834508104363"/>
    <s v=""/>
    <x v="0"/>
    <n v="1.1836764017367896"/>
    <n v="18582.291872799648"/>
    <s v=""/>
  </r>
  <r>
    <x v="1"/>
    <x v="7"/>
    <x v="1"/>
    <x v="0"/>
    <s v="Forecast"/>
    <n v="15698.79389800637"/>
    <m/>
    <x v="6"/>
    <m/>
    <m/>
    <m/>
    <m/>
    <x v="1"/>
    <n v="16240.95"/>
    <n v="1.1325936750569638"/>
    <n v="18394.397246916396"/>
    <s v=""/>
    <x v="0"/>
    <n v="1.1836764017367896"/>
    <n v="18582.291872799648"/>
    <s v=""/>
  </r>
  <r>
    <x v="1"/>
    <x v="7"/>
    <x v="2"/>
    <x v="0"/>
    <s v="Forecast"/>
    <n v="16397.147800020106"/>
    <m/>
    <x v="5"/>
    <m/>
    <m/>
    <m/>
    <m/>
    <x v="1"/>
    <n v="16240.95"/>
    <n v="1.0448705489738086"/>
    <n v="16969.690342356178"/>
    <s v=""/>
    <x v="0"/>
    <n v="1.1836764017367896"/>
    <n v="19408.916906674112"/>
    <s v=""/>
  </r>
  <r>
    <x v="1"/>
    <x v="7"/>
    <x v="3"/>
    <x v="0"/>
    <s v="Forecast"/>
    <n v="15075"/>
    <m/>
    <x v="4"/>
    <m/>
    <m/>
    <m/>
    <m/>
    <x v="1"/>
    <n v="16240.95"/>
    <n v="0.9725084716115826"/>
    <n v="15794.461462020134"/>
    <s v=""/>
    <x v="0"/>
    <n v="1.1836764017367896"/>
    <n v="17843.921756182102"/>
    <s v=""/>
  </r>
  <r>
    <x v="1"/>
    <x v="7"/>
    <x v="4"/>
    <x v="0"/>
    <s v="Forecast"/>
    <n v="15761.571389218421"/>
    <m/>
    <x v="3"/>
    <m/>
    <m/>
    <m/>
    <m/>
    <x v="1"/>
    <n v="16240.95"/>
    <n v="1.0250892880601399"/>
    <n v="16648.423872920328"/>
    <s v=""/>
    <x v="1"/>
    <n v="1.1836764017367896"/>
    <n v="18656.600107707593"/>
    <s v=""/>
  </r>
  <r>
    <x v="1"/>
    <x v="7"/>
    <x v="5"/>
    <x v="0"/>
    <s v="Forecast"/>
    <n v="17813.938910957353"/>
    <m/>
    <x v="2"/>
    <m/>
    <m/>
    <m/>
    <m/>
    <x v="1"/>
    <n v="16240.95"/>
    <n v="1.080323141529268"/>
    <n v="17545.474125419765"/>
    <s v=""/>
    <x v="1"/>
    <n v="1.1836764017367896"/>
    <n v="21085.939110880983"/>
    <s v=""/>
  </r>
  <r>
    <x v="1"/>
    <x v="7"/>
    <x v="6"/>
    <x v="0"/>
    <s v="Forecast"/>
    <n v="18442.8"/>
    <m/>
    <x v="1"/>
    <m/>
    <m/>
    <m/>
    <m/>
    <x v="1"/>
    <n v="16240.95"/>
    <n v="1.3032612850345917"/>
    <n v="21166.201367182552"/>
    <s v=""/>
    <x v="1"/>
    <n v="1.1836764017367896"/>
    <n v="21830.307141951263"/>
    <s v=""/>
  </r>
  <r>
    <x v="2"/>
    <x v="7"/>
    <x v="0"/>
    <x v="0"/>
    <s v="Forecast"/>
    <n v="48168.592560864985"/>
    <m/>
    <x v="7"/>
    <m/>
    <m/>
    <m/>
    <m/>
    <x v="2"/>
    <n v="49146.75"/>
    <n v="1.2000716025902629"/>
    <n v="58979.619034603005"/>
    <s v=""/>
    <x v="0"/>
    <n v="1.0370054508427586"/>
    <n v="49951.093045040943"/>
    <s v=""/>
  </r>
  <r>
    <x v="2"/>
    <x v="7"/>
    <x v="1"/>
    <x v="0"/>
    <s v="Forecast"/>
    <n v="48168.592560864985"/>
    <m/>
    <x v="6"/>
    <m/>
    <m/>
    <m/>
    <m/>
    <x v="2"/>
    <n v="49146.75"/>
    <n v="1.2198759501817749"/>
    <n v="59952.938354596146"/>
    <s v=""/>
    <x v="0"/>
    <n v="1.0370054508427586"/>
    <n v="49951.093045040943"/>
    <s v=""/>
  </r>
  <r>
    <x v="2"/>
    <x v="7"/>
    <x v="2"/>
    <x v="0"/>
    <s v="Forecast"/>
    <n v="45222.770801500439"/>
    <m/>
    <x v="5"/>
    <m/>
    <m/>
    <m/>
    <m/>
    <x v="2"/>
    <n v="49146.75"/>
    <n v="1.1353585001950404"/>
    <n v="55799.180369460599"/>
    <s v=""/>
    <x v="0"/>
    <n v="1.0370054508427586"/>
    <n v="46896.259823368702"/>
    <s v=""/>
  </r>
  <r>
    <x v="2"/>
    <x v="7"/>
    <x v="3"/>
    <x v="0"/>
    <s v="Forecast"/>
    <n v="52950.239999999998"/>
    <m/>
    <x v="4"/>
    <m/>
    <m/>
    <m/>
    <m/>
    <x v="2"/>
    <n v="49146.75"/>
    <n v="0.96860952810703205"/>
    <n v="47604.010325494281"/>
    <s v=""/>
    <x v="0"/>
    <n v="1.0370054508427586"/>
    <n v="54909.687503432273"/>
    <s v=""/>
  </r>
  <r>
    <x v="2"/>
    <x v="7"/>
    <x v="4"/>
    <x v="0"/>
    <s v="Forecast"/>
    <n v="52484.354999999996"/>
    <m/>
    <x v="3"/>
    <m/>
    <m/>
    <m/>
    <m/>
    <x v="2"/>
    <n v="49146.75"/>
    <n v="1.0027535926257201"/>
    <n v="49282.080128378104"/>
    <s v=""/>
    <x v="1"/>
    <n v="1.0370054508427586"/>
    <n v="54426.562218966392"/>
    <s v=""/>
  </r>
  <r>
    <x v="2"/>
    <x v="7"/>
    <x v="5"/>
    <x v="0"/>
    <s v="Forecast"/>
    <n v="49933.906050078331"/>
    <m/>
    <x v="2"/>
    <m/>
    <m/>
    <m/>
    <m/>
    <x v="2"/>
    <n v="49146.75"/>
    <n v="1.0682070210226828"/>
    <n v="52498.903410446539"/>
    <s v=""/>
    <x v="1"/>
    <n v="1.0370054508427586"/>
    <n v="51781.732755801429"/>
    <s v=""/>
  </r>
  <r>
    <x v="2"/>
    <x v="7"/>
    <x v="6"/>
    <x v="0"/>
    <s v="Forecast"/>
    <n v="52822.181241752434"/>
    <m/>
    <x v="1"/>
    <m/>
    <m/>
    <m/>
    <m/>
    <x v="2"/>
    <n v="49146.75"/>
    <n v="1.1729412378933148"/>
    <n v="57646.249783433268"/>
    <s v=""/>
    <x v="1"/>
    <n v="1.0370054508427586"/>
    <n v="54776.889873101391"/>
    <s v=""/>
  </r>
  <r>
    <x v="3"/>
    <x v="7"/>
    <x v="0"/>
    <x v="0"/>
    <s v="Forecast"/>
    <n v="2022.8792945203536"/>
    <m/>
    <x v="7"/>
    <m/>
    <m/>
    <m/>
    <m/>
    <x v="3"/>
    <n v="2713.5"/>
    <n v="0.96511805072817369"/>
    <n v="2618.8478306508991"/>
    <s v=""/>
    <x v="0"/>
    <n v="1.0552169608377078"/>
    <n v="2134.5765413052941"/>
    <s v=""/>
  </r>
  <r>
    <x v="3"/>
    <x v="7"/>
    <x v="1"/>
    <x v="0"/>
    <s v="Forecast"/>
    <n v="2308.8674609797422"/>
    <m/>
    <x v="6"/>
    <m/>
    <m/>
    <m/>
    <m/>
    <x v="3"/>
    <n v="2713.5"/>
    <n v="1.0681248750819086"/>
    <n v="2898.3568485347587"/>
    <s v=""/>
    <x v="0"/>
    <n v="1.0552169608377078"/>
    <n v="2436.3561051521183"/>
    <s v=""/>
  </r>
  <r>
    <x v="3"/>
    <x v="7"/>
    <x v="2"/>
    <x v="0"/>
    <s v="Forecast"/>
    <n v="2100.1226558617004"/>
    <m/>
    <x v="5"/>
    <m/>
    <m/>
    <m/>
    <m/>
    <x v="3"/>
    <n v="2713.5"/>
    <n v="1.0766526642321106"/>
    <n v="2921.497004393832"/>
    <s v=""/>
    <x v="0"/>
    <n v="1.0552169608377078"/>
    <n v="2216.0850463047987"/>
    <s v=""/>
  </r>
  <r>
    <x v="3"/>
    <x v="7"/>
    <x v="3"/>
    <x v="0"/>
    <s v="Forecast"/>
    <n v="2019.4469703074219"/>
    <m/>
    <x v="4"/>
    <m/>
    <m/>
    <m/>
    <m/>
    <x v="3"/>
    <n v="2713.5"/>
    <n v="1.0570240295539473"/>
    <n v="2868.2347041946359"/>
    <s v=""/>
    <x v="0"/>
    <n v="1.0552169608377078"/>
    <n v="2130.9546945807147"/>
    <s v=""/>
  </r>
  <r>
    <x v="3"/>
    <x v="7"/>
    <x v="4"/>
    <x v="0"/>
    <s v="Forecast"/>
    <n v="2070"/>
    <m/>
    <x v="3"/>
    <m/>
    <m/>
    <m/>
    <m/>
    <x v="3"/>
    <n v="2713.5"/>
    <n v="1.0205821333172957"/>
    <n v="2769.349618756482"/>
    <s v=""/>
    <x v="1"/>
    <n v="1.0552169608377078"/>
    <n v="2184.2991089340553"/>
    <s v=""/>
  </r>
  <r>
    <x v="3"/>
    <x v="7"/>
    <x v="5"/>
    <x v="0"/>
    <s v="Forecast"/>
    <n v="2115"/>
    <m/>
    <x v="2"/>
    <m/>
    <m/>
    <m/>
    <m/>
    <x v="3"/>
    <n v="2713.5"/>
    <n v="1.0391013527141026"/>
    <n v="2819.6015205897174"/>
    <s v=""/>
    <x v="1"/>
    <n v="1.0552169608377078"/>
    <n v="2231.7838721717521"/>
    <s v=""/>
  </r>
  <r>
    <x v="3"/>
    <x v="7"/>
    <x v="6"/>
    <x v="0"/>
    <s v="Forecast"/>
    <n v="2124.9167264371226"/>
    <m/>
    <x v="1"/>
    <m/>
    <m/>
    <m/>
    <m/>
    <x v="3"/>
    <n v="2713.5"/>
    <n v="0.99836814223139891"/>
    <n v="2709.071953944901"/>
    <s v=""/>
    <x v="1"/>
    <n v="1.0552169608377078"/>
    <n v="2242.2481701041916"/>
    <s v=""/>
  </r>
  <r>
    <x v="4"/>
    <x v="7"/>
    <x v="0"/>
    <x v="0"/>
    <s v="Forecast"/>
    <n v="62544.054202687796"/>
    <m/>
    <x v="7"/>
    <m/>
    <m/>
    <m/>
    <m/>
    <x v="4"/>
    <n v="71197.650000000009"/>
    <n v="1.1854169547471647"/>
    <n v="84398.901448154487"/>
    <s v=""/>
    <x v="0"/>
    <n v="0.97740808992841244"/>
    <n v="61131.064554628174"/>
    <s v=""/>
  </r>
  <r>
    <x v="4"/>
    <x v="7"/>
    <x v="1"/>
    <x v="0"/>
    <s v="Forecast"/>
    <n v="63252.517396076226"/>
    <m/>
    <x v="6"/>
    <m/>
    <m/>
    <m/>
    <m/>
    <x v="4"/>
    <n v="71197.650000000009"/>
    <n v="1.230334177059214"/>
    <n v="87596.902121299965"/>
    <s v=""/>
    <x v="0"/>
    <n v="0.97740808992841244"/>
    <n v="61823.522211262542"/>
    <s v=""/>
  </r>
  <r>
    <x v="4"/>
    <x v="7"/>
    <x v="2"/>
    <x v="0"/>
    <s v="Forecast"/>
    <n v="70009.610988402885"/>
    <m/>
    <x v="5"/>
    <m/>
    <m/>
    <m/>
    <m/>
    <x v="4"/>
    <n v="71197.650000000009"/>
    <n v="1.2434355997392383"/>
    <n v="88529.692627774391"/>
    <s v=""/>
    <x v="0"/>
    <n v="0.97740808992841244"/>
    <n v="68427.960152806059"/>
    <s v=""/>
  </r>
  <r>
    <x v="4"/>
    <x v="7"/>
    <x v="3"/>
    <x v="0"/>
    <s v="Forecast"/>
    <n v="68084.711314359927"/>
    <m/>
    <x v="4"/>
    <m/>
    <m/>
    <m/>
    <m/>
    <x v="4"/>
    <n v="71197.650000000009"/>
    <n v="1.1514961482154336"/>
    <n v="81983.819736990568"/>
    <s v=""/>
    <x v="0"/>
    <n v="0.97740808992841244"/>
    <n v="66546.547639095908"/>
    <s v=""/>
  </r>
  <r>
    <x v="4"/>
    <x v="7"/>
    <x v="4"/>
    <x v="0"/>
    <s v="Forecast"/>
    <n v="67656.626349322993"/>
    <m/>
    <x v="3"/>
    <m/>
    <m/>
    <m/>
    <m/>
    <x v="4"/>
    <n v="71197.650000000009"/>
    <n v="1.0615103829104724"/>
    <n v="75577.044713825802"/>
    <s v=""/>
    <x v="1"/>
    <n v="0.97740808992841244"/>
    <n v="66128.133931092088"/>
    <s v=""/>
  </r>
  <r>
    <x v="4"/>
    <x v="7"/>
    <x v="5"/>
    <x v="0"/>
    <s v="Forecast"/>
    <n v="64706.623641956219"/>
    <m/>
    <x v="2"/>
    <m/>
    <m/>
    <m/>
    <m/>
    <x v="4"/>
    <n v="71197.650000000009"/>
    <n v="0.99386448018259754"/>
    <n v="70760.815407472532"/>
    <s v=""/>
    <x v="1"/>
    <n v="0.97740808992841244"/>
    <n v="63244.77741960108"/>
    <s v=""/>
  </r>
  <r>
    <x v="4"/>
    <x v="7"/>
    <x v="6"/>
    <x v="0"/>
    <s v="Forecast"/>
    <n v="63189.48078672844"/>
    <m/>
    <x v="1"/>
    <m/>
    <m/>
    <m/>
    <m/>
    <x v="4"/>
    <n v="71197.650000000009"/>
    <n v="1.0615702625109245"/>
    <n v="75581.308000660923"/>
    <s v=""/>
    <x v="1"/>
    <n v="0.97740808992841244"/>
    <n v="61761.909719324358"/>
    <s v=""/>
  </r>
  <r>
    <x v="5"/>
    <x v="7"/>
    <x v="0"/>
    <x v="0"/>
    <s v="Forecast"/>
    <n v="881301.00273834704"/>
    <m/>
    <x v="7"/>
    <m/>
    <m/>
    <m/>
    <m/>
    <x v="5"/>
    <n v="858139.65"/>
    <n v="1.0372963353341733"/>
    <n v="890145.1141499501"/>
    <s v=""/>
    <x v="0"/>
    <n v="1.0196167866584092"/>
    <n v="898589.29649090732"/>
    <s v=""/>
  </r>
  <r>
    <x v="5"/>
    <x v="7"/>
    <x v="1"/>
    <x v="0"/>
    <s v="Forecast"/>
    <n v="917192.18611091515"/>
    <m/>
    <x v="6"/>
    <m/>
    <m/>
    <m/>
    <m/>
    <x v="5"/>
    <n v="858139.65"/>
    <n v="1.03668527272668"/>
    <n v="889620.73709782772"/>
    <s v=""/>
    <x v="0"/>
    <n v="1.0196167866584092"/>
    <n v="935184.54955061292"/>
    <s v=""/>
  </r>
  <r>
    <x v="5"/>
    <x v="7"/>
    <x v="2"/>
    <x v="0"/>
    <s v="Forecast"/>
    <n v="909000"/>
    <m/>
    <x v="5"/>
    <m/>
    <m/>
    <m/>
    <m/>
    <x v="5"/>
    <n v="858139.65"/>
    <n v="1.0253761995503257"/>
    <n v="879915.97300044668"/>
    <s v=""/>
    <x v="0"/>
    <n v="1.0196167866584092"/>
    <n v="926831.6590724939"/>
    <s v=""/>
  </r>
  <r>
    <x v="5"/>
    <x v="7"/>
    <x v="3"/>
    <x v="0"/>
    <s v="Forecast"/>
    <n v="990930.56756549247"/>
    <m/>
    <x v="4"/>
    <m/>
    <m/>
    <m/>
    <m/>
    <x v="5"/>
    <n v="858139.65"/>
    <n v="1.065337497999882"/>
    <n v="914208.34766549442"/>
    <s v=""/>
    <x v="0"/>
    <n v="1.0196167866584092"/>
    <n v="1010369.441102721"/>
    <s v=""/>
  </r>
  <r>
    <x v="5"/>
    <x v="7"/>
    <x v="4"/>
    <x v="0"/>
    <s v="Forecast"/>
    <n v="950759.70048064378"/>
    <m/>
    <x v="3"/>
    <m/>
    <m/>
    <m/>
    <m/>
    <x v="5"/>
    <n v="858139.65"/>
    <n v="1.0999393370339232"/>
    <n v="943901.55770352297"/>
    <s v=""/>
    <x v="1"/>
    <n v="1.0196167866584092"/>
    <n v="969410.5506883855"/>
    <s v=""/>
  </r>
  <r>
    <x v="5"/>
    <x v="7"/>
    <x v="5"/>
    <x v="0"/>
    <s v="Forecast"/>
    <n v="897278.24518531852"/>
    <m/>
    <x v="2"/>
    <m/>
    <m/>
    <m/>
    <m/>
    <x v="5"/>
    <n v="858139.65"/>
    <n v="1.1346728127647248"/>
    <n v="973707.73041043652"/>
    <s v=""/>
    <x v="1"/>
    <n v="1.0196167866584092"/>
    <n v="914879.96109435067"/>
    <s v=""/>
  </r>
  <r>
    <x v="5"/>
    <x v="7"/>
    <x v="6"/>
    <x v="0"/>
    <s v="Forecast"/>
    <n v="877784.21704172029"/>
    <m/>
    <x v="1"/>
    <m/>
    <m/>
    <m/>
    <m/>
    <x v="5"/>
    <n v="858139.65"/>
    <n v="1.0827075285014622"/>
    <n v="929114.25956060982"/>
    <s v=""/>
    <x v="1"/>
    <n v="1.0196167866584092"/>
    <n v="895003.52275954641"/>
    <s v=""/>
  </r>
  <r>
    <x v="6"/>
    <x v="7"/>
    <x v="0"/>
    <x v="0"/>
    <s v="Forecast"/>
    <n v="5561.3914261903728"/>
    <m/>
    <x v="7"/>
    <m/>
    <m/>
    <m/>
    <m/>
    <x v="6"/>
    <n v="5353.2"/>
    <n v="1.0544874901794536"/>
    <n v="5644.8824324286506"/>
    <s v=""/>
    <x v="0"/>
    <n v="1.0159969143173808"/>
    <n v="5650.3565283205562"/>
    <s v=""/>
  </r>
  <r>
    <x v="6"/>
    <x v="7"/>
    <x v="1"/>
    <x v="0"/>
    <s v="Forecast"/>
    <n v="5554.7864636099503"/>
    <m/>
    <x v="6"/>
    <m/>
    <m/>
    <m/>
    <m/>
    <x v="6"/>
    <n v="5353.2"/>
    <n v="1.027036548903197"/>
    <n v="5497.9320535885936"/>
    <s v=""/>
    <x v="0"/>
    <n v="1.0159969143173808"/>
    <n v="5643.6459067196656"/>
    <s v=""/>
  </r>
  <r>
    <x v="6"/>
    <x v="7"/>
    <x v="2"/>
    <x v="0"/>
    <s v="Forecast"/>
    <n v="5511.2534265548138"/>
    <m/>
    <x v="5"/>
    <m/>
    <m/>
    <m/>
    <m/>
    <x v="6"/>
    <n v="5353.2"/>
    <n v="1.0094155032568086"/>
    <n v="5403.6030720343479"/>
    <s v=""/>
    <x v="0"/>
    <n v="1.0159969143173808"/>
    <n v="5599.4164754007825"/>
    <s v=""/>
  </r>
  <r>
    <x v="6"/>
    <x v="7"/>
    <x v="3"/>
    <x v="0"/>
    <s v="Forecast"/>
    <n v="5602.3711609993925"/>
    <m/>
    <x v="4"/>
    <m/>
    <m/>
    <m/>
    <m/>
    <x v="6"/>
    <n v="5353.2"/>
    <n v="1.0164056513741302"/>
    <n v="5441.0227329359932"/>
    <s v=""/>
    <x v="0"/>
    <n v="1.0159969143173808"/>
    <n v="5691.9918124360647"/>
    <s v=""/>
  </r>
  <r>
    <x v="6"/>
    <x v="7"/>
    <x v="4"/>
    <x v="0"/>
    <s v="Forecast"/>
    <n v="5787.9601768360062"/>
    <m/>
    <x v="3"/>
    <m/>
    <m/>
    <m/>
    <m/>
    <x v="6"/>
    <n v="5353.2"/>
    <n v="1.0318009604536824"/>
    <n v="5523.4369015006523"/>
    <s v=""/>
    <x v="1"/>
    <n v="1.0159969143173808"/>
    <n v="5880.549679857264"/>
    <s v=""/>
  </r>
  <r>
    <x v="6"/>
    <x v="7"/>
    <x v="5"/>
    <x v="0"/>
    <s v="Forecast"/>
    <n v="6228.0425833582694"/>
    <m/>
    <x v="2"/>
    <m/>
    <m/>
    <m/>
    <m/>
    <x v="6"/>
    <n v="5353.2"/>
    <n v="1.0520892752418967"/>
    <n v="5632.0443082249212"/>
    <s v=""/>
    <x v="1"/>
    <n v="1.0159969143173808"/>
    <n v="6327.6720469292504"/>
    <s v=""/>
  </r>
  <r>
    <x v="6"/>
    <x v="7"/>
    <x v="6"/>
    <x v="0"/>
    <s v="Forecast"/>
    <n v="5833.8"/>
    <m/>
    <x v="1"/>
    <m/>
    <m/>
    <m/>
    <m/>
    <x v="6"/>
    <n v="5353.2"/>
    <n v="1.0113493646280765"/>
    <n v="5413.9554187270187"/>
    <s v=""/>
    <x v="1"/>
    <n v="1.0159969143173808"/>
    <n v="5927.1227987447364"/>
    <s v=""/>
  </r>
  <r>
    <x v="7"/>
    <x v="7"/>
    <x v="0"/>
    <x v="0"/>
    <s v="Forecast"/>
    <n v="3618541.4737096997"/>
    <m/>
    <x v="7"/>
    <m/>
    <m/>
    <m/>
    <m/>
    <x v="7"/>
    <n v="3703664.7"/>
    <n v="1.060051090741714"/>
    <n v="3926073.804976583"/>
    <s v=""/>
    <x v="0"/>
    <n v="1.0221222832217594"/>
    <n v="3698591.8730407883"/>
    <s v=""/>
  </r>
  <r>
    <x v="7"/>
    <x v="7"/>
    <x v="1"/>
    <x v="0"/>
    <s v="Forecast"/>
    <n v="3474744.1750873472"/>
    <m/>
    <x v="6"/>
    <m/>
    <m/>
    <m/>
    <m/>
    <x v="7"/>
    <n v="3703664.7"/>
    <n v="1.0521447520733291"/>
    <n v="3896791.377544241"/>
    <s v=""/>
    <x v="0"/>
    <n v="1.0221222832217594"/>
    <n v="3551613.4498517881"/>
    <s v=""/>
  </r>
  <r>
    <x v="7"/>
    <x v="7"/>
    <x v="2"/>
    <x v="0"/>
    <s v="Forecast"/>
    <n v="3466078.9776432388"/>
    <m/>
    <x v="5"/>
    <m/>
    <m/>
    <m/>
    <m/>
    <x v="7"/>
    <n v="3703664.7"/>
    <n v="1.0448835995260151"/>
    <n v="3869898.5031734388"/>
    <s v=""/>
    <x v="0"/>
    <n v="1.0221222832217594"/>
    <n v="3542756.5584556488"/>
    <s v=""/>
  </r>
  <r>
    <x v="7"/>
    <x v="7"/>
    <x v="3"/>
    <x v="0"/>
    <s v="Forecast"/>
    <n v="3762220.8374424074"/>
    <m/>
    <x v="4"/>
    <m/>
    <m/>
    <m/>
    <m/>
    <x v="7"/>
    <n v="3703664.7"/>
    <n v="1.0421998442825147"/>
    <n v="3859958.7736146464"/>
    <s v=""/>
    <x v="0"/>
    <n v="1.0221222832217594"/>
    <n v="3845449.7523511131"/>
    <s v=""/>
  </r>
  <r>
    <x v="7"/>
    <x v="7"/>
    <x v="4"/>
    <x v="0"/>
    <s v="Forecast"/>
    <n v="3795116.7711847257"/>
    <m/>
    <x v="3"/>
    <m/>
    <m/>
    <m/>
    <m/>
    <x v="7"/>
    <n v="3703664.7"/>
    <n v="1.0661813981116615"/>
    <n v="3948778.4079828076"/>
    <s v=""/>
    <x v="1"/>
    <n v="1.0221222832217594"/>
    <n v="3879073.4192565233"/>
    <s v=""/>
  </r>
  <r>
    <x v="7"/>
    <x v="7"/>
    <x v="5"/>
    <x v="0"/>
    <s v="Forecast"/>
    <n v="3723470.9444374633"/>
    <m/>
    <x v="2"/>
    <m/>
    <m/>
    <m/>
    <m/>
    <x v="7"/>
    <n v="3703664.7"/>
    <n v="1.0756360163540359"/>
    <n v="3983795.1438190658"/>
    <s v=""/>
    <x v="1"/>
    <n v="1.0221222832217594"/>
    <n v="3805842.6232383004"/>
    <s v=""/>
  </r>
  <r>
    <x v="7"/>
    <x v="7"/>
    <x v="6"/>
    <x v="0"/>
    <s v="Forecast"/>
    <n v="3790079.9332728246"/>
    <m/>
    <x v="1"/>
    <m/>
    <m/>
    <m/>
    <m/>
    <x v="7"/>
    <n v="3703664.7"/>
    <n v="1.0592430332297649"/>
    <n v="3923081.0308940075"/>
    <s v=""/>
    <x v="1"/>
    <n v="1.0221222832217594"/>
    <n v="3873925.154989793"/>
    <s v=""/>
  </r>
  <r>
    <x v="8"/>
    <x v="7"/>
    <x v="0"/>
    <x v="0"/>
    <s v="Forecast"/>
    <n v="877500"/>
    <m/>
    <x v="7"/>
    <m/>
    <m/>
    <m/>
    <m/>
    <x v="8"/>
    <n v="917622.9"/>
    <n v="1.2478948298613908"/>
    <n v="1145096.872672416"/>
    <s v=""/>
    <x v="0"/>
    <n v="0.93215158223729411"/>
    <n v="817963.01341322553"/>
    <s v=""/>
  </r>
  <r>
    <x v="8"/>
    <x v="7"/>
    <x v="1"/>
    <x v="0"/>
    <s v="Forecast"/>
    <n v="855000"/>
    <m/>
    <x v="6"/>
    <m/>
    <m/>
    <m/>
    <m/>
    <x v="8"/>
    <n v="917622.9"/>
    <n v="1.1276231010636324"/>
    <n v="1034732.7801050035"/>
    <s v=""/>
    <x v="0"/>
    <n v="0.93215158223729411"/>
    <n v="796989.60281288647"/>
    <s v=""/>
  </r>
  <r>
    <x v="8"/>
    <x v="7"/>
    <x v="2"/>
    <x v="0"/>
    <s v="Forecast"/>
    <n v="819484.41921888397"/>
    <m/>
    <x v="5"/>
    <m/>
    <m/>
    <m/>
    <m/>
    <x v="8"/>
    <n v="917622.9"/>
    <n v="1.0460672244437892"/>
    <n v="959895.24008906074"/>
    <s v=""/>
    <x v="0"/>
    <n v="0.93215158223729411"/>
    <n v="763883.69799369271"/>
    <s v=""/>
  </r>
  <r>
    <x v="8"/>
    <x v="7"/>
    <x v="3"/>
    <x v="0"/>
    <s v="Forecast"/>
    <n v="895244.60991161945"/>
    <m/>
    <x v="4"/>
    <m/>
    <m/>
    <m/>
    <m/>
    <x v="8"/>
    <n v="917622.9"/>
    <n v="1.0331885489424044"/>
    <n v="948077.47252732108"/>
    <s v=""/>
    <x v="0"/>
    <n v="0.93215158223729411"/>
    <n v="834503.6796185252"/>
    <s v=""/>
  </r>
  <r>
    <x v="8"/>
    <x v="7"/>
    <x v="4"/>
    <x v="0"/>
    <s v="Forecast"/>
    <n v="755507.25"/>
    <m/>
    <x v="3"/>
    <m/>
    <m/>
    <m/>
    <m/>
    <x v="8"/>
    <n v="917622.9"/>
    <n v="0.91999332564672887"/>
    <n v="844206.94346059579"/>
    <s v=""/>
    <x v="1"/>
    <n v="0.93215158223729411"/>
    <n v="704247.27847924689"/>
    <s v=""/>
  </r>
  <r>
    <x v="8"/>
    <x v="7"/>
    <x v="5"/>
    <x v="0"/>
    <s v="Forecast"/>
    <n v="728832.96014754684"/>
    <m/>
    <x v="2"/>
    <m/>
    <m/>
    <m/>
    <m/>
    <x v="8"/>
    <n v="917622.9"/>
    <n v="0.80409035727118228"/>
    <n v="737851.72550121835"/>
    <s v=""/>
    <x v="1"/>
    <n v="0.93215158223729411"/>
    <n v="679382.79698822647"/>
    <s v=""/>
  </r>
  <r>
    <x v="8"/>
    <x v="7"/>
    <x v="6"/>
    <x v="0"/>
    <s v="Forecast"/>
    <n v="735985.8"/>
    <m/>
    <x v="1"/>
    <m/>
    <m/>
    <m/>
    <m/>
    <x v="8"/>
    <n v="917622.9"/>
    <n v="0.94960664761375202"/>
    <n v="871380.80584260926"/>
    <s v=""/>
    <x v="1"/>
    <n v="0.93215158223729411"/>
    <n v="686050.32797418069"/>
    <s v=""/>
  </r>
  <r>
    <x v="9"/>
    <x v="7"/>
    <x v="0"/>
    <x v="0"/>
    <s v="Forecast"/>
    <n v="1092851.9829811961"/>
    <m/>
    <x v="7"/>
    <m/>
    <m/>
    <m/>
    <m/>
    <x v="9"/>
    <n v="1145662.6500000001"/>
    <n v="1.0384009357053565"/>
    <n v="1189657.1677626786"/>
    <s v=""/>
    <x v="0"/>
    <n v="1.0247686841986505"/>
    <n v="1119920.4886235264"/>
    <s v=""/>
  </r>
  <r>
    <x v="9"/>
    <x v="7"/>
    <x v="1"/>
    <x v="0"/>
    <s v="Forecast"/>
    <n v="1113750"/>
    <m/>
    <x v="6"/>
    <m/>
    <m/>
    <m/>
    <m/>
    <x v="9"/>
    <n v="1145662.6500000001"/>
    <n v="1.0168106633730756"/>
    <n v="1164921.9991482559"/>
    <s v=""/>
    <x v="0"/>
    <n v="1.0247686841986505"/>
    <n v="1141336.122026247"/>
    <s v=""/>
  </r>
  <r>
    <x v="9"/>
    <x v="7"/>
    <x v="2"/>
    <x v="0"/>
    <s v="Forecast"/>
    <n v="1121382.9341379101"/>
    <m/>
    <x v="5"/>
    <m/>
    <m/>
    <m/>
    <m/>
    <x v="9"/>
    <n v="1145662.6500000001"/>
    <n v="0.99745403565558177"/>
    <n v="1142745.8337423685"/>
    <s v=""/>
    <x v="0"/>
    <n v="1.0247686841986505"/>
    <n v="1149158.113899328"/>
    <s v=""/>
  </r>
  <r>
    <x v="9"/>
    <x v="7"/>
    <x v="3"/>
    <x v="0"/>
    <s v="Forecast"/>
    <n v="1144566.6219050367"/>
    <m/>
    <x v="4"/>
    <m/>
    <m/>
    <m/>
    <m/>
    <x v="9"/>
    <n v="1145662.6500000001"/>
    <n v="1.003401836637307"/>
    <n v="1149560.0071767643"/>
    <s v=""/>
    <x v="0"/>
    <n v="1.0247686841986505"/>
    <n v="1172916.0311073188"/>
    <s v=""/>
  </r>
  <r>
    <x v="9"/>
    <x v="7"/>
    <x v="4"/>
    <x v="0"/>
    <s v="Forecast"/>
    <n v="1132874.7136157521"/>
    <m/>
    <x v="3"/>
    <m/>
    <m/>
    <m/>
    <m/>
    <x v="9"/>
    <n v="1145662.6500000001"/>
    <n v="1.014015091891425"/>
    <n v="1161719.2173163237"/>
    <s v=""/>
    <x v="1"/>
    <n v="1.0247686841986505"/>
    <n v="1160934.5296339372"/>
    <s v=""/>
  </r>
  <r>
    <x v="9"/>
    <x v="7"/>
    <x v="5"/>
    <x v="0"/>
    <s v="Forecast"/>
    <n v="1097868.1593731509"/>
    <m/>
    <x v="2"/>
    <m/>
    <m/>
    <m/>
    <m/>
    <x v="9"/>
    <n v="1145662.6500000001"/>
    <n v="1.0322534786112973"/>
    <n v="1182614.2557775374"/>
    <s v=""/>
    <x v="1"/>
    <n v="1.0247686841986505"/>
    <n v="1125060.9091044182"/>
    <s v=""/>
  </r>
  <r>
    <x v="9"/>
    <x v="7"/>
    <x v="6"/>
    <x v="0"/>
    <s v="Forecast"/>
    <n v="1126167.8334378789"/>
    <m/>
    <x v="1"/>
    <m/>
    <m/>
    <m/>
    <m/>
    <x v="9"/>
    <n v="1145662.6500000001"/>
    <n v="1.0061738111369063"/>
    <n v="1152735.7548277078"/>
    <s v=""/>
    <x v="1"/>
    <n v="1.0247686841986505"/>
    <n v="1154061.5288589802"/>
    <s v=""/>
  </r>
  <r>
    <x v="10"/>
    <x v="7"/>
    <x v="0"/>
    <x v="0"/>
    <s v="Forecast"/>
    <n v="24670.709975408496"/>
    <m/>
    <x v="7"/>
    <m/>
    <m/>
    <m/>
    <m/>
    <x v="10"/>
    <n v="24485.4"/>
    <n v="1.1248728182998222"/>
    <n v="27542.96090519847"/>
    <s v=""/>
    <x v="0"/>
    <n v="1.005048087592062"/>
    <n v="24795.249880322714"/>
    <s v=""/>
  </r>
  <r>
    <x v="10"/>
    <x v="7"/>
    <x v="1"/>
    <x v="0"/>
    <s v="Forecast"/>
    <n v="25372.990935246831"/>
    <m/>
    <x v="6"/>
    <m/>
    <m/>
    <m/>
    <m/>
    <x v="10"/>
    <n v="24485.4"/>
    <n v="1.0865639661858537"/>
    <n v="26604.953337647104"/>
    <s v=""/>
    <x v="0"/>
    <n v="1.005048087592062"/>
    <n v="25501.076015960552"/>
    <s v=""/>
  </r>
  <r>
    <x v="10"/>
    <x v="7"/>
    <x v="2"/>
    <x v="0"/>
    <s v="Forecast"/>
    <n v="24731.321119056072"/>
    <m/>
    <x v="5"/>
    <m/>
    <m/>
    <m/>
    <m/>
    <x v="10"/>
    <n v="24485.4"/>
    <n v="1.0658645191293907"/>
    <n v="26098.119096690785"/>
    <s v=""/>
    <x v="0"/>
    <n v="1.005048087592062"/>
    <n v="24856.166994332481"/>
    <s v=""/>
  </r>
  <r>
    <x v="10"/>
    <x v="7"/>
    <x v="3"/>
    <x v="0"/>
    <s v="Forecast"/>
    <n v="25518.22055020777"/>
    <m/>
    <x v="4"/>
    <m/>
    <m/>
    <m/>
    <m/>
    <x v="10"/>
    <n v="24485.4"/>
    <n v="1.0652915027417449"/>
    <n v="26084.088561232722"/>
    <s v=""/>
    <x v="0"/>
    <n v="1.005048087592062"/>
    <n v="25647.038762738775"/>
    <s v=""/>
  </r>
  <r>
    <x v="10"/>
    <x v="7"/>
    <x v="4"/>
    <x v="0"/>
    <s v="Forecast"/>
    <n v="25615.676778536174"/>
    <m/>
    <x v="3"/>
    <m/>
    <m/>
    <m/>
    <m/>
    <x v="10"/>
    <n v="24485.4"/>
    <n v="1.0886263634012241"/>
    <n v="26655.451958424335"/>
    <s v=""/>
    <x v="1"/>
    <n v="1.005048087592062"/>
    <n v="25744.986958644171"/>
    <s v=""/>
  </r>
  <r>
    <x v="10"/>
    <x v="7"/>
    <x v="5"/>
    <x v="0"/>
    <s v="Forecast"/>
    <n v="24728.94375555931"/>
    <m/>
    <x v="2"/>
    <m/>
    <m/>
    <m/>
    <m/>
    <x v="10"/>
    <n v="24485.4"/>
    <n v="1.0884434483382444"/>
    <n v="26650.97320994125"/>
    <s v=""/>
    <x v="1"/>
    <n v="1.005048087592062"/>
    <n v="24853.777629696549"/>
    <s v=""/>
  </r>
  <r>
    <x v="10"/>
    <x v="7"/>
    <x v="6"/>
    <x v="0"/>
    <s v="Forecast"/>
    <n v="24766.75868872548"/>
    <m/>
    <x v="1"/>
    <m/>
    <m/>
    <m/>
    <m/>
    <x v="10"/>
    <n v="24485.4"/>
    <n v="1.0687819745240961"/>
    <n v="26169.554159012303"/>
    <s v=""/>
    <x v="1"/>
    <n v="1.005048087592062"/>
    <n v="24891.783455957629"/>
    <s v=""/>
  </r>
  <r>
    <x v="11"/>
    <x v="7"/>
    <x v="0"/>
    <x v="0"/>
    <s v="Forecast"/>
    <n v="17352.260115951762"/>
    <m/>
    <x v="7"/>
    <m/>
    <m/>
    <m/>
    <m/>
    <x v="11"/>
    <n v="17204.400000000001"/>
    <n v="1.2486608220229607"/>
    <n v="21482.460246411825"/>
    <s v=""/>
    <x v="0"/>
    <n v="1.018716649634493"/>
    <n v="17677.036288908617"/>
    <s v=""/>
  </r>
  <r>
    <x v="11"/>
    <x v="7"/>
    <x v="1"/>
    <x v="0"/>
    <s v="Forecast"/>
    <n v="17352.260115951762"/>
    <m/>
    <x v="6"/>
    <m/>
    <m/>
    <m/>
    <m/>
    <x v="11"/>
    <n v="17204.400000000001"/>
    <n v="1.2274865905706054"/>
    <n v="21118.170298812925"/>
    <s v=""/>
    <x v="0"/>
    <n v="1.018716649634493"/>
    <n v="17677.036288908617"/>
    <s v=""/>
  </r>
  <r>
    <x v="11"/>
    <x v="7"/>
    <x v="2"/>
    <x v="0"/>
    <s v="Forecast"/>
    <n v="17764.602600815258"/>
    <m/>
    <x v="5"/>
    <m/>
    <m/>
    <m/>
    <m/>
    <x v="11"/>
    <n v="17204.400000000001"/>
    <n v="1.2006665764184092"/>
    <n v="20656.748047332883"/>
    <s v=""/>
    <x v="0"/>
    <n v="1.018716649634493"/>
    <n v="18097.096443590723"/>
    <s v=""/>
  </r>
  <r>
    <x v="11"/>
    <x v="7"/>
    <x v="3"/>
    <x v="0"/>
    <s v="Forecast"/>
    <n v="19178.441055000003"/>
    <m/>
    <x v="4"/>
    <m/>
    <m/>
    <m/>
    <m/>
    <x v="11"/>
    <n v="17204.400000000001"/>
    <n v="1.2143030905633088"/>
    <n v="20891.356091287391"/>
    <s v=""/>
    <x v="0"/>
    <n v="1.018716649634493"/>
    <n v="19537.397216762216"/>
    <s v=""/>
  </r>
  <r>
    <x v="11"/>
    <x v="7"/>
    <x v="4"/>
    <x v="0"/>
    <s v="Forecast"/>
    <n v="19087.221504451449"/>
    <m/>
    <x v="3"/>
    <m/>
    <m/>
    <m/>
    <m/>
    <x v="11"/>
    <n v="17204.400000000001"/>
    <n v="1.2386229085659088"/>
    <n v="21309.763968131323"/>
    <s v=""/>
    <x v="1"/>
    <n v="1.018716649634493"/>
    <n v="19444.470341846227"/>
    <s v=""/>
  </r>
  <r>
    <x v="11"/>
    <x v="7"/>
    <x v="5"/>
    <x v="0"/>
    <s v="Forecast"/>
    <n v="20164.529896238841"/>
    <m/>
    <x v="2"/>
    <m/>
    <m/>
    <m/>
    <m/>
    <x v="11"/>
    <n v="17204.400000000001"/>
    <n v="1.2461566068924657"/>
    <n v="21439.376727620736"/>
    <s v=""/>
    <x v="1"/>
    <n v="1.018716649634493"/>
    <n v="20541.942337351004"/>
    <s v=""/>
  </r>
  <r>
    <x v="11"/>
    <x v="7"/>
    <x v="6"/>
    <x v="0"/>
    <s v="Forecast"/>
    <n v="19775.25"/>
    <m/>
    <x v="1"/>
    <m/>
    <m/>
    <m/>
    <m/>
    <x v="11"/>
    <n v="17204.400000000001"/>
    <n v="1.2112547369141815"/>
    <n v="20838.910995766346"/>
    <s v=""/>
    <x v="1"/>
    <n v="1.018716649634493"/>
    <n v="20145.37642568451"/>
    <s v=""/>
  </r>
  <r>
    <x v="12"/>
    <x v="7"/>
    <x v="0"/>
    <x v="0"/>
    <s v="Forecast"/>
    <n v="596250"/>
    <m/>
    <x v="7"/>
    <m/>
    <m/>
    <m/>
    <m/>
    <x v="12"/>
    <n v="538879.95000000007"/>
    <n v="1.0261170835530293"/>
    <n v="552953.92267920228"/>
    <s v=""/>
    <x v="0"/>
    <n v="0.9876487436855329"/>
    <n v="588885.56342249899"/>
    <s v=""/>
  </r>
  <r>
    <x v="12"/>
    <x v="7"/>
    <x v="1"/>
    <x v="0"/>
    <s v="Forecast"/>
    <n v="596250"/>
    <m/>
    <x v="6"/>
    <m/>
    <m/>
    <m/>
    <m/>
    <x v="12"/>
    <n v="538879.95000000007"/>
    <n v="1.1369016579566396"/>
    <n v="612653.50859459105"/>
    <s v=""/>
    <x v="0"/>
    <n v="0.9876487436855329"/>
    <n v="588885.56342249899"/>
    <s v=""/>
  </r>
  <r>
    <x v="12"/>
    <x v="7"/>
    <x v="2"/>
    <x v="0"/>
    <s v="Forecast"/>
    <n v="607500"/>
    <m/>
    <x v="5"/>
    <m/>
    <m/>
    <m/>
    <m/>
    <x v="12"/>
    <n v="538879.95000000007"/>
    <n v="1.2660671653846087"/>
    <n v="682258.21077909973"/>
    <s v=""/>
    <x v="0"/>
    <n v="0.9876487436855329"/>
    <n v="599996.61178896122"/>
    <s v=""/>
  </r>
  <r>
    <x v="12"/>
    <x v="7"/>
    <x v="3"/>
    <x v="0"/>
    <s v="Forecast"/>
    <n v="674179.76655234455"/>
    <m/>
    <x v="4"/>
    <m/>
    <m/>
    <m/>
    <m/>
    <x v="12"/>
    <n v="538879.95000000007"/>
    <n v="1.23743055098463"/>
    <n v="666826.51344306988"/>
    <s v=""/>
    <x v="0"/>
    <n v="0.9876487436855329"/>
    <n v="665852.79945362895"/>
    <s v=""/>
  </r>
  <r>
    <x v="12"/>
    <x v="7"/>
    <x v="4"/>
    <x v="0"/>
    <s v="Forecast"/>
    <n v="578250"/>
    <m/>
    <x v="3"/>
    <m/>
    <m/>
    <m/>
    <m/>
    <x v="12"/>
    <n v="538879.95000000007"/>
    <n v="1.1030165231960136"/>
    <n v="594393.48886904179"/>
    <s v=""/>
    <x v="1"/>
    <n v="0.9876487436855329"/>
    <n v="571107.88603615935"/>
    <s v=""/>
  </r>
  <r>
    <x v="12"/>
    <x v="7"/>
    <x v="5"/>
    <x v="0"/>
    <s v="Forecast"/>
    <n v="588193.21016510786"/>
    <m/>
    <x v="2"/>
    <m/>
    <m/>
    <m/>
    <m/>
    <x v="12"/>
    <n v="538879.95000000007"/>
    <n v="0.97944153890183838"/>
    <n v="527801.40751134581"/>
    <s v=""/>
    <x v="1"/>
    <n v="0.9876487436855329"/>
    <n v="580928.28506392939"/>
    <s v=""/>
  </r>
  <r>
    <x v="12"/>
    <x v="7"/>
    <x v="6"/>
    <x v="0"/>
    <s v="Forecast"/>
    <n v="588193.21016510786"/>
    <m/>
    <x v="1"/>
    <m/>
    <m/>
    <m/>
    <m/>
    <x v="12"/>
    <n v="538879.95000000007"/>
    <n v="1.0284029991487638"/>
    <n v="554185.75676113588"/>
    <s v=""/>
    <x v="1"/>
    <n v="0.9876487436855329"/>
    <n v="580928.28506392939"/>
    <s v=""/>
  </r>
  <r>
    <x v="0"/>
    <x v="7"/>
    <x v="0"/>
    <x v="1"/>
    <s v="Forecast"/>
    <n v="272790.83888598293"/>
    <m/>
    <x v="7"/>
    <m/>
    <m/>
    <m/>
    <m/>
    <x v="0"/>
    <n v="265701.89999999997"/>
    <n v="1.0673244096425378"/>
    <n v="283590.12355840061"/>
    <s v=""/>
    <x v="0"/>
    <n v="1.0018126307383399"/>
    <n v="273285.30794568517"/>
    <s v=""/>
  </r>
  <r>
    <x v="0"/>
    <x v="7"/>
    <x v="1"/>
    <x v="1"/>
    <s v="Forecast"/>
    <n v="274426.12191629148"/>
    <m/>
    <x v="6"/>
    <m/>
    <m/>
    <m/>
    <m/>
    <x v="0"/>
    <n v="265701.89999999997"/>
    <n v="1.0604404228287896"/>
    <n v="281761.03518241271"/>
    <s v=""/>
    <x v="0"/>
    <n v="1.0018126307383399"/>
    <n v="274923.5551402804"/>
    <s v=""/>
  </r>
  <r>
    <x v="0"/>
    <x v="7"/>
    <x v="2"/>
    <x v="1"/>
    <s v="Forecast"/>
    <n v="277134.07846425363"/>
    <m/>
    <x v="5"/>
    <m/>
    <m/>
    <m/>
    <m/>
    <x v="0"/>
    <n v="265701.89999999997"/>
    <n v="1.048724338937981"/>
    <n v="278648.04943206551"/>
    <s v=""/>
    <x v="0"/>
    <n v="1.0018126307383399"/>
    <n v="277636.42021351942"/>
    <s v=""/>
  </r>
  <r>
    <x v="0"/>
    <x v="7"/>
    <x v="3"/>
    <x v="1"/>
    <s v="Forecast"/>
    <n v="275247.33705193119"/>
    <m/>
    <x v="4"/>
    <m/>
    <m/>
    <m/>
    <m/>
    <x v="0"/>
    <n v="265701.89999999997"/>
    <n v="1.0370525354403599"/>
    <n v="275546.8290663209"/>
    <s v=""/>
    <x v="0"/>
    <n v="1.0018126307383399"/>
    <n v="275746.25883571774"/>
    <s v=""/>
  </r>
  <r>
    <x v="0"/>
    <x v="7"/>
    <x v="4"/>
    <x v="1"/>
    <s v="Forecast"/>
    <n v="276647.77332310536"/>
    <m/>
    <x v="3"/>
    <m/>
    <m/>
    <m/>
    <m/>
    <x v="0"/>
    <n v="265701.89999999997"/>
    <n v="1.0308120027949881"/>
    <n v="273888.70768543362"/>
    <s v=""/>
    <x v="1"/>
    <n v="1.0018126307383399"/>
    <n v="277149.2335807241"/>
    <s v=""/>
  </r>
  <r>
    <x v="0"/>
    <x v="7"/>
    <x v="5"/>
    <x v="1"/>
    <s v="Forecast"/>
    <n v="279979.01460474497"/>
    <m/>
    <x v="2"/>
    <m/>
    <m/>
    <m/>
    <m/>
    <x v="0"/>
    <n v="265701.89999999997"/>
    <n v="1.0337179782779258"/>
    <n v="274660.83089260355"/>
    <s v=""/>
    <x v="1"/>
    <n v="1.0018126307383399"/>
    <n v="280486.51317270764"/>
    <s v=""/>
  </r>
  <r>
    <x v="0"/>
    <x v="7"/>
    <x v="6"/>
    <x v="1"/>
    <s v="Forecast"/>
    <n v="276948.46719539992"/>
    <m/>
    <x v="1"/>
    <m/>
    <m/>
    <m/>
    <m/>
    <x v="0"/>
    <n v="265701.89999999997"/>
    <n v="1.039524958702305"/>
    <n v="276203.75662462396"/>
    <s v=""/>
    <x v="1"/>
    <n v="1.0018126307383399"/>
    <n v="277450.47249997442"/>
    <s v=""/>
  </r>
  <r>
    <x v="1"/>
    <x v="7"/>
    <x v="0"/>
    <x v="1"/>
    <s v="Forecast"/>
    <n v="31911.505493333272"/>
    <m/>
    <x v="7"/>
    <m/>
    <m/>
    <m/>
    <m/>
    <x v="1"/>
    <n v="33529.5"/>
    <n v="0.77942692409710712"/>
    <n v="26133.795051513953"/>
    <s v=""/>
    <x v="0"/>
    <n v="1.1836764017367896"/>
    <n v="37772.895996352519"/>
    <s v=""/>
  </r>
  <r>
    <x v="1"/>
    <x v="7"/>
    <x v="1"/>
    <x v="1"/>
    <s v="Forecast"/>
    <n v="31911.505493333272"/>
    <m/>
    <x v="6"/>
    <m/>
    <m/>
    <m/>
    <m/>
    <x v="1"/>
    <n v="33529.5"/>
    <n v="0.67647026212697969"/>
    <n v="22681.709653986567"/>
    <s v=""/>
    <x v="0"/>
    <n v="1.1836764017367896"/>
    <n v="37772.895996352519"/>
    <s v=""/>
  </r>
  <r>
    <x v="1"/>
    <x v="7"/>
    <x v="2"/>
    <x v="1"/>
    <s v="Forecast"/>
    <n v="25537.605103887567"/>
    <m/>
    <x v="5"/>
    <m/>
    <m/>
    <m/>
    <m/>
    <x v="1"/>
    <n v="33529.5"/>
    <n v="0.56018034408390094"/>
    <n v="18782.566846961156"/>
    <s v=""/>
    <x v="0"/>
    <n v="1.1836764017367896"/>
    <n v="30228.260518344709"/>
    <s v=""/>
  </r>
  <r>
    <x v="1"/>
    <x v="7"/>
    <x v="3"/>
    <x v="1"/>
    <s v="Forecast"/>
    <n v="27602.020080000002"/>
    <m/>
    <x v="4"/>
    <m/>
    <m/>
    <m/>
    <m/>
    <x v="1"/>
    <n v="33529.5"/>
    <n v="0.59433917804746317"/>
    <n v="19927.895470342417"/>
    <s v=""/>
    <x v="0"/>
    <n v="1.1836764017367896"/>
    <n v="32671.859808961013"/>
    <s v=""/>
  </r>
  <r>
    <x v="1"/>
    <x v="7"/>
    <x v="4"/>
    <x v="1"/>
    <s v="Forecast"/>
    <n v="23796.223462500002"/>
    <m/>
    <x v="3"/>
    <m/>
    <m/>
    <m/>
    <m/>
    <x v="1"/>
    <n v="33529.5"/>
    <n v="0.64834302036736124"/>
    <n v="21738.617301407437"/>
    <s v=""/>
    <x v="1"/>
    <n v="1.1836764017367896"/>
    <n v="28167.02816301657"/>
    <s v=""/>
  </r>
  <r>
    <x v="1"/>
    <x v="7"/>
    <x v="5"/>
    <x v="1"/>
    <s v="Forecast"/>
    <n v="29074.986658166508"/>
    <m/>
    <x v="2"/>
    <m/>
    <m/>
    <m/>
    <m/>
    <x v="1"/>
    <n v="33529.5"/>
    <n v="0.72165993605469503"/>
    <n v="24196.896825945896"/>
    <s v=""/>
    <x v="1"/>
    <n v="1.1836764017367896"/>
    <n v="34415.375588083698"/>
    <s v=""/>
  </r>
  <r>
    <x v="1"/>
    <x v="7"/>
    <x v="6"/>
    <x v="1"/>
    <s v="Forecast"/>
    <n v="28770.972432932467"/>
    <m/>
    <x v="1"/>
    <m/>
    <m/>
    <m/>
    <m/>
    <x v="1"/>
    <n v="33529.5"/>
    <n v="0.77883306104554062"/>
    <n v="26113.883120326453"/>
    <s v=""/>
    <x v="1"/>
    <n v="1.1836764017367896"/>
    <n v="34055.521123881867"/>
    <s v=""/>
  </r>
  <r>
    <x v="2"/>
    <x v="7"/>
    <x v="0"/>
    <x v="1"/>
    <s v="Forecast"/>
    <n v="58458.904952173521"/>
    <m/>
    <x v="7"/>
    <m/>
    <m/>
    <m/>
    <m/>
    <x v="2"/>
    <n v="55737"/>
    <n v="1.1899074250855222"/>
    <n v="66321.870151991752"/>
    <s v=""/>
    <x v="0"/>
    <n v="1.0370054508427586"/>
    <n v="60622.203085702677"/>
    <s v=""/>
  </r>
  <r>
    <x v="2"/>
    <x v="7"/>
    <x v="1"/>
    <x v="1"/>
    <s v="Forecast"/>
    <n v="55675.012529650026"/>
    <m/>
    <x v="6"/>
    <m/>
    <m/>
    <m/>
    <m/>
    <x v="2"/>
    <n v="55737"/>
    <n v="1.1315451544602804"/>
    <n v="63068.932274152648"/>
    <s v=""/>
    <x v="0"/>
    <n v="1.0370054508427586"/>
    <n v="57735.291468985961"/>
    <s v=""/>
  </r>
  <r>
    <x v="2"/>
    <x v="7"/>
    <x v="2"/>
    <x v="1"/>
    <s v="Forecast"/>
    <n v="52167.33334350001"/>
    <m/>
    <x v="5"/>
    <m/>
    <m/>
    <m/>
    <m/>
    <x v="2"/>
    <n v="55737"/>
    <n v="1.0253526743152206"/>
    <n v="57150.08200830745"/>
    <s v=""/>
    <x v="0"/>
    <n v="1.0370054508427586"/>
    <n v="54097.8090331407"/>
    <s v=""/>
  </r>
  <r>
    <x v="2"/>
    <x v="7"/>
    <x v="3"/>
    <x v="1"/>
    <s v="Forecast"/>
    <n v="59535"/>
    <m/>
    <x v="4"/>
    <m/>
    <m/>
    <m/>
    <m/>
    <x v="2"/>
    <n v="55737"/>
    <n v="0.81704846780127627"/>
    <n v="45539.830449839734"/>
    <s v=""/>
    <x v="0"/>
    <n v="1.0370054508427586"/>
    <n v="61738.119515923638"/>
    <s v=""/>
  </r>
  <r>
    <x v="2"/>
    <x v="7"/>
    <x v="4"/>
    <x v="1"/>
    <s v="Forecast"/>
    <n v="48165.849899999994"/>
    <m/>
    <x v="3"/>
    <m/>
    <m/>
    <m/>
    <m/>
    <x v="2"/>
    <n v="55737"/>
    <n v="0.82294537690137659"/>
    <n v="45868.506472352026"/>
    <s v=""/>
    <x v="1"/>
    <n v="1.0370054508427586"/>
    <n v="49948.248890774135"/>
    <s v=""/>
  </r>
  <r>
    <x v="2"/>
    <x v="7"/>
    <x v="5"/>
    <x v="1"/>
    <s v="Forecast"/>
    <n v="52036.799999999996"/>
    <m/>
    <x v="2"/>
    <m/>
    <m/>
    <m/>
    <m/>
    <x v="2"/>
    <n v="55737"/>
    <n v="0.86259360453053302"/>
    <n v="48078.379735718321"/>
    <s v=""/>
    <x v="1"/>
    <n v="1.0370054508427586"/>
    <n v="53962.445244414455"/>
    <s v=""/>
  </r>
  <r>
    <x v="2"/>
    <x v="7"/>
    <x v="6"/>
    <x v="1"/>
    <s v="Forecast"/>
    <n v="52036.799999999996"/>
    <m/>
    <x v="1"/>
    <m/>
    <m/>
    <m/>
    <m/>
    <x v="2"/>
    <n v="55737"/>
    <n v="0.93211717910598146"/>
    <n v="51953.415211830092"/>
    <s v=""/>
    <x v="1"/>
    <n v="1.0370054508427586"/>
    <n v="53962.445244414455"/>
    <s v=""/>
  </r>
  <r>
    <x v="3"/>
    <x v="7"/>
    <x v="0"/>
    <x v="1"/>
    <s v="Forecast"/>
    <n v="2650.3605257919103"/>
    <m/>
    <x v="7"/>
    <m/>
    <m/>
    <m/>
    <m/>
    <x v="3"/>
    <n v="2532.2999999999997"/>
    <n v="0.8683769868825707"/>
    <n v="2198.9910438827337"/>
    <s v=""/>
    <x v="0"/>
    <n v="1.0552169608377078"/>
    <n v="2796.7053791503686"/>
    <s v=""/>
  </r>
  <r>
    <x v="3"/>
    <x v="7"/>
    <x v="1"/>
    <x v="1"/>
    <s v="Forecast"/>
    <n v="2507.3243869226112"/>
    <m/>
    <x v="6"/>
    <m/>
    <m/>
    <m/>
    <m/>
    <x v="3"/>
    <n v="2532.2999999999997"/>
    <n v="0.96291660244667343"/>
    <n v="2438.3937123757109"/>
    <s v=""/>
    <x v="0"/>
    <n v="1.0552169608377078"/>
    <n v="2645.7712194027467"/>
    <s v=""/>
  </r>
  <r>
    <x v="3"/>
    <x v="7"/>
    <x v="2"/>
    <x v="1"/>
    <s v="Forecast"/>
    <n v="2441.4065147146621"/>
    <m/>
    <x v="5"/>
    <m/>
    <m/>
    <m/>
    <m/>
    <x v="3"/>
    <n v="2532.2999999999997"/>
    <n v="0.99231341871702516"/>
    <n v="2512.8352702171223"/>
    <s v=""/>
    <x v="0"/>
    <n v="1.0552169608377078"/>
    <n v="2576.2135626265863"/>
    <s v=""/>
  </r>
  <r>
    <x v="3"/>
    <x v="7"/>
    <x v="3"/>
    <x v="1"/>
    <s v="Forecast"/>
    <n v="2896.0899082499996"/>
    <m/>
    <x v="4"/>
    <m/>
    <m/>
    <m/>
    <m/>
    <x v="3"/>
    <n v="2532.2999999999997"/>
    <n v="0.969457280824637"/>
    <n v="2454.9566722322279"/>
    <s v=""/>
    <x v="0"/>
    <n v="1.0552169608377078"/>
    <n v="3056.0031912963204"/>
    <s v=""/>
  </r>
  <r>
    <x v="3"/>
    <x v="7"/>
    <x v="4"/>
    <x v="1"/>
    <s v="Forecast"/>
    <n v="2514.3330000000001"/>
    <m/>
    <x v="3"/>
    <m/>
    <m/>
    <m/>
    <m/>
    <x v="3"/>
    <n v="2532.2999999999997"/>
    <n v="0.87101260817430359"/>
    <n v="2205.6652276797886"/>
    <s v=""/>
    <x v="1"/>
    <n v="1.0552169608377078"/>
    <n v="2653.1668267939563"/>
    <s v=""/>
  </r>
  <r>
    <x v="3"/>
    <x v="7"/>
    <x v="5"/>
    <x v="1"/>
    <s v="Forecast"/>
    <n v="2597.8886699999998"/>
    <m/>
    <x v="2"/>
    <m/>
    <m/>
    <m/>
    <m/>
    <x v="3"/>
    <n v="2532.2999999999997"/>
    <n v="0.792029595586627"/>
    <n v="2005.6565449040154"/>
    <s v=""/>
    <x v="1"/>
    <n v="1.0552169608377078"/>
    <n v="2741.3361869521145"/>
    <s v=""/>
  </r>
  <r>
    <x v="3"/>
    <x v="7"/>
    <x v="6"/>
    <x v="1"/>
    <s v="Forecast"/>
    <n v="2682.6408306714243"/>
    <m/>
    <x v="1"/>
    <m/>
    <m/>
    <m/>
    <m/>
    <x v="3"/>
    <n v="2532.2999999999997"/>
    <n v="0.73787068873742678"/>
    <n v="1868.5099450897856"/>
    <s v=""/>
    <x v="1"/>
    <n v="1.0552169608377078"/>
    <n v="2830.7681043602443"/>
    <s v=""/>
  </r>
  <r>
    <x v="4"/>
    <x v="7"/>
    <x v="0"/>
    <x v="1"/>
    <s v="Forecast"/>
    <n v="57291.264995383288"/>
    <m/>
    <x v="7"/>
    <m/>
    <m/>
    <m/>
    <m/>
    <x v="4"/>
    <n v="105219.59999999999"/>
    <n v="0.96035094027256296"/>
    <n v="101047.74179510296"/>
    <s v=""/>
    <x v="0"/>
    <n v="0.97740808992841244"/>
    <n v="55996.945888720096"/>
    <s v=""/>
  </r>
  <r>
    <x v="4"/>
    <x v="7"/>
    <x v="1"/>
    <x v="1"/>
    <s v="Forecast"/>
    <n v="76553.662387243719"/>
    <m/>
    <x v="6"/>
    <m/>
    <m/>
    <m/>
    <m/>
    <x v="4"/>
    <n v="105219.59999999999"/>
    <n v="0.96048001609814548"/>
    <n v="101061.32310184042"/>
    <s v=""/>
    <x v="0"/>
    <n v="0.97740808992841244"/>
    <n v="74824.168930940432"/>
    <s v=""/>
  </r>
  <r>
    <x v="4"/>
    <x v="7"/>
    <x v="2"/>
    <x v="1"/>
    <s v="Forecast"/>
    <n v="68385.216164077807"/>
    <m/>
    <x v="5"/>
    <m/>
    <m/>
    <m/>
    <m/>
    <x v="4"/>
    <n v="105219.59999999999"/>
    <n v="0.88717917159305226"/>
    <n v="93348.637563352313"/>
    <s v=""/>
    <x v="0"/>
    <n v="0.97740808992841244"/>
    <n v="66840.263510272882"/>
    <s v=""/>
  </r>
  <r>
    <x v="4"/>
    <x v="7"/>
    <x v="3"/>
    <x v="1"/>
    <s v="Forecast"/>
    <n v="71642.039667187462"/>
    <m/>
    <x v="4"/>
    <m/>
    <m/>
    <m/>
    <m/>
    <x v="4"/>
    <n v="105219.59999999999"/>
    <n v="0.77680279167754629"/>
    <n v="81734.879019194748"/>
    <s v=""/>
    <x v="0"/>
    <n v="0.97740808992841244"/>
    <n v="70023.509149681253"/>
    <s v=""/>
  </r>
  <r>
    <x v="4"/>
    <x v="7"/>
    <x v="4"/>
    <x v="1"/>
    <s v="Forecast"/>
    <n v="70583.290312499972"/>
    <m/>
    <x v="3"/>
    <m/>
    <m/>
    <m/>
    <m/>
    <x v="4"/>
    <n v="105219.59999999999"/>
    <n v="0.74002134994594326"/>
    <n v="77864.750432772169"/>
    <s v=""/>
    <x v="1"/>
    <n v="0.97740808992841244"/>
    <n v="68988.678965203217"/>
    <s v=""/>
  </r>
  <r>
    <x v="4"/>
    <x v="7"/>
    <x v="5"/>
    <x v="1"/>
    <s v="Forecast"/>
    <n v="62025.768681599991"/>
    <m/>
    <x v="2"/>
    <m/>
    <m/>
    <m/>
    <m/>
    <x v="4"/>
    <n v="105219.59999999999"/>
    <n v="0.73489470322877137"/>
    <n v="77325.326715850024"/>
    <s v=""/>
    <x v="1"/>
    <n v="0.97740808992841244"/>
    <n v="60624.488093424196"/>
    <s v=""/>
  </r>
  <r>
    <x v="4"/>
    <x v="7"/>
    <x v="6"/>
    <x v="1"/>
    <s v="Forecast"/>
    <n v="63313.5"/>
    <m/>
    <x v="1"/>
    <m/>
    <m/>
    <m/>
    <m/>
    <x v="4"/>
    <n v="105219.59999999999"/>
    <n v="0.83186219622893753"/>
    <n v="87528.207542330303"/>
    <s v=""/>
    <x v="1"/>
    <n v="0.97740808992841244"/>
    <n v="61883.127101682541"/>
    <s v=""/>
  </r>
  <r>
    <x v="5"/>
    <x v="7"/>
    <x v="0"/>
    <x v="1"/>
    <s v="Forecast"/>
    <n v="958443.25498278998"/>
    <m/>
    <x v="7"/>
    <m/>
    <m/>
    <m/>
    <m/>
    <x v="5"/>
    <n v="858730.79999999993"/>
    <n v="1.1089594251242787"/>
    <n v="952297.61430451192"/>
    <s v=""/>
    <x v="0"/>
    <n v="1.0196167866584092"/>
    <n v="977244.83183997858"/>
    <s v=""/>
  </r>
  <r>
    <x v="5"/>
    <x v="7"/>
    <x v="1"/>
    <x v="1"/>
    <s v="Forecast"/>
    <n v="960565.27928011678"/>
    <m/>
    <x v="6"/>
    <m/>
    <m/>
    <m/>
    <m/>
    <x v="5"/>
    <n v="858730.79999999993"/>
    <n v="1.1025347189296986"/>
    <n v="946780.52121427516"/>
    <s v=""/>
    <x v="0"/>
    <n v="1.0196167866584092"/>
    <n v="979408.4834352301"/>
    <s v=""/>
  </r>
  <r>
    <x v="5"/>
    <x v="7"/>
    <x v="2"/>
    <x v="1"/>
    <s v="Forecast"/>
    <n v="932905.16184574924"/>
    <m/>
    <x v="5"/>
    <m/>
    <m/>
    <m/>
    <m/>
    <x v="5"/>
    <n v="858730.79999999993"/>
    <n v="1.083875962647707"/>
    <n v="930757.67250523553"/>
    <s v=""/>
    <x v="0"/>
    <n v="1.0196167866584092"/>
    <n v="951205.76337820594"/>
    <s v=""/>
  </r>
  <r>
    <x v="5"/>
    <x v="7"/>
    <x v="3"/>
    <x v="1"/>
    <s v="Forecast"/>
    <n v="968488.53480356699"/>
    <m/>
    <x v="4"/>
    <m/>
    <m/>
    <m/>
    <m/>
    <x v="5"/>
    <n v="858730.79999999993"/>
    <n v="1.1075714328566664"/>
    <n v="951105.70259415137"/>
    <s v=""/>
    <x v="0"/>
    <n v="1.0196167866584092"/>
    <n v="987487.16777192382"/>
    <s v=""/>
  </r>
  <r>
    <x v="5"/>
    <x v="7"/>
    <x v="4"/>
    <x v="1"/>
    <s v="Forecast"/>
    <n v="966436.69298386364"/>
    <m/>
    <x v="3"/>
    <m/>
    <m/>
    <m/>
    <m/>
    <x v="5"/>
    <n v="858730.79999999993"/>
    <n v="1.1247464582750646"/>
    <n v="965854.42591171281"/>
    <s v=""/>
    <x v="1"/>
    <n v="1.0196167866584092"/>
    <n v="985395.07540898654"/>
    <s v=""/>
  </r>
  <r>
    <x v="5"/>
    <x v="7"/>
    <x v="5"/>
    <x v="1"/>
    <s v="Forecast"/>
    <n v="921086.66020154115"/>
    <m/>
    <x v="2"/>
    <m/>
    <m/>
    <m/>
    <m/>
    <x v="5"/>
    <n v="858730.79999999993"/>
    <n v="1.1465435595970381"/>
    <n v="984572.26816761214"/>
    <s v=""/>
    <x v="1"/>
    <n v="1.0196167866584092"/>
    <n v="939155.42070862139"/>
    <s v=""/>
  </r>
  <r>
    <x v="5"/>
    <x v="7"/>
    <x v="6"/>
    <x v="1"/>
    <s v="Forecast"/>
    <n v="957020.74559768848"/>
    <m/>
    <x v="1"/>
    <m/>
    <m/>
    <m/>
    <m/>
    <x v="5"/>
    <n v="858730.79999999993"/>
    <n v="1.0880643770666198"/>
    <n v="934354.39296992007"/>
    <s v=""/>
    <x v="1"/>
    <n v="1.0196167866584092"/>
    <n v="975794.41739175003"/>
    <s v=""/>
  </r>
  <r>
    <x v="6"/>
    <x v="7"/>
    <x v="0"/>
    <x v="1"/>
    <s v="Forecast"/>
    <n v="5921.4654909578448"/>
    <m/>
    <x v="7"/>
    <m/>
    <m/>
    <m/>
    <m/>
    <x v="6"/>
    <n v="5334.9"/>
    <n v="1.0322070785606474"/>
    <n v="5506.7215434131977"/>
    <s v=""/>
    <x v="0"/>
    <n v="1.0159969143173808"/>
    <n v="6016.1906670500248"/>
    <s v=""/>
  </r>
  <r>
    <x v="6"/>
    <x v="7"/>
    <x v="1"/>
    <x v="1"/>
    <s v="Forecast"/>
    <n v="5872.9103105700597"/>
    <m/>
    <x v="6"/>
    <m/>
    <m/>
    <m/>
    <m/>
    <x v="6"/>
    <n v="5334.9"/>
    <n v="1.0116687413173457"/>
    <n v="5397.1515680539078"/>
    <s v=""/>
    <x v="0"/>
    <n v="1.0159969143173808"/>
    <n v="5966.8587536019113"/>
    <s v=""/>
  </r>
  <r>
    <x v="6"/>
    <x v="7"/>
    <x v="2"/>
    <x v="1"/>
    <s v="Forecast"/>
    <n v="5938.3744742553645"/>
    <m/>
    <x v="5"/>
    <m/>
    <m/>
    <m/>
    <m/>
    <x v="6"/>
    <n v="5334.9"/>
    <n v="1.0004573896061508"/>
    <n v="5337.3401278098536"/>
    <s v=""/>
    <x v="0"/>
    <n v="1.0159969143173808"/>
    <n v="6033.3701419045492"/>
    <s v=""/>
  </r>
  <r>
    <x v="6"/>
    <x v="7"/>
    <x v="3"/>
    <x v="1"/>
    <s v="Forecast"/>
    <n v="5997.07620783114"/>
    <m/>
    <x v="4"/>
    <m/>
    <m/>
    <m/>
    <m/>
    <x v="6"/>
    <n v="5334.9"/>
    <n v="1.0160909818866288"/>
    <n v="5420.7437792669762"/>
    <s v=""/>
    <x v="0"/>
    <n v="1.0159969143173808"/>
    <n v="6093.010922082618"/>
    <s v=""/>
  </r>
  <r>
    <x v="6"/>
    <x v="7"/>
    <x v="4"/>
    <x v="1"/>
    <s v="Forecast"/>
    <n v="6195"/>
    <m/>
    <x v="3"/>
    <m/>
    <m/>
    <m/>
    <m/>
    <x v="6"/>
    <n v="5334.9"/>
    <n v="1.0302583011473831"/>
    <n v="5496.3250107911736"/>
    <s v=""/>
    <x v="1"/>
    <n v="1.0159969143173808"/>
    <n v="6294.1008841961739"/>
    <s v=""/>
  </r>
  <r>
    <x v="6"/>
    <x v="7"/>
    <x v="5"/>
    <x v="1"/>
    <s v="Forecast"/>
    <n v="5958.7815104344882"/>
    <m/>
    <x v="2"/>
    <m/>
    <m/>
    <m/>
    <m/>
    <x v="6"/>
    <n v="5334.9"/>
    <n v="1.0546105610379206"/>
    <n v="5626.2418820812027"/>
    <s v=""/>
    <x v="1"/>
    <n v="1.0159969143173808"/>
    <n v="6054.1036276929017"/>
    <s v=""/>
  </r>
  <r>
    <x v="6"/>
    <x v="7"/>
    <x v="6"/>
    <x v="1"/>
    <s v="Forecast"/>
    <n v="6015.5692347091526"/>
    <m/>
    <x v="1"/>
    <m/>
    <m/>
    <m/>
    <m/>
    <x v="6"/>
    <n v="5334.9"/>
    <n v="1.0198845990937413"/>
    <n v="5440.9823477052005"/>
    <s v=""/>
    <x v="1"/>
    <n v="1.0159969143173808"/>
    <n v="6111.7997803270673"/>
    <s v=""/>
  </r>
  <r>
    <x v="7"/>
    <x v="7"/>
    <x v="0"/>
    <x v="1"/>
    <s v="Forecast"/>
    <n v="3285530.3513721395"/>
    <m/>
    <x v="7"/>
    <m/>
    <m/>
    <m/>
    <m/>
    <x v="7"/>
    <n v="3536097.6"/>
    <n v="1.0226200188257881"/>
    <n v="3616084.1942818244"/>
    <s v=""/>
    <x v="0"/>
    <n v="1.0221222832217594"/>
    <n v="3358213.7843388803"/>
    <s v=""/>
  </r>
  <r>
    <x v="7"/>
    <x v="7"/>
    <x v="1"/>
    <x v="1"/>
    <s v="Forecast"/>
    <n v="3487267.0964338062"/>
    <m/>
    <x v="6"/>
    <m/>
    <m/>
    <m/>
    <m/>
    <x v="7"/>
    <n v="3536097.6"/>
    <n v="1.026947575826286"/>
    <n v="3631386.858205148"/>
    <s v=""/>
    <x v="0"/>
    <n v="1.0221222832217594"/>
    <n v="3564413.4068110371"/>
    <s v=""/>
  </r>
  <r>
    <x v="7"/>
    <x v="7"/>
    <x v="2"/>
    <x v="1"/>
    <s v="Forecast"/>
    <n v="3391167.0074146232"/>
    <m/>
    <x v="5"/>
    <m/>
    <m/>
    <m/>
    <m/>
    <x v="7"/>
    <n v="3536097.6"/>
    <n v="1.0279107741607534"/>
    <n v="3634792.8215239821"/>
    <s v=""/>
    <x v="0"/>
    <n v="1.0221222832217594"/>
    <n v="3466187.3644049354"/>
    <s v=""/>
  </r>
  <r>
    <x v="7"/>
    <x v="7"/>
    <x v="3"/>
    <x v="1"/>
    <s v="Forecast"/>
    <n v="3526135.617142953"/>
    <m/>
    <x v="4"/>
    <m/>
    <m/>
    <m/>
    <m/>
    <x v="7"/>
    <n v="3536097.6"/>
    <n v="1.0158168737374955"/>
    <n v="3592027.6092626611"/>
    <s v=""/>
    <x v="0"/>
    <n v="1.0221222832217594"/>
    <n v="3604141.7879437227"/>
    <s v=""/>
  </r>
  <r>
    <x v="7"/>
    <x v="7"/>
    <x v="4"/>
    <x v="1"/>
    <s v="Forecast"/>
    <n v="3541252.8774131038"/>
    <m/>
    <x v="3"/>
    <m/>
    <m/>
    <m/>
    <m/>
    <x v="7"/>
    <n v="3536097.6"/>
    <n v="1.0439584322241071"/>
    <n v="3691538.9066874278"/>
    <s v=""/>
    <x v="1"/>
    <n v="1.0221222832217594"/>
    <n v="3619593.4765271069"/>
    <s v=""/>
  </r>
  <r>
    <x v="7"/>
    <x v="7"/>
    <x v="5"/>
    <x v="1"/>
    <s v="Forecast"/>
    <n v="3503477.4214545004"/>
    <m/>
    <x v="2"/>
    <m/>
    <m/>
    <m/>
    <m/>
    <x v="7"/>
    <n v="3536097.6"/>
    <n v="1.057849945642469"/>
    <n v="3740660.6539464653"/>
    <s v=""/>
    <x v="1"/>
    <n v="1.0221222832217594"/>
    <n v="3580982.3412329559"/>
    <s v=""/>
  </r>
  <r>
    <x v="7"/>
    <x v="7"/>
    <x v="6"/>
    <x v="1"/>
    <s v="Forecast"/>
    <n v="3542899.6315891724"/>
    <m/>
    <x v="1"/>
    <m/>
    <m/>
    <m/>
    <m/>
    <x v="7"/>
    <n v="3536097.6"/>
    <n v="1.0521410479945581"/>
    <n v="3720473.4346750416"/>
    <s v=""/>
    <x v="1"/>
    <n v="1.0221222832217594"/>
    <n v="3621276.6606654548"/>
    <s v=""/>
  </r>
  <r>
    <x v="8"/>
    <x v="7"/>
    <x v="0"/>
    <x v="1"/>
    <s v="Forecast"/>
    <n v="834241.32661178277"/>
    <m/>
    <x v="7"/>
    <m/>
    <m/>
    <m/>
    <m/>
    <x v="8"/>
    <n v="780575.4"/>
    <n v="0.97750890045396321"/>
    <n v="763019.40097541257"/>
    <s v=""/>
    <x v="0"/>
    <n v="0.93215158223729411"/>
    <n v="777639.37256891257"/>
    <s v=""/>
  </r>
  <r>
    <x v="8"/>
    <x v="7"/>
    <x v="1"/>
    <x v="1"/>
    <s v="Forecast"/>
    <n v="789008.63171736582"/>
    <m/>
    <x v="6"/>
    <m/>
    <m/>
    <m/>
    <m/>
    <x v="8"/>
    <n v="780575.4"/>
    <n v="1.023687443491168"/>
    <n v="799065.23567809595"/>
    <s v=""/>
    <x v="0"/>
    <n v="0.93215158223729411"/>
    <n v="735475.64445422497"/>
    <s v=""/>
  </r>
  <r>
    <x v="8"/>
    <x v="7"/>
    <x v="2"/>
    <x v="1"/>
    <s v="Forecast"/>
    <n v="791297.29982025363"/>
    <m/>
    <x v="5"/>
    <m/>
    <m/>
    <m/>
    <m/>
    <x v="8"/>
    <n v="780575.4"/>
    <n v="1.0308587701750573"/>
    <n v="804662.99687290343"/>
    <s v=""/>
    <x v="0"/>
    <n v="0.93215158223729411"/>
    <n v="737609.03004754789"/>
    <s v=""/>
  </r>
  <r>
    <x v="8"/>
    <x v="7"/>
    <x v="3"/>
    <x v="1"/>
    <s v="Forecast"/>
    <n v="807612.19913027866"/>
    <m/>
    <x v="4"/>
    <m/>
    <m/>
    <m/>
    <m/>
    <x v="8"/>
    <n v="780575.4"/>
    <n v="0.97313111688991982"/>
    <n v="759602.21081879595"/>
    <s v=""/>
    <x v="0"/>
    <n v="0.93215158223729411"/>
    <n v="752816.98925342993"/>
    <s v=""/>
  </r>
  <r>
    <x v="8"/>
    <x v="7"/>
    <x v="4"/>
    <x v="1"/>
    <s v="Forecast"/>
    <n v="755567.80645783828"/>
    <m/>
    <x v="3"/>
    <m/>
    <m/>
    <m/>
    <m/>
    <x v="8"/>
    <n v="780575.4"/>
    <n v="1.0271965941099477"/>
    <n v="801804.39232601004"/>
    <s v=""/>
    <x v="1"/>
    <n v="0.93215158223729411"/>
    <n v="704303.72627723555"/>
    <s v=""/>
  </r>
  <r>
    <x v="8"/>
    <x v="7"/>
    <x v="5"/>
    <x v="1"/>
    <s v="Forecast"/>
    <n v="735465.23019931756"/>
    <m/>
    <x v="2"/>
    <m/>
    <m/>
    <m/>
    <m/>
    <x v="8"/>
    <n v="780575.4"/>
    <n v="0.95424026594153333"/>
    <n v="744856.47728341876"/>
    <s v=""/>
    <x v="1"/>
    <n v="0.93215158223729411"/>
    <n v="685565.07801080961"/>
    <s v=""/>
  </r>
  <r>
    <x v="8"/>
    <x v="7"/>
    <x v="6"/>
    <x v="1"/>
    <s v="Forecast"/>
    <n v="759000"/>
    <m/>
    <x v="1"/>
    <m/>
    <m/>
    <m/>
    <m/>
    <x v="8"/>
    <n v="780575.4"/>
    <n v="1.0473007151402658"/>
    <n v="817497.17464089906"/>
    <s v=""/>
    <x v="1"/>
    <n v="0.93215158223729411"/>
    <n v="707503.05091810622"/>
    <s v=""/>
  </r>
  <r>
    <x v="9"/>
    <x v="7"/>
    <x v="0"/>
    <x v="1"/>
    <s v="Forecast"/>
    <n v="1175159.9839399999"/>
    <m/>
    <x v="7"/>
    <m/>
    <m/>
    <m/>
    <m/>
    <x v="9"/>
    <n v="1227732.5999999999"/>
    <n v="1.0772447766371134"/>
    <n v="1322568.5304571022"/>
    <s v=""/>
    <x v="0"/>
    <n v="1.0247686841986505"/>
    <n v="1204267.150465101"/>
    <s v=""/>
  </r>
  <r>
    <x v="9"/>
    <x v="7"/>
    <x v="1"/>
    <x v="1"/>
    <s v="Forecast"/>
    <n v="1202985.9239775776"/>
    <m/>
    <x v="6"/>
    <m/>
    <m/>
    <m/>
    <m/>
    <x v="9"/>
    <n v="1227732.5999999999"/>
    <n v="1.05811293071596"/>
    <n v="1299079.7395215253"/>
    <s v=""/>
    <x v="0"/>
    <n v="1.0247686841986505"/>
    <n v="1232782.3024240001"/>
    <s v=""/>
  </r>
  <r>
    <x v="9"/>
    <x v="7"/>
    <x v="2"/>
    <x v="1"/>
    <s v="Forecast"/>
    <n v="1171271.8229500775"/>
    <m/>
    <x v="5"/>
    <m/>
    <m/>
    <m/>
    <m/>
    <x v="9"/>
    <n v="1227732.5999999999"/>
    <n v="1.045720089524951"/>
    <n v="1283864.6443847008"/>
    <s v=""/>
    <x v="0"/>
    <n v="1.0247686841986505"/>
    <n v="1200282.6848435057"/>
    <s v=""/>
  </r>
  <r>
    <x v="9"/>
    <x v="7"/>
    <x v="3"/>
    <x v="1"/>
    <s v="Forecast"/>
    <n v="1293427.0512777674"/>
    <m/>
    <x v="4"/>
    <m/>
    <m/>
    <m/>
    <m/>
    <x v="9"/>
    <n v="1227732.5999999999"/>
    <n v="1.0519779888771572"/>
    <n v="1291547.6714269232"/>
    <s v=""/>
    <x v="0"/>
    <n v="1.0247686841986505"/>
    <n v="1325463.5374448581"/>
    <s v=""/>
  </r>
  <r>
    <x v="9"/>
    <x v="7"/>
    <x v="4"/>
    <x v="1"/>
    <s v="Forecast"/>
    <n v="1272578.4449379507"/>
    <m/>
    <x v="3"/>
    <m/>
    <m/>
    <m/>
    <m/>
    <x v="9"/>
    <n v="1227732.5999999999"/>
    <n v="1.0606435273127464"/>
    <n v="1302186.6354608489"/>
    <s v=""/>
    <x v="1"/>
    <n v="1.0247686841986505"/>
    <n v="1304098.5385586286"/>
    <s v=""/>
  </r>
  <r>
    <x v="9"/>
    <x v="7"/>
    <x v="5"/>
    <x v="1"/>
    <s v="Forecast"/>
    <n v="1205993.631339883"/>
    <m/>
    <x v="2"/>
    <m/>
    <m/>
    <m/>
    <m/>
    <x v="9"/>
    <n v="1227732.5999999999"/>
    <n v="1.0741402709287275"/>
    <n v="1318757.0275920311"/>
    <s v=""/>
    <x v="1"/>
    <n v="1.0247686841986505"/>
    <n v="1235864.5067401242"/>
    <s v=""/>
  </r>
  <r>
    <x v="9"/>
    <x v="7"/>
    <x v="6"/>
    <x v="1"/>
    <s v="Forecast"/>
    <n v="1249878.3018282168"/>
    <m/>
    <x v="1"/>
    <m/>
    <m/>
    <m/>
    <m/>
    <x v="9"/>
    <n v="1227732.5999999999"/>
    <n v="1.0547155717446068"/>
    <n v="1294908.6911584926"/>
    <s v=""/>
    <x v="1"/>
    <n v="1.0247686841986505"/>
    <n v="1280836.1427729456"/>
    <s v=""/>
  </r>
  <r>
    <x v="10"/>
    <x v="7"/>
    <x v="0"/>
    <x v="1"/>
    <s v="Forecast"/>
    <n v="16190.638764900412"/>
    <m/>
    <x v="7"/>
    <m/>
    <m/>
    <m/>
    <m/>
    <x v="10"/>
    <n v="17199.3"/>
    <n v="1.018445538672496"/>
    <n v="17516.550353289858"/>
    <s v=""/>
    <x v="0"/>
    <n v="1.005048087592062"/>
    <n v="16272.370527557063"/>
    <s v=""/>
  </r>
  <r>
    <x v="10"/>
    <x v="7"/>
    <x v="1"/>
    <x v="1"/>
    <s v="Forecast"/>
    <n v="16546.137552212007"/>
    <m/>
    <x v="6"/>
    <m/>
    <m/>
    <m/>
    <m/>
    <x v="10"/>
    <n v="17199.3"/>
    <n v="1.0004083352558715"/>
    <n v="17206.323080566308"/>
    <s v=""/>
    <x v="0"/>
    <n v="1.005048087592062"/>
    <n v="16629.663903885881"/>
    <s v=""/>
  </r>
  <r>
    <x v="10"/>
    <x v="7"/>
    <x v="2"/>
    <x v="1"/>
    <s v="Forecast"/>
    <n v="16537.868139022747"/>
    <m/>
    <x v="5"/>
    <m/>
    <m/>
    <m/>
    <m/>
    <x v="10"/>
    <n v="17199.3"/>
    <n v="1.007584842805251"/>
    <n v="17329.753986860353"/>
    <s v=""/>
    <x v="0"/>
    <n v="1.005048087592062"/>
    <n v="16621.352745974506"/>
    <s v=""/>
  </r>
  <r>
    <x v="10"/>
    <x v="7"/>
    <x v="3"/>
    <x v="1"/>
    <s v="Forecast"/>
    <n v="17565.697771577976"/>
    <m/>
    <x v="4"/>
    <m/>
    <m/>
    <m/>
    <m/>
    <x v="10"/>
    <n v="17199.3"/>
    <n v="1.0331930867438983"/>
    <n v="17770.197856834329"/>
    <s v=""/>
    <x v="0"/>
    <n v="1.005048087592062"/>
    <n v="17654.370952544588"/>
    <s v=""/>
  </r>
  <r>
    <x v="10"/>
    <x v="7"/>
    <x v="4"/>
    <x v="1"/>
    <s v="Forecast"/>
    <n v="17595.52941288365"/>
    <m/>
    <x v="3"/>
    <m/>
    <m/>
    <m/>
    <m/>
    <x v="10"/>
    <n v="17199.3"/>
    <n v="1.057852130081637"/>
    <n v="18194.316140913099"/>
    <s v=""/>
    <x v="1"/>
    <n v="1.005048087592062"/>
    <n v="17684.353186588589"/>
    <s v=""/>
  </r>
  <r>
    <x v="10"/>
    <x v="7"/>
    <x v="5"/>
    <x v="1"/>
    <s v="Forecast"/>
    <n v="17326.280740869137"/>
    <m/>
    <x v="2"/>
    <m/>
    <m/>
    <m/>
    <m/>
    <x v="10"/>
    <n v="17199.3"/>
    <n v="1.0701121381990271"/>
    <n v="18405.179698526525"/>
    <s v=""/>
    <x v="1"/>
    <n v="1.005048087592062"/>
    <n v="17413.7453236937"/>
    <s v=""/>
  </r>
  <r>
    <x v="10"/>
    <x v="7"/>
    <x v="6"/>
    <x v="1"/>
    <s v="Forecast"/>
    <n v="17415.541453696078"/>
    <m/>
    <x v="1"/>
    <m/>
    <m/>
    <m/>
    <m/>
    <x v="10"/>
    <n v="17199.3"/>
    <n v="1.0248792140893908"/>
    <n v="17627.205066887658"/>
    <s v=""/>
    <x v="1"/>
    <n v="1.005048087592062"/>
    <n v="17503.456632417521"/>
    <s v=""/>
  </r>
  <r>
    <x v="11"/>
    <x v="7"/>
    <x v="0"/>
    <x v="1"/>
    <s v="Forecast"/>
    <n v="11973.146704698242"/>
    <m/>
    <x v="7"/>
    <m/>
    <m/>
    <m/>
    <m/>
    <x v="11"/>
    <n v="12906"/>
    <n v="1.0301790181712864"/>
    <n v="13295.490408518623"/>
    <s v=""/>
    <x v="0"/>
    <n v="1.018716649634493"/>
    <n v="12197.243896592463"/>
    <s v=""/>
  </r>
  <r>
    <x v="11"/>
    <x v="7"/>
    <x v="1"/>
    <x v="1"/>
    <s v="Forecast"/>
    <n v="12284.95100365379"/>
    <m/>
    <x v="6"/>
    <m/>
    <m/>
    <m/>
    <m/>
    <x v="11"/>
    <n v="12906"/>
    <n v="1.010654009031658"/>
    <n v="13043.500640562579"/>
    <s v=""/>
    <x v="0"/>
    <n v="1.018716649634493"/>
    <n v="12514.884127366093"/>
    <s v=""/>
  </r>
  <r>
    <x v="11"/>
    <x v="7"/>
    <x v="2"/>
    <x v="1"/>
    <s v="Forecast"/>
    <n v="12482.687093376131"/>
    <m/>
    <x v="5"/>
    <m/>
    <m/>
    <m/>
    <m/>
    <x v="11"/>
    <n v="12906"/>
    <n v="0.993940718967254"/>
    <n v="12827.798918991381"/>
    <s v=""/>
    <x v="0"/>
    <n v="1.018716649634493"/>
    <n v="12716.32117419986"/>
    <s v=""/>
  </r>
  <r>
    <x v="11"/>
    <x v="7"/>
    <x v="3"/>
    <x v="1"/>
    <s v="Forecast"/>
    <n v="13409.243097731951"/>
    <m/>
    <x v="4"/>
    <m/>
    <m/>
    <m/>
    <m/>
    <x v="11"/>
    <n v="12906"/>
    <n v="1.0167667304950427"/>
    <n v="13122.391423769022"/>
    <s v=""/>
    <x v="0"/>
    <n v="1.018716649634493"/>
    <n v="13660.219202655944"/>
    <s v=""/>
  </r>
  <r>
    <x v="11"/>
    <x v="7"/>
    <x v="4"/>
    <x v="1"/>
    <s v="Forecast"/>
    <n v="13488.606271276154"/>
    <m/>
    <x v="3"/>
    <m/>
    <m/>
    <m/>
    <m/>
    <x v="11"/>
    <n v="12906"/>
    <n v="1.0380953736117415"/>
    <n v="13397.658891833136"/>
    <s v=""/>
    <x v="1"/>
    <n v="1.018716649634493"/>
    <n v="13741.067788913255"/>
    <s v=""/>
  </r>
  <r>
    <x v="11"/>
    <x v="7"/>
    <x v="5"/>
    <x v="1"/>
    <s v="Forecast"/>
    <n v="12214.670205278593"/>
    <m/>
    <x v="2"/>
    <m/>
    <m/>
    <m/>
    <m/>
    <x v="11"/>
    <n v="12906"/>
    <n v="1.05644332412223"/>
    <n v="13634.457541121499"/>
    <s v=""/>
    <x v="1"/>
    <n v="1.018716649634493"/>
    <n v="12443.287907911674"/>
    <s v=""/>
  </r>
  <r>
    <x v="11"/>
    <x v="7"/>
    <x v="6"/>
    <x v="1"/>
    <s v="Forecast"/>
    <n v="13307.478001850137"/>
    <m/>
    <x v="1"/>
    <m/>
    <m/>
    <m/>
    <m/>
    <x v="11"/>
    <n v="12906"/>
    <n v="1.0352811533697148"/>
    <n v="13361.33856538954"/>
    <s v=""/>
    <x v="1"/>
    <n v="1.018716649634493"/>
    <n v="13556.54940512949"/>
    <s v=""/>
  </r>
  <r>
    <x v="12"/>
    <x v="7"/>
    <x v="0"/>
    <x v="1"/>
    <s v="Forecast"/>
    <n v="469545.87867817329"/>
    <m/>
    <x v="7"/>
    <m/>
    <m/>
    <m/>
    <m/>
    <x v="12"/>
    <n v="501654.89999999997"/>
    <n v="0.89976829072935782"/>
    <n v="451373.17190900689"/>
    <s v=""/>
    <x v="0"/>
    <n v="0.9876487436855329"/>
    <n v="463746.39717921749"/>
    <s v=""/>
  </r>
  <r>
    <x v="12"/>
    <x v="7"/>
    <x v="1"/>
    <x v="1"/>
    <s v="Forecast"/>
    <n v="600000"/>
    <m/>
    <x v="6"/>
    <m/>
    <m/>
    <m/>
    <m/>
    <x v="12"/>
    <n v="501654.89999999997"/>
    <n v="1.1540888992376701"/>
    <n v="578954.35133818339"/>
    <s v=""/>
    <x v="0"/>
    <n v="0.9876487436855329"/>
    <n v="592589.2462113197"/>
    <s v=""/>
  </r>
  <r>
    <x v="12"/>
    <x v="7"/>
    <x v="2"/>
    <x v="1"/>
    <s v="Forecast"/>
    <n v="648000"/>
    <m/>
    <x v="5"/>
    <m/>
    <m/>
    <m/>
    <m/>
    <x v="12"/>
    <n v="501654.89999999997"/>
    <n v="1.4128021281031879"/>
    <n v="708739.11029339186"/>
    <s v=""/>
    <x v="0"/>
    <n v="0.9876487436855329"/>
    <n v="639996.38590822532"/>
    <s v=""/>
  </r>
  <r>
    <x v="12"/>
    <x v="7"/>
    <x v="3"/>
    <x v="1"/>
    <s v="Forecast"/>
    <n v="581279.29018669273"/>
    <m/>
    <x v="4"/>
    <m/>
    <m/>
    <m/>
    <m/>
    <x v="12"/>
    <n v="501654.89999999997"/>
    <n v="1.346545274514255"/>
    <n v="675501.03503192111"/>
    <s v=""/>
    <x v="0"/>
    <n v="0.9876487436855329"/>
    <n v="574099.76068330545"/>
    <s v=""/>
  </r>
  <r>
    <x v="12"/>
    <x v="7"/>
    <x v="4"/>
    <x v="1"/>
    <s v="Forecast"/>
    <n v="599197.93590340728"/>
    <m/>
    <x v="3"/>
    <m/>
    <m/>
    <m/>
    <m/>
    <x v="12"/>
    <n v="501654.89999999997"/>
    <n v="1.1071780880732909"/>
    <n v="555421.31305459794"/>
    <s v=""/>
    <x v="1"/>
    <n v="0.9876487436855329"/>
    <n v="591797.08861396462"/>
    <s v=""/>
  </r>
  <r>
    <x v="12"/>
    <x v="7"/>
    <x v="5"/>
    <x v="1"/>
    <s v="Forecast"/>
    <n v="570373.5"/>
    <m/>
    <x v="2"/>
    <m/>
    <m/>
    <m/>
    <m/>
    <x v="12"/>
    <n v="501654.89999999997"/>
    <n v="0.89998555106826894"/>
    <n v="451482.16162259731"/>
    <s v=""/>
    <x v="1"/>
    <n v="0.9876487436855329"/>
    <n v="563328.67070652032"/>
    <s v=""/>
  </r>
  <r>
    <x v="12"/>
    <x v="7"/>
    <x v="6"/>
    <x v="1"/>
    <s v="Forecast"/>
    <n v="570373.5"/>
    <m/>
    <x v="1"/>
    <m/>
    <m/>
    <m/>
    <m/>
    <x v="12"/>
    <n v="501654.89999999997"/>
    <n v="1.0050766054854721"/>
    <n v="504201.60401715391"/>
    <s v=""/>
    <x v="1"/>
    <n v="0.9876487436855329"/>
    <n v="563328.67070652032"/>
    <s v=""/>
  </r>
  <r>
    <x v="0"/>
    <x v="7"/>
    <x v="0"/>
    <x v="2"/>
    <s v="Forecast"/>
    <n v="336604.57641756837"/>
    <m/>
    <x v="7"/>
    <m/>
    <m/>
    <m/>
    <m/>
    <x v="0"/>
    <n v="359662.5"/>
    <n v="0.95782156761464543"/>
    <n v="344492.49956220243"/>
    <s v=""/>
    <x v="0"/>
    <n v="1.0018126307383399"/>
    <n v="337214.71621944878"/>
    <s v=""/>
  </r>
  <r>
    <x v="0"/>
    <x v="7"/>
    <x v="1"/>
    <x v="2"/>
    <s v="Forecast"/>
    <n v="336886.18573170732"/>
    <m/>
    <x v="6"/>
    <m/>
    <m/>
    <m/>
    <m/>
    <x v="0"/>
    <n v="359662.5"/>
    <n v="0.93484047608711063"/>
    <n v="336227.06273068045"/>
    <s v=""/>
    <x v="0"/>
    <n v="1.0018126307383399"/>
    <n v="337496.8359872867"/>
    <s v=""/>
  </r>
  <r>
    <x v="0"/>
    <x v="7"/>
    <x v="2"/>
    <x v="2"/>
    <s v="Forecast"/>
    <n v="334165.96394286933"/>
    <m/>
    <x v="5"/>
    <m/>
    <m/>
    <m/>
    <m/>
    <x v="0"/>
    <n v="359662.5"/>
    <n v="0.93204777472854927"/>
    <n v="335222.63277830684"/>
    <s v=""/>
    <x v="0"/>
    <n v="1.0018126307383399"/>
    <n v="334771.68344081915"/>
    <s v=""/>
  </r>
  <r>
    <x v="0"/>
    <x v="7"/>
    <x v="3"/>
    <x v="2"/>
    <s v="Forecast"/>
    <n v="332394.30475687102"/>
    <m/>
    <x v="4"/>
    <m/>
    <m/>
    <m/>
    <m/>
    <x v="0"/>
    <n v="359662.5"/>
    <n v="0.92903126884694121"/>
    <n v="334137.70873166301"/>
    <s v=""/>
    <x v="0"/>
    <n v="1.0018126307383399"/>
    <n v="332996.81289092248"/>
    <s v=""/>
  </r>
  <r>
    <x v="0"/>
    <x v="7"/>
    <x v="4"/>
    <x v="2"/>
    <s v="Forecast"/>
    <n v="332901.73217758985"/>
    <m/>
    <x v="3"/>
    <m/>
    <m/>
    <m/>
    <m/>
    <x v="0"/>
    <n v="359662.5"/>
    <n v="0.92684218120096473"/>
    <n v="333350.37599619199"/>
    <s v=""/>
    <x v="1"/>
    <n v="1.0018126307383399"/>
    <n v="333505.16009018157"/>
    <s v=""/>
  </r>
  <r>
    <x v="0"/>
    <x v="7"/>
    <x v="5"/>
    <x v="2"/>
    <s v="Forecast"/>
    <n v="334278.19297462708"/>
    <m/>
    <x v="2"/>
    <m/>
    <m/>
    <m/>
    <m/>
    <x v="0"/>
    <n v="359662.5"/>
    <n v="0.92894554197547163"/>
    <n v="334106.87599075306"/>
    <s v=""/>
    <x v="1"/>
    <n v="1.0018126307383399"/>
    <n v="334884.11590236961"/>
    <s v=""/>
  </r>
  <r>
    <x v="0"/>
    <x v="7"/>
    <x v="6"/>
    <x v="2"/>
    <s v="Forecast"/>
    <n v="336055.21550342353"/>
    <m/>
    <x v="1"/>
    <m/>
    <m/>
    <m/>
    <m/>
    <x v="0"/>
    <n v="359662.5"/>
    <n v="0.93321982328342379"/>
    <n v="335644.17469167442"/>
    <s v=""/>
    <x v="1"/>
    <n v="1.0018126307383399"/>
    <n v="336664.35951682448"/>
    <s v=""/>
  </r>
  <r>
    <x v="1"/>
    <x v="7"/>
    <x v="0"/>
    <x v="2"/>
    <s v="Forecast"/>
    <n v="11243.695646546348"/>
    <m/>
    <x v="7"/>
    <m/>
    <m/>
    <m/>
    <m/>
    <x v="1"/>
    <n v="15436.800000000001"/>
    <n v="1.2961661158475342"/>
    <n v="20008.657097115218"/>
    <s v=""/>
    <x v="0"/>
    <n v="1.1836764017367896"/>
    <n v="13308.897205127587"/>
    <s v=""/>
  </r>
  <r>
    <x v="1"/>
    <x v="7"/>
    <x v="1"/>
    <x v="2"/>
    <s v="Forecast"/>
    <n v="11243.695646546348"/>
    <m/>
    <x v="6"/>
    <m/>
    <m/>
    <m/>
    <m/>
    <x v="1"/>
    <n v="15436.800000000001"/>
    <n v="1.4250935628961263"/>
    <n v="21998.884311714923"/>
    <s v=""/>
    <x v="0"/>
    <n v="1.1836764017367896"/>
    <n v="13308.897205127587"/>
    <s v=""/>
  </r>
  <r>
    <x v="1"/>
    <x v="7"/>
    <x v="2"/>
    <x v="2"/>
    <s v="Forecast"/>
    <n v="11918.695646546348"/>
    <m/>
    <x v="5"/>
    <m/>
    <m/>
    <m/>
    <m/>
    <x v="1"/>
    <n v="15436.800000000001"/>
    <n v="1.4273369716065922"/>
    <n v="22033.515363296643"/>
    <s v=""/>
    <x v="0"/>
    <n v="1.1836764017367896"/>
    <n v="14107.87877629992"/>
    <s v=""/>
  </r>
  <r>
    <x v="1"/>
    <x v="7"/>
    <x v="3"/>
    <x v="2"/>
    <s v="Forecast"/>
    <n v="16556.522428355613"/>
    <m/>
    <x v="4"/>
    <m/>
    <m/>
    <m/>
    <m/>
    <x v="1"/>
    <n v="15436.800000000001"/>
    <n v="1.414450917117829"/>
    <n v="21834.595917364506"/>
    <s v=""/>
    <x v="0"/>
    <n v="1.1836764017367896"/>
    <n v="19597.564893270424"/>
    <s v=""/>
  </r>
  <r>
    <x v="1"/>
    <x v="7"/>
    <x v="4"/>
    <x v="2"/>
    <s v="Forecast"/>
    <n v="14406.073014937499"/>
    <m/>
    <x v="3"/>
    <m/>
    <m/>
    <m/>
    <m/>
    <x v="1"/>
    <n v="15436.800000000001"/>
    <n v="1.3681506414274989"/>
    <n v="21119.867821588017"/>
    <s v=""/>
    <x v="1"/>
    <n v="1.1836764017367896"/>
    <n v="17052.128669478683"/>
    <s v=""/>
  </r>
  <r>
    <x v="1"/>
    <x v="7"/>
    <x v="5"/>
    <x v="2"/>
    <s v="Forecast"/>
    <n v="14406.073014937499"/>
    <m/>
    <x v="2"/>
    <m/>
    <m/>
    <m/>
    <m/>
    <x v="1"/>
    <n v="15436.800000000001"/>
    <n v="1.3914163206836243"/>
    <n v="21479.015459128972"/>
    <s v=""/>
    <x v="1"/>
    <n v="1.1836764017367896"/>
    <n v="17052.128669478683"/>
    <s v=""/>
  </r>
  <r>
    <x v="1"/>
    <x v="7"/>
    <x v="6"/>
    <x v="2"/>
    <s v="Forecast"/>
    <n v="15525"/>
    <m/>
    <x v="1"/>
    <m/>
    <m/>
    <m/>
    <m/>
    <x v="1"/>
    <n v="15436.800000000001"/>
    <n v="1.5467316712800727"/>
    <n v="23876.587463216227"/>
    <s v=""/>
    <x v="1"/>
    <n v="1.1836764017367896"/>
    <n v="18376.576136963657"/>
    <s v=""/>
  </r>
  <r>
    <x v="2"/>
    <x v="7"/>
    <x v="0"/>
    <x v="2"/>
    <s v="Forecast"/>
    <n v="34158.7147790378"/>
    <m/>
    <x v="7"/>
    <m/>
    <m/>
    <m/>
    <m/>
    <x v="2"/>
    <n v="33002.1"/>
    <n v="1.6476893483412445"/>
    <n v="54377.208642892583"/>
    <s v=""/>
    <x v="0"/>
    <n v="1.0370054508427586"/>
    <n v="35422.773419645295"/>
    <s v=""/>
  </r>
  <r>
    <x v="2"/>
    <x v="7"/>
    <x v="1"/>
    <x v="2"/>
    <s v="Forecast"/>
    <n v="34158.7147790378"/>
    <m/>
    <x v="6"/>
    <m/>
    <m/>
    <m/>
    <m/>
    <x v="2"/>
    <n v="33002.1"/>
    <n v="1.6526009337556069"/>
    <n v="54539.301275895916"/>
    <s v=""/>
    <x v="0"/>
    <n v="1.0370054508427586"/>
    <n v="35422.773419645295"/>
    <s v=""/>
  </r>
  <r>
    <x v="2"/>
    <x v="7"/>
    <x v="2"/>
    <x v="2"/>
    <s v="Forecast"/>
    <n v="34200"/>
    <m/>
    <x v="5"/>
    <m/>
    <m/>
    <m/>
    <m/>
    <x v="2"/>
    <n v="33002.1"/>
    <n v="1.6255719756506501"/>
    <n v="53647.288897620318"/>
    <s v=""/>
    <x v="0"/>
    <n v="1.0370054508427586"/>
    <n v="35465.586418822342"/>
    <s v=""/>
  </r>
  <r>
    <x v="2"/>
    <x v="7"/>
    <x v="3"/>
    <x v="2"/>
    <s v="Forecast"/>
    <n v="53231.544708476395"/>
    <m/>
    <x v="4"/>
    <m/>
    <m/>
    <m/>
    <m/>
    <x v="2"/>
    <n v="33002.1"/>
    <n v="1.4953244326957673"/>
    <n v="49348.846460268978"/>
    <s v=""/>
    <x v="0"/>
    <n v="1.0370054508427586"/>
    <n v="55201.402019470028"/>
    <s v=""/>
  </r>
  <r>
    <x v="2"/>
    <x v="7"/>
    <x v="4"/>
    <x v="2"/>
    <s v="Forecast"/>
    <n v="51963.794033729217"/>
    <m/>
    <x v="3"/>
    <m/>
    <m/>
    <m/>
    <m/>
    <x v="2"/>
    <n v="33002.1"/>
    <n v="0.97034919292043309"/>
    <n v="32023.561099679424"/>
    <s v=""/>
    <x v="1"/>
    <n v="1.0370054508427586"/>
    <n v="53886.737659447615"/>
    <s v=""/>
  </r>
  <r>
    <x v="2"/>
    <x v="7"/>
    <x v="5"/>
    <x v="2"/>
    <s v="Forecast"/>
    <n v="49838.340829622517"/>
    <m/>
    <x v="2"/>
    <m/>
    <m/>
    <m/>
    <m/>
    <x v="2"/>
    <n v="33002.1"/>
    <n v="0.97479785400109054"/>
    <n v="32170.376257529388"/>
    <s v=""/>
    <x v="1"/>
    <n v="1.0370054508427586"/>
    <n v="51682.631101277766"/>
    <s v=""/>
  </r>
  <r>
    <x v="2"/>
    <x v="7"/>
    <x v="6"/>
    <x v="2"/>
    <s v="Forecast"/>
    <n v="48537.488517259611"/>
    <m/>
    <x v="1"/>
    <m/>
    <m/>
    <m/>
    <m/>
    <x v="2"/>
    <n v="33002.1"/>
    <n v="1.1720088758053333"/>
    <n v="38678.754120215192"/>
    <s v=""/>
    <x v="1"/>
    <n v="1.0370054508427586"/>
    <n v="50333.640162616022"/>
    <s v=""/>
  </r>
  <r>
    <x v="3"/>
    <x v="7"/>
    <x v="0"/>
    <x v="2"/>
    <s v="Forecast"/>
    <n v="2875.2698541786513"/>
    <m/>
    <x v="7"/>
    <m/>
    <m/>
    <m/>
    <m/>
    <x v="3"/>
    <n v="2980.8"/>
    <n v="0.98694741166753486"/>
    <n v="2941.8928446985883"/>
    <s v=""/>
    <x v="0"/>
    <n v="1.0552169608377078"/>
    <n v="3034.0335171146758"/>
    <s v=""/>
  </r>
  <r>
    <x v="3"/>
    <x v="7"/>
    <x v="1"/>
    <x v="2"/>
    <s v="Forecast"/>
    <n v="3141.6449004166602"/>
    <m/>
    <x v="6"/>
    <m/>
    <m/>
    <m/>
    <m/>
    <x v="3"/>
    <n v="2980.8"/>
    <n v="0.98248587872547188"/>
    <n v="2928.5939073048867"/>
    <s v=""/>
    <x v="0"/>
    <n v="1.0552169608377078"/>
    <n v="3315.1169838489513"/>
    <s v=""/>
  </r>
  <r>
    <x v="3"/>
    <x v="7"/>
    <x v="2"/>
    <x v="2"/>
    <s v="Forecast"/>
    <n v="2925"/>
    <m/>
    <x v="5"/>
    <m/>
    <m/>
    <m/>
    <m/>
    <x v="3"/>
    <n v="2980.8"/>
    <n v="1.0042284244521296"/>
    <n v="2993.404087606908"/>
    <s v=""/>
    <x v="0"/>
    <n v="1.0552169608377078"/>
    <n v="3086.5096104502954"/>
    <s v=""/>
  </r>
  <r>
    <x v="3"/>
    <x v="7"/>
    <x v="3"/>
    <x v="2"/>
    <s v="Forecast"/>
    <n v="3162.3364372360711"/>
    <m/>
    <x v="4"/>
    <m/>
    <m/>
    <m/>
    <m/>
    <x v="3"/>
    <n v="2980.8"/>
    <n v="1.0663721833717534"/>
    <n v="3178.6422041945229"/>
    <s v=""/>
    <x v="0"/>
    <n v="1.0552169608377078"/>
    <n v="3336.9510444465914"/>
    <s v=""/>
  </r>
  <r>
    <x v="3"/>
    <x v="7"/>
    <x v="4"/>
    <x v="2"/>
    <s v="Forecast"/>
    <n v="3162.3364372360711"/>
    <m/>
    <x v="3"/>
    <m/>
    <m/>
    <m/>
    <m/>
    <x v="3"/>
    <n v="2980.8"/>
    <n v="1.0720496381114417"/>
    <n v="3195.5655612825858"/>
    <s v=""/>
    <x v="1"/>
    <n v="1.0552169608377078"/>
    <n v="3336.9510444465914"/>
    <s v=""/>
  </r>
  <r>
    <x v="3"/>
    <x v="7"/>
    <x v="5"/>
    <x v="2"/>
    <s v="Forecast"/>
    <n v="3162.3364372360711"/>
    <m/>
    <x v="2"/>
    <m/>
    <m/>
    <m/>
    <m/>
    <x v="3"/>
    <n v="2980.8"/>
    <n v="1.1259862888152459"/>
    <n v="3356.3399297004853"/>
    <s v=""/>
    <x v="1"/>
    <n v="1.0552169608377078"/>
    <n v="3336.9510444465914"/>
    <s v=""/>
  </r>
  <r>
    <x v="3"/>
    <x v="7"/>
    <x v="6"/>
    <x v="2"/>
    <s v="Forecast"/>
    <n v="3008.8751913865262"/>
    <m/>
    <x v="1"/>
    <m/>
    <m/>
    <m/>
    <m/>
    <x v="3"/>
    <n v="2980.8"/>
    <n v="1.0503737716080843"/>
    <n v="3130.9541384093777"/>
    <s v=""/>
    <x v="1"/>
    <n v="1.0552169608377078"/>
    <n v="3175.0161349948667"/>
    <s v=""/>
  </r>
  <r>
    <x v="4"/>
    <x v="7"/>
    <x v="0"/>
    <x v="2"/>
    <s v="Forecast"/>
    <n v="66446.966804207492"/>
    <m/>
    <x v="7"/>
    <m/>
    <m/>
    <m/>
    <m/>
    <x v="4"/>
    <n v="69152.400000000009"/>
    <n v="1.0620305462982542"/>
    <n v="73441.961149835406"/>
    <s v=""/>
    <x v="0"/>
    <n v="0.97740808992841244"/>
    <n v="64945.802905637072"/>
    <s v=""/>
  </r>
  <r>
    <x v="4"/>
    <x v="7"/>
    <x v="1"/>
    <x v="2"/>
    <s v="Forecast"/>
    <n v="63801.053997169496"/>
    <m/>
    <x v="6"/>
    <m/>
    <m/>
    <m/>
    <m/>
    <x v="4"/>
    <n v="69152.400000000009"/>
    <n v="1.0594092449140529"/>
    <n v="73260.691867994552"/>
    <s v=""/>
    <x v="0"/>
    <n v="0.97740808992841244"/>
    <n v="62359.666322792938"/>
    <s v=""/>
  </r>
  <r>
    <x v="4"/>
    <x v="7"/>
    <x v="2"/>
    <x v="2"/>
    <s v="Forecast"/>
    <n v="71550"/>
    <m/>
    <x v="5"/>
    <m/>
    <m/>
    <m/>
    <m/>
    <x v="4"/>
    <n v="69152.400000000009"/>
    <n v="1.0969986496630737"/>
    <n v="75860.08942096075"/>
    <s v=""/>
    <x v="0"/>
    <n v="0.97740808992841244"/>
    <n v="69933.548834377914"/>
    <s v=""/>
  </r>
  <r>
    <x v="4"/>
    <x v="7"/>
    <x v="3"/>
    <x v="2"/>
    <s v="Forecast"/>
    <n v="79956.046244008321"/>
    <m/>
    <x v="4"/>
    <m/>
    <m/>
    <m/>
    <m/>
    <x v="4"/>
    <n v="69152.400000000009"/>
    <n v="0.97557380999070265"/>
    <n v="67463.270338001079"/>
    <s v=""/>
    <x v="0"/>
    <n v="0.97740808992841244"/>
    <n v="78149.686437583994"/>
    <s v=""/>
  </r>
  <r>
    <x v="4"/>
    <x v="7"/>
    <x v="4"/>
    <x v="2"/>
    <s v="Forecast"/>
    <n v="77591.435718806417"/>
    <m/>
    <x v="3"/>
    <m/>
    <m/>
    <m/>
    <m/>
    <x v="4"/>
    <n v="69152.400000000009"/>
    <n v="0.97086774078642846"/>
    <n v="67137.834357959422"/>
    <s v=""/>
    <x v="1"/>
    <n v="0.97740808992841244"/>
    <n v="75838.496980721771"/>
    <s v=""/>
  </r>
  <r>
    <x v="4"/>
    <x v="7"/>
    <x v="5"/>
    <x v="2"/>
    <s v="Forecast"/>
    <n v="77119.412558925105"/>
    <m/>
    <x v="2"/>
    <m/>
    <m/>
    <m/>
    <m/>
    <x v="4"/>
    <n v="69152.400000000009"/>
    <n v="0.95815816392520914"/>
    <n v="66258.936615021637"/>
    <s v=""/>
    <x v="1"/>
    <n v="0.97740808992841244"/>
    <n v="75377.13772562021"/>
    <s v=""/>
  </r>
  <r>
    <x v="4"/>
    <x v="7"/>
    <x v="6"/>
    <x v="2"/>
    <s v="Forecast"/>
    <n v="65893.5"/>
    <m/>
    <x v="1"/>
    <m/>
    <m/>
    <m/>
    <m/>
    <x v="4"/>
    <n v="69152.400000000009"/>
    <n v="1.0325548976049648"/>
    <n v="71403.649301137571"/>
    <s v=""/>
    <x v="1"/>
    <n v="0.97740808992841244"/>
    <n v="64404.839973697846"/>
    <s v=""/>
  </r>
  <r>
    <x v="5"/>
    <x v="7"/>
    <x v="0"/>
    <x v="2"/>
    <s v="Forecast"/>
    <n v="884213.31722860911"/>
    <m/>
    <x v="7"/>
    <m/>
    <m/>
    <m/>
    <m/>
    <x v="5"/>
    <n v="794220.3"/>
    <n v="1.0756983509185789"/>
    <n v="854341.46697605902"/>
    <s v=""/>
    <x v="0"/>
    <n v="1.0196167866584092"/>
    <n v="901558.74123320705"/>
    <s v=""/>
  </r>
  <r>
    <x v="5"/>
    <x v="7"/>
    <x v="1"/>
    <x v="2"/>
    <s v="Forecast"/>
    <n v="828000"/>
    <m/>
    <x v="6"/>
    <m/>
    <m/>
    <m/>
    <m/>
    <x v="5"/>
    <n v="794220.3"/>
    <n v="1.0755384664819847"/>
    <n v="854214.48351086187"/>
    <s v=""/>
    <x v="0"/>
    <n v="1.0196167866584092"/>
    <n v="844242.69935316278"/>
    <s v=""/>
  </r>
  <r>
    <x v="5"/>
    <x v="7"/>
    <x v="2"/>
    <x v="2"/>
    <s v="Forecast"/>
    <n v="778500"/>
    <m/>
    <x v="5"/>
    <m/>
    <m/>
    <m/>
    <m/>
    <x v="5"/>
    <n v="794220.3"/>
    <n v="1.0704661536963822"/>
    <n v="850185.94972858683"/>
    <s v=""/>
    <x v="0"/>
    <n v="1.0196167866584092"/>
    <n v="793771.66841357155"/>
    <s v=""/>
  </r>
  <r>
    <x v="5"/>
    <x v="7"/>
    <x v="3"/>
    <x v="2"/>
    <s v="Forecast"/>
    <n v="952475.71040298452"/>
    <m/>
    <x v="4"/>
    <m/>
    <m/>
    <m/>
    <m/>
    <x v="5"/>
    <n v="794220.3"/>
    <n v="1.1232604029353088"/>
    <n v="892116.21419740189"/>
    <s v=""/>
    <x v="0"/>
    <n v="1.0196167866584092"/>
    <n v="971160.22321127658"/>
    <s v=""/>
  </r>
  <r>
    <x v="5"/>
    <x v="7"/>
    <x v="4"/>
    <x v="2"/>
    <s v="Forecast"/>
    <n v="891737.90339618956"/>
    <m/>
    <x v="3"/>
    <m/>
    <m/>
    <m/>
    <m/>
    <x v="5"/>
    <n v="794220.3"/>
    <n v="1.1479869298225689"/>
    <n v="911754.52379975969"/>
    <s v=""/>
    <x v="1"/>
    <n v="1.0196167866584092"/>
    <n v="909230.93560232967"/>
    <s v=""/>
  </r>
  <r>
    <x v="5"/>
    <x v="7"/>
    <x v="5"/>
    <x v="2"/>
    <s v="Forecast"/>
    <n v="820020.27807062026"/>
    <m/>
    <x v="2"/>
    <m/>
    <m/>
    <m/>
    <m/>
    <x v="5"/>
    <n v="794220.3"/>
    <n v="1.1674074222410891"/>
    <n v="927178.67311454448"/>
    <s v=""/>
    <x v="1"/>
    <n v="1.0196167866584092"/>
    <n v="836106.44092110102"/>
    <s v=""/>
  </r>
  <r>
    <x v="5"/>
    <x v="7"/>
    <x v="6"/>
    <x v="2"/>
    <s v="Forecast"/>
    <n v="893072.99877121637"/>
    <m/>
    <x v="1"/>
    <m/>
    <m/>
    <m/>
    <m/>
    <x v="5"/>
    <n v="794220.3"/>
    <n v="1.0901313118624585"/>
    <n v="865804.41754679533"/>
    <s v=""/>
    <x v="1"/>
    <n v="1.0196167866584092"/>
    <n v="910592.22125849698"/>
    <s v=""/>
  </r>
  <r>
    <x v="6"/>
    <x v="7"/>
    <x v="0"/>
    <x v="2"/>
    <s v="Forecast"/>
    <n v="5779.8492976182679"/>
    <m/>
    <x v="7"/>
    <m/>
    <m/>
    <m/>
    <m/>
    <x v="6"/>
    <n v="5323.5"/>
    <n v="1.0644342369087865"/>
    <n v="5666.5156601839244"/>
    <s v=""/>
    <x v="0"/>
    <n v="1.0159969143173808"/>
    <n v="5872.309051599641"/>
    <s v=""/>
  </r>
  <r>
    <x v="6"/>
    <x v="7"/>
    <x v="1"/>
    <x v="2"/>
    <s v="Forecast"/>
    <n v="5783.2787454034642"/>
    <m/>
    <x v="6"/>
    <m/>
    <m/>
    <m/>
    <m/>
    <x v="6"/>
    <n v="5323.5"/>
    <n v="1.0358274901698257"/>
    <n v="5514.2276439190673"/>
    <s v=""/>
    <x v="0"/>
    <n v="1.0159969143173808"/>
    <n v="5875.7933599672133"/>
    <s v=""/>
  </r>
  <r>
    <x v="6"/>
    <x v="7"/>
    <x v="2"/>
    <x v="2"/>
    <s v="Forecast"/>
    <n v="5575.8174131354717"/>
    <m/>
    <x v="5"/>
    <m/>
    <m/>
    <m/>
    <m/>
    <x v="6"/>
    <n v="5323.5"/>
    <n v="1.013542119589901"/>
    <n v="5395.5914736368386"/>
    <s v=""/>
    <x v="0"/>
    <n v="1.0159969143173808"/>
    <n v="5665.0132865427595"/>
    <s v=""/>
  </r>
  <r>
    <x v="6"/>
    <x v="7"/>
    <x v="3"/>
    <x v="2"/>
    <s v="Forecast"/>
    <n v="5737.1888039714349"/>
    <m/>
    <x v="4"/>
    <m/>
    <m/>
    <m/>
    <m/>
    <x v="6"/>
    <n v="5323.5"/>
    <n v="1.0195373490879327"/>
    <n v="5427.5070778696099"/>
    <s v=""/>
    <x v="0"/>
    <n v="1.0159969143173808"/>
    <n v="5828.9661216912027"/>
    <s v=""/>
  </r>
  <r>
    <x v="6"/>
    <x v="7"/>
    <x v="4"/>
    <x v="2"/>
    <s v="Forecast"/>
    <n v="5751.7584827656783"/>
    <m/>
    <x v="3"/>
    <m/>
    <m/>
    <m/>
    <m/>
    <x v="6"/>
    <n v="5323.5"/>
    <n v="1.0360241616743415"/>
    <n v="5515.2746246733568"/>
    <s v=""/>
    <x v="1"/>
    <n v="1.0159969143173808"/>
    <n v="5843.7688703887488"/>
    <s v=""/>
  </r>
  <r>
    <x v="6"/>
    <x v="7"/>
    <x v="5"/>
    <x v="2"/>
    <s v="Forecast"/>
    <n v="5719.5907446520241"/>
    <m/>
    <x v="2"/>
    <m/>
    <m/>
    <m/>
    <m/>
    <x v="6"/>
    <n v="5323.5"/>
    <n v="1.0617685984636596"/>
    <n v="5652.325133921292"/>
    <s v=""/>
    <x v="1"/>
    <n v="1.0159969143173808"/>
    <n v="5811.0865477247071"/>
    <s v=""/>
  </r>
  <r>
    <x v="6"/>
    <x v="7"/>
    <x v="6"/>
    <x v="2"/>
    <s v="Forecast"/>
    <n v="5744.165703663929"/>
    <m/>
    <x v="1"/>
    <m/>
    <m/>
    <m/>
    <m/>
    <x v="6"/>
    <n v="5323.5"/>
    <n v="1.0409772609740522"/>
    <n v="5541.6424487953673"/>
    <s v=""/>
    <x v="1"/>
    <n v="1.0159969143173808"/>
    <n v="5836.054630250278"/>
    <s v=""/>
  </r>
  <r>
    <x v="7"/>
    <x v="7"/>
    <x v="0"/>
    <x v="2"/>
    <s v="Forecast"/>
    <n v="3131740.9864742178"/>
    <m/>
    <x v="7"/>
    <m/>
    <m/>
    <m/>
    <m/>
    <x v="7"/>
    <n v="3409377.3000000003"/>
    <n v="1.082550280353417"/>
    <n v="3690822.3519455763"/>
    <s v=""/>
    <x v="0"/>
    <n v="1.0221222832217594"/>
    <n v="3201022.2475541923"/>
    <s v=""/>
  </r>
  <r>
    <x v="7"/>
    <x v="7"/>
    <x v="1"/>
    <x v="2"/>
    <s v="Forecast"/>
    <n v="3600000"/>
    <m/>
    <x v="6"/>
    <m/>
    <m/>
    <m/>
    <m/>
    <x v="7"/>
    <n v="3409377.3000000003"/>
    <n v="1.076577096964827"/>
    <n v="3670457.5160917803"/>
    <s v=""/>
    <x v="0"/>
    <n v="1.0221222832217594"/>
    <n v="3679640.2195983338"/>
    <s v=""/>
  </r>
  <r>
    <x v="7"/>
    <x v="7"/>
    <x v="2"/>
    <x v="2"/>
    <s v="Forecast"/>
    <n v="3449971.1922291056"/>
    <m/>
    <x v="5"/>
    <m/>
    <m/>
    <m/>
    <m/>
    <x v="7"/>
    <n v="3409377.3000000003"/>
    <n v="1.0675404649103877"/>
    <n v="3639648.2278969227"/>
    <s v=""/>
    <x v="0"/>
    <n v="1.0221222832217594"/>
    <n v="3526292.4320505089"/>
    <s v=""/>
  </r>
  <r>
    <x v="7"/>
    <x v="7"/>
    <x v="3"/>
    <x v="2"/>
    <s v="Forecast"/>
    <n v="3530966.622526058"/>
    <m/>
    <x v="4"/>
    <m/>
    <m/>
    <m/>
    <m/>
    <x v="7"/>
    <n v="3409377.3000000003"/>
    <n v="1.0654887950026821"/>
    <n v="3632653.3110864982"/>
    <s v=""/>
    <x v="0"/>
    <n v="1.0221222832217594"/>
    <n v="3609079.6661961586"/>
    <s v=""/>
  </r>
  <r>
    <x v="7"/>
    <x v="7"/>
    <x v="4"/>
    <x v="2"/>
    <s v="Forecast"/>
    <n v="3505042.5962476255"/>
    <m/>
    <x v="3"/>
    <m/>
    <m/>
    <m/>
    <m/>
    <x v="7"/>
    <n v="3409377.3000000003"/>
    <n v="1.0897562301421724"/>
    <n v="3715390.1535802986"/>
    <s v=""/>
    <x v="1"/>
    <n v="1.0221222832217594"/>
    <n v="3582582.1412661462"/>
    <s v=""/>
  </r>
  <r>
    <x v="7"/>
    <x v="7"/>
    <x v="5"/>
    <x v="2"/>
    <s v="Forecast"/>
    <n v="3471325.7086188141"/>
    <m/>
    <x v="2"/>
    <m/>
    <m/>
    <m/>
    <m/>
    <x v="7"/>
    <n v="3409377.3000000003"/>
    <n v="1.1009210970206893"/>
    <n v="3753455.3972734362"/>
    <s v=""/>
    <x v="1"/>
    <n v="1.0221222832217594"/>
    <n v="3548119.3590998538"/>
    <s v=""/>
  </r>
  <r>
    <x v="7"/>
    <x v="7"/>
    <x v="6"/>
    <x v="2"/>
    <s v="Forecast"/>
    <n v="3477948.7968327533"/>
    <m/>
    <x v="1"/>
    <m/>
    <m/>
    <m/>
    <m/>
    <x v="7"/>
    <n v="3409377.3000000003"/>
    <n v="1.090895907503947"/>
    <n v="3719275.7437068569"/>
    <s v=""/>
    <x v="1"/>
    <n v="1.0221222832217594"/>
    <n v="3554888.9651470645"/>
    <s v=""/>
  </r>
  <r>
    <x v="8"/>
    <x v="7"/>
    <x v="0"/>
    <x v="2"/>
    <s v="Forecast"/>
    <n v="644544"/>
    <m/>
    <x v="7"/>
    <m/>
    <m/>
    <m/>
    <m/>
    <x v="8"/>
    <n v="721252.8"/>
    <n v="1.2158492859694394"/>
    <n v="876934.701883459"/>
    <s v=""/>
    <x v="0"/>
    <n v="0.93215158223729411"/>
    <n v="600812.70942155446"/>
    <s v=""/>
  </r>
  <r>
    <x v="8"/>
    <x v="7"/>
    <x v="1"/>
    <x v="2"/>
    <s v="Forecast"/>
    <n v="555570.15656948439"/>
    <m/>
    <x v="6"/>
    <m/>
    <m/>
    <m/>
    <m/>
    <x v="8"/>
    <n v="721252.8"/>
    <n v="1.1904549013443859"/>
    <n v="858618.93086836219"/>
    <s v=""/>
    <x v="0"/>
    <n v="0.93215158223729411"/>
    <n v="517875.60049006611"/>
    <s v=""/>
  </r>
  <r>
    <x v="8"/>
    <x v="7"/>
    <x v="2"/>
    <x v="2"/>
    <s v="Forecast"/>
    <n v="558000"/>
    <m/>
    <x v="5"/>
    <m/>
    <m/>
    <m/>
    <m/>
    <x v="8"/>
    <n v="721252.8"/>
    <n v="1.1141892212809059"/>
    <n v="803612.09557867306"/>
    <s v=""/>
    <x v="0"/>
    <n v="0.93215158223729411"/>
    <n v="520140.58288841014"/>
    <s v=""/>
  </r>
  <r>
    <x v="8"/>
    <x v="7"/>
    <x v="3"/>
    <x v="2"/>
    <s v="Forecast"/>
    <n v="729658.97619517986"/>
    <m/>
    <x v="4"/>
    <m/>
    <m/>
    <m/>
    <m/>
    <x v="8"/>
    <n v="721252.8"/>
    <n v="1.077294638758086"/>
    <n v="777001.77462925809"/>
    <s v=""/>
    <x v="0"/>
    <n v="0.93215158223729411"/>
    <n v="680152.769153981"/>
    <s v=""/>
  </r>
  <r>
    <x v="8"/>
    <x v="7"/>
    <x v="4"/>
    <x v="2"/>
    <s v="Forecast"/>
    <n v="611316.9"/>
    <m/>
    <x v="3"/>
    <m/>
    <m/>
    <m/>
    <m/>
    <x v="8"/>
    <n v="721252.8"/>
    <n v="0.90766067839127951"/>
    <n v="654652.80573960987"/>
    <s v=""/>
    <x v="1"/>
    <n v="0.93215158223729411"/>
    <n v="569840.0155833977"/>
    <s v=""/>
  </r>
  <r>
    <x v="8"/>
    <x v="7"/>
    <x v="5"/>
    <x v="2"/>
    <s v="Forecast"/>
    <n v="609315.95472651394"/>
    <m/>
    <x v="2"/>
    <m/>
    <m/>
    <m/>
    <m/>
    <x v="8"/>
    <n v="721252.8"/>
    <n v="0.82303427422319586"/>
    <n v="593615.77477944782"/>
    <s v=""/>
    <x v="1"/>
    <n v="0.93215158223729411"/>
    <n v="567974.83128074743"/>
    <s v=""/>
  </r>
  <r>
    <x v="8"/>
    <x v="7"/>
    <x v="6"/>
    <x v="2"/>
    <s v="Forecast"/>
    <n v="631223.1"/>
    <m/>
    <x v="1"/>
    <m/>
    <m/>
    <m/>
    <m/>
    <x v="8"/>
    <n v="721252.8"/>
    <n v="0.95883322753952982"/>
    <n v="691561.15009592299"/>
    <s v=""/>
    <x v="1"/>
    <n v="0.93215158223729411"/>
    <n v="588395.6114097297"/>
    <s v=""/>
  </r>
  <r>
    <x v="9"/>
    <x v="7"/>
    <x v="0"/>
    <x v="2"/>
    <s v="Forecast"/>
    <n v="914732.14340052695"/>
    <m/>
    <x v="7"/>
    <m/>
    <m/>
    <m/>
    <m/>
    <x v="9"/>
    <n v="946861.20000000007"/>
    <n v="1.0665461666367193"/>
    <n v="1009871.1831970441"/>
    <s v=""/>
    <x v="0"/>
    <n v="1.0247686841986505"/>
    <n v="937388.85498676926"/>
    <s v=""/>
  </r>
  <r>
    <x v="9"/>
    <x v="7"/>
    <x v="1"/>
    <x v="2"/>
    <s v="Forecast"/>
    <n v="909372.2029779444"/>
    <m/>
    <x v="6"/>
    <m/>
    <m/>
    <m/>
    <m/>
    <x v="9"/>
    <n v="946861.20000000007"/>
    <n v="1.0420162750294539"/>
    <n v="986644.78059391887"/>
    <s v=""/>
    <x v="0"/>
    <n v="1.0247686841986505"/>
    <n v="931896.15589253628"/>
    <s v=""/>
  </r>
  <r>
    <x v="9"/>
    <x v="7"/>
    <x v="2"/>
    <x v="2"/>
    <s v="Forecast"/>
    <n v="919525.69780089753"/>
    <m/>
    <x v="5"/>
    <m/>
    <m/>
    <m/>
    <m/>
    <x v="9"/>
    <n v="946861.20000000007"/>
    <n v="1.0277293018329761"/>
    <n v="973117.00000873394"/>
    <s v=""/>
    <x v="0"/>
    <n v="1.0247686841986505"/>
    <n v="942301.13942227175"/>
    <s v=""/>
  </r>
  <r>
    <x v="9"/>
    <x v="7"/>
    <x v="3"/>
    <x v="2"/>
    <s v="Forecast"/>
    <n v="977112.59101813345"/>
    <m/>
    <x v="4"/>
    <m/>
    <m/>
    <m/>
    <m/>
    <x v="9"/>
    <n v="946861.20000000007"/>
    <n v="1.0344754279817823"/>
    <n v="979504.64510934404"/>
    <s v=""/>
    <x v="0"/>
    <n v="1.0247686841986505"/>
    <n v="1001314.3842115868"/>
    <s v=""/>
  </r>
  <r>
    <x v="9"/>
    <x v="7"/>
    <x v="4"/>
    <x v="2"/>
    <s v="Forecast"/>
    <n v="973346.78353744629"/>
    <m/>
    <x v="3"/>
    <m/>
    <m/>
    <m/>
    <m/>
    <x v="9"/>
    <n v="946861.20000000007"/>
    <n v="1.0501531076836479"/>
    <n v="994349.23172506818"/>
    <s v=""/>
    <x v="1"/>
    <n v="1.0247686841986505"/>
    <n v="997455.30263465759"/>
    <s v=""/>
  </r>
  <r>
    <x v="9"/>
    <x v="7"/>
    <x v="5"/>
    <x v="2"/>
    <s v="Forecast"/>
    <n v="946169.59654403233"/>
    <m/>
    <x v="2"/>
    <m/>
    <m/>
    <m/>
    <m/>
    <x v="9"/>
    <n v="946861.20000000007"/>
    <n v="1.0663445689017925"/>
    <n v="1009680.2981238341"/>
    <s v=""/>
    <x v="1"/>
    <n v="1.0247686841986505"/>
    <n v="969604.97247919603"/>
    <s v=""/>
  </r>
  <r>
    <x v="9"/>
    <x v="7"/>
    <x v="6"/>
    <x v="2"/>
    <s v="Forecast"/>
    <n v="968853.20718724304"/>
    <m/>
    <x v="1"/>
    <m/>
    <m/>
    <m/>
    <m/>
    <x v="9"/>
    <n v="946861.20000000007"/>
    <n v="1.0410229277294032"/>
    <n v="985704.2185773761"/>
    <s v=""/>
    <x v="1"/>
    <n v="1.0247686841986505"/>
    <n v="992850.42631091364"/>
    <s v=""/>
  </r>
  <r>
    <x v="10"/>
    <x v="7"/>
    <x v="0"/>
    <x v="2"/>
    <s v="Forecast"/>
    <n v="8830.9841910996984"/>
    <m/>
    <x v="7"/>
    <m/>
    <m/>
    <m/>
    <m/>
    <x v="10"/>
    <n v="8901"/>
    <n v="1.2218980987909187"/>
    <n v="10876.114977337968"/>
    <s v=""/>
    <x v="0"/>
    <n v="1.005048087592062"/>
    <n v="8875.5637728204838"/>
    <s v=""/>
  </r>
  <r>
    <x v="10"/>
    <x v="7"/>
    <x v="1"/>
    <x v="2"/>
    <s v="Forecast"/>
    <n v="9726.3931670531019"/>
    <m/>
    <x v="6"/>
    <m/>
    <m/>
    <m/>
    <m/>
    <x v="10"/>
    <n v="8901"/>
    <n v="1.1726257866093059"/>
    <n v="10437.542126609433"/>
    <s v=""/>
    <x v="0"/>
    <n v="1.005048087592062"/>
    <n v="9775.4928517152184"/>
    <s v=""/>
  </r>
  <r>
    <x v="10"/>
    <x v="7"/>
    <x v="2"/>
    <x v="2"/>
    <s v="Forecast"/>
    <n v="9544.6160864412414"/>
    <m/>
    <x v="5"/>
    <m/>
    <m/>
    <m/>
    <m/>
    <x v="10"/>
    <n v="8901"/>
    <n v="1.1258614469218047"/>
    <n v="10021.292739050983"/>
    <s v=""/>
    <x v="0"/>
    <n v="1.005048087592062"/>
    <n v="9592.7981444781999"/>
    <s v=""/>
  </r>
  <r>
    <x v="10"/>
    <x v="7"/>
    <x v="3"/>
    <x v="2"/>
    <s v="Forecast"/>
    <n v="10262.248097251586"/>
    <m/>
    <x v="4"/>
    <m/>
    <m/>
    <m/>
    <m/>
    <x v="10"/>
    <n v="8901"/>
    <n v="1.1195533406856237"/>
    <n v="9965.1442854427369"/>
    <s v=""/>
    <x v="0"/>
    <n v="1.005048087592062"/>
    <n v="10314.052824537983"/>
    <s v=""/>
  </r>
  <r>
    <x v="10"/>
    <x v="7"/>
    <x v="4"/>
    <x v="2"/>
    <s v="Forecast"/>
    <n v="10115.839447211487"/>
    <m/>
    <x v="3"/>
    <m/>
    <m/>
    <m/>
    <m/>
    <x v="10"/>
    <n v="8901"/>
    <n v="1.1273972698746437"/>
    <n v="10034.963099154204"/>
    <s v=""/>
    <x v="1"/>
    <n v="1.005048087592062"/>
    <n v="10166.905090808246"/>
    <s v=""/>
  </r>
  <r>
    <x v="10"/>
    <x v="7"/>
    <x v="5"/>
    <x v="2"/>
    <s v="Forecast"/>
    <n v="9521.6851584438609"/>
    <m/>
    <x v="2"/>
    <m/>
    <m/>
    <m/>
    <m/>
    <x v="10"/>
    <n v="8901"/>
    <n v="1.1376788759569489"/>
    <n v="10126.479674892802"/>
    <s v=""/>
    <x v="1"/>
    <n v="1.005048087592062"/>
    <n v="9569.7514591477229"/>
    <s v=""/>
  </r>
  <r>
    <x v="10"/>
    <x v="7"/>
    <x v="6"/>
    <x v="2"/>
    <s v="Forecast"/>
    <n v="9548.4685153210849"/>
    <m/>
    <x v="1"/>
    <m/>
    <m/>
    <m/>
    <m/>
    <x v="10"/>
    <n v="8901"/>
    <n v="1.1016620318336374"/>
    <n v="9805.8937453512062"/>
    <s v=""/>
    <x v="1"/>
    <n v="1.005048087592062"/>
    <n v="9596.6700207564718"/>
    <s v=""/>
  </r>
  <r>
    <x v="11"/>
    <x v="7"/>
    <x v="0"/>
    <x v="2"/>
    <s v="Forecast"/>
    <n v="5604.8435484246293"/>
    <m/>
    <x v="7"/>
    <m/>
    <m/>
    <m/>
    <m/>
    <x v="11"/>
    <n v="5667.3"/>
    <n v="1.1941516180913279"/>
    <n v="6767.6154652089826"/>
    <s v=""/>
    <x v="0"/>
    <n v="1.018716649634493"/>
    <n v="5709.7474413766422"/>
    <s v=""/>
  </r>
  <r>
    <x v="11"/>
    <x v="7"/>
    <x v="1"/>
    <x v="2"/>
    <s v="Forecast"/>
    <n v="5677.5525149925752"/>
    <m/>
    <x v="6"/>
    <m/>
    <m/>
    <m/>
    <m/>
    <x v="11"/>
    <n v="5667.3"/>
    <n v="1.161432707101965"/>
    <n v="6582.1875809589665"/>
    <s v=""/>
    <x v="0"/>
    <n v="1.018716649634493"/>
    <n v="5783.8172761971264"/>
    <s v=""/>
  </r>
  <r>
    <x v="11"/>
    <x v="7"/>
    <x v="2"/>
    <x v="2"/>
    <s v="Forecast"/>
    <n v="5805.5114775025932"/>
    <m/>
    <x v="5"/>
    <m/>
    <m/>
    <m/>
    <m/>
    <x v="11"/>
    <n v="5667.3"/>
    <n v="1.1231236237289328"/>
    <n v="6365.0785127589816"/>
    <s v=""/>
    <x v="0"/>
    <n v="1.018716649634493"/>
    <n v="5914.1712017760374"/>
    <s v=""/>
  </r>
  <r>
    <x v="11"/>
    <x v="7"/>
    <x v="3"/>
    <x v="2"/>
    <s v="Forecast"/>
    <n v="6063.6135447821234"/>
    <m/>
    <x v="4"/>
    <m/>
    <m/>
    <m/>
    <m/>
    <x v="11"/>
    <n v="5667.3"/>
    <n v="1.1270571232566875"/>
    <n v="6387.3708346326257"/>
    <s v=""/>
    <x v="0"/>
    <n v="1.018716649634493"/>
    <n v="6177.1040750187767"/>
    <s v=""/>
  </r>
  <r>
    <x v="11"/>
    <x v="7"/>
    <x v="4"/>
    <x v="2"/>
    <s v="Forecast"/>
    <n v="6035.4632745050594"/>
    <m/>
    <x v="3"/>
    <m/>
    <m/>
    <m/>
    <m/>
    <x v="11"/>
    <n v="5667.3"/>
    <n v="1.1050820927488492"/>
    <n v="6262.8317442355528"/>
    <s v=""/>
    <x v="1"/>
    <n v="1.018716649634493"/>
    <n v="6148.426925995821"/>
    <s v=""/>
  </r>
  <r>
    <x v="11"/>
    <x v="7"/>
    <x v="5"/>
    <x v="2"/>
    <s v="Forecast"/>
    <n v="5941.4421065001852"/>
    <m/>
    <x v="2"/>
    <m/>
    <m/>
    <m/>
    <m/>
    <x v="11"/>
    <n v="5667.3"/>
    <n v="1.10740222563496"/>
    <n v="6275.9806333410097"/>
    <s v=""/>
    <x v="1"/>
    <n v="1.018716649634493"/>
    <n v="6052.6459967311739"/>
    <s v=""/>
  </r>
  <r>
    <x v="11"/>
    <x v="7"/>
    <x v="6"/>
    <x v="2"/>
    <s v="Forecast"/>
    <n v="5968.7505379248578"/>
    <m/>
    <x v="1"/>
    <m/>
    <m/>
    <m/>
    <m/>
    <x v="11"/>
    <n v="5667.3"/>
    <n v="1.0812391856050334"/>
    <n v="6127.7068365794057"/>
    <s v=""/>
    <x v="1"/>
    <n v="1.018716649634493"/>
    <n v="6080.4655504988896"/>
    <s v=""/>
  </r>
  <r>
    <x v="12"/>
    <x v="7"/>
    <x v="0"/>
    <x v="2"/>
    <s v="Forecast"/>
    <n v="482400"/>
    <m/>
    <x v="7"/>
    <m/>
    <m/>
    <m/>
    <m/>
    <x v="12"/>
    <n v="479826"/>
    <n v="0.99008576187851827"/>
    <n v="475068.8907791219"/>
    <s v=""/>
    <x v="0"/>
    <n v="0.9876487436855329"/>
    <n v="476441.75395390106"/>
    <s v=""/>
  </r>
  <r>
    <x v="12"/>
    <x v="7"/>
    <x v="1"/>
    <x v="2"/>
    <s v="Forecast"/>
    <n v="482400"/>
    <m/>
    <x v="6"/>
    <m/>
    <m/>
    <m/>
    <m/>
    <x v="12"/>
    <n v="479826"/>
    <n v="1.2120965228131613"/>
    <n v="581595.42615534796"/>
    <s v=""/>
    <x v="0"/>
    <n v="0.9876487436855329"/>
    <n v="476441.75395390106"/>
    <s v=""/>
  </r>
  <r>
    <x v="12"/>
    <x v="7"/>
    <x v="2"/>
    <x v="2"/>
    <s v="Forecast"/>
    <n v="553500"/>
    <m/>
    <x v="5"/>
    <m/>
    <m/>
    <m/>
    <m/>
    <x v="12"/>
    <n v="479826"/>
    <n v="1.3220954388236676"/>
    <n v="634375.76602900517"/>
    <s v=""/>
    <x v="0"/>
    <n v="0.9876487436855329"/>
    <n v="546663.57962994243"/>
    <s v=""/>
  </r>
  <r>
    <x v="12"/>
    <x v="7"/>
    <x v="3"/>
    <x v="2"/>
    <s v="Forecast"/>
    <n v="527994.48044604168"/>
    <m/>
    <x v="4"/>
    <m/>
    <m/>
    <m/>
    <m/>
    <x v="12"/>
    <n v="479826"/>
    <n v="1.2612034444806868"/>
    <n v="605158.20395138999"/>
    <s v=""/>
    <x v="0"/>
    <n v="0.9876487436855329"/>
    <n v="521473.08528542874"/>
    <s v=""/>
  </r>
  <r>
    <x v="12"/>
    <x v="7"/>
    <x v="4"/>
    <x v="2"/>
    <s v="Forecast"/>
    <n v="421915.5"/>
    <m/>
    <x v="3"/>
    <m/>
    <m/>
    <m/>
    <m/>
    <x v="12"/>
    <n v="479826"/>
    <n v="1.0122773170274713"/>
    <n v="485716.9759200234"/>
    <s v=""/>
    <x v="1"/>
    <n v="0.9876487436855329"/>
    <n v="416704.31351645343"/>
    <s v=""/>
  </r>
  <r>
    <x v="12"/>
    <x v="7"/>
    <x v="5"/>
    <x v="2"/>
    <s v="Forecast"/>
    <n v="430177.54397744295"/>
    <m/>
    <x v="2"/>
    <m/>
    <m/>
    <m/>
    <m/>
    <x v="12"/>
    <n v="479826"/>
    <n v="0.93308576885741934"/>
    <n v="447718.81212778011"/>
    <s v=""/>
    <x v="1"/>
    <n v="0.9876487436855329"/>
    <n v="424864.31087104959"/>
    <s v=""/>
  </r>
  <r>
    <x v="12"/>
    <x v="7"/>
    <x v="6"/>
    <x v="2"/>
    <s v="Forecast"/>
    <n v="517270.59508299048"/>
    <m/>
    <x v="1"/>
    <m/>
    <m/>
    <m/>
    <m/>
    <x v="12"/>
    <n v="479826"/>
    <n v="1.0197192967934274"/>
    <n v="489287.83130320313"/>
    <s v=""/>
    <x v="1"/>
    <n v="0.9876487436855329"/>
    <n v="510881.65337918355"/>
    <s v=""/>
  </r>
  <r>
    <x v="0"/>
    <x v="7"/>
    <x v="0"/>
    <x v="3"/>
    <s v="Forecast"/>
    <n v="50984.063686981783"/>
    <m/>
    <x v="7"/>
    <m/>
    <m/>
    <m/>
    <m/>
    <x v="0"/>
    <n v="54231"/>
    <n v="0.92016261319476422"/>
    <n v="49901.338676165258"/>
    <s v=""/>
    <x v="0"/>
    <n v="1.0018126307383399"/>
    <n v="51076.478967986288"/>
    <s v=""/>
  </r>
  <r>
    <x v="0"/>
    <x v="7"/>
    <x v="1"/>
    <x v="3"/>
    <s v="Forecast"/>
    <n v="51461.260213792048"/>
    <m/>
    <x v="6"/>
    <m/>
    <m/>
    <m/>
    <m/>
    <x v="0"/>
    <n v="54231"/>
    <n v="0.91318934112481864"/>
    <n v="49523.171158540041"/>
    <s v=""/>
    <x v="0"/>
    <n v="1.0018126307383399"/>
    <n v="51554.540475889276"/>
    <s v=""/>
  </r>
  <r>
    <x v="0"/>
    <x v="7"/>
    <x v="2"/>
    <x v="3"/>
    <s v="Forecast"/>
    <n v="52105.271237405977"/>
    <m/>
    <x v="5"/>
    <m/>
    <m/>
    <m/>
    <m/>
    <x v="0"/>
    <n v="54231"/>
    <n v="0.90961023262597351"/>
    <n v="49329.072525539166"/>
    <s v=""/>
    <x v="0"/>
    <n v="1.0018126307383399"/>
    <n v="52199.718853680439"/>
    <s v=""/>
  </r>
  <r>
    <x v="0"/>
    <x v="7"/>
    <x v="3"/>
    <x v="3"/>
    <s v="Forecast"/>
    <n v="50247.565320757814"/>
    <m/>
    <x v="4"/>
    <m/>
    <m/>
    <m/>
    <m/>
    <x v="0"/>
    <n v="54231"/>
    <n v="0.90703890009090549"/>
    <n v="49189.626590829896"/>
    <s v=""/>
    <x v="0"/>
    <n v="1.0018126307383399"/>
    <n v="50338.645602184966"/>
    <s v=""/>
  </r>
  <r>
    <x v="0"/>
    <x v="7"/>
    <x v="4"/>
    <x v="3"/>
    <s v="Forecast"/>
    <n v="50616.693623074156"/>
    <m/>
    <x v="3"/>
    <m/>
    <m/>
    <m/>
    <m/>
    <x v="0"/>
    <n v="54231"/>
    <n v="0.90815134415533538"/>
    <n v="49249.955544887991"/>
    <s v=""/>
    <x v="1"/>
    <n v="1.0018126307383399"/>
    <n v="50708.442997808474"/>
    <s v=""/>
  </r>
  <r>
    <x v="0"/>
    <x v="7"/>
    <x v="5"/>
    <x v="3"/>
    <s v="Forecast"/>
    <n v="49136.20482544088"/>
    <m/>
    <x v="2"/>
    <m/>
    <m/>
    <m/>
    <m/>
    <x v="0"/>
    <n v="54231"/>
    <n v="0.91081216113459229"/>
    <n v="49394.254310490076"/>
    <s v=""/>
    <x v="1"/>
    <n v="1.0018126307383399"/>
    <n v="49225.27062067284"/>
    <s v=""/>
  </r>
  <r>
    <x v="0"/>
    <x v="7"/>
    <x v="6"/>
    <x v="3"/>
    <s v="Forecast"/>
    <n v="49836.287321688273"/>
    <m/>
    <x v="1"/>
    <m/>
    <m/>
    <m/>
    <m/>
    <x v="0"/>
    <n v="54231"/>
    <n v="0.91513492870524393"/>
    <n v="49628.682318614083"/>
    <s v=""/>
    <x v="1"/>
    <n v="1.0018126307383399"/>
    <n v="49926.622107972304"/>
    <s v=""/>
  </r>
  <r>
    <x v="1"/>
    <x v="7"/>
    <x v="0"/>
    <x v="3"/>
    <s v="Forecast"/>
    <n v="605.3814455495467"/>
    <m/>
    <x v="7"/>
    <m/>
    <m/>
    <m/>
    <m/>
    <x v="1"/>
    <n v="708"/>
    <n v="1.2764123568152268"/>
    <n v="903.69994862518058"/>
    <s v=""/>
    <x v="0"/>
    <n v="1.1836764017367896"/>
    <n v="716.57573114630361"/>
    <s v=""/>
  </r>
  <r>
    <x v="1"/>
    <x v="7"/>
    <x v="1"/>
    <x v="3"/>
    <s v="Forecast"/>
    <n v="605.3814455495467"/>
    <m/>
    <x v="6"/>
    <m/>
    <m/>
    <m/>
    <m/>
    <x v="1"/>
    <n v="708"/>
    <n v="1.4102238803824443"/>
    <n v="998.43850731077055"/>
    <s v=""/>
    <x v="0"/>
    <n v="1.1836764017367896"/>
    <n v="716.57573114630361"/>
    <s v=""/>
  </r>
  <r>
    <x v="1"/>
    <x v="7"/>
    <x v="2"/>
    <x v="3"/>
    <s v="Forecast"/>
    <n v="608.42356336637863"/>
    <m/>
    <x v="5"/>
    <m/>
    <m/>
    <m/>
    <m/>
    <x v="1"/>
    <n v="708"/>
    <n v="1.1878088998098868"/>
    <n v="840.96870106539984"/>
    <s v=""/>
    <x v="0"/>
    <n v="1.1836764017367896"/>
    <n v="720.17661421739058"/>
    <s v=""/>
  </r>
  <r>
    <x v="1"/>
    <x v="7"/>
    <x v="3"/>
    <x v="3"/>
    <s v="Forecast"/>
    <n v="668.06777442000021"/>
    <m/>
    <x v="4"/>
    <m/>
    <m/>
    <m/>
    <m/>
    <x v="1"/>
    <n v="708"/>
    <n v="1.1570886285887523"/>
    <n v="819.21874904083666"/>
    <s v=""/>
    <x v="0"/>
    <n v="1.1836764017367896"/>
    <n v="790.77605934177109"/>
    <s v=""/>
  </r>
  <r>
    <x v="1"/>
    <x v="7"/>
    <x v="4"/>
    <x v="3"/>
    <s v="Forecast"/>
    <n v="651.50105708245246"/>
    <m/>
    <x v="3"/>
    <m/>
    <m/>
    <m/>
    <m/>
    <x v="1"/>
    <n v="708"/>
    <n v="0.85135167191436134"/>
    <n v="602.75698371536782"/>
    <s v=""/>
    <x v="1"/>
    <n v="1.1836764017367896"/>
    <n v="771.16642697507211"/>
    <s v=""/>
  </r>
  <r>
    <x v="1"/>
    <x v="7"/>
    <x v="5"/>
    <x v="3"/>
    <s v="Forecast"/>
    <n v="708.23659739915706"/>
    <m/>
    <x v="2"/>
    <m/>
    <m/>
    <m/>
    <m/>
    <x v="1"/>
    <n v="708"/>
    <n v="1.0930566992205371"/>
    <n v="773.88414304814023"/>
    <s v=""/>
    <x v="1"/>
    <n v="1.1836764017367896"/>
    <n v="838.32294718774153"/>
    <s v=""/>
  </r>
  <r>
    <x v="1"/>
    <x v="7"/>
    <x v="6"/>
    <x v="3"/>
    <s v="Forecast"/>
    <n v="644.37109796611162"/>
    <m/>
    <x v="1"/>
    <m/>
    <m/>
    <m/>
    <m/>
    <x v="1"/>
    <n v="708"/>
    <n v="1.9442912671217716"/>
    <n v="1376.5582171222143"/>
    <s v=""/>
    <x v="1"/>
    <n v="1.1836764017367896"/>
    <n v="762.72686262371133"/>
    <s v=""/>
  </r>
  <r>
    <x v="2"/>
    <x v="7"/>
    <x v="0"/>
    <x v="3"/>
    <s v="Forecast"/>
    <n v="5311.428746909266"/>
    <m/>
    <x v="7"/>
    <m/>
    <m/>
    <m/>
    <m/>
    <x v="2"/>
    <n v="7473"/>
    <n v="1.5233248650975559"/>
    <n v="11383.806716874036"/>
    <s v=""/>
    <x v="0"/>
    <n v="1.0370054508427586"/>
    <n v="5507.9805623078319"/>
    <s v=""/>
  </r>
  <r>
    <x v="2"/>
    <x v="7"/>
    <x v="1"/>
    <x v="3"/>
    <s v="Forecast"/>
    <n v="5758.3287792268602"/>
    <m/>
    <x v="6"/>
    <m/>
    <m/>
    <m/>
    <m/>
    <x v="2"/>
    <n v="7473"/>
    <n v="1.6249649414336804"/>
    <n v="12143.363007333894"/>
    <s v=""/>
    <x v="0"/>
    <n v="1.0370054508427586"/>
    <n v="5971.4183318029818"/>
    <s v=""/>
  </r>
  <r>
    <x v="2"/>
    <x v="7"/>
    <x v="2"/>
    <x v="3"/>
    <s v="Forecast"/>
    <n v="4780.5833751113059"/>
    <m/>
    <x v="5"/>
    <m/>
    <m/>
    <m/>
    <m/>
    <x v="2"/>
    <n v="7473"/>
    <n v="1.3682121695535201"/>
    <n v="10224.649543073456"/>
    <s v=""/>
    <x v="0"/>
    <n v="1.0370054508427586"/>
    <n v="4957.4910181986961"/>
    <s v=""/>
  </r>
  <r>
    <x v="2"/>
    <x v="7"/>
    <x v="3"/>
    <x v="3"/>
    <s v="Forecast"/>
    <n v="5873.1135096730395"/>
    <m/>
    <x v="4"/>
    <m/>
    <m/>
    <m/>
    <m/>
    <x v="2"/>
    <n v="7473"/>
    <n v="1.2253911666160988"/>
    <n v="9157.3481881221069"/>
    <s v=""/>
    <x v="0"/>
    <n v="1.0370054508427586"/>
    <n v="6090.4507229491865"/>
    <s v=""/>
  </r>
  <r>
    <x v="2"/>
    <x v="7"/>
    <x v="4"/>
    <x v="3"/>
    <s v="Forecast"/>
    <n v="6081.9820682998052"/>
    <m/>
    <x v="3"/>
    <m/>
    <m/>
    <m/>
    <m/>
    <x v="2"/>
    <n v="7473"/>
    <n v="1.0820123322366084"/>
    <n v="8085.8781588041747"/>
    <s v=""/>
    <x v="1"/>
    <n v="1.0370054508427586"/>
    <n v="6307.048556754813"/>
    <s v=""/>
  </r>
  <r>
    <x v="2"/>
    <x v="7"/>
    <x v="5"/>
    <x v="3"/>
    <s v="Forecast"/>
    <n v="7630.5496181393792"/>
    <m/>
    <x v="2"/>
    <m/>
    <m/>
    <m/>
    <m/>
    <x v="2"/>
    <n v="7473"/>
    <n v="1.1117859140577626"/>
    <n v="8308.3761357536605"/>
    <s v=""/>
    <x v="1"/>
    <n v="1.0370054508427586"/>
    <n v="7912.9215469366663"/>
    <s v=""/>
  </r>
  <r>
    <x v="2"/>
    <x v="7"/>
    <x v="6"/>
    <x v="3"/>
    <s v="Forecast"/>
    <n v="7035"/>
    <m/>
    <x v="1"/>
    <m/>
    <m/>
    <m/>
    <m/>
    <x v="2"/>
    <n v="7473"/>
    <n v="1.4242045726493482"/>
    <n v="10643.080771408579"/>
    <s v=""/>
    <x v="1"/>
    <n v="1.0370054508427586"/>
    <n v="7295.3333466788072"/>
    <s v=""/>
  </r>
  <r>
    <x v="3"/>
    <x v="7"/>
    <x v="0"/>
    <x v="3"/>
    <s v="Forecast"/>
    <n v="1012.7578927922542"/>
    <m/>
    <x v="7"/>
    <m/>
    <m/>
    <m/>
    <m/>
    <x v="3"/>
    <n v="1035"/>
    <n v="1.126376302732343"/>
    <n v="1165.799473327975"/>
    <s v=""/>
    <x v="0"/>
    <n v="1.0552169608377078"/>
    <n v="1068.6793056966435"/>
    <s v=""/>
  </r>
  <r>
    <x v="3"/>
    <x v="7"/>
    <x v="1"/>
    <x v="3"/>
    <s v="Forecast"/>
    <n v="1012.7578927922542"/>
    <m/>
    <x v="6"/>
    <m/>
    <m/>
    <m/>
    <m/>
    <x v="3"/>
    <n v="1035"/>
    <n v="1.1748619737750172"/>
    <n v="1215.9821428571429"/>
    <s v=""/>
    <x v="0"/>
    <n v="1.0552169608377078"/>
    <n v="1068.6793056966435"/>
    <s v=""/>
  </r>
  <r>
    <x v="3"/>
    <x v="7"/>
    <x v="2"/>
    <x v="3"/>
    <s v="Forecast"/>
    <n v="925.4622172047716"/>
    <m/>
    <x v="5"/>
    <m/>
    <m/>
    <m/>
    <m/>
    <x v="3"/>
    <n v="1035"/>
    <n v="1.1664043819840921"/>
    <n v="1207.2285353535353"/>
    <s v=""/>
    <x v="0"/>
    <n v="1.0552169608377078"/>
    <n v="976.56342820894565"/>
    <s v=""/>
  </r>
  <r>
    <x v="3"/>
    <x v="7"/>
    <x v="3"/>
    <x v="3"/>
    <s v="Forecast"/>
    <n v="792.83192021067453"/>
    <m/>
    <x v="4"/>
    <m/>
    <m/>
    <m/>
    <m/>
    <x v="3"/>
    <n v="1035"/>
    <n v="1.0010305585473693"/>
    <n v="1036.0666280965272"/>
    <s v=""/>
    <x v="0"/>
    <n v="1.0552169608377078"/>
    <n v="836.60968929983198"/>
    <s v=""/>
  </r>
  <r>
    <x v="3"/>
    <x v="7"/>
    <x v="4"/>
    <x v="3"/>
    <s v="Forecast"/>
    <n v="905.79279880956028"/>
    <m/>
    <x v="3"/>
    <m/>
    <m/>
    <m/>
    <m/>
    <x v="3"/>
    <n v="1035"/>
    <n v="0.93758876354819731"/>
    <n v="970.4043702723842"/>
    <s v=""/>
    <x v="1"/>
    <n v="1.0552169608377078"/>
    <n v="955.80792430850545"/>
    <s v=""/>
  </r>
  <r>
    <x v="3"/>
    <x v="7"/>
    <x v="5"/>
    <x v="3"/>
    <s v="Forecast"/>
    <n v="852"/>
    <m/>
    <x v="2"/>
    <m/>
    <m/>
    <m/>
    <m/>
    <x v="3"/>
    <n v="1035"/>
    <n v="0.9366390959318629"/>
    <n v="969.42146428947808"/>
    <s v=""/>
    <x v="1"/>
    <n v="1.0552169608377078"/>
    <n v="899.04485063372704"/>
    <s v=""/>
  </r>
  <r>
    <x v="3"/>
    <x v="7"/>
    <x v="6"/>
    <x v="3"/>
    <s v="Forecast"/>
    <n v="807.97853066635423"/>
    <m/>
    <x v="1"/>
    <m/>
    <m/>
    <m/>
    <m/>
    <x v="3"/>
    <n v="1035"/>
    <n v="0.94985245043793054"/>
    <n v="983.09728620325814"/>
    <s v=""/>
    <x v="1"/>
    <n v="1.0552169608377078"/>
    <n v="852.592649551867"/>
    <s v=""/>
  </r>
  <r>
    <x v="4"/>
    <x v="7"/>
    <x v="0"/>
    <x v="3"/>
    <s v="Forecast"/>
    <n v="4847.8970686867797"/>
    <m/>
    <x v="7"/>
    <m/>
    <m/>
    <m/>
    <m/>
    <x v="4"/>
    <n v="6132"/>
    <n v="1.6176301006867473"/>
    <n v="9919.3077774111352"/>
    <s v=""/>
    <x v="0"/>
    <n v="0.97740808992841244"/>
    <n v="4738.3738140746946"/>
    <s v=""/>
  </r>
  <r>
    <x v="4"/>
    <x v="7"/>
    <x v="1"/>
    <x v="3"/>
    <s v="Forecast"/>
    <n v="5315.0542851839991"/>
    <m/>
    <x v="6"/>
    <m/>
    <m/>
    <m/>
    <m/>
    <x v="4"/>
    <n v="6132"/>
    <n v="1.8738087100645895"/>
    <n v="11490.195010116062"/>
    <s v=""/>
    <x v="0"/>
    <n v="0.97740808992841244"/>
    <n v="5194.9770567475161"/>
    <s v=""/>
  </r>
  <r>
    <x v="4"/>
    <x v="7"/>
    <x v="2"/>
    <x v="3"/>
    <s v="Forecast"/>
    <n v="5287.996977650776"/>
    <m/>
    <x v="5"/>
    <m/>
    <m/>
    <m/>
    <m/>
    <x v="4"/>
    <n v="6132"/>
    <n v="1.57315192957622"/>
    <n v="9646.567632161381"/>
    <s v=""/>
    <x v="0"/>
    <n v="0.97740808992841244"/>
    <n v="5168.5310254728629"/>
    <s v=""/>
  </r>
  <r>
    <x v="4"/>
    <x v="7"/>
    <x v="3"/>
    <x v="3"/>
    <s v="Forecast"/>
    <n v="6450.0905660026965"/>
    <m/>
    <x v="4"/>
    <m/>
    <m/>
    <m/>
    <m/>
    <x v="4"/>
    <n v="6132"/>
    <n v="1.3269162540156498"/>
    <n v="8136.6504696239645"/>
    <s v=""/>
    <x v="0"/>
    <n v="0.97740808992841244"/>
    <n v="6304.3706999819678"/>
    <s v=""/>
  </r>
  <r>
    <x v="4"/>
    <x v="7"/>
    <x v="4"/>
    <x v="3"/>
    <s v="Forecast"/>
    <n v="6249.5463484660659"/>
    <m/>
    <x v="3"/>
    <m/>
    <m/>
    <m/>
    <m/>
    <x v="4"/>
    <n v="6132"/>
    <n v="1.048936667868442"/>
    <n v="6432.0796473692862"/>
    <s v=""/>
    <x v="1"/>
    <n v="0.97740808992841244"/>
    <n v="6108.3571593733022"/>
    <s v=""/>
  </r>
  <r>
    <x v="4"/>
    <x v="7"/>
    <x v="5"/>
    <x v="3"/>
    <s v="Forecast"/>
    <n v="6126"/>
    <m/>
    <x v="2"/>
    <m/>
    <m/>
    <m/>
    <m/>
    <x v="4"/>
    <n v="6132"/>
    <n v="0.87435922497500018"/>
    <n v="5361.5707675467011"/>
    <s v=""/>
    <x v="1"/>
    <n v="0.97740808992841244"/>
    <n v="5987.601958901455"/>
    <s v=""/>
  </r>
  <r>
    <x v="4"/>
    <x v="7"/>
    <x v="6"/>
    <x v="3"/>
    <s v="Forecast"/>
    <n v="6251.0222297403052"/>
    <m/>
    <x v="1"/>
    <m/>
    <m/>
    <m/>
    <m/>
    <x v="4"/>
    <n v="6132"/>
    <n v="0.81015508792723223"/>
    <n v="4967.8709991697879"/>
    <s v=""/>
    <x v="1"/>
    <n v="0.97740808992841244"/>
    <n v="6109.7996976705172"/>
    <s v=""/>
  </r>
  <r>
    <x v="5"/>
    <x v="7"/>
    <x v="0"/>
    <x v="3"/>
    <s v="Forecast"/>
    <n v="426228.90521263506"/>
    <m/>
    <x v="7"/>
    <m/>
    <m/>
    <m/>
    <m/>
    <x v="5"/>
    <n v="389664"/>
    <n v="1.034595761808988"/>
    <n v="403144.72292953753"/>
    <s v=""/>
    <x v="0"/>
    <n v="1.0196167866584092"/>
    <n v="434590.14671383862"/>
    <s v=""/>
  </r>
  <r>
    <x v="5"/>
    <x v="7"/>
    <x v="1"/>
    <x v="3"/>
    <s v="Forecast"/>
    <n v="422768.09483069996"/>
    <m/>
    <x v="6"/>
    <m/>
    <m/>
    <m/>
    <m/>
    <x v="5"/>
    <n v="389664"/>
    <n v="1.0243075996044109"/>
    <n v="399135.79649225314"/>
    <s v=""/>
    <x v="0"/>
    <n v="1.0196167866584092"/>
    <n v="431061.44635297591"/>
    <s v=""/>
  </r>
  <r>
    <x v="5"/>
    <x v="7"/>
    <x v="2"/>
    <x v="3"/>
    <s v="Forecast"/>
    <n v="376825.88158208149"/>
    <m/>
    <x v="5"/>
    <m/>
    <m/>
    <m/>
    <m/>
    <x v="5"/>
    <n v="389664"/>
    <n v="1.005214088467014"/>
    <n v="391695.74256841053"/>
    <s v=""/>
    <x v="0"/>
    <n v="1.0196167866584092"/>
    <n v="384217.99450844416"/>
    <s v=""/>
  </r>
  <r>
    <x v="5"/>
    <x v="7"/>
    <x v="3"/>
    <x v="3"/>
    <s v="Forecast"/>
    <n v="463488.18364958715"/>
    <m/>
    <x v="4"/>
    <m/>
    <m/>
    <m/>
    <m/>
    <x v="5"/>
    <n v="389664"/>
    <n v="1.0417757277920201"/>
    <n v="405942.49719434971"/>
    <s v=""/>
    <x v="0"/>
    <n v="1.0196167866584092"/>
    <n v="472580.33246693469"/>
    <s v=""/>
  </r>
  <r>
    <x v="5"/>
    <x v="7"/>
    <x v="4"/>
    <x v="3"/>
    <s v="Forecast"/>
    <n v="438290.17402698088"/>
    <m/>
    <x v="3"/>
    <m/>
    <m/>
    <m/>
    <m/>
    <x v="5"/>
    <n v="389664"/>
    <n v="1.0699812861630369"/>
    <n v="416933.1878914336"/>
    <s v=""/>
    <x v="1"/>
    <n v="1.0196167866584092"/>
    <n v="446888.01886534516"/>
    <s v=""/>
  </r>
  <r>
    <x v="5"/>
    <x v="7"/>
    <x v="5"/>
    <x v="3"/>
    <s v="Forecast"/>
    <n v="396459"/>
    <m/>
    <x v="2"/>
    <m/>
    <m/>
    <m/>
    <m/>
    <x v="5"/>
    <n v="389664"/>
    <n v="1.0948016989482754"/>
    <n v="426604.80921898078"/>
    <s v=""/>
    <x v="1"/>
    <n v="1.0196167866584092"/>
    <n v="404236.25162180624"/>
    <s v=""/>
  </r>
  <r>
    <x v="5"/>
    <x v="7"/>
    <x v="6"/>
    <x v="3"/>
    <s v="Forecast"/>
    <n v="426410.01161735732"/>
    <m/>
    <x v="1"/>
    <m/>
    <m/>
    <m/>
    <m/>
    <x v="5"/>
    <n v="389664"/>
    <n v="1.0356865157179469"/>
    <n v="403569.75046071806"/>
    <s v=""/>
    <x v="1"/>
    <n v="1.0196167866584092"/>
    <n v="434774.8058442648"/>
    <s v=""/>
  </r>
  <r>
    <x v="6"/>
    <x v="7"/>
    <x v="0"/>
    <x v="3"/>
    <s v="Forecast"/>
    <n v="2555.43117552485"/>
    <m/>
    <x v="7"/>
    <m/>
    <m/>
    <m/>
    <m/>
    <x v="6"/>
    <n v="2391"/>
    <n v="1.0438480926397504"/>
    <n v="2495.8407895016435"/>
    <s v=""/>
    <x v="0"/>
    <n v="1.0159969143173808"/>
    <n v="2596.3101890836847"/>
    <s v=""/>
  </r>
  <r>
    <x v="6"/>
    <x v="7"/>
    <x v="1"/>
    <x v="3"/>
    <s v="Forecast"/>
    <n v="2555.4817268582424"/>
    <m/>
    <x v="6"/>
    <m/>
    <m/>
    <m/>
    <m/>
    <x v="6"/>
    <n v="2391"/>
    <n v="1.0188347719364172"/>
    <n v="2436.0339396999734"/>
    <s v=""/>
    <x v="0"/>
    <n v="1.0159969143173808"/>
    <n v="2596.3615490824259"/>
    <s v=""/>
  </r>
  <r>
    <x v="6"/>
    <x v="7"/>
    <x v="2"/>
    <x v="3"/>
    <s v="Forecast"/>
    <n v="2466.203551516785"/>
    <m/>
    <x v="5"/>
    <m/>
    <m/>
    <m/>
    <m/>
    <x v="6"/>
    <n v="2391"/>
    <n v="1.0017900599626308"/>
    <n v="2395.2800333706505"/>
    <s v=""/>
    <x v="0"/>
    <n v="1.0159969143173808"/>
    <n v="2505.6551984196194"/>
    <s v=""/>
  </r>
  <r>
    <x v="6"/>
    <x v="7"/>
    <x v="3"/>
    <x v="3"/>
    <s v="Forecast"/>
    <n v="2557.7476278166828"/>
    <m/>
    <x v="4"/>
    <m/>
    <m/>
    <m/>
    <m/>
    <x v="6"/>
    <n v="2391"/>
    <n v="1.0134262171926578"/>
    <n v="2423.1020853076448"/>
    <s v=""/>
    <x v="0"/>
    <n v="1.0159969143173808"/>
    <n v="2598.6636974643502"/>
    <s v=""/>
  </r>
  <r>
    <x v="6"/>
    <x v="7"/>
    <x v="4"/>
    <x v="3"/>
    <s v="Forecast"/>
    <n v="2541.7736103902939"/>
    <m/>
    <x v="3"/>
    <m/>
    <m/>
    <m/>
    <m/>
    <x v="6"/>
    <n v="2391"/>
    <n v="1.0279049302990904"/>
    <n v="2457.7206883451249"/>
    <s v=""/>
    <x v="1"/>
    <n v="1.0159969143173808"/>
    <n v="2582.4341450498873"/>
    <s v=""/>
  </r>
  <r>
    <x v="6"/>
    <x v="7"/>
    <x v="5"/>
    <x v="3"/>
    <s v="Forecast"/>
    <n v="2529.1008966788186"/>
    <m/>
    <x v="2"/>
    <m/>
    <m/>
    <m/>
    <m/>
    <x v="6"/>
    <n v="2391"/>
    <n v="1.0485194771680131"/>
    <n v="2507.0100699087193"/>
    <s v=""/>
    <x v="1"/>
    <n v="1.0159969143173808"/>
    <n v="2569.5587070230008"/>
    <s v=""/>
  </r>
  <r>
    <x v="6"/>
    <x v="7"/>
    <x v="6"/>
    <x v="3"/>
    <s v="Forecast"/>
    <n v="2539.4631834917855"/>
    <m/>
    <x v="1"/>
    <m/>
    <m/>
    <m/>
    <m/>
    <x v="6"/>
    <n v="2391"/>
    <n v="1.021372082204526"/>
    <n v="2442.1006485510215"/>
    <s v=""/>
    <x v="1"/>
    <n v="1.0159969143173808"/>
    <n v="2580.0867584502466"/>
    <s v=""/>
  </r>
  <r>
    <x v="7"/>
    <x v="7"/>
    <x v="0"/>
    <x v="3"/>
    <s v="Forecast"/>
    <n v="1433636.0830869733"/>
    <m/>
    <x v="7"/>
    <m/>
    <m/>
    <m/>
    <m/>
    <x v="7"/>
    <n v="1525683"/>
    <n v="1.0995912114103241"/>
    <n v="1677627.6181981375"/>
    <s v=""/>
    <x v="0"/>
    <n v="1.0221222832217594"/>
    <n v="1465351.3865539571"/>
    <s v=""/>
  </r>
  <r>
    <x v="7"/>
    <x v="7"/>
    <x v="1"/>
    <x v="3"/>
    <s v="Forecast"/>
    <n v="1545413.3331168245"/>
    <m/>
    <x v="6"/>
    <m/>
    <m/>
    <m/>
    <m/>
    <x v="7"/>
    <n v="1525683"/>
    <n v="1.0870693310489437"/>
    <n v="1658523.1982027455"/>
    <s v=""/>
    <x v="0"/>
    <n v="1.0221222832217594"/>
    <n v="1579601.404566718"/>
    <s v=""/>
  </r>
  <r>
    <x v="7"/>
    <x v="7"/>
    <x v="2"/>
    <x v="3"/>
    <s v="Forecast"/>
    <n v="1561091.8920247771"/>
    <m/>
    <x v="5"/>
    <m/>
    <m/>
    <m/>
    <m/>
    <x v="7"/>
    <n v="1525683"/>
    <n v="1.0790270740669969"/>
    <n v="1646253.263443758"/>
    <s v=""/>
    <x v="0"/>
    <n v="1.0221222832217594"/>
    <n v="1595626.8089953414"/>
    <s v=""/>
  </r>
  <r>
    <x v="7"/>
    <x v="7"/>
    <x v="3"/>
    <x v="3"/>
    <s v="Forecast"/>
    <n v="1626676.9332376458"/>
    <m/>
    <x v="4"/>
    <m/>
    <m/>
    <m/>
    <m/>
    <x v="7"/>
    <n v="1525683"/>
    <n v="1.0932082705907022"/>
    <n v="1667889.2738996344"/>
    <s v=""/>
    <x v="0"/>
    <n v="1.0221222832217594"/>
    <n v="1662662.7410650318"/>
    <s v=""/>
  </r>
  <r>
    <x v="7"/>
    <x v="7"/>
    <x v="4"/>
    <x v="3"/>
    <s v="Forecast"/>
    <n v="1595128.904518743"/>
    <m/>
    <x v="3"/>
    <m/>
    <m/>
    <m/>
    <m/>
    <x v="7"/>
    <n v="1525683"/>
    <n v="1.1242397835422437"/>
    <n v="1715233.5256740812"/>
    <s v=""/>
    <x v="1"/>
    <n v="1.0221222832217594"/>
    <n v="1630416.7979197213"/>
    <s v=""/>
  </r>
  <r>
    <x v="7"/>
    <x v="7"/>
    <x v="5"/>
    <x v="3"/>
    <s v="Forecast"/>
    <n v="1604431.9239550224"/>
    <m/>
    <x v="2"/>
    <m/>
    <m/>
    <m/>
    <m/>
    <x v="7"/>
    <n v="1525683"/>
    <n v="1.138981947666432"/>
    <n v="1737725.394861565"/>
    <s v=""/>
    <x v="1"/>
    <n v="1.0221222832217594"/>
    <n v="1639925.6213867876"/>
    <s v=""/>
  </r>
  <r>
    <x v="7"/>
    <x v="7"/>
    <x v="6"/>
    <x v="3"/>
    <s v="Forecast"/>
    <n v="1620243.1546337705"/>
    <m/>
    <x v="1"/>
    <m/>
    <m/>
    <m/>
    <m/>
    <x v="7"/>
    <n v="1525683"/>
    <n v="1.1133091712096466"/>
    <n v="1698556.8762586473"/>
    <s v=""/>
    <x v="1"/>
    <n v="1.0221222832217594"/>
    <n v="1656086.6325886955"/>
    <s v=""/>
  </r>
  <r>
    <x v="8"/>
    <x v="7"/>
    <x v="0"/>
    <x v="3"/>
    <s v="Forecast"/>
    <n v="306000"/>
    <m/>
    <x v="7"/>
    <m/>
    <m/>
    <m/>
    <m/>
    <x v="8"/>
    <n v="329058"/>
    <n v="1.1666090569855647"/>
    <n v="383882.04307355598"/>
    <s v=""/>
    <x v="0"/>
    <n v="0.93215158223729411"/>
    <n v="285238.38416461198"/>
    <s v=""/>
  </r>
  <r>
    <x v="8"/>
    <x v="7"/>
    <x v="1"/>
    <x v="3"/>
    <s v="Forecast"/>
    <n v="277070.3930244029"/>
    <m/>
    <x v="6"/>
    <m/>
    <m/>
    <m/>
    <m/>
    <x v="8"/>
    <n v="329058"/>
    <n v="1.0369198323155089"/>
    <n v="341206.76618207671"/>
    <s v=""/>
    <x v="0"/>
    <n v="0.93215158223729411"/>
    <n v="258271.6052488061"/>
    <s v=""/>
  </r>
  <r>
    <x v="8"/>
    <x v="7"/>
    <x v="2"/>
    <x v="3"/>
    <s v="Forecast"/>
    <n v="282195.45249165245"/>
    <m/>
    <x v="5"/>
    <m/>
    <m/>
    <m/>
    <m/>
    <x v="8"/>
    <n v="329058"/>
    <n v="1.0344753995909959"/>
    <n v="340402.40603861393"/>
    <s v=""/>
    <x v="0"/>
    <n v="0.93215158223729411"/>
    <n v="263048.937540263"/>
    <s v=""/>
  </r>
  <r>
    <x v="8"/>
    <x v="7"/>
    <x v="3"/>
    <x v="3"/>
    <s v="Forecast"/>
    <n v="322319.16251664027"/>
    <m/>
    <x v="4"/>
    <m/>
    <m/>
    <m/>
    <m/>
    <x v="8"/>
    <n v="329058"/>
    <n v="1.0413729806156848"/>
    <n v="342672.11025543604"/>
    <s v=""/>
    <x v="0"/>
    <n v="0.93215158223729411"/>
    <n v="300450.31732528575"/>
    <s v=""/>
  </r>
  <r>
    <x v="8"/>
    <x v="7"/>
    <x v="4"/>
    <x v="3"/>
    <s v="Forecast"/>
    <n v="273735"/>
    <m/>
    <x v="3"/>
    <m/>
    <m/>
    <m/>
    <m/>
    <x v="8"/>
    <n v="329058"/>
    <n v="0.96106436734933032"/>
    <n v="316245.91859123594"/>
    <s v=""/>
    <x v="1"/>
    <n v="0.93215158223729411"/>
    <n v="255162.51336372571"/>
    <s v=""/>
  </r>
  <r>
    <x v="8"/>
    <x v="7"/>
    <x v="5"/>
    <x v="3"/>
    <s v="Forecast"/>
    <n v="273735"/>
    <m/>
    <x v="2"/>
    <m/>
    <m/>
    <m/>
    <m/>
    <x v="8"/>
    <n v="329058"/>
    <n v="0.86472464042448927"/>
    <n v="284544.56072880159"/>
    <s v=""/>
    <x v="1"/>
    <n v="0.93215158223729411"/>
    <n v="255162.51336372571"/>
    <s v=""/>
  </r>
  <r>
    <x v="8"/>
    <x v="7"/>
    <x v="6"/>
    <x v="3"/>
    <s v="Forecast"/>
    <n v="285378"/>
    <m/>
    <x v="1"/>
    <m/>
    <m/>
    <m/>
    <m/>
    <x v="8"/>
    <n v="329058"/>
    <n v="0.90440903355742697"/>
    <n v="297603.02776433981"/>
    <s v=""/>
    <x v="1"/>
    <n v="0.93215158223729411"/>
    <n v="266015.55423571455"/>
    <s v=""/>
  </r>
  <r>
    <x v="9"/>
    <x v="7"/>
    <x v="0"/>
    <x v="3"/>
    <s v="Forecast"/>
    <n v="438635.15122176008"/>
    <m/>
    <x v="7"/>
    <m/>
    <m/>
    <m/>
    <m/>
    <x v="9"/>
    <n v="452898"/>
    <n v="1.0566262558926223"/>
    <n v="478543.91804125684"/>
    <s v=""/>
    <x v="0"/>
    <n v="1.0247686841986505"/>
    <n v="449499.56676079915"/>
    <s v=""/>
  </r>
  <r>
    <x v="9"/>
    <x v="7"/>
    <x v="1"/>
    <x v="3"/>
    <s v="Forecast"/>
    <n v="443566.83616185916"/>
    <m/>
    <x v="6"/>
    <m/>
    <m/>
    <m/>
    <m/>
    <x v="9"/>
    <n v="452898"/>
    <n v="1.0328927828345262"/>
    <n v="467795.07556019124"/>
    <s v=""/>
    <x v="0"/>
    <n v="1.0247686841986505"/>
    <n v="454553.4030477468"/>
    <s v=""/>
  </r>
  <r>
    <x v="9"/>
    <x v="7"/>
    <x v="2"/>
    <x v="3"/>
    <s v="Forecast"/>
    <n v="443142.17059832846"/>
    <m/>
    <x v="5"/>
    <m/>
    <m/>
    <m/>
    <m/>
    <x v="9"/>
    <n v="452898"/>
    <n v="1.0151820025774632"/>
    <n v="459773.89860332792"/>
    <s v=""/>
    <x v="0"/>
    <n v="1.0247686841986505"/>
    <n v="454118.21907698299"/>
    <s v=""/>
  </r>
  <r>
    <x v="9"/>
    <x v="7"/>
    <x v="3"/>
    <x v="3"/>
    <s v="Forecast"/>
    <n v="462708.77193056163"/>
    <m/>
    <x v="4"/>
    <m/>
    <m/>
    <m/>
    <m/>
    <x v="9"/>
    <n v="452898"/>
    <n v="1.0236857177228165"/>
    <n v="463625.21418522811"/>
    <s v=""/>
    <x v="0"/>
    <n v="1.0247686841986505"/>
    <n v="474169.45937845513"/>
    <s v=""/>
  </r>
  <r>
    <x v="9"/>
    <x v="7"/>
    <x v="4"/>
    <x v="3"/>
    <s v="Forecast"/>
    <n v="461968.49337092094"/>
    <m/>
    <x v="3"/>
    <m/>
    <m/>
    <m/>
    <m/>
    <x v="9"/>
    <n v="452898"/>
    <n v="1.0349100686542609"/>
    <n v="468708.70027337747"/>
    <s v=""/>
    <x v="1"/>
    <n v="1.0247686841986505"/>
    <n v="473410.84509295167"/>
    <s v=""/>
  </r>
  <r>
    <x v="9"/>
    <x v="7"/>
    <x v="5"/>
    <x v="3"/>
    <s v="Forecast"/>
    <n v="451209.16293779574"/>
    <m/>
    <x v="2"/>
    <m/>
    <m/>
    <m/>
    <m/>
    <x v="9"/>
    <n v="452898"/>
    <n v="1.0533929687860522"/>
    <n v="477079.56877726543"/>
    <s v=""/>
    <x v="1"/>
    <n v="1.0247686841986505"/>
    <n v="462385.02020213945"/>
    <s v=""/>
  </r>
  <r>
    <x v="9"/>
    <x v="7"/>
    <x v="6"/>
    <x v="3"/>
    <s v="Forecast"/>
    <n v="460210.68324293697"/>
    <m/>
    <x v="1"/>
    <m/>
    <m/>
    <m/>
    <m/>
    <x v="9"/>
    <n v="452898"/>
    <n v="1.0267978503891271"/>
    <n v="465034.69284553488"/>
    <s v=""/>
    <x v="1"/>
    <n v="1.0247686841986505"/>
    <n v="471609.49632102647"/>
    <s v=""/>
  </r>
  <r>
    <x v="10"/>
    <x v="7"/>
    <x v="0"/>
    <x v="3"/>
    <s v="Forecast"/>
    <n v="3252.9847434371022"/>
    <m/>
    <x v="7"/>
    <m/>
    <m/>
    <m/>
    <m/>
    <x v="10"/>
    <n v="3516"/>
    <n v="1.0317716141776059"/>
    <n v="3627.7089954484622"/>
    <s v=""/>
    <x v="0"/>
    <n v="1.005048087592062"/>
    <n v="3269.406095357614"/>
    <s v=""/>
  </r>
  <r>
    <x v="10"/>
    <x v="7"/>
    <x v="1"/>
    <x v="3"/>
    <s v="Forecast"/>
    <n v="3492.7203899999995"/>
    <m/>
    <x v="6"/>
    <m/>
    <m/>
    <m/>
    <m/>
    <x v="10"/>
    <n v="3516"/>
    <n v="0.98749798763159602"/>
    <n v="3472.0429245126916"/>
    <s v=""/>
    <x v="0"/>
    <n v="1.005048087592062"/>
    <n v="3510.3519484633002"/>
    <s v=""/>
  </r>
  <r>
    <x v="10"/>
    <x v="7"/>
    <x v="2"/>
    <x v="3"/>
    <s v="Forecast"/>
    <n v="3316.231831215302"/>
    <m/>
    <x v="5"/>
    <m/>
    <m/>
    <m/>
    <m/>
    <x v="10"/>
    <n v="3516"/>
    <n v="0.96462053551660409"/>
    <n v="3391.60580287638"/>
    <s v=""/>
    <x v="0"/>
    <n v="1.005048087592062"/>
    <n v="3332.9724599748611"/>
    <s v=""/>
  </r>
  <r>
    <x v="10"/>
    <x v="7"/>
    <x v="3"/>
    <x v="3"/>
    <s v="Forecast"/>
    <n v="3388.959223403941"/>
    <m/>
    <x v="4"/>
    <m/>
    <m/>
    <m/>
    <m/>
    <x v="10"/>
    <n v="3516"/>
    <n v="1.0073781760394274"/>
    <n v="3541.9416669546267"/>
    <s v=""/>
    <x v="0"/>
    <n v="1.005048087592062"/>
    <n v="3406.0669864096103"/>
    <s v=""/>
  </r>
  <r>
    <x v="10"/>
    <x v="7"/>
    <x v="4"/>
    <x v="3"/>
    <s v="Forecast"/>
    <n v="3360.4172674262536"/>
    <m/>
    <x v="3"/>
    <m/>
    <m/>
    <m/>
    <m/>
    <x v="10"/>
    <n v="3516"/>
    <n v="1.0248409136899215"/>
    <n v="3603.3406525337641"/>
    <s v=""/>
    <x v="1"/>
    <n v="1.005048087592062"/>
    <n v="3377.380948138099"/>
    <s v=""/>
  </r>
  <r>
    <x v="10"/>
    <x v="7"/>
    <x v="5"/>
    <x v="3"/>
    <s v="Forecast"/>
    <n v="3155.1886388523953"/>
    <m/>
    <x v="2"/>
    <m/>
    <m/>
    <m/>
    <m/>
    <x v="10"/>
    <n v="3516"/>
    <n v="1.0148290657740777"/>
    <n v="3568.1389952616573"/>
    <s v=""/>
    <x v="1"/>
    <n v="1.005048087592062"/>
    <n v="3171.1163074708011"/>
    <s v=""/>
  </r>
  <r>
    <x v="10"/>
    <x v="7"/>
    <x v="6"/>
    <x v="3"/>
    <s v="Forecast"/>
    <n v="3348.5619838007851"/>
    <m/>
    <x v="1"/>
    <m/>
    <m/>
    <m/>
    <m/>
    <x v="10"/>
    <n v="3516"/>
    <n v="0.94557653386081386"/>
    <n v="3324.6470930546216"/>
    <s v=""/>
    <x v="1"/>
    <n v="1.005048087592062"/>
    <n v="3365.4658180024603"/>
    <s v=""/>
  </r>
  <r>
    <x v="11"/>
    <x v="7"/>
    <x v="0"/>
    <x v="3"/>
    <s v="Forecast"/>
    <n v="1434.7639292059962"/>
    <m/>
    <x v="7"/>
    <m/>
    <m/>
    <m/>
    <m/>
    <x v="11"/>
    <n v="1464"/>
    <n v="1.105917759149502"/>
    <n v="1619.0635993948708"/>
    <s v=""/>
    <x v="0"/>
    <n v="1.018716649634493"/>
    <n v="1461.6179029771533"/>
    <s v=""/>
  </r>
  <r>
    <x v="11"/>
    <x v="7"/>
    <x v="1"/>
    <x v="3"/>
    <s v="Forecast"/>
    <n v="1440.413627156147"/>
    <m/>
    <x v="6"/>
    <m/>
    <m/>
    <m/>
    <m/>
    <x v="11"/>
    <n v="1464"/>
    <n v="1.0523232488088692"/>
    <n v="1540.6012362561844"/>
    <s v=""/>
    <x v="0"/>
    <n v="1.018716649634493"/>
    <n v="1467.3733443443778"/>
    <s v=""/>
  </r>
  <r>
    <x v="11"/>
    <x v="7"/>
    <x v="2"/>
    <x v="3"/>
    <s v="Forecast"/>
    <n v="1355.2936840481898"/>
    <m/>
    <x v="5"/>
    <m/>
    <m/>
    <m/>
    <m/>
    <x v="11"/>
    <n v="1464"/>
    <n v="1.003777839013152"/>
    <n v="1469.5307563152544"/>
    <s v=""/>
    <x v="0"/>
    <n v="1.018716649634493"/>
    <n v="1380.6602410843611"/>
    <s v=""/>
  </r>
  <r>
    <x v="11"/>
    <x v="7"/>
    <x v="3"/>
    <x v="3"/>
    <s v="Forecast"/>
    <n v="1425.5079517865188"/>
    <m/>
    <x v="4"/>
    <m/>
    <m/>
    <m/>
    <m/>
    <x v="11"/>
    <n v="1464"/>
    <n v="1.005648830400361"/>
    <n v="1472.2698877061284"/>
    <s v=""/>
    <x v="0"/>
    <n v="1.018716649634493"/>
    <n v="1452.188684671291"/>
    <s v=""/>
  </r>
  <r>
    <x v="11"/>
    <x v="7"/>
    <x v="4"/>
    <x v="3"/>
    <s v="Forecast"/>
    <n v="1344.2752642706132"/>
    <m/>
    <x v="3"/>
    <m/>
    <m/>
    <m/>
    <m/>
    <x v="11"/>
    <n v="1464"/>
    <n v="0.99530906885928838"/>
    <n v="1457.1324768099983"/>
    <s v=""/>
    <x v="1"/>
    <n v="1.018716649634493"/>
    <n v="1369.4355934042819"/>
    <s v=""/>
  </r>
  <r>
    <x v="11"/>
    <x v="7"/>
    <x v="5"/>
    <x v="3"/>
    <s v="Forecast"/>
    <n v="1348.2146595340914"/>
    <m/>
    <x v="2"/>
    <m/>
    <m/>
    <m/>
    <m/>
    <x v="11"/>
    <n v="1464"/>
    <n v="0.95858487081186861"/>
    <n v="1403.3682508685756"/>
    <s v=""/>
    <x v="1"/>
    <n v="1.018716649634493"/>
    <n v="1373.4487209486783"/>
    <s v=""/>
  </r>
  <r>
    <x v="11"/>
    <x v="7"/>
    <x v="6"/>
    <x v="3"/>
    <s v="Forecast"/>
    <n v="1352.7654415253746"/>
    <m/>
    <x v="1"/>
    <m/>
    <m/>
    <m/>
    <m/>
    <x v="11"/>
    <n v="1464"/>
    <n v="0.88948874455648841"/>
    <n v="1302.2115220306991"/>
    <s v=""/>
    <x v="1"/>
    <n v="1.018716649634493"/>
    <n v="1378.0846783320553"/>
    <s v=""/>
  </r>
  <r>
    <x v="12"/>
    <x v="7"/>
    <x v="0"/>
    <x v="3"/>
    <s v="Forecast"/>
    <n v="230031.28125526983"/>
    <m/>
    <x v="7"/>
    <m/>
    <m/>
    <m/>
    <m/>
    <x v="12"/>
    <n v="281544"/>
    <n v="1.0025055615963097"/>
    <n v="282249.42583407142"/>
    <s v=""/>
    <x v="0"/>
    <n v="0.9876487436855329"/>
    <n v="227190.10594014073"/>
    <s v=""/>
  </r>
  <r>
    <x v="12"/>
    <x v="7"/>
    <x v="1"/>
    <x v="3"/>
    <s v="Forecast"/>
    <n v="228309.81737776703"/>
    <m/>
    <x v="6"/>
    <m/>
    <m/>
    <m/>
    <m/>
    <x v="12"/>
    <n v="281544"/>
    <n v="1.0909510747605837"/>
    <n v="307150.72939239378"/>
    <s v=""/>
    <x v="0"/>
    <n v="0.9876487436855329"/>
    <n v="225489.90430422506"/>
    <s v=""/>
  </r>
  <r>
    <x v="12"/>
    <x v="7"/>
    <x v="2"/>
    <x v="3"/>
    <s v="Forecast"/>
    <n v="247499.40724810079"/>
    <m/>
    <x v="5"/>
    <m/>
    <m/>
    <m/>
    <m/>
    <x v="12"/>
    <n v="281544"/>
    <n v="1.3296004119096076"/>
    <n v="374341.01837067859"/>
    <s v=""/>
    <x v="0"/>
    <n v="0.9876487436855329"/>
    <n v="244442.47863150082"/>
    <s v=""/>
  </r>
  <r>
    <x v="12"/>
    <x v="7"/>
    <x v="3"/>
    <x v="3"/>
    <s v="Forecast"/>
    <n v="223806.8386187295"/>
    <m/>
    <x v="4"/>
    <m/>
    <m/>
    <m/>
    <m/>
    <x v="12"/>
    <n v="281544"/>
    <n v="1.4089178994541804"/>
    <n v="396672.38108392776"/>
    <s v=""/>
    <x v="0"/>
    <n v="0.9876487436855329"/>
    <n v="221042.54299001899"/>
    <s v=""/>
  </r>
  <r>
    <x v="12"/>
    <x v="7"/>
    <x v="4"/>
    <x v="3"/>
    <s v="Forecast"/>
    <n v="222108.29142431734"/>
    <m/>
    <x v="3"/>
    <m/>
    <m/>
    <m/>
    <m/>
    <x v="12"/>
    <n v="281544"/>
    <n v="1.235618416892257"/>
    <n v="347880.95156551362"/>
    <s v=""/>
    <x v="1"/>
    <n v="0.9876487436855329"/>
    <n v="219364.97498736726"/>
    <s v=""/>
  </r>
  <r>
    <x v="12"/>
    <x v="7"/>
    <x v="5"/>
    <x v="3"/>
    <s v="Forecast"/>
    <n v="235612.01376766776"/>
    <m/>
    <x v="2"/>
    <m/>
    <m/>
    <m/>
    <m/>
    <x v="12"/>
    <n v="281544"/>
    <n v="1.0603047023775019"/>
    <n v="298522.42712617136"/>
    <s v=""/>
    <x v="1"/>
    <n v="0.9876487436855329"/>
    <n v="232701.90939485555"/>
    <s v=""/>
  </r>
  <r>
    <x v="12"/>
    <x v="7"/>
    <x v="6"/>
    <x v="3"/>
    <s v="Forecast"/>
    <n v="273873.93775808479"/>
    <m/>
    <x v="1"/>
    <m/>
    <m/>
    <m/>
    <m/>
    <x v="12"/>
    <n v="281544"/>
    <n v="0.96338387171515294"/>
    <n v="271234.94877817103"/>
    <s v=""/>
    <x v="1"/>
    <n v="0.9876487436855329"/>
    <n v="270491.25055498228"/>
    <s v=""/>
  </r>
  <r>
    <x v="0"/>
    <x v="7"/>
    <x v="0"/>
    <x v="4"/>
    <s v="Forecast"/>
    <n v="126625.7058252003"/>
    <m/>
    <x v="7"/>
    <m/>
    <m/>
    <m/>
    <m/>
    <x v="0"/>
    <n v="122662.5"/>
    <n v="1.0400008839277533"/>
    <n v="127569.10842478804"/>
    <s v=""/>
    <x v="0"/>
    <n v="1.0018126307383399"/>
    <n v="126855.23147184306"/>
    <s v=""/>
  </r>
  <r>
    <x v="0"/>
    <x v="7"/>
    <x v="1"/>
    <x v="4"/>
    <s v="Forecast"/>
    <n v="126924.44718864505"/>
    <m/>
    <x v="6"/>
    <m/>
    <m/>
    <m/>
    <m/>
    <x v="0"/>
    <n v="122662.5"/>
    <n v="1.0333602069517756"/>
    <n v="126754.54638522217"/>
    <s v=""/>
    <x v="0"/>
    <n v="1.0018126307383399"/>
    <n v="127154.514343066"/>
    <s v=""/>
  </r>
  <r>
    <x v="0"/>
    <x v="7"/>
    <x v="2"/>
    <x v="4"/>
    <s v="Forecast"/>
    <n v="126978.45028623345"/>
    <m/>
    <x v="5"/>
    <m/>
    <m/>
    <m/>
    <m/>
    <x v="0"/>
    <n v="122662.5"/>
    <n v="1.026684762050194"/>
    <n v="125935.71962498192"/>
    <s v=""/>
    <x v="0"/>
    <n v="1.0018126307383399"/>
    <n v="127208.61532832905"/>
    <s v=""/>
  </r>
  <r>
    <x v="0"/>
    <x v="7"/>
    <x v="3"/>
    <x v="4"/>
    <s v="Forecast"/>
    <n v="125497.72214403292"/>
    <m/>
    <x v="4"/>
    <m/>
    <m/>
    <m/>
    <m/>
    <x v="0"/>
    <n v="122662.5"/>
    <n v="1.016221681614444"/>
    <n v="124652.29202103174"/>
    <s v=""/>
    <x v="0"/>
    <n v="1.0018126307383399"/>
    <n v="125725.20317278283"/>
    <s v=""/>
  </r>
  <r>
    <x v="0"/>
    <x v="7"/>
    <x v="4"/>
    <x v="4"/>
    <s v="Forecast"/>
    <n v="124682.87888681321"/>
    <m/>
    <x v="3"/>
    <m/>
    <m/>
    <m/>
    <m/>
    <x v="0"/>
    <n v="122662.5"/>
    <n v="1.0109271675223326"/>
    <n v="124002.85368620812"/>
    <s v=""/>
    <x v="1"/>
    <n v="1.0018126307383399"/>
    <n v="124908.88290562817"/>
    <s v=""/>
  </r>
  <r>
    <x v="0"/>
    <x v="7"/>
    <x v="5"/>
    <x v="4"/>
    <s v="Forecast"/>
    <n v="125052.5"/>
    <m/>
    <x v="2"/>
    <m/>
    <m/>
    <m/>
    <m/>
    <x v="0"/>
    <n v="122662.5"/>
    <n v="1.0105915162768186"/>
    <n v="123961.68186530526"/>
    <s v=""/>
    <x v="1"/>
    <n v="1.0018126307383399"/>
    <n v="125279.17400540625"/>
    <s v=""/>
  </r>
  <r>
    <x v="0"/>
    <x v="7"/>
    <x v="6"/>
    <x v="4"/>
    <s v="Forecast"/>
    <n v="125577.03876762056"/>
    <m/>
    <x v="1"/>
    <m/>
    <m/>
    <m/>
    <m/>
    <x v="0"/>
    <n v="122662.5"/>
    <n v="1.0166866873428386"/>
    <n v="124709.33078619094"/>
    <s v=""/>
    <x v="1"/>
    <n v="1.0018126307383399"/>
    <n v="125804.66356812045"/>
    <s v=""/>
  </r>
  <r>
    <x v="1"/>
    <x v="7"/>
    <x v="0"/>
    <x v="4"/>
    <s v="Forecast"/>
    <n v="2825.5196242575626"/>
    <m/>
    <x v="7"/>
    <m/>
    <m/>
    <m/>
    <m/>
    <x v="1"/>
    <n v="3340"/>
    <n v="0.97275727172409709"/>
    <n v="3249.0092875584842"/>
    <s v=""/>
    <x v="0"/>
    <n v="1.1836764017367896"/>
    <n v="3344.5009018778774"/>
    <s v=""/>
  </r>
  <r>
    <x v="1"/>
    <x v="7"/>
    <x v="1"/>
    <x v="4"/>
    <s v="Forecast"/>
    <n v="2825.5196242575626"/>
    <m/>
    <x v="6"/>
    <m/>
    <m/>
    <m/>
    <m/>
    <x v="1"/>
    <n v="3340"/>
    <n v="1.0288307180517806"/>
    <n v="3436.2945982929473"/>
    <s v=""/>
    <x v="0"/>
    <n v="1.1836764017367896"/>
    <n v="3344.5009018778774"/>
    <s v=""/>
  </r>
  <r>
    <x v="1"/>
    <x v="7"/>
    <x v="2"/>
    <x v="4"/>
    <s v="Forecast"/>
    <n v="2811.4623126940924"/>
    <m/>
    <x v="5"/>
    <m/>
    <m/>
    <m/>
    <m/>
    <x v="1"/>
    <n v="3340"/>
    <n v="0.90476426636820495"/>
    <n v="3021.9126496698045"/>
    <s v=""/>
    <x v="0"/>
    <n v="1.1836764017367896"/>
    <n v="3327.8615939083361"/>
    <s v=""/>
  </r>
  <r>
    <x v="1"/>
    <x v="7"/>
    <x v="3"/>
    <x v="4"/>
    <s v="Forecast"/>
    <n v="2797.4749380040721"/>
    <m/>
    <x v="4"/>
    <m/>
    <m/>
    <m/>
    <m/>
    <x v="1"/>
    <n v="3340"/>
    <n v="0.84472977708809915"/>
    <n v="2821.3974554742513"/>
    <s v=""/>
    <x v="0"/>
    <n v="1.1836764017367896"/>
    <n v="3311.3050685655085"/>
    <s v=""/>
  </r>
  <r>
    <x v="1"/>
    <x v="7"/>
    <x v="4"/>
    <x v="4"/>
    <s v="Forecast"/>
    <n v="2783.5571522428581"/>
    <m/>
    <x v="3"/>
    <m/>
    <m/>
    <m/>
    <m/>
    <x v="1"/>
    <n v="3340"/>
    <n v="0.93834768878510688"/>
    <n v="3134.081280542257"/>
    <s v=""/>
    <x v="1"/>
    <n v="1.1836764017367896"/>
    <n v="3294.8309139955313"/>
    <s v=""/>
  </r>
  <r>
    <x v="1"/>
    <x v="7"/>
    <x v="5"/>
    <x v="4"/>
    <s v="Forecast"/>
    <n v="2783.5571522428581"/>
    <m/>
    <x v="2"/>
    <m/>
    <m/>
    <m/>
    <m/>
    <x v="1"/>
    <n v="3340"/>
    <n v="0.97111025229034498"/>
    <n v="3243.5082426497524"/>
    <s v=""/>
    <x v="1"/>
    <n v="1.1836764017367896"/>
    <n v="3294.8309139955313"/>
    <s v=""/>
  </r>
  <r>
    <x v="1"/>
    <x v="7"/>
    <x v="6"/>
    <x v="4"/>
    <s v="Forecast"/>
    <n v="3700"/>
    <m/>
    <x v="1"/>
    <m/>
    <m/>
    <m/>
    <m/>
    <x v="1"/>
    <n v="3340"/>
    <n v="1.0738970840789428"/>
    <n v="3586.8162608236689"/>
    <s v=""/>
    <x v="1"/>
    <n v="1.1836764017367896"/>
    <n v="4379.6026864261212"/>
    <s v=""/>
  </r>
  <r>
    <x v="2"/>
    <x v="7"/>
    <x v="0"/>
    <x v="4"/>
    <s v="Forecast"/>
    <n v="12874.171439218866"/>
    <m/>
    <x v="7"/>
    <m/>
    <m/>
    <m/>
    <m/>
    <x v="2"/>
    <n v="14320"/>
    <n v="1.1154703398603345"/>
    <n v="15973.53526679999"/>
    <s v=""/>
    <x v="0"/>
    <n v="1.0370054508427586"/>
    <n v="13350.585957554127"/>
    <s v=""/>
  </r>
  <r>
    <x v="2"/>
    <x v="7"/>
    <x v="1"/>
    <x v="4"/>
    <s v="Forecast"/>
    <n v="12874.171439218866"/>
    <m/>
    <x v="6"/>
    <m/>
    <m/>
    <m/>
    <m/>
    <x v="2"/>
    <n v="14320"/>
    <n v="1.157965364408605"/>
    <n v="16582.064018331224"/>
    <s v=""/>
    <x v="0"/>
    <n v="1.0370054508427586"/>
    <n v="13350.585957554127"/>
    <s v=""/>
  </r>
  <r>
    <x v="2"/>
    <x v="7"/>
    <x v="2"/>
    <x v="4"/>
    <s v="Forecast"/>
    <n v="13455.463243308179"/>
    <m/>
    <x v="5"/>
    <m/>
    <m/>
    <m/>
    <m/>
    <x v="2"/>
    <n v="14320"/>
    <n v="1.02291455946854"/>
    <n v="14648.136491589494"/>
    <s v=""/>
    <x v="0"/>
    <n v="1.0370054508427586"/>
    <n v="13953.388726924964"/>
    <s v=""/>
  </r>
  <r>
    <x v="2"/>
    <x v="7"/>
    <x v="3"/>
    <x v="4"/>
    <s v="Forecast"/>
    <n v="12064.385031050142"/>
    <m/>
    <x v="4"/>
    <m/>
    <m/>
    <m/>
    <m/>
    <x v="2"/>
    <n v="14320"/>
    <n v="0.84799008996950132"/>
    <n v="12143.218088363259"/>
    <s v=""/>
    <x v="0"/>
    <n v="1.0370054508427586"/>
    <n v="12510.833038264782"/>
    <s v=""/>
  </r>
  <r>
    <x v="2"/>
    <x v="7"/>
    <x v="4"/>
    <x v="4"/>
    <s v="Forecast"/>
    <n v="13115"/>
    <m/>
    <x v="3"/>
    <m/>
    <m/>
    <m/>
    <m/>
    <x v="2"/>
    <n v="14320"/>
    <n v="1.0478263897123719"/>
    <n v="15004.873900681165"/>
    <s v=""/>
    <x v="1"/>
    <n v="1.0370054508427586"/>
    <n v="13600.32648780278"/>
    <s v=""/>
  </r>
  <r>
    <x v="2"/>
    <x v="7"/>
    <x v="5"/>
    <x v="4"/>
    <s v="Forecast"/>
    <n v="13115"/>
    <m/>
    <x v="2"/>
    <m/>
    <m/>
    <m/>
    <m/>
    <x v="2"/>
    <n v="14320"/>
    <n v="1.1240482638722866"/>
    <n v="16096.371138651144"/>
    <s v=""/>
    <x v="1"/>
    <n v="1.0370054508427586"/>
    <n v="13600.32648780278"/>
    <s v=""/>
  </r>
  <r>
    <x v="2"/>
    <x v="7"/>
    <x v="6"/>
    <x v="4"/>
    <s v="Forecast"/>
    <n v="13550"/>
    <m/>
    <x v="1"/>
    <m/>
    <m/>
    <m/>
    <m/>
    <x v="2"/>
    <n v="14320"/>
    <n v="1.2693038323727706"/>
    <n v="18176.430879578074"/>
    <s v=""/>
    <x v="1"/>
    <n v="1.0370054508427586"/>
    <n v="14051.423858919379"/>
    <s v=""/>
  </r>
  <r>
    <x v="3"/>
    <x v="7"/>
    <x v="0"/>
    <x v="4"/>
    <s v="Forecast"/>
    <n v="2571.1165802436021"/>
    <m/>
    <x v="7"/>
    <m/>
    <m/>
    <m/>
    <m/>
    <x v="3"/>
    <n v="2462.5"/>
    <n v="0.90595761737216929"/>
    <n v="2230.920632778967"/>
    <s v=""/>
    <x v="0"/>
    <n v="1.0552169608377078"/>
    <n v="2713.0858237640941"/>
    <s v=""/>
  </r>
  <r>
    <x v="3"/>
    <x v="7"/>
    <x v="1"/>
    <x v="4"/>
    <s v="Forecast"/>
    <n v="2565"/>
    <m/>
    <x v="6"/>
    <m/>
    <m/>
    <m/>
    <m/>
    <x v="3"/>
    <n v="2462.5"/>
    <n v="0.99092731936938838"/>
    <n v="2440.1585239471187"/>
    <s v=""/>
    <x v="0"/>
    <n v="1.0552169608377078"/>
    <n v="2706.6315045487204"/>
    <s v=""/>
  </r>
  <r>
    <x v="3"/>
    <x v="7"/>
    <x v="2"/>
    <x v="4"/>
    <s v="Forecast"/>
    <n v="2557.5"/>
    <m/>
    <x v="5"/>
    <m/>
    <m/>
    <m/>
    <m/>
    <x v="3"/>
    <n v="2462.5"/>
    <n v="1.0612617634024626"/>
    <n v="2613.3570923785642"/>
    <s v=""/>
    <x v="0"/>
    <n v="1.0552169608377078"/>
    <n v="2698.7173773424374"/>
    <s v=""/>
  </r>
  <r>
    <x v="3"/>
    <x v="7"/>
    <x v="3"/>
    <x v="4"/>
    <s v="Forecast"/>
    <n v="2587.5"/>
    <m/>
    <x v="4"/>
    <m/>
    <m/>
    <m/>
    <m/>
    <x v="3"/>
    <n v="2462.5"/>
    <n v="1.1321514576164746"/>
    <n v="2787.9229643805688"/>
    <s v=""/>
    <x v="0"/>
    <n v="1.0552169608377078"/>
    <n v="2730.3738861675688"/>
    <s v=""/>
  </r>
  <r>
    <x v="3"/>
    <x v="7"/>
    <x v="4"/>
    <x v="4"/>
    <s v="Forecast"/>
    <n v="2521.807687271757"/>
    <m/>
    <x v="3"/>
    <m/>
    <m/>
    <m/>
    <m/>
    <x v="3"/>
    <n v="2462.5"/>
    <n v="1.1429146061954849"/>
    <n v="2814.4272177563817"/>
    <s v=""/>
    <x v="1"/>
    <n v="1.0552169608377078"/>
    <n v="2661.0542435800721"/>
    <s v=""/>
  </r>
  <r>
    <x v="3"/>
    <x v="7"/>
    <x v="5"/>
    <x v="4"/>
    <s v="Forecast"/>
    <n v="2569.731706956406"/>
    <m/>
    <x v="2"/>
    <m/>
    <m/>
    <m/>
    <m/>
    <x v="3"/>
    <n v="2462.5"/>
    <n v="1.1254007694888231"/>
    <n v="2771.299394866227"/>
    <s v=""/>
    <x v="1"/>
    <n v="1.0552169608377078"/>
    <n v="2711.6244819828339"/>
    <s v=""/>
  </r>
  <r>
    <x v="3"/>
    <x v="7"/>
    <x v="6"/>
    <x v="4"/>
    <s v="Forecast"/>
    <n v="2532.5"/>
    <m/>
    <x v="1"/>
    <m/>
    <m/>
    <m/>
    <m/>
    <x v="3"/>
    <n v="2462.5"/>
    <n v="1.1127289054450078"/>
    <n v="2740.0949296583317"/>
    <s v=""/>
    <x v="1"/>
    <n v="1.0552169608377078"/>
    <n v="2672.336953321495"/>
    <s v=""/>
  </r>
  <r>
    <x v="4"/>
    <x v="7"/>
    <x v="0"/>
    <x v="4"/>
    <s v="Forecast"/>
    <n v="16125"/>
    <m/>
    <x v="7"/>
    <m/>
    <m/>
    <m/>
    <m/>
    <x v="4"/>
    <n v="28135"/>
    <n v="1.1645296341907534"/>
    <n v="32764.041257956847"/>
    <s v=""/>
    <x v="0"/>
    <n v="0.97740808992841244"/>
    <n v="15760.705450095651"/>
    <s v=""/>
  </r>
  <r>
    <x v="4"/>
    <x v="7"/>
    <x v="1"/>
    <x v="4"/>
    <s v="Forecast"/>
    <n v="15920.159840079987"/>
    <m/>
    <x v="6"/>
    <m/>
    <m/>
    <m/>
    <m/>
    <x v="4"/>
    <n v="28135"/>
    <n v="1.0130723608688623"/>
    <n v="28502.79087304544"/>
    <s v=""/>
    <x v="0"/>
    <n v="0.97740808992841244"/>
    <n v="15560.4930206476"/>
    <s v=""/>
  </r>
  <r>
    <x v="4"/>
    <x v="7"/>
    <x v="2"/>
    <x v="4"/>
    <s v="Forecast"/>
    <n v="16925.938801332944"/>
    <m/>
    <x v="5"/>
    <m/>
    <m/>
    <m/>
    <m/>
    <x v="4"/>
    <n v="28135"/>
    <n v="1.0746734801184754"/>
    <n v="30235.938363133304"/>
    <s v=""/>
    <x v="0"/>
    <n v="0.97740808992841244"/>
    <n v="16543.549514056034"/>
    <s v=""/>
  </r>
  <r>
    <x v="4"/>
    <x v="7"/>
    <x v="3"/>
    <x v="4"/>
    <s v="Forecast"/>
    <n v="16692.667120713249"/>
    <m/>
    <x v="4"/>
    <m/>
    <m/>
    <m/>
    <m/>
    <x v="4"/>
    <n v="28135"/>
    <n v="0.84235151487019355"/>
    <n v="23699.559870872894"/>
    <s v=""/>
    <x v="0"/>
    <n v="0.97740808992841244"/>
    <n v="16315.54788626715"/>
    <s v=""/>
  </r>
  <r>
    <x v="4"/>
    <x v="7"/>
    <x v="4"/>
    <x v="4"/>
    <s v="Forecast"/>
    <n v="16044.247709654685"/>
    <m/>
    <x v="3"/>
    <m/>
    <m/>
    <m/>
    <m/>
    <x v="4"/>
    <n v="28135"/>
    <n v="0.72931161401160638"/>
    <n v="20519.182260216545"/>
    <s v=""/>
    <x v="1"/>
    <n v="0.97740808992841244"/>
    <n v="15681.777508231891"/>
    <s v=""/>
  </r>
  <r>
    <x v="4"/>
    <x v="7"/>
    <x v="5"/>
    <x v="4"/>
    <s v="Forecast"/>
    <n v="16044.247709654685"/>
    <m/>
    <x v="2"/>
    <m/>
    <m/>
    <m/>
    <m/>
    <x v="4"/>
    <n v="28135"/>
    <n v="0.7470245816398724"/>
    <n v="21017.53660443781"/>
    <s v=""/>
    <x v="1"/>
    <n v="0.97740808992841244"/>
    <n v="15681.777508231891"/>
    <s v=""/>
  </r>
  <r>
    <x v="4"/>
    <x v="7"/>
    <x v="6"/>
    <x v="4"/>
    <s v="Forecast"/>
    <n v="16044.247709654685"/>
    <m/>
    <x v="1"/>
    <m/>
    <m/>
    <m/>
    <m/>
    <x v="4"/>
    <n v="28135"/>
    <n v="0.82334735442273133"/>
    <n v="23164.877816683547"/>
    <s v=""/>
    <x v="1"/>
    <n v="0.97740808992841244"/>
    <n v="15681.777508231891"/>
    <s v=""/>
  </r>
  <r>
    <x v="5"/>
    <x v="7"/>
    <x v="0"/>
    <x v="4"/>
    <s v="Forecast"/>
    <n v="644136.27107108838"/>
    <m/>
    <x v="7"/>
    <m/>
    <m/>
    <m/>
    <m/>
    <x v="5"/>
    <n v="577770"/>
    <n v="1.1025413634493961"/>
    <n v="637015.32356015756"/>
    <s v=""/>
    <x v="0"/>
    <n v="1.0196167866584092"/>
    <n v="656772.1548796331"/>
    <s v=""/>
  </r>
  <r>
    <x v="5"/>
    <x v="7"/>
    <x v="1"/>
    <x v="4"/>
    <s v="Forecast"/>
    <n v="645000"/>
    <m/>
    <x v="6"/>
    <m/>
    <m/>
    <m/>
    <m/>
    <x v="5"/>
    <n v="577770"/>
    <n v="1.0909091009687073"/>
    <n v="630294.55126669002"/>
    <s v=""/>
    <x v="0"/>
    <n v="1.0196167866584092"/>
    <n v="657652.82739467395"/>
    <s v=""/>
  </r>
  <r>
    <x v="5"/>
    <x v="7"/>
    <x v="2"/>
    <x v="4"/>
    <s v="Forecast"/>
    <n v="628564.86206833879"/>
    <m/>
    <x v="5"/>
    <m/>
    <m/>
    <m/>
    <m/>
    <x v="5"/>
    <n v="577770"/>
    <n v="1.071789610360824"/>
    <n v="619247.88317817333"/>
    <s v=""/>
    <x v="0"/>
    <n v="1.0196167866584092"/>
    <n v="640895.28486850578"/>
    <s v=""/>
  </r>
  <r>
    <x v="5"/>
    <x v="7"/>
    <x v="3"/>
    <x v="4"/>
    <s v="Forecast"/>
    <n v="662666.81334058382"/>
    <m/>
    <x v="4"/>
    <m/>
    <m/>
    <m/>
    <m/>
    <x v="5"/>
    <n v="577770"/>
    <n v="1.1036688241260109"/>
    <n v="637666.73651528533"/>
    <s v=""/>
    <x v="0"/>
    <n v="1.0196167866584092"/>
    <n v="675666.20684349386"/>
    <s v=""/>
  </r>
  <r>
    <x v="5"/>
    <x v="7"/>
    <x v="4"/>
    <x v="4"/>
    <s v="Forecast"/>
    <n v="657339.21729396039"/>
    <m/>
    <x v="3"/>
    <m/>
    <m/>
    <m/>
    <m/>
    <x v="5"/>
    <n v="577770"/>
    <n v="1.1372138819104043"/>
    <n v="657048.06455137429"/>
    <s v=""/>
    <x v="1"/>
    <n v="1.0196167866584092"/>
    <n v="670234.10048182169"/>
    <s v=""/>
  </r>
  <r>
    <x v="5"/>
    <x v="7"/>
    <x v="5"/>
    <x v="4"/>
    <s v="Forecast"/>
    <n v="612347.57121158543"/>
    <m/>
    <x v="2"/>
    <m/>
    <m/>
    <m/>
    <m/>
    <x v="5"/>
    <n v="577770"/>
    <n v="1.164126326762877"/>
    <n v="672597.26781378745"/>
    <s v=""/>
    <x v="1"/>
    <n v="1.0196167866584092"/>
    <n v="624359.86287683807"/>
    <s v=""/>
  </r>
  <r>
    <x v="5"/>
    <x v="7"/>
    <x v="6"/>
    <x v="4"/>
    <s v="Forecast"/>
    <n v="655885"/>
    <m/>
    <x v="1"/>
    <m/>
    <m/>
    <m/>
    <m/>
    <x v="5"/>
    <n v="577770"/>
    <n v="1.1021850505771367"/>
    <n v="636809.45667195227"/>
    <s v=""/>
    <x v="1"/>
    <n v="1.0196167866584092"/>
    <n v="668751.35611745075"/>
    <s v=""/>
  </r>
  <r>
    <x v="6"/>
    <x v="7"/>
    <x v="0"/>
    <x v="4"/>
    <s v="Forecast"/>
    <n v="4315.9772814732169"/>
    <m/>
    <x v="7"/>
    <m/>
    <m/>
    <m/>
    <m/>
    <x v="6"/>
    <n v="3800"/>
    <n v="1.1176449616499582"/>
    <n v="4247.0508542698408"/>
    <s v=""/>
    <x v="0"/>
    <n v="1.0159969143173808"/>
    <n v="4385.0196002407065"/>
    <s v=""/>
  </r>
  <r>
    <x v="6"/>
    <x v="7"/>
    <x v="1"/>
    <x v="4"/>
    <s v="Forecast"/>
    <n v="4316.6120860284709"/>
    <m/>
    <x v="6"/>
    <m/>
    <m/>
    <m/>
    <m/>
    <x v="6"/>
    <n v="3800"/>
    <n v="1.0885107736708306"/>
    <n v="4136.3409399491566"/>
    <s v=""/>
    <x v="0"/>
    <n v="1.0159969143173808"/>
    <n v="4385.6645597100387"/>
    <s v=""/>
  </r>
  <r>
    <x v="6"/>
    <x v="7"/>
    <x v="2"/>
    <x v="4"/>
    <s v="Forecast"/>
    <n v="4233.3864455290823"/>
    <m/>
    <x v="5"/>
    <m/>
    <m/>
    <m/>
    <m/>
    <x v="6"/>
    <n v="3800"/>
    <n v="1.0659726373534648"/>
    <n v="4050.6960219431662"/>
    <s v=""/>
    <x v="0"/>
    <n v="1.0159969143173808"/>
    <n v="4301.1075657705724"/>
    <s v=""/>
  </r>
  <r>
    <x v="6"/>
    <x v="7"/>
    <x v="3"/>
    <x v="4"/>
    <s v="Forecast"/>
    <n v="4314.2344207040533"/>
    <m/>
    <x v="4"/>
    <m/>
    <m/>
    <m/>
    <m/>
    <x v="6"/>
    <n v="3800"/>
    <n v="1.0749895550474415"/>
    <n v="4084.9603091802778"/>
    <s v=""/>
    <x v="0"/>
    <n v="1.0159969143173808"/>
    <n v="4383.2488590771509"/>
    <s v=""/>
  </r>
  <r>
    <x v="6"/>
    <x v="7"/>
    <x v="4"/>
    <x v="4"/>
    <s v="Forecast"/>
    <n v="4353.2859108731882"/>
    <m/>
    <x v="3"/>
    <m/>
    <m/>
    <m/>
    <m/>
    <x v="6"/>
    <n v="3800"/>
    <n v="1.091675744138574"/>
    <n v="4148.3678277265817"/>
    <s v=""/>
    <x v="1"/>
    <n v="1.0159969143173808"/>
    <n v="4422.9250525884872"/>
    <s v=""/>
  </r>
  <r>
    <x v="6"/>
    <x v="7"/>
    <x v="5"/>
    <x v="4"/>
    <s v="Forecast"/>
    <n v="4230.3440314593508"/>
    <m/>
    <x v="2"/>
    <m/>
    <m/>
    <m/>
    <m/>
    <x v="6"/>
    <n v="3800"/>
    <n v="1.1144791000539507"/>
    <n v="4235.0205802050123"/>
    <s v=""/>
    <x v="1"/>
    <n v="1.0159969143173808"/>
    <n v="4298.0164824636495"/>
    <s v=""/>
  </r>
  <r>
    <x v="6"/>
    <x v="7"/>
    <x v="6"/>
    <x v="4"/>
    <s v="Forecast"/>
    <n v="4298.1201767942812"/>
    <m/>
    <x v="1"/>
    <m/>
    <m/>
    <m/>
    <m/>
    <x v="6"/>
    <n v="3800"/>
    <n v="1.0922617982134313"/>
    <n v="4150.5948332110393"/>
    <s v=""/>
    <x v="1"/>
    <n v="1.0159969143173808"/>
    <n v="4366.8768369882646"/>
    <s v=""/>
  </r>
  <r>
    <x v="7"/>
    <x v="7"/>
    <x v="0"/>
    <x v="4"/>
    <s v="Forecast"/>
    <n v="2172251.0986505169"/>
    <m/>
    <x v="7"/>
    <m/>
    <m/>
    <m/>
    <m/>
    <x v="7"/>
    <n v="2314802.5"/>
    <n v="1.1536158647703272"/>
    <n v="2670392.8878100151"/>
    <s v=""/>
    <x v="0"/>
    <n v="1.0221222832217594"/>
    <n v="2220306.2526836414"/>
    <s v=""/>
  </r>
  <r>
    <x v="7"/>
    <x v="7"/>
    <x v="1"/>
    <x v="4"/>
    <s v="Forecast"/>
    <n v="2327986.5813799249"/>
    <m/>
    <x v="6"/>
    <m/>
    <m/>
    <m/>
    <m/>
    <x v="7"/>
    <n v="2314802.5"/>
    <n v="1.140980541853045"/>
    <n v="2641144.6107327831"/>
    <s v=""/>
    <x v="0"/>
    <n v="1.0221222832217594"/>
    <n v="2379486.959869667"/>
    <s v=""/>
  </r>
  <r>
    <x v="7"/>
    <x v="7"/>
    <x v="2"/>
    <x v="4"/>
    <s v="Forecast"/>
    <n v="2462643.2226337031"/>
    <m/>
    <x v="5"/>
    <m/>
    <m/>
    <m/>
    <m/>
    <x v="7"/>
    <n v="2314802.5"/>
    <n v="1.1262282253484306"/>
    <n v="2606995.9116071104"/>
    <s v=""/>
    <x v="0"/>
    <n v="1.0221222832217594"/>
    <n v="2517122.513478952"/>
    <s v=""/>
  </r>
  <r>
    <x v="7"/>
    <x v="7"/>
    <x v="3"/>
    <x v="4"/>
    <s v="Forecast"/>
    <n v="2494633.1032963889"/>
    <m/>
    <x v="4"/>
    <m/>
    <m/>
    <m/>
    <m/>
    <x v="7"/>
    <n v="2314802.5"/>
    <n v="1.1305404240537367"/>
    <n v="2616977.79995065"/>
    <s v=""/>
    <x v="0"/>
    <n v="1.0221222832217594"/>
    <n v="2549820.0833418882"/>
    <s v=""/>
  </r>
  <r>
    <x v="7"/>
    <x v="7"/>
    <x v="4"/>
    <x v="4"/>
    <s v="Forecast"/>
    <n v="2524804.2136207973"/>
    <m/>
    <x v="3"/>
    <m/>
    <m/>
    <m/>
    <m/>
    <x v="7"/>
    <n v="2314802.5"/>
    <n v="1.168036255654586"/>
    <n v="2703773.2446798747"/>
    <s v=""/>
    <x v="1"/>
    <n v="1.0221222832217594"/>
    <n v="2580658.647514008"/>
    <s v=""/>
  </r>
  <r>
    <x v="7"/>
    <x v="7"/>
    <x v="5"/>
    <x v="4"/>
    <s v="Forecast"/>
    <n v="2432893.9942828114"/>
    <m/>
    <x v="2"/>
    <m/>
    <m/>
    <m/>
    <m/>
    <x v="7"/>
    <n v="2314802.5"/>
    <n v="1.1862407658645244"/>
    <n v="2745913.090425116"/>
    <s v=""/>
    <x v="1"/>
    <n v="1.0221222832217594"/>
    <n v="2486715.1642728532"/>
    <s v=""/>
  </r>
  <r>
    <x v="7"/>
    <x v="7"/>
    <x v="6"/>
    <x v="4"/>
    <s v="Forecast"/>
    <n v="2524834.7058603968"/>
    <m/>
    <x v="1"/>
    <m/>
    <m/>
    <m/>
    <m/>
    <x v="7"/>
    <n v="2314802.5"/>
    <n v="1.1746168725449404"/>
    <n v="2719006.0731092095"/>
    <s v=""/>
    <x v="1"/>
    <n v="1.0221222832217594"/>
    <n v="2580689.8143115682"/>
    <s v=""/>
  </r>
  <r>
    <x v="8"/>
    <x v="7"/>
    <x v="0"/>
    <x v="4"/>
    <s v="Forecast"/>
    <n v="479750"/>
    <m/>
    <x v="7"/>
    <m/>
    <m/>
    <m/>
    <m/>
    <x v="8"/>
    <n v="627930"/>
    <n v="1.2986457380824581"/>
    <n v="815458.61831411789"/>
    <s v=""/>
    <x v="0"/>
    <n v="0.93215158223729411"/>
    <n v="447199.72157834185"/>
    <s v=""/>
  </r>
  <r>
    <x v="8"/>
    <x v="7"/>
    <x v="1"/>
    <x v="4"/>
    <s v="Forecast"/>
    <n v="487500"/>
    <m/>
    <x v="6"/>
    <m/>
    <m/>
    <m/>
    <m/>
    <x v="8"/>
    <n v="627930"/>
    <n v="1.2552443722291746"/>
    <n v="788205.59865386563"/>
    <s v=""/>
    <x v="0"/>
    <n v="0.93215158223729411"/>
    <n v="454423.89634068089"/>
    <s v=""/>
  </r>
  <r>
    <x v="8"/>
    <x v="7"/>
    <x v="2"/>
    <x v="4"/>
    <s v="Forecast"/>
    <n v="551701.62024057796"/>
    <m/>
    <x v="5"/>
    <m/>
    <m/>
    <m/>
    <m/>
    <x v="8"/>
    <n v="627930"/>
    <n v="1.0591667058368588"/>
    <n v="665082.54959613876"/>
    <s v=""/>
    <x v="0"/>
    <n v="0.93215158223729411"/>
    <n v="514269.53823013353"/>
    <s v=""/>
  </r>
  <r>
    <x v="8"/>
    <x v="7"/>
    <x v="3"/>
    <x v="4"/>
    <s v="Forecast"/>
    <n v="536683.50720756059"/>
    <m/>
    <x v="4"/>
    <m/>
    <m/>
    <m/>
    <m/>
    <x v="8"/>
    <n v="627930"/>
    <n v="1.0489386327422079"/>
    <n v="658660.03565781459"/>
    <s v=""/>
    <x v="0"/>
    <n v="0.93215158223729411"/>
    <n v="500270.38040418783"/>
    <s v=""/>
  </r>
  <r>
    <x v="8"/>
    <x v="7"/>
    <x v="4"/>
    <x v="4"/>
    <s v="Forecast"/>
    <n v="547576.81299032457"/>
    <m/>
    <x v="3"/>
    <m/>
    <m/>
    <m/>
    <m/>
    <x v="8"/>
    <n v="627930"/>
    <n v="0.97890727734106697"/>
    <n v="614685.2466607762"/>
    <s v=""/>
    <x v="1"/>
    <n v="0.93215158223729411"/>
    <n v="510424.59262538597"/>
    <s v=""/>
  </r>
  <r>
    <x v="8"/>
    <x v="7"/>
    <x v="5"/>
    <x v="4"/>
    <s v="Forecast"/>
    <n v="521125"/>
    <m/>
    <x v="2"/>
    <m/>
    <m/>
    <m/>
    <m/>
    <x v="8"/>
    <n v="627930"/>
    <n v="0.83774592490208688"/>
    <n v="526045.79862376745"/>
    <s v=""/>
    <x v="1"/>
    <n v="0.93215158223729411"/>
    <n v="485767.49329340988"/>
    <s v=""/>
  </r>
  <r>
    <x v="8"/>
    <x v="7"/>
    <x v="6"/>
    <x v="4"/>
    <s v="Forecast"/>
    <n v="521125"/>
    <m/>
    <x v="1"/>
    <m/>
    <m/>
    <m/>
    <m/>
    <x v="8"/>
    <n v="627930"/>
    <n v="0.9689972871651259"/>
    <n v="608462.46652959753"/>
    <s v=""/>
    <x v="1"/>
    <n v="0.93215158223729411"/>
    <n v="485767.49329340988"/>
    <s v=""/>
  </r>
  <r>
    <x v="9"/>
    <x v="7"/>
    <x v="0"/>
    <x v="4"/>
    <s v="Forecast"/>
    <n v="681188.58832057915"/>
    <m/>
    <x v="7"/>
    <m/>
    <m/>
    <m/>
    <m/>
    <x v="9"/>
    <n v="716360"/>
    <n v="1.1156120802414153"/>
    <n v="799179.86980174028"/>
    <s v=""/>
    <x v="0"/>
    <n v="1.0247686841986505"/>
    <n v="698060.73334441613"/>
    <s v=""/>
  </r>
  <r>
    <x v="9"/>
    <x v="7"/>
    <x v="1"/>
    <x v="4"/>
    <s v="Forecast"/>
    <n v="696279.02041701716"/>
    <m/>
    <x v="6"/>
    <m/>
    <m/>
    <m/>
    <m/>
    <x v="9"/>
    <n v="716360"/>
    <n v="1.0914716604628631"/>
    <n v="781886.63868917665"/>
    <s v=""/>
    <x v="0"/>
    <n v="1.0247686841986505"/>
    <n v="713524.93558787205"/>
    <s v=""/>
  </r>
  <r>
    <x v="9"/>
    <x v="7"/>
    <x v="2"/>
    <x v="4"/>
    <s v="Forecast"/>
    <n v="709582.63421738392"/>
    <m/>
    <x v="5"/>
    <m/>
    <m/>
    <m/>
    <m/>
    <x v="9"/>
    <n v="716360"/>
    <n v="1.0772888276663364"/>
    <n v="771726.62458705669"/>
    <s v=""/>
    <x v="0"/>
    <n v="1.0247686841986505"/>
    <n v="727158.0623971608"/>
    <s v=""/>
  </r>
  <r>
    <x v="9"/>
    <x v="7"/>
    <x v="3"/>
    <x v="4"/>
    <s v="Forecast"/>
    <n v="774760.85879800119"/>
    <m/>
    <x v="4"/>
    <m/>
    <m/>
    <m/>
    <m/>
    <x v="9"/>
    <n v="716360"/>
    <n v="1.0848876493678397"/>
    <n v="777170.11650114565"/>
    <s v=""/>
    <x v="0"/>
    <n v="1.0247686841986505"/>
    <n v="793950.66583904414"/>
    <s v=""/>
  </r>
  <r>
    <x v="9"/>
    <x v="7"/>
    <x v="4"/>
    <x v="4"/>
    <s v="Forecast"/>
    <n v="772580.72600829997"/>
    <m/>
    <x v="3"/>
    <m/>
    <m/>
    <m/>
    <m/>
    <x v="9"/>
    <n v="716360"/>
    <n v="1.098726757296532"/>
    <n v="787083.89985694364"/>
    <s v=""/>
    <x v="1"/>
    <n v="1.0247686841986505"/>
    <n v="791716.53402876365"/>
    <s v=""/>
  </r>
  <r>
    <x v="9"/>
    <x v="7"/>
    <x v="5"/>
    <x v="4"/>
    <s v="Forecast"/>
    <n v="739640.8733376551"/>
    <m/>
    <x v="2"/>
    <m/>
    <m/>
    <m/>
    <m/>
    <x v="9"/>
    <n v="716360"/>
    <n v="1.1128361174766572"/>
    <n v="797191.28111557814"/>
    <s v=""/>
    <x v="1"/>
    <n v="1.0247686841986505"/>
    <n v="757960.8045497695"/>
    <s v=""/>
  </r>
  <r>
    <x v="9"/>
    <x v="7"/>
    <x v="6"/>
    <x v="4"/>
    <s v="Forecast"/>
    <n v="767355.24196167011"/>
    <m/>
    <x v="1"/>
    <m/>
    <m/>
    <m/>
    <m/>
    <x v="9"/>
    <n v="716360"/>
    <n v="1.0855605613704498"/>
    <n v="777652.1637433354"/>
    <s v=""/>
    <x v="1"/>
    <n v="1.0247686841986505"/>
    <n v="786361.62161799776"/>
    <s v=""/>
  </r>
  <r>
    <x v="10"/>
    <x v="7"/>
    <x v="0"/>
    <x v="4"/>
    <s v="Forecast"/>
    <n v="7254.3769123473794"/>
    <m/>
    <x v="7"/>
    <m/>
    <m/>
    <m/>
    <m/>
    <x v="10"/>
    <n v="7782.5"/>
    <n v="1.0653010371221681"/>
    <n v="8290.705321403273"/>
    <s v=""/>
    <x v="0"/>
    <n v="1.005048087592062"/>
    <n v="7290.9976424267415"/>
    <s v=""/>
  </r>
  <r>
    <x v="10"/>
    <x v="7"/>
    <x v="1"/>
    <x v="4"/>
    <s v="Forecast"/>
    <n v="7645.9383871476239"/>
    <m/>
    <x v="6"/>
    <m/>
    <m/>
    <m/>
    <m/>
    <x v="10"/>
    <n v="7782.5"/>
    <n v="1.0144688742110801"/>
    <n v="7895.1040135477306"/>
    <s v=""/>
    <x v="0"/>
    <n v="1.005048087592062"/>
    <n v="7684.5357538494545"/>
    <s v=""/>
  </r>
  <r>
    <x v="10"/>
    <x v="7"/>
    <x v="2"/>
    <x v="4"/>
    <s v="Forecast"/>
    <n v="7179.7084144221399"/>
    <m/>
    <x v="5"/>
    <m/>
    <m/>
    <m/>
    <m/>
    <x v="10"/>
    <n v="7782.5"/>
    <n v="1.013729991624289"/>
    <n v="7889.353659816029"/>
    <s v=""/>
    <x v="0"/>
    <n v="1.005048087592062"/>
    <n v="7215.9522113836074"/>
    <s v=""/>
  </r>
  <r>
    <x v="10"/>
    <x v="7"/>
    <x v="3"/>
    <x v="4"/>
    <s v="Forecast"/>
    <n v="7700.8116233120272"/>
    <m/>
    <x v="4"/>
    <m/>
    <m/>
    <m/>
    <m/>
    <x v="10"/>
    <n v="7782.5"/>
    <n v="1.0411847203799034"/>
    <n v="8103.0200863565979"/>
    <s v=""/>
    <x v="0"/>
    <n v="1.005048087592062"/>
    <n v="7739.6859949164755"/>
    <s v=""/>
  </r>
  <r>
    <x v="10"/>
    <x v="7"/>
    <x v="4"/>
    <x v="4"/>
    <s v="Forecast"/>
    <n v="7973.9568081238231"/>
    <m/>
    <x v="3"/>
    <m/>
    <m/>
    <m/>
    <m/>
    <x v="10"/>
    <n v="7782.5"/>
    <n v="1.0623090727271898"/>
    <n v="8267.4203584993538"/>
    <s v=""/>
    <x v="1"/>
    <n v="1.005048087592062"/>
    <n v="8014.2100405465508"/>
    <s v=""/>
  </r>
  <r>
    <x v="10"/>
    <x v="7"/>
    <x v="5"/>
    <x v="4"/>
    <s v="Forecast"/>
    <n v="7308.2459718994887"/>
    <m/>
    <x v="2"/>
    <m/>
    <m/>
    <m/>
    <m/>
    <x v="10"/>
    <n v="7782.5"/>
    <n v="1.0746734614469842"/>
    <n v="8363.6462137111539"/>
    <s v=""/>
    <x v="1"/>
    <n v="1.005048087592062"/>
    <n v="7345.1386377099716"/>
    <s v=""/>
  </r>
  <r>
    <x v="10"/>
    <x v="7"/>
    <x v="6"/>
    <x v="4"/>
    <s v="Forecast"/>
    <n v="7570.9227581401783"/>
    <m/>
    <x v="1"/>
    <m/>
    <m/>
    <m/>
    <m/>
    <x v="10"/>
    <n v="7782.5"/>
    <n v="1.0340004803802747"/>
    <n v="8047.1087385594883"/>
    <s v=""/>
    <x v="1"/>
    <n v="1.005048087592062"/>
    <n v="7609.1414393760051"/>
    <s v=""/>
  </r>
  <r>
    <x v="11"/>
    <x v="7"/>
    <x v="0"/>
    <x v="4"/>
    <s v="Forecast"/>
    <n v="3970.0640025754919"/>
    <m/>
    <x v="7"/>
    <m/>
    <m/>
    <m/>
    <m/>
    <x v="11"/>
    <n v="4252.5"/>
    <n v="1.0727627861860187"/>
    <n v="4561.9237482560447"/>
    <s v=""/>
    <x v="0"/>
    <n v="1.018716649634493"/>
    <n v="4044.3702995382105"/>
    <s v=""/>
  </r>
  <r>
    <x v="11"/>
    <x v="7"/>
    <x v="1"/>
    <x v="4"/>
    <s v="Forecast"/>
    <n v="3970.0640025754919"/>
    <m/>
    <x v="6"/>
    <m/>
    <m/>
    <m/>
    <m/>
    <x v="11"/>
    <n v="4252.5"/>
    <n v="1.0485656228529656"/>
    <n v="4459.0253111822367"/>
    <s v=""/>
    <x v="0"/>
    <n v="1.018716649634493"/>
    <n v="4044.3702995382105"/>
    <s v=""/>
  </r>
  <r>
    <x v="11"/>
    <x v="7"/>
    <x v="2"/>
    <x v="4"/>
    <s v="Forecast"/>
    <n v="3970.0640025754919"/>
    <m/>
    <x v="5"/>
    <m/>
    <m/>
    <m/>
    <m/>
    <x v="11"/>
    <n v="4252.5"/>
    <n v="1.0262202637966948"/>
    <n v="4364.001671795445"/>
    <s v=""/>
    <x v="0"/>
    <n v="1.018716649634493"/>
    <n v="4044.3702995382105"/>
    <s v=""/>
  </r>
  <r>
    <x v="11"/>
    <x v="7"/>
    <x v="3"/>
    <x v="4"/>
    <s v="Forecast"/>
    <n v="4479.6156604880898"/>
    <m/>
    <x v="4"/>
    <m/>
    <m/>
    <m/>
    <m/>
    <x v="11"/>
    <n v="4252.5"/>
    <n v="1.0662893187905722"/>
    <n v="4534.3953281569084"/>
    <s v=""/>
    <x v="0"/>
    <n v="1.018716649634493"/>
    <n v="4563.4590573026335"/>
    <s v=""/>
  </r>
  <r>
    <x v="11"/>
    <x v="7"/>
    <x v="4"/>
    <x v="4"/>
    <s v="Forecast"/>
    <n v="4554.3503459926242"/>
    <m/>
    <x v="3"/>
    <m/>
    <m/>
    <m/>
    <m/>
    <x v="11"/>
    <n v="4252.5"/>
    <n v="1.0882714939985603"/>
    <n v="4627.8745282288774"/>
    <s v=""/>
    <x v="1"/>
    <n v="1.018716649634493"/>
    <n v="4639.5925257313002"/>
    <s v=""/>
  </r>
  <r>
    <x v="11"/>
    <x v="7"/>
    <x v="5"/>
    <x v="4"/>
    <s v="Forecast"/>
    <n v="4470.7154444603902"/>
    <m/>
    <x v="2"/>
    <m/>
    <m/>
    <m/>
    <m/>
    <x v="11"/>
    <n v="4252.5"/>
    <n v="1.1183942456158977"/>
    <n v="4755.9715294816051"/>
    <s v=""/>
    <x v="1"/>
    <n v="1.018716649634493"/>
    <n v="4554.3922590498723"/>
    <s v=""/>
  </r>
  <r>
    <x v="11"/>
    <x v="7"/>
    <x v="6"/>
    <x v="4"/>
    <s v="Forecast"/>
    <n v="4316.4847383644046"/>
    <m/>
    <x v="1"/>
    <m/>
    <m/>
    <m/>
    <m/>
    <x v="11"/>
    <n v="4252.5"/>
    <n v="1.0761147504864323"/>
    <n v="4576.1779764435532"/>
    <s v=""/>
    <x v="1"/>
    <n v="1.018716649634493"/>
    <n v="4397.2748708650079"/>
    <s v=""/>
  </r>
  <r>
    <x v="12"/>
    <x v="7"/>
    <x v="0"/>
    <x v="4"/>
    <s v="Forecast"/>
    <n v="335950"/>
    <m/>
    <x v="7"/>
    <m/>
    <m/>
    <m/>
    <m/>
    <x v="12"/>
    <n v="323450"/>
    <n v="1.0577422008619519"/>
    <n v="342126.71486879833"/>
    <s v=""/>
    <x v="0"/>
    <n v="0.9876487436855329"/>
    <n v="331800.59544115479"/>
    <s v=""/>
  </r>
  <r>
    <x v="12"/>
    <x v="7"/>
    <x v="1"/>
    <x v="4"/>
    <s v="Forecast"/>
    <n v="335950"/>
    <m/>
    <x v="6"/>
    <m/>
    <m/>
    <m/>
    <m/>
    <x v="12"/>
    <n v="323450"/>
    <n v="1.1539171030420574"/>
    <n v="373234.48697895347"/>
    <s v=""/>
    <x v="0"/>
    <n v="0.9876487436855329"/>
    <n v="331800.59544115479"/>
    <s v=""/>
  </r>
  <r>
    <x v="12"/>
    <x v="7"/>
    <x v="2"/>
    <x v="4"/>
    <s v="Forecast"/>
    <n v="376657.5"/>
    <m/>
    <x v="5"/>
    <m/>
    <m/>
    <m/>
    <m/>
    <x v="12"/>
    <n v="323450"/>
    <n v="1.2652825009301167"/>
    <n v="409255.62492584623"/>
    <s v=""/>
    <x v="0"/>
    <n v="0.9876487436855329"/>
    <n v="372005.30667473358"/>
    <s v=""/>
  </r>
  <r>
    <x v="12"/>
    <x v="7"/>
    <x v="3"/>
    <x v="4"/>
    <s v="Forecast"/>
    <n v="376873.86815119837"/>
    <m/>
    <x v="4"/>
    <m/>
    <m/>
    <m/>
    <m/>
    <x v="12"/>
    <n v="323450"/>
    <n v="1.2424282757730785"/>
    <n v="401863.42579880223"/>
    <s v=""/>
    <x v="0"/>
    <n v="0.9876487436855329"/>
    <n v="372219.00240743824"/>
    <s v=""/>
  </r>
  <r>
    <x v="12"/>
    <x v="7"/>
    <x v="4"/>
    <x v="4"/>
    <s v="Forecast"/>
    <n v="369492.82033085672"/>
    <m/>
    <x v="3"/>
    <m/>
    <m/>
    <m/>
    <m/>
    <x v="12"/>
    <n v="323450"/>
    <n v="1.1633352660900511"/>
    <n v="376280.79181682703"/>
    <s v=""/>
    <x v="1"/>
    <n v="0.9876487436855329"/>
    <n v="364929.11980059498"/>
    <s v=""/>
  </r>
  <r>
    <x v="12"/>
    <x v="7"/>
    <x v="5"/>
    <x v="4"/>
    <s v="Forecast"/>
    <n v="357943.50389239413"/>
    <m/>
    <x v="2"/>
    <m/>
    <m/>
    <m/>
    <m/>
    <x v="12"/>
    <n v="323450"/>
    <n v="1.0596869000426918"/>
    <n v="342755.72781880869"/>
    <s v=""/>
    <x v="1"/>
    <n v="0.9876487436855329"/>
    <n v="353522.4519297207"/>
    <s v=""/>
  </r>
  <r>
    <x v="12"/>
    <x v="7"/>
    <x v="6"/>
    <x v="4"/>
    <s v="Forecast"/>
    <n v="392687.90858356073"/>
    <m/>
    <x v="1"/>
    <m/>
    <m/>
    <m/>
    <m/>
    <x v="12"/>
    <n v="323450"/>
    <n v="1.0054387046536089"/>
    <n v="325209.14902020979"/>
    <s v=""/>
    <x v="1"/>
    <n v="0.9876487436855329"/>
    <n v="387837.71957305312"/>
    <s v=""/>
  </r>
  <r>
    <x v="0"/>
    <x v="7"/>
    <x v="0"/>
    <x v="5"/>
    <s v="Forecast"/>
    <n v="106657.93657068844"/>
    <m/>
    <x v="7"/>
    <m/>
    <m/>
    <m/>
    <m/>
    <x v="0"/>
    <n v="104290.5"/>
    <n v="1.0489362945319807"/>
    <n v="109394.09062488753"/>
    <s v=""/>
    <x v="0"/>
    <n v="1.0018126307383399"/>
    <n v="106851.26802500438"/>
    <s v=""/>
  </r>
  <r>
    <x v="0"/>
    <x v="7"/>
    <x v="1"/>
    <x v="5"/>
    <s v="Forecast"/>
    <n v="107351.96690835577"/>
    <m/>
    <x v="6"/>
    <m/>
    <m/>
    <m/>
    <m/>
    <x v="0"/>
    <n v="104290.5"/>
    <n v="1.0434660686124502"/>
    <n v="108823.59802862673"/>
    <s v=""/>
    <x v="0"/>
    <n v="1.0018126307383399"/>
    <n v="107546.5563833951"/>
    <s v=""/>
  </r>
  <r>
    <x v="0"/>
    <x v="7"/>
    <x v="2"/>
    <x v="5"/>
    <s v="Forecast"/>
    <n v="107240.19511857958"/>
    <m/>
    <x v="5"/>
    <m/>
    <m/>
    <m/>
    <m/>
    <x v="0"/>
    <n v="104290.5"/>
    <n v="1.0379839370949002"/>
    <n v="108251.86379159569"/>
    <s v=""/>
    <x v="0"/>
    <n v="1.0018126307383399"/>
    <n v="107434.58199263709"/>
    <s v=""/>
  </r>
  <r>
    <x v="0"/>
    <x v="7"/>
    <x v="3"/>
    <x v="5"/>
    <s v="Forecast"/>
    <n v="107694.59544897324"/>
    <m/>
    <x v="4"/>
    <m/>
    <m/>
    <m/>
    <m/>
    <x v="0"/>
    <n v="104290.5"/>
    <n v="1.0321007550878003"/>
    <n v="107638.30379848424"/>
    <s v=""/>
    <x v="0"/>
    <n v="1.0018126307383399"/>
    <n v="107889.80598303713"/>
    <s v=""/>
  </r>
  <r>
    <x v="0"/>
    <x v="7"/>
    <x v="4"/>
    <x v="5"/>
    <s v="Forecast"/>
    <n v="108050.4005897333"/>
    <m/>
    <x v="3"/>
    <m/>
    <m/>
    <m/>
    <m/>
    <x v="0"/>
    <n v="104290.5"/>
    <n v="1.0304256800485181"/>
    <n v="107463.60938509998"/>
    <s v=""/>
    <x v="1"/>
    <n v="1.0018126307383399"/>
    <n v="108246.25606713218"/>
    <s v=""/>
  </r>
  <r>
    <x v="0"/>
    <x v="7"/>
    <x v="5"/>
    <x v="5"/>
    <s v="Forecast"/>
    <n v="107929.5"/>
    <m/>
    <x v="2"/>
    <m/>
    <m/>
    <m/>
    <m/>
    <x v="0"/>
    <n v="104290.5"/>
    <n v="1.0339497093339547"/>
    <n v="107831.1321612928"/>
    <s v=""/>
    <x v="1"/>
    <n v="1.0018126307383399"/>
    <n v="108125.13632927366"/>
    <s v=""/>
  </r>
  <r>
    <x v="0"/>
    <x v="7"/>
    <x v="6"/>
    <x v="5"/>
    <s v="Forecast"/>
    <n v="109036.72211500864"/>
    <m/>
    <x v="1"/>
    <m/>
    <m/>
    <m/>
    <m/>
    <x v="0"/>
    <n v="104290.5"/>
    <n v="1.0425971578759936"/>
    <n v="108732.97889346631"/>
    <s v=""/>
    <x v="1"/>
    <n v="1.0018126307383399"/>
    <n v="109234.36542912213"/>
    <s v=""/>
  </r>
  <r>
    <x v="1"/>
    <x v="7"/>
    <x v="0"/>
    <x v="5"/>
    <s v="Forecast"/>
    <n v="1215"/>
    <m/>
    <x v="7"/>
    <m/>
    <m/>
    <m/>
    <m/>
    <x v="1"/>
    <n v="1707"/>
    <n v="1.3966307277628032"/>
    <n v="2384.0486522911051"/>
    <s v=""/>
    <x v="0"/>
    <n v="1.1836764017367896"/>
    <n v="1438.1668281101993"/>
    <s v=""/>
  </r>
  <r>
    <x v="1"/>
    <x v="7"/>
    <x v="1"/>
    <x v="5"/>
    <s v="Forecast"/>
    <n v="1215"/>
    <m/>
    <x v="6"/>
    <m/>
    <m/>
    <m/>
    <m/>
    <x v="1"/>
    <n v="1707"/>
    <n v="1.4604855034668398"/>
    <n v="2493.0487544178955"/>
    <s v=""/>
    <x v="0"/>
    <n v="1.1836764017367896"/>
    <n v="1438.1668281101993"/>
    <s v=""/>
  </r>
  <r>
    <x v="1"/>
    <x v="7"/>
    <x v="2"/>
    <x v="5"/>
    <s v="Forecast"/>
    <n v="1255.5613630371095"/>
    <m/>
    <x v="5"/>
    <m/>
    <m/>
    <m/>
    <m/>
    <x v="1"/>
    <n v="1707"/>
    <n v="1.3914774781268671"/>
    <n v="2375.2520551625621"/>
    <s v=""/>
    <x v="0"/>
    <n v="1.1836764017367896"/>
    <n v="1486.1783563595047"/>
    <s v=""/>
  </r>
  <r>
    <x v="1"/>
    <x v="7"/>
    <x v="3"/>
    <x v="5"/>
    <s v="Forecast"/>
    <n v="1487.1269426623446"/>
    <m/>
    <x v="4"/>
    <m/>
    <m/>
    <m/>
    <m/>
    <x v="1"/>
    <n v="1707"/>
    <n v="1.2622550679572015"/>
    <n v="2154.6694010029432"/>
    <s v=""/>
    <x v="0"/>
    <n v="1.1836764017367896"/>
    <n v="1760.277068416397"/>
    <s v=""/>
  </r>
  <r>
    <x v="1"/>
    <x v="7"/>
    <x v="4"/>
    <x v="5"/>
    <s v="Forecast"/>
    <n v="1672.0559864999996"/>
    <m/>
    <x v="3"/>
    <m/>
    <m/>
    <m/>
    <m/>
    <x v="1"/>
    <n v="1707"/>
    <n v="1.3160455127695914"/>
    <n v="2246.4896902976925"/>
    <s v=""/>
    <x v="1"/>
    <n v="1.1836764017367896"/>
    <n v="1979.1732136027774"/>
    <s v=""/>
  </r>
  <r>
    <x v="1"/>
    <x v="7"/>
    <x v="5"/>
    <x v="5"/>
    <s v="Forecast"/>
    <n v="1672.5"/>
    <m/>
    <x v="2"/>
    <m/>
    <m/>
    <m/>
    <m/>
    <x v="1"/>
    <n v="1707"/>
    <n v="1.5777494801296861"/>
    <n v="2693.2183625813741"/>
    <s v=""/>
    <x v="1"/>
    <n v="1.1836764017367896"/>
    <n v="1979.6987819047806"/>
    <s v=""/>
  </r>
  <r>
    <x v="1"/>
    <x v="7"/>
    <x v="6"/>
    <x v="5"/>
    <s v="Forecast"/>
    <n v="1672.5"/>
    <m/>
    <x v="1"/>
    <m/>
    <m/>
    <m/>
    <m/>
    <x v="1"/>
    <n v="1707"/>
    <n v="2.041579536174603"/>
    <n v="3484.9762682500473"/>
    <s v=""/>
    <x v="1"/>
    <n v="1.1836764017367896"/>
    <n v="1979.6987819047806"/>
    <s v=""/>
  </r>
  <r>
    <x v="2"/>
    <x v="7"/>
    <x v="0"/>
    <x v="5"/>
    <s v="Forecast"/>
    <n v="8744.2246612463732"/>
    <m/>
    <x v="7"/>
    <m/>
    <m/>
    <m/>
    <m/>
    <x v="2"/>
    <n v="9963"/>
    <n v="1.1919743872473714"/>
    <n v="11875.640820145562"/>
    <s v=""/>
    <x v="0"/>
    <n v="1.0370054508427586"/>
    <n v="9067.8086371061636"/>
    <s v=""/>
  </r>
  <r>
    <x v="2"/>
    <x v="7"/>
    <x v="1"/>
    <x v="5"/>
    <s v="Forecast"/>
    <n v="8744.2246612463732"/>
    <m/>
    <x v="6"/>
    <m/>
    <m/>
    <m/>
    <m/>
    <x v="2"/>
    <n v="9963"/>
    <n v="1.2416281041366692"/>
    <n v="12370.340801513636"/>
    <s v=""/>
    <x v="0"/>
    <n v="1.0370054508427586"/>
    <n v="9067.8086371061636"/>
    <s v=""/>
  </r>
  <r>
    <x v="2"/>
    <x v="7"/>
    <x v="2"/>
    <x v="5"/>
    <s v="Forecast"/>
    <n v="9078.1335960508859"/>
    <m/>
    <x v="5"/>
    <m/>
    <m/>
    <m/>
    <m/>
    <x v="2"/>
    <n v="9963"/>
    <n v="1.1911936362261422"/>
    <n v="11867.862197721055"/>
    <s v=""/>
    <x v="0"/>
    <n v="1.0370054508427586"/>
    <n v="9414.0740225835434"/>
    <s v=""/>
  </r>
  <r>
    <x v="2"/>
    <x v="7"/>
    <x v="3"/>
    <x v="5"/>
    <s v="Forecast"/>
    <n v="8698.1929872164601"/>
    <m/>
    <x v="4"/>
    <m/>
    <m/>
    <m/>
    <m/>
    <x v="2"/>
    <n v="9963"/>
    <n v="1.0238629373441901"/>
    <n v="10200.746444760165"/>
    <s v=""/>
    <x v="0"/>
    <n v="1.0370054508427586"/>
    <n v="9020.0735402257269"/>
    <s v=""/>
  </r>
  <r>
    <x v="2"/>
    <x v="7"/>
    <x v="4"/>
    <x v="5"/>
    <s v="Forecast"/>
    <n v="8611.9067999999988"/>
    <m/>
    <x v="3"/>
    <m/>
    <m/>
    <m/>
    <m/>
    <x v="2"/>
    <n v="9963"/>
    <n v="1.1664008487238227"/>
    <n v="11620.851655835446"/>
    <s v=""/>
    <x v="1"/>
    <n v="1.0370054508427586"/>
    <n v="8930.5942937498185"/>
    <s v=""/>
  </r>
  <r>
    <x v="2"/>
    <x v="7"/>
    <x v="5"/>
    <x v="5"/>
    <s v="Forecast"/>
    <n v="8872.5"/>
    <m/>
    <x v="2"/>
    <m/>
    <m/>
    <m/>
    <m/>
    <x v="2"/>
    <n v="9963"/>
    <n v="1.3257518077854058"/>
    <n v="13208.465260965999"/>
    <s v=""/>
    <x v="1"/>
    <n v="1.0370054508427586"/>
    <n v="9200.8308626023754"/>
    <s v=""/>
  </r>
  <r>
    <x v="2"/>
    <x v="7"/>
    <x v="6"/>
    <x v="5"/>
    <s v="Forecast"/>
    <n v="9255"/>
    <m/>
    <x v="1"/>
    <m/>
    <m/>
    <m/>
    <m/>
    <x v="2"/>
    <n v="9963"/>
    <n v="1.518250366538237"/>
    <n v="15126.328401820456"/>
    <s v=""/>
    <x v="1"/>
    <n v="1.0370054508427586"/>
    <n v="9597.4854475497305"/>
    <s v=""/>
  </r>
  <r>
    <x v="3"/>
    <x v="7"/>
    <x v="0"/>
    <x v="5"/>
    <s v="Forecast"/>
    <n v="1978.8255142726903"/>
    <m/>
    <x v="7"/>
    <m/>
    <m/>
    <m/>
    <m/>
    <x v="3"/>
    <n v="1981.5"/>
    <n v="1.0823801286083736"/>
    <n v="2144.7362248374925"/>
    <s v=""/>
    <x v="0"/>
    <n v="1.0552169608377078"/>
    <n v="2088.0902451989423"/>
    <s v=""/>
  </r>
  <r>
    <x v="3"/>
    <x v="7"/>
    <x v="1"/>
    <x v="5"/>
    <s v="Forecast"/>
    <n v="1755"/>
    <m/>
    <x v="6"/>
    <m/>
    <m/>
    <m/>
    <m/>
    <x v="3"/>
    <n v="1981.5"/>
    <n v="1.1185294795869762"/>
    <n v="2216.3661638015933"/>
    <s v=""/>
    <x v="0"/>
    <n v="1.0552169608377078"/>
    <n v="1851.9057662701771"/>
    <s v=""/>
  </r>
  <r>
    <x v="3"/>
    <x v="7"/>
    <x v="2"/>
    <x v="5"/>
    <s v="Forecast"/>
    <n v="1699.6084531900183"/>
    <m/>
    <x v="5"/>
    <m/>
    <m/>
    <m/>
    <m/>
    <x v="3"/>
    <n v="1981.5"/>
    <n v="1.1493112583325085"/>
    <n v="2277.3602583858656"/>
    <s v=""/>
    <x v="0"/>
    <n v="1.0552169608377078"/>
    <n v="1793.4556665892485"/>
    <s v=""/>
  </r>
  <r>
    <x v="3"/>
    <x v="7"/>
    <x v="3"/>
    <x v="5"/>
    <s v="Forecast"/>
    <n v="2119.6592174705479"/>
    <m/>
    <x v="4"/>
    <m/>
    <m/>
    <m/>
    <m/>
    <x v="3"/>
    <n v="1981.5"/>
    <n v="1.1191073361707822"/>
    <n v="2217.5111866224047"/>
    <s v=""/>
    <x v="0"/>
    <n v="1.0552169608377078"/>
    <n v="2236.7003574709056"/>
    <s v=""/>
  </r>
  <r>
    <x v="3"/>
    <x v="7"/>
    <x v="4"/>
    <x v="5"/>
    <s v="Forecast"/>
    <n v="1680"/>
    <m/>
    <x v="3"/>
    <m/>
    <m/>
    <m/>
    <m/>
    <x v="3"/>
    <n v="1981.5"/>
    <n v="1.1129265436364832"/>
    <n v="2205.2639462156917"/>
    <s v=""/>
    <x v="1"/>
    <n v="1.0552169608377078"/>
    <n v="1772.7644942073491"/>
    <s v=""/>
  </r>
  <r>
    <x v="3"/>
    <x v="7"/>
    <x v="5"/>
    <x v="5"/>
    <s v="Forecast"/>
    <n v="1861.4296778016592"/>
    <m/>
    <x v="2"/>
    <m/>
    <m/>
    <m/>
    <m/>
    <x v="3"/>
    <n v="1981.5"/>
    <n v="1.1316592522641555"/>
    <n v="2242.3828083614244"/>
    <s v=""/>
    <x v="1"/>
    <n v="1.0552169608377078"/>
    <n v="1964.2121674229804"/>
    <s v=""/>
  </r>
  <r>
    <x v="3"/>
    <x v="7"/>
    <x v="6"/>
    <x v="5"/>
    <s v="Forecast"/>
    <n v="1995.1998521736141"/>
    <m/>
    <x v="1"/>
    <m/>
    <m/>
    <m/>
    <m/>
    <x v="3"/>
    <n v="1981.5"/>
    <n v="1.1225182926717334"/>
    <n v="2224.2699969290397"/>
    <s v=""/>
    <x v="1"/>
    <n v="1.0552169608377078"/>
    <n v="2105.368724274485"/>
    <s v=""/>
  </r>
  <r>
    <x v="4"/>
    <x v="7"/>
    <x v="0"/>
    <x v="5"/>
    <s v="Forecast"/>
    <n v="6972.0136904364754"/>
    <m/>
    <x v="7"/>
    <m/>
    <m/>
    <m/>
    <m/>
    <x v="4"/>
    <n v="8854.5"/>
    <n v="1.440213032243568"/>
    <n v="12752.366294000672"/>
    <s v=""/>
    <x v="0"/>
    <n v="0.97740808992841244"/>
    <n v="6814.5025841242568"/>
    <s v=""/>
  </r>
  <r>
    <x v="4"/>
    <x v="7"/>
    <x v="1"/>
    <x v="5"/>
    <s v="Forecast"/>
    <n v="9204.3457081551624"/>
    <m/>
    <x v="6"/>
    <m/>
    <m/>
    <m/>
    <m/>
    <x v="4"/>
    <n v="8854.5"/>
    <n v="1.4059479872387328"/>
    <n v="12448.96645300536"/>
    <s v=""/>
    <x v="0"/>
    <n v="0.97740808992841244"/>
    <n v="8996.4019576487171"/>
    <s v=""/>
  </r>
  <r>
    <x v="4"/>
    <x v="7"/>
    <x v="2"/>
    <x v="5"/>
    <s v="Forecast"/>
    <n v="8791.7574948148304"/>
    <m/>
    <x v="5"/>
    <m/>
    <m/>
    <m/>
    <m/>
    <x v="4"/>
    <n v="8854.5"/>
    <n v="1.350027996904128"/>
    <n v="11953.822898587601"/>
    <s v=""/>
    <x v="0"/>
    <n v="0.97740808992841244"/>
    <n v="8593.1349001207673"/>
    <s v=""/>
  </r>
  <r>
    <x v="4"/>
    <x v="7"/>
    <x v="3"/>
    <x v="5"/>
    <s v="Forecast"/>
    <n v="8689.1185269521484"/>
    <m/>
    <x v="4"/>
    <m/>
    <m/>
    <m/>
    <m/>
    <x v="4"/>
    <n v="8854.5"/>
    <n v="1.2713655284572036"/>
    <n v="11257.30607172431"/>
    <s v=""/>
    <x v="0"/>
    <n v="0.97740808992841244"/>
    <n v="8492.8147425898806"/>
    <s v=""/>
  </r>
  <r>
    <x v="4"/>
    <x v="7"/>
    <x v="4"/>
    <x v="5"/>
    <s v="Forecast"/>
    <n v="8916.4640894783697"/>
    <m/>
    <x v="3"/>
    <m/>
    <m/>
    <m/>
    <m/>
    <x v="4"/>
    <n v="8854.5"/>
    <n v="0.9690520294007362"/>
    <n v="8580.4711943288185"/>
    <s v=""/>
    <x v="1"/>
    <n v="0.97740808992841244"/>
    <n v="8715.0241346123348"/>
    <s v=""/>
  </r>
  <r>
    <x v="4"/>
    <x v="7"/>
    <x v="5"/>
    <x v="5"/>
    <s v="Forecast"/>
    <n v="10068.151524652254"/>
    <m/>
    <x v="2"/>
    <m/>
    <m/>
    <m/>
    <m/>
    <x v="4"/>
    <n v="8854.5"/>
    <n v="0.84557050349569396"/>
    <n v="7487.1040232026226"/>
    <s v=""/>
    <x v="1"/>
    <n v="0.97740808992841244"/>
    <n v="9840.6927508201934"/>
    <s v=""/>
  </r>
  <r>
    <x v="4"/>
    <x v="7"/>
    <x v="6"/>
    <x v="5"/>
    <s v="Forecast"/>
    <n v="10506.62175109109"/>
    <m/>
    <x v="1"/>
    <m/>
    <m/>
    <m/>
    <m/>
    <x v="4"/>
    <n v="8854.5"/>
    <n v="1.1101101476404838"/>
    <n v="9829.4703022826634"/>
    <s v=""/>
    <x v="1"/>
    <n v="0.97740808992841244"/>
    <n v="10269.257097334254"/>
    <s v=""/>
  </r>
  <r>
    <x v="5"/>
    <x v="7"/>
    <x v="0"/>
    <x v="5"/>
    <s v="Forecast"/>
    <n v="564243.57000000007"/>
    <m/>
    <x v="7"/>
    <m/>
    <m/>
    <m/>
    <m/>
    <x v="5"/>
    <n v="524938.5"/>
    <n v="1.1057437353365234"/>
    <n v="580447.45781195152"/>
    <s v=""/>
    <x v="0"/>
    <n v="1.0196167866584092"/>
    <n v="575312.21573606925"/>
    <s v=""/>
  </r>
  <r>
    <x v="5"/>
    <x v="7"/>
    <x v="1"/>
    <x v="5"/>
    <s v="Forecast"/>
    <n v="564243.57000000007"/>
    <m/>
    <x v="6"/>
    <m/>
    <m/>
    <m/>
    <m/>
    <x v="5"/>
    <n v="524938.5"/>
    <n v="1.0915621504743092"/>
    <n v="573002.99792675814"/>
    <s v=""/>
    <x v="0"/>
    <n v="1.0196167866584092"/>
    <n v="575312.21573606925"/>
    <s v=""/>
  </r>
  <r>
    <x v="5"/>
    <x v="7"/>
    <x v="2"/>
    <x v="5"/>
    <s v="Forecast"/>
    <n v="514764.62192904786"/>
    <m/>
    <x v="5"/>
    <m/>
    <m/>
    <m/>
    <m/>
    <x v="5"/>
    <n v="524938.5"/>
    <n v="1.0763735354593951"/>
    <n v="565029.9091437516"/>
    <s v=""/>
    <x v="0"/>
    <n v="1.0196167866584092"/>
    <n v="524862.64969672658"/>
    <s v=""/>
  </r>
  <r>
    <x v="5"/>
    <x v="7"/>
    <x v="3"/>
    <x v="5"/>
    <s v="Forecast"/>
    <n v="576501.54421035061"/>
    <m/>
    <x v="4"/>
    <m/>
    <m/>
    <m/>
    <m/>
    <x v="5"/>
    <n v="524938.5"/>
    <n v="1.1068485728308703"/>
    <n v="581027.42954897787"/>
    <s v=""/>
    <x v="0"/>
    <n v="1.0196167866584092"/>
    <n v="587810.65201136854"/>
    <s v=""/>
  </r>
  <r>
    <x v="5"/>
    <x v="7"/>
    <x v="4"/>
    <x v="5"/>
    <s v="Forecast"/>
    <n v="570512.70935444906"/>
    <m/>
    <x v="3"/>
    <m/>
    <m/>
    <m/>
    <m/>
    <x v="5"/>
    <n v="524938.5"/>
    <n v="1.138233958934084"/>
    <n v="597502.82705191965"/>
    <s v=""/>
    <x v="1"/>
    <n v="1.0196167866584092"/>
    <n v="581704.33545976633"/>
    <s v=""/>
  </r>
  <r>
    <x v="5"/>
    <x v="7"/>
    <x v="5"/>
    <x v="5"/>
    <s v="Forecast"/>
    <n v="554981.04042458627"/>
    <m/>
    <x v="2"/>
    <m/>
    <m/>
    <m/>
    <m/>
    <x v="5"/>
    <n v="524938.5"/>
    <n v="1.1647815716288734"/>
    <n v="611438.69103850331"/>
    <s v=""/>
    <x v="1"/>
    <n v="1.0196167866584092"/>
    <n v="565867.98509405728"/>
    <s v=""/>
  </r>
  <r>
    <x v="5"/>
    <x v="7"/>
    <x v="6"/>
    <x v="5"/>
    <s v="Forecast"/>
    <n v="596285.52346048586"/>
    <m/>
    <x v="1"/>
    <m/>
    <m/>
    <m/>
    <m/>
    <x v="5"/>
    <n v="524938.5"/>
    <n v="1.1049075660577115"/>
    <n v="580008.52036498592"/>
    <s v=""/>
    <x v="1"/>
    <n v="1.0196167866584092"/>
    <n v="607982.72936170804"/>
    <s v=""/>
  </r>
  <r>
    <x v="6"/>
    <x v="7"/>
    <x v="0"/>
    <x v="5"/>
    <s v="Forecast"/>
    <n v="3524.9886108963269"/>
    <m/>
    <x v="7"/>
    <m/>
    <m/>
    <m/>
    <m/>
    <x v="6"/>
    <n v="3184.5"/>
    <n v="1.1090035568229553"/>
    <n v="3531.6218267027011"/>
    <s v=""/>
    <x v="0"/>
    <n v="1.0159969143173808"/>
    <n v="3581.3775516745786"/>
    <s v=""/>
  </r>
  <r>
    <x v="6"/>
    <x v="7"/>
    <x v="1"/>
    <x v="5"/>
    <s v="Forecast"/>
    <n v="3530.1680742235831"/>
    <m/>
    <x v="6"/>
    <m/>
    <m/>
    <m/>
    <m/>
    <x v="6"/>
    <n v="3184.5"/>
    <n v="1.0745607824060539"/>
    <n v="3421.9388115720785"/>
    <s v=""/>
    <x v="0"/>
    <n v="1.0159969143173808"/>
    <n v="3586.6398704328908"/>
    <s v=""/>
  </r>
  <r>
    <x v="6"/>
    <x v="7"/>
    <x v="2"/>
    <x v="5"/>
    <s v="Forecast"/>
    <n v="3505.2839770521541"/>
    <m/>
    <x v="5"/>
    <m/>
    <m/>
    <m/>
    <m/>
    <x v="6"/>
    <n v="3184.5"/>
    <n v="1.0538983843021006"/>
    <n v="3356.1394048100392"/>
    <s v=""/>
    <x v="0"/>
    <n v="1.0159969143173808"/>
    <n v="3561.3577044911453"/>
    <s v=""/>
  </r>
  <r>
    <x v="6"/>
    <x v="7"/>
    <x v="3"/>
    <x v="5"/>
    <s v="Forecast"/>
    <n v="3524.7316957744979"/>
    <m/>
    <x v="4"/>
    <m/>
    <m/>
    <m/>
    <m/>
    <x v="6"/>
    <n v="3184.5"/>
    <n v="1.0613416415164292"/>
    <n v="3379.8424574090686"/>
    <s v=""/>
    <x v="0"/>
    <n v="1.0159969143173808"/>
    <n v="3581.116526703559"/>
    <s v=""/>
  </r>
  <r>
    <x v="6"/>
    <x v="7"/>
    <x v="4"/>
    <x v="5"/>
    <s v="Forecast"/>
    <n v="3577.7650031256226"/>
    <m/>
    <x v="3"/>
    <m/>
    <m/>
    <m/>
    <m/>
    <x v="6"/>
    <n v="3184.5"/>
    <n v="1.0795576707909225"/>
    <n v="3437.8514026336925"/>
    <s v=""/>
    <x v="1"/>
    <n v="1.0159969143173808"/>
    <n v="3634.9982033283468"/>
    <s v=""/>
  </r>
  <r>
    <x v="6"/>
    <x v="7"/>
    <x v="5"/>
    <x v="5"/>
    <s v="Forecast"/>
    <n v="3510.5651500655404"/>
    <m/>
    <x v="2"/>
    <m/>
    <m/>
    <m/>
    <m/>
    <x v="6"/>
    <n v="3184.5"/>
    <n v="1.104400443907956"/>
    <n v="3516.9632136248861"/>
    <s v=""/>
    <x v="1"/>
    <n v="1.0159969143173808"/>
    <n v="3566.7233599767219"/>
    <s v=""/>
  </r>
  <r>
    <x v="6"/>
    <x v="7"/>
    <x v="6"/>
    <x v="5"/>
    <s v="Forecast"/>
    <n v="3518.561348721867"/>
    <m/>
    <x v="1"/>
    <m/>
    <m/>
    <m/>
    <m/>
    <x v="6"/>
    <n v="3184.5"/>
    <n v="1.0822895910169228"/>
    <n v="3446.5512025933908"/>
    <s v=""/>
    <x v="1"/>
    <n v="1.0159969143173808"/>
    <n v="3574.8474731378187"/>
    <s v=""/>
  </r>
  <r>
    <x v="7"/>
    <x v="7"/>
    <x v="0"/>
    <x v="5"/>
    <s v="Forecast"/>
    <n v="1786363.7083939151"/>
    <m/>
    <x v="7"/>
    <m/>
    <m/>
    <m/>
    <m/>
    <x v="7"/>
    <n v="1953786"/>
    <n v="1.1025492427104293"/>
    <n v="2154145.274718239"/>
    <s v=""/>
    <x v="0"/>
    <n v="1.0221222832217594"/>
    <n v="1825882.1522880776"/>
    <s v=""/>
  </r>
  <r>
    <x v="7"/>
    <x v="7"/>
    <x v="1"/>
    <x v="5"/>
    <s v="Forecast"/>
    <n v="2028341.404314917"/>
    <m/>
    <x v="6"/>
    <m/>
    <m/>
    <m/>
    <m/>
    <x v="7"/>
    <n v="1953786"/>
    <n v="1.0912384092468874"/>
    <n v="2132046.3266488393"/>
    <s v=""/>
    <x v="0"/>
    <n v="1.0221222832217594"/>
    <n v="2073212.9473315927"/>
    <s v=""/>
  </r>
  <r>
    <x v="7"/>
    <x v="7"/>
    <x v="2"/>
    <x v="5"/>
    <s v="Forecast"/>
    <n v="2025544.0979833945"/>
    <m/>
    <x v="5"/>
    <m/>
    <m/>
    <m/>
    <m/>
    <x v="7"/>
    <n v="1953786"/>
    <n v="1.0797833761050892"/>
    <n v="2109665.6432668581"/>
    <s v=""/>
    <x v="0"/>
    <n v="1.0221222832217594"/>
    <n v="2070353.7581971462"/>
    <s v=""/>
  </r>
  <r>
    <x v="7"/>
    <x v="7"/>
    <x v="3"/>
    <x v="5"/>
    <s v="Forecast"/>
    <n v="2056854.5531151667"/>
    <m/>
    <x v="4"/>
    <m/>
    <m/>
    <m/>
    <m/>
    <x v="7"/>
    <n v="1953786"/>
    <n v="1.0847107442721813"/>
    <n v="2119292.666208568"/>
    <s v=""/>
    <x v="0"/>
    <n v="1.0221222832217594"/>
    <n v="2102356.8720851457"/>
    <s v=""/>
  </r>
  <r>
    <x v="7"/>
    <x v="7"/>
    <x v="4"/>
    <x v="5"/>
    <s v="Forecast"/>
    <n v="2046864.572441227"/>
    <m/>
    <x v="3"/>
    <m/>
    <m/>
    <m/>
    <m/>
    <x v="7"/>
    <n v="1953786"/>
    <n v="1.116108090167572"/>
    <n v="2180636.3610561397"/>
    <s v=""/>
    <x v="1"/>
    <n v="1.0221222832217594"/>
    <n v="2092145.8902293572"/>
    <s v=""/>
  </r>
  <r>
    <x v="7"/>
    <x v="7"/>
    <x v="5"/>
    <x v="5"/>
    <s v="Forecast"/>
    <n v="2031442.5929346075"/>
    <m/>
    <x v="2"/>
    <m/>
    <m/>
    <m/>
    <m/>
    <x v="7"/>
    <n v="1953786"/>
    <n v="1.1324067031824805"/>
    <n v="2212480.3629840859"/>
    <s v=""/>
    <x v="1"/>
    <n v="1.0221222832217594"/>
    <n v="2076382.7413242522"/>
    <s v=""/>
  </r>
  <r>
    <x v="7"/>
    <x v="7"/>
    <x v="6"/>
    <x v="5"/>
    <s v="Forecast"/>
    <n v="2065061.3232140583"/>
    <m/>
    <x v="1"/>
    <m/>
    <m/>
    <m/>
    <m/>
    <x v="7"/>
    <n v="1953786"/>
    <n v="1.1233246216905826"/>
    <n v="2194735.9193143565"/>
    <s v=""/>
    <x v="1"/>
    <n v="1.0221222832217594"/>
    <n v="2110745.1946765007"/>
    <s v=""/>
  </r>
  <r>
    <x v="8"/>
    <x v="7"/>
    <x v="0"/>
    <x v="5"/>
    <s v="Forecast"/>
    <n v="301500"/>
    <m/>
    <x v="7"/>
    <m/>
    <m/>
    <m/>
    <m/>
    <x v="8"/>
    <n v="416862"/>
    <n v="1.2774817770027702"/>
    <n v="532533.6085249288"/>
    <s v=""/>
    <x v="0"/>
    <n v="0.93215158223729411"/>
    <n v="281043.70204454416"/>
    <s v=""/>
  </r>
  <r>
    <x v="8"/>
    <x v="7"/>
    <x v="1"/>
    <x v="5"/>
    <s v="Forecast"/>
    <n v="330000"/>
    <m/>
    <x v="6"/>
    <m/>
    <m/>
    <m/>
    <m/>
    <x v="8"/>
    <n v="416862"/>
    <n v="1.217698201672871"/>
    <n v="507612.10774575634"/>
    <s v=""/>
    <x v="0"/>
    <n v="0.93215158223729411"/>
    <n v="307610.02213830705"/>
    <s v=""/>
  </r>
  <r>
    <x v="8"/>
    <x v="7"/>
    <x v="2"/>
    <x v="5"/>
    <s v="Forecast"/>
    <n v="409953.25038282975"/>
    <m/>
    <x v="5"/>
    <m/>
    <m/>
    <m/>
    <m/>
    <x v="8"/>
    <n v="416862"/>
    <n v="1.1633716202442368"/>
    <n v="484965.42035825306"/>
    <s v=""/>
    <x v="0"/>
    <n v="0.93215158223729411"/>
    <n v="382138.57098767633"/>
    <s v=""/>
  </r>
  <r>
    <x v="8"/>
    <x v="7"/>
    <x v="3"/>
    <x v="5"/>
    <s v="Forecast"/>
    <n v="329901.6415057769"/>
    <m/>
    <x v="4"/>
    <m/>
    <m/>
    <m/>
    <m/>
    <x v="8"/>
    <n v="416862"/>
    <n v="1.1363783928751785"/>
    <n v="473712.96961073263"/>
    <s v=""/>
    <x v="0"/>
    <n v="0.93215158223729411"/>
    <n v="307518.33711229049"/>
    <s v=""/>
  </r>
  <r>
    <x v="8"/>
    <x v="7"/>
    <x v="4"/>
    <x v="5"/>
    <s v="Forecast"/>
    <n v="348961.5"/>
    <m/>
    <x v="3"/>
    <m/>
    <m/>
    <m/>
    <m/>
    <x v="8"/>
    <n v="416862"/>
    <n v="1.0150116650725687"/>
    <n v="423119.79272548115"/>
    <s v=""/>
    <x v="1"/>
    <n v="0.93215158223729411"/>
    <n v="325285.01436489949"/>
    <s v=""/>
  </r>
  <r>
    <x v="8"/>
    <x v="7"/>
    <x v="5"/>
    <x v="5"/>
    <s v="Forecast"/>
    <n v="336526.5"/>
    <m/>
    <x v="2"/>
    <m/>
    <m/>
    <m/>
    <m/>
    <x v="8"/>
    <n v="416862"/>
    <n v="0.85693220210927823"/>
    <n v="357222.47163567797"/>
    <s v=""/>
    <x v="1"/>
    <n v="0.93215158223729411"/>
    <n v="313693.70943977876"/>
    <s v=""/>
  </r>
  <r>
    <x v="8"/>
    <x v="7"/>
    <x v="6"/>
    <x v="5"/>
    <s v="Forecast"/>
    <n v="336526.5"/>
    <m/>
    <x v="1"/>
    <m/>
    <m/>
    <m/>
    <m/>
    <x v="8"/>
    <n v="416862"/>
    <n v="0.90475791123172788"/>
    <n v="377159.19239188056"/>
    <s v=""/>
    <x v="1"/>
    <n v="0.93215158223729411"/>
    <n v="313693.70943977876"/>
    <s v=""/>
  </r>
  <r>
    <x v="9"/>
    <x v="7"/>
    <x v="0"/>
    <x v="5"/>
    <s v="Forecast"/>
    <n v="518825.20012312569"/>
    <m/>
    <x v="7"/>
    <m/>
    <m/>
    <m/>
    <m/>
    <x v="9"/>
    <n v="546925.5"/>
    <n v="1.106563928059759"/>
    <n v="605208.02963604778"/>
    <s v=""/>
    <x v="0"/>
    <n v="1.0247686841986505"/>
    <n v="531675.817659277"/>
    <s v=""/>
  </r>
  <r>
    <x v="9"/>
    <x v="7"/>
    <x v="1"/>
    <x v="5"/>
    <s v="Forecast"/>
    <n v="524946.50754480006"/>
    <m/>
    <x v="6"/>
    <m/>
    <m/>
    <m/>
    <m/>
    <x v="9"/>
    <n v="546925.5"/>
    <n v="1.0786151956862584"/>
    <n v="589922.15520830476"/>
    <s v=""/>
    <x v="0"/>
    <n v="1.0247686841986505"/>
    <n v="537948.74181136175"/>
    <s v=""/>
  </r>
  <r>
    <x v="9"/>
    <x v="7"/>
    <x v="2"/>
    <x v="5"/>
    <s v="Forecast"/>
    <n v="524946.50754480006"/>
    <m/>
    <x v="5"/>
    <m/>
    <m/>
    <m/>
    <m/>
    <x v="9"/>
    <n v="546925.5"/>
    <n v="1.0606237842310284"/>
    <n v="580082.19350244734"/>
    <s v=""/>
    <x v="0"/>
    <n v="1.0247686841986505"/>
    <n v="537948.74181136175"/>
    <s v=""/>
  </r>
  <r>
    <x v="9"/>
    <x v="7"/>
    <x v="3"/>
    <x v="5"/>
    <s v="Forecast"/>
    <n v="577962.78125741344"/>
    <m/>
    <x v="4"/>
    <m/>
    <m/>
    <m/>
    <m/>
    <x v="9"/>
    <n v="546925.5"/>
    <n v="1.0756773269426534"/>
    <n v="588315.35987677414"/>
    <s v=""/>
    <x v="0"/>
    <n v="1.0247686841986505"/>
    <n v="592278.15886495204"/>
    <s v=""/>
  </r>
  <r>
    <x v="9"/>
    <x v="7"/>
    <x v="4"/>
    <x v="5"/>
    <s v="Forecast"/>
    <n v="575497.20747797494"/>
    <m/>
    <x v="3"/>
    <m/>
    <m/>
    <m/>
    <m/>
    <x v="9"/>
    <n v="546925.5"/>
    <n v="1.0873474262671161"/>
    <n v="594698.03478485567"/>
    <s v=""/>
    <x v="1"/>
    <n v="1.0247686841986505"/>
    <n v="589751.5160672022"/>
    <s v=""/>
  </r>
  <r>
    <x v="9"/>
    <x v="7"/>
    <x v="5"/>
    <x v="5"/>
    <s v="Forecast"/>
    <n v="560949.49224364117"/>
    <m/>
    <x v="2"/>
    <m/>
    <m/>
    <m/>
    <m/>
    <x v="9"/>
    <n v="546925.5"/>
    <n v="1.1044188665718224"/>
    <n v="604034.84080922732"/>
    <s v=""/>
    <x v="1"/>
    <n v="1.0247686841986505"/>
    <n v="574843.47306841728"/>
    <s v=""/>
  </r>
  <r>
    <x v="9"/>
    <x v="7"/>
    <x v="6"/>
    <x v="5"/>
    <s v="Forecast"/>
    <n v="569963.49968405836"/>
    <m/>
    <x v="1"/>
    <m/>
    <m/>
    <m/>
    <m/>
    <x v="9"/>
    <n v="546925.5"/>
    <n v="1.0713986840105747"/>
    <n v="585975.26095182553"/>
    <s v=""/>
    <x v="1"/>
    <n v="1.0247686841986505"/>
    <n v="584080.74561249046"/>
    <s v=""/>
  </r>
  <r>
    <x v="10"/>
    <x v="7"/>
    <x v="0"/>
    <x v="5"/>
    <s v="Forecast"/>
    <n v="2307.3608481064789"/>
    <m/>
    <x v="7"/>
    <m/>
    <m/>
    <m/>
    <m/>
    <x v="10"/>
    <n v="2551.5"/>
    <n v="1.0001412151045626"/>
    <n v="2551.8603103392916"/>
    <s v=""/>
    <x v="0"/>
    <n v="1.005048087592062"/>
    <n v="2319.0086077742149"/>
    <s v=""/>
  </r>
  <r>
    <x v="10"/>
    <x v="7"/>
    <x v="1"/>
    <x v="5"/>
    <s v="Forecast"/>
    <n v="2317.293454701336"/>
    <m/>
    <x v="6"/>
    <m/>
    <m/>
    <m/>
    <m/>
    <x v="10"/>
    <n v="2551.5"/>
    <n v="0.98994185728775752"/>
    <n v="2525.8366488697134"/>
    <s v=""/>
    <x v="0"/>
    <n v="1.005048087592062"/>
    <n v="2328.9913550371803"/>
    <s v=""/>
  </r>
  <r>
    <x v="10"/>
    <x v="7"/>
    <x v="2"/>
    <x v="5"/>
    <s v="Forecast"/>
    <n v="2275.556252913927"/>
    <m/>
    <x v="5"/>
    <m/>
    <m/>
    <m/>
    <m/>
    <x v="10"/>
    <n v="2551.5"/>
    <n v="0.99832135466744543"/>
    <n v="2547.216936433987"/>
    <s v=""/>
    <x v="0"/>
    <n v="1.005048087592062"/>
    <n v="2287.0434601993006"/>
    <s v=""/>
  </r>
  <r>
    <x v="10"/>
    <x v="7"/>
    <x v="3"/>
    <x v="5"/>
    <s v="Forecast"/>
    <n v="2362.7367247165357"/>
    <m/>
    <x v="4"/>
    <m/>
    <m/>
    <m/>
    <m/>
    <x v="10"/>
    <n v="2551.5"/>
    <n v="1.0210580348212142"/>
    <n v="2605.2295758463279"/>
    <s v=""/>
    <x v="0"/>
    <n v="1.005048087592062"/>
    <n v="2374.6640266598865"/>
    <s v=""/>
  </r>
  <r>
    <x v="10"/>
    <x v="7"/>
    <x v="4"/>
    <x v="5"/>
    <s v="Forecast"/>
    <n v="2389.9409631394105"/>
    <m/>
    <x v="3"/>
    <m/>
    <m/>
    <m/>
    <m/>
    <x v="10"/>
    <n v="2551.5"/>
    <n v="1.0770333433744201"/>
    <n v="2748.0505756198331"/>
    <s v=""/>
    <x v="1"/>
    <n v="1.005048087592062"/>
    <n v="2402.0055944611954"/>
    <s v=""/>
  </r>
  <r>
    <x v="10"/>
    <x v="7"/>
    <x v="5"/>
    <x v="5"/>
    <s v="Forecast"/>
    <n v="2381.343456407611"/>
    <m/>
    <x v="2"/>
    <m/>
    <m/>
    <m/>
    <m/>
    <x v="10"/>
    <n v="2551.5"/>
    <n v="1.0942356836104683"/>
    <n v="2791.9423467321099"/>
    <s v=""/>
    <x v="1"/>
    <n v="1.005048087592062"/>
    <n v="2393.3646867623402"/>
    <s v=""/>
  </r>
  <r>
    <x v="10"/>
    <x v="7"/>
    <x v="6"/>
    <x v="5"/>
    <s v="Forecast"/>
    <n v="2426.7755649969795"/>
    <m/>
    <x v="1"/>
    <m/>
    <m/>
    <m/>
    <m/>
    <x v="10"/>
    <n v="2551.5"/>
    <n v="1.112839466719562"/>
    <n v="2839.4098993349626"/>
    <s v=""/>
    <x v="1"/>
    <n v="1.005048087592062"/>
    <n v="2439.02614061536"/>
    <s v=""/>
  </r>
  <r>
    <x v="11"/>
    <x v="7"/>
    <x v="0"/>
    <x v="5"/>
    <s v="Forecast"/>
    <n v="1214.2289321607166"/>
    <m/>
    <x v="7"/>
    <m/>
    <m/>
    <m/>
    <m/>
    <x v="11"/>
    <n v="1302"/>
    <n v="0.99460371097061751"/>
    <n v="1294.974031683744"/>
    <s v=""/>
    <x v="0"/>
    <n v="1.018716649634493"/>
    <n v="1236.9552296600334"/>
    <s v=""/>
  </r>
  <r>
    <x v="11"/>
    <x v="7"/>
    <x v="1"/>
    <x v="5"/>
    <s v="Forecast"/>
    <n v="1201.25849064566"/>
    <m/>
    <x v="6"/>
    <m/>
    <m/>
    <m/>
    <m/>
    <x v="11"/>
    <n v="1302"/>
    <n v="1.0194484432607946"/>
    <n v="1327.3218731255547"/>
    <s v=""/>
    <x v="0"/>
    <n v="1.018716649634493"/>
    <n v="1223.7420249355348"/>
    <s v=""/>
  </r>
  <r>
    <x v="11"/>
    <x v="7"/>
    <x v="2"/>
    <x v="5"/>
    <s v="Forecast"/>
    <n v="1214.3482224718207"/>
    <m/>
    <x v="5"/>
    <m/>
    <m/>
    <m/>
    <m/>
    <x v="11"/>
    <n v="1302"/>
    <n v="1.0500658691844791"/>
    <n v="1367.1857616781917"/>
    <s v=""/>
    <x v="0"/>
    <n v="1.018716649634493"/>
    <n v="1237.0767526860952"/>
    <s v=""/>
  </r>
  <r>
    <x v="11"/>
    <x v="7"/>
    <x v="3"/>
    <x v="5"/>
    <s v="Forecast"/>
    <n v="1293.5050340415137"/>
    <m/>
    <x v="4"/>
    <m/>
    <m/>
    <m/>
    <m/>
    <x v="11"/>
    <n v="1302"/>
    <n v="1.1311514375114269"/>
    <n v="1472.7591716398779"/>
    <s v=""/>
    <x v="0"/>
    <n v="1.018716649634493"/>
    <n v="1317.7151145641217"/>
    <s v=""/>
  </r>
  <r>
    <x v="11"/>
    <x v="7"/>
    <x v="4"/>
    <x v="5"/>
    <s v="Forecast"/>
    <n v="1310.9035422762124"/>
    <m/>
    <x v="3"/>
    <m/>
    <m/>
    <m/>
    <m/>
    <x v="11"/>
    <n v="1302"/>
    <n v="1.1551160713593613"/>
    <n v="1503.9611249098884"/>
    <s v=""/>
    <x v="1"/>
    <n v="1.018716649634493"/>
    <n v="1335.4392645816122"/>
    <s v=""/>
  </r>
  <r>
    <x v="11"/>
    <x v="7"/>
    <x v="5"/>
    <x v="5"/>
    <s v="Forecast"/>
    <n v="1215.0540751621388"/>
    <m/>
    <x v="2"/>
    <m/>
    <m/>
    <m/>
    <m/>
    <x v="11"/>
    <n v="1302"/>
    <n v="1.1615776565712919"/>
    <n v="1512.374108855822"/>
    <s v=""/>
    <x v="1"/>
    <n v="1.018716649634493"/>
    <n v="1237.7958165739115"/>
    <s v=""/>
  </r>
  <r>
    <x v="11"/>
    <x v="7"/>
    <x v="6"/>
    <x v="5"/>
    <s v="Forecast"/>
    <n v="1298.5989219278058"/>
    <m/>
    <x v="1"/>
    <m/>
    <m/>
    <m/>
    <m/>
    <x v="11"/>
    <n v="1302"/>
    <n v="1.0674661218161907"/>
    <n v="1389.8408906046802"/>
    <s v=""/>
    <x v="1"/>
    <n v="1.018716649634493"/>
    <n v="1322.9043429652588"/>
    <s v=""/>
  </r>
  <r>
    <x v="12"/>
    <x v="7"/>
    <x v="0"/>
    <x v="5"/>
    <s v="Forecast"/>
    <n v="247500"/>
    <m/>
    <x v="7"/>
    <m/>
    <m/>
    <m/>
    <m/>
    <x v="12"/>
    <n v="186460.5"/>
    <n v="1.0565306683721127"/>
    <n v="197001.23668999833"/>
    <s v=""/>
    <x v="0"/>
    <n v="0.9876487436855329"/>
    <n v="244443.0640621694"/>
    <s v=""/>
  </r>
  <r>
    <x v="12"/>
    <x v="7"/>
    <x v="1"/>
    <x v="5"/>
    <s v="Forecast"/>
    <n v="247500"/>
    <m/>
    <x v="6"/>
    <m/>
    <m/>
    <m/>
    <m/>
    <x v="12"/>
    <n v="186460.5"/>
    <n v="1.443884372861105"/>
    <n v="269227.4021058681"/>
    <s v=""/>
    <x v="0"/>
    <n v="0.9876487436855329"/>
    <n v="244443.0640621694"/>
    <s v=""/>
  </r>
  <r>
    <x v="12"/>
    <x v="7"/>
    <x v="2"/>
    <x v="5"/>
    <s v="Forecast"/>
    <n v="247500"/>
    <m/>
    <x v="5"/>
    <m/>
    <m/>
    <m/>
    <m/>
    <x v="12"/>
    <n v="186460.5"/>
    <n v="1.9414352381122304"/>
    <n v="362000.98521602555"/>
    <s v=""/>
    <x v="0"/>
    <n v="0.9876487436855329"/>
    <n v="244443.0640621694"/>
    <s v=""/>
  </r>
  <r>
    <x v="12"/>
    <x v="7"/>
    <x v="3"/>
    <x v="5"/>
    <s v="Forecast"/>
    <n v="247500"/>
    <m/>
    <x v="4"/>
    <m/>
    <m/>
    <m/>
    <m/>
    <x v="12"/>
    <n v="186460.5"/>
    <n v="1.7245766666295248"/>
    <n v="321565.42754807451"/>
    <s v=""/>
    <x v="0"/>
    <n v="0.9876487436855329"/>
    <n v="244443.0640621694"/>
    <s v=""/>
  </r>
  <r>
    <x v="12"/>
    <x v="7"/>
    <x v="4"/>
    <x v="5"/>
    <s v="Forecast"/>
    <n v="247500"/>
    <m/>
    <x v="3"/>
    <m/>
    <m/>
    <m/>
    <m/>
    <x v="12"/>
    <n v="186460.5"/>
    <n v="1.3672088167075127"/>
    <n v="254930.43956769118"/>
    <s v=""/>
    <x v="1"/>
    <n v="0.9876487436855329"/>
    <n v="244443.0640621694"/>
    <s v=""/>
  </r>
  <r>
    <x v="12"/>
    <x v="7"/>
    <x v="5"/>
    <x v="5"/>
    <s v="Forecast"/>
    <n v="247500"/>
    <m/>
    <x v="2"/>
    <m/>
    <m/>
    <m/>
    <m/>
    <x v="12"/>
    <n v="186460.5"/>
    <n v="0.96115249606000053"/>
    <n v="179216.97499159572"/>
    <s v=""/>
    <x v="1"/>
    <n v="0.9876487436855329"/>
    <n v="244443.0640621694"/>
    <s v=""/>
  </r>
  <r>
    <x v="12"/>
    <x v="7"/>
    <x v="6"/>
    <x v="5"/>
    <s v="Forecast"/>
    <n v="262190.25121238391"/>
    <m/>
    <x v="1"/>
    <m/>
    <m/>
    <m/>
    <m/>
    <x v="12"/>
    <n v="186460.5"/>
    <n v="0.96019285235099616"/>
    <n v="179038.03934579293"/>
    <s v=""/>
    <x v="1"/>
    <n v="0.9876487436855329"/>
    <n v="258951.87221650523"/>
    <s v=""/>
  </r>
  <r>
    <x v="0"/>
    <x v="7"/>
    <x v="0"/>
    <x v="6"/>
    <s v="Forecast"/>
    <n v="58118.057695802774"/>
    <m/>
    <x v="7"/>
    <m/>
    <m/>
    <m/>
    <m/>
    <x v="0"/>
    <n v="56999.25"/>
    <n v="1.0131912452322684"/>
    <n v="57751.141084805378"/>
    <s v=""/>
    <x v="0"/>
    <n v="1.0018126307383399"/>
    <n v="58223.404273634798"/>
    <s v=""/>
  </r>
  <r>
    <x v="0"/>
    <x v="7"/>
    <x v="1"/>
    <x v="6"/>
    <s v="Forecast"/>
    <n v="57979.147455993516"/>
    <m/>
    <x v="6"/>
    <m/>
    <m/>
    <m/>
    <m/>
    <x v="0"/>
    <n v="56999.25"/>
    <n v="1.0068380169619742"/>
    <n v="57389.011838319806"/>
    <s v=""/>
    <x v="0"/>
    <n v="1.0018126307383399"/>
    <n v="58084.24224085499"/>
    <s v=""/>
  </r>
  <r>
    <x v="0"/>
    <x v="7"/>
    <x v="2"/>
    <x v="6"/>
    <s v="Forecast"/>
    <n v="57937.84884701141"/>
    <m/>
    <x v="5"/>
    <m/>
    <m/>
    <m/>
    <m/>
    <x v="0"/>
    <n v="56999.25"/>
    <n v="1.002164589504932"/>
    <n v="57122.629978338999"/>
    <s v=""/>
    <x v="0"/>
    <n v="1.0018126307383399"/>
    <n v="58042.868772744798"/>
    <s v=""/>
  </r>
  <r>
    <x v="0"/>
    <x v="7"/>
    <x v="3"/>
    <x v="6"/>
    <s v="Forecast"/>
    <n v="57537.87196001866"/>
    <m/>
    <x v="4"/>
    <m/>
    <m/>
    <m/>
    <m/>
    <x v="0"/>
    <n v="56999.25"/>
    <n v="0.99754164029841264"/>
    <n v="56859.125340779297"/>
    <s v=""/>
    <x v="0"/>
    <n v="1.0018126307383399"/>
    <n v="57642.166875352057"/>
    <s v=""/>
  </r>
  <r>
    <x v="0"/>
    <x v="7"/>
    <x v="4"/>
    <x v="6"/>
    <s v="Forecast"/>
    <n v="57989.106305194051"/>
    <m/>
    <x v="3"/>
    <m/>
    <m/>
    <m/>
    <m/>
    <x v="0"/>
    <n v="56999.25"/>
    <n v="0.99983724627615145"/>
    <n v="56989.973159805922"/>
    <s v=""/>
    <x v="1"/>
    <n v="1.0018126307383399"/>
    <n v="58094.219141771704"/>
    <s v=""/>
  </r>
  <r>
    <x v="0"/>
    <x v="7"/>
    <x v="5"/>
    <x v="6"/>
    <s v="Forecast"/>
    <n v="58070.231844758724"/>
    <m/>
    <x v="2"/>
    <m/>
    <m/>
    <m/>
    <m/>
    <x v="0"/>
    <n v="56999.25"/>
    <n v="1.0052412219454328"/>
    <n v="57297.995719973209"/>
    <s v=""/>
    <x v="1"/>
    <n v="1.0018126307383399"/>
    <n v="58175.491731983057"/>
    <s v=""/>
  </r>
  <r>
    <x v="0"/>
    <x v="7"/>
    <x v="6"/>
    <x v="6"/>
    <s v="Forecast"/>
    <n v="58239.824333259945"/>
    <m/>
    <x v="1"/>
    <m/>
    <m/>
    <m/>
    <m/>
    <x v="0"/>
    <n v="56999.25"/>
    <n v="1.0135600863391205"/>
    <n v="57772.164751265118"/>
    <s v=""/>
    <x v="1"/>
    <n v="1.0018126307383399"/>
    <n v="58345.391629041929"/>
    <s v=""/>
  </r>
  <r>
    <x v="1"/>
    <x v="7"/>
    <x v="0"/>
    <x v="6"/>
    <s v="Forecast"/>
    <n v="1184.9001997007817"/>
    <m/>
    <x v="7"/>
    <m/>
    <m/>
    <m/>
    <m/>
    <x v="1"/>
    <n v="2128.5"/>
    <n v="1.1041614619522362"/>
    <n v="2350.2076717653349"/>
    <s v=""/>
    <x v="0"/>
    <n v="1.1836764017367896"/>
    <n v="1402.5384047990246"/>
    <s v=""/>
  </r>
  <r>
    <x v="1"/>
    <x v="7"/>
    <x v="1"/>
    <x v="6"/>
    <s v="Forecast"/>
    <n v="1184.9001997007817"/>
    <m/>
    <x v="6"/>
    <m/>
    <m/>
    <m/>
    <m/>
    <x v="1"/>
    <n v="2128.5"/>
    <n v="1.1220843915130969"/>
    <n v="2388.3566273356269"/>
    <s v=""/>
    <x v="0"/>
    <n v="1.1836764017367896"/>
    <n v="1402.5384047990246"/>
    <s v=""/>
  </r>
  <r>
    <x v="1"/>
    <x v="7"/>
    <x v="2"/>
    <x v="6"/>
    <s v="Forecast"/>
    <n v="1756.0192668750003"/>
    <m/>
    <x v="5"/>
    <m/>
    <m/>
    <m/>
    <m/>
    <x v="1"/>
    <n v="2128.5"/>
    <n v="1.2604782488834652"/>
    <n v="2682.9279527484555"/>
    <s v=""/>
    <x v="0"/>
    <n v="1.1836764017367896"/>
    <n v="2078.5585671950757"/>
    <s v=""/>
  </r>
  <r>
    <x v="1"/>
    <x v="7"/>
    <x v="3"/>
    <x v="6"/>
    <s v="Forecast"/>
    <n v="1991.8598690879171"/>
    <m/>
    <x v="4"/>
    <m/>
    <m/>
    <m/>
    <m/>
    <x v="1"/>
    <n v="2128.5"/>
    <n v="1.2670206234065162"/>
    <n v="2696.8533969207697"/>
    <s v=""/>
    <x v="0"/>
    <n v="1.1836764017367896"/>
    <n v="2357.7175226058985"/>
    <s v=""/>
  </r>
  <r>
    <x v="1"/>
    <x v="7"/>
    <x v="4"/>
    <x v="6"/>
    <s v="Forecast"/>
    <n v="1910.9977119985024"/>
    <m/>
    <x v="3"/>
    <m/>
    <m/>
    <m/>
    <m/>
    <x v="1"/>
    <n v="2128.5"/>
    <n v="1.2629425149087865"/>
    <n v="2688.1731429833521"/>
    <s v=""/>
    <x v="1"/>
    <n v="1.1836764017367896"/>
    <n v="2262.002895465625"/>
    <s v=""/>
  </r>
  <r>
    <x v="1"/>
    <x v="7"/>
    <x v="5"/>
    <x v="6"/>
    <s v="Forecast"/>
    <n v="1977.75"/>
    <m/>
    <x v="2"/>
    <m/>
    <m/>
    <m/>
    <m/>
    <x v="1"/>
    <n v="2128.5"/>
    <n v="1.1849567312042646"/>
    <n v="2522.1804023682771"/>
    <s v=""/>
    <x v="1"/>
    <n v="1.1836764017367896"/>
    <n v="2341.0160035349354"/>
    <s v=""/>
  </r>
  <r>
    <x v="1"/>
    <x v="7"/>
    <x v="6"/>
    <x v="6"/>
    <s v="Forecast"/>
    <n v="1932.75"/>
    <m/>
    <x v="1"/>
    <m/>
    <m/>
    <m/>
    <m/>
    <x v="1"/>
    <n v="2128.5"/>
    <n v="1.3249167365368868"/>
    <n v="2820.0852737187633"/>
    <s v=""/>
    <x v="1"/>
    <n v="1.1836764017367896"/>
    <n v="2287.7505654567799"/>
    <s v=""/>
  </r>
  <r>
    <x v="2"/>
    <x v="7"/>
    <x v="0"/>
    <x v="6"/>
    <s v="Forecast"/>
    <n v="5873.5006662073183"/>
    <m/>
    <x v="7"/>
    <m/>
    <m/>
    <m/>
    <m/>
    <x v="2"/>
    <n v="6102"/>
    <n v="1.110179701606463"/>
    <n v="6774.3165392026367"/>
    <s v=""/>
    <x v="0"/>
    <n v="1.0370054508427586"/>
    <n v="6090.8522063855635"/>
    <s v=""/>
  </r>
  <r>
    <x v="2"/>
    <x v="7"/>
    <x v="1"/>
    <x v="6"/>
    <s v="Forecast"/>
    <n v="5873.5006662073183"/>
    <m/>
    <x v="6"/>
    <m/>
    <m/>
    <m/>
    <m/>
    <x v="2"/>
    <n v="6102"/>
    <n v="1.0880095154567564"/>
    <n v="6639.0340633171272"/>
    <s v=""/>
    <x v="0"/>
    <n v="1.0370054508427586"/>
    <n v="6090.8522063855635"/>
    <s v=""/>
  </r>
  <r>
    <x v="2"/>
    <x v="7"/>
    <x v="2"/>
    <x v="6"/>
    <s v="Forecast"/>
    <n v="4781.25"/>
    <m/>
    <x v="5"/>
    <m/>
    <m/>
    <m/>
    <m/>
    <x v="2"/>
    <n v="6102"/>
    <n v="1.110844880765143"/>
    <n v="6778.3754624289022"/>
    <s v=""/>
    <x v="0"/>
    <n v="1.0370054508427586"/>
    <n v="4958.1823118419397"/>
    <s v=""/>
  </r>
  <r>
    <x v="2"/>
    <x v="7"/>
    <x v="3"/>
    <x v="6"/>
    <s v="Forecast"/>
    <n v="5109.9619774104003"/>
    <m/>
    <x v="4"/>
    <m/>
    <m/>
    <m/>
    <m/>
    <x v="2"/>
    <n v="6102"/>
    <n v="0.92841323831714195"/>
    <n v="5665.1775802112006"/>
    <s v=""/>
    <x v="0"/>
    <n v="1.0370054508427586"/>
    <n v="5299.058424173827"/>
    <s v=""/>
  </r>
  <r>
    <x v="2"/>
    <x v="7"/>
    <x v="4"/>
    <x v="6"/>
    <s v="Forecast"/>
    <n v="6256.30078125"/>
    <m/>
    <x v="3"/>
    <m/>
    <m/>
    <m/>
    <m/>
    <x v="2"/>
    <n v="6102"/>
    <n v="1.0885798533486823"/>
    <n v="6642.51426513366"/>
    <s v=""/>
    <x v="1"/>
    <n v="1.0370054508427586"/>
    <n v="6487.8180122680596"/>
    <s v=""/>
  </r>
  <r>
    <x v="2"/>
    <x v="7"/>
    <x v="5"/>
    <x v="6"/>
    <s v="Forecast"/>
    <n v="5604.75"/>
    <m/>
    <x v="2"/>
    <m/>
    <m/>
    <m/>
    <m/>
    <x v="2"/>
    <n v="6102"/>
    <n v="1.133987285038585"/>
    <n v="6919.5904133054455"/>
    <s v=""/>
    <x v="1"/>
    <n v="1.0370054508427586"/>
    <n v="5812.1563006109518"/>
    <s v=""/>
  </r>
  <r>
    <x v="2"/>
    <x v="7"/>
    <x v="6"/>
    <x v="6"/>
    <s v="Forecast"/>
    <n v="6500.25"/>
    <m/>
    <x v="1"/>
    <m/>
    <m/>
    <m/>
    <m/>
    <x v="2"/>
    <n v="6102"/>
    <n v="1.3105530534648187"/>
    <n v="7996.9947322423232"/>
    <s v=""/>
    <x v="1"/>
    <n v="1.0370054508427586"/>
    <n v="6740.7946818406417"/>
    <s v=""/>
  </r>
  <r>
    <x v="3"/>
    <x v="7"/>
    <x v="0"/>
    <x v="6"/>
    <s v="Forecast"/>
    <n v="1164.6407177705366"/>
    <m/>
    <x v="7"/>
    <m/>
    <m/>
    <m/>
    <m/>
    <x v="3"/>
    <n v="1134"/>
    <n v="1.0374006892664021"/>
    <n v="1176.4123816280999"/>
    <s v=""/>
    <x v="0"/>
    <n v="1.0552169608377078"/>
    <n v="1228.9486386736721"/>
    <s v=""/>
  </r>
  <r>
    <x v="3"/>
    <x v="7"/>
    <x v="1"/>
    <x v="6"/>
    <s v="Forecast"/>
    <n v="1150.3645233617817"/>
    <m/>
    <x v="6"/>
    <m/>
    <m/>
    <m/>
    <m/>
    <x v="3"/>
    <n v="1134"/>
    <n v="1.0052847014617914"/>
    <n v="1139.9928514576713"/>
    <s v=""/>
    <x v="0"/>
    <n v="1.0552169608377078"/>
    <n v="1213.8841561973377"/>
    <s v=""/>
  </r>
  <r>
    <x v="3"/>
    <x v="7"/>
    <x v="2"/>
    <x v="6"/>
    <s v="Forecast"/>
    <n v="1167.2207020373992"/>
    <m/>
    <x v="5"/>
    <m/>
    <m/>
    <m/>
    <m/>
    <x v="3"/>
    <n v="1134"/>
    <n v="1.0687650098435468"/>
    <n v="1211.9795211625822"/>
    <s v=""/>
    <x v="0"/>
    <n v="1.0552169608377078"/>
    <n v="1231.6710818307599"/>
    <s v=""/>
  </r>
  <r>
    <x v="3"/>
    <x v="7"/>
    <x v="3"/>
    <x v="6"/>
    <s v="Forecast"/>
    <n v="1174.9064435698781"/>
    <m/>
    <x v="4"/>
    <m/>
    <m/>
    <m/>
    <m/>
    <x v="3"/>
    <n v="1134"/>
    <n v="1.0577781270832567"/>
    <n v="1199.520396112413"/>
    <s v=""/>
    <x v="0"/>
    <n v="1.0552169608377078"/>
    <n v="1239.7812066524466"/>
    <s v=""/>
  </r>
  <r>
    <x v="3"/>
    <x v="7"/>
    <x v="4"/>
    <x v="6"/>
    <s v="Forecast"/>
    <n v="1157.4142350705388"/>
    <m/>
    <x v="3"/>
    <m/>
    <m/>
    <m/>
    <m/>
    <x v="3"/>
    <n v="1134"/>
    <n v="1.0625189800999717"/>
    <n v="1204.896523433368"/>
    <s v=""/>
    <x v="1"/>
    <n v="1.0552169608377078"/>
    <n v="1221.3231315614341"/>
    <s v=""/>
  </r>
  <r>
    <x v="3"/>
    <x v="7"/>
    <x v="5"/>
    <x v="6"/>
    <s v="Forecast"/>
    <n v="1172.81408993585"/>
    <m/>
    <x v="2"/>
    <m/>
    <m/>
    <m/>
    <m/>
    <x v="3"/>
    <n v="1134"/>
    <n v="1.0739593439476203"/>
    <n v="1217.8698960366014"/>
    <s v=""/>
    <x v="1"/>
    <n v="1.0552169608377078"/>
    <n v="1237.5733196097497"/>
    <s v=""/>
  </r>
  <r>
    <x v="3"/>
    <x v="7"/>
    <x v="6"/>
    <x v="6"/>
    <s v="Forecast"/>
    <n v="1183.6103487176431"/>
    <m/>
    <x v="1"/>
    <m/>
    <m/>
    <m/>
    <m/>
    <x v="3"/>
    <n v="1134"/>
    <n v="1.061173070822665"/>
    <n v="1203.370262312902"/>
    <s v=""/>
    <x v="1"/>
    <n v="1.0552169608377078"/>
    <n v="1248.9657149898908"/>
    <s v=""/>
  </r>
  <r>
    <x v="4"/>
    <x v="7"/>
    <x v="0"/>
    <x v="6"/>
    <s v="Forecast"/>
    <n v="5694.7010198399994"/>
    <m/>
    <x v="7"/>
    <m/>
    <m/>
    <m/>
    <m/>
    <x v="4"/>
    <n v="7650"/>
    <n v="1.4726349251886592"/>
    <n v="11265.657177693243"/>
    <s v=""/>
    <x v="0"/>
    <n v="0.97740808992841244"/>
    <n v="5566.0468465151962"/>
    <s v=""/>
  </r>
  <r>
    <x v="4"/>
    <x v="7"/>
    <x v="1"/>
    <x v="6"/>
    <s v="Forecast"/>
    <n v="6887.6631819102831"/>
    <m/>
    <x v="6"/>
    <m/>
    <m/>
    <m/>
    <m/>
    <x v="4"/>
    <n v="7650"/>
    <n v="1.2719491159366347"/>
    <n v="9730.4107369152553"/>
    <s v=""/>
    <x v="0"/>
    <n v="0.97740808992841244"/>
    <n v="6732.0577147011818"/>
    <s v=""/>
  </r>
  <r>
    <x v="4"/>
    <x v="7"/>
    <x v="2"/>
    <x v="6"/>
    <s v="Forecast"/>
    <n v="7567.2723607199996"/>
    <m/>
    <x v="5"/>
    <m/>
    <m/>
    <m/>
    <m/>
    <x v="4"/>
    <n v="7650"/>
    <n v="1.2890352694820828"/>
    <n v="9861.1198115379339"/>
    <s v=""/>
    <x v="0"/>
    <n v="0.97740808992841244"/>
    <n v="7396.3132240594032"/>
    <s v=""/>
  </r>
  <r>
    <x v="4"/>
    <x v="7"/>
    <x v="3"/>
    <x v="6"/>
    <s v="Forecast"/>
    <n v="8239.6854133143588"/>
    <m/>
    <x v="4"/>
    <m/>
    <m/>
    <m/>
    <m/>
    <x v="4"/>
    <n v="7650"/>
    <n v="1.3028978871587926"/>
    <n v="9967.1688367647639"/>
    <s v=""/>
    <x v="0"/>
    <n v="0.97740808992841244"/>
    <n v="8053.5351814385895"/>
    <s v=""/>
  </r>
  <r>
    <x v="4"/>
    <x v="7"/>
    <x v="4"/>
    <x v="6"/>
    <s v="Forecast"/>
    <n v="8109"/>
    <m/>
    <x v="3"/>
    <m/>
    <m/>
    <m/>
    <m/>
    <x v="4"/>
    <n v="7650"/>
    <n v="1.2618107341063494"/>
    <n v="9652.8521159135726"/>
    <s v=""/>
    <x v="1"/>
    <n v="0.97740808992841244"/>
    <n v="7925.8022012294969"/>
    <s v=""/>
  </r>
  <r>
    <x v="4"/>
    <x v="7"/>
    <x v="5"/>
    <x v="6"/>
    <s v="Forecast"/>
    <n v="7888.5"/>
    <m/>
    <x v="2"/>
    <m/>
    <m/>
    <m/>
    <m/>
    <x v="4"/>
    <n v="7650"/>
    <n v="1.1990260607498933"/>
    <n v="9172.5493647366839"/>
    <s v=""/>
    <x v="1"/>
    <n v="0.97740808992841244"/>
    <n v="7710.2837174002816"/>
    <s v=""/>
  </r>
  <r>
    <x v="4"/>
    <x v="7"/>
    <x v="6"/>
    <x v="6"/>
    <s v="Forecast"/>
    <n v="7175.25"/>
    <m/>
    <x v="1"/>
    <m/>
    <m/>
    <m/>
    <m/>
    <x v="4"/>
    <n v="7650"/>
    <n v="1.2205239401351449"/>
    <n v="9337.0081420338574"/>
    <s v=""/>
    <x v="1"/>
    <n v="0.97740808992841244"/>
    <n v="7013.147397258841"/>
    <s v=""/>
  </r>
  <r>
    <x v="5"/>
    <x v="7"/>
    <x v="0"/>
    <x v="6"/>
    <s v="Forecast"/>
    <n v="319999.37187153113"/>
    <m/>
    <x v="7"/>
    <m/>
    <m/>
    <m/>
    <m/>
    <x v="5"/>
    <n v="302771.25"/>
    <n v="1.1188760210567619"/>
    <n v="338763.49149038212"/>
    <s v=""/>
    <x v="0"/>
    <n v="1.0196167866584092"/>
    <n v="326276.73128035991"/>
    <s v=""/>
  </r>
  <r>
    <x v="5"/>
    <x v="7"/>
    <x v="1"/>
    <x v="6"/>
    <s v="Forecast"/>
    <n v="320458.85120032675"/>
    <m/>
    <x v="6"/>
    <m/>
    <m/>
    <m/>
    <m/>
    <x v="5"/>
    <n v="302771.25"/>
    <n v="1.1000137502725318"/>
    <n v="333052.5381872023"/>
    <s v=""/>
    <x v="0"/>
    <n v="1.0196167866584092"/>
    <n v="326745.22411712247"/>
    <s v=""/>
  </r>
  <r>
    <x v="5"/>
    <x v="7"/>
    <x v="2"/>
    <x v="6"/>
    <s v="Forecast"/>
    <n v="304130.45097313786"/>
    <m/>
    <x v="5"/>
    <m/>
    <m/>
    <m/>
    <m/>
    <x v="5"/>
    <n v="302771.25"/>
    <n v="1.0721667525019496"/>
    <n v="324621.26786345593"/>
    <s v=""/>
    <x v="0"/>
    <n v="1.0196167866584092"/>
    <n v="310096.51314620365"/>
    <s v=""/>
  </r>
  <r>
    <x v="5"/>
    <x v="7"/>
    <x v="3"/>
    <x v="6"/>
    <s v="Forecast"/>
    <n v="336868.6169747549"/>
    <m/>
    <x v="4"/>
    <m/>
    <m/>
    <m/>
    <m/>
    <x v="5"/>
    <n v="302771.25"/>
    <n v="1.1112950797216066"/>
    <n v="336468.2004061605"/>
    <s v=""/>
    <x v="0"/>
    <n v="1.0196167866584092"/>
    <n v="343476.89676586201"/>
    <s v=""/>
  </r>
  <r>
    <x v="5"/>
    <x v="7"/>
    <x v="4"/>
    <x v="6"/>
    <s v="Forecast"/>
    <n v="343116.60555509094"/>
    <m/>
    <x v="3"/>
    <m/>
    <m/>
    <m/>
    <m/>
    <x v="5"/>
    <n v="302771.25"/>
    <n v="1.1404517580824207"/>
    <n v="345296.00435931212"/>
    <s v=""/>
    <x v="1"/>
    <n v="1.0196167866584092"/>
    <n v="349847.45080522267"/>
    <s v=""/>
  </r>
  <r>
    <x v="5"/>
    <x v="7"/>
    <x v="5"/>
    <x v="6"/>
    <s v="Forecast"/>
    <n v="324322.18785978132"/>
    <m/>
    <x v="2"/>
    <m/>
    <m/>
    <m/>
    <m/>
    <x v="5"/>
    <n v="302771.25"/>
    <n v="1.1678506429583149"/>
    <n v="353591.59898179269"/>
    <s v=""/>
    <x v="1"/>
    <n v="1.0196167866584092"/>
    <n v="330684.34702761512"/>
    <s v=""/>
  </r>
  <r>
    <x v="5"/>
    <x v="7"/>
    <x v="6"/>
    <x v="6"/>
    <s v="Forecast"/>
    <n v="336189.90889946243"/>
    <m/>
    <x v="1"/>
    <m/>
    <m/>
    <m/>
    <m/>
    <x v="5"/>
    <n v="302771.25"/>
    <n v="1.0969591892517023"/>
    <n v="332127.7049287245"/>
    <s v=""/>
    <x v="1"/>
    <n v="1.0196167866584092"/>
    <n v="342784.87461905321"/>
    <s v=""/>
  </r>
  <r>
    <x v="6"/>
    <x v="7"/>
    <x v="0"/>
    <x v="6"/>
    <s v="Forecast"/>
    <n v="2381.1476446033416"/>
    <m/>
    <x v="7"/>
    <m/>
    <m/>
    <m/>
    <m/>
    <x v="6"/>
    <n v="2155.5"/>
    <n v="1.0922768495376018"/>
    <n v="2354.4027491783008"/>
    <s v=""/>
    <x v="0"/>
    <n v="1.0159969143173808"/>
    <n v="2419.2386594510945"/>
    <s v=""/>
  </r>
  <r>
    <x v="6"/>
    <x v="7"/>
    <x v="1"/>
    <x v="6"/>
    <s v="Forecast"/>
    <n v="2368.6235071132719"/>
    <m/>
    <x v="6"/>
    <m/>
    <m/>
    <m/>
    <m/>
    <x v="6"/>
    <n v="2155.5"/>
    <n v="1.0675823077756268"/>
    <n v="2301.1736644103635"/>
    <s v=""/>
    <x v="0"/>
    <n v="1.0159969143173808"/>
    <n v="2406.5141744066968"/>
    <s v=""/>
  </r>
  <r>
    <x v="6"/>
    <x v="7"/>
    <x v="2"/>
    <x v="6"/>
    <s v="Forecast"/>
    <n v="2367.1399245908979"/>
    <m/>
    <x v="5"/>
    <m/>
    <m/>
    <m/>
    <m/>
    <x v="6"/>
    <n v="2155.5"/>
    <n v="1.0507042329442442"/>
    <n v="2264.7929741113185"/>
    <s v=""/>
    <x v="0"/>
    <n v="1.0159969143173808"/>
    <n v="2405.0068591418299"/>
    <s v=""/>
  </r>
  <r>
    <x v="6"/>
    <x v="7"/>
    <x v="3"/>
    <x v="6"/>
    <s v="Forecast"/>
    <n v="2380.8680765487879"/>
    <m/>
    <x v="4"/>
    <m/>
    <m/>
    <m/>
    <m/>
    <x v="6"/>
    <n v="2155.5"/>
    <n v="1.0618470551507988"/>
    <n v="2288.8113273775466"/>
    <s v=""/>
    <x v="0"/>
    <n v="1.0159969143173808"/>
    <n v="2418.9546191703262"/>
    <s v=""/>
  </r>
  <r>
    <x v="6"/>
    <x v="7"/>
    <x v="4"/>
    <x v="6"/>
    <s v="Forecast"/>
    <n v="2405.2043072840852"/>
    <m/>
    <x v="3"/>
    <m/>
    <m/>
    <m/>
    <m/>
    <x v="6"/>
    <n v="2155.5"/>
    <n v="1.0747378953893127"/>
    <n v="2316.5975335116636"/>
    <s v=""/>
    <x v="1"/>
    <n v="1.0159969143173808"/>
    <n v="2443.6801545035041"/>
    <s v=""/>
  </r>
  <r>
    <x v="6"/>
    <x v="7"/>
    <x v="5"/>
    <x v="6"/>
    <s v="Forecast"/>
    <n v="2361.5811047304805"/>
    <m/>
    <x v="2"/>
    <m/>
    <m/>
    <m/>
    <m/>
    <x v="6"/>
    <n v="2155.5"/>
    <n v="1.0958628367165337"/>
    <n v="2362.1323445424882"/>
    <s v=""/>
    <x v="1"/>
    <n v="1.0159969143173808"/>
    <n v="2399.3591153163998"/>
    <s v=""/>
  </r>
  <r>
    <x v="6"/>
    <x v="7"/>
    <x v="6"/>
    <x v="6"/>
    <s v="Forecast"/>
    <n v="2374.074324235401"/>
    <m/>
    <x v="1"/>
    <m/>
    <m/>
    <m/>
    <m/>
    <x v="6"/>
    <n v="2155.5"/>
    <n v="1.0672019982134751"/>
    <n v="2300.3539071491455"/>
    <s v=""/>
    <x v="1"/>
    <n v="1.0159969143173808"/>
    <n v="2412.0521877832884"/>
    <s v=""/>
  </r>
  <r>
    <x v="7"/>
    <x v="7"/>
    <x v="0"/>
    <x v="6"/>
    <s v="Forecast"/>
    <n v="1400226.6191901863"/>
    <m/>
    <x v="7"/>
    <m/>
    <m/>
    <m/>
    <m/>
    <x v="7"/>
    <n v="1484586"/>
    <n v="1.1288802429358382"/>
    <n v="1675919.8043391444"/>
    <s v=""/>
    <x v="0"/>
    <n v="1.0221222832217594"/>
    <n v="1431202.829034558"/>
    <s v=""/>
  </r>
  <r>
    <x v="7"/>
    <x v="7"/>
    <x v="1"/>
    <x v="6"/>
    <s v="Forecast"/>
    <n v="1587584.4860714586"/>
    <m/>
    <x v="6"/>
    <m/>
    <m/>
    <m/>
    <m/>
    <x v="7"/>
    <n v="1484586"/>
    <n v="1.1154204465692077"/>
    <n v="1655937.5790903938"/>
    <s v=""/>
    <x v="0"/>
    <n v="1.0221222832217594"/>
    <n v="1622705.4797108027"/>
    <s v=""/>
  </r>
  <r>
    <x v="7"/>
    <x v="7"/>
    <x v="2"/>
    <x v="6"/>
    <s v="Forecast"/>
    <n v="1512976.5452292804"/>
    <m/>
    <x v="5"/>
    <m/>
    <m/>
    <m/>
    <m/>
    <x v="7"/>
    <n v="1484586"/>
    <n v="1.1016324599661804"/>
    <n v="1635468.1272113519"/>
    <s v=""/>
    <x v="0"/>
    <n v="1.0221222832217594"/>
    <n v="1546447.0408707215"/>
    <s v=""/>
  </r>
  <r>
    <x v="7"/>
    <x v="7"/>
    <x v="3"/>
    <x v="6"/>
    <s v="Forecast"/>
    <n v="1591912.6698736236"/>
    <m/>
    <x v="4"/>
    <m/>
    <m/>
    <m/>
    <m/>
    <x v="7"/>
    <n v="1484586"/>
    <n v="1.1103518750522039"/>
    <n v="1648412.8487762511"/>
    <s v=""/>
    <x v="0"/>
    <n v="1.0221222832217594"/>
    <n v="1627129.4128208749"/>
    <s v=""/>
  </r>
  <r>
    <x v="7"/>
    <x v="7"/>
    <x v="4"/>
    <x v="6"/>
    <s v="Forecast"/>
    <n v="1599408.6855537759"/>
    <m/>
    <x v="3"/>
    <m/>
    <m/>
    <m/>
    <m/>
    <x v="7"/>
    <n v="1484586"/>
    <n v="1.1367487184499236"/>
    <n v="1687601.2329286984"/>
    <s v=""/>
    <x v="1"/>
    <n v="1.0221222832217594"/>
    <n v="1634791.2574829382"/>
    <s v=""/>
  </r>
  <r>
    <x v="7"/>
    <x v="7"/>
    <x v="5"/>
    <x v="6"/>
    <s v="Forecast"/>
    <n v="1574349.1144188321"/>
    <m/>
    <x v="2"/>
    <m/>
    <m/>
    <m/>
    <m/>
    <x v="7"/>
    <n v="1484586"/>
    <n v="1.1480832336136906"/>
    <n v="1704428.2954576144"/>
    <s v=""/>
    <x v="1"/>
    <n v="1.0221222832217594"/>
    <n v="1609177.3114179315"/>
    <s v=""/>
  </r>
  <r>
    <x v="7"/>
    <x v="7"/>
    <x v="6"/>
    <x v="6"/>
    <s v="Forecast"/>
    <n v="1586976.3986581822"/>
    <m/>
    <x v="1"/>
    <m/>
    <m/>
    <m/>
    <m/>
    <x v="7"/>
    <n v="1484586"/>
    <n v="1.123017093917098"/>
    <n v="1667215.4553900089"/>
    <s v=""/>
    <x v="1"/>
    <n v="1.0221222832217594"/>
    <n v="1622083.9400155463"/>
    <s v=""/>
  </r>
  <r>
    <x v="8"/>
    <x v="7"/>
    <x v="0"/>
    <x v="6"/>
    <s v="Forecast"/>
    <n v="319500"/>
    <m/>
    <x v="7"/>
    <m/>
    <m/>
    <m/>
    <m/>
    <x v="8"/>
    <n v="308085.75"/>
    <n v="1.2430686746825899"/>
    <n v="382971.74494109169"/>
    <s v=""/>
    <x v="0"/>
    <n v="0.93215158223729411"/>
    <n v="297822.43052481546"/>
    <s v=""/>
  </r>
  <r>
    <x v="8"/>
    <x v="7"/>
    <x v="1"/>
    <x v="6"/>
    <s v="Forecast"/>
    <n v="285661.44168152538"/>
    <m/>
    <x v="6"/>
    <m/>
    <m/>
    <m/>
    <m/>
    <x v="8"/>
    <n v="308085.75"/>
    <n v="1.1858990112312557"/>
    <n v="365358.58629943983"/>
    <s v=""/>
    <x v="0"/>
    <n v="0.93215158223729411"/>
    <n v="266279.76484762039"/>
    <s v=""/>
  </r>
  <r>
    <x v="8"/>
    <x v="7"/>
    <x v="2"/>
    <x v="6"/>
    <s v="Forecast"/>
    <n v="283374.26392863569"/>
    <m/>
    <x v="5"/>
    <m/>
    <m/>
    <m/>
    <m/>
    <x v="8"/>
    <n v="308085.75"/>
    <n v="1.0580288460796667"/>
    <n v="325963.6105660887"/>
    <s v=""/>
    <x v="0"/>
    <n v="0.93215158223729411"/>
    <n v="264147.7684864063"/>
    <s v=""/>
  </r>
  <r>
    <x v="8"/>
    <x v="7"/>
    <x v="3"/>
    <x v="6"/>
    <s v="Forecast"/>
    <n v="302625"/>
    <m/>
    <x v="4"/>
    <m/>
    <m/>
    <m/>
    <m/>
    <x v="8"/>
    <n v="308085.75"/>
    <n v="1.0017900572381919"/>
    <n v="308637.24112677126"/>
    <s v=""/>
    <x v="0"/>
    <n v="0.93215158223729411"/>
    <n v="282092.3725745611"/>
    <s v=""/>
  </r>
  <r>
    <x v="8"/>
    <x v="7"/>
    <x v="4"/>
    <x v="6"/>
    <s v="Forecast"/>
    <n v="265820.56702894473"/>
    <m/>
    <x v="3"/>
    <m/>
    <m/>
    <m/>
    <m/>
    <x v="8"/>
    <n v="308085.75"/>
    <n v="1.0141870022330688"/>
    <n v="312456.56322322669"/>
    <s v=""/>
    <x v="1"/>
    <n v="0.93215158223729411"/>
    <n v="247785.06214724551"/>
    <s v=""/>
  </r>
  <r>
    <x v="8"/>
    <x v="7"/>
    <x v="5"/>
    <x v="6"/>
    <s v="Forecast"/>
    <n v="287550.87934845197"/>
    <m/>
    <x v="2"/>
    <m/>
    <m/>
    <m/>
    <m/>
    <x v="8"/>
    <n v="308085.75"/>
    <n v="0.96366288534880074"/>
    <n v="296890.80277984927"/>
    <s v=""/>
    <x v="1"/>
    <n v="0.93215158223729411"/>
    <n v="268041.00715838477"/>
    <s v=""/>
  </r>
  <r>
    <x v="8"/>
    <x v="7"/>
    <x v="6"/>
    <x v="6"/>
    <s v="Forecast"/>
    <n v="279895.5"/>
    <m/>
    <x v="1"/>
    <m/>
    <m/>
    <m/>
    <m/>
    <x v="8"/>
    <n v="308085.75"/>
    <n v="0.99249351237020322"/>
    <n v="305773.10812870832"/>
    <s v=""/>
    <x v="1"/>
    <n v="0.93215158223729411"/>
    <n v="260905.03318609856"/>
    <s v=""/>
  </r>
  <r>
    <x v="9"/>
    <x v="7"/>
    <x v="0"/>
    <x v="6"/>
    <s v="Forecast"/>
    <n v="403288.79830615298"/>
    <m/>
    <x v="7"/>
    <m/>
    <m/>
    <m/>
    <m/>
    <x v="9"/>
    <n v="431716.5"/>
    <n v="1.0963789146435763"/>
    <n v="473324.86770372349"/>
    <s v=""/>
    <x v="0"/>
    <n v="1.0247686841986505"/>
    <n v="413277.73119225138"/>
    <s v=""/>
  </r>
  <r>
    <x v="9"/>
    <x v="7"/>
    <x v="1"/>
    <x v="6"/>
    <s v="Forecast"/>
    <n v="416881.67767951434"/>
    <m/>
    <x v="6"/>
    <m/>
    <m/>
    <m/>
    <m/>
    <x v="9"/>
    <n v="431716.5"/>
    <n v="1.0662845228718421"/>
    <n v="460332.62221840158"/>
    <s v=""/>
    <x v="0"/>
    <n v="1.0247686841986505"/>
    <n v="427207.28830216185"/>
    <s v=""/>
  </r>
  <r>
    <x v="9"/>
    <x v="7"/>
    <x v="2"/>
    <x v="6"/>
    <s v="Forecast"/>
    <n v="418456.67767951498"/>
    <m/>
    <x v="5"/>
    <m/>
    <m/>
    <m/>
    <m/>
    <x v="9"/>
    <n v="431716.5"/>
    <n v="1.0565203657338895"/>
    <n v="456117.27447335474"/>
    <s v=""/>
    <x v="0"/>
    <n v="1.0247686841986505"/>
    <n v="428821.2989797754"/>
    <s v=""/>
  </r>
  <r>
    <x v="9"/>
    <x v="7"/>
    <x v="3"/>
    <x v="6"/>
    <s v="Forecast"/>
    <n v="455690.24268900655"/>
    <m/>
    <x v="4"/>
    <m/>
    <m/>
    <m/>
    <m/>
    <x v="9"/>
    <n v="431716.5"/>
    <n v="1.0528922600107329"/>
    <n v="454550.96136892354"/>
    <s v=""/>
    <x v="0"/>
    <n v="1.0247686841986505"/>
    <n v="466977.09040257696"/>
    <s v=""/>
  </r>
  <r>
    <x v="9"/>
    <x v="7"/>
    <x v="4"/>
    <x v="6"/>
    <s v="Forecast"/>
    <n v="452180.78980553534"/>
    <m/>
    <x v="3"/>
    <m/>
    <m/>
    <m/>
    <m/>
    <x v="9"/>
    <n v="431716.5"/>
    <n v="1.0709250794601837"/>
    <n v="462336.0270667724"/>
    <s v=""/>
    <x v="1"/>
    <n v="1.0247686841986505"/>
    <n v="463380.71298892505"/>
    <s v=""/>
  </r>
  <r>
    <x v="9"/>
    <x v="7"/>
    <x v="5"/>
    <x v="6"/>
    <s v="Forecast"/>
    <n v="435280.96896844252"/>
    <m/>
    <x v="2"/>
    <m/>
    <m/>
    <m/>
    <m/>
    <x v="9"/>
    <n v="431716.5"/>
    <n v="1.0861921029496464"/>
    <n v="468927.053013061"/>
    <s v=""/>
    <x v="1"/>
    <n v="1.0247686841986505"/>
    <n v="446062.30582650448"/>
    <s v=""/>
  </r>
  <r>
    <x v="9"/>
    <x v="7"/>
    <x v="6"/>
    <x v="6"/>
    <s v="Forecast"/>
    <n v="449690.3098736172"/>
    <m/>
    <x v="1"/>
    <m/>
    <m/>
    <m/>
    <m/>
    <x v="9"/>
    <n v="431716.5"/>
    <n v="1.0652992382218223"/>
    <n v="459907.25857779133"/>
    <s v=""/>
    <x v="1"/>
    <n v="1.0247686841986505"/>
    <n v="460828.54714607011"/>
    <s v=""/>
  </r>
  <r>
    <x v="10"/>
    <x v="7"/>
    <x v="0"/>
    <x v="6"/>
    <s v="Forecast"/>
    <n v="5126.0774637207023"/>
    <m/>
    <x v="7"/>
    <m/>
    <m/>
    <m/>
    <m/>
    <x v="10"/>
    <n v="5571"/>
    <n v="1.068945783849325"/>
    <n v="5955.0969618245899"/>
    <s v=""/>
    <x v="0"/>
    <n v="1.005048087592062"/>
    <n v="5151.9543517612592"/>
    <s v=""/>
  </r>
  <r>
    <x v="10"/>
    <x v="7"/>
    <x v="1"/>
    <x v="6"/>
    <s v="Forecast"/>
    <n v="5725.0998406960407"/>
    <m/>
    <x v="6"/>
    <m/>
    <m/>
    <m/>
    <m/>
    <x v="10"/>
    <n v="5571"/>
    <n v="1.0685367581213052"/>
    <n v="5952.8182794937911"/>
    <s v=""/>
    <x v="0"/>
    <n v="1.005048087592062"/>
    <n v="5754.0006461651747"/>
    <s v=""/>
  </r>
  <r>
    <x v="10"/>
    <x v="7"/>
    <x v="2"/>
    <x v="6"/>
    <s v="Forecast"/>
    <n v="5705.8740572965144"/>
    <m/>
    <x v="5"/>
    <m/>
    <m/>
    <m/>
    <m/>
    <x v="10"/>
    <n v="5571"/>
    <n v="1.0719918490343694"/>
    <n v="5972.0665909704721"/>
    <s v=""/>
    <x v="0"/>
    <n v="1.005048087592062"/>
    <n v="5734.6778093270214"/>
    <s v=""/>
  </r>
  <r>
    <x v="10"/>
    <x v="7"/>
    <x v="3"/>
    <x v="6"/>
    <s v="Forecast"/>
    <n v="5731.0044256797519"/>
    <m/>
    <x v="4"/>
    <m/>
    <m/>
    <m/>
    <m/>
    <x v="10"/>
    <n v="5571"/>
    <n v="1.081422524033065"/>
    <n v="6024.6048813882053"/>
    <s v=""/>
    <x v="0"/>
    <n v="1.005048087592062"/>
    <n v="5759.9350380110782"/>
    <s v=""/>
  </r>
  <r>
    <x v="10"/>
    <x v="7"/>
    <x v="4"/>
    <x v="6"/>
    <s v="Forecast"/>
    <n v="5743.1009701457524"/>
    <m/>
    <x v="3"/>
    <m/>
    <m/>
    <m/>
    <m/>
    <x v="10"/>
    <n v="5571"/>
    <n v="1.1002216782183487"/>
    <n v="6129.3349693544205"/>
    <s v=""/>
    <x v="1"/>
    <n v="1.005048087592062"/>
    <n v="5772.0926468931048"/>
    <s v=""/>
  </r>
  <r>
    <x v="10"/>
    <x v="7"/>
    <x v="5"/>
    <x v="6"/>
    <s v="Forecast"/>
    <n v="5735.0144436412284"/>
    <m/>
    <x v="2"/>
    <m/>
    <m/>
    <m/>
    <m/>
    <x v="10"/>
    <n v="5571"/>
    <n v="1.0757130326689932"/>
    <n v="5992.7973049989614"/>
    <s v=""/>
    <x v="1"/>
    <n v="1.005048087592062"/>
    <n v="5763.9652988944699"/>
    <s v=""/>
  </r>
  <r>
    <x v="10"/>
    <x v="7"/>
    <x v="6"/>
    <x v="6"/>
    <s v="Forecast"/>
    <n v="5564.5744272504689"/>
    <m/>
    <x v="1"/>
    <m/>
    <m/>
    <m/>
    <m/>
    <x v="10"/>
    <n v="5571"/>
    <n v="1.0397566154566722"/>
    <n v="5792.4841047091204"/>
    <s v=""/>
    <x v="1"/>
    <n v="1.005048087592062"/>
    <n v="5592.6648863717774"/>
    <s v=""/>
  </r>
  <r>
    <x v="11"/>
    <x v="7"/>
    <x v="0"/>
    <x v="6"/>
    <s v="Forecast"/>
    <n v="1598.6551830963713"/>
    <m/>
    <x v="7"/>
    <m/>
    <m/>
    <m/>
    <m/>
    <x v="11"/>
    <n v="1831.5"/>
    <n v="1.151195362190675"/>
    <n v="2108.4143058522213"/>
    <s v=""/>
    <x v="0"/>
    <n v="1.018716649634493"/>
    <n v="1628.5766520447523"/>
    <s v=""/>
  </r>
  <r>
    <x v="11"/>
    <x v="7"/>
    <x v="1"/>
    <x v="6"/>
    <s v="Forecast"/>
    <n v="1598.6551830963713"/>
    <m/>
    <x v="6"/>
    <m/>
    <m/>
    <m/>
    <m/>
    <x v="11"/>
    <n v="1831.5"/>
    <n v="1.0553282192971063"/>
    <n v="1932.8336336426503"/>
    <s v=""/>
    <x v="0"/>
    <n v="1.018716649634493"/>
    <n v="1628.5766520447523"/>
    <s v=""/>
  </r>
  <r>
    <x v="11"/>
    <x v="7"/>
    <x v="2"/>
    <x v="6"/>
    <s v="Forecast"/>
    <n v="1789.9246936456177"/>
    <m/>
    <x v="5"/>
    <m/>
    <m/>
    <m/>
    <m/>
    <x v="11"/>
    <n v="1831.5"/>
    <n v="1.0344077436621728"/>
    <n v="1894.5177825172696"/>
    <s v=""/>
    <x v="0"/>
    <n v="1.018716649634493"/>
    <n v="1823.4260870087101"/>
    <s v=""/>
  </r>
  <r>
    <x v="11"/>
    <x v="7"/>
    <x v="3"/>
    <x v="6"/>
    <s v="Forecast"/>
    <n v="1791.1913911249264"/>
    <m/>
    <x v="4"/>
    <m/>
    <m/>
    <m/>
    <m/>
    <x v="11"/>
    <n v="1831.5"/>
    <n v="1.0212789921222394"/>
    <n v="1870.4724740718814"/>
    <s v=""/>
    <x v="0"/>
    <n v="1.018716649634493"/>
    <n v="1824.716492820932"/>
    <s v=""/>
  </r>
  <r>
    <x v="11"/>
    <x v="7"/>
    <x v="4"/>
    <x v="6"/>
    <s v="Forecast"/>
    <n v="1788.6031615452653"/>
    <m/>
    <x v="3"/>
    <m/>
    <m/>
    <m/>
    <m/>
    <x v="11"/>
    <n v="1831.5"/>
    <n v="1.0733679604291122"/>
    <n v="1965.873419525919"/>
    <s v=""/>
    <x v="1"/>
    <n v="1.018716649634493"/>
    <n v="1822.0798202550545"/>
    <s v=""/>
  </r>
  <r>
    <x v="11"/>
    <x v="7"/>
    <x v="5"/>
    <x v="6"/>
    <s v="Forecast"/>
    <n v="1780.0112215170582"/>
    <m/>
    <x v="2"/>
    <m/>
    <m/>
    <m/>
    <m/>
    <x v="11"/>
    <n v="1831.5"/>
    <n v="1.0578149553151019"/>
    <n v="1937.3880906596091"/>
    <s v=""/>
    <x v="1"/>
    <n v="1.018716649634493"/>
    <n v="1813.327067895659"/>
    <s v=""/>
  </r>
  <r>
    <x v="11"/>
    <x v="7"/>
    <x v="6"/>
    <x v="6"/>
    <s v="Forecast"/>
    <n v="1579.6809126006833"/>
    <m/>
    <x v="1"/>
    <m/>
    <m/>
    <m/>
    <m/>
    <x v="11"/>
    <n v="1831.5"/>
    <n v="1.0272463651059891"/>
    <n v="1881.4017176916191"/>
    <s v=""/>
    <x v="1"/>
    <n v="1.018716649634493"/>
    <n v="1609.2472467761265"/>
    <s v=""/>
  </r>
  <r>
    <x v="12"/>
    <x v="7"/>
    <x v="0"/>
    <x v="6"/>
    <s v="Forecast"/>
    <n v="220500"/>
    <m/>
    <x v="7"/>
    <m/>
    <m/>
    <m/>
    <m/>
    <x v="12"/>
    <n v="271525.5"/>
    <n v="1.1321455952030666"/>
    <n v="307406.39881031023"/>
    <s v=""/>
    <x v="0"/>
    <n v="0.9876487436855329"/>
    <n v="217776.54798266001"/>
    <s v=""/>
  </r>
  <r>
    <x v="12"/>
    <x v="7"/>
    <x v="1"/>
    <x v="6"/>
    <s v="Forecast"/>
    <n v="220500"/>
    <m/>
    <x v="6"/>
    <m/>
    <m/>
    <m/>
    <m/>
    <x v="12"/>
    <n v="271525.5"/>
    <n v="1.2445551209647363"/>
    <n v="337928.45149751048"/>
    <s v=""/>
    <x v="0"/>
    <n v="0.9876487436855329"/>
    <n v="217776.54798266001"/>
    <s v=""/>
  </r>
  <r>
    <x v="12"/>
    <x v="7"/>
    <x v="2"/>
    <x v="6"/>
    <s v="Forecast"/>
    <n v="220500"/>
    <m/>
    <x v="5"/>
    <m/>
    <m/>
    <m/>
    <m/>
    <x v="12"/>
    <n v="271525.5"/>
    <n v="1.5116032884155555"/>
    <n v="410438.83868867793"/>
    <s v=""/>
    <x v="0"/>
    <n v="0.9876487436855329"/>
    <n v="217776.54798266001"/>
    <s v=""/>
  </r>
  <r>
    <x v="12"/>
    <x v="7"/>
    <x v="3"/>
    <x v="6"/>
    <s v="Forecast"/>
    <n v="186750"/>
    <m/>
    <x v="4"/>
    <m/>
    <m/>
    <m/>
    <m/>
    <x v="12"/>
    <n v="271525.5"/>
    <n v="1.3502455244844593"/>
    <n v="366626.09115840506"/>
    <s v=""/>
    <x v="0"/>
    <n v="0.9876487436855329"/>
    <n v="184443.40288327326"/>
    <s v=""/>
  </r>
  <r>
    <x v="12"/>
    <x v="7"/>
    <x v="4"/>
    <x v="6"/>
    <s v="Forecast"/>
    <n v="218383.0002677516"/>
    <m/>
    <x v="3"/>
    <m/>
    <m/>
    <m/>
    <m/>
    <x v="12"/>
    <n v="271525.5"/>
    <n v="1.263553720805848"/>
    <n v="343087.05581866828"/>
    <s v=""/>
    <x v="1"/>
    <n v="0.9876487436855329"/>
    <n v="215685.69585672228"/>
    <s v=""/>
  </r>
  <r>
    <x v="12"/>
    <x v="7"/>
    <x v="5"/>
    <x v="6"/>
    <s v="Forecast"/>
    <n v="234081.00788273005"/>
    <m/>
    <x v="2"/>
    <m/>
    <m/>
    <m/>
    <m/>
    <x v="12"/>
    <n v="271525.5"/>
    <n v="1.0403251352930498"/>
    <n v="282474.80252301297"/>
    <s v=""/>
    <x v="1"/>
    <n v="0.9876487436855329"/>
    <n v="231189.81335602165"/>
    <s v=""/>
  </r>
  <r>
    <x v="12"/>
    <x v="7"/>
    <x v="6"/>
    <x v="6"/>
    <s v="Forecast"/>
    <n v="253173.89861239595"/>
    <m/>
    <x v="1"/>
    <m/>
    <m/>
    <m/>
    <m/>
    <x v="12"/>
    <n v="271525.5"/>
    <n v="1.0733937836233305"/>
    <n v="291453.78379521664"/>
    <s v=""/>
    <x v="1"/>
    <n v="0.9876487436855329"/>
    <n v="250046.88289850135"/>
    <s v=""/>
  </r>
  <r>
    <x v="0"/>
    <x v="7"/>
    <x v="0"/>
    <x v="7"/>
    <s v="Forecast"/>
    <n v="146261.23804362444"/>
    <m/>
    <x v="7"/>
    <m/>
    <m/>
    <m/>
    <m/>
    <x v="0"/>
    <n v="142378.75"/>
    <n v="1.045408045405211"/>
    <n v="148843.8907447372"/>
    <s v=""/>
    <x v="0"/>
    <n v="1.0018126307383399"/>
    <n v="146526.35565952997"/>
    <s v=""/>
  </r>
  <r>
    <x v="0"/>
    <x v="7"/>
    <x v="1"/>
    <x v="7"/>
    <s v="Forecast"/>
    <n v="146039.44927707242"/>
    <m/>
    <x v="6"/>
    <m/>
    <m/>
    <m/>
    <m/>
    <x v="0"/>
    <n v="142378.75"/>
    <n v="1.039987929765309"/>
    <n v="148072.18145507248"/>
    <s v=""/>
    <x v="0"/>
    <n v="1.0018126307383399"/>
    <n v="146304.16487184228"/>
    <s v=""/>
  </r>
  <r>
    <x v="0"/>
    <x v="7"/>
    <x v="2"/>
    <x v="7"/>
    <s v="Forecast"/>
    <n v="146229.31323428109"/>
    <m/>
    <x v="5"/>
    <m/>
    <m/>
    <m/>
    <m/>
    <x v="0"/>
    <n v="142378.75"/>
    <n v="1.0336930233037143"/>
    <n v="147175.9205417037"/>
    <s v=""/>
    <x v="0"/>
    <n v="1.0018126307383399"/>
    <n v="146494.37298229587"/>
    <s v=""/>
  </r>
  <r>
    <x v="0"/>
    <x v="7"/>
    <x v="3"/>
    <x v="7"/>
    <s v="Forecast"/>
    <n v="146830.52236140936"/>
    <m/>
    <x v="4"/>
    <m/>
    <m/>
    <m/>
    <m/>
    <x v="0"/>
    <n v="142378.75"/>
    <n v="1.0306170436054571"/>
    <n v="146737.96639724047"/>
    <s v=""/>
    <x v="0"/>
    <n v="1.0018126307383399"/>
    <n v="147096.67187956817"/>
    <s v=""/>
  </r>
  <r>
    <x v="0"/>
    <x v="7"/>
    <x v="4"/>
    <x v="7"/>
    <s v="Forecast"/>
    <n v="146594.61116983791"/>
    <m/>
    <x v="3"/>
    <m/>
    <m/>
    <m/>
    <m/>
    <x v="0"/>
    <n v="142378.75"/>
    <n v="1.0304205358977134"/>
    <n v="146709.98787544656"/>
    <s v=""/>
    <x v="1"/>
    <n v="1.0018126307383399"/>
    <n v="146860.33306811936"/>
    <s v=""/>
  </r>
  <r>
    <x v="0"/>
    <x v="7"/>
    <x v="5"/>
    <x v="7"/>
    <s v="Forecast"/>
    <n v="146956.25"/>
    <m/>
    <x v="2"/>
    <m/>
    <m/>
    <m/>
    <m/>
    <x v="0"/>
    <n v="142378.75"/>
    <n v="1.0350564970516254"/>
    <n v="147370.05022958911"/>
    <s v=""/>
    <x v="1"/>
    <n v="1.0018126307383399"/>
    <n v="147222.62741594116"/>
    <s v=""/>
  </r>
  <r>
    <x v="0"/>
    <x v="7"/>
    <x v="6"/>
    <x v="7"/>
    <s v="Forecast"/>
    <n v="148784.62348749998"/>
    <m/>
    <x v="1"/>
    <m/>
    <m/>
    <m/>
    <m/>
    <x v="0"/>
    <n v="142378.75"/>
    <n v="1.0416493205977562"/>
    <n v="148308.72820505776"/>
    <s v=""/>
    <x v="1"/>
    <n v="1.0018126307383399"/>
    <n v="149054.31506942576"/>
    <s v=""/>
  </r>
  <r>
    <x v="1"/>
    <x v="7"/>
    <x v="0"/>
    <x v="7"/>
    <s v="Forecast"/>
    <n v="2332.2372151665677"/>
    <m/>
    <x v="7"/>
    <m/>
    <m/>
    <m/>
    <m/>
    <x v="1"/>
    <n v="2803.75"/>
    <n v="1.3759704371116692"/>
    <n v="3857.8771130518426"/>
    <s v=""/>
    <x v="0"/>
    <n v="1.1836764017367896"/>
    <n v="2760.6141548449937"/>
    <s v=""/>
  </r>
  <r>
    <x v="1"/>
    <x v="7"/>
    <x v="1"/>
    <x v="7"/>
    <s v="Forecast"/>
    <n v="2332.2372151665677"/>
    <m/>
    <x v="6"/>
    <m/>
    <m/>
    <m/>
    <m/>
    <x v="1"/>
    <n v="2803.75"/>
    <n v="1.3531929653331458"/>
    <n v="3794.0147765528077"/>
    <s v=""/>
    <x v="0"/>
    <n v="1.1836764017367896"/>
    <n v="2760.6141548449937"/>
    <s v=""/>
  </r>
  <r>
    <x v="1"/>
    <x v="7"/>
    <x v="2"/>
    <x v="7"/>
    <s v="Forecast"/>
    <n v="2368.985005413123"/>
    <m/>
    <x v="5"/>
    <m/>
    <m/>
    <m/>
    <m/>
    <x v="1"/>
    <n v="2803.75"/>
    <n v="1.4409270510298802"/>
    <n v="4039.9992193250264"/>
    <s v=""/>
    <x v="0"/>
    <n v="1.1836764017367896"/>
    <n v="2804.1116469758144"/>
    <s v=""/>
  </r>
  <r>
    <x v="1"/>
    <x v="7"/>
    <x v="3"/>
    <x v="7"/>
    <s v="Forecast"/>
    <n v="2934.2523055800648"/>
    <m/>
    <x v="4"/>
    <m/>
    <m/>
    <m/>
    <m/>
    <x v="1"/>
    <n v="2803.75"/>
    <n v="1.4379460958579466"/>
    <n v="4031.6413662617178"/>
    <s v=""/>
    <x v="0"/>
    <n v="1.1836764017367896"/>
    <n v="3473.2052108568896"/>
    <s v=""/>
  </r>
  <r>
    <x v="1"/>
    <x v="7"/>
    <x v="4"/>
    <x v="7"/>
    <s v="Forecast"/>
    <n v="3561.8419648437484"/>
    <m/>
    <x v="3"/>
    <m/>
    <m/>
    <m/>
    <m/>
    <x v="1"/>
    <n v="2803.75"/>
    <n v="1.5957580143732291"/>
    <n v="4474.1065327989409"/>
    <s v=""/>
    <x v="1"/>
    <n v="1.1836764017367896"/>
    <n v="4216.0682805013448"/>
    <s v=""/>
  </r>
  <r>
    <x v="1"/>
    <x v="7"/>
    <x v="5"/>
    <x v="7"/>
    <s v="Forecast"/>
    <n v="4012.5"/>
    <m/>
    <x v="2"/>
    <m/>
    <m/>
    <m/>
    <m/>
    <x v="1"/>
    <n v="2803.75"/>
    <n v="1.8582583736477822"/>
    <n v="5210.0919151149692"/>
    <s v=""/>
    <x v="1"/>
    <n v="1.1836764017367896"/>
    <n v="4749.5015619688684"/>
    <s v=""/>
  </r>
  <r>
    <x v="1"/>
    <x v="7"/>
    <x v="6"/>
    <x v="7"/>
    <s v="Forecast"/>
    <n v="4012.5"/>
    <m/>
    <x v="1"/>
    <m/>
    <m/>
    <m/>
    <m/>
    <x v="1"/>
    <n v="2803.75"/>
    <n v="2.2107040047407023"/>
    <n v="6198.2613532917439"/>
    <s v=""/>
    <x v="1"/>
    <n v="1.1836764017367896"/>
    <n v="4749.5015619688684"/>
    <s v=""/>
  </r>
  <r>
    <x v="2"/>
    <x v="7"/>
    <x v="0"/>
    <x v="7"/>
    <s v="Forecast"/>
    <n v="13100.667799140396"/>
    <m/>
    <x v="7"/>
    <m/>
    <m/>
    <m/>
    <m/>
    <x v="2"/>
    <n v="38782.5"/>
    <n v="1.177389947717794"/>
    <n v="45662.125647365348"/>
    <s v=""/>
    <x v="0"/>
    <n v="1.0370054508427586"/>
    <n v="13585.463917388797"/>
    <s v=""/>
  </r>
  <r>
    <x v="2"/>
    <x v="7"/>
    <x v="1"/>
    <x v="7"/>
    <s v="Forecast"/>
    <n v="12490.837163315631"/>
    <m/>
    <x v="6"/>
    <m/>
    <m/>
    <m/>
    <m/>
    <x v="2"/>
    <n v="38782.5"/>
    <n v="1.1732462383467317"/>
    <n v="45501.42223868212"/>
    <s v=""/>
    <x v="0"/>
    <n v="1.0370054508427586"/>
    <n v="12953.06622394761"/>
    <s v=""/>
  </r>
  <r>
    <x v="2"/>
    <x v="7"/>
    <x v="2"/>
    <x v="7"/>
    <s v="Forecast"/>
    <n v="14062.5"/>
    <m/>
    <x v="5"/>
    <m/>
    <m/>
    <m/>
    <m/>
    <x v="2"/>
    <n v="38782.5"/>
    <n v="1.1530053467261381"/>
    <n v="44716.429859406453"/>
    <s v=""/>
    <x v="0"/>
    <n v="1.0370054508427586"/>
    <n v="14582.889152476293"/>
    <s v=""/>
  </r>
  <r>
    <x v="2"/>
    <x v="7"/>
    <x v="3"/>
    <x v="7"/>
    <s v="Forecast"/>
    <n v="15000"/>
    <m/>
    <x v="4"/>
    <m/>
    <m/>
    <m/>
    <m/>
    <x v="2"/>
    <n v="38782.5"/>
    <n v="0.97585419589223699"/>
    <n v="37846.065352190679"/>
    <s v=""/>
    <x v="0"/>
    <n v="1.0370054508427586"/>
    <n v="15555.081762641379"/>
    <s v=""/>
  </r>
  <r>
    <x v="2"/>
    <x v="7"/>
    <x v="4"/>
    <x v="7"/>
    <s v="Forecast"/>
    <n v="16187.5"/>
    <m/>
    <x v="3"/>
    <m/>
    <m/>
    <m/>
    <m/>
    <x v="2"/>
    <n v="38782.5"/>
    <n v="1.2427783584494148"/>
    <n v="48198.051686564431"/>
    <s v=""/>
    <x v="1"/>
    <n v="1.0370054508427586"/>
    <n v="16786.525735517156"/>
    <s v=""/>
  </r>
  <r>
    <x v="2"/>
    <x v="7"/>
    <x v="5"/>
    <x v="7"/>
    <s v="Forecast"/>
    <n v="31355.867638006763"/>
    <m/>
    <x v="2"/>
    <m/>
    <m/>
    <m/>
    <m/>
    <x v="2"/>
    <n v="38782.5"/>
    <n v="1.3560679457566847"/>
    <n v="52591.705106308626"/>
    <s v=""/>
    <x v="1"/>
    <n v="1.0370054508427586"/>
    <n v="32516.205656517068"/>
    <s v=""/>
  </r>
  <r>
    <x v="2"/>
    <x v="7"/>
    <x v="6"/>
    <x v="7"/>
    <s v="Forecast"/>
    <n v="39056.25"/>
    <m/>
    <x v="1"/>
    <m/>
    <m/>
    <m/>
    <m/>
    <x v="2"/>
    <n v="38782.5"/>
    <n v="1.5560260622237616"/>
    <n v="60346.580758193035"/>
    <s v=""/>
    <x v="1"/>
    <n v="1.0370054508427586"/>
    <n v="40501.54413947749"/>
    <s v=""/>
  </r>
  <r>
    <x v="3"/>
    <x v="7"/>
    <x v="0"/>
    <x v="7"/>
    <s v="Forecast"/>
    <n v="2281.25"/>
    <m/>
    <x v="7"/>
    <m/>
    <m/>
    <m/>
    <m/>
    <x v="3"/>
    <n v="2358.75"/>
    <n v="1.0371654109159589"/>
    <n v="2446.4139129980181"/>
    <s v=""/>
    <x v="0"/>
    <n v="1.0552169608377078"/>
    <n v="2407.2136919110208"/>
    <s v=""/>
  </r>
  <r>
    <x v="3"/>
    <x v="7"/>
    <x v="1"/>
    <x v="7"/>
    <s v="Forecast"/>
    <n v="2299.5378591198091"/>
    <m/>
    <x v="6"/>
    <m/>
    <m/>
    <m/>
    <m/>
    <x v="3"/>
    <n v="2358.75"/>
    <n v="1.1112015963046125"/>
    <n v="2621.0467652835046"/>
    <s v=""/>
    <x v="0"/>
    <n v="1.0552169608377078"/>
    <n v="2426.5113510316542"/>
    <s v=""/>
  </r>
  <r>
    <x v="3"/>
    <x v="7"/>
    <x v="2"/>
    <x v="7"/>
    <s v="Forecast"/>
    <n v="2125"/>
    <m/>
    <x v="5"/>
    <m/>
    <m/>
    <m/>
    <m/>
    <x v="3"/>
    <n v="2358.75"/>
    <n v="1.1429970911566032"/>
    <n v="2696.0443887656379"/>
    <s v=""/>
    <x v="0"/>
    <n v="1.0552169608377078"/>
    <n v="2242.3360417801291"/>
    <s v=""/>
  </r>
  <r>
    <x v="3"/>
    <x v="7"/>
    <x v="3"/>
    <x v="7"/>
    <s v="Forecast"/>
    <n v="2252.9603946356497"/>
    <m/>
    <x v="4"/>
    <m/>
    <m/>
    <m/>
    <m/>
    <x v="3"/>
    <n v="2358.75"/>
    <n v="1.2169443100829593"/>
    <n v="2870.4673914081804"/>
    <s v=""/>
    <x v="0"/>
    <n v="1.0552169608377078"/>
    <n v="2377.3620205151528"/>
    <s v=""/>
  </r>
  <r>
    <x v="3"/>
    <x v="7"/>
    <x v="4"/>
    <x v="7"/>
    <s v="Forecast"/>
    <n v="2278.316365263855"/>
    <m/>
    <x v="3"/>
    <m/>
    <m/>
    <m/>
    <m/>
    <x v="3"/>
    <n v="2358.75"/>
    <n v="1.1121380397141898"/>
    <n v="2623.2556011758452"/>
    <s v=""/>
    <x v="1"/>
    <n v="1.0552169608377078"/>
    <n v="2404.1180707805379"/>
    <s v=""/>
  </r>
  <r>
    <x v="3"/>
    <x v="7"/>
    <x v="5"/>
    <x v="7"/>
    <s v="Forecast"/>
    <n v="2248.75"/>
    <m/>
    <x v="2"/>
    <m/>
    <m/>
    <m/>
    <m/>
    <x v="3"/>
    <n v="2358.75"/>
    <n v="1.1696124039627918"/>
    <n v="2758.8232578472353"/>
    <s v=""/>
    <x v="1"/>
    <n v="1.0552169608377078"/>
    <n v="2372.9191406837954"/>
    <s v=""/>
  </r>
  <r>
    <x v="3"/>
    <x v="7"/>
    <x v="6"/>
    <x v="7"/>
    <s v="Forecast"/>
    <n v="2401.25"/>
    <m/>
    <x v="1"/>
    <m/>
    <m/>
    <m/>
    <m/>
    <x v="3"/>
    <n v="2358.75"/>
    <n v="1.1414982988488795"/>
    <n v="2692.5091124097949"/>
    <s v=""/>
    <x v="1"/>
    <n v="1.0552169608377078"/>
    <n v="2533.8397272115458"/>
    <s v=""/>
  </r>
  <r>
    <x v="4"/>
    <x v="7"/>
    <x v="0"/>
    <x v="7"/>
    <s v="Forecast"/>
    <n v="10802.057497804799"/>
    <m/>
    <x v="7"/>
    <m/>
    <m/>
    <m/>
    <m/>
    <x v="4"/>
    <n v="12570"/>
    <n v="1.3926220459931749"/>
    <n v="17505.259118134207"/>
    <s v=""/>
    <x v="0"/>
    <n v="0.97740808992841244"/>
    <n v="10558.018386226275"/>
    <s v=""/>
  </r>
  <r>
    <x v="4"/>
    <x v="7"/>
    <x v="1"/>
    <x v="7"/>
    <s v="Forecast"/>
    <n v="13006.057776821457"/>
    <m/>
    <x v="6"/>
    <m/>
    <m/>
    <m/>
    <m/>
    <x v="4"/>
    <n v="12570"/>
    <n v="1.403059442577586"/>
    <n v="17636.457193200255"/>
    <s v=""/>
    <x v="0"/>
    <n v="0.97740808992841244"/>
    <n v="12712.226089141635"/>
    <s v=""/>
  </r>
  <r>
    <x v="4"/>
    <x v="7"/>
    <x v="2"/>
    <x v="7"/>
    <s v="Forecast"/>
    <n v="15708.105130707947"/>
    <m/>
    <x v="5"/>
    <m/>
    <m/>
    <m/>
    <m/>
    <x v="4"/>
    <n v="12570"/>
    <n v="1.4543690958025934"/>
    <n v="18281.419534238601"/>
    <s v=""/>
    <x v="0"/>
    <n v="0.97740808992841244"/>
    <n v="15353.22903219995"/>
    <s v=""/>
  </r>
  <r>
    <x v="4"/>
    <x v="7"/>
    <x v="3"/>
    <x v="7"/>
    <s v="Forecast"/>
    <n v="14681.597944794741"/>
    <m/>
    <x v="4"/>
    <m/>
    <m/>
    <m/>
    <m/>
    <x v="4"/>
    <n v="12570"/>
    <n v="1.4524231352935022"/>
    <n v="18256.958810639324"/>
    <s v=""/>
    <x v="0"/>
    <n v="0.97740808992841244"/>
    <n v="14349.912604318733"/>
    <s v=""/>
  </r>
  <r>
    <x v="4"/>
    <x v="7"/>
    <x v="4"/>
    <x v="7"/>
    <s v="Forecast"/>
    <n v="14938.241630528084"/>
    <m/>
    <x v="3"/>
    <m/>
    <m/>
    <m/>
    <m/>
    <x v="4"/>
    <n v="12570"/>
    <n v="1.4660259634612582"/>
    <n v="18427.946360708018"/>
    <s v=""/>
    <x v="1"/>
    <n v="0.97740808992841244"/>
    <n v="14600.758218983548"/>
    <s v=""/>
  </r>
  <r>
    <x v="4"/>
    <x v="7"/>
    <x v="5"/>
    <x v="7"/>
    <s v="Forecast"/>
    <n v="15436.429467000922"/>
    <m/>
    <x v="2"/>
    <m/>
    <m/>
    <m/>
    <m/>
    <x v="4"/>
    <n v="12570"/>
    <n v="1.5216201285003965"/>
    <n v="19126.765015249985"/>
    <s v=""/>
    <x v="1"/>
    <n v="0.97740808992841244"/>
    <n v="15087.691040656033"/>
    <s v=""/>
  </r>
  <r>
    <x v="4"/>
    <x v="7"/>
    <x v="6"/>
    <x v="7"/>
    <s v="Forecast"/>
    <n v="16643.787693988736"/>
    <m/>
    <x v="1"/>
    <m/>
    <m/>
    <m/>
    <m/>
    <x v="4"/>
    <n v="12570"/>
    <n v="1.5994224456758335"/>
    <n v="20104.740142145227"/>
    <s v=""/>
    <x v="1"/>
    <n v="0.97740808992841244"/>
    <n v="16267.772739155545"/>
    <s v=""/>
  </r>
  <r>
    <x v="5"/>
    <x v="7"/>
    <x v="0"/>
    <x v="7"/>
    <s v="Forecast"/>
    <n v="910568.57989173592"/>
    <m/>
    <x v="7"/>
    <m/>
    <m/>
    <m/>
    <m/>
    <x v="5"/>
    <n v="866221.25"/>
    <n v="1.0482762153632665"/>
    <n v="908039.13361723791"/>
    <s v=""/>
    <x v="0"/>
    <n v="1.0196167866584092"/>
    <n v="928431.00946132268"/>
    <s v=""/>
  </r>
  <r>
    <x v="5"/>
    <x v="7"/>
    <x v="1"/>
    <x v="7"/>
    <s v="Forecast"/>
    <n v="939773.45261408889"/>
    <m/>
    <x v="6"/>
    <m/>
    <m/>
    <m/>
    <m/>
    <x v="5"/>
    <n v="866221.25"/>
    <n v="1.0472810860106574"/>
    <n v="907177.13142550911"/>
    <s v=""/>
    <x v="0"/>
    <n v="1.0196167866584092"/>
    <n v="958208.78794125607"/>
    <s v=""/>
  </r>
  <r>
    <x v="5"/>
    <x v="7"/>
    <x v="2"/>
    <x v="7"/>
    <s v="Forecast"/>
    <n v="869315.65879469458"/>
    <m/>
    <x v="5"/>
    <m/>
    <m/>
    <m/>
    <m/>
    <x v="5"/>
    <n v="866221.25"/>
    <n v="1.0353980817303297"/>
    <n v="896883.82060404832"/>
    <s v=""/>
    <x v="0"/>
    <n v="1.0196167866584092"/>
    <n v="886368.83861208451"/>
    <s v=""/>
  </r>
  <r>
    <x v="5"/>
    <x v="7"/>
    <x v="3"/>
    <x v="7"/>
    <s v="Forecast"/>
    <n v="942565.23877742118"/>
    <m/>
    <x v="4"/>
    <m/>
    <m/>
    <m/>
    <m/>
    <x v="5"/>
    <n v="866221.25"/>
    <n v="1.069462257398466"/>
    <n v="926390.93343152094"/>
    <s v=""/>
    <x v="0"/>
    <n v="1.0196167866584092"/>
    <n v="961055.33997815032"/>
    <s v=""/>
  </r>
  <r>
    <x v="5"/>
    <x v="7"/>
    <x v="4"/>
    <x v="7"/>
    <s v="Forecast"/>
    <n v="963619.29724227393"/>
    <m/>
    <x v="3"/>
    <m/>
    <m/>
    <m/>
    <m/>
    <x v="5"/>
    <n v="866221.25"/>
    <n v="1.0958900553384023"/>
    <n v="949283.25359780004"/>
    <s v=""/>
    <x v="1"/>
    <n v="1.0196167866584092"/>
    <n v="982522.41141620174"/>
    <s v=""/>
  </r>
  <r>
    <x v="5"/>
    <x v="7"/>
    <x v="5"/>
    <x v="7"/>
    <s v="Forecast"/>
    <n v="889427.96187133284"/>
    <m/>
    <x v="2"/>
    <m/>
    <m/>
    <m/>
    <m/>
    <x v="5"/>
    <n v="866221.25"/>
    <n v="1.1220357976605786"/>
    <n v="971931.25119429349"/>
    <s v=""/>
    <x v="1"/>
    <n v="1.0196167866584092"/>
    <n v="906875.68044738646"/>
    <s v=""/>
  </r>
  <r>
    <x v="5"/>
    <x v="7"/>
    <x v="6"/>
    <x v="7"/>
    <s v="Forecast"/>
    <n v="960251.21968349791"/>
    <m/>
    <x v="1"/>
    <m/>
    <m/>
    <m/>
    <m/>
    <x v="5"/>
    <n v="866221.25"/>
    <n v="1.0623431857780066"/>
    <n v="920224.24231360713"/>
    <s v=""/>
    <x v="1"/>
    <n v="1.0196167866584092"/>
    <n v="979088.26299850631"/>
    <s v=""/>
  </r>
  <r>
    <x v="6"/>
    <x v="7"/>
    <x v="0"/>
    <x v="7"/>
    <s v="Forecast"/>
    <n v="6121.1017630402348"/>
    <m/>
    <x v="7"/>
    <m/>
    <m/>
    <m/>
    <m/>
    <x v="6"/>
    <n v="5722.5"/>
    <n v="1.0535125972857715"/>
    <n v="6028.7258379678278"/>
    <s v=""/>
    <x v="0"/>
    <n v="1.0159969143173808"/>
    <n v="6219.0205034715582"/>
    <s v=""/>
  </r>
  <r>
    <x v="6"/>
    <x v="7"/>
    <x v="1"/>
    <x v="7"/>
    <s v="Forecast"/>
    <n v="6126.1774137524762"/>
    <m/>
    <x v="6"/>
    <m/>
    <m/>
    <m/>
    <m/>
    <x v="6"/>
    <n v="5722.5"/>
    <n v="1.0293368016481192"/>
    <n v="5890.3798474313626"/>
    <s v=""/>
    <x v="0"/>
    <n v="1.0159969143173808"/>
    <n v="6224.1773489333482"/>
    <s v=""/>
  </r>
  <r>
    <x v="6"/>
    <x v="7"/>
    <x v="2"/>
    <x v="7"/>
    <s v="Forecast"/>
    <n v="6078.9874664902763"/>
    <m/>
    <x v="5"/>
    <m/>
    <m/>
    <m/>
    <m/>
    <x v="6"/>
    <n v="5722.5"/>
    <n v="1.0113521321036465"/>
    <n v="5787.4625759631172"/>
    <s v=""/>
    <x v="0"/>
    <n v="1.0159969143173808"/>
    <n v="6176.2325081281533"/>
    <s v=""/>
  </r>
  <r>
    <x v="6"/>
    <x v="7"/>
    <x v="3"/>
    <x v="7"/>
    <s v="Forecast"/>
    <n v="6118.9947796624156"/>
    <m/>
    <x v="4"/>
    <m/>
    <m/>
    <m/>
    <m/>
    <x v="6"/>
    <n v="5722.5"/>
    <n v="1.0204208979275824"/>
    <n v="5839.3585883905898"/>
    <s v=""/>
    <x v="0"/>
    <n v="1.0159969143173808"/>
    <n v="6216.8798148611759"/>
    <s v=""/>
  </r>
  <r>
    <x v="6"/>
    <x v="7"/>
    <x v="4"/>
    <x v="7"/>
    <s v="Forecast"/>
    <n v="6153.6868938023817"/>
    <m/>
    <x v="3"/>
    <m/>
    <m/>
    <m/>
    <m/>
    <x v="6"/>
    <n v="5722.5"/>
    <n v="1.0340359396313752"/>
    <n v="5917.2706645405442"/>
    <s v=""/>
    <x v="1"/>
    <n v="1.0159969143173808"/>
    <n v="6252.1268957785278"/>
    <s v=""/>
  </r>
  <r>
    <x v="6"/>
    <x v="7"/>
    <x v="5"/>
    <x v="7"/>
    <s v="Forecast"/>
    <n v="5998.4259864003661"/>
    <m/>
    <x v="2"/>
    <m/>
    <m/>
    <m/>
    <m/>
    <x v="6"/>
    <n v="5722.5"/>
    <n v="1.0555147576416648"/>
    <n v="6040.1832006044269"/>
    <s v=""/>
    <x v="1"/>
    <n v="1.0159969143173808"/>
    <n v="6094.382292943963"/>
    <s v=""/>
  </r>
  <r>
    <x v="6"/>
    <x v="7"/>
    <x v="6"/>
    <x v="7"/>
    <s v="Forecast"/>
    <n v="6010.9621621186197"/>
    <m/>
    <x v="1"/>
    <m/>
    <m/>
    <m/>
    <m/>
    <x v="6"/>
    <n v="5722.5"/>
    <n v="1.0313192350209968"/>
    <n v="5901.7243224076537"/>
    <s v=""/>
    <x v="1"/>
    <n v="1.0159969143173808"/>
    <n v="6107.1190087910491"/>
    <s v=""/>
  </r>
  <r>
    <x v="7"/>
    <x v="7"/>
    <x v="0"/>
    <x v="7"/>
    <s v="Forecast"/>
    <n v="3425764.9902974684"/>
    <m/>
    <x v="7"/>
    <m/>
    <m/>
    <m/>
    <m/>
    <x v="7"/>
    <n v="3585731.25"/>
    <n v="1.0667846748690109"/>
    <n v="3825203.1456989017"/>
    <s v=""/>
    <x v="0"/>
    <n v="1.0221222832217594"/>
    <n v="3501550.7336640167"/>
    <s v=""/>
  </r>
  <r>
    <x v="7"/>
    <x v="7"/>
    <x v="1"/>
    <x v="7"/>
    <s v="Forecast"/>
    <n v="3910033.1735545769"/>
    <m/>
    <x v="6"/>
    <m/>
    <m/>
    <m/>
    <m/>
    <x v="7"/>
    <n v="3585731.25"/>
    <n v="1.0667116924742217"/>
    <n v="3824941.4504452064"/>
    <s v=""/>
    <x v="0"/>
    <n v="1.0221222832217594"/>
    <n v="3996532.0348264258"/>
    <s v=""/>
  </r>
  <r>
    <x v="7"/>
    <x v="7"/>
    <x v="2"/>
    <x v="7"/>
    <s v="Forecast"/>
    <n v="3654539.5553263412"/>
    <m/>
    <x v="5"/>
    <m/>
    <m/>
    <m/>
    <m/>
    <x v="7"/>
    <n v="3585731.25"/>
    <n v="1.0652103984210326"/>
    <n v="3819558.2134432471"/>
    <s v=""/>
    <x v="0"/>
    <n v="1.0221222832217594"/>
    <n v="3735386.3144143932"/>
    <s v=""/>
  </r>
  <r>
    <x v="7"/>
    <x v="7"/>
    <x v="3"/>
    <x v="7"/>
    <s v="Forecast"/>
    <n v="3753867.5829400453"/>
    <m/>
    <x v="4"/>
    <m/>
    <m/>
    <m/>
    <m/>
    <x v="7"/>
    <n v="3585731.25"/>
    <n v="1.0587688338763737"/>
    <n v="3796460.4941565716"/>
    <s v=""/>
    <x v="0"/>
    <n v="1.0221222832217594"/>
    <n v="3836911.7047868264"/>
    <s v=""/>
  </r>
  <r>
    <x v="7"/>
    <x v="7"/>
    <x v="4"/>
    <x v="7"/>
    <s v="Forecast"/>
    <n v="3786279.5036075832"/>
    <m/>
    <x v="3"/>
    <m/>
    <m/>
    <m/>
    <m/>
    <x v="7"/>
    <n v="3585731.25"/>
    <n v="1.0829628195700416"/>
    <n v="3883213.6247204095"/>
    <s v=""/>
    <x v="1"/>
    <n v="1.0221222832217594"/>
    <n v="3870040.6511431327"/>
    <s v=""/>
  </r>
  <r>
    <x v="7"/>
    <x v="7"/>
    <x v="5"/>
    <x v="7"/>
    <s v="Forecast"/>
    <n v="3694951.1043008668"/>
    <m/>
    <x v="2"/>
    <m/>
    <m/>
    <m/>
    <m/>
    <x v="7"/>
    <n v="3585731.25"/>
    <n v="1.0930208489107838"/>
    <n v="3919279.014840926"/>
    <s v=""/>
    <x v="1"/>
    <n v="1.0221222832217594"/>
    <n v="3776691.8591207629"/>
    <s v=""/>
  </r>
  <r>
    <x v="7"/>
    <x v="7"/>
    <x v="6"/>
    <x v="7"/>
    <s v="Forecast"/>
    <n v="3767420.81317341"/>
    <m/>
    <x v="1"/>
    <m/>
    <m/>
    <m/>
    <m/>
    <x v="7"/>
    <n v="3585731.25"/>
    <n v="1.0778700077587595"/>
    <n v="3864952.1702583265"/>
    <s v=""/>
    <x v="1"/>
    <n v="1.0221222832217594"/>
    <n v="3850764.763417983"/>
    <s v=""/>
  </r>
  <r>
    <x v="8"/>
    <x v="7"/>
    <x v="0"/>
    <x v="7"/>
    <s v="Forecast"/>
    <n v="653125"/>
    <m/>
    <x v="7"/>
    <m/>
    <m/>
    <m/>
    <m/>
    <x v="8"/>
    <n v="695680"/>
    <n v="1.3407359928001961"/>
    <n v="932723.21547124034"/>
    <s v=""/>
    <x v="0"/>
    <n v="0.93215158223729411"/>
    <n v="608811.50214873266"/>
    <s v=""/>
  </r>
  <r>
    <x v="8"/>
    <x v="7"/>
    <x v="1"/>
    <x v="7"/>
    <s v="Forecast"/>
    <n v="657581.12632210483"/>
    <m/>
    <x v="6"/>
    <m/>
    <m/>
    <m/>
    <m/>
    <x v="8"/>
    <n v="695680"/>
    <n v="1.4257586818900501"/>
    <n v="991871.79981727002"/>
    <s v=""/>
    <x v="0"/>
    <n v="0.93215158223729411"/>
    <n v="612965.28735053202"/>
    <s v=""/>
  </r>
  <r>
    <x v="8"/>
    <x v="7"/>
    <x v="2"/>
    <x v="7"/>
    <s v="Forecast"/>
    <n v="709793.004880775"/>
    <m/>
    <x v="5"/>
    <m/>
    <m/>
    <m/>
    <m/>
    <x v="8"/>
    <n v="695680"/>
    <n v="1.201889455648782"/>
    <n v="836130.45650574472"/>
    <s v=""/>
    <x v="0"/>
    <n v="0.93215158223729411"/>
    <n v="661634.67256057786"/>
    <s v=""/>
  </r>
  <r>
    <x v="8"/>
    <x v="7"/>
    <x v="3"/>
    <x v="7"/>
    <s v="Forecast"/>
    <n v="791219.32897257572"/>
    <m/>
    <x v="4"/>
    <m/>
    <m/>
    <m/>
    <m/>
    <x v="8"/>
    <n v="695680"/>
    <n v="1.1800140685009772"/>
    <n v="820912.18717475981"/>
    <s v=""/>
    <x v="0"/>
    <n v="0.93215158223729411"/>
    <n v="737536.34939851658"/>
    <s v=""/>
  </r>
  <r>
    <x v="8"/>
    <x v="7"/>
    <x v="4"/>
    <x v="7"/>
    <s v="Forecast"/>
    <n v="739957.19110453897"/>
    <m/>
    <x v="3"/>
    <m/>
    <m/>
    <m/>
    <m/>
    <x v="8"/>
    <n v="695680"/>
    <n v="0.95483359325940675"/>
    <n v="664258.63415870408"/>
    <s v=""/>
    <x v="1"/>
    <n v="0.93215158223729411"/>
    <n v="689752.2664759598"/>
    <s v=""/>
  </r>
  <r>
    <x v="8"/>
    <x v="7"/>
    <x v="5"/>
    <x v="7"/>
    <s v="Forecast"/>
    <n v="627190.08510688506"/>
    <m/>
    <x v="2"/>
    <m/>
    <m/>
    <m/>
    <m/>
    <x v="8"/>
    <n v="695680"/>
    <n v="0.75154427682055791"/>
    <n v="522834.32249852573"/>
    <s v=""/>
    <x v="1"/>
    <n v="0.93215158223729411"/>
    <n v="584636.23019592604"/>
    <s v=""/>
  </r>
  <r>
    <x v="8"/>
    <x v="7"/>
    <x v="6"/>
    <x v="7"/>
    <s v="Forecast"/>
    <n v="607026.25"/>
    <m/>
    <x v="1"/>
    <m/>
    <m/>
    <m/>
    <m/>
    <x v="8"/>
    <n v="695680"/>
    <n v="0.85240781865208837"/>
    <n v="593003.07127988478"/>
    <s v=""/>
    <x v="1"/>
    <n v="0.93215158223729411"/>
    <n v="565840.47939707129"/>
    <s v=""/>
  </r>
  <r>
    <x v="9"/>
    <x v="7"/>
    <x v="0"/>
    <x v="7"/>
    <s v="Forecast"/>
    <n v="1106518.5277701847"/>
    <m/>
    <x v="7"/>
    <m/>
    <m/>
    <m/>
    <m/>
    <x v="9"/>
    <n v="1223346.25"/>
    <n v="1.1064948151710643"/>
    <n v="1353626.2827839646"/>
    <s v=""/>
    <x v="0"/>
    <n v="1.0247686841986505"/>
    <n v="1133925.5357444801"/>
    <s v=""/>
  </r>
  <r>
    <x v="9"/>
    <x v="7"/>
    <x v="1"/>
    <x v="7"/>
    <s v="Forecast"/>
    <n v="1176534.4968398442"/>
    <m/>
    <x v="6"/>
    <m/>
    <m/>
    <m/>
    <m/>
    <x v="9"/>
    <n v="1223346.25"/>
    <n v="1.0842368276444392"/>
    <n v="1326397.0572107211"/>
    <s v=""/>
    <x v="0"/>
    <n v="1.0247686841986505"/>
    <n v="1205675.7082408885"/>
    <s v=""/>
  </r>
  <r>
    <x v="9"/>
    <x v="7"/>
    <x v="2"/>
    <x v="7"/>
    <s v="Forecast"/>
    <n v="1165371.7056605178"/>
    <m/>
    <x v="5"/>
    <m/>
    <m/>
    <m/>
    <m/>
    <x v="9"/>
    <n v="1223346.25"/>
    <n v="1.0697819401522439"/>
    <n v="1308713.7248029721"/>
    <s v=""/>
    <x v="0"/>
    <n v="1.0247686841986505"/>
    <n v="1194236.4294120658"/>
    <s v=""/>
  </r>
  <r>
    <x v="9"/>
    <x v="7"/>
    <x v="3"/>
    <x v="7"/>
    <s v="Forecast"/>
    <n v="1287432.2797115676"/>
    <m/>
    <x v="4"/>
    <m/>
    <m/>
    <m/>
    <m/>
    <x v="9"/>
    <n v="1223346.25"/>
    <n v="1.0764346468633335"/>
    <n v="1316852.2886103333"/>
    <s v=""/>
    <x v="0"/>
    <n v="1.0247686841986505"/>
    <n v="1319320.283274892"/>
    <s v=""/>
  </r>
  <r>
    <x v="9"/>
    <x v="7"/>
    <x v="4"/>
    <x v="7"/>
    <s v="Forecast"/>
    <n v="1207744.4874911909"/>
    <m/>
    <x v="3"/>
    <m/>
    <m/>
    <m/>
    <m/>
    <x v="9"/>
    <n v="1223346.25"/>
    <n v="1.0827591086226132"/>
    <n v="1324589.2951868165"/>
    <s v=""/>
    <x v="1"/>
    <n v="1.0247686841986505"/>
    <n v="1237658.7292945213"/>
    <s v=""/>
  </r>
  <r>
    <x v="9"/>
    <x v="7"/>
    <x v="5"/>
    <x v="7"/>
    <s v="Forecast"/>
    <n v="1172438.2693938531"/>
    <m/>
    <x v="2"/>
    <m/>
    <m/>
    <m/>
    <m/>
    <x v="9"/>
    <n v="1223346.25"/>
    <n v="1.0962217937329439"/>
    <n v="1341058.8205314705"/>
    <s v=""/>
    <x v="1"/>
    <n v="1.0247686841986505"/>
    <n v="1201478.0226308818"/>
    <s v=""/>
  </r>
  <r>
    <x v="9"/>
    <x v="7"/>
    <x v="6"/>
    <x v="7"/>
    <s v="Forecast"/>
    <n v="1221149.2776332123"/>
    <m/>
    <x v="1"/>
    <m/>
    <m/>
    <m/>
    <m/>
    <x v="9"/>
    <n v="1223346.25"/>
    <n v="1.0597767721460969"/>
    <n v="1296473.9400420322"/>
    <s v=""/>
    <x v="1"/>
    <n v="1.0247686841986505"/>
    <n v="1251395.5384503196"/>
    <s v=""/>
  </r>
  <r>
    <x v="10"/>
    <x v="7"/>
    <x v="0"/>
    <x v="7"/>
    <s v="Forecast"/>
    <n v="7448.8500572130451"/>
    <m/>
    <x v="7"/>
    <m/>
    <m/>
    <m/>
    <m/>
    <x v="10"/>
    <n v="8707.5"/>
    <n v="1.0865722944982412"/>
    <n v="9461.3282543434361"/>
    <s v=""/>
    <x v="0"/>
    <n v="1.005048087592062"/>
    <n v="7486.4525047619927"/>
    <s v=""/>
  </r>
  <r>
    <x v="10"/>
    <x v="7"/>
    <x v="1"/>
    <x v="7"/>
    <s v="Forecast"/>
    <n v="8046.650810000001"/>
    <m/>
    <x v="6"/>
    <m/>
    <m/>
    <m/>
    <m/>
    <x v="10"/>
    <n v="8707.5"/>
    <n v="1.0306878425016397"/>
    <n v="8974.7143885830283"/>
    <s v=""/>
    <x v="0"/>
    <n v="1.005048087592062"/>
    <n v="8087.2710081116174"/>
    <s v=""/>
  </r>
  <r>
    <x v="10"/>
    <x v="7"/>
    <x v="2"/>
    <x v="7"/>
    <s v="Forecast"/>
    <n v="8706.6290727718697"/>
    <m/>
    <x v="5"/>
    <m/>
    <m/>
    <m/>
    <m/>
    <x v="10"/>
    <n v="8707.5"/>
    <n v="0.97453766377917506"/>
    <n v="8485.786707357167"/>
    <s v=""/>
    <x v="0"/>
    <n v="1.005048087592062"/>
    <n v="8750.5808989628149"/>
    <s v=""/>
  </r>
  <r>
    <x v="10"/>
    <x v="7"/>
    <x v="3"/>
    <x v="7"/>
    <s v="Forecast"/>
    <n v="8054.6649187425237"/>
    <m/>
    <x v="4"/>
    <m/>
    <m/>
    <m/>
    <m/>
    <x v="10"/>
    <n v="8707.5"/>
    <n v="0.94406323742520104"/>
    <n v="8220.4306398799381"/>
    <s v=""/>
    <x v="0"/>
    <n v="1.005048087592062"/>
    <n v="8095.3255727770447"/>
    <s v=""/>
  </r>
  <r>
    <x v="10"/>
    <x v="7"/>
    <x v="4"/>
    <x v="7"/>
    <s v="Forecast"/>
    <n v="8752.5707106028076"/>
    <m/>
    <x v="3"/>
    <m/>
    <m/>
    <m/>
    <m/>
    <x v="10"/>
    <n v="8707.5"/>
    <n v="0.92259489888557999"/>
    <n v="8033.4950820461881"/>
    <s v=""/>
    <x v="1"/>
    <n v="1.005048087592062"/>
    <n v="8796.7544542056476"/>
    <s v=""/>
  </r>
  <r>
    <x v="10"/>
    <x v="7"/>
    <x v="5"/>
    <x v="7"/>
    <s v="Forecast"/>
    <n v="8177.1632502130851"/>
    <m/>
    <x v="2"/>
    <m/>
    <m/>
    <m/>
    <m/>
    <x v="10"/>
    <n v="8707.5"/>
    <n v="0.93444454033572599"/>
    <n v="8136.6758349733345"/>
    <s v=""/>
    <x v="1"/>
    <n v="1.005048087592062"/>
    <n v="8218.4422865547513"/>
    <s v=""/>
  </r>
  <r>
    <x v="10"/>
    <x v="7"/>
    <x v="6"/>
    <x v="7"/>
    <s v="Forecast"/>
    <n v="8132.9820379522644"/>
    <m/>
    <x v="1"/>
    <m/>
    <m/>
    <m/>
    <m/>
    <x v="10"/>
    <n v="8707.5"/>
    <n v="0.90454943002140575"/>
    <n v="7876.3641619113905"/>
    <s v=""/>
    <x v="1"/>
    <n v="1.005048087592062"/>
    <n v="8174.0380436645146"/>
    <s v=""/>
  </r>
  <r>
    <x v="11"/>
    <x v="7"/>
    <x v="0"/>
    <x v="7"/>
    <s v="Forecast"/>
    <n v="5107.9324231273022"/>
    <m/>
    <x v="7"/>
    <m/>
    <m/>
    <m/>
    <m/>
    <x v="11"/>
    <n v="5076.25"/>
    <n v="1.0627028531400908"/>
    <n v="5394.545358252386"/>
    <s v=""/>
    <x v="0"/>
    <n v="1.018716649634493"/>
    <n v="5203.5358046476431"/>
    <s v=""/>
  </r>
  <r>
    <x v="11"/>
    <x v="7"/>
    <x v="1"/>
    <x v="7"/>
    <s v="Forecast"/>
    <n v="5056.25"/>
    <m/>
    <x v="6"/>
    <m/>
    <m/>
    <m/>
    <m/>
    <x v="11"/>
    <n v="5076.25"/>
    <n v="1.0460387648717306"/>
    <n v="5309.9542801801226"/>
    <s v=""/>
    <x v="0"/>
    <n v="1.018716649634493"/>
    <n v="5150.8860597144057"/>
    <s v=""/>
  </r>
  <r>
    <x v="11"/>
    <x v="7"/>
    <x v="2"/>
    <x v="7"/>
    <s v="Forecast"/>
    <n v="5221.9955750118006"/>
    <m/>
    <x v="5"/>
    <m/>
    <m/>
    <m/>
    <m/>
    <x v="11"/>
    <n v="5076.25"/>
    <n v="1.0336103607940654"/>
    <n v="5246.8645939808748"/>
    <s v=""/>
    <x v="0"/>
    <n v="1.018716649634493"/>
    <n v="5319.7338365821697"/>
    <s v=""/>
  </r>
  <r>
    <x v="11"/>
    <x v="7"/>
    <x v="3"/>
    <x v="7"/>
    <s v="Forecast"/>
    <n v="5279.6373607463393"/>
    <m/>
    <x v="4"/>
    <m/>
    <m/>
    <m/>
    <m/>
    <x v="11"/>
    <n v="5076.25"/>
    <n v="1.0614809848083593"/>
    <n v="5388.3428491334334"/>
    <s v=""/>
    <x v="0"/>
    <n v="1.018716649634493"/>
    <n v="5378.454483424608"/>
    <s v=""/>
  </r>
  <r>
    <x v="11"/>
    <x v="7"/>
    <x v="4"/>
    <x v="7"/>
    <s v="Forecast"/>
    <n v="5309.9261194515857"/>
    <m/>
    <x v="3"/>
    <m/>
    <m/>
    <m/>
    <m/>
    <x v="11"/>
    <n v="5076.25"/>
    <n v="1.0960205423829645"/>
    <n v="5563.6742782715237"/>
    <s v=""/>
    <x v="1"/>
    <n v="1.018716649634493"/>
    <n v="5409.3101462144041"/>
    <s v=""/>
  </r>
  <r>
    <x v="11"/>
    <x v="7"/>
    <x v="5"/>
    <x v="7"/>
    <s v="Forecast"/>
    <n v="5271.9354651122285"/>
    <m/>
    <x v="2"/>
    <m/>
    <m/>
    <m/>
    <m/>
    <x v="11"/>
    <n v="5076.25"/>
    <n v="1.1085816683433742"/>
    <n v="5627.4376939280537"/>
    <s v=""/>
    <x v="1"/>
    <n v="1.018716649634493"/>
    <n v="5370.6084341083924"/>
    <s v=""/>
  </r>
  <r>
    <x v="11"/>
    <x v="7"/>
    <x v="6"/>
    <x v="7"/>
    <s v="Forecast"/>
    <n v="5265.9955323917966"/>
    <m/>
    <x v="1"/>
    <m/>
    <m/>
    <m/>
    <m/>
    <x v="11"/>
    <n v="5076.25"/>
    <n v="1.0576607231700181"/>
    <n v="5368.9502459918049"/>
    <s v=""/>
    <x v="1"/>
    <n v="1.018716649634493"/>
    <n v="5364.5573257483793"/>
    <s v=""/>
  </r>
  <r>
    <x v="12"/>
    <x v="7"/>
    <x v="0"/>
    <x v="7"/>
    <s v="Forecast"/>
    <n v="389248.75"/>
    <m/>
    <x v="7"/>
    <m/>
    <m/>
    <m/>
    <m/>
    <x v="12"/>
    <n v="389248.75"/>
    <n v="0.9104905813934373"/>
    <n v="354407.32069416874"/>
    <s v=""/>
    <x v="0"/>
    <n v="0.9876487436855329"/>
    <n v="384441.0389186641"/>
    <s v=""/>
  </r>
  <r>
    <x v="12"/>
    <x v="7"/>
    <x v="1"/>
    <x v="7"/>
    <s v="Forecast"/>
    <n v="389248.75"/>
    <m/>
    <x v="6"/>
    <m/>
    <m/>
    <m/>
    <m/>
    <x v="12"/>
    <n v="389248.75"/>
    <n v="1.1352721656176572"/>
    <n v="441903.27137646603"/>
    <s v=""/>
    <x v="0"/>
    <n v="0.9876487436855329"/>
    <n v="384441.0389186641"/>
    <s v=""/>
  </r>
  <r>
    <x v="12"/>
    <x v="7"/>
    <x v="2"/>
    <x v="7"/>
    <s v="Forecast"/>
    <n v="404248.75"/>
    <m/>
    <x v="5"/>
    <m/>
    <m/>
    <m/>
    <m/>
    <x v="12"/>
    <n v="389248.75"/>
    <n v="1.3867523985410923"/>
    <n v="539791.63769162202"/>
    <s v=""/>
    <x v="0"/>
    <n v="0.9876487436855329"/>
    <n v="399255.77007394709"/>
    <s v=""/>
  </r>
  <r>
    <x v="12"/>
    <x v="7"/>
    <x v="3"/>
    <x v="7"/>
    <s v="Forecast"/>
    <n v="423125"/>
    <m/>
    <x v="4"/>
    <m/>
    <m/>
    <m/>
    <m/>
    <x v="12"/>
    <n v="389248.75"/>
    <n v="1.3789861957718879"/>
    <n v="536768.65297146258"/>
    <s v=""/>
    <x v="0"/>
    <n v="0.9876487436855329"/>
    <n v="417898.8746719411"/>
    <s v=""/>
  </r>
  <r>
    <x v="12"/>
    <x v="7"/>
    <x v="4"/>
    <x v="7"/>
    <s v="Forecast"/>
    <n v="423125"/>
    <m/>
    <x v="3"/>
    <m/>
    <m/>
    <m/>
    <m/>
    <x v="12"/>
    <n v="389248.75"/>
    <n v="1.1579013513763756"/>
    <n v="450711.65364656498"/>
    <s v=""/>
    <x v="1"/>
    <n v="0.9876487436855329"/>
    <n v="417898.8746719411"/>
    <s v=""/>
  </r>
  <r>
    <x v="12"/>
    <x v="7"/>
    <x v="5"/>
    <x v="7"/>
    <s v="Forecast"/>
    <n v="413289.85201359703"/>
    <m/>
    <x v="2"/>
    <m/>
    <m/>
    <m/>
    <m/>
    <x v="12"/>
    <n v="389248.75"/>
    <n v="0.94197958224929101"/>
    <n v="366664.37491605873"/>
    <s v=""/>
    <x v="1"/>
    <n v="0.9876487436855329"/>
    <n v="408185.20311920892"/>
    <s v=""/>
  </r>
  <r>
    <x v="12"/>
    <x v="7"/>
    <x v="6"/>
    <x v="7"/>
    <s v="Forecast"/>
    <n v="529287.88395144057"/>
    <m/>
    <x v="1"/>
    <m/>
    <m/>
    <m/>
    <m/>
    <x v="12"/>
    <n v="389248.75"/>
    <n v="1.0011376110166201"/>
    <n v="389691.56366620562"/>
    <s v=""/>
    <x v="1"/>
    <n v="0.9876487436855329"/>
    <n v="522750.5136326144"/>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1F7780-430D-4F12-BB45-88DB5993DFD6}"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J19" firstHeaderRow="1" firstDataRow="3" firstDataCol="1"/>
  <pivotFields count="21">
    <pivotField axis="axisRow" showAll="0">
      <items count="14">
        <item x="0"/>
        <item x="2"/>
        <item x="1"/>
        <item x="3"/>
        <item x="4"/>
        <item x="5"/>
        <item x="6"/>
        <item x="7"/>
        <item x="8"/>
        <item x="9"/>
        <item x="10"/>
        <item x="11"/>
        <item x="12"/>
        <item t="default"/>
      </items>
    </pivotField>
    <pivotField numFmtId="14" showAll="0"/>
    <pivotField showAll="0"/>
    <pivotField showAll="0"/>
    <pivotField showAll="0"/>
    <pivotField numFmtId="4" showAll="0"/>
    <pivotField showAll="0"/>
    <pivotField showAll="0"/>
    <pivotField showAll="0"/>
    <pivotField showAll="0"/>
    <pivotField dataField="1" showAll="0"/>
    <pivotField showAll="0"/>
    <pivotField showAll="0"/>
    <pivotField showAll="0"/>
    <pivotField showAll="0"/>
    <pivotField showAll="0"/>
    <pivotField dataField="1" showAll="0"/>
    <pivotField axis="axisCol" showAll="0">
      <items count="5">
        <item m="1" x="2"/>
        <item m="1" x="3"/>
        <item x="0"/>
        <item x="1"/>
        <item t="default"/>
      </items>
    </pivotField>
    <pivotField showAll="0"/>
    <pivotField showAll="0"/>
    <pivotField dataField="1" showAll="0"/>
  </pivotFields>
  <rowFields count="1">
    <field x="0"/>
  </rowFields>
  <rowItems count="14">
    <i>
      <x/>
    </i>
    <i>
      <x v="1"/>
    </i>
    <i>
      <x v="2"/>
    </i>
    <i>
      <x v="3"/>
    </i>
    <i>
      <x v="4"/>
    </i>
    <i>
      <x v="5"/>
    </i>
    <i>
      <x v="6"/>
    </i>
    <i>
      <x v="7"/>
    </i>
    <i>
      <x v="8"/>
    </i>
    <i>
      <x v="9"/>
    </i>
    <i>
      <x v="10"/>
    </i>
    <i>
      <x v="11"/>
    </i>
    <i>
      <x v="12"/>
    </i>
    <i t="grand">
      <x/>
    </i>
  </rowItems>
  <colFields count="2">
    <field x="-2"/>
    <field x="17"/>
  </colFields>
  <colItems count="9">
    <i>
      <x/>
      <x v="2"/>
    </i>
    <i r="1">
      <x v="3"/>
    </i>
    <i i="1">
      <x v="1"/>
      <x v="2"/>
    </i>
    <i r="1" i="1">
      <x v="3"/>
    </i>
    <i i="2">
      <x v="2"/>
      <x v="2"/>
    </i>
    <i r="1" i="2">
      <x v="3"/>
    </i>
    <i t="grand">
      <x/>
    </i>
    <i t="grand" i="1">
      <x/>
    </i>
    <i t="grand" i="2">
      <x/>
    </i>
  </colItems>
  <dataFields count="3">
    <dataField name="Model MAPE" fld="10" subtotal="average" baseField="0" baseItem="0"/>
    <dataField name="SND MAPE" fld="16" subtotal="average" baseField="0" baseItem="0"/>
    <dataField name="MAPE bias adjusted" fld="20" subtotal="average" baseField="0" baseItem="8"/>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C311E9-17CF-47DC-A2D0-025C6D120E86}" name="PivotTable10"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te" colHeaderCaption="Forecast Month">
  <location ref="A5:I15" firstHeaderRow="1" firstDataRow="2" firstDataCol="1"/>
  <pivotFields count="21">
    <pivotField showAll="0">
      <items count="14">
        <item h="1" x="0"/>
        <item h="1" x="2"/>
        <item x="1"/>
        <item h="1" x="3"/>
        <item h="1" x="4"/>
        <item h="1" x="5"/>
        <item h="1" x="6"/>
        <item h="1" x="7"/>
        <item h="1" x="8"/>
        <item h="1" x="9"/>
        <item h="1" x="10"/>
        <item h="1" x="11"/>
        <item h="1" x="12"/>
        <item t="default"/>
      </items>
    </pivotField>
    <pivotField axis="axisRow" numFmtId="14" showAll="0">
      <items count="9">
        <item x="0"/>
        <item x="1"/>
        <item x="2"/>
        <item x="3"/>
        <item x="4"/>
        <item x="5"/>
        <item x="6"/>
        <item x="7"/>
        <item t="default"/>
      </items>
    </pivotField>
    <pivotField axis="axisCol" showAll="0">
      <items count="8">
        <item x="0"/>
        <item x="1"/>
        <item x="2"/>
        <item x="3"/>
        <item x="4"/>
        <item x="5"/>
        <item x="6"/>
        <item t="default"/>
      </items>
    </pivotField>
    <pivotField showAll="0">
      <items count="9">
        <item x="0"/>
        <item h="1" x="3"/>
        <item h="1" x="4"/>
        <item h="1" x="5"/>
        <item h="1" x="6"/>
        <item h="1" x="2"/>
        <item h="1" x="7"/>
        <item h="1" x="1"/>
        <item t="default"/>
      </items>
    </pivotField>
    <pivotField showAll="0"/>
    <pivotField dataField="1" numFmtId="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Fields count="1">
    <field x="2"/>
  </colFields>
  <colItems count="8">
    <i>
      <x/>
    </i>
    <i>
      <x v="1"/>
    </i>
    <i>
      <x v="2"/>
    </i>
    <i>
      <x v="3"/>
    </i>
    <i>
      <x v="4"/>
    </i>
    <i>
      <x v="5"/>
    </i>
    <i>
      <x v="6"/>
    </i>
    <i t="grand">
      <x/>
    </i>
  </colItems>
  <dataFields count="1">
    <dataField name="Sum of Q" fld="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CC1042-83B6-4725-96BE-538076CCD79C}" name="ID" cacheId="6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D18" firstHeaderRow="0" firstDataRow="1" firstDataCol="2"/>
  <pivotFields count="21">
    <pivotField axis="axisRow" compact="0" outline="0" showAll="0" defaultSubtotal="0">
      <items count="13">
        <item x="0"/>
        <item x="2"/>
        <item x="1"/>
        <item x="3"/>
        <item x="4"/>
        <item x="5"/>
        <item x="6"/>
        <item x="7"/>
        <item x="8"/>
        <item x="9"/>
        <item x="10"/>
        <item x="11"/>
        <item x="12"/>
      </items>
    </pivotField>
    <pivotField compact="0" numFmtId="14"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dataField="1" compact="0" outline="0" showAll="0" defaultSubtotal="0"/>
    <pivotField axis="axisRow" compact="0" outline="0" showAll="0" defaultSubtotal="0">
      <items count="13">
        <item x="6"/>
        <item x="3"/>
        <item x="8"/>
        <item x="2"/>
        <item x="9"/>
        <item x="12"/>
        <item x="11"/>
        <item x="1"/>
        <item x="10"/>
        <item x="7"/>
        <item x="5"/>
        <item x="4"/>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0"/>
    <field x="12"/>
  </rowFields>
  <rowItems count="14">
    <i>
      <x/>
      <x v="12"/>
    </i>
    <i>
      <x v="1"/>
      <x v="3"/>
    </i>
    <i>
      <x v="2"/>
      <x v="7"/>
    </i>
    <i>
      <x v="3"/>
      <x v="1"/>
    </i>
    <i>
      <x v="4"/>
      <x v="11"/>
    </i>
    <i>
      <x v="5"/>
      <x v="10"/>
    </i>
    <i>
      <x v="6"/>
      <x/>
    </i>
    <i>
      <x v="7"/>
      <x v="9"/>
    </i>
    <i>
      <x v="8"/>
      <x v="2"/>
    </i>
    <i>
      <x v="9"/>
      <x v="4"/>
    </i>
    <i>
      <x v="10"/>
      <x v="8"/>
    </i>
    <i>
      <x v="11"/>
      <x v="6"/>
    </i>
    <i>
      <x v="12"/>
      <x v="5"/>
    </i>
    <i t="grand">
      <x/>
    </i>
  </rowItems>
  <colFields count="1">
    <field x="-2"/>
  </colFields>
  <colItems count="2">
    <i>
      <x/>
    </i>
    <i i="1">
      <x v="1"/>
    </i>
  </colItems>
  <dataFields count="2">
    <dataField name="MAPE - Average of APE " fld="10" subtotal="average" baseField="0" baseItem="0" numFmtId="10"/>
    <dataField name="BIAS - Average of signed error" fld="11" subtotal="average" baseField="0" baseItem="5" numFmtId="10"/>
  </dataFields>
  <conditionalFormats count="1">
    <conditionalFormat scope="data" priority="7">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923A8A-FAA0-46B5-9464-E3577B1F1141}" name="PivotTable8"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arget Month" colHeaderCaption="Forecast Month">
  <location ref="J21:R31" firstHeaderRow="1" firstDataRow="2" firstDataCol="1"/>
  <pivotFields count="21">
    <pivotField showAll="0"/>
    <pivotField axis="axisRow" numFmtId="14" showAll="0">
      <items count="9">
        <item x="0"/>
        <item x="1"/>
        <item x="2"/>
        <item x="3"/>
        <item x="4"/>
        <item x="5"/>
        <item x="6"/>
        <item x="7"/>
        <item t="default"/>
      </items>
    </pivotField>
    <pivotField axis="axisCol" showAll="0">
      <items count="8">
        <item x="0"/>
        <item x="1"/>
        <item x="2"/>
        <item x="3"/>
        <item x="4"/>
        <item x="5"/>
        <item x="6"/>
        <item t="default"/>
      </items>
    </pivotField>
    <pivotField showAll="0"/>
    <pivotField showAll="0"/>
    <pivotField numFmtId="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Fields count="1">
    <field x="2"/>
  </colFields>
  <colItems count="8">
    <i>
      <x/>
    </i>
    <i>
      <x v="1"/>
    </i>
    <i>
      <x v="2"/>
    </i>
    <i>
      <x v="3"/>
    </i>
    <i>
      <x v="4"/>
    </i>
    <i>
      <x v="5"/>
    </i>
    <i>
      <x v="6"/>
    </i>
    <i t="grand">
      <x/>
    </i>
  </colItems>
  <dataFields count="1">
    <dataField name="MAPE - Average of APE" fld="10" subtotal="average" baseField="3" baseItem="0" numFmtId="10"/>
  </dataFields>
  <conditionalFormats count="1">
    <conditionalFormat scope="data" priority="1">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8BFAF2-62EF-467F-928B-742644B540ED}" name="Target month"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arget Month">
  <location ref="F21:H30" firstHeaderRow="0" firstDataRow="1" firstDataCol="1"/>
  <pivotFields count="21">
    <pivotField showAll="0"/>
    <pivotField axis="axisRow" numFmtId="14" showAll="0">
      <items count="9">
        <item x="0"/>
        <item x="1"/>
        <item x="2"/>
        <item x="3"/>
        <item x="4"/>
        <item x="5"/>
        <item x="6"/>
        <item x="7"/>
        <item t="default"/>
      </items>
    </pivotField>
    <pivotField showAll="0"/>
    <pivotField showAll="0"/>
    <pivotField showAll="0"/>
    <pivotField numFmtId="4"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Fields count="1">
    <field x="-2"/>
  </colFields>
  <colItems count="2">
    <i>
      <x/>
    </i>
    <i i="1">
      <x v="1"/>
    </i>
  </colItems>
  <dataFields count="2">
    <dataField name="MAPE - Average of APE" fld="10" subtotal="average" baseField="3" baseItem="0" numFmtId="10"/>
    <dataField name="Count of APE" fld="10" subtotal="count" baseField="7" baseItem="1"/>
  </dataField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206E6D-D350-42DE-9401-45608D2B4D93}" name="FC month"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C Month">
  <location ref="J4:M12" firstHeaderRow="0" firstDataRow="1" firstDataCol="1"/>
  <pivotFields count="21">
    <pivotField showAll="0"/>
    <pivotField numFmtId="14" showAll="0"/>
    <pivotField axis="axisRow" showAll="0">
      <items count="8">
        <item x="0"/>
        <item x="1"/>
        <item x="2"/>
        <item x="3"/>
        <item x="4"/>
        <item x="5"/>
        <item x="6"/>
        <item t="default"/>
      </items>
    </pivotField>
    <pivotField showAll="0"/>
    <pivotField showAll="0"/>
    <pivotField numFmtId="4"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Fields count="1">
    <field x="-2"/>
  </colFields>
  <colItems count="3">
    <i>
      <x/>
    </i>
    <i i="1">
      <x v="1"/>
    </i>
    <i i="2">
      <x v="2"/>
    </i>
  </colItems>
  <dataFields count="3">
    <dataField name="MAPE - Average of APE" fld="10" subtotal="average" baseField="3" baseItem="0" numFmtId="10"/>
    <dataField name="Count of APE" fld="10" subtotal="count" baseField="7" baseItem="1"/>
    <dataField name="BIAS - Average of Signed error" fld="11" subtotal="average" baseField="2" baseItem="0" numFmtId="10"/>
  </dataFields>
  <conditionalFormats count="1">
    <conditionalFormat scope="data" priority="3">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BD9D4DD-3743-4FA0-B6E4-A61EF13A85C4}" name="Horizon"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rizon ">
  <location ref="F4:H13" firstHeaderRow="0" firstDataRow="1" firstDataCol="1"/>
  <pivotFields count="21">
    <pivotField showAll="0"/>
    <pivotField numFmtId="14" showAll="0"/>
    <pivotField showAll="0"/>
    <pivotField showAll="0"/>
    <pivotField showAll="0"/>
    <pivotField numFmtId="4" showAll="0"/>
    <pivotField showAll="0"/>
    <pivotField axis="axisRow" showAll="0">
      <items count="9">
        <item x="0"/>
        <item x="1"/>
        <item x="2"/>
        <item x="3"/>
        <item x="4"/>
        <item x="5"/>
        <item x="6"/>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7"/>
  </rowFields>
  <rowItems count="9">
    <i>
      <x/>
    </i>
    <i>
      <x v="1"/>
    </i>
    <i>
      <x v="2"/>
    </i>
    <i>
      <x v="3"/>
    </i>
    <i>
      <x v="4"/>
    </i>
    <i>
      <x v="5"/>
    </i>
    <i>
      <x v="6"/>
    </i>
    <i>
      <x v="7"/>
    </i>
    <i t="grand">
      <x/>
    </i>
  </rowItems>
  <colFields count="1">
    <field x="-2"/>
  </colFields>
  <colItems count="2">
    <i>
      <x/>
    </i>
    <i i="1">
      <x v="1"/>
    </i>
  </colItems>
  <dataFields count="2">
    <dataField name="MAPE - Average of APE" fld="10" subtotal="average" baseField="3" baseItem="0" numFmtId="10"/>
    <dataField name="Count of APE" fld="10" subtotal="count" baseField="7" baseItem="1"/>
  </dataFields>
  <conditionalFormats count="1">
    <conditionalFormat scope="data" priority="4">
      <pivotAreas count="1">
        <pivotArea outline="0"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BAC84A-5DAD-41FB-AFB6-3D5EE6470E82}" name="FI"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C42" firstHeaderRow="0" firstDataRow="1" firstDataCol="1"/>
  <pivotFields count="21">
    <pivotField showAll="0"/>
    <pivotField numFmtId="14" showAll="0"/>
    <pivotField showAll="0"/>
    <pivotField axis="axisRow" showAll="0">
      <items count="9">
        <item x="0"/>
        <item x="3"/>
        <item x="4"/>
        <item x="5"/>
        <item x="6"/>
        <item x="2"/>
        <item x="7"/>
        <item x="1"/>
        <item t="default"/>
      </items>
    </pivotField>
    <pivotField showAll="0"/>
    <pivotField numFmtId="4"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Fields count="1">
    <field x="-2"/>
  </colFields>
  <colItems count="2">
    <i>
      <x/>
    </i>
    <i i="1">
      <x v="1"/>
    </i>
  </colItems>
  <dataFields count="2">
    <dataField name="MAPE - Average of APE" fld="10" subtotal="average" baseField="3" baseItem="0" numFmtId="10"/>
    <dataField name="BIAS - Average of Signed error" fld="11" subtotal="average" baseField="3" baseItem="0" numFmtId="10"/>
  </dataFields>
  <conditionalFormats count="1">
    <conditionalFormat scope="field" priority="6">
      <pivotAreas count="1">
        <pivotArea outline="0" collapsedLevelsAreSubtotals="1" fieldPosition="0">
          <references count="2">
            <reference field="4294967294" count="1" selected="0">
              <x v="0"/>
            </reference>
            <reference field="3"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DCFCEE49-81C9-4151-8DE9-5EC8B6C1191C}" autoFormatId="16" applyNumberFormats="0" applyBorderFormats="0" applyFontFormats="0" applyPatternFormats="0" applyAlignmentFormats="0" applyWidthHeightFormats="0">
  <queryTableRefresh nextId="14" unboundColumnsRight="5">
    <queryTableFields count="11">
      <queryTableField id="1" name="ID" tableColumnId="1"/>
      <queryTableField id="2" name="ID.1.Name" tableColumnId="2"/>
      <queryTableField id="3" name="Date" tableColumnId="3"/>
      <queryTableField id="4" name="FI" tableColumnId="4"/>
      <queryTableField id="5" name="Type" tableColumnId="5"/>
      <queryTableField id="12" name="Bankdata Model forecast" tableColumnId="12"/>
      <queryTableField id="8" dataBound="0" tableColumnId="8"/>
      <queryTableField id="9" dataBound="0" tableColumnId="9"/>
      <queryTableField id="10" dataBound="0" tableColumnId="10"/>
      <queryTableField id="11" dataBound="0" tableColumnId="11"/>
      <queryTableField id="1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6" xr16:uid="{30B81F27-87F8-4808-BF36-E1DEC91DE3E9}" autoFormatId="16" applyNumberFormats="0" applyBorderFormats="0" applyFontFormats="0" applyPatternFormats="0" applyAlignmentFormats="0" applyWidthHeightFormats="0">
  <queryTableRefresh nextId="22" unboundColumnsRight="8">
    <queryTableFields count="21">
      <queryTableField id="1" name="ID" tableColumnId="1"/>
      <queryTableField id="2" name="Date" tableColumnId="2"/>
      <queryTableField id="3" name="FC_Month" tableColumnId="3"/>
      <queryTableField id="4" name="FI" tableColumnId="4"/>
      <queryTableField id="5" name="Type" tableColumnId="5"/>
      <queryTableField id="6" name="Q" tableColumnId="6"/>
      <queryTableField id="7" name="Actuals.Q" tableColumnId="7"/>
      <queryTableField id="8" name="Horizon" tableColumnId="8"/>
      <queryTableField id="9" name="Error(bias)" tableColumnId="9"/>
      <queryTableField id="10" name="Absolute Error" tableColumnId="10"/>
      <queryTableField id="11" name="APE" tableColumnId="11"/>
      <queryTableField id="12" name="SignedPE" tableColumnId="12"/>
      <queryTableField id="13" name="ID.1.Name" tableColumnId="13"/>
      <queryTableField id="14" dataBound="0" tableColumnId="14"/>
      <queryTableField id="15" dataBound="0"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18B19ABA-8EF8-43D3-A6F9-99572201101F}" autoFormatId="16" applyNumberFormats="0" applyBorderFormats="0" applyFontFormats="0" applyPatternFormats="0" applyAlignmentFormats="0" applyWidthHeightFormats="0">
  <queryTableRefresh nextId="7">
    <queryTableFields count="6">
      <queryTableField id="1" name="ID" tableColumnId="1"/>
      <queryTableField id="2" name="Date" tableColumnId="2"/>
      <queryTableField id="3" name="FC_Month" tableColumnId="3"/>
      <queryTableField id="4" name="FI" tableColumnId="4"/>
      <queryTableField id="5" name="Type" tableColumnId="5"/>
      <queryTableField id="6" name="Q"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37DE70D1-4C52-447E-A827-A86D1E4B855D}" autoFormatId="16" applyNumberFormats="0" applyBorderFormats="0" applyFontFormats="0" applyPatternFormats="0" applyAlignmentFormats="0" applyWidthHeightFormats="0">
  <queryTableRefresh nextId="10">
    <queryTableFields count="6">
      <queryTableField id="1" name="ID" tableColumnId="1"/>
      <queryTableField id="2" name="Date" tableColumnId="2"/>
      <queryTableField id="3" name="FC_Month" tableColumnId="3"/>
      <queryTableField id="4" name="FI" tableColumnId="4"/>
      <queryTableField id="5" name="Type" tableColumnId="5"/>
      <queryTableField id="6" name="Q"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 xr10:uid="{0118046C-4C01-407D-A286-531888B3A7EA}" sourceName="ID">
  <pivotTables>
    <pivotTable tabId="11" name="PivotTable10"/>
  </pivotTables>
  <data>
    <tabular pivotCacheId="1279158384">
      <items count="13">
        <i x="0"/>
        <i x="2"/>
        <i x="1" s="1"/>
        <i x="3"/>
        <i x="4"/>
        <i x="5"/>
        <i x="6"/>
        <i x="7"/>
        <i x="8"/>
        <i x="9"/>
        <i x="10"/>
        <i x="11"/>
        <i x="1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 xr10:uid="{4BC21F75-57E6-4319-9004-3A7F46427815}" sourceName="FI">
  <pivotTables>
    <pivotTable tabId="11" name="PivotTable10"/>
  </pivotTables>
  <data>
    <tabular pivotCacheId="1279158384">
      <items count="8">
        <i x="0" s="1"/>
        <i x="3"/>
        <i x="4"/>
        <i x="5"/>
        <i x="6"/>
        <i x="2"/>
        <i x="7"/>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D" xr10:uid="{9646AFE1-128D-4E97-B0DB-A8CB33D6F1BD}" cache="Slicer_ID" caption="ID" rowHeight="257175"/>
  <slicer name="FI" xr10:uid="{807B7633-923A-423A-BFB0-2CF59C42C332}" cache="Slicer_FI" caption="FI"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62D10F9-DAB1-4973-9D0E-CCAFD7C4C31F}" name="_2025_DEC_Forecast" displayName="_2025_DEC_Forecast" ref="A1:K105" tableType="queryTable" totalsRowShown="0">
  <autoFilter ref="A1:K105" xr:uid="{362D10F9-DAB1-4973-9D0E-CCAFD7C4C31F}"/>
  <tableColumns count="11">
    <tableColumn id="1" xr3:uid="{F8CFAC08-012C-4302-A66E-DE39DE327F67}" uniqueName="1" name="ID" queryTableFieldId="1"/>
    <tableColumn id="2" xr3:uid="{EA422B2B-B9FC-44CC-BD34-A5F7C95E5410}" uniqueName="2" name="ID.1.Name" queryTableFieldId="2" dataDxfId="8"/>
    <tableColumn id="3" xr3:uid="{CC06D163-3B2A-4A12-8003-ED662DF12734}" uniqueName="3" name="Date" queryTableFieldId="3" dataDxfId="7"/>
    <tableColumn id="4" xr3:uid="{6A4DBAE1-0246-477C-8DC3-0AAF3FD16A89}" uniqueName="4" name="FI" queryTableFieldId="4"/>
    <tableColumn id="5" xr3:uid="{99169D2A-04D6-4C03-8183-C1EBAF92D295}" uniqueName="5" name="Type" queryTableFieldId="5" dataDxfId="6"/>
    <tableColumn id="12" xr3:uid="{05E8246D-268F-40B9-BEFF-9447F63A9B9E}" uniqueName="12" name="Bankdata Model forecast" queryTableFieldId="12" dataDxfId="4"/>
    <tableColumn id="8" xr3:uid="{F97EBA21-B83E-43D6-8B69-FB3C44A51FD6}" uniqueName="8" name="SND_Dec" queryTableFieldId="8" dataDxfId="3">
      <calculatedColumnFormula>SUMIFS(Actuals!$F:$F,Actuals!$A:$A,A2,Actuals!$D:$D,D2,Actuals!$B:$B,DATE(2024,12,31))</calculatedColumnFormula>
    </tableColumn>
    <tableColumn id="9" xr3:uid="{72B92024-CBB6-4F4A-BE40-24F555D8E79F}" uniqueName="9" name="BiasAdj_Dec" queryTableFieldId="9" dataDxfId="2">
      <calculatedColumnFormula>F2*(1/(1+AVERAGEIFS(Forecasts!$L:$L,Forecasts!$A:$A,A2,Forecasts!$D:$D,D2,Forecasts!$R:$R,"1 train date (May-Aug)")))</calculatedColumnFormula>
    </tableColumn>
    <tableColumn id="10" xr3:uid="{80653F2C-16AE-487F-85AE-0C5F1B6EEEEA}" uniqueName="10" name="Chosen" queryTableFieldId="10" dataDxfId="5">
      <calculatedColumnFormula>_xlfn.XLOOKUP(A2,'Forecast method comparsion'!$A$23:$A$35,'Forecast method comparsion'!$F$23:$F$35,"Model")</calculatedColumnFormula>
    </tableColumn>
    <tableColumn id="11" xr3:uid="{B61C9844-EBC7-46AA-88D5-9459CA440431}" uniqueName="11" name="Final forecast" queryTableFieldId="11" dataDxfId="1">
      <calculatedColumnFormula>IF(ISNUMBER(SEARCH("SND",I2)),G2,IF(ISNUMBER(SEARCH("Bias",I2)),H2,F2))</calculatedColumnFormula>
    </tableColumn>
    <tableColumn id="13" xr3:uid="{DC8B9C32-A34C-4A5B-AF3E-9B4FC8E2BDDC}" uniqueName="13" name="Deviation from Bankdata" queryTableFieldId="13" dataDxfId="0" dataCellStyle="Per cent">
      <calculatedColumnFormula>IFERROR((J2-F2)/F2,"")</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4825392-3A95-4084-97D1-DF63CB3C9332}" name="Table5" displayName="Table5" ref="A1:B5" totalsRowShown="0" headerRowDxfId="18" dataDxfId="19">
  <autoFilter ref="A1:B5" xr:uid="{54825392-3A95-4084-97D1-DF63CB3C9332}"/>
  <tableColumns count="2">
    <tableColumn id="1" xr3:uid="{90F075FF-9CAF-440C-B0E3-930CF1ABC6D1}" name="Method"/>
    <tableColumn id="2" xr3:uid="{747EE86F-A50A-4B62-B2DB-579D62F75D7F}" name="Formula"/>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ED6C1AD-48E7-4AB2-873E-C3169A518DC3}" name="Table6" displayName="Table6" ref="A2:F9" totalsRowShown="0">
  <autoFilter ref="A2:F9" xr:uid="{FED6C1AD-48E7-4AB2-873E-C3169A518DC3}"/>
  <tableColumns count="6">
    <tableColumn id="1" xr3:uid="{55EC5BA8-447D-44C0-A7A8-B6A4701B7A64}" name="Month" dataDxfId="44"/>
    <tableColumn id="2" xr3:uid="{1E400159-2297-401E-BB8C-2D850E96FD89}" name="Forecast" dataDxfId="43">
      <calculatedColumnFormula>SUMIFS(Forecasts[Q],Forecasts[ID],$L$2,Forecasts[FI],$L$3,Forecasts[FC_Month],5,Forecasts[Date],A3)</calculatedColumnFormula>
    </tableColumn>
    <tableColumn id="3" xr3:uid="{A17E1308-E746-4C4A-86CC-D2B292571D80}" name="Actual_Q" dataDxfId="42">
      <calculatedColumnFormula>SUMIFS(Actuals[Q],Actuals[ID],$L$2,Actuals[FI],$L$3,Actuals[Date],A3)</calculatedColumnFormula>
    </tableColumn>
    <tableColumn id="4" xr3:uid="{D1D75B20-8944-4F7E-9579-24AAF719E7EE}" name="Cumulate forecast" dataDxfId="41">
      <calculatedColumnFormula>D2+B3</calculatedColumnFormula>
    </tableColumn>
    <tableColumn id="5" xr3:uid="{A4747949-C008-4E1C-854C-8B86647DA6DF}" name="Cumulate actual" dataDxfId="40">
      <calculatedColumnFormula>E2+C3</calculatedColumnFormula>
    </tableColumn>
    <tableColumn id="6" xr3:uid="{978834D8-0121-4CE3-BAFD-F8C3272DB72B}" name="Cumulate deviation" dataDxfId="39" dataCellStyle="Per cent">
      <calculatedColumnFormula>(D3-E3)/E3</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8B16363-88BA-4F1D-A8E6-66C94B47EAC3}" name="Forecasts" displayName="Forecasts" ref="A1:U3641" tableType="queryTable" totalsRowShown="0">
  <autoFilter ref="A1:U3641" xr:uid="{68B16363-88BA-4F1D-A8E6-66C94B47EAC3}"/>
  <tableColumns count="21">
    <tableColumn id="1" xr3:uid="{C38241AC-A40A-4C0B-A4AB-BC444707EC5A}" uniqueName="1" name="ID" queryTableFieldId="1"/>
    <tableColumn id="2" xr3:uid="{ADB8B2D2-4A5F-4A52-AC18-04ACDBDD7399}" uniqueName="2" name="Date" queryTableFieldId="2" dataDxfId="38"/>
    <tableColumn id="3" xr3:uid="{69219D70-60FE-4FA2-A97F-ACA3CE72D9BD}" uniqueName="3" name="FC_Month" queryTableFieldId="3"/>
    <tableColumn id="4" xr3:uid="{29BEA7B0-52D0-4845-A2B1-30A8A9F87C12}" uniqueName="4" name="FI" queryTableFieldId="4"/>
    <tableColumn id="5" xr3:uid="{0701221C-8A90-4F05-AD8D-411F2FB512ED}" uniqueName="5" name="Type" queryTableFieldId="5" dataDxfId="37"/>
    <tableColumn id="6" xr3:uid="{947B3A07-CEBF-4A44-90CE-21E17AA2E29A}" uniqueName="6" name="Q" queryTableFieldId="6" dataDxfId="36"/>
    <tableColumn id="7" xr3:uid="{0AC5F767-80A5-49CF-97D5-8B56B78C4AD8}" uniqueName="7" name="Actuals.Q" queryTableFieldId="7" dataDxfId="35"/>
    <tableColumn id="8" xr3:uid="{45BCBB4F-7513-4C24-B840-52E7601EE3C1}" uniqueName="8" name="Horizon" queryTableFieldId="8"/>
    <tableColumn id="9" xr3:uid="{2BADCB27-63F0-4180-A71E-64974DC01F77}" uniqueName="9" name="Error(bias)" queryTableFieldId="9" dataDxfId="34"/>
    <tableColumn id="10" xr3:uid="{55B88FD6-F49C-46D9-B6E4-C22450B1A5C4}" uniqueName="10" name="Absolute Error" queryTableFieldId="10" dataDxfId="33"/>
    <tableColumn id="11" xr3:uid="{8C2E2F1C-6DE0-47FD-AF2C-E877C2C78393}" uniqueName="11" name="APE" queryTableFieldId="11" dataDxfId="32" dataCellStyle="Per cent"/>
    <tableColumn id="12" xr3:uid="{C8D70580-9814-47F5-A6D1-8768C07868D3}" uniqueName="12" name="SignedPE" queryTableFieldId="12" dataDxfId="31"/>
    <tableColumn id="13" xr3:uid="{0FAD239E-DCF2-4BC0-B9D1-F0757DB1E063}" uniqueName="13" name="ID.1.Name" queryTableFieldId="13" dataDxfId="30"/>
    <tableColumn id="14" xr3:uid="{C9B6F713-27B0-4685-9EFB-3FA9685C64E1}" uniqueName="14" name="SeasonalBase" queryTableFieldId="14" dataDxfId="17">
      <calculatedColumnFormula>SUMIFS(Actuals!$F:$F,Actuals!$A:$A,$A2,Actuals!$D:$D,$D2,Actuals!$B:$B,EDATE($B2,-12))</calculatedColumnFormula>
    </tableColumn>
    <tableColumn id="15" xr3:uid="{A2E70712-8CF7-493F-96DB-B433C7F19169}" uniqueName="15" name="Drift" queryTableFieldId="15" dataDxfId="16">
      <calculatedColumnFormula>AVERAGE(SUMIFS(Actuals!$F:$F,Actuals!$A:$A,$A2,Actuals!$D:$D,$D2,Actuals!$B:$B,EOMONTH(DATE(2025,$C2-1,1),0))/SUMIFS(Actuals!$F:$F,Actuals!$A:$A,$A2,Actuals!$D:$D,$D2,Actuals!$B:$B,EOMONTH(DATE(2024,$C2-1,1),0)),
 SUMIFS(Actuals!$F:$F,Actuals!$A:$A,$A2,Actuals!$D:$D,$D2,Actuals!$B:$B,EOMONTH(DATE(2025,$C2-2,1),0))/SUMIFS(Actuals!$F:$F,Actuals!$A:$A,$A2,Actuals!$D:$D,$D2,Actuals!$B:$B,EOMONTH(DATE(2024,$C2-2,1),0)),
 SUMIFS(Actuals!$F:$F,Actuals!$A:$A,$A2,Actuals!$D:$D,$D2,Actuals!$B:$B,EOMONTH(DATE(2025,$C2-3,1),0))/SUMIFS(Actuals!$F:$F,Actuals!$A:$A,$A2,Actuals!$D:$D,$D2,Actuals!$B:$B,EOMONTH(DATE(2024,$C2-3,1),0))
)</calculatedColumnFormula>
    </tableColumn>
    <tableColumn id="16" xr3:uid="{C49A0B65-22D4-4CDB-8DE3-531D6BE34CF8}" uniqueName="16" name="SND" queryTableFieldId="16" dataDxfId="15">
      <calculatedColumnFormula>N2*O2</calculatedColumnFormula>
    </tableColumn>
    <tableColumn id="17" xr3:uid="{38DB4BB9-1399-4A95-9CF0-58A03B67B4E0}" uniqueName="17" name="APE- SND" queryTableFieldId="17" dataDxfId="14" dataCellStyle="Per cent">
      <calculatedColumnFormula>IFERROR(ABS(P2-G2)/ABS(G2),"")</calculatedColumnFormula>
    </tableColumn>
    <tableColumn id="18" xr3:uid="{38EB412B-5456-4E1D-9481-CD9A962477F7}" uniqueName="18" name="Window" queryTableFieldId="18" dataDxfId="13">
      <calculatedColumnFormula>IF(C2&lt;=8,"1 train date (May-Aug)","2 Test data (Sep-Nov)")</calculatedColumnFormula>
    </tableColumn>
    <tableColumn id="19" xr3:uid="{B485740B-5F9C-416B-9891-E015B79DDE9C}" uniqueName="19" name="BiasFactor" queryTableFieldId="19" dataDxfId="12">
      <calculatedColumnFormula>1/(1+AVERAGEIFS($L:$L,$A:$A,$A2,$R:$R,"1 train date (May-Aug)"))</calculatedColumnFormula>
    </tableColumn>
    <tableColumn id="20" xr3:uid="{F7AD5C36-A4F5-4788-99CA-0370794E2CAA}" uniqueName="20" name="BiasAdjustForecast" queryTableFieldId="20" dataDxfId="11">
      <calculatedColumnFormula>F2*S2</calculatedColumnFormula>
    </tableColumn>
    <tableColumn id="21" xr3:uid="{29C97959-DBAD-4BC6-8685-E6583AA09A88}" uniqueName="21" name="APE-bias adjusted" queryTableFieldId="21" dataDxfId="10" dataCellStyle="Per cent">
      <calculatedColumnFormula>IFERROR(ABS(T2-G2)/ABS(G2),"")</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DED698-F5FA-4871-A7D8-6A90861303BD}" name="Actuals" displayName="Actuals" ref="A1:F3641" tableType="queryTable" totalsRowShown="0">
  <autoFilter ref="A1:F3641" xr:uid="{7EDED698-F5FA-4871-A7D8-6A90861303BD}"/>
  <tableColumns count="6">
    <tableColumn id="1" xr3:uid="{6FB86067-CE63-4D6F-8B8B-10E19F267F46}" uniqueName="1" name="ID" queryTableFieldId="1"/>
    <tableColumn id="2" xr3:uid="{FD24EDE5-0A87-4F39-A3E0-21024F38A77F}" uniqueName="2" name="Date" queryTableFieldId="2" dataDxfId="29"/>
    <tableColumn id="3" xr3:uid="{521E4B42-6B3D-4AC5-BB67-B57FBAC6A8FD}" uniqueName="3" name="FC_Month" queryTableFieldId="3"/>
    <tableColumn id="4" xr3:uid="{D6B4A120-EECE-4414-AB70-5BA68F5D4D5F}" uniqueName="4" name="FI" queryTableFieldId="4"/>
    <tableColumn id="5" xr3:uid="{C5EF38D0-D092-4FC5-93D3-198A5A6FCFF0}" uniqueName="5" name="Type" queryTableFieldId="5" dataDxfId="28"/>
    <tableColumn id="6" xr3:uid="{1745E26C-CE0F-4879-9BA9-0C828AD26721}" uniqueName="6" name="Q" queryTableFieldId="6"/>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60C0D6-3435-4096-8837-1073D67646F1}" name="Case1___Data" displayName="Case1___Data" ref="A1:F7281" tableType="queryTable" totalsRowShown="0">
  <autoFilter ref="A1:F7281" xr:uid="{3160C0D6-3435-4096-8837-1073D67646F1}"/>
  <tableColumns count="6">
    <tableColumn id="1" xr3:uid="{9D4736FF-9C51-4ECB-883F-E262ABA6C131}" uniqueName="1" name="ID" queryTableFieldId="1"/>
    <tableColumn id="2" xr3:uid="{13B5AB11-38CC-4CEA-9E78-6C8916F6D6F7}" uniqueName="2" name="Date" queryTableFieldId="2" dataDxfId="27"/>
    <tableColumn id="3" xr3:uid="{2858716B-C472-45F6-A999-8707F000056C}" uniqueName="3" name="FC_Month" queryTableFieldId="3" dataDxfId="26"/>
    <tableColumn id="4" xr3:uid="{1BACD538-45B1-42F8-A28E-60E7BCF9B9A8}" uniqueName="4" name="FI" queryTableFieldId="4"/>
    <tableColumn id="5" xr3:uid="{F73DD0B6-749B-480F-9510-BC5FF3497587}" uniqueName="5" name="Type" queryTableFieldId="5" dataDxfId="25"/>
    <tableColumn id="6" xr3:uid="{B3438B96-49C9-4A30-A958-3D1AAC834319}" uniqueName="6" name="Q" queryTableFieldId="6"/>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88B9F01-9103-43EF-AF47-196E9C7243A0}" name="Table4" displayName="Table4" ref="A1:C14" totalsRowShown="0" headerRowDxfId="24" dataDxfId="23">
  <autoFilter ref="A1:C14" xr:uid="{488B9F01-9103-43EF-AF47-196E9C7243A0}"/>
  <tableColumns count="3">
    <tableColumn id="1" xr3:uid="{DCEFF088-58C9-430D-9AE6-3615B004315E}" name="Cost ID" dataDxfId="22"/>
    <tableColumn id="2" xr3:uid="{5461B680-4182-451B-A576-6DD93674C39C}" name="Name" dataDxfId="21"/>
    <tableColumn id="3" xr3:uid="{319A4CF8-7B66-4B8A-BCFF-7D5F9ECE84AC}" name="Description" dataDxfId="2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F3872-1413-4CBE-9134-1471CA6C6ACD}">
  <dimension ref="A1:K105"/>
  <sheetViews>
    <sheetView workbookViewId="0">
      <selection activeCell="H20" sqref="H20"/>
    </sheetView>
  </sheetViews>
  <sheetFormatPr defaultRowHeight="15"/>
  <cols>
    <col min="1" max="1" width="5.28515625" bestFit="1" customWidth="1"/>
    <col min="2" max="2" width="25.140625" bestFit="1" customWidth="1"/>
    <col min="3" max="3" width="10.7109375" bestFit="1" customWidth="1"/>
    <col min="4" max="4" width="5" bestFit="1" customWidth="1"/>
    <col min="5" max="5" width="8.5703125" bestFit="1" customWidth="1"/>
    <col min="6" max="6" width="25.7109375" style="3" bestFit="1" customWidth="1"/>
    <col min="7" max="7" width="11.7109375" style="3" bestFit="1" customWidth="1"/>
    <col min="8" max="8" width="14.28515625" style="3" bestFit="1" customWidth="1"/>
    <col min="9" max="9" width="24.7109375" bestFit="1" customWidth="1"/>
    <col min="10" max="10" width="17.140625" style="3" bestFit="1" customWidth="1"/>
  </cols>
  <sheetData>
    <row r="1" spans="1:11">
      <c r="A1" t="s">
        <v>0</v>
      </c>
      <c r="B1" t="s">
        <v>48</v>
      </c>
      <c r="C1" t="s">
        <v>1</v>
      </c>
      <c r="D1" t="s">
        <v>3</v>
      </c>
      <c r="E1" t="s">
        <v>4</v>
      </c>
      <c r="F1" s="3" t="s">
        <v>146</v>
      </c>
      <c r="G1" s="3" t="s">
        <v>143</v>
      </c>
      <c r="H1" s="3" t="s">
        <v>144</v>
      </c>
      <c r="I1" t="s">
        <v>145</v>
      </c>
      <c r="J1" s="3" t="s">
        <v>147</v>
      </c>
      <c r="K1" t="s">
        <v>148</v>
      </c>
    </row>
    <row r="2" spans="1:11">
      <c r="A2">
        <v>150</v>
      </c>
      <c r="B2" s="29" t="s">
        <v>22</v>
      </c>
      <c r="C2" s="1">
        <v>46022</v>
      </c>
      <c r="D2">
        <v>1</v>
      </c>
      <c r="E2" s="29" t="s">
        <v>7</v>
      </c>
      <c r="F2" s="3">
        <v>246397.59840888067</v>
      </c>
      <c r="G2" s="3">
        <f>SUMIFS(Actuals!$F:$F,Actuals!$A:$A,A2,Actuals!$D:$D,D2,Actuals!$B:$B,DATE(2024,12,31))</f>
        <v>242329.95</v>
      </c>
      <c r="H2" s="3">
        <f>F2*(1/(1+AVERAGEIFS(Forecasts!$L:$L,Forecasts!$A:$A,A2,Forecasts!$D:$D,D2,Forecasts!$R:$R,"1 train date (May-Aug)")))</f>
        <v>248333.39434139646</v>
      </c>
      <c r="I2" t="str">
        <f>_xlfn.XLOOKUP(A2,'Forecast method comparsion'!$A$23:$A$35,'Forecast method comparsion'!$F$23:$F$35,"Model")</f>
        <v>Bias djust based on model</v>
      </c>
      <c r="J2" s="3">
        <f t="shared" ref="J2:J33" si="0">IF(ISNUMBER(SEARCH("SND",I2)),G2,IF(ISNUMBER(SEARCH("Bias",I2)),H2,F2))</f>
        <v>248333.39434139646</v>
      </c>
      <c r="K2" s="2">
        <f t="shared" ref="K2:K33" si="1">IFERROR((J2-F2)/F2,"")</f>
        <v>7.8563912352078193E-3</v>
      </c>
    </row>
    <row r="3" spans="1:11">
      <c r="A3">
        <v>150</v>
      </c>
      <c r="B3" s="29" t="s">
        <v>22</v>
      </c>
      <c r="C3" s="1">
        <v>46022</v>
      </c>
      <c r="D3">
        <v>51</v>
      </c>
      <c r="E3" s="29" t="s">
        <v>7</v>
      </c>
      <c r="F3" s="3">
        <v>276948.46719539992</v>
      </c>
      <c r="G3" s="3">
        <f>SUMIFS(Actuals!$F:$F,Actuals!$A:$A,A3,Actuals!$D:$D,D3,Actuals!$B:$B,DATE(2024,12,31))</f>
        <v>265701.89999999997</v>
      </c>
      <c r="H3" s="3">
        <f>F3*(1/(1+AVERAGEIFS(Forecasts!$L:$L,Forecasts!$A:$A,A3,Forecasts!$D:$D,D3,Forecasts!$R:$R,"1 train date (May-Aug)")))</f>
        <v>278480.02608611871</v>
      </c>
      <c r="I3" t="str">
        <f>_xlfn.XLOOKUP(A3,'Forecast method comparsion'!$A$23:$A$35,'Forecast method comparsion'!$F$23:$F$35,"Model")</f>
        <v>Bias djust based on model</v>
      </c>
      <c r="J3" s="3">
        <f t="shared" si="0"/>
        <v>278480.02608611871</v>
      </c>
      <c r="K3" s="2">
        <f t="shared" si="1"/>
        <v>5.5301222867509383E-3</v>
      </c>
    </row>
    <row r="4" spans="1:11">
      <c r="A4">
        <v>2370</v>
      </c>
      <c r="B4" s="29" t="s">
        <v>26</v>
      </c>
      <c r="C4" s="1">
        <v>46022</v>
      </c>
      <c r="D4">
        <v>1</v>
      </c>
      <c r="E4" s="29" t="s">
        <v>7</v>
      </c>
      <c r="F4" s="3">
        <v>18442.8</v>
      </c>
      <c r="G4" s="3">
        <f>SUMIFS(Actuals!$F:$F,Actuals!$A:$A,A4,Actuals!$D:$D,D4,Actuals!$B:$B,DATE(2024,12,31))</f>
        <v>16240.95</v>
      </c>
      <c r="H4" s="3">
        <f>F4*(1/(1+AVERAGEIFS(Forecasts!$L:$L,Forecasts!$A:$A,A4,Forecasts!$D:$D,D4,Forecasts!$R:$R,"1 train date (May-Aug)")))</f>
        <v>19780.136800350076</v>
      </c>
      <c r="I4" t="str">
        <f>_xlfn.XLOOKUP(A4,'Forecast method comparsion'!$A$23:$A$35,'Forecast method comparsion'!$F$23:$F$35,"Model")</f>
        <v>Bias djust based on model</v>
      </c>
      <c r="J4" s="3">
        <f t="shared" si="0"/>
        <v>19780.136800350076</v>
      </c>
      <c r="K4" s="2">
        <f t="shared" si="1"/>
        <v>7.2512677052837773E-2</v>
      </c>
    </row>
    <row r="5" spans="1:11">
      <c r="A5">
        <v>360</v>
      </c>
      <c r="B5" s="29" t="s">
        <v>24</v>
      </c>
      <c r="C5" s="1">
        <v>46022</v>
      </c>
      <c r="D5">
        <v>1</v>
      </c>
      <c r="E5" s="29" t="s">
        <v>7</v>
      </c>
      <c r="F5" s="3">
        <v>52822.181241752434</v>
      </c>
      <c r="G5" s="3">
        <f>SUMIFS(Actuals!$F:$F,Actuals!$A:$A,A5,Actuals!$D:$D,D5,Actuals!$B:$B,DATE(2024,12,31))</f>
        <v>49146.75</v>
      </c>
      <c r="H5" s="3">
        <f>F5*(1/(1+AVERAGEIFS(Forecasts!$L:$L,Forecasts!$A:$A,A5,Forecasts!$D:$D,D5,Forecasts!$R:$R,"1 train date (May-Aug)")))</f>
        <v>52530.399208529037</v>
      </c>
      <c r="I5" t="str">
        <f>_xlfn.XLOOKUP(A5,'Forecast method comparsion'!$A$23:$A$35,'Forecast method comparsion'!$F$23:$F$35,"Model")</f>
        <v>Model</v>
      </c>
      <c r="J5" s="3">
        <f t="shared" si="0"/>
        <v>52822.181241752434</v>
      </c>
      <c r="K5" s="2">
        <f t="shared" si="1"/>
        <v>0</v>
      </c>
    </row>
    <row r="6" spans="1:11">
      <c r="A6">
        <v>9649</v>
      </c>
      <c r="B6" s="29" t="s">
        <v>28</v>
      </c>
      <c r="C6" s="1">
        <v>46022</v>
      </c>
      <c r="D6">
        <v>1</v>
      </c>
      <c r="E6" s="29" t="s">
        <v>7</v>
      </c>
      <c r="F6" s="3">
        <v>2124.9167264371226</v>
      </c>
      <c r="G6" s="3">
        <f>SUMIFS(Actuals!$F:$F,Actuals!$A:$A,A6,Actuals!$D:$D,D6,Actuals!$B:$B,DATE(2024,12,31))</f>
        <v>2713.5</v>
      </c>
      <c r="H6" s="3">
        <f>F6*(1/(1+AVERAGEIFS(Forecasts!$L:$L,Forecasts!$A:$A,A6,Forecasts!$D:$D,D6,Forecasts!$R:$R,"1 train date (May-Aug)")))</f>
        <v>2245.5802229963751</v>
      </c>
      <c r="I6" t="str">
        <f>_xlfn.XLOOKUP(A6,'Forecast method comparsion'!$A$23:$A$35,'Forecast method comparsion'!$F$23:$F$35,"Model")</f>
        <v>Bias djust based on model</v>
      </c>
      <c r="J6" s="3">
        <f t="shared" si="0"/>
        <v>2245.5802229963751</v>
      </c>
      <c r="K6" s="2">
        <f t="shared" si="1"/>
        <v>5.678504717762313E-2</v>
      </c>
    </row>
    <row r="7" spans="1:11">
      <c r="A7">
        <v>9652</v>
      </c>
      <c r="B7" s="29" t="s">
        <v>30</v>
      </c>
      <c r="C7" s="1">
        <v>46022</v>
      </c>
      <c r="D7">
        <v>1</v>
      </c>
      <c r="E7" s="29" t="s">
        <v>7</v>
      </c>
      <c r="F7" s="3">
        <v>63189.48078672844</v>
      </c>
      <c r="G7" s="3">
        <f>SUMIFS(Actuals!$F:$F,Actuals!$A:$A,A7,Actuals!$D:$D,D7,Actuals!$B:$B,DATE(2024,12,31))</f>
        <v>71197.650000000009</v>
      </c>
      <c r="H7" s="3">
        <f>F7*(1/(1+AVERAGEIFS(Forecasts!$L:$L,Forecasts!$A:$A,A7,Forecasts!$D:$D,D7,Forecasts!$R:$R,"1 train date (May-Aug)")))</f>
        <v>60357.70828513553</v>
      </c>
      <c r="I7" t="str">
        <f>_xlfn.XLOOKUP(A7,'Forecast method comparsion'!$A$23:$A$35,'Forecast method comparsion'!$F$23:$F$35,"Model")</f>
        <v>Model</v>
      </c>
      <c r="J7" s="3">
        <f t="shared" si="0"/>
        <v>63189.48078672844</v>
      </c>
      <c r="K7" s="2">
        <f t="shared" si="1"/>
        <v>0</v>
      </c>
    </row>
    <row r="8" spans="1:11">
      <c r="A8">
        <v>9656</v>
      </c>
      <c r="B8" s="29" t="s">
        <v>32</v>
      </c>
      <c r="C8" s="1">
        <v>46022</v>
      </c>
      <c r="D8">
        <v>1</v>
      </c>
      <c r="E8" s="29" t="s">
        <v>7</v>
      </c>
      <c r="F8" s="3">
        <v>877784.21704172029</v>
      </c>
      <c r="G8" s="3">
        <f>SUMIFS(Actuals!$F:$F,Actuals!$A:$A,A8,Actuals!$D:$D,D8,Actuals!$B:$B,DATE(2024,12,31))</f>
        <v>858139.65</v>
      </c>
      <c r="H8" s="3">
        <f>F8*(1/(1+AVERAGEIFS(Forecasts!$L:$L,Forecasts!$A:$A,A8,Forecasts!$D:$D,D8,Forecasts!$R:$R,"1 train date (May-Aug)")))</f>
        <v>910525.74494671158</v>
      </c>
      <c r="I8" t="str">
        <f>_xlfn.XLOOKUP(A8,'Forecast method comparsion'!$A$23:$A$35,'Forecast method comparsion'!$F$23:$F$35,"Model")</f>
        <v xml:space="preserve">SND </v>
      </c>
      <c r="J8" s="3">
        <f t="shared" si="0"/>
        <v>858139.65</v>
      </c>
      <c r="K8" s="2">
        <f t="shared" si="1"/>
        <v>-2.2379722328484945E-2</v>
      </c>
    </row>
    <row r="9" spans="1:11">
      <c r="A9">
        <v>9657</v>
      </c>
      <c r="B9" s="29" t="s">
        <v>34</v>
      </c>
      <c r="C9" s="1">
        <v>46022</v>
      </c>
      <c r="D9">
        <v>1</v>
      </c>
      <c r="E9" s="29" t="s">
        <v>7</v>
      </c>
      <c r="F9" s="3">
        <v>5833.8</v>
      </c>
      <c r="G9" s="3">
        <f>SUMIFS(Actuals!$F:$F,Actuals!$A:$A,A9,Actuals!$D:$D,D9,Actuals!$B:$B,DATE(2024,12,31))</f>
        <v>5353.2</v>
      </c>
      <c r="H9" s="3">
        <f>F9*(1/(1+AVERAGEIFS(Forecasts!$L:$L,Forecasts!$A:$A,A9,Forecasts!$D:$D,D9,Forecasts!$R:$R,"1 train date (May-Aug)")))</f>
        <v>5975.8526248012049</v>
      </c>
      <c r="I9" t="str">
        <f>_xlfn.XLOOKUP(A9,'Forecast method comparsion'!$A$23:$A$35,'Forecast method comparsion'!$F$23:$F$35,"Model")</f>
        <v xml:space="preserve">SND </v>
      </c>
      <c r="J9" s="3">
        <f t="shared" si="0"/>
        <v>5353.2</v>
      </c>
      <c r="K9" s="2">
        <f t="shared" si="1"/>
        <v>-8.2381980870101887E-2</v>
      </c>
    </row>
    <row r="10" spans="1:11">
      <c r="A10">
        <v>9683</v>
      </c>
      <c r="B10" s="29" t="s">
        <v>36</v>
      </c>
      <c r="C10" s="1">
        <v>46022</v>
      </c>
      <c r="D10">
        <v>1</v>
      </c>
      <c r="E10" s="29" t="s">
        <v>7</v>
      </c>
      <c r="F10" s="3">
        <v>3790079.9332728246</v>
      </c>
      <c r="G10" s="3">
        <f>SUMIFS(Actuals!$F:$F,Actuals!$A:$A,A10,Actuals!$D:$D,D10,Actuals!$B:$B,DATE(2024,12,31))</f>
        <v>3703664.7</v>
      </c>
      <c r="H10" s="3">
        <f>F10*(1/(1+AVERAGEIFS(Forecasts!$L:$L,Forecasts!$A:$A,A10,Forecasts!$D:$D,D10,Forecasts!$R:$R,"1 train date (May-Aug)")))</f>
        <v>3890749.3832271891</v>
      </c>
      <c r="I10" t="str">
        <f>_xlfn.XLOOKUP(A10,'Forecast method comparsion'!$A$23:$A$35,'Forecast method comparsion'!$F$23:$F$35,"Model")</f>
        <v>SND</v>
      </c>
      <c r="J10" s="3">
        <f t="shared" si="0"/>
        <v>3703664.7</v>
      </c>
      <c r="K10" s="2">
        <f t="shared" si="1"/>
        <v>-2.2800372233364171E-2</v>
      </c>
    </row>
    <row r="11" spans="1:11">
      <c r="A11">
        <v>9692</v>
      </c>
      <c r="B11" s="29" t="s">
        <v>38</v>
      </c>
      <c r="C11" s="1">
        <v>46022</v>
      </c>
      <c r="D11">
        <v>1</v>
      </c>
      <c r="E11" s="29" t="s">
        <v>7</v>
      </c>
      <c r="F11" s="3">
        <v>735985.8</v>
      </c>
      <c r="G11" s="3">
        <f>SUMIFS(Actuals!$F:$F,Actuals!$A:$A,A11,Actuals!$D:$D,D11,Actuals!$B:$B,DATE(2024,12,31))</f>
        <v>917622.9</v>
      </c>
      <c r="H11" s="3">
        <f>F11*(1/(1+AVERAGEIFS(Forecasts!$L:$L,Forecasts!$A:$A,A11,Forecasts!$D:$D,D11,Forecasts!$R:$R,"1 train date (May-Aug)")))</f>
        <v>675377.68255616794</v>
      </c>
      <c r="I11" t="str">
        <f>_xlfn.XLOOKUP(A11,'Forecast method comparsion'!$A$23:$A$35,'Forecast method comparsion'!$F$23:$F$35,"Model")</f>
        <v>Model</v>
      </c>
      <c r="J11" s="3">
        <f t="shared" si="0"/>
        <v>735985.8</v>
      </c>
      <c r="K11" s="2">
        <f t="shared" si="1"/>
        <v>0</v>
      </c>
    </row>
    <row r="12" spans="1:11">
      <c r="A12">
        <v>9700</v>
      </c>
      <c r="B12" s="29" t="s">
        <v>40</v>
      </c>
      <c r="C12" s="1">
        <v>46022</v>
      </c>
      <c r="D12">
        <v>1</v>
      </c>
      <c r="E12" s="29" t="s">
        <v>7</v>
      </c>
      <c r="F12" s="3">
        <v>1126167.8334378789</v>
      </c>
      <c r="G12" s="3">
        <f>SUMIFS(Actuals!$F:$F,Actuals!$A:$A,A12,Actuals!$D:$D,D12,Actuals!$B:$B,DATE(2024,12,31))</f>
        <v>1145662.6500000001</v>
      </c>
      <c r="H12" s="3">
        <f>F12*(1/(1+AVERAGEIFS(Forecasts!$L:$L,Forecasts!$A:$A,A12,Forecasts!$D:$D,D12,Forecasts!$R:$R,"1 train date (May-Aug)")))</f>
        <v>1134699.9687711801</v>
      </c>
      <c r="I12" t="str">
        <f>_xlfn.XLOOKUP(A12,'Forecast method comparsion'!$A$23:$A$35,'Forecast method comparsion'!$F$23:$F$35,"Model")</f>
        <v>SND</v>
      </c>
      <c r="J12" s="3">
        <f t="shared" si="0"/>
        <v>1145662.6500000001</v>
      </c>
      <c r="K12" s="2">
        <f t="shared" si="1"/>
        <v>1.731075598439798E-2</v>
      </c>
    </row>
    <row r="13" spans="1:11">
      <c r="A13">
        <v>9701</v>
      </c>
      <c r="B13" s="29" t="s">
        <v>42</v>
      </c>
      <c r="C13" s="1">
        <v>46022</v>
      </c>
      <c r="D13">
        <v>1</v>
      </c>
      <c r="E13" s="29" t="s">
        <v>7</v>
      </c>
      <c r="F13" s="3">
        <v>24766.75868872548</v>
      </c>
      <c r="G13" s="3">
        <f>SUMIFS(Actuals!$F:$F,Actuals!$A:$A,A13,Actuals!$D:$D,D13,Actuals!$B:$B,DATE(2024,12,31))</f>
        <v>24485.4</v>
      </c>
      <c r="H13" s="3">
        <f>F13*(1/(1+AVERAGEIFS(Forecasts!$L:$L,Forecasts!$A:$A,A13,Forecasts!$D:$D,D13,Forecasts!$R:$R,"1 train date (May-Aug)")))</f>
        <v>25049.43601306757</v>
      </c>
      <c r="I13" t="str">
        <f>_xlfn.XLOOKUP(A13,'Forecast method comparsion'!$A$23:$A$35,'Forecast method comparsion'!$F$23:$F$35,"Model")</f>
        <v>SND</v>
      </c>
      <c r="J13" s="3">
        <f t="shared" si="0"/>
        <v>24485.4</v>
      </c>
      <c r="K13" s="2">
        <f t="shared" si="1"/>
        <v>-1.136033553125226E-2</v>
      </c>
    </row>
    <row r="14" spans="1:11">
      <c r="A14">
        <v>9702</v>
      </c>
      <c r="B14" s="29" t="s">
        <v>44</v>
      </c>
      <c r="C14" s="1">
        <v>46022</v>
      </c>
      <c r="D14">
        <v>1</v>
      </c>
      <c r="E14" s="29" t="s">
        <v>7</v>
      </c>
      <c r="F14" s="3">
        <v>19775.25</v>
      </c>
      <c r="G14" s="3">
        <f>SUMIFS(Actuals!$F:$F,Actuals!$A:$A,A14,Actuals!$D:$D,D14,Actuals!$B:$B,DATE(2024,12,31))</f>
        <v>17204.400000000001</v>
      </c>
      <c r="H14" s="3">
        <f>F14*(1/(1+AVERAGEIFS(Forecasts!$L:$L,Forecasts!$A:$A,A14,Forecasts!$D:$D,D14,Forecasts!$R:$R,"1 train date (May-Aug)")))</f>
        <v>21052.613849061752</v>
      </c>
      <c r="I14" t="str">
        <f>_xlfn.XLOOKUP(A14,'Forecast method comparsion'!$A$23:$A$35,'Forecast method comparsion'!$F$23:$F$35,"Model")</f>
        <v>SND</v>
      </c>
      <c r="J14" s="3">
        <f t="shared" si="0"/>
        <v>17204.400000000001</v>
      </c>
      <c r="K14" s="2">
        <f t="shared" si="1"/>
        <v>-0.13000341335760601</v>
      </c>
    </row>
    <row r="15" spans="1:11">
      <c r="A15">
        <v>9768</v>
      </c>
      <c r="B15" s="29" t="s">
        <v>46</v>
      </c>
      <c r="C15" s="1">
        <v>46022</v>
      </c>
      <c r="D15">
        <v>1</v>
      </c>
      <c r="E15" s="29" t="s">
        <v>7</v>
      </c>
      <c r="F15" s="3">
        <v>588193.21016510786</v>
      </c>
      <c r="G15" s="3">
        <f>SUMIFS(Actuals!$F:$F,Actuals!$A:$A,A15,Actuals!$D:$D,D15,Actuals!$B:$B,DATE(2024,12,31))</f>
        <v>538879.95000000007</v>
      </c>
      <c r="H15" s="3">
        <f>F15*(1/(1+AVERAGEIFS(Forecasts!$L:$L,Forecasts!$A:$A,A15,Forecasts!$D:$D,D15,Forecasts!$R:$R,"1 train date (May-Aug)")))</f>
        <v>584878.15627797204</v>
      </c>
      <c r="I15" t="str">
        <f>_xlfn.XLOOKUP(A15,'Forecast method comparsion'!$A$23:$A$35,'Forecast method comparsion'!$F$23:$F$35,"Model")</f>
        <v>Bias djust based on model</v>
      </c>
      <c r="J15" s="3">
        <f t="shared" si="0"/>
        <v>584878.15627797204</v>
      </c>
      <c r="K15" s="2">
        <f t="shared" si="1"/>
        <v>-5.6359948225265435E-3</v>
      </c>
    </row>
    <row r="16" spans="1:11">
      <c r="A16">
        <v>2370</v>
      </c>
      <c r="B16" s="29" t="s">
        <v>26</v>
      </c>
      <c r="C16" s="1">
        <v>46022</v>
      </c>
      <c r="D16">
        <v>51</v>
      </c>
      <c r="E16" s="29" t="s">
        <v>7</v>
      </c>
      <c r="F16" s="3">
        <v>28770.972432932467</v>
      </c>
      <c r="G16" s="3">
        <f>SUMIFS(Actuals!$F:$F,Actuals!$A:$A,A16,Actuals!$D:$D,D16,Actuals!$B:$B,DATE(2024,12,31))</f>
        <v>33529.5</v>
      </c>
      <c r="H16" s="3">
        <f>F16*(1/(1+AVERAGEIFS(Forecasts!$L:$L,Forecasts!$A:$A,A16,Forecasts!$D:$D,D16,Forecasts!$R:$R,"1 train date (May-Aug)")))</f>
        <v>27302.128461350432</v>
      </c>
      <c r="I16" t="str">
        <f>_xlfn.XLOOKUP(A16,'Forecast method comparsion'!$A$23:$A$35,'Forecast method comparsion'!$F$23:$F$35,"Model")</f>
        <v>Bias djust based on model</v>
      </c>
      <c r="J16" s="3">
        <f t="shared" si="0"/>
        <v>27302.128461350432</v>
      </c>
      <c r="K16" s="2">
        <f t="shared" si="1"/>
        <v>-5.1052983176221541E-2</v>
      </c>
    </row>
    <row r="17" spans="1:11">
      <c r="A17">
        <v>360</v>
      </c>
      <c r="B17" s="29" t="s">
        <v>24</v>
      </c>
      <c r="C17" s="1">
        <v>46022</v>
      </c>
      <c r="D17">
        <v>51</v>
      </c>
      <c r="E17" s="29" t="s">
        <v>7</v>
      </c>
      <c r="F17" s="3">
        <v>52036.799999999996</v>
      </c>
      <c r="G17" s="3">
        <f>SUMIFS(Actuals!$F:$F,Actuals!$A:$A,A17,Actuals!$D:$D,D17,Actuals!$B:$B,DATE(2024,12,31))</f>
        <v>55737</v>
      </c>
      <c r="H17" s="3">
        <f>F17*(1/(1+AVERAGEIFS(Forecasts!$L:$L,Forecasts!$A:$A,A17,Forecasts!$D:$D,D17,Forecasts!$R:$R,"1 train date (May-Aug)")))</f>
        <v>43504.813219612326</v>
      </c>
      <c r="I17" t="str">
        <f>_xlfn.XLOOKUP(A17,'Forecast method comparsion'!$A$23:$A$35,'Forecast method comparsion'!$F$23:$F$35,"Model")</f>
        <v>Model</v>
      </c>
      <c r="J17" s="3">
        <f t="shared" si="0"/>
        <v>52036.799999999996</v>
      </c>
      <c r="K17" s="2">
        <f t="shared" si="1"/>
        <v>0</v>
      </c>
    </row>
    <row r="18" spans="1:11">
      <c r="A18">
        <v>9649</v>
      </c>
      <c r="B18" s="29" t="s">
        <v>28</v>
      </c>
      <c r="C18" s="1">
        <v>46022</v>
      </c>
      <c r="D18">
        <v>51</v>
      </c>
      <c r="E18" s="29" t="s">
        <v>7</v>
      </c>
      <c r="F18" s="3">
        <v>2682.6408306714243</v>
      </c>
      <c r="G18" s="3">
        <f>SUMIFS(Actuals!$F:$F,Actuals!$A:$A,A18,Actuals!$D:$D,D18,Actuals!$B:$B,DATE(2024,12,31))</f>
        <v>2532.2999999999997</v>
      </c>
      <c r="H18" s="3">
        <f>F18*(1/(1+AVERAGEIFS(Forecasts!$L:$L,Forecasts!$A:$A,A18,Forecasts!$D:$D,D18,Forecasts!$R:$R,"1 train date (May-Aug)")))</f>
        <v>2573.2384480358696</v>
      </c>
      <c r="I18" t="str">
        <f>_xlfn.XLOOKUP(A18,'Forecast method comparsion'!$A$23:$A$35,'Forecast method comparsion'!$F$23:$F$35,"Model")</f>
        <v>Bias djust based on model</v>
      </c>
      <c r="J18" s="3">
        <f t="shared" si="0"/>
        <v>2573.2384480358696</v>
      </c>
      <c r="K18" s="2">
        <f t="shared" si="1"/>
        <v>-4.0781599006741762E-2</v>
      </c>
    </row>
    <row r="19" spans="1:11">
      <c r="A19">
        <v>9652</v>
      </c>
      <c r="B19" s="29" t="s">
        <v>30</v>
      </c>
      <c r="C19" s="1">
        <v>46022</v>
      </c>
      <c r="D19">
        <v>51</v>
      </c>
      <c r="E19" s="29" t="s">
        <v>7</v>
      </c>
      <c r="F19" s="3">
        <v>63313.5</v>
      </c>
      <c r="G19" s="3">
        <f>SUMIFS(Actuals!$F:$F,Actuals!$A:$A,A19,Actuals!$D:$D,D19,Actuals!$B:$B,DATE(2024,12,31))</f>
        <v>105219.59999999999</v>
      </c>
      <c r="H19" s="3">
        <f>F19*(1/(1+AVERAGEIFS(Forecasts!$L:$L,Forecasts!$A:$A,A19,Forecasts!$D:$D,D19,Forecasts!$R:$R,"1 train date (May-Aug)")))</f>
        <v>55289.039683884701</v>
      </c>
      <c r="I19" t="str">
        <f>_xlfn.XLOOKUP(A19,'Forecast method comparsion'!$A$23:$A$35,'Forecast method comparsion'!$F$23:$F$35,"Model")</f>
        <v>Model</v>
      </c>
      <c r="J19" s="3">
        <f t="shared" si="0"/>
        <v>63313.5</v>
      </c>
      <c r="K19" s="2">
        <f t="shared" si="1"/>
        <v>0</v>
      </c>
    </row>
    <row r="20" spans="1:11">
      <c r="A20">
        <v>9656</v>
      </c>
      <c r="B20" s="29" t="s">
        <v>32</v>
      </c>
      <c r="C20" s="1">
        <v>46022</v>
      </c>
      <c r="D20">
        <v>51</v>
      </c>
      <c r="E20" s="29" t="s">
        <v>7</v>
      </c>
      <c r="F20" s="3">
        <v>957020.74559768848</v>
      </c>
      <c r="G20" s="3">
        <f>SUMIFS(Actuals!$F:$F,Actuals!$A:$A,A20,Actuals!$D:$D,D20,Actuals!$B:$B,DATE(2024,12,31))</f>
        <v>858730.79999999993</v>
      </c>
      <c r="H20" s="3">
        <f>F20*(1/(1+AVERAGEIFS(Forecasts!$L:$L,Forecasts!$A:$A,A20,Forecasts!$D:$D,D20,Forecasts!$R:$R,"1 train date (May-Aug)")))</f>
        <v>970021.82703562535</v>
      </c>
      <c r="I20" t="str">
        <f>_xlfn.XLOOKUP(A20,'Forecast method comparsion'!$A$23:$A$35,'Forecast method comparsion'!$F$23:$F$35,"Model")</f>
        <v xml:space="preserve">SND </v>
      </c>
      <c r="J20" s="3">
        <f t="shared" si="0"/>
        <v>858730.79999999993</v>
      </c>
      <c r="K20" s="2">
        <f t="shared" si="1"/>
        <v>-0.10270409084633113</v>
      </c>
    </row>
    <row r="21" spans="1:11">
      <c r="A21">
        <v>9657</v>
      </c>
      <c r="B21" s="29" t="s">
        <v>34</v>
      </c>
      <c r="C21" s="1">
        <v>46022</v>
      </c>
      <c r="D21">
        <v>51</v>
      </c>
      <c r="E21" s="29" t="s">
        <v>7</v>
      </c>
      <c r="F21" s="3">
        <v>6015.5692347091526</v>
      </c>
      <c r="G21" s="3">
        <f>SUMIFS(Actuals!$F:$F,Actuals!$A:$A,A21,Actuals!$D:$D,D21,Actuals!$B:$B,DATE(2024,12,31))</f>
        <v>5334.9</v>
      </c>
      <c r="H21" s="3">
        <f>F21*(1/(1+AVERAGEIFS(Forecasts!$L:$L,Forecasts!$A:$A,A21,Forecasts!$D:$D,D21,Forecasts!$R:$R,"1 train date (May-Aug)")))</f>
        <v>6092.2984987473774</v>
      </c>
      <c r="I21" t="str">
        <f>_xlfn.XLOOKUP(A21,'Forecast method comparsion'!$A$23:$A$35,'Forecast method comparsion'!$F$23:$F$35,"Model")</f>
        <v xml:space="preserve">SND </v>
      </c>
      <c r="J21" s="3">
        <f t="shared" si="0"/>
        <v>5334.9</v>
      </c>
      <c r="K21" s="2">
        <f t="shared" si="1"/>
        <v>-0.11315125936574193</v>
      </c>
    </row>
    <row r="22" spans="1:11">
      <c r="A22">
        <v>9683</v>
      </c>
      <c r="B22" s="29" t="s">
        <v>36</v>
      </c>
      <c r="C22" s="1">
        <v>46022</v>
      </c>
      <c r="D22">
        <v>51</v>
      </c>
      <c r="E22" s="29" t="s">
        <v>7</v>
      </c>
      <c r="F22" s="3">
        <v>3542899.6315891724</v>
      </c>
      <c r="G22" s="3">
        <f>SUMIFS(Actuals!$F:$F,Actuals!$A:$A,A22,Actuals!$D:$D,D22,Actuals!$B:$B,DATE(2024,12,31))</f>
        <v>3536097.6</v>
      </c>
      <c r="H22" s="3">
        <f>F22*(1/(1+AVERAGEIFS(Forecasts!$L:$L,Forecasts!$A:$A,A22,Forecasts!$D:$D,D22,Forecasts!$R:$R,"1 train date (May-Aug)")))</f>
        <v>3607432.9232617398</v>
      </c>
      <c r="I22" t="str">
        <f>_xlfn.XLOOKUP(A22,'Forecast method comparsion'!$A$23:$A$35,'Forecast method comparsion'!$F$23:$F$35,"Model")</f>
        <v>SND</v>
      </c>
      <c r="J22" s="3">
        <f t="shared" si="0"/>
        <v>3536097.6</v>
      </c>
      <c r="K22" s="2">
        <f t="shared" si="1"/>
        <v>-1.9199052461221586E-3</v>
      </c>
    </row>
    <row r="23" spans="1:11">
      <c r="A23">
        <v>9692</v>
      </c>
      <c r="B23" s="29" t="s">
        <v>38</v>
      </c>
      <c r="C23" s="1">
        <v>46022</v>
      </c>
      <c r="D23">
        <v>51</v>
      </c>
      <c r="E23" s="29" t="s">
        <v>7</v>
      </c>
      <c r="F23" s="3">
        <v>759000</v>
      </c>
      <c r="G23" s="3">
        <f>SUMIFS(Actuals!$F:$F,Actuals!$A:$A,A23,Actuals!$D:$D,D23,Actuals!$B:$B,DATE(2024,12,31))</f>
        <v>780575.4</v>
      </c>
      <c r="H23" s="3">
        <f>F23*(1/(1+AVERAGEIFS(Forecasts!$L:$L,Forecasts!$A:$A,A23,Forecasts!$D:$D,D23,Forecasts!$R:$R,"1 train date (May-Aug)")))</f>
        <v>706310.97496981884</v>
      </c>
      <c r="I23" t="str">
        <f>_xlfn.XLOOKUP(A23,'Forecast method comparsion'!$A$23:$A$35,'Forecast method comparsion'!$F$23:$F$35,"Model")</f>
        <v>Model</v>
      </c>
      <c r="J23" s="3">
        <f t="shared" si="0"/>
        <v>759000</v>
      </c>
      <c r="K23" s="2">
        <f t="shared" si="1"/>
        <v>0</v>
      </c>
    </row>
    <row r="24" spans="1:11">
      <c r="A24">
        <v>9700</v>
      </c>
      <c r="B24" s="29" t="s">
        <v>40</v>
      </c>
      <c r="C24" s="1">
        <v>46022</v>
      </c>
      <c r="D24">
        <v>51</v>
      </c>
      <c r="E24" s="29" t="s">
        <v>7</v>
      </c>
      <c r="F24" s="3">
        <v>1249878.3018282168</v>
      </c>
      <c r="G24" s="3">
        <f>SUMIFS(Actuals!$F:$F,Actuals!$A:$A,A24,Actuals!$D:$D,D24,Actuals!$B:$B,DATE(2024,12,31))</f>
        <v>1227732.5999999999</v>
      </c>
      <c r="H24" s="3">
        <f>F24*(1/(1+AVERAGEIFS(Forecasts!$L:$L,Forecasts!$A:$A,A24,Forecasts!$D:$D,D24,Forecasts!$R:$R,"1 train date (May-Aug)")))</f>
        <v>1257914.3436705444</v>
      </c>
      <c r="I24" t="str">
        <f>_xlfn.XLOOKUP(A24,'Forecast method comparsion'!$A$23:$A$35,'Forecast method comparsion'!$F$23:$F$35,"Model")</f>
        <v>SND</v>
      </c>
      <c r="J24" s="3">
        <f t="shared" si="0"/>
        <v>1227732.5999999999</v>
      </c>
      <c r="K24" s="2">
        <f t="shared" si="1"/>
        <v>-1.7718286489031797E-2</v>
      </c>
    </row>
    <row r="25" spans="1:11">
      <c r="A25">
        <v>9701</v>
      </c>
      <c r="B25" s="29" t="s">
        <v>42</v>
      </c>
      <c r="C25" s="1">
        <v>46022</v>
      </c>
      <c r="D25">
        <v>51</v>
      </c>
      <c r="E25" s="29" t="s">
        <v>7</v>
      </c>
      <c r="F25" s="3">
        <v>17415.541453696078</v>
      </c>
      <c r="G25" s="3">
        <f>SUMIFS(Actuals!$F:$F,Actuals!$A:$A,A25,Actuals!$D:$D,D25,Actuals!$B:$B,DATE(2024,12,31))</f>
        <v>17199.3</v>
      </c>
      <c r="H25" s="3">
        <f>F25*(1/(1+AVERAGEIFS(Forecasts!$L:$L,Forecasts!$A:$A,A25,Forecasts!$D:$D,D25,Forecasts!$R:$R,"1 train date (May-Aug)")))</f>
        <v>17624.470384651297</v>
      </c>
      <c r="I25" t="str">
        <f>_xlfn.XLOOKUP(A25,'Forecast method comparsion'!$A$23:$A$35,'Forecast method comparsion'!$F$23:$F$35,"Model")</f>
        <v>SND</v>
      </c>
      <c r="J25" s="3">
        <f t="shared" si="0"/>
        <v>17199.3</v>
      </c>
      <c r="K25" s="2">
        <f t="shared" si="1"/>
        <v>-1.2416579425395128E-2</v>
      </c>
    </row>
    <row r="26" spans="1:11">
      <c r="A26">
        <v>9702</v>
      </c>
      <c r="B26" s="29" t="s">
        <v>44</v>
      </c>
      <c r="C26" s="1">
        <v>46022</v>
      </c>
      <c r="D26">
        <v>51</v>
      </c>
      <c r="E26" s="29" t="s">
        <v>7</v>
      </c>
      <c r="F26" s="3">
        <v>13307.478001850137</v>
      </c>
      <c r="G26" s="3">
        <f>SUMIFS(Actuals!$F:$F,Actuals!$A:$A,A26,Actuals!$D:$D,D26,Actuals!$B:$B,DATE(2024,12,31))</f>
        <v>12906</v>
      </c>
      <c r="H26" s="3">
        <f>F26*(1/(1+AVERAGEIFS(Forecasts!$L:$L,Forecasts!$A:$A,A26,Forecasts!$D:$D,D26,Forecasts!$R:$R,"1 train date (May-Aug)")))</f>
        <v>13634.95844652017</v>
      </c>
      <c r="I26" t="str">
        <f>_xlfn.XLOOKUP(A26,'Forecast method comparsion'!$A$23:$A$35,'Forecast method comparsion'!$F$23:$F$35,"Model")</f>
        <v>SND</v>
      </c>
      <c r="J26" s="3">
        <f t="shared" si="0"/>
        <v>12906</v>
      </c>
      <c r="K26" s="2">
        <f t="shared" si="1"/>
        <v>-3.0169353035512776E-2</v>
      </c>
    </row>
    <row r="27" spans="1:11">
      <c r="A27">
        <v>9768</v>
      </c>
      <c r="B27" s="29" t="s">
        <v>46</v>
      </c>
      <c r="C27" s="1">
        <v>46022</v>
      </c>
      <c r="D27">
        <v>51</v>
      </c>
      <c r="E27" s="29" t="s">
        <v>7</v>
      </c>
      <c r="F27" s="3">
        <v>570373.5</v>
      </c>
      <c r="G27" s="3">
        <f>SUMIFS(Actuals!$F:$F,Actuals!$A:$A,A27,Actuals!$D:$D,D27,Actuals!$B:$B,DATE(2024,12,31))</f>
        <v>501654.89999999997</v>
      </c>
      <c r="H27" s="3">
        <f>F27*(1/(1+AVERAGEIFS(Forecasts!$L:$L,Forecasts!$A:$A,A27,Forecasts!$D:$D,D27,Forecasts!$R:$R,"1 train date (May-Aug)")))</f>
        <v>547979.03195768443</v>
      </c>
      <c r="I27" t="str">
        <f>_xlfn.XLOOKUP(A27,'Forecast method comparsion'!$A$23:$A$35,'Forecast method comparsion'!$F$23:$F$35,"Model")</f>
        <v>Bias djust based on model</v>
      </c>
      <c r="J27" s="3">
        <f t="shared" si="0"/>
        <v>547979.03195768443</v>
      </c>
      <c r="K27" s="2">
        <f t="shared" si="1"/>
        <v>-3.9262812950313378E-2</v>
      </c>
    </row>
    <row r="28" spans="1:11">
      <c r="A28">
        <v>150</v>
      </c>
      <c r="B28" s="29" t="s">
        <v>22</v>
      </c>
      <c r="C28" s="1">
        <v>46022</v>
      </c>
      <c r="D28">
        <v>24</v>
      </c>
      <c r="E28" s="29" t="s">
        <v>7</v>
      </c>
      <c r="F28" s="3">
        <v>336055.21550342353</v>
      </c>
      <c r="G28" s="3">
        <f>SUMIFS(Actuals!$F:$F,Actuals!$A:$A,A28,Actuals!$D:$D,D28,Actuals!$B:$B,DATE(2024,12,31))</f>
        <v>359662.5</v>
      </c>
      <c r="H28" s="3">
        <f>F28*(1/(1+AVERAGEIFS(Forecasts!$L:$L,Forecasts!$A:$A,A28,Forecasts!$D:$D,D28,Forecasts!$R:$R,"1 train date (May-Aug)")))</f>
        <v>335917.47885678418</v>
      </c>
      <c r="I28" t="str">
        <f>_xlfn.XLOOKUP(A28,'Forecast method comparsion'!$A$23:$A$35,'Forecast method comparsion'!$F$23:$F$35,"Model")</f>
        <v>Bias djust based on model</v>
      </c>
      <c r="J28" s="3">
        <f t="shared" si="0"/>
        <v>335917.47885678418</v>
      </c>
      <c r="K28" s="2">
        <f t="shared" si="1"/>
        <v>-4.0986314237981112E-4</v>
      </c>
    </row>
    <row r="29" spans="1:11">
      <c r="A29">
        <v>2370</v>
      </c>
      <c r="B29" s="29" t="s">
        <v>26</v>
      </c>
      <c r="C29" s="1">
        <v>46022</v>
      </c>
      <c r="D29">
        <v>24</v>
      </c>
      <c r="E29" s="29" t="s">
        <v>7</v>
      </c>
      <c r="F29" s="3">
        <v>15525</v>
      </c>
      <c r="G29" s="3">
        <f>SUMIFS(Actuals!$F:$F,Actuals!$A:$A,A29,Actuals!$D:$D,D29,Actuals!$B:$B,DATE(2024,12,31))</f>
        <v>15436.800000000001</v>
      </c>
      <c r="H29" s="3">
        <f>F29*(1/(1+AVERAGEIFS(Forecasts!$L:$L,Forecasts!$A:$A,A29,Forecasts!$D:$D,D29,Forecasts!$R:$R,"1 train date (May-Aug)")))</f>
        <v>18062.501177855393</v>
      </c>
      <c r="I29" t="str">
        <f>_xlfn.XLOOKUP(A29,'Forecast method comparsion'!$A$23:$A$35,'Forecast method comparsion'!$F$23:$F$35,"Model")</f>
        <v>Bias djust based on model</v>
      </c>
      <c r="J29" s="3">
        <f t="shared" si="0"/>
        <v>18062.501177855393</v>
      </c>
      <c r="K29" s="2">
        <f t="shared" si="1"/>
        <v>0.16344613061870483</v>
      </c>
    </row>
    <row r="30" spans="1:11">
      <c r="A30">
        <v>360</v>
      </c>
      <c r="B30" s="29" t="s">
        <v>24</v>
      </c>
      <c r="C30" s="1">
        <v>46022</v>
      </c>
      <c r="D30">
        <v>24</v>
      </c>
      <c r="E30" s="29" t="s">
        <v>7</v>
      </c>
      <c r="F30" s="3">
        <v>48537.488517259611</v>
      </c>
      <c r="G30" s="3">
        <f>SUMIFS(Actuals!$F:$F,Actuals!$A:$A,A30,Actuals!$D:$D,D30,Actuals!$B:$B,DATE(2024,12,31))</f>
        <v>33002.1</v>
      </c>
      <c r="H30" s="3">
        <f>F30*(1/(1+AVERAGEIFS(Forecasts!$L:$L,Forecasts!$A:$A,A30,Forecasts!$D:$D,D30,Forecasts!$R:$R,"1 train date (May-Aug)")))</f>
        <v>48715.408379807079</v>
      </c>
      <c r="I30" t="str">
        <f>_xlfn.XLOOKUP(A30,'Forecast method comparsion'!$A$23:$A$35,'Forecast method comparsion'!$F$23:$F$35,"Model")</f>
        <v>Model</v>
      </c>
      <c r="J30" s="3">
        <f t="shared" si="0"/>
        <v>48537.488517259611</v>
      </c>
      <c r="K30" s="2">
        <f t="shared" si="1"/>
        <v>0</v>
      </c>
    </row>
    <row r="31" spans="1:11">
      <c r="A31">
        <v>9649</v>
      </c>
      <c r="B31" s="29" t="s">
        <v>28</v>
      </c>
      <c r="C31" s="1">
        <v>46022</v>
      </c>
      <c r="D31">
        <v>24</v>
      </c>
      <c r="E31" s="29" t="s">
        <v>7</v>
      </c>
      <c r="F31" s="3">
        <v>3008.8751913865262</v>
      </c>
      <c r="G31" s="3">
        <f>SUMIFS(Actuals!$F:$F,Actuals!$A:$A,A31,Actuals!$D:$D,D31,Actuals!$B:$B,DATE(2024,12,31))</f>
        <v>2980.8</v>
      </c>
      <c r="H31" s="3">
        <f>F31*(1/(1+AVERAGEIFS(Forecasts!$L:$L,Forecasts!$A:$A,A31,Forecasts!$D:$D,D31,Forecasts!$R:$R,"1 train date (May-Aug)")))</f>
        <v>3241.138627978838</v>
      </c>
      <c r="I31" t="str">
        <f>_xlfn.XLOOKUP(A31,'Forecast method comparsion'!$A$23:$A$35,'Forecast method comparsion'!$F$23:$F$35,"Model")</f>
        <v>Bias djust based on model</v>
      </c>
      <c r="J31" s="3">
        <f t="shared" si="0"/>
        <v>3241.138627978838</v>
      </c>
      <c r="K31" s="2">
        <f t="shared" si="1"/>
        <v>7.7192778636086257E-2</v>
      </c>
    </row>
    <row r="32" spans="1:11">
      <c r="A32">
        <v>9652</v>
      </c>
      <c r="B32" s="29" t="s">
        <v>30</v>
      </c>
      <c r="C32" s="1">
        <v>46022</v>
      </c>
      <c r="D32">
        <v>24</v>
      </c>
      <c r="E32" s="29" t="s">
        <v>7</v>
      </c>
      <c r="F32" s="3">
        <v>65893.5</v>
      </c>
      <c r="G32" s="3">
        <f>SUMIFS(Actuals!$F:$F,Actuals!$A:$A,A32,Actuals!$D:$D,D32,Actuals!$B:$B,DATE(2024,12,31))</f>
        <v>69152.400000000009</v>
      </c>
      <c r="H32" s="3">
        <f>F32*(1/(1+AVERAGEIFS(Forecasts!$L:$L,Forecasts!$A:$A,A32,Forecasts!$D:$D,D32,Forecasts!$R:$R,"1 train date (May-Aug)")))</f>
        <v>54185.557899785941</v>
      </c>
      <c r="I32" t="str">
        <f>_xlfn.XLOOKUP(A32,'Forecast method comparsion'!$A$23:$A$35,'Forecast method comparsion'!$F$23:$F$35,"Model")</f>
        <v>Model</v>
      </c>
      <c r="J32" s="3">
        <f t="shared" si="0"/>
        <v>65893.5</v>
      </c>
      <c r="K32" s="2">
        <f t="shared" si="1"/>
        <v>0</v>
      </c>
    </row>
    <row r="33" spans="1:11">
      <c r="A33">
        <v>9656</v>
      </c>
      <c r="B33" s="29" t="s">
        <v>32</v>
      </c>
      <c r="C33" s="1">
        <v>46022</v>
      </c>
      <c r="D33">
        <v>24</v>
      </c>
      <c r="E33" s="29" t="s">
        <v>7</v>
      </c>
      <c r="F33" s="3">
        <v>893072.99877121637</v>
      </c>
      <c r="G33" s="3">
        <f>SUMIFS(Actuals!$F:$F,Actuals!$A:$A,A33,Actuals!$D:$D,D33,Actuals!$B:$B,DATE(2024,12,31))</f>
        <v>794220.3</v>
      </c>
      <c r="H33" s="3">
        <f>F33*(1/(1+AVERAGEIFS(Forecasts!$L:$L,Forecasts!$A:$A,A33,Forecasts!$D:$D,D33,Forecasts!$R:$R,"1 train date (May-Aug)")))</f>
        <v>901088.70981097966</v>
      </c>
      <c r="I33" t="str">
        <f>_xlfn.XLOOKUP(A33,'Forecast method comparsion'!$A$23:$A$35,'Forecast method comparsion'!$F$23:$F$35,"Model")</f>
        <v xml:space="preserve">SND </v>
      </c>
      <c r="J33" s="3">
        <f t="shared" si="0"/>
        <v>794220.3</v>
      </c>
      <c r="K33" s="2">
        <f t="shared" si="1"/>
        <v>-0.11068826278168555</v>
      </c>
    </row>
    <row r="34" spans="1:11">
      <c r="A34">
        <v>9657</v>
      </c>
      <c r="B34" s="29" t="s">
        <v>34</v>
      </c>
      <c r="C34" s="1">
        <v>46022</v>
      </c>
      <c r="D34">
        <v>24</v>
      </c>
      <c r="E34" s="29" t="s">
        <v>7</v>
      </c>
      <c r="F34" s="3">
        <v>5744.165703663929</v>
      </c>
      <c r="G34" s="3">
        <f>SUMIFS(Actuals!$F:$F,Actuals!$A:$A,A34,Actuals!$D:$D,D34,Actuals!$B:$B,DATE(2024,12,31))</f>
        <v>5323.5</v>
      </c>
      <c r="H34" s="3">
        <f>F34*(1/(1+AVERAGEIFS(Forecasts!$L:$L,Forecasts!$A:$A,A34,Forecasts!$D:$D,D34,Forecasts!$R:$R,"1 train date (May-Aug)")))</f>
        <v>5777.7891823801519</v>
      </c>
      <c r="I34" t="str">
        <f>_xlfn.XLOOKUP(A34,'Forecast method comparsion'!$A$23:$A$35,'Forecast method comparsion'!$F$23:$F$35,"Model")</f>
        <v xml:space="preserve">SND </v>
      </c>
      <c r="J34" s="3">
        <f t="shared" ref="J34:J65" si="2">IF(ISNUMBER(SEARCH("SND",I34)),G34,IF(ISNUMBER(SEARCH("Bias",I34)),H34,F34))</f>
        <v>5323.5</v>
      </c>
      <c r="K34" s="2">
        <f t="shared" ref="K34:K65" si="3">IFERROR((J34-F34)/F34,"")</f>
        <v>-7.3233559992116254E-2</v>
      </c>
    </row>
    <row r="35" spans="1:11">
      <c r="A35">
        <v>9683</v>
      </c>
      <c r="B35" s="29" t="s">
        <v>36</v>
      </c>
      <c r="C35" s="1">
        <v>46022</v>
      </c>
      <c r="D35">
        <v>24</v>
      </c>
      <c r="E35" s="29" t="s">
        <v>7</v>
      </c>
      <c r="F35" s="3">
        <v>3477948.7968327533</v>
      </c>
      <c r="G35" s="3">
        <f>SUMIFS(Actuals!$F:$F,Actuals!$A:$A,A35,Actuals!$D:$D,D35,Actuals!$B:$B,DATE(2024,12,31))</f>
        <v>3409377.3000000003</v>
      </c>
      <c r="H35" s="3">
        <f>F35*(1/(1+AVERAGEIFS(Forecasts!$L:$L,Forecasts!$A:$A,A35,Forecasts!$D:$D,D35,Forecasts!$R:$R,"1 train date (May-Aug)")))</f>
        <v>3541943.1329154852</v>
      </c>
      <c r="I35" t="str">
        <f>_xlfn.XLOOKUP(A35,'Forecast method comparsion'!$A$23:$A$35,'Forecast method comparsion'!$F$23:$F$35,"Model")</f>
        <v>SND</v>
      </c>
      <c r="J35" s="3">
        <f t="shared" si="2"/>
        <v>3409377.3000000003</v>
      </c>
      <c r="K35" s="2">
        <f t="shared" si="3"/>
        <v>-1.9716074283554357E-2</v>
      </c>
    </row>
    <row r="36" spans="1:11">
      <c r="A36">
        <v>9692</v>
      </c>
      <c r="B36" s="29" t="s">
        <v>38</v>
      </c>
      <c r="C36" s="1">
        <v>46022</v>
      </c>
      <c r="D36">
        <v>24</v>
      </c>
      <c r="E36" s="29" t="s">
        <v>7</v>
      </c>
      <c r="F36" s="3">
        <v>631223.1</v>
      </c>
      <c r="G36" s="3">
        <f>SUMIFS(Actuals!$F:$F,Actuals!$A:$A,A36,Actuals!$D:$D,D36,Actuals!$B:$B,DATE(2024,12,31))</f>
        <v>721252.8</v>
      </c>
      <c r="H36" s="3">
        <f>F36*(1/(1+AVERAGEIFS(Forecasts!$L:$L,Forecasts!$A:$A,A36,Forecasts!$D:$D,D36,Forecasts!$R:$R,"1 train date (May-Aug)")))</f>
        <v>589931.73489870958</v>
      </c>
      <c r="I36" t="str">
        <f>_xlfn.XLOOKUP(A36,'Forecast method comparsion'!$A$23:$A$35,'Forecast method comparsion'!$F$23:$F$35,"Model")</f>
        <v>Model</v>
      </c>
      <c r="J36" s="3">
        <f t="shared" si="2"/>
        <v>631223.1</v>
      </c>
      <c r="K36" s="2">
        <f t="shared" si="3"/>
        <v>0</v>
      </c>
    </row>
    <row r="37" spans="1:11">
      <c r="A37">
        <v>9700</v>
      </c>
      <c r="B37" s="29" t="s">
        <v>40</v>
      </c>
      <c r="C37" s="1">
        <v>46022</v>
      </c>
      <c r="D37">
        <v>24</v>
      </c>
      <c r="E37" s="29" t="s">
        <v>7</v>
      </c>
      <c r="F37" s="3">
        <v>968853.20718724304</v>
      </c>
      <c r="G37" s="3">
        <f>SUMIFS(Actuals!$F:$F,Actuals!$A:$A,A37,Actuals!$D:$D,D37,Actuals!$B:$B,DATE(2024,12,31))</f>
        <v>946861.20000000007</v>
      </c>
      <c r="H37" s="3">
        <f>F37*(1/(1+AVERAGEIFS(Forecasts!$L:$L,Forecasts!$A:$A,A37,Forecasts!$D:$D,D37,Forecasts!$R:$R,"1 train date (May-Aug)")))</f>
        <v>995226.02179203439</v>
      </c>
      <c r="I37" t="str">
        <f>_xlfn.XLOOKUP(A37,'Forecast method comparsion'!$A$23:$A$35,'Forecast method comparsion'!$F$23:$F$35,"Model")</f>
        <v>SND</v>
      </c>
      <c r="J37" s="3">
        <f t="shared" si="2"/>
        <v>946861.20000000007</v>
      </c>
      <c r="K37" s="2">
        <f t="shared" si="3"/>
        <v>-2.2699008502113302E-2</v>
      </c>
    </row>
    <row r="38" spans="1:11">
      <c r="A38">
        <v>9701</v>
      </c>
      <c r="B38" s="29" t="s">
        <v>42</v>
      </c>
      <c r="C38" s="1">
        <v>46022</v>
      </c>
      <c r="D38">
        <v>24</v>
      </c>
      <c r="E38" s="29" t="s">
        <v>7</v>
      </c>
      <c r="F38" s="3">
        <v>9548.4685153210849</v>
      </c>
      <c r="G38" s="3">
        <f>SUMIFS(Actuals!$F:$F,Actuals!$A:$A,A38,Actuals!$D:$D,D38,Actuals!$B:$B,DATE(2024,12,31))</f>
        <v>8901</v>
      </c>
      <c r="H38" s="3">
        <f>F38*(1/(1+AVERAGEIFS(Forecasts!$L:$L,Forecasts!$A:$A,A38,Forecasts!$D:$D,D38,Forecasts!$R:$R,"1 train date (May-Aug)")))</f>
        <v>9372.3778250828727</v>
      </c>
      <c r="I38" t="str">
        <f>_xlfn.XLOOKUP(A38,'Forecast method comparsion'!$A$23:$A$35,'Forecast method comparsion'!$F$23:$F$35,"Model")</f>
        <v>SND</v>
      </c>
      <c r="J38" s="3">
        <f t="shared" si="2"/>
        <v>8901</v>
      </c>
      <c r="K38" s="2">
        <f t="shared" si="3"/>
        <v>-6.780862441785121E-2</v>
      </c>
    </row>
    <row r="39" spans="1:11">
      <c r="A39">
        <v>9702</v>
      </c>
      <c r="B39" s="29" t="s">
        <v>44</v>
      </c>
      <c r="C39" s="1">
        <v>46022</v>
      </c>
      <c r="D39">
        <v>24</v>
      </c>
      <c r="E39" s="29" t="s">
        <v>7</v>
      </c>
      <c r="F39" s="3">
        <v>5968.7505379248578</v>
      </c>
      <c r="G39" s="3">
        <f>SUMIFS(Actuals!$F:$F,Actuals!$A:$A,A39,Actuals!$D:$D,D39,Actuals!$B:$B,DATE(2024,12,31))</f>
        <v>5667.3</v>
      </c>
      <c r="H39" s="3">
        <f>F39*(1/(1+AVERAGEIFS(Forecasts!$L:$L,Forecasts!$A:$A,A39,Forecasts!$D:$D,D39,Forecasts!$R:$R,"1 train date (May-Aug)")))</f>
        <v>5976.4465704827489</v>
      </c>
      <c r="I39" t="str">
        <f>_xlfn.XLOOKUP(A39,'Forecast method comparsion'!$A$23:$A$35,'Forecast method comparsion'!$F$23:$F$35,"Model")</f>
        <v>SND</v>
      </c>
      <c r="J39" s="3">
        <f t="shared" si="2"/>
        <v>5667.3</v>
      </c>
      <c r="K39" s="2">
        <f t="shared" si="3"/>
        <v>-5.0504797613750201E-2</v>
      </c>
    </row>
    <row r="40" spans="1:11">
      <c r="A40">
        <v>9768</v>
      </c>
      <c r="B40" s="29" t="s">
        <v>46</v>
      </c>
      <c r="C40" s="1">
        <v>46022</v>
      </c>
      <c r="D40">
        <v>24</v>
      </c>
      <c r="E40" s="29" t="s">
        <v>7</v>
      </c>
      <c r="F40" s="3">
        <v>517270.59508299048</v>
      </c>
      <c r="G40" s="3">
        <f>SUMIFS(Actuals!$F:$F,Actuals!$A:$A,A40,Actuals!$D:$D,D40,Actuals!$B:$B,DATE(2024,12,31))</f>
        <v>479826</v>
      </c>
      <c r="H40" s="3">
        <f>F40*(1/(1+AVERAGEIFS(Forecasts!$L:$L,Forecasts!$A:$A,A40,Forecasts!$D:$D,D40,Forecasts!$R:$R,"1 train date (May-Aug)")))</f>
        <v>470463.85046427161</v>
      </c>
      <c r="I40" t="str">
        <f>_xlfn.XLOOKUP(A40,'Forecast method comparsion'!$A$23:$A$35,'Forecast method comparsion'!$F$23:$F$35,"Model")</f>
        <v>Bias djust based on model</v>
      </c>
      <c r="J40" s="3">
        <f t="shared" si="2"/>
        <v>470463.85046427161</v>
      </c>
      <c r="K40" s="2">
        <f t="shared" si="3"/>
        <v>-9.0487928491680886E-2</v>
      </c>
    </row>
    <row r="41" spans="1:11">
      <c r="A41">
        <v>150</v>
      </c>
      <c r="B41" s="29" t="s">
        <v>22</v>
      </c>
      <c r="C41" s="1">
        <v>46022</v>
      </c>
      <c r="D41">
        <v>8</v>
      </c>
      <c r="E41" s="29" t="s">
        <v>7</v>
      </c>
      <c r="F41" s="3">
        <v>49836.287321688273</v>
      </c>
      <c r="G41" s="3">
        <f>SUMIFS(Actuals!$F:$F,Actuals!$A:$A,A41,Actuals!$D:$D,D41,Actuals!$B:$B,DATE(2024,12,31))</f>
        <v>54231</v>
      </c>
      <c r="H41" s="3">
        <f>F41*(1/(1+AVERAGEIFS(Forecasts!$L:$L,Forecasts!$A:$A,A41,Forecasts!$D:$D,D41,Forecasts!$R:$R,"1 train date (May-Aug)")))</f>
        <v>49260.044257425805</v>
      </c>
      <c r="I41" t="str">
        <f>_xlfn.XLOOKUP(A41,'Forecast method comparsion'!$A$23:$A$35,'Forecast method comparsion'!$F$23:$F$35,"Model")</f>
        <v>Bias djust based on model</v>
      </c>
      <c r="J41" s="3">
        <f t="shared" si="2"/>
        <v>49260.044257425805</v>
      </c>
      <c r="K41" s="2">
        <f t="shared" si="3"/>
        <v>-1.1562720564292361E-2</v>
      </c>
    </row>
    <row r="42" spans="1:11">
      <c r="A42">
        <v>2370</v>
      </c>
      <c r="B42" s="29" t="s">
        <v>26</v>
      </c>
      <c r="C42" s="1">
        <v>46022</v>
      </c>
      <c r="D42">
        <v>8</v>
      </c>
      <c r="E42" s="29" t="s">
        <v>7</v>
      </c>
      <c r="F42" s="3">
        <v>644.37109796611162</v>
      </c>
      <c r="G42" s="3">
        <f>SUMIFS(Actuals!$F:$F,Actuals!$A:$A,A42,Actuals!$D:$D,D42,Actuals!$B:$B,DATE(2024,12,31))</f>
        <v>708</v>
      </c>
      <c r="H42" s="3">
        <f>F42*(1/(1+AVERAGEIFS(Forecasts!$L:$L,Forecasts!$A:$A,A42,Forecasts!$D:$D,D42,Forecasts!$R:$R,"1 train date (May-Aug)")))</f>
        <v>764.01595312296081</v>
      </c>
      <c r="I42" t="str">
        <f>_xlfn.XLOOKUP(A42,'Forecast method comparsion'!$A$23:$A$35,'Forecast method comparsion'!$F$23:$F$35,"Model")</f>
        <v>Bias djust based on model</v>
      </c>
      <c r="J42" s="3">
        <f t="shared" si="2"/>
        <v>764.01595312296081</v>
      </c>
      <c r="K42" s="2">
        <f t="shared" si="3"/>
        <v>0.18567694226897413</v>
      </c>
    </row>
    <row r="43" spans="1:11">
      <c r="A43">
        <v>360</v>
      </c>
      <c r="B43" s="29" t="s">
        <v>24</v>
      </c>
      <c r="C43" s="1">
        <v>46022</v>
      </c>
      <c r="D43">
        <v>8</v>
      </c>
      <c r="E43" s="29" t="s">
        <v>7</v>
      </c>
      <c r="F43" s="3">
        <v>7035</v>
      </c>
      <c r="G43" s="3">
        <f>SUMIFS(Actuals!$F:$F,Actuals!$A:$A,A43,Actuals!$D:$D,D43,Actuals!$B:$B,DATE(2024,12,31))</f>
        <v>7473</v>
      </c>
      <c r="H43" s="3">
        <f>F43*(1/(1+AVERAGEIFS(Forecasts!$L:$L,Forecasts!$A:$A,A43,Forecasts!$D:$D,D43,Forecasts!$R:$R,"1 train date (May-Aug)")))</f>
        <v>7706.6785393170376</v>
      </c>
      <c r="I43" t="str">
        <f>_xlfn.XLOOKUP(A43,'Forecast method comparsion'!$A$23:$A$35,'Forecast method comparsion'!$F$23:$F$35,"Model")</f>
        <v>Model</v>
      </c>
      <c r="J43" s="3">
        <f t="shared" si="2"/>
        <v>7035</v>
      </c>
      <c r="K43" s="2">
        <f t="shared" si="3"/>
        <v>0</v>
      </c>
    </row>
    <row r="44" spans="1:11">
      <c r="A44">
        <v>9649</v>
      </c>
      <c r="B44" s="29" t="s">
        <v>28</v>
      </c>
      <c r="C44" s="1">
        <v>46022</v>
      </c>
      <c r="D44">
        <v>8</v>
      </c>
      <c r="E44" s="29" t="s">
        <v>7</v>
      </c>
      <c r="F44" s="3">
        <v>807.97853066635423</v>
      </c>
      <c r="G44" s="3">
        <f>SUMIFS(Actuals!$F:$F,Actuals!$A:$A,A44,Actuals!$D:$D,D44,Actuals!$B:$B,DATE(2024,12,31))</f>
        <v>1035</v>
      </c>
      <c r="H44" s="3">
        <f>F44*(1/(1+AVERAGEIFS(Forecasts!$L:$L,Forecasts!$A:$A,A44,Forecasts!$D:$D,D44,Forecasts!$R:$R,"1 train date (May-Aug)")))</f>
        <v>816.4736747098475</v>
      </c>
      <c r="I44" t="str">
        <f>_xlfn.XLOOKUP(A44,'Forecast method comparsion'!$A$23:$A$35,'Forecast method comparsion'!$F$23:$F$35,"Model")</f>
        <v>Bias djust based on model</v>
      </c>
      <c r="J44" s="3">
        <f t="shared" si="2"/>
        <v>816.4736747098475</v>
      </c>
      <c r="K44" s="2">
        <f t="shared" si="3"/>
        <v>1.051407150198307E-2</v>
      </c>
    </row>
    <row r="45" spans="1:11">
      <c r="A45">
        <v>9652</v>
      </c>
      <c r="B45" s="29" t="s">
        <v>30</v>
      </c>
      <c r="C45" s="1">
        <v>46022</v>
      </c>
      <c r="D45">
        <v>8</v>
      </c>
      <c r="E45" s="29" t="s">
        <v>7</v>
      </c>
      <c r="F45" s="3">
        <v>6251.0222297403052</v>
      </c>
      <c r="G45" s="3">
        <f>SUMIFS(Actuals!$F:$F,Actuals!$A:$A,A45,Actuals!$D:$D,D45,Actuals!$B:$B,DATE(2024,12,31))</f>
        <v>6132</v>
      </c>
      <c r="H45" s="3">
        <f>F45*(1/(1+AVERAGEIFS(Forecasts!$L:$L,Forecasts!$A:$A,A45,Forecasts!$D:$D,D45,Forecasts!$R:$R,"1 train date (May-Aug)")))</f>
        <v>6302.1249923679416</v>
      </c>
      <c r="I45" t="str">
        <f>_xlfn.XLOOKUP(A45,'Forecast method comparsion'!$A$23:$A$35,'Forecast method comparsion'!$F$23:$F$35,"Model")</f>
        <v>Model</v>
      </c>
      <c r="J45" s="3">
        <f t="shared" si="2"/>
        <v>6251.0222297403052</v>
      </c>
      <c r="K45" s="2">
        <f t="shared" si="3"/>
        <v>0</v>
      </c>
    </row>
    <row r="46" spans="1:11">
      <c r="A46">
        <v>9656</v>
      </c>
      <c r="B46" s="29" t="s">
        <v>32</v>
      </c>
      <c r="C46" s="1">
        <v>46022</v>
      </c>
      <c r="D46">
        <v>8</v>
      </c>
      <c r="E46" s="29" t="s">
        <v>7</v>
      </c>
      <c r="F46" s="3">
        <v>426410.01161735732</v>
      </c>
      <c r="G46" s="3">
        <f>SUMIFS(Actuals!$F:$F,Actuals!$A:$A,A46,Actuals!$D:$D,D46,Actuals!$B:$B,DATE(2024,12,31))</f>
        <v>389664</v>
      </c>
      <c r="H46" s="3">
        <f>F46*(1/(1+AVERAGEIFS(Forecasts!$L:$L,Forecasts!$A:$A,A46,Forecasts!$D:$D,D46,Forecasts!$R:$R,"1 train date (May-Aug)")))</f>
        <v>424394.55319577776</v>
      </c>
      <c r="I46" t="str">
        <f>_xlfn.XLOOKUP(A46,'Forecast method comparsion'!$A$23:$A$35,'Forecast method comparsion'!$F$23:$F$35,"Model")</f>
        <v xml:space="preserve">SND </v>
      </c>
      <c r="J46" s="3">
        <f t="shared" si="2"/>
        <v>389664</v>
      </c>
      <c r="K46" s="2">
        <f t="shared" si="3"/>
        <v>-8.6175302212021396E-2</v>
      </c>
    </row>
    <row r="47" spans="1:11">
      <c r="A47">
        <v>9657</v>
      </c>
      <c r="B47" s="29" t="s">
        <v>34</v>
      </c>
      <c r="C47" s="1">
        <v>46022</v>
      </c>
      <c r="D47">
        <v>8</v>
      </c>
      <c r="E47" s="29" t="s">
        <v>7</v>
      </c>
      <c r="F47" s="3">
        <v>2539.4631834917855</v>
      </c>
      <c r="G47" s="3">
        <f>SUMIFS(Actuals!$F:$F,Actuals!$A:$A,A47,Actuals!$D:$D,D47,Actuals!$B:$B,DATE(2024,12,31))</f>
        <v>2391</v>
      </c>
      <c r="H47" s="3">
        <f>F47*(1/(1+AVERAGEIFS(Forecasts!$L:$L,Forecasts!$A:$A,A47,Forecasts!$D:$D,D47,Forecasts!$R:$R,"1 train date (May-Aug)")))</f>
        <v>2571.3795636851278</v>
      </c>
      <c r="I47" t="str">
        <f>_xlfn.XLOOKUP(A47,'Forecast method comparsion'!$A$23:$A$35,'Forecast method comparsion'!$F$23:$F$35,"Model")</f>
        <v xml:space="preserve">SND </v>
      </c>
      <c r="J47" s="3">
        <f t="shared" si="2"/>
        <v>2391</v>
      </c>
      <c r="K47" s="2">
        <f t="shared" si="3"/>
        <v>-5.8462427987495846E-2</v>
      </c>
    </row>
    <row r="48" spans="1:11">
      <c r="A48">
        <v>9683</v>
      </c>
      <c r="B48" s="29" t="s">
        <v>36</v>
      </c>
      <c r="C48" s="1">
        <v>46022</v>
      </c>
      <c r="D48">
        <v>8</v>
      </c>
      <c r="E48" s="29" t="s">
        <v>7</v>
      </c>
      <c r="F48" s="3">
        <v>1620243.1546337705</v>
      </c>
      <c r="G48" s="3">
        <f>SUMIFS(Actuals!$F:$F,Actuals!$A:$A,A48,Actuals!$D:$D,D48,Actuals!$B:$B,DATE(2024,12,31))</f>
        <v>1525683</v>
      </c>
      <c r="H48" s="3">
        <f>F48*(1/(1+AVERAGEIFS(Forecasts!$L:$L,Forecasts!$A:$A,A48,Forecasts!$D:$D,D48,Forecasts!$R:$R,"1 train date (May-Aug)")))</f>
        <v>1666954.887031018</v>
      </c>
      <c r="I48" t="str">
        <f>_xlfn.XLOOKUP(A48,'Forecast method comparsion'!$A$23:$A$35,'Forecast method comparsion'!$F$23:$F$35,"Model")</f>
        <v>SND</v>
      </c>
      <c r="J48" s="3">
        <f t="shared" si="2"/>
        <v>1525683</v>
      </c>
      <c r="K48" s="2">
        <f t="shared" si="3"/>
        <v>-5.8361705996618912E-2</v>
      </c>
    </row>
    <row r="49" spans="1:11">
      <c r="A49">
        <v>9692</v>
      </c>
      <c r="B49" s="29" t="s">
        <v>38</v>
      </c>
      <c r="C49" s="1">
        <v>46022</v>
      </c>
      <c r="D49">
        <v>8</v>
      </c>
      <c r="E49" s="29" t="s">
        <v>7</v>
      </c>
      <c r="F49" s="3">
        <v>285378</v>
      </c>
      <c r="G49" s="3">
        <f>SUMIFS(Actuals!$F:$F,Actuals!$A:$A,A49,Actuals!$D:$D,D49,Actuals!$B:$B,DATE(2024,12,31))</f>
        <v>329058</v>
      </c>
      <c r="H49" s="3">
        <f>F49*(1/(1+AVERAGEIFS(Forecasts!$L:$L,Forecasts!$A:$A,A49,Forecasts!$D:$D,D49,Forecasts!$R:$R,"1 train date (May-Aug)")))</f>
        <v>279269.17317330191</v>
      </c>
      <c r="I49" t="str">
        <f>_xlfn.XLOOKUP(A49,'Forecast method comparsion'!$A$23:$A$35,'Forecast method comparsion'!$F$23:$F$35,"Model")</f>
        <v>Model</v>
      </c>
      <c r="J49" s="3">
        <f t="shared" si="2"/>
        <v>285378</v>
      </c>
      <c r="K49" s="2">
        <f t="shared" si="3"/>
        <v>0</v>
      </c>
    </row>
    <row r="50" spans="1:11">
      <c r="A50">
        <v>9700</v>
      </c>
      <c r="B50" s="29" t="s">
        <v>40</v>
      </c>
      <c r="C50" s="1">
        <v>46022</v>
      </c>
      <c r="D50">
        <v>8</v>
      </c>
      <c r="E50" s="29" t="s">
        <v>7</v>
      </c>
      <c r="F50" s="3">
        <v>460210.68324293697</v>
      </c>
      <c r="G50" s="3">
        <f>SUMIFS(Actuals!$F:$F,Actuals!$A:$A,A50,Actuals!$D:$D,D50,Actuals!$B:$B,DATE(2024,12,31))</f>
        <v>452898</v>
      </c>
      <c r="H50" s="3">
        <f>F50*(1/(1+AVERAGEIFS(Forecasts!$L:$L,Forecasts!$A:$A,A50,Forecasts!$D:$D,D50,Forecasts!$R:$R,"1 train date (May-Aug)")))</f>
        <v>466821.87327257555</v>
      </c>
      <c r="I50" t="str">
        <f>_xlfn.XLOOKUP(A50,'Forecast method comparsion'!$A$23:$A$35,'Forecast method comparsion'!$F$23:$F$35,"Model")</f>
        <v>SND</v>
      </c>
      <c r="J50" s="3">
        <f t="shared" si="2"/>
        <v>452898</v>
      </c>
      <c r="K50" s="2">
        <f t="shared" si="3"/>
        <v>-1.5889859816828139E-2</v>
      </c>
    </row>
    <row r="51" spans="1:11">
      <c r="A51">
        <v>9701</v>
      </c>
      <c r="B51" s="29" t="s">
        <v>42</v>
      </c>
      <c r="C51" s="1">
        <v>46022</v>
      </c>
      <c r="D51">
        <v>8</v>
      </c>
      <c r="E51" s="29" t="s">
        <v>7</v>
      </c>
      <c r="F51" s="3">
        <v>3348.5619838007851</v>
      </c>
      <c r="G51" s="3">
        <f>SUMIFS(Actuals!$F:$F,Actuals!$A:$A,A51,Actuals!$D:$D,D51,Actuals!$B:$B,DATE(2024,12,31))</f>
        <v>3516</v>
      </c>
      <c r="H51" s="3">
        <f>F51*(1/(1+AVERAGEIFS(Forecasts!$L:$L,Forecasts!$A:$A,A51,Forecasts!$D:$D,D51,Forecasts!$R:$R,"1 train date (May-Aug)")))</f>
        <v>3421.8961364782167</v>
      </c>
      <c r="I51" t="str">
        <f>_xlfn.XLOOKUP(A51,'Forecast method comparsion'!$A$23:$A$35,'Forecast method comparsion'!$F$23:$F$35,"Model")</f>
        <v>SND</v>
      </c>
      <c r="J51" s="3">
        <f t="shared" si="2"/>
        <v>3516</v>
      </c>
      <c r="K51" s="2">
        <f t="shared" si="3"/>
        <v>5.000296157252683E-2</v>
      </c>
    </row>
    <row r="52" spans="1:11">
      <c r="A52">
        <v>9702</v>
      </c>
      <c r="B52" s="29" t="s">
        <v>44</v>
      </c>
      <c r="C52" s="1">
        <v>46022</v>
      </c>
      <c r="D52">
        <v>8</v>
      </c>
      <c r="E52" s="29" t="s">
        <v>7</v>
      </c>
      <c r="F52" s="3">
        <v>1352.7654415253746</v>
      </c>
      <c r="G52" s="3">
        <f>SUMIFS(Actuals!$F:$F,Actuals!$A:$A,A52,Actuals!$D:$D,D52,Actuals!$B:$B,DATE(2024,12,31))</f>
        <v>1464</v>
      </c>
      <c r="H52" s="3">
        <f>F52*(1/(1+AVERAGEIFS(Forecasts!$L:$L,Forecasts!$A:$A,A52,Forecasts!$D:$D,D52,Forecasts!$R:$R,"1 train date (May-Aug)")))</f>
        <v>1298.3392109689994</v>
      </c>
      <c r="I52" t="str">
        <f>_xlfn.XLOOKUP(A52,'Forecast method comparsion'!$A$23:$A$35,'Forecast method comparsion'!$F$23:$F$35,"Model")</f>
        <v>SND</v>
      </c>
      <c r="J52" s="3">
        <f t="shared" si="2"/>
        <v>1464</v>
      </c>
      <c r="K52" s="2">
        <f t="shared" si="3"/>
        <v>8.2227528187885687E-2</v>
      </c>
    </row>
    <row r="53" spans="1:11">
      <c r="A53">
        <v>9768</v>
      </c>
      <c r="B53" s="29" t="s">
        <v>46</v>
      </c>
      <c r="C53" s="1">
        <v>46022</v>
      </c>
      <c r="D53">
        <v>8</v>
      </c>
      <c r="E53" s="29" t="s">
        <v>7</v>
      </c>
      <c r="F53" s="3">
        <v>273873.93775808479</v>
      </c>
      <c r="G53" s="3">
        <f>SUMIFS(Actuals!$F:$F,Actuals!$A:$A,A53,Actuals!$D:$D,D53,Actuals!$B:$B,DATE(2024,12,31))</f>
        <v>281544</v>
      </c>
      <c r="H53" s="3">
        <f>F53*(1/(1+AVERAGEIFS(Forecasts!$L:$L,Forecasts!$A:$A,A53,Forecasts!$D:$D,D53,Forecasts!$R:$R,"1 train date (May-Aug)")))</f>
        <v>307166.74028007465</v>
      </c>
      <c r="I53" t="str">
        <f>_xlfn.XLOOKUP(A53,'Forecast method comparsion'!$A$23:$A$35,'Forecast method comparsion'!$F$23:$F$35,"Model")</f>
        <v>Bias djust based on model</v>
      </c>
      <c r="J53" s="3">
        <f t="shared" si="2"/>
        <v>307166.74028007465</v>
      </c>
      <c r="K53" s="2">
        <f t="shared" si="3"/>
        <v>0.12156250716852683</v>
      </c>
    </row>
    <row r="54" spans="1:11">
      <c r="A54">
        <v>150</v>
      </c>
      <c r="B54" s="29" t="s">
        <v>22</v>
      </c>
      <c r="C54" s="1">
        <v>46022</v>
      </c>
      <c r="D54">
        <v>9</v>
      </c>
      <c r="E54" s="29" t="s">
        <v>7</v>
      </c>
      <c r="F54" s="3">
        <v>125577.03876762056</v>
      </c>
      <c r="G54" s="3">
        <f>SUMIFS(Actuals!$F:$F,Actuals!$A:$A,A54,Actuals!$D:$D,D54,Actuals!$B:$B,DATE(2024,12,31))</f>
        <v>122662.5</v>
      </c>
      <c r="H54" s="3">
        <f>F54*(1/(1+AVERAGEIFS(Forecasts!$L:$L,Forecasts!$A:$A,A54,Forecasts!$D:$D,D54,Forecasts!$R:$R,"1 train date (May-Aug)")))</f>
        <v>124668.02204652033</v>
      </c>
      <c r="I54" t="str">
        <f>_xlfn.XLOOKUP(A54,'Forecast method comparsion'!$A$23:$A$35,'Forecast method comparsion'!$F$23:$F$35,"Model")</f>
        <v>Bias djust based on model</v>
      </c>
      <c r="J54" s="3">
        <f t="shared" si="2"/>
        <v>124668.02204652033</v>
      </c>
      <c r="K54" s="2">
        <f t="shared" si="3"/>
        <v>-7.2387176033220169E-3</v>
      </c>
    </row>
    <row r="55" spans="1:11">
      <c r="A55">
        <v>2370</v>
      </c>
      <c r="B55" s="29" t="s">
        <v>26</v>
      </c>
      <c r="C55" s="1">
        <v>46022</v>
      </c>
      <c r="D55">
        <v>9</v>
      </c>
      <c r="E55" s="29" t="s">
        <v>7</v>
      </c>
      <c r="F55" s="3">
        <v>3700</v>
      </c>
      <c r="G55" s="3">
        <f>SUMIFS(Actuals!$F:$F,Actuals!$A:$A,A55,Actuals!$D:$D,D55,Actuals!$B:$B,DATE(2024,12,31))</f>
        <v>3340</v>
      </c>
      <c r="H55" s="3">
        <f>F55*(1/(1+AVERAGEIFS(Forecasts!$L:$L,Forecasts!$A:$A,A55,Forecasts!$D:$D,D55,Forecasts!$R:$R,"1 train date (May-Aug)")))</f>
        <v>4135.9833125388141</v>
      </c>
      <c r="I55" t="str">
        <f>_xlfn.XLOOKUP(A55,'Forecast method comparsion'!$A$23:$A$35,'Forecast method comparsion'!$F$23:$F$35,"Model")</f>
        <v>Bias djust based on model</v>
      </c>
      <c r="J55" s="3">
        <f t="shared" si="2"/>
        <v>4135.9833125388141</v>
      </c>
      <c r="K55" s="2">
        <f t="shared" si="3"/>
        <v>0.11783332771319299</v>
      </c>
    </row>
    <row r="56" spans="1:11">
      <c r="A56">
        <v>360</v>
      </c>
      <c r="B56" s="29" t="s">
        <v>24</v>
      </c>
      <c r="C56" s="1">
        <v>46022</v>
      </c>
      <c r="D56">
        <v>9</v>
      </c>
      <c r="E56" s="29" t="s">
        <v>7</v>
      </c>
      <c r="F56" s="3">
        <v>13550</v>
      </c>
      <c r="G56" s="3">
        <f>SUMIFS(Actuals!$F:$F,Actuals!$A:$A,A56,Actuals!$D:$D,D56,Actuals!$B:$B,DATE(2024,12,31))</f>
        <v>14320</v>
      </c>
      <c r="H56" s="3">
        <f>F56*(1/(1+AVERAGEIFS(Forecasts!$L:$L,Forecasts!$A:$A,A56,Forecasts!$D:$D,D56,Forecasts!$R:$R,"1 train date (May-Aug)")))</f>
        <v>13789.784151322969</v>
      </c>
      <c r="I56" t="str">
        <f>_xlfn.XLOOKUP(A56,'Forecast method comparsion'!$A$23:$A$35,'Forecast method comparsion'!$F$23:$F$35,"Model")</f>
        <v>Model</v>
      </c>
      <c r="J56" s="3">
        <f t="shared" si="2"/>
        <v>13550</v>
      </c>
      <c r="K56" s="2">
        <f t="shared" si="3"/>
        <v>0</v>
      </c>
    </row>
    <row r="57" spans="1:11">
      <c r="A57">
        <v>9649</v>
      </c>
      <c r="B57" s="29" t="s">
        <v>28</v>
      </c>
      <c r="C57" s="1">
        <v>46022</v>
      </c>
      <c r="D57">
        <v>9</v>
      </c>
      <c r="E57" s="29" t="s">
        <v>7</v>
      </c>
      <c r="F57" s="3">
        <v>2532.5</v>
      </c>
      <c r="G57" s="3">
        <f>SUMIFS(Actuals!$F:$F,Actuals!$A:$A,A57,Actuals!$D:$D,D57,Actuals!$B:$B,DATE(2024,12,31))</f>
        <v>2462.5</v>
      </c>
      <c r="H57" s="3">
        <f>F57*(1/(1+AVERAGEIFS(Forecasts!$L:$L,Forecasts!$A:$A,A57,Forecasts!$D:$D,D57,Forecasts!$R:$R,"1 train date (May-Aug)")))</f>
        <v>2699.7606593726205</v>
      </c>
      <c r="I57" t="str">
        <f>_xlfn.XLOOKUP(A57,'Forecast method comparsion'!$A$23:$A$35,'Forecast method comparsion'!$F$23:$F$35,"Model")</f>
        <v>Bias djust based on model</v>
      </c>
      <c r="J57" s="3">
        <f t="shared" si="2"/>
        <v>2699.7606593726205</v>
      </c>
      <c r="K57" s="2">
        <f t="shared" si="3"/>
        <v>6.6045670038547069E-2</v>
      </c>
    </row>
    <row r="58" spans="1:11">
      <c r="A58">
        <v>9652</v>
      </c>
      <c r="B58" s="29" t="s">
        <v>30</v>
      </c>
      <c r="C58" s="1">
        <v>46022</v>
      </c>
      <c r="D58">
        <v>9</v>
      </c>
      <c r="E58" s="29" t="s">
        <v>7</v>
      </c>
      <c r="F58" s="3">
        <v>16044.247709654685</v>
      </c>
      <c r="G58" s="3">
        <f>SUMIFS(Actuals!$F:$F,Actuals!$A:$A,A58,Actuals!$D:$D,D58,Actuals!$B:$B,DATE(2024,12,31))</f>
        <v>28135</v>
      </c>
      <c r="H58" s="3">
        <f>F58*(1/(1+AVERAGEIFS(Forecasts!$L:$L,Forecasts!$A:$A,A58,Forecasts!$D:$D,D58,Forecasts!$R:$R,"1 train date (May-Aug)")))</f>
        <v>14937.315261583948</v>
      </c>
      <c r="I58" t="str">
        <f>_xlfn.XLOOKUP(A58,'Forecast method comparsion'!$A$23:$A$35,'Forecast method comparsion'!$F$23:$F$35,"Model")</f>
        <v>Model</v>
      </c>
      <c r="J58" s="3">
        <f t="shared" si="2"/>
        <v>16044.247709654685</v>
      </c>
      <c r="K58" s="2">
        <f t="shared" si="3"/>
        <v>0</v>
      </c>
    </row>
    <row r="59" spans="1:11">
      <c r="A59">
        <v>9656</v>
      </c>
      <c r="B59" s="29" t="s">
        <v>32</v>
      </c>
      <c r="C59" s="1">
        <v>46022</v>
      </c>
      <c r="D59">
        <v>9</v>
      </c>
      <c r="E59" s="29" t="s">
        <v>7</v>
      </c>
      <c r="F59" s="3">
        <v>655885</v>
      </c>
      <c r="G59" s="3">
        <f>SUMIFS(Actuals!$F:$F,Actuals!$A:$A,A59,Actuals!$D:$D,D59,Actuals!$B:$B,DATE(2024,12,31))</f>
        <v>577770</v>
      </c>
      <c r="H59" s="3">
        <f>F59*(1/(1+AVERAGEIFS(Forecasts!$L:$L,Forecasts!$A:$A,A59,Forecasts!$D:$D,D59,Forecasts!$R:$R,"1 train date (May-Aug)")))</f>
        <v>657430.51143458742</v>
      </c>
      <c r="I59" t="str">
        <f>_xlfn.XLOOKUP(A59,'Forecast method comparsion'!$A$23:$A$35,'Forecast method comparsion'!$F$23:$F$35,"Model")</f>
        <v xml:space="preserve">SND </v>
      </c>
      <c r="J59" s="3">
        <f t="shared" si="2"/>
        <v>577770</v>
      </c>
      <c r="K59" s="2">
        <f t="shared" si="3"/>
        <v>-0.11909862247192725</v>
      </c>
    </row>
    <row r="60" spans="1:11">
      <c r="A60">
        <v>9657</v>
      </c>
      <c r="B60" s="29" t="s">
        <v>34</v>
      </c>
      <c r="C60" s="1">
        <v>46022</v>
      </c>
      <c r="D60">
        <v>9</v>
      </c>
      <c r="E60" s="29" t="s">
        <v>7</v>
      </c>
      <c r="F60" s="3">
        <v>4298.1201767942812</v>
      </c>
      <c r="G60" s="3">
        <f>SUMIFS(Actuals!$F:$F,Actuals!$A:$A,A60,Actuals!$D:$D,D60,Actuals!$B:$B,DATE(2024,12,31))</f>
        <v>3800</v>
      </c>
      <c r="H60" s="3">
        <f>F60*(1/(1+AVERAGEIFS(Forecasts!$L:$L,Forecasts!$A:$A,A60,Forecasts!$D:$D,D60,Forecasts!$R:$R,"1 train date (May-Aug)")))</f>
        <v>4366.7485226129202</v>
      </c>
      <c r="I60" t="str">
        <f>_xlfn.XLOOKUP(A60,'Forecast method comparsion'!$A$23:$A$35,'Forecast method comparsion'!$F$23:$F$35,"Model")</f>
        <v xml:space="preserve">SND </v>
      </c>
      <c r="J60" s="3">
        <f t="shared" si="2"/>
        <v>3800</v>
      </c>
      <c r="K60" s="2">
        <f t="shared" si="3"/>
        <v>-0.11589256612312784</v>
      </c>
    </row>
    <row r="61" spans="1:11">
      <c r="A61">
        <v>9683</v>
      </c>
      <c r="B61" s="29" t="s">
        <v>36</v>
      </c>
      <c r="C61" s="1">
        <v>46022</v>
      </c>
      <c r="D61">
        <v>9</v>
      </c>
      <c r="E61" s="29" t="s">
        <v>7</v>
      </c>
      <c r="F61" s="3">
        <v>2524834.7058603968</v>
      </c>
      <c r="G61" s="3">
        <f>SUMIFS(Actuals!$F:$F,Actuals!$A:$A,A61,Actuals!$D:$D,D61,Actuals!$B:$B,DATE(2024,12,31))</f>
        <v>2314802.5</v>
      </c>
      <c r="H61" s="3">
        <f>F61*(1/(1+AVERAGEIFS(Forecasts!$L:$L,Forecasts!$A:$A,A61,Forecasts!$D:$D,D61,Forecasts!$R:$R,"1 train date (May-Aug)")))</f>
        <v>2628105.416247929</v>
      </c>
      <c r="I61" t="str">
        <f>_xlfn.XLOOKUP(A61,'Forecast method comparsion'!$A$23:$A$35,'Forecast method comparsion'!$F$23:$F$35,"Model")</f>
        <v>SND</v>
      </c>
      <c r="J61" s="3">
        <f t="shared" si="2"/>
        <v>2314802.5</v>
      </c>
      <c r="K61" s="2">
        <f t="shared" si="3"/>
        <v>-8.3186517268988278E-2</v>
      </c>
    </row>
    <row r="62" spans="1:11">
      <c r="A62">
        <v>9692</v>
      </c>
      <c r="B62" s="29" t="s">
        <v>38</v>
      </c>
      <c r="C62" s="1">
        <v>46022</v>
      </c>
      <c r="D62">
        <v>9</v>
      </c>
      <c r="E62" s="29" t="s">
        <v>7</v>
      </c>
      <c r="F62" s="3">
        <v>521125</v>
      </c>
      <c r="G62" s="3">
        <f>SUMIFS(Actuals!$F:$F,Actuals!$A:$A,A62,Actuals!$D:$D,D62,Actuals!$B:$B,DATE(2024,12,31))</f>
        <v>627930</v>
      </c>
      <c r="H62" s="3">
        <f>F62*(1/(1+AVERAGEIFS(Forecasts!$L:$L,Forecasts!$A:$A,A62,Forecasts!$D:$D,D62,Forecasts!$R:$R,"1 train date (May-Aug)")))</f>
        <v>508740.13853098929</v>
      </c>
      <c r="I62" t="str">
        <f>_xlfn.XLOOKUP(A62,'Forecast method comparsion'!$A$23:$A$35,'Forecast method comparsion'!$F$23:$F$35,"Model")</f>
        <v>Model</v>
      </c>
      <c r="J62" s="3">
        <f t="shared" si="2"/>
        <v>521125</v>
      </c>
      <c r="K62" s="2">
        <f t="shared" si="3"/>
        <v>0</v>
      </c>
    </row>
    <row r="63" spans="1:11">
      <c r="A63">
        <v>9700</v>
      </c>
      <c r="B63" s="29" t="s">
        <v>40</v>
      </c>
      <c r="C63" s="1">
        <v>46022</v>
      </c>
      <c r="D63">
        <v>9</v>
      </c>
      <c r="E63" s="29" t="s">
        <v>7</v>
      </c>
      <c r="F63" s="3">
        <v>767355.24196167011</v>
      </c>
      <c r="G63" s="3">
        <f>SUMIFS(Actuals!$F:$F,Actuals!$A:$A,A63,Actuals!$D:$D,D63,Actuals!$B:$B,DATE(2024,12,31))</f>
        <v>716360</v>
      </c>
      <c r="H63" s="3">
        <f>F63*(1/(1+AVERAGEIFS(Forecasts!$L:$L,Forecasts!$A:$A,A63,Forecasts!$D:$D,D63,Forecasts!$R:$R,"1 train date (May-Aug)")))</f>
        <v>795610.34037038125</v>
      </c>
      <c r="I63" t="str">
        <f>_xlfn.XLOOKUP(A63,'Forecast method comparsion'!$A$23:$A$35,'Forecast method comparsion'!$F$23:$F$35,"Model")</f>
        <v>SND</v>
      </c>
      <c r="J63" s="3">
        <f t="shared" si="2"/>
        <v>716360</v>
      </c>
      <c r="K63" s="2">
        <f t="shared" si="3"/>
        <v>-6.6455846227499088E-2</v>
      </c>
    </row>
    <row r="64" spans="1:11">
      <c r="A64">
        <v>9701</v>
      </c>
      <c r="B64" s="29" t="s">
        <v>42</v>
      </c>
      <c r="C64" s="1">
        <v>46022</v>
      </c>
      <c r="D64">
        <v>9</v>
      </c>
      <c r="E64" s="29" t="s">
        <v>7</v>
      </c>
      <c r="F64" s="3">
        <v>7570.9227581401783</v>
      </c>
      <c r="G64" s="3">
        <f>SUMIFS(Actuals!$F:$F,Actuals!$A:$A,A64,Actuals!$D:$D,D64,Actuals!$B:$B,DATE(2024,12,31))</f>
        <v>7782.5</v>
      </c>
      <c r="H64" s="3">
        <f>F64*(1/(1+AVERAGEIFS(Forecasts!$L:$L,Forecasts!$A:$A,A64,Forecasts!$D:$D,D64,Forecasts!$R:$R,"1 train date (May-Aug)")))</f>
        <v>7881.9081854175383</v>
      </c>
      <c r="I64" t="str">
        <f>_xlfn.XLOOKUP(A64,'Forecast method comparsion'!$A$23:$A$35,'Forecast method comparsion'!$F$23:$F$35,"Model")</f>
        <v>SND</v>
      </c>
      <c r="J64" s="3">
        <f t="shared" si="2"/>
        <v>7782.5</v>
      </c>
      <c r="K64" s="2">
        <f t="shared" si="3"/>
        <v>2.794603096859442E-2</v>
      </c>
    </row>
    <row r="65" spans="1:11">
      <c r="A65">
        <v>9702</v>
      </c>
      <c r="B65" s="29" t="s">
        <v>44</v>
      </c>
      <c r="C65" s="1">
        <v>46022</v>
      </c>
      <c r="D65">
        <v>9</v>
      </c>
      <c r="E65" s="29" t="s">
        <v>7</v>
      </c>
      <c r="F65" s="3">
        <v>4316.4847383644046</v>
      </c>
      <c r="G65" s="3">
        <f>SUMIFS(Actuals!$F:$F,Actuals!$A:$A,A65,Actuals!$D:$D,D65,Actuals!$B:$B,DATE(2024,12,31))</f>
        <v>4252.5</v>
      </c>
      <c r="H65" s="3">
        <f>F65*(1/(1+AVERAGEIFS(Forecasts!$L:$L,Forecasts!$A:$A,A65,Forecasts!$D:$D,D65,Forecasts!$R:$R,"1 train date (May-Aug)")))</f>
        <v>4500.1453159791899</v>
      </c>
      <c r="I65" t="str">
        <f>_xlfn.XLOOKUP(A65,'Forecast method comparsion'!$A$23:$A$35,'Forecast method comparsion'!$F$23:$F$35,"Model")</f>
        <v>SND</v>
      </c>
      <c r="J65" s="3">
        <f t="shared" si="2"/>
        <v>4252.5</v>
      </c>
      <c r="K65" s="2">
        <f t="shared" si="3"/>
        <v>-1.482334405024437E-2</v>
      </c>
    </row>
    <row r="66" spans="1:11">
      <c r="A66">
        <v>9768</v>
      </c>
      <c r="B66" s="29" t="s">
        <v>46</v>
      </c>
      <c r="C66" s="1">
        <v>46022</v>
      </c>
      <c r="D66">
        <v>9</v>
      </c>
      <c r="E66" s="29" t="s">
        <v>7</v>
      </c>
      <c r="F66" s="3">
        <v>392687.90858356073</v>
      </c>
      <c r="G66" s="3">
        <f>SUMIFS(Actuals!$F:$F,Actuals!$A:$A,A66,Actuals!$D:$D,D66,Actuals!$B:$B,DATE(2024,12,31))</f>
        <v>323450</v>
      </c>
      <c r="H66" s="3">
        <f>F66*(1/(1+AVERAGEIFS(Forecasts!$L:$L,Forecasts!$A:$A,A66,Forecasts!$D:$D,D66,Forecasts!$R:$R,"1 train date (May-Aug)")))</f>
        <v>389629.66815559706</v>
      </c>
      <c r="I66" t="str">
        <f>_xlfn.XLOOKUP(A66,'Forecast method comparsion'!$A$23:$A$35,'Forecast method comparsion'!$F$23:$F$35,"Model")</f>
        <v>Bias djust based on model</v>
      </c>
      <c r="J66" s="3">
        <f t="shared" ref="J66:J97" si="4">IF(ISNUMBER(SEARCH("SND",I66)),G66,IF(ISNUMBER(SEARCH("Bias",I66)),H66,F66))</f>
        <v>389629.66815559706</v>
      </c>
      <c r="K66" s="2">
        <f t="shared" ref="K66:K97" si="5">IFERROR((J66-F66)/F66,"")</f>
        <v>-7.7879668844270016E-3</v>
      </c>
    </row>
    <row r="67" spans="1:11">
      <c r="A67">
        <v>150</v>
      </c>
      <c r="B67" s="29" t="s">
        <v>22</v>
      </c>
      <c r="C67" s="1">
        <v>46022</v>
      </c>
      <c r="D67">
        <v>13</v>
      </c>
      <c r="E67" s="29" t="s">
        <v>7</v>
      </c>
      <c r="F67" s="3">
        <v>109036.72211500864</v>
      </c>
      <c r="G67" s="3">
        <f>SUMIFS(Actuals!$F:$F,Actuals!$A:$A,A67,Actuals!$D:$D,D67,Actuals!$B:$B,DATE(2024,12,31))</f>
        <v>104290.5</v>
      </c>
      <c r="H67" s="3">
        <f>F67*(1/(1+AVERAGEIFS(Forecasts!$L:$L,Forecasts!$A:$A,A67,Forecasts!$D:$D,D67,Forecasts!$R:$R,"1 train date (May-Aug)")))</f>
        <v>110047.63423871456</v>
      </c>
      <c r="I67" t="str">
        <f>_xlfn.XLOOKUP(A67,'Forecast method comparsion'!$A$23:$A$35,'Forecast method comparsion'!$F$23:$F$35,"Model")</f>
        <v>Bias djust based on model</v>
      </c>
      <c r="J67" s="3">
        <f t="shared" si="4"/>
        <v>110047.63423871456</v>
      </c>
      <c r="K67" s="2">
        <f t="shared" si="5"/>
        <v>9.2712996511362077E-3</v>
      </c>
    </row>
    <row r="68" spans="1:11">
      <c r="A68">
        <v>2370</v>
      </c>
      <c r="B68" s="29" t="s">
        <v>26</v>
      </c>
      <c r="C68" s="1">
        <v>46022</v>
      </c>
      <c r="D68">
        <v>13</v>
      </c>
      <c r="E68" s="29" t="s">
        <v>7</v>
      </c>
      <c r="F68" s="3">
        <v>1672.5</v>
      </c>
      <c r="G68" s="3">
        <f>SUMIFS(Actuals!$F:$F,Actuals!$A:$A,A68,Actuals!$D:$D,D68,Actuals!$B:$B,DATE(2024,12,31))</f>
        <v>1707</v>
      </c>
      <c r="H68" s="3">
        <f>F68*(1/(1+AVERAGEIFS(Forecasts!$L:$L,Forecasts!$A:$A,A68,Forecasts!$D:$D,D68,Forecasts!$R:$R,"1 train date (May-Aug)")))</f>
        <v>2535.4354738098505</v>
      </c>
      <c r="I68" t="str">
        <f>_xlfn.XLOOKUP(A68,'Forecast method comparsion'!$A$23:$A$35,'Forecast method comparsion'!$F$23:$F$35,"Model")</f>
        <v>Bias djust based on model</v>
      </c>
      <c r="J68" s="3">
        <f t="shared" si="4"/>
        <v>2535.4354738098505</v>
      </c>
      <c r="K68" s="2">
        <f t="shared" si="5"/>
        <v>0.51595544024505258</v>
      </c>
    </row>
    <row r="69" spans="1:11">
      <c r="A69">
        <v>360</v>
      </c>
      <c r="B69" s="29" t="s">
        <v>24</v>
      </c>
      <c r="C69" s="1">
        <v>46022</v>
      </c>
      <c r="D69">
        <v>13</v>
      </c>
      <c r="E69" s="29" t="s">
        <v>7</v>
      </c>
      <c r="F69" s="3">
        <v>9255</v>
      </c>
      <c r="G69" s="3">
        <f>SUMIFS(Actuals!$F:$F,Actuals!$A:$A,A69,Actuals!$D:$D,D69,Actuals!$B:$B,DATE(2024,12,31))</f>
        <v>9963</v>
      </c>
      <c r="H69" s="3">
        <f>F69*(1/(1+AVERAGEIFS(Forecasts!$L:$L,Forecasts!$A:$A,A69,Forecasts!$D:$D,D69,Forecasts!$R:$R,"1 train date (May-Aug)")))</f>
        <v>10103.763745894765</v>
      </c>
      <c r="I69" t="str">
        <f>_xlfn.XLOOKUP(A69,'Forecast method comparsion'!$A$23:$A$35,'Forecast method comparsion'!$F$23:$F$35,"Model")</f>
        <v>Model</v>
      </c>
      <c r="J69" s="3">
        <f t="shared" si="4"/>
        <v>9255</v>
      </c>
      <c r="K69" s="2">
        <f t="shared" si="5"/>
        <v>0</v>
      </c>
    </row>
    <row r="70" spans="1:11">
      <c r="A70">
        <v>9649</v>
      </c>
      <c r="B70" s="29" t="s">
        <v>28</v>
      </c>
      <c r="C70" s="1">
        <v>46022</v>
      </c>
      <c r="D70">
        <v>13</v>
      </c>
      <c r="E70" s="29" t="s">
        <v>7</v>
      </c>
      <c r="F70" s="3">
        <v>1995.1998521736141</v>
      </c>
      <c r="G70" s="3">
        <f>SUMIFS(Actuals!$F:$F,Actuals!$A:$A,A70,Actuals!$D:$D,D70,Actuals!$B:$B,DATE(2024,12,31))</f>
        <v>1981.5</v>
      </c>
      <c r="H70" s="3">
        <f>F70*(1/(1+AVERAGEIFS(Forecasts!$L:$L,Forecasts!$A:$A,A70,Forecasts!$D:$D,D70,Forecasts!$R:$R,"1 train date (May-Aug)")))</f>
        <v>2305.1705249953429</v>
      </c>
      <c r="I70" t="str">
        <f>_xlfn.XLOOKUP(A70,'Forecast method comparsion'!$A$23:$A$35,'Forecast method comparsion'!$F$23:$F$35,"Model")</f>
        <v>Bias djust based on model</v>
      </c>
      <c r="J70" s="3">
        <f t="shared" si="4"/>
        <v>2305.1705249953429</v>
      </c>
      <c r="K70" s="2">
        <f t="shared" si="5"/>
        <v>0.15535820759210664</v>
      </c>
    </row>
    <row r="71" spans="1:11">
      <c r="A71">
        <v>9652</v>
      </c>
      <c r="B71" s="29" t="s">
        <v>30</v>
      </c>
      <c r="C71" s="1">
        <v>46022</v>
      </c>
      <c r="D71">
        <v>13</v>
      </c>
      <c r="E71" s="29" t="s">
        <v>7</v>
      </c>
      <c r="F71" s="3">
        <v>10506.62175109109</v>
      </c>
      <c r="G71" s="3">
        <f>SUMIFS(Actuals!$F:$F,Actuals!$A:$A,A71,Actuals!$D:$D,D71,Actuals!$B:$B,DATE(2024,12,31))</f>
        <v>8854.5</v>
      </c>
      <c r="H71" s="3">
        <f>F71*(1/(1+AVERAGEIFS(Forecasts!$L:$L,Forecasts!$A:$A,A71,Forecasts!$D:$D,D71,Forecasts!$R:$R,"1 train date (May-Aug)")))</f>
        <v>11860.12654206873</v>
      </c>
      <c r="I71" t="str">
        <f>_xlfn.XLOOKUP(A71,'Forecast method comparsion'!$A$23:$A$35,'Forecast method comparsion'!$F$23:$F$35,"Model")</f>
        <v>Model</v>
      </c>
      <c r="J71" s="3">
        <f t="shared" si="4"/>
        <v>10506.62175109109</v>
      </c>
      <c r="K71" s="2">
        <f t="shared" si="5"/>
        <v>0</v>
      </c>
    </row>
    <row r="72" spans="1:11">
      <c r="A72">
        <v>9656</v>
      </c>
      <c r="B72" s="29" t="s">
        <v>32</v>
      </c>
      <c r="C72" s="1">
        <v>46022</v>
      </c>
      <c r="D72">
        <v>13</v>
      </c>
      <c r="E72" s="29" t="s">
        <v>7</v>
      </c>
      <c r="F72" s="3">
        <v>596285.52346048586</v>
      </c>
      <c r="G72" s="3">
        <f>SUMIFS(Actuals!$F:$F,Actuals!$A:$A,A72,Actuals!$D:$D,D72,Actuals!$B:$B,DATE(2024,12,31))</f>
        <v>524938.5</v>
      </c>
      <c r="H72" s="3">
        <f>F72*(1/(1+AVERAGEIFS(Forecasts!$L:$L,Forecasts!$A:$A,A72,Forecasts!$D:$D,D72,Forecasts!$R:$R,"1 train date (May-Aug)")))</f>
        <v>614666.466139753</v>
      </c>
      <c r="I72" t="str">
        <f>_xlfn.XLOOKUP(A72,'Forecast method comparsion'!$A$23:$A$35,'Forecast method comparsion'!$F$23:$F$35,"Model")</f>
        <v xml:space="preserve">SND </v>
      </c>
      <c r="J72" s="3">
        <f t="shared" si="4"/>
        <v>524938.5</v>
      </c>
      <c r="K72" s="2">
        <f t="shared" si="5"/>
        <v>-0.11965244946151006</v>
      </c>
    </row>
    <row r="73" spans="1:11">
      <c r="A73">
        <v>9657</v>
      </c>
      <c r="B73" s="29" t="s">
        <v>34</v>
      </c>
      <c r="C73" s="1">
        <v>46022</v>
      </c>
      <c r="D73">
        <v>13</v>
      </c>
      <c r="E73" s="29" t="s">
        <v>7</v>
      </c>
      <c r="F73" s="3">
        <v>3518.561348721867</v>
      </c>
      <c r="G73" s="3">
        <f>SUMIFS(Actuals!$F:$F,Actuals!$A:$A,A73,Actuals!$D:$D,D73,Actuals!$B:$B,DATE(2024,12,31))</f>
        <v>3184.5</v>
      </c>
      <c r="H73" s="3">
        <f>F73*(1/(1+AVERAGEIFS(Forecasts!$L:$L,Forecasts!$A:$A,A73,Forecasts!$D:$D,D73,Forecasts!$R:$R,"1 train date (May-Aug)")))</f>
        <v>3594.6345572498158</v>
      </c>
      <c r="I73" t="str">
        <f>_xlfn.XLOOKUP(A73,'Forecast method comparsion'!$A$23:$A$35,'Forecast method comparsion'!$F$23:$F$35,"Model")</f>
        <v xml:space="preserve">SND </v>
      </c>
      <c r="J73" s="3">
        <f t="shared" si="4"/>
        <v>3184.5</v>
      </c>
      <c r="K73" s="2">
        <f t="shared" si="5"/>
        <v>-9.4942596025280698E-2</v>
      </c>
    </row>
    <row r="74" spans="1:11">
      <c r="A74">
        <v>9683</v>
      </c>
      <c r="B74" s="29" t="s">
        <v>36</v>
      </c>
      <c r="C74" s="1">
        <v>46022</v>
      </c>
      <c r="D74">
        <v>13</v>
      </c>
      <c r="E74" s="29" t="s">
        <v>7</v>
      </c>
      <c r="F74" s="3">
        <v>2065061.3232140583</v>
      </c>
      <c r="G74" s="3">
        <f>SUMIFS(Actuals!$F:$F,Actuals!$A:$A,A74,Actuals!$D:$D,D74,Actuals!$B:$B,DATE(2024,12,31))</f>
        <v>1953786</v>
      </c>
      <c r="H74" s="3">
        <f>F74*(1/(1+AVERAGEIFS(Forecasts!$L:$L,Forecasts!$A:$A,A74,Forecasts!$D:$D,D74,Forecasts!$R:$R,"1 train date (May-Aug)")))</f>
        <v>2109305.1330149048</v>
      </c>
      <c r="I74" t="str">
        <f>_xlfn.XLOOKUP(A74,'Forecast method comparsion'!$A$23:$A$35,'Forecast method comparsion'!$F$23:$F$35,"Model")</f>
        <v>SND</v>
      </c>
      <c r="J74" s="3">
        <f t="shared" si="4"/>
        <v>1953786</v>
      </c>
      <c r="K74" s="2">
        <f t="shared" si="5"/>
        <v>-5.3884754880242275E-2</v>
      </c>
    </row>
    <row r="75" spans="1:11">
      <c r="A75">
        <v>9692</v>
      </c>
      <c r="B75" s="29" t="s">
        <v>38</v>
      </c>
      <c r="C75" s="1">
        <v>46022</v>
      </c>
      <c r="D75">
        <v>13</v>
      </c>
      <c r="E75" s="29" t="s">
        <v>7</v>
      </c>
      <c r="F75" s="3">
        <v>336526.5</v>
      </c>
      <c r="G75" s="3">
        <f>SUMIFS(Actuals!$F:$F,Actuals!$A:$A,A75,Actuals!$D:$D,D75,Actuals!$B:$B,DATE(2024,12,31))</f>
        <v>416862</v>
      </c>
      <c r="H75" s="3">
        <f>F75*(1/(1+AVERAGEIFS(Forecasts!$L:$L,Forecasts!$A:$A,A75,Forecasts!$D:$D,D75,Forecasts!$R:$R,"1 train date (May-Aug)")))</f>
        <v>333018.60874214361</v>
      </c>
      <c r="I75" t="str">
        <f>_xlfn.XLOOKUP(A75,'Forecast method comparsion'!$A$23:$A$35,'Forecast method comparsion'!$F$23:$F$35,"Model")</f>
        <v>Model</v>
      </c>
      <c r="J75" s="3">
        <f t="shared" si="4"/>
        <v>336526.5</v>
      </c>
      <c r="K75" s="2">
        <f t="shared" si="5"/>
        <v>0</v>
      </c>
    </row>
    <row r="76" spans="1:11">
      <c r="A76">
        <v>9700</v>
      </c>
      <c r="B76" s="29" t="s">
        <v>40</v>
      </c>
      <c r="C76" s="1">
        <v>46022</v>
      </c>
      <c r="D76">
        <v>13</v>
      </c>
      <c r="E76" s="29" t="s">
        <v>7</v>
      </c>
      <c r="F76" s="3">
        <v>569963.49968405836</v>
      </c>
      <c r="G76" s="3">
        <f>SUMIFS(Actuals!$F:$F,Actuals!$A:$A,A76,Actuals!$D:$D,D76,Actuals!$B:$B,DATE(2024,12,31))</f>
        <v>546925.5</v>
      </c>
      <c r="H76" s="3">
        <f>F76*(1/(1+AVERAGEIFS(Forecasts!$L:$L,Forecasts!$A:$A,A76,Forecasts!$D:$D,D76,Forecasts!$R:$R,"1 train date (May-Aug)")))</f>
        <v>590839.39575860614</v>
      </c>
      <c r="I76" t="str">
        <f>_xlfn.XLOOKUP(A76,'Forecast method comparsion'!$A$23:$A$35,'Forecast method comparsion'!$F$23:$F$35,"Model")</f>
        <v>SND</v>
      </c>
      <c r="J76" s="3">
        <f t="shared" si="4"/>
        <v>546925.5</v>
      </c>
      <c r="K76" s="2">
        <f t="shared" si="5"/>
        <v>-4.0420131634444599E-2</v>
      </c>
    </row>
    <row r="77" spans="1:11">
      <c r="A77">
        <v>9701</v>
      </c>
      <c r="B77" s="29" t="s">
        <v>42</v>
      </c>
      <c r="C77" s="1">
        <v>46022</v>
      </c>
      <c r="D77">
        <v>13</v>
      </c>
      <c r="E77" s="29" t="s">
        <v>7</v>
      </c>
      <c r="F77" s="3">
        <v>2426.7755649969795</v>
      </c>
      <c r="G77" s="3">
        <f>SUMIFS(Actuals!$F:$F,Actuals!$A:$A,A77,Actuals!$D:$D,D77,Actuals!$B:$B,DATE(2024,12,31))</f>
        <v>2551.5</v>
      </c>
      <c r="H77" s="3">
        <f>F77*(1/(1+AVERAGEIFS(Forecasts!$L:$L,Forecasts!$A:$A,A77,Forecasts!$D:$D,D77,Forecasts!$R:$R,"1 train date (May-Aug)")))</f>
        <v>2537.277869533275</v>
      </c>
      <c r="I77" t="str">
        <f>_xlfn.XLOOKUP(A77,'Forecast method comparsion'!$A$23:$A$35,'Forecast method comparsion'!$F$23:$F$35,"Model")</f>
        <v>SND</v>
      </c>
      <c r="J77" s="3">
        <f t="shared" si="4"/>
        <v>2551.5</v>
      </c>
      <c r="K77" s="2">
        <f t="shared" si="5"/>
        <v>5.1395125615242364E-2</v>
      </c>
    </row>
    <row r="78" spans="1:11">
      <c r="A78">
        <v>9702</v>
      </c>
      <c r="B78" s="29" t="s">
        <v>44</v>
      </c>
      <c r="C78" s="1">
        <v>46022</v>
      </c>
      <c r="D78">
        <v>13</v>
      </c>
      <c r="E78" s="29" t="s">
        <v>7</v>
      </c>
      <c r="F78" s="3">
        <v>1298.5989219278058</v>
      </c>
      <c r="G78" s="3">
        <f>SUMIFS(Actuals!$F:$F,Actuals!$A:$A,A78,Actuals!$D:$D,D78,Actuals!$B:$B,DATE(2024,12,31))</f>
        <v>1302</v>
      </c>
      <c r="H78" s="3">
        <f>F78*(1/(1+AVERAGEIFS(Forecasts!$L:$L,Forecasts!$A:$A,A78,Forecasts!$D:$D,D78,Forecasts!$R:$R,"1 train date (May-Aug)")))</f>
        <v>1403.0438833250514</v>
      </c>
      <c r="I78" t="str">
        <f>_xlfn.XLOOKUP(A78,'Forecast method comparsion'!$A$23:$A$35,'Forecast method comparsion'!$F$23:$F$35,"Model")</f>
        <v>SND</v>
      </c>
      <c r="J78" s="3">
        <f t="shared" si="4"/>
        <v>1302</v>
      </c>
      <c r="K78" s="2">
        <f t="shared" si="5"/>
        <v>2.619036574545435E-3</v>
      </c>
    </row>
    <row r="79" spans="1:11">
      <c r="A79">
        <v>9768</v>
      </c>
      <c r="B79" s="29" t="s">
        <v>46</v>
      </c>
      <c r="C79" s="1">
        <v>46022</v>
      </c>
      <c r="D79">
        <v>13</v>
      </c>
      <c r="E79" s="29" t="s">
        <v>7</v>
      </c>
      <c r="F79" s="3">
        <v>262190.25121238391</v>
      </c>
      <c r="G79" s="3">
        <f>SUMIFS(Actuals!$F:$F,Actuals!$A:$A,A79,Actuals!$D:$D,D79,Actuals!$B:$B,DATE(2024,12,31))</f>
        <v>186460.5</v>
      </c>
      <c r="H79" s="3">
        <f>F79*(1/(1+AVERAGEIFS(Forecasts!$L:$L,Forecasts!$A:$A,A79,Forecasts!$D:$D,D79,Forecasts!$R:$R,"1 train date (May-Aug)")))</f>
        <v>237929.69002542927</v>
      </c>
      <c r="I79" t="str">
        <f>_xlfn.XLOOKUP(A79,'Forecast method comparsion'!$A$23:$A$35,'Forecast method comparsion'!$F$23:$F$35,"Model")</f>
        <v>Bias djust based on model</v>
      </c>
      <c r="J79" s="3">
        <f t="shared" si="4"/>
        <v>237929.69002542927</v>
      </c>
      <c r="K79" s="2">
        <f t="shared" si="5"/>
        <v>-9.2530370884395238E-2</v>
      </c>
    </row>
    <row r="80" spans="1:11">
      <c r="A80">
        <v>150</v>
      </c>
      <c r="B80" s="29" t="s">
        <v>22</v>
      </c>
      <c r="C80" s="1">
        <v>46022</v>
      </c>
      <c r="D80">
        <v>15</v>
      </c>
      <c r="E80" s="29" t="s">
        <v>7</v>
      </c>
      <c r="F80" s="3">
        <v>58239.824333259945</v>
      </c>
      <c r="G80" s="3">
        <f>SUMIFS(Actuals!$F:$F,Actuals!$A:$A,A80,Actuals!$D:$D,D80,Actuals!$B:$B,DATE(2024,12,31))</f>
        <v>56999.25</v>
      </c>
      <c r="H80" s="3">
        <f>F80*(1/(1+AVERAGEIFS(Forecasts!$L:$L,Forecasts!$A:$A,A80,Forecasts!$D:$D,D80,Forecasts!$R:$R,"1 train date (May-Aug)")))</f>
        <v>58368.292770933353</v>
      </c>
      <c r="I80" t="str">
        <f>_xlfn.XLOOKUP(A80,'Forecast method comparsion'!$A$23:$A$35,'Forecast method comparsion'!$F$23:$F$35,"Model")</f>
        <v>Bias djust based on model</v>
      </c>
      <c r="J80" s="3">
        <f t="shared" si="4"/>
        <v>58368.292770933353</v>
      </c>
      <c r="K80" s="2">
        <f t="shared" si="5"/>
        <v>2.2058520804988263E-3</v>
      </c>
    </row>
    <row r="81" spans="1:11">
      <c r="A81">
        <v>2370</v>
      </c>
      <c r="B81" s="29" t="s">
        <v>26</v>
      </c>
      <c r="C81" s="1">
        <v>46022</v>
      </c>
      <c r="D81">
        <v>15</v>
      </c>
      <c r="E81" s="29" t="s">
        <v>7</v>
      </c>
      <c r="F81" s="3">
        <v>1932.75</v>
      </c>
      <c r="G81" s="3">
        <f>SUMIFS(Actuals!$F:$F,Actuals!$A:$A,A81,Actuals!$D:$D,D81,Actuals!$B:$B,DATE(2024,12,31))</f>
        <v>2128.5</v>
      </c>
      <c r="H81" s="3">
        <f>F81*(1/(1+AVERAGEIFS(Forecasts!$L:$L,Forecasts!$A:$A,A81,Forecasts!$D:$D,D81,Forecasts!$R:$R,"1 train date (May-Aug)")))</f>
        <v>2249.3535202731646</v>
      </c>
      <c r="I81" t="str">
        <f>_xlfn.XLOOKUP(A81,'Forecast method comparsion'!$A$23:$A$35,'Forecast method comparsion'!$F$23:$F$35,"Model")</f>
        <v>Bias djust based on model</v>
      </c>
      <c r="J81" s="3">
        <f t="shared" si="4"/>
        <v>2249.3535202731646</v>
      </c>
      <c r="K81" s="2">
        <f t="shared" si="5"/>
        <v>0.16380986691148083</v>
      </c>
    </row>
    <row r="82" spans="1:11">
      <c r="A82">
        <v>360</v>
      </c>
      <c r="B82" s="29" t="s">
        <v>24</v>
      </c>
      <c r="C82" s="1">
        <v>46022</v>
      </c>
      <c r="D82">
        <v>15</v>
      </c>
      <c r="E82" s="29" t="s">
        <v>7</v>
      </c>
      <c r="F82" s="3">
        <v>6500.25</v>
      </c>
      <c r="G82" s="3">
        <f>SUMIFS(Actuals!$F:$F,Actuals!$A:$A,A82,Actuals!$D:$D,D82,Actuals!$B:$B,DATE(2024,12,31))</f>
        <v>6102</v>
      </c>
      <c r="H82" s="3">
        <f>F82*(1/(1+AVERAGEIFS(Forecasts!$L:$L,Forecasts!$A:$A,A82,Forecasts!$D:$D,D82,Forecasts!$R:$R,"1 train date (May-Aug)")))</f>
        <v>7116.0613466767973</v>
      </c>
      <c r="I82" t="str">
        <f>_xlfn.XLOOKUP(A82,'Forecast method comparsion'!$A$23:$A$35,'Forecast method comparsion'!$F$23:$F$35,"Model")</f>
        <v>Model</v>
      </c>
      <c r="J82" s="3">
        <f t="shared" si="4"/>
        <v>6500.25</v>
      </c>
      <c r="K82" s="2">
        <f t="shared" si="5"/>
        <v>0</v>
      </c>
    </row>
    <row r="83" spans="1:11">
      <c r="A83">
        <v>9649</v>
      </c>
      <c r="B83" s="29" t="s">
        <v>28</v>
      </c>
      <c r="C83" s="1">
        <v>46022</v>
      </c>
      <c r="D83">
        <v>15</v>
      </c>
      <c r="E83" s="29" t="s">
        <v>7</v>
      </c>
      <c r="F83" s="3">
        <v>1183.6103487176431</v>
      </c>
      <c r="G83" s="3">
        <f>SUMIFS(Actuals!$F:$F,Actuals!$A:$A,A83,Actuals!$D:$D,D83,Actuals!$B:$B,DATE(2024,12,31))</f>
        <v>1134</v>
      </c>
      <c r="H83" s="3">
        <f>F83*(1/(1+AVERAGEIFS(Forecasts!$L:$L,Forecasts!$A:$A,A83,Forecasts!$D:$D,D83,Forecasts!$R:$R,"1 train date (May-Aug)")))</f>
        <v>1223.8000229252782</v>
      </c>
      <c r="I83" t="str">
        <f>_xlfn.XLOOKUP(A83,'Forecast method comparsion'!$A$23:$A$35,'Forecast method comparsion'!$F$23:$F$35,"Model")</f>
        <v>Bias djust based on model</v>
      </c>
      <c r="J83" s="3">
        <f t="shared" si="4"/>
        <v>1223.8000229252782</v>
      </c>
      <c r="K83" s="2">
        <f t="shared" si="5"/>
        <v>3.3955156146765475E-2</v>
      </c>
    </row>
    <row r="84" spans="1:11">
      <c r="A84">
        <v>9652</v>
      </c>
      <c r="B84" s="29" t="s">
        <v>30</v>
      </c>
      <c r="C84" s="1">
        <v>46022</v>
      </c>
      <c r="D84">
        <v>15</v>
      </c>
      <c r="E84" s="29" t="s">
        <v>7</v>
      </c>
      <c r="F84" s="3">
        <v>7175.25</v>
      </c>
      <c r="G84" s="3">
        <f>SUMIFS(Actuals!$F:$F,Actuals!$A:$A,A84,Actuals!$D:$D,D84,Actuals!$B:$B,DATE(2024,12,31))</f>
        <v>7650</v>
      </c>
      <c r="H84" s="3">
        <f>F84*(1/(1+AVERAGEIFS(Forecasts!$L:$L,Forecasts!$A:$A,A84,Forecasts!$D:$D,D84,Forecasts!$R:$R,"1 train date (May-Aug)")))</f>
        <v>7528.330900748113</v>
      </c>
      <c r="I84" t="str">
        <f>_xlfn.XLOOKUP(A84,'Forecast method comparsion'!$A$23:$A$35,'Forecast method comparsion'!$F$23:$F$35,"Model")</f>
        <v>Model</v>
      </c>
      <c r="J84" s="3">
        <f t="shared" si="4"/>
        <v>7175.25</v>
      </c>
      <c r="K84" s="2">
        <f t="shared" si="5"/>
        <v>0</v>
      </c>
    </row>
    <row r="85" spans="1:11">
      <c r="A85">
        <v>9656</v>
      </c>
      <c r="B85" s="29" t="s">
        <v>32</v>
      </c>
      <c r="C85" s="1">
        <v>46022</v>
      </c>
      <c r="D85">
        <v>15</v>
      </c>
      <c r="E85" s="29" t="s">
        <v>7</v>
      </c>
      <c r="F85" s="3">
        <v>336189.90889946243</v>
      </c>
      <c r="G85" s="3">
        <f>SUMIFS(Actuals!$F:$F,Actuals!$A:$A,A85,Actuals!$D:$D,D85,Actuals!$B:$B,DATE(2024,12,31))</f>
        <v>302771.25</v>
      </c>
      <c r="H85" s="3">
        <f>F85*(1/(1+AVERAGEIFS(Forecasts!$L:$L,Forecasts!$A:$A,A85,Forecasts!$D:$D,D85,Forecasts!$R:$R,"1 train date (May-Aug)")))</f>
        <v>350919.16703137243</v>
      </c>
      <c r="I85" t="str">
        <f>_xlfn.XLOOKUP(A85,'Forecast method comparsion'!$A$23:$A$35,'Forecast method comparsion'!$F$23:$F$35,"Model")</f>
        <v xml:space="preserve">SND </v>
      </c>
      <c r="J85" s="3">
        <f t="shared" si="4"/>
        <v>302771.25</v>
      </c>
      <c r="K85" s="2">
        <f t="shared" si="5"/>
        <v>-9.9404110637527437E-2</v>
      </c>
    </row>
    <row r="86" spans="1:11">
      <c r="A86">
        <v>9657</v>
      </c>
      <c r="B86" s="29" t="s">
        <v>34</v>
      </c>
      <c r="C86" s="1">
        <v>46022</v>
      </c>
      <c r="D86">
        <v>15</v>
      </c>
      <c r="E86" s="29" t="s">
        <v>7</v>
      </c>
      <c r="F86" s="3">
        <v>2374.074324235401</v>
      </c>
      <c r="G86" s="3">
        <f>SUMIFS(Actuals!$F:$F,Actuals!$A:$A,A86,Actuals!$D:$D,D86,Actuals!$B:$B,DATE(2024,12,31))</f>
        <v>2155.5</v>
      </c>
      <c r="H86" s="3">
        <f>F86*(1/(1+AVERAGEIFS(Forecasts!$L:$L,Forecasts!$A:$A,A86,Forecasts!$D:$D,D86,Forecasts!$R:$R,"1 train date (May-Aug)")))</f>
        <v>2431.2410130806124</v>
      </c>
      <c r="I86" t="str">
        <f>_xlfn.XLOOKUP(A86,'Forecast method comparsion'!$A$23:$A$35,'Forecast method comparsion'!$F$23:$F$35,"Model")</f>
        <v xml:space="preserve">SND </v>
      </c>
      <c r="J86" s="3">
        <f t="shared" si="4"/>
        <v>2155.5</v>
      </c>
      <c r="K86" s="2">
        <f t="shared" si="5"/>
        <v>-9.2067178354155149E-2</v>
      </c>
    </row>
    <row r="87" spans="1:11">
      <c r="A87">
        <v>9683</v>
      </c>
      <c r="B87" s="29" t="s">
        <v>36</v>
      </c>
      <c r="C87" s="1">
        <v>46022</v>
      </c>
      <c r="D87">
        <v>15</v>
      </c>
      <c r="E87" s="29" t="s">
        <v>7</v>
      </c>
      <c r="F87" s="3">
        <v>1586976.3986581822</v>
      </c>
      <c r="G87" s="3">
        <f>SUMIFS(Actuals!$F:$F,Actuals!$A:$A,A87,Actuals!$D:$D,D87,Actuals!$B:$B,DATE(2024,12,31))</f>
        <v>1484586</v>
      </c>
      <c r="H87" s="3">
        <f>F87*(1/(1+AVERAGEIFS(Forecasts!$L:$L,Forecasts!$A:$A,A87,Forecasts!$D:$D,D87,Forecasts!$R:$R,"1 train date (May-Aug)")))</f>
        <v>1619886.075185752</v>
      </c>
      <c r="I87" t="str">
        <f>_xlfn.XLOOKUP(A87,'Forecast method comparsion'!$A$23:$A$35,'Forecast method comparsion'!$F$23:$F$35,"Model")</f>
        <v>SND</v>
      </c>
      <c r="J87" s="3">
        <f t="shared" si="4"/>
        <v>1484586</v>
      </c>
      <c r="K87" s="2">
        <f t="shared" si="5"/>
        <v>-6.4519169122335532E-2</v>
      </c>
    </row>
    <row r="88" spans="1:11">
      <c r="A88">
        <v>9692</v>
      </c>
      <c r="B88" s="29" t="s">
        <v>38</v>
      </c>
      <c r="C88" s="1">
        <v>46022</v>
      </c>
      <c r="D88">
        <v>15</v>
      </c>
      <c r="E88" s="29" t="s">
        <v>7</v>
      </c>
      <c r="F88" s="3">
        <v>279895.5</v>
      </c>
      <c r="G88" s="3">
        <f>SUMIFS(Actuals!$F:$F,Actuals!$A:$A,A88,Actuals!$D:$D,D88,Actuals!$B:$B,DATE(2024,12,31))</f>
        <v>308085.75</v>
      </c>
      <c r="H88" s="3">
        <f>F88*(1/(1+AVERAGEIFS(Forecasts!$L:$L,Forecasts!$A:$A,A88,Forecasts!$D:$D,D88,Forecasts!$R:$R,"1 train date (May-Aug)")))</f>
        <v>247754.39915685257</v>
      </c>
      <c r="I88" t="str">
        <f>_xlfn.XLOOKUP(A88,'Forecast method comparsion'!$A$23:$A$35,'Forecast method comparsion'!$F$23:$F$35,"Model")</f>
        <v>Model</v>
      </c>
      <c r="J88" s="3">
        <f t="shared" si="4"/>
        <v>279895.5</v>
      </c>
      <c r="K88" s="2">
        <f t="shared" si="5"/>
        <v>0</v>
      </c>
    </row>
    <row r="89" spans="1:11">
      <c r="A89">
        <v>9700</v>
      </c>
      <c r="B89" s="29" t="s">
        <v>40</v>
      </c>
      <c r="C89" s="1">
        <v>46022</v>
      </c>
      <c r="D89">
        <v>15</v>
      </c>
      <c r="E89" s="29" t="s">
        <v>7</v>
      </c>
      <c r="F89" s="3">
        <v>449690.3098736172</v>
      </c>
      <c r="G89" s="3">
        <f>SUMIFS(Actuals!$F:$F,Actuals!$A:$A,A89,Actuals!$D:$D,D89,Actuals!$B:$B,DATE(2024,12,31))</f>
        <v>431716.5</v>
      </c>
      <c r="H89" s="3">
        <f>F89*(1/(1+AVERAGEIFS(Forecasts!$L:$L,Forecasts!$A:$A,A89,Forecasts!$D:$D,D89,Forecasts!$R:$R,"1 train date (May-Aug)")))</f>
        <v>469324.96721195435</v>
      </c>
      <c r="I89" t="str">
        <f>_xlfn.XLOOKUP(A89,'Forecast method comparsion'!$A$23:$A$35,'Forecast method comparsion'!$F$23:$F$35,"Model")</f>
        <v>SND</v>
      </c>
      <c r="J89" s="3">
        <f t="shared" si="4"/>
        <v>431716.5</v>
      </c>
      <c r="K89" s="2">
        <f t="shared" si="5"/>
        <v>-3.9969306607181794E-2</v>
      </c>
    </row>
    <row r="90" spans="1:11">
      <c r="A90">
        <v>9701</v>
      </c>
      <c r="B90" s="29" t="s">
        <v>42</v>
      </c>
      <c r="C90" s="1">
        <v>46022</v>
      </c>
      <c r="D90">
        <v>15</v>
      </c>
      <c r="E90" s="29" t="s">
        <v>7</v>
      </c>
      <c r="F90" s="3">
        <v>5564.5744272504689</v>
      </c>
      <c r="G90" s="3">
        <f>SUMIFS(Actuals!$F:$F,Actuals!$A:$A,A90,Actuals!$D:$D,D90,Actuals!$B:$B,DATE(2024,12,31))</f>
        <v>5571</v>
      </c>
      <c r="H90" s="3">
        <f>F90*(1/(1+AVERAGEIFS(Forecasts!$L:$L,Forecasts!$A:$A,A90,Forecasts!$D:$D,D90,Forecasts!$R:$R,"1 train date (May-Aug)")))</f>
        <v>5721.5954334597409</v>
      </c>
      <c r="I90" t="str">
        <f>_xlfn.XLOOKUP(A90,'Forecast method comparsion'!$A$23:$A$35,'Forecast method comparsion'!$F$23:$F$35,"Model")</f>
        <v>SND</v>
      </c>
      <c r="J90" s="3">
        <f t="shared" si="4"/>
        <v>5571</v>
      </c>
      <c r="K90" s="2">
        <f t="shared" si="5"/>
        <v>1.1547285122226352E-3</v>
      </c>
    </row>
    <row r="91" spans="1:11">
      <c r="A91">
        <v>9702</v>
      </c>
      <c r="B91" s="29" t="s">
        <v>44</v>
      </c>
      <c r="C91" s="1">
        <v>46022</v>
      </c>
      <c r="D91">
        <v>15</v>
      </c>
      <c r="E91" s="29" t="s">
        <v>7</v>
      </c>
      <c r="F91" s="3">
        <v>1579.6809126006833</v>
      </c>
      <c r="G91" s="3">
        <f>SUMIFS(Actuals!$F:$F,Actuals!$A:$A,A91,Actuals!$D:$D,D91,Actuals!$B:$B,DATE(2024,12,31))</f>
        <v>1831.5</v>
      </c>
      <c r="H91" s="3">
        <f>F91*(1/(1+AVERAGEIFS(Forecasts!$L:$L,Forecasts!$A:$A,A91,Forecasts!$D:$D,D91,Forecasts!$R:$R,"1 train date (May-Aug)")))</f>
        <v>1547.4772484101093</v>
      </c>
      <c r="I91" t="str">
        <f>_xlfn.XLOOKUP(A91,'Forecast method comparsion'!$A$23:$A$35,'Forecast method comparsion'!$F$23:$F$35,"Model")</f>
        <v>SND</v>
      </c>
      <c r="J91" s="3">
        <f t="shared" si="4"/>
        <v>1831.5</v>
      </c>
      <c r="K91" s="2">
        <f t="shared" si="5"/>
        <v>0.15941136301048178</v>
      </c>
    </row>
    <row r="92" spans="1:11">
      <c r="A92">
        <v>9768</v>
      </c>
      <c r="B92" s="29" t="s">
        <v>46</v>
      </c>
      <c r="C92" s="1">
        <v>46022</v>
      </c>
      <c r="D92">
        <v>15</v>
      </c>
      <c r="E92" s="29" t="s">
        <v>7</v>
      </c>
      <c r="F92" s="3">
        <v>253173.89861239595</v>
      </c>
      <c r="G92" s="3">
        <f>SUMIFS(Actuals!$F:$F,Actuals!$A:$A,A92,Actuals!$D:$D,D92,Actuals!$B:$B,DATE(2024,12,31))</f>
        <v>271525.5</v>
      </c>
      <c r="H92" s="3">
        <f>F92*(1/(1+AVERAGEIFS(Forecasts!$L:$L,Forecasts!$A:$A,A92,Forecasts!$D:$D,D92,Forecasts!$R:$R,"1 train date (May-Aug)")))</f>
        <v>258881.6505006091</v>
      </c>
      <c r="I92" t="str">
        <f>_xlfn.XLOOKUP(A92,'Forecast method comparsion'!$A$23:$A$35,'Forecast method comparsion'!$F$23:$F$35,"Model")</f>
        <v>Bias djust based on model</v>
      </c>
      <c r="J92" s="3">
        <f t="shared" si="4"/>
        <v>258881.6505006091</v>
      </c>
      <c r="K92" s="2">
        <f t="shared" si="5"/>
        <v>2.254478806660716E-2</v>
      </c>
    </row>
    <row r="93" spans="1:11">
      <c r="A93">
        <v>150</v>
      </c>
      <c r="B93" s="29" t="s">
        <v>22</v>
      </c>
      <c r="C93" s="1">
        <v>46022</v>
      </c>
      <c r="D93">
        <v>42</v>
      </c>
      <c r="E93" s="29" t="s">
        <v>7</v>
      </c>
      <c r="F93" s="3">
        <v>148784.62348749998</v>
      </c>
      <c r="G93" s="3">
        <f>SUMIFS(Actuals!$F:$F,Actuals!$A:$A,A93,Actuals!$D:$D,D93,Actuals!$B:$B,DATE(2024,12,31))</f>
        <v>142378.75</v>
      </c>
      <c r="H93" s="3">
        <f>F93*(1/(1+AVERAGEIFS(Forecasts!$L:$L,Forecasts!$A:$A,A93,Forecasts!$D:$D,D93,Forecasts!$R:$R,"1 train date (May-Aug)")))</f>
        <v>150164.9899880703</v>
      </c>
      <c r="I93" t="str">
        <f>_xlfn.XLOOKUP(A93,'Forecast method comparsion'!$A$23:$A$35,'Forecast method comparsion'!$F$23:$F$35,"Model")</f>
        <v>Bias djust based on model</v>
      </c>
      <c r="J93" s="3">
        <f t="shared" si="4"/>
        <v>150164.9899880703</v>
      </c>
      <c r="K93" s="2">
        <f t="shared" si="5"/>
        <v>9.2776153087237058E-3</v>
      </c>
    </row>
    <row r="94" spans="1:11">
      <c r="A94">
        <v>2370</v>
      </c>
      <c r="B94" s="29" t="s">
        <v>26</v>
      </c>
      <c r="C94" s="1">
        <v>46022</v>
      </c>
      <c r="D94">
        <v>42</v>
      </c>
      <c r="E94" s="29" t="s">
        <v>7</v>
      </c>
      <c r="F94" s="3">
        <v>4012.5</v>
      </c>
      <c r="G94" s="3">
        <f>SUMIFS(Actuals!$F:$F,Actuals!$A:$A,A94,Actuals!$D:$D,D94,Actuals!$B:$B,DATE(2024,12,31))</f>
        <v>2803.75</v>
      </c>
      <c r="H94" s="3">
        <f>F94*(1/(1+AVERAGEIFS(Forecasts!$L:$L,Forecasts!$A:$A,A94,Forecasts!$D:$D,D94,Forecasts!$R:$R,"1 train date (May-Aug)")))</f>
        <v>6116.4832441198951</v>
      </c>
      <c r="I94" t="str">
        <f>_xlfn.XLOOKUP(A94,'Forecast method comparsion'!$A$23:$A$35,'Forecast method comparsion'!$F$23:$F$35,"Model")</f>
        <v>Bias djust based on model</v>
      </c>
      <c r="J94" s="3">
        <f t="shared" si="4"/>
        <v>6116.4832441198951</v>
      </c>
      <c r="K94" s="2">
        <f t="shared" si="5"/>
        <v>0.52435719479623555</v>
      </c>
    </row>
    <row r="95" spans="1:11">
      <c r="A95">
        <v>360</v>
      </c>
      <c r="B95" s="29" t="s">
        <v>24</v>
      </c>
      <c r="C95" s="1">
        <v>46022</v>
      </c>
      <c r="D95">
        <v>42</v>
      </c>
      <c r="E95" s="29" t="s">
        <v>7</v>
      </c>
      <c r="F95" s="3">
        <v>39056.25</v>
      </c>
      <c r="G95" s="3">
        <f>SUMIFS(Actuals!$F:$F,Actuals!$A:$A,A95,Actuals!$D:$D,D95,Actuals!$B:$B,DATE(2024,12,31))</f>
        <v>38782.5</v>
      </c>
      <c r="H95" s="3">
        <f>F95*(1/(1+AVERAGEIFS(Forecasts!$L:$L,Forecasts!$A:$A,A95,Forecasts!$D:$D,D95,Forecasts!$R:$R,"1 train date (May-Aug)")))</f>
        <v>49339.03161279724</v>
      </c>
      <c r="I95" t="str">
        <f>_xlfn.XLOOKUP(A95,'Forecast method comparsion'!$A$23:$A$35,'Forecast method comparsion'!$F$23:$F$35,"Model")</f>
        <v>Model</v>
      </c>
      <c r="J95" s="3">
        <f t="shared" si="4"/>
        <v>39056.25</v>
      </c>
      <c r="K95" s="2">
        <f t="shared" si="5"/>
        <v>0</v>
      </c>
    </row>
    <row r="96" spans="1:11">
      <c r="A96">
        <v>9649</v>
      </c>
      <c r="B96" s="29" t="s">
        <v>28</v>
      </c>
      <c r="C96" s="1">
        <v>46022</v>
      </c>
      <c r="D96">
        <v>42</v>
      </c>
      <c r="E96" s="29" t="s">
        <v>7</v>
      </c>
      <c r="F96" s="3">
        <v>2401.25</v>
      </c>
      <c r="G96" s="3">
        <f>SUMIFS(Actuals!$F:$F,Actuals!$A:$A,A96,Actuals!$D:$D,D96,Actuals!$B:$B,DATE(2024,12,31))</f>
        <v>2358.75</v>
      </c>
      <c r="H96" s="3">
        <f>F96*(1/(1+AVERAGEIFS(Forecasts!$L:$L,Forecasts!$A:$A,A96,Forecasts!$D:$D,D96,Forecasts!$R:$R,"1 train date (May-Aug)")))</f>
        <v>2656.4708071285904</v>
      </c>
      <c r="I96" t="str">
        <f>_xlfn.XLOOKUP(A96,'Forecast method comparsion'!$A$23:$A$35,'Forecast method comparsion'!$F$23:$F$35,"Model")</f>
        <v>Bias djust based on model</v>
      </c>
      <c r="J96" s="3">
        <f t="shared" si="4"/>
        <v>2656.4708071285904</v>
      </c>
      <c r="K96" s="2">
        <f t="shared" si="5"/>
        <v>0.10628664534246347</v>
      </c>
    </row>
    <row r="97" spans="1:11">
      <c r="A97">
        <v>9652</v>
      </c>
      <c r="B97" s="29" t="s">
        <v>30</v>
      </c>
      <c r="C97" s="1">
        <v>46022</v>
      </c>
      <c r="D97">
        <v>42</v>
      </c>
      <c r="E97" s="29" t="s">
        <v>7</v>
      </c>
      <c r="F97" s="3">
        <v>16643.787693988736</v>
      </c>
      <c r="G97" s="3">
        <f>SUMIFS(Actuals!$F:$F,Actuals!$A:$A,A97,Actuals!$D:$D,D97,Actuals!$B:$B,DATE(2024,12,31))</f>
        <v>12570</v>
      </c>
      <c r="H97" s="3">
        <f>F97*(1/(1+AVERAGEIFS(Forecasts!$L:$L,Forecasts!$A:$A,A97,Forecasts!$D:$D,D97,Forecasts!$R:$R,"1 train date (May-Aug)")))</f>
        <v>19090.969054733079</v>
      </c>
      <c r="I97" t="str">
        <f>_xlfn.XLOOKUP(A97,'Forecast method comparsion'!$A$23:$A$35,'Forecast method comparsion'!$F$23:$F$35,"Model")</f>
        <v>Model</v>
      </c>
      <c r="J97" s="3">
        <f t="shared" si="4"/>
        <v>16643.787693988736</v>
      </c>
      <c r="K97" s="2">
        <f t="shared" si="5"/>
        <v>0</v>
      </c>
    </row>
    <row r="98" spans="1:11">
      <c r="A98">
        <v>9656</v>
      </c>
      <c r="B98" s="29" t="s">
        <v>32</v>
      </c>
      <c r="C98" s="1">
        <v>46022</v>
      </c>
      <c r="D98">
        <v>42</v>
      </c>
      <c r="E98" s="29" t="s">
        <v>7</v>
      </c>
      <c r="F98" s="3">
        <v>960251.21968349791</v>
      </c>
      <c r="G98" s="3">
        <f>SUMIFS(Actuals!$F:$F,Actuals!$A:$A,A98,Actuals!$D:$D,D98,Actuals!$B:$B,DATE(2024,12,31))</f>
        <v>866221.25</v>
      </c>
      <c r="H98" s="3">
        <f>F98*(1/(1+AVERAGEIFS(Forecasts!$L:$L,Forecasts!$A:$A,A98,Forecasts!$D:$D,D98,Forecasts!$R:$R,"1 train date (May-Aug)")))</f>
        <v>986064.90019080532</v>
      </c>
      <c r="I98" t="str">
        <f>_xlfn.XLOOKUP(A98,'Forecast method comparsion'!$A$23:$A$35,'Forecast method comparsion'!$F$23:$F$35,"Model")</f>
        <v xml:space="preserve">SND </v>
      </c>
      <c r="J98" s="3">
        <f t="shared" ref="J98:J129" si="6">IF(ISNUMBER(SEARCH("SND",I98)),G98,IF(ISNUMBER(SEARCH("Bias",I98)),H98,F98))</f>
        <v>866221.25</v>
      </c>
      <c r="K98" s="2">
        <f t="shared" ref="K98:K129" si="7">IFERROR((J98-F98)/F98,"")</f>
        <v>-9.7922260087824217E-2</v>
      </c>
    </row>
    <row r="99" spans="1:11">
      <c r="A99">
        <v>9657</v>
      </c>
      <c r="B99" s="29" t="s">
        <v>34</v>
      </c>
      <c r="C99" s="1">
        <v>46022</v>
      </c>
      <c r="D99">
        <v>42</v>
      </c>
      <c r="E99" s="29" t="s">
        <v>7</v>
      </c>
      <c r="F99" s="3">
        <v>6010.9621621186197</v>
      </c>
      <c r="G99" s="3">
        <f>SUMIFS(Actuals!$F:$F,Actuals!$A:$A,A99,Actuals!$D:$D,D99,Actuals!$B:$B,DATE(2024,12,31))</f>
        <v>5722.5</v>
      </c>
      <c r="H99" s="3">
        <f>F99*(1/(1+AVERAGEIFS(Forecasts!$L:$L,Forecasts!$A:$A,A99,Forecasts!$D:$D,D99,Forecasts!$R:$R,"1 train date (May-Aug)")))</f>
        <v>6077.6379689594532</v>
      </c>
      <c r="I99" t="str">
        <f>_xlfn.XLOOKUP(A99,'Forecast method comparsion'!$A$23:$A$35,'Forecast method comparsion'!$F$23:$F$35,"Model")</f>
        <v xml:space="preserve">SND </v>
      </c>
      <c r="J99" s="3">
        <f t="shared" si="6"/>
        <v>5722.5</v>
      </c>
      <c r="K99" s="2">
        <f t="shared" si="7"/>
        <v>-4.7989349182152988E-2</v>
      </c>
    </row>
    <row r="100" spans="1:11">
      <c r="A100">
        <v>9683</v>
      </c>
      <c r="B100" s="29" t="s">
        <v>36</v>
      </c>
      <c r="C100" s="1">
        <v>46022</v>
      </c>
      <c r="D100">
        <v>42</v>
      </c>
      <c r="E100" s="29" t="s">
        <v>7</v>
      </c>
      <c r="F100" s="3">
        <v>3767420.81317341</v>
      </c>
      <c r="G100" s="3">
        <f>SUMIFS(Actuals!$F:$F,Actuals!$A:$A,A100,Actuals!$D:$D,D100,Actuals!$B:$B,DATE(2024,12,31))</f>
        <v>3585731.25</v>
      </c>
      <c r="H100" s="3">
        <f>F100*(1/(1+AVERAGEIFS(Forecasts!$L:$L,Forecasts!$A:$A,A100,Forecasts!$D:$D,D100,Forecasts!$R:$R,"1 train date (May-Aug)")))</f>
        <v>3777653.4152361327</v>
      </c>
      <c r="I100" t="str">
        <f>_xlfn.XLOOKUP(A100,'Forecast method comparsion'!$A$23:$A$35,'Forecast method comparsion'!$F$23:$F$35,"Model")</f>
        <v>SND</v>
      </c>
      <c r="J100" s="3">
        <f t="shared" si="6"/>
        <v>3585731.25</v>
      </c>
      <c r="K100" s="2">
        <f t="shared" si="7"/>
        <v>-4.8226511500414924E-2</v>
      </c>
    </row>
    <row r="101" spans="1:11">
      <c r="A101">
        <v>9692</v>
      </c>
      <c r="B101" s="29" t="s">
        <v>38</v>
      </c>
      <c r="C101" s="1">
        <v>46022</v>
      </c>
      <c r="D101">
        <v>42</v>
      </c>
      <c r="E101" s="29" t="s">
        <v>7</v>
      </c>
      <c r="F101" s="3">
        <v>607026.25</v>
      </c>
      <c r="G101" s="3">
        <f>SUMIFS(Actuals!$F:$F,Actuals!$A:$A,A101,Actuals!$D:$D,D101,Actuals!$B:$B,DATE(2024,12,31))</f>
        <v>695680</v>
      </c>
      <c r="H101" s="3">
        <f>F101*(1/(1+AVERAGEIFS(Forecasts!$L:$L,Forecasts!$A:$A,A101,Forecasts!$D:$D,D101,Forecasts!$R:$R,"1 train date (May-Aug)")))</f>
        <v>522630.43309945083</v>
      </c>
      <c r="I101" t="str">
        <f>_xlfn.XLOOKUP(A101,'Forecast method comparsion'!$A$23:$A$35,'Forecast method comparsion'!$F$23:$F$35,"Model")</f>
        <v>Model</v>
      </c>
      <c r="J101" s="3">
        <f t="shared" si="6"/>
        <v>607026.25</v>
      </c>
      <c r="K101" s="2">
        <f t="shared" si="7"/>
        <v>0</v>
      </c>
    </row>
    <row r="102" spans="1:11">
      <c r="A102">
        <v>9700</v>
      </c>
      <c r="B102" s="29" t="s">
        <v>40</v>
      </c>
      <c r="C102" s="1">
        <v>46022</v>
      </c>
      <c r="D102">
        <v>42</v>
      </c>
      <c r="E102" s="29" t="s">
        <v>7</v>
      </c>
      <c r="F102" s="3">
        <v>1221149.2776332123</v>
      </c>
      <c r="G102" s="3">
        <f>SUMIFS(Actuals!$F:$F,Actuals!$A:$A,A102,Actuals!$D:$D,D102,Actuals!$B:$B,DATE(2024,12,31))</f>
        <v>1223346.25</v>
      </c>
      <c r="H102" s="3">
        <f>F102*(1/(1+AVERAGEIFS(Forecasts!$L:$L,Forecasts!$A:$A,A102,Forecasts!$D:$D,D102,Forecasts!$R:$R,"1 train date (May-Aug)")))</f>
        <v>1253886.7251087411</v>
      </c>
      <c r="I102" t="str">
        <f>_xlfn.XLOOKUP(A102,'Forecast method comparsion'!$A$23:$A$35,'Forecast method comparsion'!$F$23:$F$35,"Model")</f>
        <v>SND</v>
      </c>
      <c r="J102" s="3">
        <f t="shared" si="6"/>
        <v>1223346.25</v>
      </c>
      <c r="K102" s="2">
        <f t="shared" si="7"/>
        <v>1.7991022121765646E-3</v>
      </c>
    </row>
    <row r="103" spans="1:11">
      <c r="A103">
        <v>9701</v>
      </c>
      <c r="B103" s="29" t="s">
        <v>42</v>
      </c>
      <c r="C103" s="1">
        <v>46022</v>
      </c>
      <c r="D103">
        <v>42</v>
      </c>
      <c r="E103" s="29" t="s">
        <v>7</v>
      </c>
      <c r="F103" s="3">
        <v>8132.9820379522644</v>
      </c>
      <c r="G103" s="3">
        <f>SUMIFS(Actuals!$F:$F,Actuals!$A:$A,A103,Actuals!$D:$D,D103,Actuals!$B:$B,DATE(2024,12,31))</f>
        <v>8707.5</v>
      </c>
      <c r="H103" s="3">
        <f>F103*(1/(1+AVERAGEIFS(Forecasts!$L:$L,Forecasts!$A:$A,A103,Forecasts!$D:$D,D103,Forecasts!$R:$R,"1 train date (May-Aug)")))</f>
        <v>7420.2609304084599</v>
      </c>
      <c r="I103" t="str">
        <f>_xlfn.XLOOKUP(A103,'Forecast method comparsion'!$A$23:$A$35,'Forecast method comparsion'!$F$23:$F$35,"Model")</f>
        <v>SND</v>
      </c>
      <c r="J103" s="3">
        <f t="shared" si="6"/>
        <v>8707.5</v>
      </c>
      <c r="K103" s="2">
        <f t="shared" si="7"/>
        <v>7.064050545873192E-2</v>
      </c>
    </row>
    <row r="104" spans="1:11">
      <c r="A104">
        <v>9702</v>
      </c>
      <c r="B104" s="29" t="s">
        <v>44</v>
      </c>
      <c r="C104" s="1">
        <v>46022</v>
      </c>
      <c r="D104">
        <v>42</v>
      </c>
      <c r="E104" s="29" t="s">
        <v>7</v>
      </c>
      <c r="F104" s="3">
        <v>5265.9955323917966</v>
      </c>
      <c r="G104" s="3">
        <f>SUMIFS(Actuals!$F:$F,Actuals!$A:$A,A104,Actuals!$D:$D,D104,Actuals!$B:$B,DATE(2024,12,31))</f>
        <v>5076.25</v>
      </c>
      <c r="H104" s="3">
        <f>F104*(1/(1+AVERAGEIFS(Forecasts!$L:$L,Forecasts!$A:$A,A104,Forecasts!$D:$D,D104,Forecasts!$R:$R,"1 train date (May-Aug)")))</f>
        <v>5311.0244766512324</v>
      </c>
      <c r="I104" t="str">
        <f>_xlfn.XLOOKUP(A104,'Forecast method comparsion'!$A$23:$A$35,'Forecast method comparsion'!$F$23:$F$35,"Model")</f>
        <v>SND</v>
      </c>
      <c r="J104" s="3">
        <f t="shared" si="6"/>
        <v>5076.25</v>
      </c>
      <c r="K104" s="2">
        <f t="shared" si="7"/>
        <v>-3.603222433909184E-2</v>
      </c>
    </row>
    <row r="105" spans="1:11">
      <c r="A105">
        <v>9768</v>
      </c>
      <c r="B105" s="29" t="s">
        <v>46</v>
      </c>
      <c r="C105" s="1">
        <v>46022</v>
      </c>
      <c r="D105">
        <v>42</v>
      </c>
      <c r="E105" s="29" t="s">
        <v>7</v>
      </c>
      <c r="F105" s="3">
        <v>529287.88395144057</v>
      </c>
      <c r="G105" s="3">
        <f>SUMIFS(Actuals!$F:$F,Actuals!$A:$A,A105,Actuals!$D:$D,D105,Actuals!$B:$B,DATE(2024,12,31))</f>
        <v>389248.75</v>
      </c>
      <c r="H105" s="3">
        <f>F105*(1/(1+AVERAGEIFS(Forecasts!$L:$L,Forecasts!$A:$A,A105,Forecasts!$D:$D,D105,Forecasts!$R:$R,"1 train date (May-Aug)")))</f>
        <v>543059.93174674851</v>
      </c>
      <c r="I105" t="str">
        <f>_xlfn.XLOOKUP(A105,'Forecast method comparsion'!$A$23:$A$35,'Forecast method comparsion'!$F$23:$F$35,"Model")</f>
        <v>Bias djust based on model</v>
      </c>
      <c r="J105" s="3">
        <f t="shared" si="6"/>
        <v>543059.93174674851</v>
      </c>
      <c r="K105" s="2">
        <f t="shared" si="7"/>
        <v>2.6019956649095434E-2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74182-91C1-4C3D-AA3F-94C2A0EFB40E}">
  <dimension ref="A1:J40"/>
  <sheetViews>
    <sheetView tabSelected="1" topLeftCell="A18" workbookViewId="0">
      <selection activeCell="A22" sqref="A22:F35"/>
    </sheetView>
  </sheetViews>
  <sheetFormatPr defaultRowHeight="15"/>
  <cols>
    <col min="1" max="1" width="13.42578125" bestFit="1" customWidth="1"/>
    <col min="2" max="2" width="20.7109375" bestFit="1" customWidth="1"/>
    <col min="3" max="3" width="20.42578125" bestFit="1" customWidth="1"/>
    <col min="4" max="4" width="20.7109375" bestFit="1" customWidth="1"/>
    <col min="5" max="5" width="20.42578125" bestFit="1" customWidth="1"/>
    <col min="6" max="6" width="20.7109375" bestFit="1" customWidth="1"/>
    <col min="7" max="7" width="20.42578125" bestFit="1" customWidth="1"/>
    <col min="8" max="8" width="17" bestFit="1" customWidth="1"/>
    <col min="9" max="9" width="15.42578125" bestFit="1" customWidth="1"/>
    <col min="10" max="10" width="23.7109375" bestFit="1" customWidth="1"/>
  </cols>
  <sheetData>
    <row r="1" spans="1:10">
      <c r="A1" s="30" t="s">
        <v>128</v>
      </c>
      <c r="B1" s="30"/>
      <c r="C1" s="30"/>
      <c r="D1" s="30"/>
      <c r="E1" s="30"/>
      <c r="F1" s="30"/>
      <c r="G1" s="30"/>
    </row>
    <row r="2" spans="1:10">
      <c r="A2" s="30"/>
      <c r="B2" s="30"/>
      <c r="C2" s="30"/>
      <c r="D2" s="30"/>
      <c r="E2" s="30"/>
      <c r="F2" s="30"/>
      <c r="G2" s="30"/>
    </row>
    <row r="3" spans="1:10">
      <c r="B3" s="4" t="s">
        <v>123</v>
      </c>
    </row>
    <row r="4" spans="1:10">
      <c r="B4" t="s">
        <v>120</v>
      </c>
      <c r="D4" t="s">
        <v>121</v>
      </c>
      <c r="F4" t="s">
        <v>134</v>
      </c>
      <c r="H4" t="s">
        <v>124</v>
      </c>
      <c r="I4" t="s">
        <v>125</v>
      </c>
      <c r="J4" t="s">
        <v>135</v>
      </c>
    </row>
    <row r="5" spans="1:10">
      <c r="A5" s="4" t="s">
        <v>13</v>
      </c>
      <c r="B5" t="s">
        <v>126</v>
      </c>
      <c r="C5" t="s">
        <v>127</v>
      </c>
      <c r="D5" t="s">
        <v>126</v>
      </c>
      <c r="E5" t="s">
        <v>127</v>
      </c>
      <c r="F5" t="s">
        <v>126</v>
      </c>
      <c r="G5" t="s">
        <v>127</v>
      </c>
    </row>
    <row r="6" spans="1:10">
      <c r="A6" s="5">
        <v>150</v>
      </c>
      <c r="B6" s="6">
        <v>8.3924155799307096E-3</v>
      </c>
      <c r="C6" s="6">
        <v>7.1833591760315238E-3</v>
      </c>
      <c r="D6" s="6">
        <v>1.243064791545515E-2</v>
      </c>
      <c r="E6" s="6">
        <v>1.3628575852560535E-2</v>
      </c>
      <c r="F6" s="6">
        <v>8.1152085168715773E-3</v>
      </c>
      <c r="G6" s="6">
        <v>5.9201150847391845E-3</v>
      </c>
      <c r="H6" s="6">
        <v>8.1333320648094565E-3</v>
      </c>
      <c r="I6" s="6">
        <v>1.2687346759120584E-2</v>
      </c>
      <c r="J6" s="6">
        <v>7.644831352843209E-3</v>
      </c>
    </row>
    <row r="7" spans="1:10">
      <c r="A7" s="5">
        <v>360</v>
      </c>
      <c r="B7" s="6">
        <v>0.22479378539873995</v>
      </c>
      <c r="C7" s="6">
        <v>0.16794110457291697</v>
      </c>
      <c r="D7" s="6">
        <v>0.34187029847967709</v>
      </c>
      <c r="E7" s="6">
        <v>0.22851760665293294</v>
      </c>
      <c r="F7" s="6">
        <v>0.22654847556070729</v>
      </c>
      <c r="G7" s="6">
        <v>0.16837840595347633</v>
      </c>
      <c r="H7" s="6">
        <v>0.21261106807892075</v>
      </c>
      <c r="I7" s="6">
        <v>0.31758043594537477</v>
      </c>
      <c r="J7" s="6">
        <v>0.21408346064487208</v>
      </c>
    </row>
    <row r="8" spans="1:10">
      <c r="A8" s="5">
        <v>2370</v>
      </c>
      <c r="B8" s="6">
        <v>0.22175926932861245</v>
      </c>
      <c r="C8" s="6">
        <v>0.19741761700806537</v>
      </c>
      <c r="D8" s="6">
        <v>0.21996919326514944</v>
      </c>
      <c r="E8" s="6">
        <v>0.24847120535552</v>
      </c>
      <c r="F8" s="6">
        <v>0.2079582037246922</v>
      </c>
      <c r="G8" s="6">
        <v>0.11793277290250907</v>
      </c>
      <c r="H8" s="6">
        <v>0.21654320097420957</v>
      </c>
      <c r="I8" s="6">
        <v>0.22607676728451451</v>
      </c>
      <c r="J8" s="6">
        <v>0.18866703997708156</v>
      </c>
    </row>
    <row r="9" spans="1:10">
      <c r="A9" s="5">
        <v>9649</v>
      </c>
      <c r="B9" s="6">
        <v>0.10347219367569309</v>
      </c>
      <c r="C9" s="6">
        <v>0.10786232381583916</v>
      </c>
      <c r="D9" s="6">
        <v>0.11122584448395596</v>
      </c>
      <c r="E9" s="6">
        <v>9.9378281466527774E-2</v>
      </c>
      <c r="F9" s="6">
        <v>9.3006957669527698E-2</v>
      </c>
      <c r="G9" s="6">
        <v>8.3026434701987381E-2</v>
      </c>
      <c r="H9" s="6">
        <v>0.10441293584858158</v>
      </c>
      <c r="I9" s="6">
        <v>0.10868708098022135</v>
      </c>
      <c r="J9" s="6">
        <v>9.0868274176483382E-2</v>
      </c>
    </row>
    <row r="10" spans="1:10">
      <c r="A10" s="5">
        <v>9652</v>
      </c>
      <c r="B10" s="6">
        <v>0.13249073632759156</v>
      </c>
      <c r="C10" s="6">
        <v>9.3025151508118478E-2</v>
      </c>
      <c r="D10" s="6">
        <v>0.27267166109068558</v>
      </c>
      <c r="E10" s="6">
        <v>0.20004872532516182</v>
      </c>
      <c r="F10" s="6">
        <v>0.12770390534466861</v>
      </c>
      <c r="G10" s="6">
        <v>9.6003329511669969E-2</v>
      </c>
      <c r="H10" s="6">
        <v>0.12403382529484737</v>
      </c>
      <c r="I10" s="6">
        <v>0.25710960342664479</v>
      </c>
      <c r="J10" s="6">
        <v>0.12091092480902611</v>
      </c>
    </row>
    <row r="11" spans="1:10">
      <c r="A11" s="5">
        <v>9656</v>
      </c>
      <c r="B11" s="6">
        <v>6.6778580241755439E-2</v>
      </c>
      <c r="C11" s="6">
        <v>5.4274830795532282E-2</v>
      </c>
      <c r="D11" s="6">
        <v>5.2525725576551108E-2</v>
      </c>
      <c r="E11" s="6">
        <v>2.7635731461520069E-2</v>
      </c>
      <c r="F11" s="6">
        <v>6.7113076646887954E-2</v>
      </c>
      <c r="G11" s="6">
        <v>5.3736128107749283E-2</v>
      </c>
      <c r="H11" s="6">
        <v>6.4099205360421935E-2</v>
      </c>
      <c r="I11" s="6">
        <v>4.7192155409044471E-2</v>
      </c>
      <c r="J11" s="6">
        <v>6.4246587674215358E-2</v>
      </c>
    </row>
    <row r="12" spans="1:10">
      <c r="A12" s="5">
        <v>9657</v>
      </c>
      <c r="B12" s="6">
        <v>5.5444727122930228E-2</v>
      </c>
      <c r="C12" s="6">
        <v>3.8584623198394806E-2</v>
      </c>
      <c r="D12" s="6">
        <v>5.0714785661937031E-2</v>
      </c>
      <c r="E12" s="6">
        <v>2.5586802624656346E-2</v>
      </c>
      <c r="F12" s="6">
        <v>5.267844173698983E-2</v>
      </c>
      <c r="G12" s="6">
        <v>4.4685610697314332E-2</v>
      </c>
      <c r="H12" s="6">
        <v>5.1831847710529774E-2</v>
      </c>
      <c r="I12" s="6">
        <v>4.5330217868234039E-2</v>
      </c>
      <c r="J12" s="6">
        <v>5.0965692228487951E-2</v>
      </c>
    </row>
    <row r="13" spans="1:10">
      <c r="A13" s="5">
        <v>9683</v>
      </c>
      <c r="B13" s="6">
        <v>5.0842929190561506E-2</v>
      </c>
      <c r="C13" s="6">
        <v>3.152927528099117E-2</v>
      </c>
      <c r="D13" s="6">
        <v>4.5676862523397109E-2</v>
      </c>
      <c r="E13" s="6">
        <v>2.1214083329039981E-2</v>
      </c>
      <c r="F13" s="6">
        <v>4.5360809625372471E-2</v>
      </c>
      <c r="G13" s="6">
        <v>2.4854953539893521E-2</v>
      </c>
      <c r="H13" s="6">
        <v>4.6704289067082162E-2</v>
      </c>
      <c r="I13" s="6">
        <v>4.0434838410320605E-2</v>
      </c>
      <c r="J13" s="6">
        <v>4.0966697607055548E-2</v>
      </c>
    </row>
    <row r="14" spans="1:10">
      <c r="A14" s="5">
        <v>9692</v>
      </c>
      <c r="B14" s="6">
        <v>0.12744896278692106</v>
      </c>
      <c r="C14" s="6">
        <v>6.8548079872042825E-2</v>
      </c>
      <c r="D14" s="6">
        <v>0.26638752728729859</v>
      </c>
      <c r="E14" s="6">
        <v>0.15694776291715615</v>
      </c>
      <c r="F14" s="6">
        <v>0.11233672812921934</v>
      </c>
      <c r="G14" s="6">
        <v>9.5624555475457104E-2</v>
      </c>
      <c r="H14" s="6">
        <v>0.11482734501944716</v>
      </c>
      <c r="I14" s="6">
        <v>0.24293614920798232</v>
      </c>
      <c r="J14" s="6">
        <v>0.10875554827484171</v>
      </c>
    </row>
    <row r="15" spans="1:10">
      <c r="A15" s="5">
        <v>9700</v>
      </c>
      <c r="B15" s="6">
        <v>5.3579473017398155E-2</v>
      </c>
      <c r="C15" s="6">
        <v>4.4669594236129845E-2</v>
      </c>
      <c r="D15" s="6">
        <v>4.7947517793766721E-2</v>
      </c>
      <c r="E15" s="6">
        <v>2.0566164456534173E-2</v>
      </c>
      <c r="F15" s="6">
        <v>4.9806154154604945E-2</v>
      </c>
      <c r="G15" s="6">
        <v>3.2491265438936108E-2</v>
      </c>
      <c r="H15" s="6">
        <v>5.1670213278554943E-2</v>
      </c>
      <c r="I15" s="6">
        <v>4.2080084935788291E-2</v>
      </c>
      <c r="J15" s="6">
        <v>4.6095820858390181E-2</v>
      </c>
    </row>
    <row r="16" spans="1:10">
      <c r="A16" s="5">
        <v>9701</v>
      </c>
      <c r="B16" s="6">
        <v>6.5023012806974451E-2</v>
      </c>
      <c r="C16" s="6">
        <v>7.2402226576270448E-2</v>
      </c>
      <c r="D16" s="6">
        <v>7.0959570923879903E-2</v>
      </c>
      <c r="E16" s="6">
        <v>4.035598916066685E-2</v>
      </c>
      <c r="F16" s="6">
        <v>6.4336850988351443E-2</v>
      </c>
      <c r="G16" s="6">
        <v>7.1312360186709153E-2</v>
      </c>
      <c r="H16" s="6">
        <v>6.6604272900395028E-2</v>
      </c>
      <c r="I16" s="6">
        <v>6.4401660546048539E-2</v>
      </c>
      <c r="J16" s="6">
        <v>6.5831602959428082E-2</v>
      </c>
    </row>
    <row r="17" spans="1:10">
      <c r="A17" s="5">
        <v>9702</v>
      </c>
      <c r="B17" s="6">
        <v>6.393278810223911E-2</v>
      </c>
      <c r="C17" s="6">
        <v>5.6271023156440676E-2</v>
      </c>
      <c r="D17" s="6">
        <v>7.3501692163521426E-2</v>
      </c>
      <c r="E17" s="6">
        <v>4.9266855024893641E-2</v>
      </c>
      <c r="F17" s="6">
        <v>6.4217251900223218E-2</v>
      </c>
      <c r="G17" s="6">
        <v>5.7252849173962006E-2</v>
      </c>
      <c r="H17" s="6">
        <v>6.2290981328139448E-2</v>
      </c>
      <c r="I17" s="6">
        <v>6.8308512776672631E-2</v>
      </c>
      <c r="J17" s="6">
        <v>6.2724879887452969E-2</v>
      </c>
    </row>
    <row r="18" spans="1:10">
      <c r="A18" s="5">
        <v>9768</v>
      </c>
      <c r="B18" s="6">
        <v>0.18123252243672192</v>
      </c>
      <c r="C18" s="6">
        <v>0.10583715884119017</v>
      </c>
      <c r="D18" s="6">
        <v>0.33602793111120466</v>
      </c>
      <c r="E18" s="6">
        <v>0.19382171265848325</v>
      </c>
      <c r="F18" s="6">
        <v>0.17742280333336738</v>
      </c>
      <c r="G18" s="6">
        <v>0.10080981646841265</v>
      </c>
      <c r="H18" s="6">
        <v>0.1650763730948222</v>
      </c>
      <c r="I18" s="6">
        <v>0.30555517001419302</v>
      </c>
      <c r="J18" s="6">
        <v>0.16100573471944846</v>
      </c>
    </row>
    <row r="19" spans="1:10">
      <c r="A19" s="5" t="s">
        <v>14</v>
      </c>
      <c r="B19" s="6">
        <v>0.10424549200123603</v>
      </c>
      <c r="C19" s="6">
        <v>8.0426643695228076E-2</v>
      </c>
      <c r="D19" s="6">
        <v>0.14630071217511381</v>
      </c>
      <c r="E19" s="6">
        <v>0.10195688432966556</v>
      </c>
      <c r="F19" s="6">
        <v>9.9738835948575577E-2</v>
      </c>
      <c r="G19" s="6">
        <v>7.3232969018678179E-2</v>
      </c>
      <c r="H19" s="6">
        <v>9.9141453078520111E-2</v>
      </c>
      <c r="I19" s="6">
        <v>0.13679846335108922</v>
      </c>
      <c r="J19" s="6">
        <v>9.4059007320740504E-2</v>
      </c>
    </row>
    <row r="21" spans="1:10" ht="21">
      <c r="A21" s="31" t="s">
        <v>130</v>
      </c>
      <c r="B21" s="31"/>
      <c r="C21" s="31"/>
      <c r="D21" s="31"/>
      <c r="E21" s="31"/>
    </row>
    <row r="22" spans="1:10">
      <c r="A22" s="26" t="s">
        <v>0</v>
      </c>
      <c r="B22" s="26" t="s">
        <v>140</v>
      </c>
      <c r="C22" s="26" t="s">
        <v>129</v>
      </c>
      <c r="D22" s="26" t="s">
        <v>113</v>
      </c>
      <c r="E22" s="26" t="s">
        <v>136</v>
      </c>
      <c r="F22" s="26" t="s">
        <v>137</v>
      </c>
    </row>
    <row r="23" spans="1:10" ht="30">
      <c r="A23" s="32">
        <v>150</v>
      </c>
      <c r="B23" s="32" t="str">
        <f>_xlfn.XLOOKUP(A23,ID!A:A,ID!B:B,,0,1)</f>
        <v>Securities</v>
      </c>
      <c r="C23" s="34">
        <f>C6</f>
        <v>7.1833591760315238E-3</v>
      </c>
      <c r="D23" s="34">
        <f>E6</f>
        <v>1.3628575852560535E-2</v>
      </c>
      <c r="E23" s="33">
        <f>G6</f>
        <v>5.9201150847391845E-3</v>
      </c>
      <c r="F23" s="32" t="s">
        <v>138</v>
      </c>
    </row>
    <row r="24" spans="1:10">
      <c r="A24" s="32">
        <v>360</v>
      </c>
      <c r="B24" s="32" t="str">
        <f>_xlfn.XLOOKUP(A24,ID!A:A,ID!B:B,,0,1)</f>
        <v>Domestic Securities</v>
      </c>
      <c r="C24" s="33">
        <f t="shared" ref="C24:C35" si="0">C7</f>
        <v>0.16794110457291697</v>
      </c>
      <c r="D24" s="34">
        <f t="shared" ref="D24:D35" si="1">E7</f>
        <v>0.22851760665293294</v>
      </c>
      <c r="E24" s="34">
        <f t="shared" ref="E24:E35" si="2">G7</f>
        <v>0.16837840595347633</v>
      </c>
      <c r="F24" s="32" t="s">
        <v>129</v>
      </c>
    </row>
    <row r="25" spans="1:10" ht="30">
      <c r="A25" s="32">
        <v>2370</v>
      </c>
      <c r="B25" s="32" t="str">
        <f>_xlfn.XLOOKUP(A25,ID!A:A,ID!B:B,,0,1)</f>
        <v>Foreign Securities</v>
      </c>
      <c r="C25" s="34">
        <f t="shared" si="0"/>
        <v>0.19741761700806537</v>
      </c>
      <c r="D25" s="34">
        <f t="shared" si="1"/>
        <v>0.24847120535552</v>
      </c>
      <c r="E25" s="33">
        <f t="shared" si="2"/>
        <v>0.11793277290250907</v>
      </c>
      <c r="F25" s="32" t="s">
        <v>138</v>
      </c>
    </row>
    <row r="26" spans="1:10" ht="30">
      <c r="A26" s="32">
        <v>9649</v>
      </c>
      <c r="B26" s="32" t="str">
        <f>_xlfn.XLOOKUP(A26,ID!A:A,ID!B:B,,0,1)</f>
        <v>Credit cases</v>
      </c>
      <c r="C26" s="34">
        <f t="shared" si="0"/>
        <v>0.10786232381583916</v>
      </c>
      <c r="D26" s="34">
        <f t="shared" si="1"/>
        <v>9.9378281466527774E-2</v>
      </c>
      <c r="E26" s="33">
        <f t="shared" si="2"/>
        <v>8.3026434701987381E-2</v>
      </c>
      <c r="F26" s="32" t="s">
        <v>138</v>
      </c>
    </row>
    <row r="27" spans="1:10">
      <c r="A27" s="32">
        <v>9652</v>
      </c>
      <c r="B27" s="32" t="str">
        <f>_xlfn.XLOOKUP(A27,ID!A:A,ID!B:B,,0,1)</f>
        <v>Reports</v>
      </c>
      <c r="C27" s="33">
        <f t="shared" si="0"/>
        <v>9.3025151508118478E-2</v>
      </c>
      <c r="D27" s="34">
        <f t="shared" si="1"/>
        <v>0.20004872532516182</v>
      </c>
      <c r="E27" s="34">
        <f t="shared" si="2"/>
        <v>9.6003329511669969E-2</v>
      </c>
      <c r="F27" s="32" t="s">
        <v>129</v>
      </c>
    </row>
    <row r="28" spans="1:10">
      <c r="A28" s="32">
        <v>9656</v>
      </c>
      <c r="B28" s="32" t="str">
        <f>_xlfn.XLOOKUP(A28,ID!A:A,ID!B:B,,0,1)</f>
        <v>MobilePay transactions</v>
      </c>
      <c r="C28" s="34">
        <f t="shared" si="0"/>
        <v>5.4274830795532282E-2</v>
      </c>
      <c r="D28" s="33">
        <f t="shared" si="1"/>
        <v>2.7635731461520069E-2</v>
      </c>
      <c r="E28" s="34">
        <f t="shared" si="2"/>
        <v>5.3736128107749283E-2</v>
      </c>
      <c r="F28" s="32" t="s">
        <v>139</v>
      </c>
    </row>
    <row r="29" spans="1:10">
      <c r="A29" s="32">
        <v>9657</v>
      </c>
      <c r="B29" s="32" t="str">
        <f>_xlfn.XLOOKUP(A29,ID!A:A,ID!B:B,,0,1)</f>
        <v>Card transactions</v>
      </c>
      <c r="C29" s="34">
        <f t="shared" si="0"/>
        <v>3.8584623198394806E-2</v>
      </c>
      <c r="D29" s="33">
        <f t="shared" si="1"/>
        <v>2.5586802624656346E-2</v>
      </c>
      <c r="E29" s="34">
        <f t="shared" si="2"/>
        <v>4.4685610697314332E-2</v>
      </c>
      <c r="F29" s="32" t="s">
        <v>139</v>
      </c>
    </row>
    <row r="30" spans="1:10">
      <c r="A30" s="32">
        <v>9683</v>
      </c>
      <c r="B30" s="32" t="str">
        <f>_xlfn.XLOOKUP(A30,ID!A:A,ID!B:B,,0,1)</f>
        <v>Logins Mobilbank/Netbank</v>
      </c>
      <c r="C30" s="34">
        <f t="shared" si="0"/>
        <v>3.152927528099117E-2</v>
      </c>
      <c r="D30" s="33">
        <f t="shared" si="1"/>
        <v>2.1214083329039981E-2</v>
      </c>
      <c r="E30" s="34">
        <f t="shared" si="2"/>
        <v>2.4854953539893521E-2</v>
      </c>
      <c r="F30" s="32" t="s">
        <v>113</v>
      </c>
    </row>
    <row r="31" spans="1:10">
      <c r="A31" s="32">
        <v>9692</v>
      </c>
      <c r="B31" s="32" t="str">
        <f>_xlfn.XLOOKUP(A31,ID!A:A,ID!B:B,,0,1)</f>
        <v>Documents archived</v>
      </c>
      <c r="C31" s="34">
        <f t="shared" si="0"/>
        <v>6.8548079872042825E-2</v>
      </c>
      <c r="D31" s="34">
        <f t="shared" si="1"/>
        <v>0.15694776291715615</v>
      </c>
      <c r="E31" s="34">
        <f t="shared" si="2"/>
        <v>9.5624555475457104E-2</v>
      </c>
      <c r="F31" s="32" t="s">
        <v>129</v>
      </c>
    </row>
    <row r="32" spans="1:10">
      <c r="A32" s="32">
        <v>9700</v>
      </c>
      <c r="B32" s="32" t="str">
        <f>_xlfn.XLOOKUP(A32,ID!A:A,ID!B:B,,0,1)</f>
        <v>Domestic transactions</v>
      </c>
      <c r="C32" s="34">
        <f t="shared" si="0"/>
        <v>4.4669594236129845E-2</v>
      </c>
      <c r="D32" s="33">
        <f t="shared" si="1"/>
        <v>2.0566164456534173E-2</v>
      </c>
      <c r="E32" s="34">
        <f t="shared" si="2"/>
        <v>3.2491265438936108E-2</v>
      </c>
      <c r="F32" s="32" t="s">
        <v>113</v>
      </c>
    </row>
    <row r="33" spans="1:6">
      <c r="A33" s="32">
        <v>9701</v>
      </c>
      <c r="B33" s="32" t="str">
        <f>_xlfn.XLOOKUP(A33,ID!A:A,ID!B:B,,0,1)</f>
        <v>International transactions</v>
      </c>
      <c r="C33" s="34">
        <f t="shared" si="0"/>
        <v>7.2402226576270448E-2</v>
      </c>
      <c r="D33" s="33">
        <f t="shared" si="1"/>
        <v>4.035598916066685E-2</v>
      </c>
      <c r="E33" s="34">
        <f t="shared" si="2"/>
        <v>7.1312360186709153E-2</v>
      </c>
      <c r="F33" s="32" t="s">
        <v>113</v>
      </c>
    </row>
    <row r="34" spans="1:6">
      <c r="A34" s="32">
        <v>9702</v>
      </c>
      <c r="B34" s="32" t="str">
        <f>_xlfn.XLOOKUP(A34,ID!A:A,ID!B:B,,0,1)</f>
        <v>European transactions</v>
      </c>
      <c r="C34" s="34">
        <f t="shared" si="0"/>
        <v>5.6271023156440676E-2</v>
      </c>
      <c r="D34" s="33">
        <f t="shared" si="1"/>
        <v>4.9266855024893641E-2</v>
      </c>
      <c r="E34" s="34">
        <f t="shared" si="2"/>
        <v>5.7252849173962006E-2</v>
      </c>
      <c r="F34" s="32" t="s">
        <v>113</v>
      </c>
    </row>
    <row r="35" spans="1:6" ht="30">
      <c r="A35" s="32">
        <v>9768</v>
      </c>
      <c r="B35" s="32" t="str">
        <f>_xlfn.XLOOKUP(A35,ID!A:A,ID!B:B,,0,1)</f>
        <v>Dopix documents</v>
      </c>
      <c r="C35" s="34">
        <f t="shared" si="0"/>
        <v>0.10583715884119017</v>
      </c>
      <c r="D35" s="34">
        <f t="shared" si="1"/>
        <v>0.19382171265848325</v>
      </c>
      <c r="E35" s="33">
        <f t="shared" si="2"/>
        <v>0.10080981646841265</v>
      </c>
      <c r="F35" s="32" t="s">
        <v>138</v>
      </c>
    </row>
    <row r="37" spans="1:6" ht="15" customHeight="1">
      <c r="A37" s="16" t="s">
        <v>141</v>
      </c>
      <c r="B37" s="16"/>
      <c r="C37" s="16"/>
      <c r="D37" s="16"/>
      <c r="E37" s="16"/>
      <c r="F37" s="16"/>
    </row>
    <row r="38" spans="1:6">
      <c r="A38" s="16"/>
      <c r="B38" s="16"/>
      <c r="C38" s="16"/>
      <c r="D38" s="16"/>
      <c r="E38" s="16"/>
      <c r="F38" s="16"/>
    </row>
    <row r="39" spans="1:6">
      <c r="A39" s="35" t="s">
        <v>142</v>
      </c>
      <c r="B39" s="35"/>
      <c r="C39" s="35"/>
      <c r="D39" s="35"/>
      <c r="E39" s="35"/>
      <c r="F39" s="35"/>
    </row>
    <row r="40" spans="1:6">
      <c r="A40" s="35"/>
      <c r="B40" s="35"/>
      <c r="C40" s="35"/>
      <c r="D40" s="35"/>
      <c r="E40" s="35"/>
      <c r="F40" s="35"/>
    </row>
  </sheetData>
  <mergeCells count="4">
    <mergeCell ref="A1:G2"/>
    <mergeCell ref="A21:E21"/>
    <mergeCell ref="A37:F38"/>
    <mergeCell ref="A39:F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F4BD9-F848-4D15-BFD5-EEF5190FC562}">
  <dimension ref="A1:C10"/>
  <sheetViews>
    <sheetView workbookViewId="0">
      <selection activeCell="K23" sqref="K23"/>
    </sheetView>
  </sheetViews>
  <sheetFormatPr defaultRowHeight="15"/>
  <cols>
    <col min="1" max="1" width="23.140625" customWidth="1"/>
    <col min="2" max="2" width="34.7109375" customWidth="1"/>
  </cols>
  <sheetData>
    <row r="1" spans="1:3">
      <c r="A1" s="10" t="s">
        <v>101</v>
      </c>
      <c r="B1" s="10" t="s">
        <v>102</v>
      </c>
    </row>
    <row r="2" spans="1:3" ht="30">
      <c r="A2" s="25" t="s">
        <v>103</v>
      </c>
      <c r="B2" s="11" t="s">
        <v>104</v>
      </c>
    </row>
    <row r="3" spans="1:3" ht="30">
      <c r="A3" s="25" t="s">
        <v>105</v>
      </c>
      <c r="B3" s="11" t="s">
        <v>106</v>
      </c>
    </row>
    <row r="4" spans="1:3" ht="27.75">
      <c r="A4" s="25" t="s">
        <v>107</v>
      </c>
      <c r="B4" s="11" t="s">
        <v>108</v>
      </c>
    </row>
    <row r="5" spans="1:3">
      <c r="A5" t="s">
        <v>109</v>
      </c>
    </row>
    <row r="7" spans="1:3" ht="30">
      <c r="A7" s="26" t="s">
        <v>110</v>
      </c>
      <c r="B7" s="26" t="s">
        <v>111</v>
      </c>
      <c r="C7" s="10"/>
    </row>
    <row r="8" spans="1:3">
      <c r="A8" s="27" t="s">
        <v>112</v>
      </c>
      <c r="B8" s="28" t="s">
        <v>113</v>
      </c>
      <c r="C8" s="11"/>
    </row>
    <row r="9" spans="1:3" ht="30">
      <c r="A9" s="27" t="s">
        <v>114</v>
      </c>
      <c r="B9" s="28" t="s">
        <v>115</v>
      </c>
      <c r="C9" s="11"/>
    </row>
    <row r="10" spans="1:3" ht="30">
      <c r="A10" s="27" t="s">
        <v>116</v>
      </c>
      <c r="B10" s="28" t="s">
        <v>107</v>
      </c>
      <c r="C10" s="1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F1C5C-2C13-4DB7-ADD6-6858C92851AB}">
  <dimension ref="A1:M23"/>
  <sheetViews>
    <sheetView workbookViewId="0">
      <selection activeCell="E25" sqref="E25"/>
    </sheetView>
  </sheetViews>
  <sheetFormatPr defaultRowHeight="15"/>
  <cols>
    <col min="1" max="1" width="11.28515625" bestFit="1" customWidth="1"/>
    <col min="2" max="2" width="17.28515625" bestFit="1" customWidth="1"/>
    <col min="3" max="4" width="10.42578125" bestFit="1" customWidth="1"/>
    <col min="5" max="8" width="9.42578125" bestFit="1" customWidth="1"/>
    <col min="9" max="9" width="11.28515625" bestFit="1" customWidth="1"/>
    <col min="10" max="10" width="16" bestFit="1" customWidth="1"/>
  </cols>
  <sheetData>
    <row r="1" spans="1:13" ht="15" customHeight="1">
      <c r="A1" s="24" t="s">
        <v>100</v>
      </c>
      <c r="B1" s="24"/>
      <c r="C1" s="24"/>
      <c r="D1" s="24"/>
      <c r="E1" s="24"/>
      <c r="F1" s="24"/>
      <c r="G1" s="24"/>
      <c r="H1" s="24"/>
      <c r="I1" s="24"/>
      <c r="J1" s="24"/>
      <c r="K1" s="24"/>
      <c r="L1" s="24"/>
      <c r="M1" s="24"/>
    </row>
    <row r="2" spans="1:13" ht="15" customHeight="1">
      <c r="A2" s="24"/>
      <c r="B2" s="24"/>
      <c r="C2" s="24"/>
      <c r="D2" s="24"/>
      <c r="E2" s="24"/>
      <c r="F2" s="24"/>
      <c r="G2" s="24"/>
      <c r="H2" s="24"/>
      <c r="I2" s="24"/>
      <c r="J2" s="24"/>
      <c r="K2" s="24"/>
      <c r="L2" s="24"/>
      <c r="M2" s="24"/>
    </row>
    <row r="3" spans="1:13" ht="21" customHeight="1">
      <c r="A3" s="24"/>
      <c r="B3" s="24"/>
      <c r="C3" s="24"/>
      <c r="D3" s="24"/>
      <c r="E3" s="24"/>
      <c r="F3" s="24"/>
      <c r="G3" s="24"/>
      <c r="H3" s="24"/>
      <c r="I3" s="24"/>
      <c r="J3" s="24"/>
      <c r="K3" s="24"/>
      <c r="L3" s="24"/>
      <c r="M3" s="24"/>
    </row>
    <row r="4" spans="1:13">
      <c r="A4" s="17" t="s">
        <v>85</v>
      </c>
      <c r="B4" s="17"/>
      <c r="C4" s="17"/>
      <c r="D4" s="17"/>
      <c r="E4" s="17"/>
      <c r="F4" s="17"/>
      <c r="G4" s="17"/>
      <c r="H4" s="17"/>
      <c r="I4" s="17"/>
    </row>
    <row r="5" spans="1:13">
      <c r="A5" s="4" t="s">
        <v>77</v>
      </c>
      <c r="B5" s="4" t="s">
        <v>73</v>
      </c>
      <c r="J5" s="12" t="s">
        <v>79</v>
      </c>
      <c r="K5" s="14"/>
      <c r="L5" s="14"/>
    </row>
    <row r="6" spans="1:13">
      <c r="A6" s="4" t="s">
        <v>1</v>
      </c>
      <c r="B6">
        <v>5</v>
      </c>
      <c r="C6">
        <v>6</v>
      </c>
      <c r="D6">
        <v>7</v>
      </c>
      <c r="E6">
        <v>8</v>
      </c>
      <c r="F6">
        <v>9</v>
      </c>
      <c r="G6">
        <v>10</v>
      </c>
      <c r="H6">
        <v>11</v>
      </c>
      <c r="I6" t="s">
        <v>14</v>
      </c>
      <c r="J6" s="12" t="s">
        <v>78</v>
      </c>
      <c r="K6" s="14"/>
      <c r="L6" s="14"/>
    </row>
    <row r="7" spans="1:13">
      <c r="A7" s="13">
        <v>45808</v>
      </c>
      <c r="B7" s="3">
        <v>16843.018500000002</v>
      </c>
      <c r="C7" s="3"/>
      <c r="D7" s="3"/>
      <c r="E7" s="3"/>
      <c r="F7" s="3"/>
      <c r="G7" s="3"/>
      <c r="H7" s="3"/>
      <c r="I7" s="3">
        <v>16843.018500000002</v>
      </c>
      <c r="J7" s="2">
        <f>(MAX(B7:H7)-MIN(B7:H7))/AVERAGE(B7:H7)</f>
        <v>0</v>
      </c>
    </row>
    <row r="8" spans="1:13">
      <c r="A8" s="13">
        <v>45838</v>
      </c>
      <c r="B8" s="3">
        <v>16674.588315000001</v>
      </c>
      <c r="C8" s="3">
        <v>16674.588315000001</v>
      </c>
      <c r="D8" s="3"/>
      <c r="E8" s="3"/>
      <c r="F8" s="3"/>
      <c r="G8" s="3"/>
      <c r="H8" s="3"/>
      <c r="I8" s="3">
        <v>33349.176630000002</v>
      </c>
      <c r="J8" s="2">
        <f t="shared" ref="J8:J14" si="0">(MAX(B8:H8)-MIN(B8:H8))/AVERAGE(B8:H8)</f>
        <v>0</v>
      </c>
    </row>
    <row r="9" spans="1:13">
      <c r="A9" s="13">
        <v>45869</v>
      </c>
      <c r="B9" s="3">
        <v>16507.84243185</v>
      </c>
      <c r="C9" s="3">
        <v>16507.84243185</v>
      </c>
      <c r="D9" s="3">
        <v>17242.1865</v>
      </c>
      <c r="E9" s="3"/>
      <c r="F9" s="3"/>
      <c r="G9" s="3"/>
      <c r="H9" s="3"/>
      <c r="I9" s="3">
        <v>50257.871363700004</v>
      </c>
      <c r="J9" s="2">
        <f t="shared" si="0"/>
        <v>4.3834570479664083E-2</v>
      </c>
    </row>
    <row r="10" spans="1:13">
      <c r="A10" s="13">
        <v>45900</v>
      </c>
      <c r="B10" s="3">
        <v>16342.764007531501</v>
      </c>
      <c r="C10" s="3">
        <v>16342.764007531501</v>
      </c>
      <c r="D10" s="3">
        <v>17069.764635</v>
      </c>
      <c r="E10" s="3">
        <v>13635.810910507655</v>
      </c>
      <c r="F10" s="3"/>
      <c r="G10" s="3"/>
      <c r="H10" s="3"/>
      <c r="I10" s="3">
        <v>63391.103560570657</v>
      </c>
      <c r="J10" s="2">
        <f t="shared" si="0"/>
        <v>0.2166836373947128</v>
      </c>
    </row>
    <row r="11" spans="1:13">
      <c r="A11" s="13">
        <v>45930</v>
      </c>
      <c r="B11" s="3">
        <v>16179.336367456186</v>
      </c>
      <c r="C11" s="3">
        <v>16179.336367456186</v>
      </c>
      <c r="D11" s="3">
        <v>16899.06698865</v>
      </c>
      <c r="E11" s="3">
        <v>13666.675274996071</v>
      </c>
      <c r="F11" s="3">
        <v>15668.521366044104</v>
      </c>
      <c r="G11" s="3"/>
      <c r="H11" s="3"/>
      <c r="I11" s="3">
        <v>78592.936364602545</v>
      </c>
      <c r="J11" s="2">
        <f t="shared" si="0"/>
        <v>0.20564136315370993</v>
      </c>
    </row>
    <row r="12" spans="1:13">
      <c r="A12" s="13">
        <v>45961</v>
      </c>
      <c r="B12" s="3">
        <v>16017.543003781624</v>
      </c>
      <c r="C12" s="3">
        <v>16017.543003781624</v>
      </c>
      <c r="D12" s="3">
        <v>16730.076318763498</v>
      </c>
      <c r="E12" s="3">
        <v>14400</v>
      </c>
      <c r="F12" s="3">
        <v>15700.197969677918</v>
      </c>
      <c r="G12" s="3">
        <v>17733.866999815269</v>
      </c>
      <c r="H12" s="3"/>
      <c r="I12" s="3">
        <v>96599.227295819932</v>
      </c>
      <c r="J12" s="2">
        <f t="shared" si="0"/>
        <v>0.20707414084830056</v>
      </c>
    </row>
    <row r="13" spans="1:13">
      <c r="A13" s="13">
        <v>45991</v>
      </c>
      <c r="B13" s="3">
        <v>15857.367573743808</v>
      </c>
      <c r="C13" s="3">
        <v>15857.367573743808</v>
      </c>
      <c r="D13" s="3">
        <v>16562.775555575863</v>
      </c>
      <c r="E13" s="3">
        <v>14850</v>
      </c>
      <c r="F13" s="3">
        <v>15729.894785584613</v>
      </c>
      <c r="G13" s="3">
        <v>17772.611472948538</v>
      </c>
      <c r="H13" s="3">
        <v>18645.75</v>
      </c>
      <c r="I13" s="3">
        <v>115275.76696159664</v>
      </c>
      <c r="J13" s="2">
        <f t="shared" si="0"/>
        <v>0.2304929362027294</v>
      </c>
    </row>
    <row r="14" spans="1:13">
      <c r="A14" s="13">
        <v>46022</v>
      </c>
      <c r="B14" s="3">
        <v>15698.79389800637</v>
      </c>
      <c r="C14" s="3">
        <v>15698.79389800637</v>
      </c>
      <c r="D14" s="3">
        <v>16397.147800020106</v>
      </c>
      <c r="E14" s="3">
        <v>15075</v>
      </c>
      <c r="F14" s="3">
        <v>15761.571389218421</v>
      </c>
      <c r="G14" s="3">
        <v>17813.938910957353</v>
      </c>
      <c r="H14" s="3">
        <v>18442.8</v>
      </c>
      <c r="I14" s="3">
        <v>114888.04589620861</v>
      </c>
      <c r="J14" s="2">
        <f>(MAX(B14:H14)-MIN(B14:H14))/AVERAGE(B14:H14)</f>
        <v>0.20519628318247837</v>
      </c>
    </row>
    <row r="15" spans="1:13">
      <c r="A15" s="13" t="s">
        <v>14</v>
      </c>
      <c r="B15" s="3">
        <v>130121.2540973695</v>
      </c>
      <c r="C15" s="3">
        <v>113278.23559736949</v>
      </c>
      <c r="D15" s="3">
        <v>100901.01779800946</v>
      </c>
      <c r="E15" s="3">
        <v>71627.486185503716</v>
      </c>
      <c r="F15" s="3">
        <v>62860.185510525058</v>
      </c>
      <c r="G15" s="3">
        <v>53320.417383721157</v>
      </c>
      <c r="H15" s="3">
        <v>37088.550000000003</v>
      </c>
      <c r="I15" s="3">
        <v>569197.14657249837</v>
      </c>
      <c r="J15" s="2"/>
    </row>
    <row r="16" spans="1:13">
      <c r="A16" t="s">
        <v>83</v>
      </c>
    </row>
    <row r="17" spans="1:9">
      <c r="A17" t="s">
        <v>84</v>
      </c>
    </row>
    <row r="18" spans="1:9">
      <c r="A18" s="16" t="s">
        <v>80</v>
      </c>
      <c r="B18" s="16"/>
      <c r="C18" s="16"/>
      <c r="D18" s="16"/>
      <c r="E18" s="16"/>
      <c r="F18" s="16"/>
      <c r="G18" s="16"/>
      <c r="H18" s="16"/>
      <c r="I18" s="16"/>
    </row>
    <row r="19" spans="1:9">
      <c r="A19" s="16"/>
      <c r="B19" s="16"/>
      <c r="C19" s="16"/>
      <c r="D19" s="16"/>
      <c r="E19" s="16"/>
      <c r="F19" s="16"/>
      <c r="G19" s="16"/>
      <c r="H19" s="16"/>
      <c r="I19" s="16"/>
    </row>
    <row r="20" spans="1:9">
      <c r="A20" s="16" t="s">
        <v>81</v>
      </c>
      <c r="B20" s="16"/>
      <c r="C20" s="16"/>
      <c r="D20" s="16"/>
      <c r="E20" s="16"/>
      <c r="F20" s="16"/>
      <c r="G20" s="16"/>
      <c r="H20" s="16"/>
      <c r="I20" s="16"/>
    </row>
    <row r="21" spans="1:9">
      <c r="A21" s="16"/>
      <c r="B21" s="16"/>
      <c r="C21" s="16"/>
      <c r="D21" s="16"/>
      <c r="E21" s="16"/>
      <c r="F21" s="16"/>
      <c r="G21" s="16"/>
      <c r="H21" s="16"/>
      <c r="I21" s="16"/>
    </row>
    <row r="22" spans="1:9">
      <c r="A22" s="16" t="s">
        <v>82</v>
      </c>
      <c r="B22" s="16"/>
      <c r="C22" s="16"/>
      <c r="D22" s="16"/>
      <c r="E22" s="16"/>
      <c r="F22" s="16"/>
      <c r="G22" s="16"/>
      <c r="H22" s="16"/>
      <c r="I22" s="16"/>
    </row>
    <row r="23" spans="1:9">
      <c r="A23" s="16"/>
      <c r="B23" s="16"/>
      <c r="C23" s="16"/>
      <c r="D23" s="16"/>
      <c r="E23" s="16"/>
      <c r="F23" s="16"/>
      <c r="G23" s="16"/>
      <c r="H23" s="16"/>
      <c r="I23" s="16"/>
    </row>
  </sheetData>
  <mergeCells count="5">
    <mergeCell ref="A18:I19"/>
    <mergeCell ref="A20:I21"/>
    <mergeCell ref="A22:I23"/>
    <mergeCell ref="A4:I4"/>
    <mergeCell ref="A1:M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7004-2780-4D5A-8D8E-82D5A0BA43B5}">
  <dimension ref="A1:M15"/>
  <sheetViews>
    <sheetView workbookViewId="0">
      <selection sqref="A1:F1"/>
    </sheetView>
  </sheetViews>
  <sheetFormatPr defaultRowHeight="15"/>
  <cols>
    <col min="1" max="1" width="10.7109375" bestFit="1" customWidth="1"/>
    <col min="2" max="2" width="11" bestFit="1" customWidth="1"/>
    <col min="3" max="3" width="11.140625" bestFit="1" customWidth="1"/>
    <col min="4" max="4" width="20.28515625" bestFit="1" customWidth="1"/>
    <col min="5" max="5" width="18.140625" bestFit="1" customWidth="1"/>
    <col min="6" max="6" width="21.28515625" bestFit="1" customWidth="1"/>
    <col min="11" max="11" width="11.85546875" bestFit="1" customWidth="1"/>
    <col min="13" max="13" width="15.5703125" customWidth="1"/>
  </cols>
  <sheetData>
    <row r="1" spans="1:13" ht="21">
      <c r="A1" s="23" t="s">
        <v>99</v>
      </c>
      <c r="B1" s="22"/>
      <c r="C1" s="22"/>
      <c r="D1" s="22"/>
      <c r="E1" s="22"/>
      <c r="F1" s="22"/>
    </row>
    <row r="2" spans="1:13">
      <c r="A2" t="s">
        <v>86</v>
      </c>
      <c r="B2" t="s">
        <v>7</v>
      </c>
      <c r="C2" t="s">
        <v>87</v>
      </c>
      <c r="D2" t="s">
        <v>90</v>
      </c>
      <c r="E2" t="s">
        <v>91</v>
      </c>
      <c r="F2" t="s">
        <v>92</v>
      </c>
      <c r="K2" t="s">
        <v>89</v>
      </c>
      <c r="L2">
        <v>2370</v>
      </c>
      <c r="M2" t="str">
        <f>_xlfn.XLOOKUP(L2,ID!A:A,ID!B:B,"",0,1)</f>
        <v>Foreign Securities</v>
      </c>
    </row>
    <row r="3" spans="1:13">
      <c r="A3" s="13">
        <v>45808</v>
      </c>
      <c r="B3" s="3">
        <f>SUMIFS(Forecasts[Q],Forecasts[ID],$L$2,Forecasts[FI],$L$3,Forecasts[FC_Month],5,Forecasts[Date],A3)</f>
        <v>16843.018500000002</v>
      </c>
      <c r="C3" s="3">
        <f>SUMIFS(Actuals[Q],Actuals[ID],$L$2,Actuals[FI],$L$3,Actuals[Date],A3)</f>
        <v>15355.35</v>
      </c>
      <c r="D3" s="3">
        <f>B3</f>
        <v>16843.018500000002</v>
      </c>
      <c r="E3" s="3">
        <f>C3</f>
        <v>15355.35</v>
      </c>
      <c r="F3" s="2">
        <f>(D3-E3)/E3</f>
        <v>9.6882747706825409E-2</v>
      </c>
      <c r="K3" t="s">
        <v>88</v>
      </c>
      <c r="L3">
        <v>1</v>
      </c>
    </row>
    <row r="4" spans="1:13">
      <c r="A4" s="13">
        <v>45838</v>
      </c>
      <c r="B4" s="3">
        <f>SUMIFS(Forecasts[Q],Forecasts[ID],$L$2,Forecasts[FI],$L$3,Forecasts[FC_Month],5,Forecasts[Date],A4)</f>
        <v>16674.588315000001</v>
      </c>
      <c r="C4" s="3">
        <f>SUMIFS(Actuals[Q],Actuals[ID],$L$2,Actuals[FI],$L$3,Actuals[Date],A4)</f>
        <v>17416.350000000002</v>
      </c>
      <c r="D4" s="3">
        <f t="shared" ref="D4:E9" si="0">D3+B4</f>
        <v>33517.606815000006</v>
      </c>
      <c r="E4" s="3">
        <f t="shared" si="0"/>
        <v>32771.700000000004</v>
      </c>
      <c r="F4" s="2">
        <f t="shared" ref="F4:F9" si="1">(D4-E4)/E4</f>
        <v>2.276069947546212E-2</v>
      </c>
    </row>
    <row r="5" spans="1:13">
      <c r="A5" s="13">
        <v>45869</v>
      </c>
      <c r="B5" s="3">
        <f>SUMIFS(Forecasts[Q],Forecasts[ID],$L$2,Forecasts[FI],$L$3,Forecasts[FC_Month],5,Forecasts[Date],A5)</f>
        <v>16507.84243185</v>
      </c>
      <c r="C5" s="3">
        <f>SUMIFS(Actuals[Q],Actuals[ID],$L$2,Actuals[FI],$L$3,Actuals[Date],A5)</f>
        <v>13196.25</v>
      </c>
      <c r="D5" s="3">
        <f t="shared" si="0"/>
        <v>50025.44924685001</v>
      </c>
      <c r="E5" s="3">
        <f t="shared" si="0"/>
        <v>45967.950000000004</v>
      </c>
      <c r="F5" s="2">
        <f t="shared" si="1"/>
        <v>8.8268005139450545E-2</v>
      </c>
    </row>
    <row r="6" spans="1:13">
      <c r="A6" s="13">
        <v>45900</v>
      </c>
      <c r="B6" s="3">
        <f>SUMIFS(Forecasts[Q],Forecasts[ID],$L$2,Forecasts[FI],$L$3,Forecasts[FC_Month],5,Forecasts[Date],A6)</f>
        <v>16342.764007531501</v>
      </c>
      <c r="C6" s="3">
        <f>SUMIFS(Actuals[Q],Actuals[ID],$L$2,Actuals[FI],$L$3,Actuals[Date],A6)</f>
        <v>16114.95</v>
      </c>
      <c r="D6" s="3">
        <f t="shared" si="0"/>
        <v>66368.21325438151</v>
      </c>
      <c r="E6" s="3">
        <f t="shared" si="0"/>
        <v>62082.900000000009</v>
      </c>
      <c r="F6" s="2">
        <f t="shared" si="1"/>
        <v>6.9025661726199977E-2</v>
      </c>
    </row>
    <row r="7" spans="1:13">
      <c r="A7" s="13">
        <v>45930</v>
      </c>
      <c r="B7" s="3">
        <f>SUMIFS(Forecasts[Q],Forecasts[ID],$L$2,Forecasts[FI],$L$3,Forecasts[FC_Month],5,Forecasts[Date],A7)</f>
        <v>16179.336367456186</v>
      </c>
      <c r="C7" s="3">
        <f>SUMIFS(Actuals[Q],Actuals[ID],$L$2,Actuals[FI],$L$3,Actuals[Date],A7)</f>
        <v>17891.100000000002</v>
      </c>
      <c r="D7" s="3">
        <f t="shared" si="0"/>
        <v>82547.549621837694</v>
      </c>
      <c r="E7" s="3">
        <f t="shared" si="0"/>
        <v>79974.000000000015</v>
      </c>
      <c r="F7" s="2">
        <f t="shared" si="1"/>
        <v>3.2179828717304113E-2</v>
      </c>
    </row>
    <row r="8" spans="1:13">
      <c r="A8" s="13">
        <v>45961</v>
      </c>
      <c r="B8" s="3">
        <f>SUMIFS(Forecasts[Q],Forecasts[ID],$L$2,Forecasts[FI],$L$3,Forecasts[FC_Month],5,Forecasts[Date],A8)</f>
        <v>16017.543003781624</v>
      </c>
      <c r="C8" s="3">
        <f>SUMIFS(Actuals[Q],Actuals[ID],$L$2,Actuals[FI],$L$3,Actuals[Date],A8)</f>
        <v>21848.850000000002</v>
      </c>
      <c r="D8" s="3">
        <f t="shared" si="0"/>
        <v>98565.09262561932</v>
      </c>
      <c r="E8" s="3">
        <f t="shared" si="0"/>
        <v>101822.85000000002</v>
      </c>
      <c r="F8" s="2">
        <f t="shared" si="1"/>
        <v>-3.1994364471046526E-2</v>
      </c>
    </row>
    <row r="9" spans="1:13">
      <c r="A9" s="13">
        <v>45991</v>
      </c>
      <c r="B9" s="3">
        <f>SUMIFS(Forecasts[Q],Forecasts[ID],$L$2,Forecasts[FI],$L$3,Forecasts[FC_Month],5,Forecasts[Date],A9)</f>
        <v>15857.367573743808</v>
      </c>
      <c r="C9" s="3">
        <f>SUMIFS(Actuals[Q],Actuals[ID],$L$2,Actuals[FI],$L$3,Actuals[Date],A9)</f>
        <v>18840.600000000002</v>
      </c>
      <c r="D9" s="3">
        <f t="shared" si="0"/>
        <v>114422.46019936312</v>
      </c>
      <c r="E9" s="3">
        <f t="shared" si="0"/>
        <v>120663.45000000003</v>
      </c>
      <c r="F9" s="2">
        <f t="shared" si="1"/>
        <v>-5.1722288734798338E-2</v>
      </c>
    </row>
    <row r="10" spans="1:13">
      <c r="A10" s="13"/>
    </row>
    <row r="12" spans="1:13">
      <c r="A12" t="s">
        <v>95</v>
      </c>
    </row>
    <row r="13" spans="1:13">
      <c r="A13" s="20" t="s">
        <v>93</v>
      </c>
    </row>
    <row r="14" spans="1:13">
      <c r="A14" t="s">
        <v>96</v>
      </c>
    </row>
    <row r="15" spans="1:13">
      <c r="A15" t="s">
        <v>94</v>
      </c>
    </row>
  </sheetData>
  <mergeCells count="1">
    <mergeCell ref="A1:F1"/>
  </mergeCells>
  <phoneticPr fontId="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9AB76-715B-4384-8F8D-9ED91CECB697}">
  <dimension ref="A1:R52"/>
  <sheetViews>
    <sheetView topLeftCell="G9" zoomScale="70" zoomScaleNormal="70" workbookViewId="0">
      <selection activeCell="J34" sqref="J34:R36"/>
    </sheetView>
  </sheetViews>
  <sheetFormatPr defaultRowHeight="15"/>
  <cols>
    <col min="1" max="1" width="14.28515625" bestFit="1" customWidth="1"/>
    <col min="2" max="2" width="21.140625" bestFit="1" customWidth="1"/>
    <col min="3" max="3" width="28" bestFit="1" customWidth="1"/>
    <col min="4" max="4" width="27.85546875" bestFit="1" customWidth="1"/>
    <col min="5" max="5" width="13" bestFit="1" customWidth="1"/>
    <col min="6" max="6" width="11.42578125" bestFit="1" customWidth="1"/>
    <col min="7" max="7" width="21.140625" bestFit="1" customWidth="1"/>
    <col min="8" max="8" width="12.7109375" bestFit="1" customWidth="1"/>
    <col min="9" max="9" width="18.140625" bestFit="1" customWidth="1"/>
    <col min="10" max="10" width="12.7109375" bestFit="1" customWidth="1"/>
    <col min="11" max="11" width="21.140625" bestFit="1" customWidth="1"/>
    <col min="12" max="12" width="12.7109375" bestFit="1" customWidth="1"/>
    <col min="13" max="13" width="28" bestFit="1" customWidth="1"/>
    <col min="14" max="14" width="7.85546875" bestFit="1" customWidth="1"/>
    <col min="15" max="16" width="8.85546875" bestFit="1" customWidth="1"/>
    <col min="17" max="17" width="6.7109375" bestFit="1" customWidth="1"/>
    <col min="18" max="18" width="11.28515625" bestFit="1" customWidth="1"/>
    <col min="19" max="19" width="21.140625" bestFit="1" customWidth="1"/>
    <col min="20" max="20" width="12.7109375" bestFit="1" customWidth="1"/>
    <col min="21" max="21" width="21.140625" bestFit="1" customWidth="1"/>
    <col min="22" max="22" width="12.7109375" bestFit="1" customWidth="1"/>
    <col min="23" max="23" width="21.140625" bestFit="1" customWidth="1"/>
    <col min="24" max="24" width="12.7109375" bestFit="1" customWidth="1"/>
    <col min="25" max="25" width="26.28515625" bestFit="1" customWidth="1"/>
    <col min="26" max="26" width="17.85546875" bestFit="1" customWidth="1"/>
    <col min="27" max="27" width="12.42578125" bestFit="1" customWidth="1"/>
    <col min="28" max="28" width="13" bestFit="1" customWidth="1"/>
    <col min="29" max="29" width="12.42578125" bestFit="1" customWidth="1"/>
    <col min="30" max="32" width="13" bestFit="1" customWidth="1"/>
    <col min="33" max="33" width="12.42578125" bestFit="1" customWidth="1"/>
    <col min="34" max="37" width="13" bestFit="1" customWidth="1"/>
    <col min="38" max="39" width="12.42578125" bestFit="1" customWidth="1"/>
    <col min="40" max="40" width="13" bestFit="1" customWidth="1"/>
    <col min="41" max="44" width="12.42578125" bestFit="1" customWidth="1"/>
    <col min="45" max="46" width="13" bestFit="1" customWidth="1"/>
    <col min="47" max="47" width="12.42578125" bestFit="1" customWidth="1"/>
    <col min="48" max="50" width="13" bestFit="1" customWidth="1"/>
    <col min="51" max="51" width="12.42578125" bestFit="1" customWidth="1"/>
    <col min="52" max="53" width="13" bestFit="1" customWidth="1"/>
    <col min="54" max="54" width="12.42578125" bestFit="1" customWidth="1"/>
    <col min="55" max="58" width="13" bestFit="1" customWidth="1"/>
    <col min="59" max="60" width="12.42578125" bestFit="1" customWidth="1"/>
    <col min="61" max="61" width="13" bestFit="1" customWidth="1"/>
    <col min="62" max="62" width="12.42578125" bestFit="1" customWidth="1"/>
    <col min="63" max="63" width="13" bestFit="1" customWidth="1"/>
    <col min="64" max="65" width="12.42578125" bestFit="1" customWidth="1"/>
    <col min="66" max="67" width="13" bestFit="1" customWidth="1"/>
    <col min="68" max="69" width="12.42578125" bestFit="1" customWidth="1"/>
    <col min="70" max="71" width="13" bestFit="1" customWidth="1"/>
    <col min="72" max="72" width="12.42578125" bestFit="1" customWidth="1"/>
    <col min="73" max="74" width="13" bestFit="1" customWidth="1"/>
    <col min="75" max="79" width="12.42578125" bestFit="1" customWidth="1"/>
    <col min="80" max="80" width="13" bestFit="1" customWidth="1"/>
    <col min="81" max="81" width="12.42578125" bestFit="1" customWidth="1"/>
    <col min="82" max="85" width="13" bestFit="1" customWidth="1"/>
    <col min="86" max="86" width="12.42578125" bestFit="1" customWidth="1"/>
    <col min="87" max="88" width="13" bestFit="1" customWidth="1"/>
    <col min="89" max="96" width="12.42578125" bestFit="1" customWidth="1"/>
    <col min="97" max="98" width="13" bestFit="1" customWidth="1"/>
    <col min="99" max="100" width="12.42578125" bestFit="1" customWidth="1"/>
    <col min="101" max="104" width="13" bestFit="1" customWidth="1"/>
    <col min="105" max="105" width="12.42578125" bestFit="1" customWidth="1"/>
    <col min="106" max="106" width="11.28515625" bestFit="1" customWidth="1"/>
    <col min="107" max="107" width="12.42578125" bestFit="1" customWidth="1"/>
    <col min="108" max="108" width="13" bestFit="1" customWidth="1"/>
    <col min="109" max="110" width="12.42578125" bestFit="1" customWidth="1"/>
    <col min="111" max="112" width="13" bestFit="1" customWidth="1"/>
    <col min="113" max="117" width="12.42578125" bestFit="1" customWidth="1"/>
    <col min="118" max="118" width="13" bestFit="1" customWidth="1"/>
    <col min="119" max="122" width="12.42578125" bestFit="1" customWidth="1"/>
    <col min="123" max="126" width="13" bestFit="1" customWidth="1"/>
    <col min="127" max="127" width="12.42578125" bestFit="1" customWidth="1"/>
    <col min="128" max="128" width="13" bestFit="1" customWidth="1"/>
    <col min="129" max="138" width="12.42578125" bestFit="1" customWidth="1"/>
    <col min="139" max="140" width="13" bestFit="1" customWidth="1"/>
    <col min="141" max="141" width="11.28515625" bestFit="1" customWidth="1"/>
    <col min="142" max="142" width="13" bestFit="1" customWidth="1"/>
    <col min="143" max="143" width="12.42578125" bestFit="1" customWidth="1"/>
    <col min="144" max="144" width="13" bestFit="1" customWidth="1"/>
    <col min="145" max="145" width="12.42578125" bestFit="1" customWidth="1"/>
    <col min="146" max="148" width="13" bestFit="1" customWidth="1"/>
    <col min="149" max="149" width="12.42578125" bestFit="1" customWidth="1"/>
    <col min="150" max="150" width="13" bestFit="1" customWidth="1"/>
    <col min="151" max="152" width="12.42578125" bestFit="1" customWidth="1"/>
    <col min="153" max="154" width="13" bestFit="1" customWidth="1"/>
    <col min="155" max="159" width="12.42578125" bestFit="1" customWidth="1"/>
    <col min="160" max="160" width="13" bestFit="1" customWidth="1"/>
    <col min="161" max="165" width="12.42578125" bestFit="1" customWidth="1"/>
    <col min="166" max="166" width="13" bestFit="1" customWidth="1"/>
    <col min="167" max="167" width="12.42578125" bestFit="1" customWidth="1"/>
    <col min="168" max="169" width="13" bestFit="1" customWidth="1"/>
    <col min="170" max="170" width="11.28515625" bestFit="1" customWidth="1"/>
    <col min="171" max="172" width="12.42578125" bestFit="1" customWidth="1"/>
    <col min="173" max="175" width="13" bestFit="1" customWidth="1"/>
    <col min="176" max="179" width="12.42578125" bestFit="1" customWidth="1"/>
    <col min="180" max="180" width="13" bestFit="1" customWidth="1"/>
    <col min="181" max="181" width="11.28515625" bestFit="1" customWidth="1"/>
    <col min="182" max="182" width="12.42578125" bestFit="1" customWidth="1"/>
    <col min="183" max="186" width="13" bestFit="1" customWidth="1"/>
    <col min="187" max="187" width="12.42578125" bestFit="1" customWidth="1"/>
    <col min="188" max="190" width="13" bestFit="1" customWidth="1"/>
    <col min="191" max="191" width="12.42578125" bestFit="1" customWidth="1"/>
    <col min="192" max="195" width="13" bestFit="1" customWidth="1"/>
    <col min="196" max="199" width="12.42578125" bestFit="1" customWidth="1"/>
    <col min="200" max="202" width="13" bestFit="1" customWidth="1"/>
    <col min="203" max="203" width="12.42578125" bestFit="1" customWidth="1"/>
    <col min="204" max="204" width="13" bestFit="1" customWidth="1"/>
    <col min="205" max="205" width="12.42578125" bestFit="1" customWidth="1"/>
    <col min="206" max="206" width="13" bestFit="1" customWidth="1"/>
    <col min="207" max="208" width="12.42578125" bestFit="1" customWidth="1"/>
    <col min="209" max="211" width="13" bestFit="1" customWidth="1"/>
    <col min="212" max="213" width="12.42578125" bestFit="1" customWidth="1"/>
    <col min="214" max="218" width="13" bestFit="1" customWidth="1"/>
    <col min="219" max="219" width="12.42578125" bestFit="1" customWidth="1"/>
    <col min="220" max="221" width="13" bestFit="1" customWidth="1"/>
    <col min="222" max="228" width="12.42578125" bestFit="1" customWidth="1"/>
    <col min="229" max="229" width="13" bestFit="1" customWidth="1"/>
    <col min="230" max="232" width="12.42578125" bestFit="1" customWidth="1"/>
    <col min="233" max="233" width="13" bestFit="1" customWidth="1"/>
    <col min="234" max="234" width="12.42578125" bestFit="1" customWidth="1"/>
    <col min="235" max="241" width="13" bestFit="1" customWidth="1"/>
    <col min="242" max="243" width="12.42578125" bestFit="1" customWidth="1"/>
    <col min="244" max="244" width="13" bestFit="1" customWidth="1"/>
    <col min="245" max="245" width="12.42578125" bestFit="1" customWidth="1"/>
    <col min="246" max="248" width="13" bestFit="1" customWidth="1"/>
    <col min="249" max="249" width="12.42578125" bestFit="1" customWidth="1"/>
    <col min="250" max="250" width="13" bestFit="1" customWidth="1"/>
    <col min="251" max="251" width="12.42578125" bestFit="1" customWidth="1"/>
    <col min="252" max="253" width="13" bestFit="1" customWidth="1"/>
    <col min="254" max="254" width="12.42578125" bestFit="1" customWidth="1"/>
    <col min="255" max="255" width="13" bestFit="1" customWidth="1"/>
    <col min="256" max="259" width="12.42578125" bestFit="1" customWidth="1"/>
    <col min="260" max="260" width="13" bestFit="1" customWidth="1"/>
    <col min="261" max="263" width="12.42578125" bestFit="1" customWidth="1"/>
    <col min="264" max="264" width="11.28515625" bestFit="1" customWidth="1"/>
    <col min="265" max="270" width="12.42578125" bestFit="1" customWidth="1"/>
    <col min="271" max="271" width="13" bestFit="1" customWidth="1"/>
    <col min="272" max="272" width="11.28515625" bestFit="1" customWidth="1"/>
    <col min="273" max="273" width="12.42578125" bestFit="1" customWidth="1"/>
    <col min="274" max="274" width="13" bestFit="1" customWidth="1"/>
    <col min="275" max="278" width="12.42578125" bestFit="1" customWidth="1"/>
    <col min="279" max="279" width="13" bestFit="1" customWidth="1"/>
    <col min="280" max="280" width="12.42578125" bestFit="1" customWidth="1"/>
    <col min="281" max="282" width="13" bestFit="1" customWidth="1"/>
    <col min="283" max="284" width="12.42578125" bestFit="1" customWidth="1"/>
    <col min="285" max="286" width="13" bestFit="1" customWidth="1"/>
    <col min="287" max="287" width="12.42578125" bestFit="1" customWidth="1"/>
    <col min="288" max="288" width="13" bestFit="1" customWidth="1"/>
    <col min="289" max="290" width="12.42578125" bestFit="1" customWidth="1"/>
    <col min="291" max="292" width="13" bestFit="1" customWidth="1"/>
    <col min="293" max="294" width="12.42578125" bestFit="1" customWidth="1"/>
    <col min="295" max="295" width="13" bestFit="1" customWidth="1"/>
    <col min="296" max="301" width="12.42578125" bestFit="1" customWidth="1"/>
    <col min="302" max="303" width="13" bestFit="1" customWidth="1"/>
    <col min="304" max="304" width="12.42578125" bestFit="1" customWidth="1"/>
    <col min="305" max="305" width="13" bestFit="1" customWidth="1"/>
    <col min="306" max="306" width="11.28515625" bestFit="1" customWidth="1"/>
    <col min="307" max="307" width="13" bestFit="1" customWidth="1"/>
    <col min="308" max="310" width="12.42578125" bestFit="1" customWidth="1"/>
    <col min="311" max="311" width="11.28515625" bestFit="1" customWidth="1"/>
    <col min="312" max="312" width="13" bestFit="1" customWidth="1"/>
    <col min="313" max="313" width="12.42578125" bestFit="1" customWidth="1"/>
    <col min="314" max="316" width="13" bestFit="1" customWidth="1"/>
    <col min="317" max="318" width="12.42578125" bestFit="1" customWidth="1"/>
    <col min="319" max="319" width="13" bestFit="1" customWidth="1"/>
    <col min="320" max="320" width="12.42578125" bestFit="1" customWidth="1"/>
    <col min="321" max="321" width="13" bestFit="1" customWidth="1"/>
    <col min="322" max="324" width="12.42578125" bestFit="1" customWidth="1"/>
    <col min="325" max="325" width="13" bestFit="1" customWidth="1"/>
    <col min="326" max="327" width="12.42578125" bestFit="1" customWidth="1"/>
    <col min="328" max="328" width="13" bestFit="1" customWidth="1"/>
    <col min="329" max="329" width="12.42578125" bestFit="1" customWidth="1"/>
    <col min="330" max="330" width="13" bestFit="1" customWidth="1"/>
    <col min="331" max="331" width="12.42578125" bestFit="1" customWidth="1"/>
    <col min="332" max="333" width="13" bestFit="1" customWidth="1"/>
    <col min="334" max="340" width="12.42578125" bestFit="1" customWidth="1"/>
    <col min="341" max="342" width="13" bestFit="1" customWidth="1"/>
    <col min="343" max="344" width="12.42578125" bestFit="1" customWidth="1"/>
    <col min="345" max="345" width="13" bestFit="1" customWidth="1"/>
    <col min="346" max="347" width="12.42578125" bestFit="1" customWidth="1"/>
    <col min="348" max="348" width="13" bestFit="1" customWidth="1"/>
    <col min="349" max="352" width="12.42578125" bestFit="1" customWidth="1"/>
    <col min="353" max="354" width="13" bestFit="1" customWidth="1"/>
    <col min="355" max="355" width="12.42578125" bestFit="1" customWidth="1"/>
    <col min="356" max="356" width="13" bestFit="1" customWidth="1"/>
    <col min="357" max="358" width="12.42578125" bestFit="1" customWidth="1"/>
    <col min="359" max="360" width="13" bestFit="1" customWidth="1"/>
    <col min="361" max="361" width="12.42578125" bestFit="1" customWidth="1"/>
    <col min="362" max="362" width="13" bestFit="1" customWidth="1"/>
    <col min="363" max="363" width="12.42578125" bestFit="1" customWidth="1"/>
    <col min="364" max="364" width="13" bestFit="1" customWidth="1"/>
    <col min="365" max="365" width="12.42578125" bestFit="1" customWidth="1"/>
    <col min="366" max="372" width="13" bestFit="1" customWidth="1"/>
    <col min="373" max="375" width="12.42578125" bestFit="1" customWidth="1"/>
    <col min="376" max="377" width="13" bestFit="1" customWidth="1"/>
    <col min="378" max="378" width="12.42578125" bestFit="1" customWidth="1"/>
    <col min="379" max="379" width="13" bestFit="1" customWidth="1"/>
    <col min="380" max="383" width="12.42578125" bestFit="1" customWidth="1"/>
    <col min="384" max="388" width="13" bestFit="1" customWidth="1"/>
    <col min="389" max="392" width="12.42578125" bestFit="1" customWidth="1"/>
    <col min="393" max="393" width="11.28515625" bestFit="1" customWidth="1"/>
    <col min="394" max="394" width="12" bestFit="1" customWidth="1"/>
    <col min="395" max="395" width="12.42578125" bestFit="1" customWidth="1"/>
    <col min="396" max="396" width="13" bestFit="1" customWidth="1"/>
    <col min="397" max="397" width="12" bestFit="1" customWidth="1"/>
    <col min="398" max="398" width="13" bestFit="1" customWidth="1"/>
    <col min="399" max="401" width="12.42578125" bestFit="1" customWidth="1"/>
    <col min="402" max="405" width="13" bestFit="1" customWidth="1"/>
    <col min="406" max="408" width="12.42578125" bestFit="1" customWidth="1"/>
    <col min="409" max="411" width="13" bestFit="1" customWidth="1"/>
    <col min="412" max="413" width="12.42578125" bestFit="1" customWidth="1"/>
    <col min="414" max="414" width="13" bestFit="1" customWidth="1"/>
    <col min="415" max="415" width="12.42578125" bestFit="1" customWidth="1"/>
    <col min="416" max="416" width="13" bestFit="1" customWidth="1"/>
    <col min="417" max="422" width="12.42578125" bestFit="1" customWidth="1"/>
    <col min="423" max="423" width="13" bestFit="1" customWidth="1"/>
    <col min="424" max="424" width="12.42578125" bestFit="1" customWidth="1"/>
    <col min="425" max="427" width="13" bestFit="1" customWidth="1"/>
    <col min="428" max="429" width="12.42578125" bestFit="1" customWidth="1"/>
    <col min="430" max="431" width="13" bestFit="1" customWidth="1"/>
    <col min="432" max="433" width="12.42578125" bestFit="1" customWidth="1"/>
    <col min="434" max="437" width="13" bestFit="1" customWidth="1"/>
    <col min="438" max="441" width="12.42578125" bestFit="1" customWidth="1"/>
    <col min="442" max="442" width="13" bestFit="1" customWidth="1"/>
    <col min="443" max="443" width="12.42578125" bestFit="1" customWidth="1"/>
    <col min="444" max="444" width="10.28515625" bestFit="1" customWidth="1"/>
    <col min="445" max="445" width="13" bestFit="1" customWidth="1"/>
    <col min="446" max="446" width="12.42578125" bestFit="1" customWidth="1"/>
    <col min="447" max="447" width="13" bestFit="1" customWidth="1"/>
    <col min="448" max="453" width="12.42578125" bestFit="1" customWidth="1"/>
    <col min="454" max="454" width="13" bestFit="1" customWidth="1"/>
    <col min="455" max="458" width="12.42578125" bestFit="1" customWidth="1"/>
    <col min="459" max="459" width="13" bestFit="1" customWidth="1"/>
    <col min="460" max="460" width="11.28515625" bestFit="1" customWidth="1"/>
    <col min="461" max="461" width="12.42578125" bestFit="1" customWidth="1"/>
    <col min="462" max="462" width="13" bestFit="1" customWidth="1"/>
    <col min="463" max="467" width="12.42578125" bestFit="1" customWidth="1"/>
    <col min="468" max="468" width="13" bestFit="1" customWidth="1"/>
    <col min="469" max="469" width="12.42578125" bestFit="1" customWidth="1"/>
    <col min="470" max="474" width="13" bestFit="1" customWidth="1"/>
    <col min="475" max="475" width="12" bestFit="1" customWidth="1"/>
    <col min="476" max="476" width="13" bestFit="1" customWidth="1"/>
    <col min="477" max="478" width="12.42578125" bestFit="1" customWidth="1"/>
    <col min="479" max="479" width="13" bestFit="1" customWidth="1"/>
    <col min="480" max="481" width="12.42578125" bestFit="1" customWidth="1"/>
    <col min="482" max="482" width="13" bestFit="1" customWidth="1"/>
    <col min="483" max="485" width="12.42578125" bestFit="1" customWidth="1"/>
    <col min="486" max="486" width="13" bestFit="1" customWidth="1"/>
    <col min="487" max="488" width="12.42578125" bestFit="1" customWidth="1"/>
    <col min="489" max="490" width="13" bestFit="1" customWidth="1"/>
    <col min="491" max="493" width="12.42578125" bestFit="1" customWidth="1"/>
    <col min="494" max="494" width="12" bestFit="1" customWidth="1"/>
    <col min="495" max="496" width="13" bestFit="1" customWidth="1"/>
    <col min="497" max="497" width="12.42578125" bestFit="1" customWidth="1"/>
    <col min="498" max="499" width="13" bestFit="1" customWidth="1"/>
    <col min="500" max="500" width="12.42578125" bestFit="1" customWidth="1"/>
    <col min="501" max="504" width="13" bestFit="1" customWidth="1"/>
    <col min="505" max="505" width="12.42578125" bestFit="1" customWidth="1"/>
    <col min="506" max="508" width="13" bestFit="1" customWidth="1"/>
    <col min="509" max="509" width="12.42578125" bestFit="1" customWidth="1"/>
    <col min="510" max="511" width="13" bestFit="1" customWidth="1"/>
    <col min="512" max="513" width="12.42578125" bestFit="1" customWidth="1"/>
    <col min="514" max="515" width="13" bestFit="1" customWidth="1"/>
    <col min="516" max="516" width="12.42578125" bestFit="1" customWidth="1"/>
    <col min="517" max="517" width="12" bestFit="1" customWidth="1"/>
    <col min="518" max="521" width="13" bestFit="1" customWidth="1"/>
    <col min="522" max="525" width="12.42578125" bestFit="1" customWidth="1"/>
    <col min="526" max="526" width="13" bestFit="1" customWidth="1"/>
    <col min="527" max="527" width="12.42578125" bestFit="1" customWidth="1"/>
    <col min="528" max="528" width="13" bestFit="1" customWidth="1"/>
    <col min="529" max="529" width="12.42578125" bestFit="1" customWidth="1"/>
    <col min="530" max="531" width="13" bestFit="1" customWidth="1"/>
    <col min="532" max="532" width="12.42578125" bestFit="1" customWidth="1"/>
    <col min="533" max="534" width="13" bestFit="1" customWidth="1"/>
    <col min="535" max="535" width="12.42578125" bestFit="1" customWidth="1"/>
    <col min="536" max="536" width="13" bestFit="1" customWidth="1"/>
    <col min="537" max="537" width="12.42578125" bestFit="1" customWidth="1"/>
    <col min="538" max="538" width="13" bestFit="1" customWidth="1"/>
    <col min="539" max="539" width="12.42578125" bestFit="1" customWidth="1"/>
    <col min="540" max="544" width="13" bestFit="1" customWidth="1"/>
    <col min="545" max="547" width="12.42578125" bestFit="1" customWidth="1"/>
    <col min="548" max="548" width="13" bestFit="1" customWidth="1"/>
    <col min="549" max="550" width="12.42578125" bestFit="1" customWidth="1"/>
    <col min="551" max="552" width="13" bestFit="1" customWidth="1"/>
    <col min="553" max="553" width="11.28515625" bestFit="1" customWidth="1"/>
    <col min="554" max="555" width="12.42578125" bestFit="1" customWidth="1"/>
    <col min="556" max="556" width="13" bestFit="1" customWidth="1"/>
    <col min="557" max="557" width="12.42578125" bestFit="1" customWidth="1"/>
    <col min="558" max="558" width="13" bestFit="1" customWidth="1"/>
    <col min="559" max="559" width="10.28515625" bestFit="1" customWidth="1"/>
    <col min="560" max="560" width="13" bestFit="1" customWidth="1"/>
    <col min="561" max="561" width="12.42578125" bestFit="1" customWidth="1"/>
    <col min="562" max="562" width="13" bestFit="1" customWidth="1"/>
    <col min="563" max="563" width="12.42578125" bestFit="1" customWidth="1"/>
    <col min="564" max="564" width="13" bestFit="1" customWidth="1"/>
    <col min="565" max="568" width="12.42578125" bestFit="1" customWidth="1"/>
    <col min="569" max="570" width="13" bestFit="1" customWidth="1"/>
    <col min="571" max="571" width="12.42578125" bestFit="1" customWidth="1"/>
    <col min="572" max="572" width="13" bestFit="1" customWidth="1"/>
    <col min="573" max="574" width="12.42578125" bestFit="1" customWidth="1"/>
    <col min="575" max="578" width="13" bestFit="1" customWidth="1"/>
    <col min="579" max="579" width="12.42578125" bestFit="1" customWidth="1"/>
    <col min="580" max="580" width="13" bestFit="1" customWidth="1"/>
    <col min="581" max="581" width="12" bestFit="1" customWidth="1"/>
    <col min="582" max="586" width="12.42578125" bestFit="1" customWidth="1"/>
    <col min="587" max="587" width="13" bestFit="1" customWidth="1"/>
    <col min="588" max="593" width="12.42578125" bestFit="1" customWidth="1"/>
    <col min="594" max="597" width="13" bestFit="1" customWidth="1"/>
    <col min="598" max="601" width="12.42578125" bestFit="1" customWidth="1"/>
    <col min="602" max="602" width="13" bestFit="1" customWidth="1"/>
    <col min="603" max="603" width="12.42578125" bestFit="1" customWidth="1"/>
    <col min="604" max="605" width="13" bestFit="1" customWidth="1"/>
    <col min="606" max="606" width="12.42578125" bestFit="1" customWidth="1"/>
    <col min="607" max="607" width="13" bestFit="1" customWidth="1"/>
    <col min="608" max="608" width="12.42578125" bestFit="1" customWidth="1"/>
    <col min="609" max="609" width="13" bestFit="1" customWidth="1"/>
    <col min="610" max="610" width="12.42578125" bestFit="1" customWidth="1"/>
    <col min="611" max="612" width="13" bestFit="1" customWidth="1"/>
    <col min="613" max="614" width="12.42578125" bestFit="1" customWidth="1"/>
    <col min="615" max="615" width="13" bestFit="1" customWidth="1"/>
    <col min="616" max="616" width="12.42578125" bestFit="1" customWidth="1"/>
    <col min="617" max="617" width="13" bestFit="1" customWidth="1"/>
    <col min="618" max="624" width="12.42578125" bestFit="1" customWidth="1"/>
    <col min="625" max="627" width="13" bestFit="1" customWidth="1"/>
    <col min="628" max="628" width="12.42578125" bestFit="1" customWidth="1"/>
    <col min="629" max="629" width="13" bestFit="1" customWidth="1"/>
    <col min="630" max="630" width="12.42578125" bestFit="1" customWidth="1"/>
    <col min="631" max="631" width="13" bestFit="1" customWidth="1"/>
    <col min="632" max="632" width="12.42578125" bestFit="1" customWidth="1"/>
    <col min="633" max="633" width="13" bestFit="1" customWidth="1"/>
    <col min="634" max="634" width="12.42578125" bestFit="1" customWidth="1"/>
    <col min="635" max="637" width="13" bestFit="1" customWidth="1"/>
    <col min="638" max="639" width="12.42578125" bestFit="1" customWidth="1"/>
    <col min="640" max="644" width="13" bestFit="1" customWidth="1"/>
    <col min="645" max="646" width="11.28515625" bestFit="1" customWidth="1"/>
    <col min="647" max="647" width="13" bestFit="1" customWidth="1"/>
    <col min="648" max="648" width="12" bestFit="1" customWidth="1"/>
    <col min="649" max="649" width="13" bestFit="1" customWidth="1"/>
    <col min="650" max="650" width="12.42578125" bestFit="1" customWidth="1"/>
    <col min="651" max="652" width="13" bestFit="1" customWidth="1"/>
    <col min="653" max="655" width="12.42578125" bestFit="1" customWidth="1"/>
    <col min="656" max="656" width="13" bestFit="1" customWidth="1"/>
    <col min="657" max="662" width="12.42578125" bestFit="1" customWidth="1"/>
    <col min="663" max="663" width="11.28515625" bestFit="1" customWidth="1"/>
    <col min="664" max="666" width="12.42578125" bestFit="1" customWidth="1"/>
    <col min="667" max="667" width="13" bestFit="1" customWidth="1"/>
    <col min="668" max="669" width="12.42578125" bestFit="1" customWidth="1"/>
    <col min="670" max="672" width="13" bestFit="1" customWidth="1"/>
    <col min="673" max="673" width="12.42578125" bestFit="1" customWidth="1"/>
    <col min="674" max="675" width="13" bestFit="1" customWidth="1"/>
    <col min="676" max="676" width="12.42578125" bestFit="1" customWidth="1"/>
    <col min="677" max="677" width="13" bestFit="1" customWidth="1"/>
    <col min="678" max="679" width="12.42578125" bestFit="1" customWidth="1"/>
    <col min="680" max="681" width="13" bestFit="1" customWidth="1"/>
    <col min="682" max="682" width="12.42578125" bestFit="1" customWidth="1"/>
    <col min="683" max="683" width="13" bestFit="1" customWidth="1"/>
    <col min="684" max="684" width="12.42578125" bestFit="1" customWidth="1"/>
    <col min="685" max="685" width="13" bestFit="1" customWidth="1"/>
    <col min="686" max="686" width="12.42578125" bestFit="1" customWidth="1"/>
    <col min="687" max="692" width="13" bestFit="1" customWidth="1"/>
    <col min="693" max="693" width="12.42578125" bestFit="1" customWidth="1"/>
    <col min="694" max="694" width="13" bestFit="1" customWidth="1"/>
    <col min="695" max="695" width="12.42578125" bestFit="1" customWidth="1"/>
    <col min="696" max="699" width="13" bestFit="1" customWidth="1"/>
    <col min="700" max="702" width="12.42578125" bestFit="1" customWidth="1"/>
    <col min="703" max="703" width="13" bestFit="1" customWidth="1"/>
    <col min="704" max="704" width="12.42578125" bestFit="1" customWidth="1"/>
    <col min="705" max="705" width="11.28515625" bestFit="1" customWidth="1"/>
    <col min="706" max="711" width="12.42578125" bestFit="1" customWidth="1"/>
    <col min="712" max="712" width="13" bestFit="1" customWidth="1"/>
    <col min="713" max="714" width="12.42578125" bestFit="1" customWidth="1"/>
    <col min="715" max="715" width="13" bestFit="1" customWidth="1"/>
    <col min="716" max="719" width="12.42578125" bestFit="1" customWidth="1"/>
    <col min="720" max="721" width="13" bestFit="1" customWidth="1"/>
    <col min="722" max="729" width="12.42578125" bestFit="1" customWidth="1"/>
    <col min="730" max="730" width="13" bestFit="1" customWidth="1"/>
    <col min="731" max="731" width="12.42578125" bestFit="1" customWidth="1"/>
    <col min="732" max="735" width="13" bestFit="1" customWidth="1"/>
    <col min="736" max="736" width="12.42578125" bestFit="1" customWidth="1"/>
    <col min="737" max="737" width="11.28515625" bestFit="1" customWidth="1"/>
    <col min="738" max="738" width="13" bestFit="1" customWidth="1"/>
    <col min="739" max="743" width="12.42578125" bestFit="1" customWidth="1"/>
    <col min="744" max="744" width="13" bestFit="1" customWidth="1"/>
    <col min="745" max="745" width="12.42578125" bestFit="1" customWidth="1"/>
    <col min="746" max="748" width="13" bestFit="1" customWidth="1"/>
    <col min="749" max="749" width="12.42578125" bestFit="1" customWidth="1"/>
    <col min="750" max="750" width="13" bestFit="1" customWidth="1"/>
    <col min="751" max="752" width="12.42578125" bestFit="1" customWidth="1"/>
    <col min="753" max="754" width="13" bestFit="1" customWidth="1"/>
    <col min="755" max="755" width="12.42578125" bestFit="1" customWidth="1"/>
    <col min="756" max="758" width="13" bestFit="1" customWidth="1"/>
    <col min="759" max="759" width="12.42578125" bestFit="1" customWidth="1"/>
    <col min="760" max="760" width="13" bestFit="1" customWidth="1"/>
    <col min="761" max="765" width="12.42578125" bestFit="1" customWidth="1"/>
    <col min="766" max="766" width="13" bestFit="1" customWidth="1"/>
    <col min="767" max="768" width="12.42578125" bestFit="1" customWidth="1"/>
    <col min="769" max="770" width="13" bestFit="1" customWidth="1"/>
    <col min="771" max="774" width="12.42578125" bestFit="1" customWidth="1"/>
    <col min="775" max="777" width="13" bestFit="1" customWidth="1"/>
    <col min="778" max="778" width="12.42578125" bestFit="1" customWidth="1"/>
    <col min="779" max="781" width="13" bestFit="1" customWidth="1"/>
    <col min="782" max="783" width="12.42578125" bestFit="1" customWidth="1"/>
    <col min="784" max="786" width="13" bestFit="1" customWidth="1"/>
    <col min="787" max="789" width="12.42578125" bestFit="1" customWidth="1"/>
    <col min="790" max="791" width="13" bestFit="1" customWidth="1"/>
    <col min="792" max="792" width="12.42578125" bestFit="1" customWidth="1"/>
    <col min="793" max="793" width="13" bestFit="1" customWidth="1"/>
    <col min="794" max="794" width="12.42578125" bestFit="1" customWidth="1"/>
    <col min="795" max="795" width="13" bestFit="1" customWidth="1"/>
    <col min="796" max="796" width="12.42578125" bestFit="1" customWidth="1"/>
    <col min="797" max="797" width="13" bestFit="1" customWidth="1"/>
    <col min="798" max="799" width="12.42578125" bestFit="1" customWidth="1"/>
    <col min="800" max="800" width="13" bestFit="1" customWidth="1"/>
    <col min="801" max="801" width="12.42578125" bestFit="1" customWidth="1"/>
    <col min="802" max="803" width="13" bestFit="1" customWidth="1"/>
    <col min="804" max="805" width="12.42578125" bestFit="1" customWidth="1"/>
    <col min="806" max="808" width="13" bestFit="1" customWidth="1"/>
    <col min="809" max="810" width="12.42578125" bestFit="1" customWidth="1"/>
    <col min="811" max="811" width="13" bestFit="1" customWidth="1"/>
    <col min="812" max="813" width="12.42578125" bestFit="1" customWidth="1"/>
    <col min="814" max="814" width="13" bestFit="1" customWidth="1"/>
    <col min="815" max="820" width="12.42578125" bestFit="1" customWidth="1"/>
    <col min="821" max="821" width="13" bestFit="1" customWidth="1"/>
    <col min="822" max="822" width="12.42578125" bestFit="1" customWidth="1"/>
    <col min="823" max="823" width="13" bestFit="1" customWidth="1"/>
    <col min="824" max="824" width="12.42578125" bestFit="1" customWidth="1"/>
    <col min="825" max="826" width="13" bestFit="1" customWidth="1"/>
    <col min="827" max="829" width="12.42578125" bestFit="1" customWidth="1"/>
    <col min="830" max="831" width="13" bestFit="1" customWidth="1"/>
    <col min="832" max="832" width="12.42578125" bestFit="1" customWidth="1"/>
    <col min="833" max="834" width="13" bestFit="1" customWidth="1"/>
    <col min="835" max="835" width="12.42578125" bestFit="1" customWidth="1"/>
    <col min="836" max="836" width="13" bestFit="1" customWidth="1"/>
    <col min="837" max="840" width="12.42578125" bestFit="1" customWidth="1"/>
    <col min="841" max="842" width="13" bestFit="1" customWidth="1"/>
    <col min="843" max="845" width="12.42578125" bestFit="1" customWidth="1"/>
    <col min="846" max="847" width="13" bestFit="1" customWidth="1"/>
    <col min="848" max="850" width="12.42578125" bestFit="1" customWidth="1"/>
    <col min="851" max="852" width="13" bestFit="1" customWidth="1"/>
    <col min="853" max="853" width="12.42578125" bestFit="1" customWidth="1"/>
    <col min="854" max="854" width="13" bestFit="1" customWidth="1"/>
    <col min="855" max="856" width="12.42578125" bestFit="1" customWidth="1"/>
    <col min="857" max="857" width="13" bestFit="1" customWidth="1"/>
    <col min="858" max="858" width="12.42578125" bestFit="1" customWidth="1"/>
    <col min="859" max="864" width="13" bestFit="1" customWidth="1"/>
    <col min="865" max="866" width="12.42578125" bestFit="1" customWidth="1"/>
    <col min="867" max="868" width="13" bestFit="1" customWidth="1"/>
    <col min="869" max="870" width="12.42578125" bestFit="1" customWidth="1"/>
    <col min="871" max="872" width="13" bestFit="1" customWidth="1"/>
    <col min="873" max="875" width="12.42578125" bestFit="1" customWidth="1"/>
    <col min="876" max="876" width="13" bestFit="1" customWidth="1"/>
    <col min="877" max="878" width="12.42578125" bestFit="1" customWidth="1"/>
    <col min="879" max="879" width="13" bestFit="1" customWidth="1"/>
    <col min="880" max="882" width="12.42578125" bestFit="1" customWidth="1"/>
    <col min="883" max="885" width="13" bestFit="1" customWidth="1"/>
    <col min="886" max="886" width="12.42578125" bestFit="1" customWidth="1"/>
    <col min="887" max="887" width="13" bestFit="1" customWidth="1"/>
    <col min="888" max="891" width="12.42578125" bestFit="1" customWidth="1"/>
    <col min="892" max="894" width="13" bestFit="1" customWidth="1"/>
    <col min="895" max="897" width="12.42578125" bestFit="1" customWidth="1"/>
    <col min="898" max="898" width="13" bestFit="1" customWidth="1"/>
    <col min="899" max="900" width="12.42578125" bestFit="1" customWidth="1"/>
    <col min="901" max="904" width="13" bestFit="1" customWidth="1"/>
    <col min="905" max="907" width="12.42578125" bestFit="1" customWidth="1"/>
    <col min="908" max="908" width="13" bestFit="1" customWidth="1"/>
    <col min="909" max="909" width="12.42578125" bestFit="1" customWidth="1"/>
    <col min="910" max="911" width="13" bestFit="1" customWidth="1"/>
    <col min="912" max="912" width="12.42578125" bestFit="1" customWidth="1"/>
    <col min="913" max="914" width="13" bestFit="1" customWidth="1"/>
    <col min="915" max="916" width="12.42578125" bestFit="1" customWidth="1"/>
    <col min="917" max="917" width="11.28515625" bestFit="1" customWidth="1"/>
    <col min="918" max="919" width="13" bestFit="1" customWidth="1"/>
    <col min="920" max="920" width="12.42578125" bestFit="1" customWidth="1"/>
    <col min="921" max="922" width="13" bestFit="1" customWidth="1"/>
    <col min="923" max="925" width="12.42578125" bestFit="1" customWidth="1"/>
    <col min="926" max="927" width="13" bestFit="1" customWidth="1"/>
    <col min="928" max="928" width="12.42578125" bestFit="1" customWidth="1"/>
    <col min="929" max="930" width="13" bestFit="1" customWidth="1"/>
    <col min="931" max="931" width="12.42578125" bestFit="1" customWidth="1"/>
    <col min="932" max="932" width="13" bestFit="1" customWidth="1"/>
    <col min="933" max="933" width="12.42578125" bestFit="1" customWidth="1"/>
    <col min="934" max="934" width="13" bestFit="1" customWidth="1"/>
    <col min="935" max="935" width="12.42578125" bestFit="1" customWidth="1"/>
    <col min="936" max="936" width="13" bestFit="1" customWidth="1"/>
    <col min="937" max="938" width="12.42578125" bestFit="1" customWidth="1"/>
    <col min="939" max="939" width="11.28515625" bestFit="1" customWidth="1"/>
    <col min="940" max="940" width="12.42578125" bestFit="1" customWidth="1"/>
    <col min="941" max="941" width="13" bestFit="1" customWidth="1"/>
    <col min="942" max="943" width="12.42578125" bestFit="1" customWidth="1"/>
    <col min="944" max="945" width="13" bestFit="1" customWidth="1"/>
    <col min="946" max="946" width="12.42578125" bestFit="1" customWidth="1"/>
    <col min="947" max="950" width="13" bestFit="1" customWidth="1"/>
    <col min="951" max="953" width="12.42578125" bestFit="1" customWidth="1"/>
    <col min="954" max="955" width="13" bestFit="1" customWidth="1"/>
    <col min="956" max="956" width="12.42578125" bestFit="1" customWidth="1"/>
    <col min="957" max="957" width="13" bestFit="1" customWidth="1"/>
    <col min="958" max="958" width="12.42578125" bestFit="1" customWidth="1"/>
    <col min="959" max="959" width="13" bestFit="1" customWidth="1"/>
    <col min="960" max="961" width="12.42578125" bestFit="1" customWidth="1"/>
    <col min="962" max="962" width="13" bestFit="1" customWidth="1"/>
    <col min="963" max="966" width="12.42578125" bestFit="1" customWidth="1"/>
    <col min="967" max="968" width="13" bestFit="1" customWidth="1"/>
    <col min="969" max="973" width="12.42578125" bestFit="1" customWidth="1"/>
    <col min="974" max="974" width="13" bestFit="1" customWidth="1"/>
    <col min="975" max="975" width="12.42578125" bestFit="1" customWidth="1"/>
    <col min="976" max="976" width="13" bestFit="1" customWidth="1"/>
    <col min="977" max="977" width="12.42578125" bestFit="1" customWidth="1"/>
    <col min="978" max="978" width="13" bestFit="1" customWidth="1"/>
    <col min="979" max="980" width="12.42578125" bestFit="1" customWidth="1"/>
    <col min="981" max="981" width="13" bestFit="1" customWidth="1"/>
    <col min="982" max="982" width="12.42578125" bestFit="1" customWidth="1"/>
    <col min="983" max="983" width="13" bestFit="1" customWidth="1"/>
    <col min="984" max="986" width="12.42578125" bestFit="1" customWidth="1"/>
    <col min="987" max="988" width="13" bestFit="1" customWidth="1"/>
    <col min="989" max="990" width="12.42578125" bestFit="1" customWidth="1"/>
    <col min="991" max="991" width="13" bestFit="1" customWidth="1"/>
    <col min="992" max="992" width="12.42578125" bestFit="1" customWidth="1"/>
    <col min="993" max="994" width="13" bestFit="1" customWidth="1"/>
    <col min="995" max="995" width="12.42578125" bestFit="1" customWidth="1"/>
    <col min="996" max="996" width="13" bestFit="1" customWidth="1"/>
    <col min="997" max="998" width="12.42578125" bestFit="1" customWidth="1"/>
    <col min="999" max="1000" width="13" bestFit="1" customWidth="1"/>
    <col min="1001" max="1001" width="12.42578125" bestFit="1" customWidth="1"/>
    <col min="1002" max="1004" width="13" bestFit="1" customWidth="1"/>
    <col min="1005" max="1005" width="12.42578125" bestFit="1" customWidth="1"/>
    <col min="1006" max="1006" width="13" bestFit="1" customWidth="1"/>
    <col min="1007" max="1008" width="12.42578125" bestFit="1" customWidth="1"/>
    <col min="1009" max="1013" width="13" bestFit="1" customWidth="1"/>
    <col min="1014" max="1014" width="12.42578125" bestFit="1" customWidth="1"/>
    <col min="1015" max="1016" width="13" bestFit="1" customWidth="1"/>
    <col min="1017" max="1017" width="12.42578125" bestFit="1" customWidth="1"/>
    <col min="1018" max="1018" width="13" bestFit="1" customWidth="1"/>
    <col min="1019" max="1020" width="12.42578125" bestFit="1" customWidth="1"/>
    <col min="1021" max="1022" width="13" bestFit="1" customWidth="1"/>
    <col min="1023" max="1023" width="12.42578125" bestFit="1" customWidth="1"/>
    <col min="1024" max="1025" width="13" bestFit="1" customWidth="1"/>
    <col min="1026" max="1026" width="12.42578125" bestFit="1" customWidth="1"/>
    <col min="1027" max="1027" width="13" bestFit="1" customWidth="1"/>
    <col min="1028" max="1028" width="11.28515625" bestFit="1" customWidth="1"/>
    <col min="1029" max="1032" width="12.42578125" bestFit="1" customWidth="1"/>
    <col min="1033" max="1033" width="13" bestFit="1" customWidth="1"/>
    <col min="1034" max="1039" width="12.42578125" bestFit="1" customWidth="1"/>
    <col min="1040" max="1040" width="13" bestFit="1" customWidth="1"/>
    <col min="1041" max="1041" width="12.42578125" bestFit="1" customWidth="1"/>
    <col min="1042" max="1044" width="13" bestFit="1" customWidth="1"/>
    <col min="1045" max="1045" width="12.42578125" bestFit="1" customWidth="1"/>
    <col min="1046" max="1046" width="13" bestFit="1" customWidth="1"/>
    <col min="1047" max="1047" width="12.42578125" bestFit="1" customWidth="1"/>
    <col min="1048" max="1048" width="13" bestFit="1" customWidth="1"/>
    <col min="1049" max="1049" width="12.42578125" bestFit="1" customWidth="1"/>
    <col min="1050" max="1050" width="13" bestFit="1" customWidth="1"/>
    <col min="1051" max="1052" width="12.42578125" bestFit="1" customWidth="1"/>
    <col min="1053" max="1053" width="13" bestFit="1" customWidth="1"/>
    <col min="1054" max="1055" width="12.42578125" bestFit="1" customWidth="1"/>
    <col min="1056" max="1058" width="13" bestFit="1" customWidth="1"/>
    <col min="1059" max="1059" width="12.42578125" bestFit="1" customWidth="1"/>
    <col min="1060" max="1061" width="13" bestFit="1" customWidth="1"/>
    <col min="1062" max="1062" width="12.42578125" bestFit="1" customWidth="1"/>
    <col min="1063" max="1063" width="11.28515625" bestFit="1" customWidth="1"/>
    <col min="1064" max="1066" width="12.42578125" bestFit="1" customWidth="1"/>
    <col min="1067" max="1067" width="13" bestFit="1" customWidth="1"/>
    <col min="1068" max="1068" width="12.42578125" bestFit="1" customWidth="1"/>
    <col min="1069" max="1071" width="13" bestFit="1" customWidth="1"/>
    <col min="1072" max="1072" width="12.42578125" bestFit="1" customWidth="1"/>
    <col min="1073" max="1075" width="13" bestFit="1" customWidth="1"/>
    <col min="1076" max="1078" width="12.42578125" bestFit="1" customWidth="1"/>
    <col min="1079" max="1079" width="13" bestFit="1" customWidth="1"/>
    <col min="1080" max="1080" width="12.42578125" bestFit="1" customWidth="1"/>
    <col min="1081" max="1082" width="13" bestFit="1" customWidth="1"/>
    <col min="1083" max="1083" width="12.42578125" bestFit="1" customWidth="1"/>
    <col min="1084" max="1088" width="13" bestFit="1" customWidth="1"/>
    <col min="1089" max="1090" width="12.42578125" bestFit="1" customWidth="1"/>
    <col min="1091" max="1091" width="13" bestFit="1" customWidth="1"/>
    <col min="1092" max="1092" width="12.42578125" bestFit="1" customWidth="1"/>
    <col min="1093" max="1097" width="13" bestFit="1" customWidth="1"/>
    <col min="1098" max="1099" width="12.42578125" bestFit="1" customWidth="1"/>
    <col min="1100" max="1102" width="13" bestFit="1" customWidth="1"/>
    <col min="1103" max="1103" width="12.42578125" bestFit="1" customWidth="1"/>
    <col min="1104" max="1107" width="13" bestFit="1" customWidth="1"/>
    <col min="1108" max="1111" width="12.42578125" bestFit="1" customWidth="1"/>
    <col min="1112" max="1115" width="13" bestFit="1" customWidth="1"/>
    <col min="1116" max="1119" width="12.42578125" bestFit="1" customWidth="1"/>
    <col min="1120" max="1120" width="13" bestFit="1" customWidth="1"/>
    <col min="1121" max="1122" width="12.42578125" bestFit="1" customWidth="1"/>
    <col min="1123" max="1123" width="13" bestFit="1" customWidth="1"/>
    <col min="1124" max="1125" width="12.42578125" bestFit="1" customWidth="1"/>
    <col min="1126" max="1130" width="13" bestFit="1" customWidth="1"/>
    <col min="1131" max="1131" width="11.28515625" bestFit="1" customWidth="1"/>
    <col min="1132" max="1132" width="5.140625" bestFit="1" customWidth="1"/>
    <col min="1133" max="1134" width="13" bestFit="1" customWidth="1"/>
    <col min="1135" max="1135" width="12.42578125" bestFit="1" customWidth="1"/>
    <col min="1136" max="1136" width="13" bestFit="1" customWidth="1"/>
    <col min="1137" max="1137" width="12.42578125" bestFit="1" customWidth="1"/>
    <col min="1138" max="1139" width="13" bestFit="1" customWidth="1"/>
    <col min="1140" max="1140" width="12.42578125" bestFit="1" customWidth="1"/>
    <col min="1141" max="1141" width="13" bestFit="1" customWidth="1"/>
    <col min="1142" max="1142" width="11.28515625" bestFit="1" customWidth="1"/>
    <col min="1143" max="1144" width="12.42578125" bestFit="1" customWidth="1"/>
    <col min="1145" max="1146" width="13" bestFit="1" customWidth="1"/>
    <col min="1147" max="1147" width="11.28515625" bestFit="1" customWidth="1"/>
    <col min="1148" max="1149" width="13" bestFit="1" customWidth="1"/>
    <col min="1150" max="1150" width="12.42578125" bestFit="1" customWidth="1"/>
    <col min="1151" max="1153" width="13" bestFit="1" customWidth="1"/>
    <col min="1154" max="1154" width="12.42578125" bestFit="1" customWidth="1"/>
    <col min="1155" max="1156" width="13" bestFit="1" customWidth="1"/>
    <col min="1157" max="1158" width="12.42578125" bestFit="1" customWidth="1"/>
    <col min="1159" max="1161" width="13" bestFit="1" customWidth="1"/>
    <col min="1162" max="1163" width="12.42578125" bestFit="1" customWidth="1"/>
    <col min="1164" max="1165" width="13" bestFit="1" customWidth="1"/>
    <col min="1166" max="1166" width="12.42578125" bestFit="1" customWidth="1"/>
    <col min="1167" max="1169" width="13" bestFit="1" customWidth="1"/>
    <col min="1170" max="1172" width="12.42578125" bestFit="1" customWidth="1"/>
    <col min="1173" max="1174" width="13" bestFit="1" customWidth="1"/>
    <col min="1175" max="1178" width="12.42578125" bestFit="1" customWidth="1"/>
    <col min="1179" max="1179" width="13" bestFit="1" customWidth="1"/>
    <col min="1180" max="1180" width="12.42578125" bestFit="1" customWidth="1"/>
    <col min="1181" max="1181" width="13" bestFit="1" customWidth="1"/>
    <col min="1182" max="1182" width="12.42578125" bestFit="1" customWidth="1"/>
    <col min="1183" max="1187" width="13" bestFit="1" customWidth="1"/>
    <col min="1188" max="1189" width="12.42578125" bestFit="1" customWidth="1"/>
    <col min="1190" max="1191" width="13" bestFit="1" customWidth="1"/>
    <col min="1192" max="1193" width="12.42578125" bestFit="1" customWidth="1"/>
    <col min="1194" max="1194" width="13" bestFit="1" customWidth="1"/>
    <col min="1195" max="1199" width="12.42578125" bestFit="1" customWidth="1"/>
    <col min="1200" max="1200" width="13" bestFit="1" customWidth="1"/>
    <col min="1201" max="1201" width="12.42578125" bestFit="1" customWidth="1"/>
    <col min="1202" max="1202" width="11.28515625" bestFit="1" customWidth="1"/>
    <col min="1203" max="1205" width="12.42578125" bestFit="1" customWidth="1"/>
    <col min="1206" max="1206" width="13" bestFit="1" customWidth="1"/>
    <col min="1207" max="1210" width="12.42578125" bestFit="1" customWidth="1"/>
    <col min="1211" max="1213" width="13" bestFit="1" customWidth="1"/>
    <col min="1214" max="1215" width="12.42578125" bestFit="1" customWidth="1"/>
    <col min="1216" max="1216" width="13" bestFit="1" customWidth="1"/>
    <col min="1217" max="1217" width="12.42578125" bestFit="1" customWidth="1"/>
    <col min="1218" max="1220" width="13" bestFit="1" customWidth="1"/>
    <col min="1221" max="1223" width="12.42578125" bestFit="1" customWidth="1"/>
    <col min="1224" max="1225" width="13" bestFit="1" customWidth="1"/>
    <col min="1226" max="1227" width="12.42578125" bestFit="1" customWidth="1"/>
    <col min="1228" max="1231" width="13" bestFit="1" customWidth="1"/>
    <col min="1232" max="1232" width="12.42578125" bestFit="1" customWidth="1"/>
    <col min="1233" max="1233" width="13" bestFit="1" customWidth="1"/>
    <col min="1234" max="1234" width="12.42578125" bestFit="1" customWidth="1"/>
    <col min="1235" max="1236" width="13" bestFit="1" customWidth="1"/>
    <col min="1237" max="1237" width="12.42578125" bestFit="1" customWidth="1"/>
    <col min="1238" max="1238" width="13" bestFit="1" customWidth="1"/>
    <col min="1239" max="1239" width="12.42578125" bestFit="1" customWidth="1"/>
    <col min="1240" max="1240" width="13" bestFit="1" customWidth="1"/>
    <col min="1241" max="1241" width="12.42578125" bestFit="1" customWidth="1"/>
    <col min="1242" max="1243" width="13" bestFit="1" customWidth="1"/>
    <col min="1244" max="1244" width="12.42578125" bestFit="1" customWidth="1"/>
    <col min="1245" max="1246" width="13" bestFit="1" customWidth="1"/>
    <col min="1247" max="1247" width="12.42578125" bestFit="1" customWidth="1"/>
    <col min="1248" max="1250" width="13" bestFit="1" customWidth="1"/>
    <col min="1251" max="1251" width="11.28515625" bestFit="1" customWidth="1"/>
    <col min="1252" max="1252" width="13" bestFit="1" customWidth="1"/>
    <col min="1253" max="1253" width="12.42578125" bestFit="1" customWidth="1"/>
    <col min="1254" max="1254" width="13" bestFit="1" customWidth="1"/>
    <col min="1255" max="1257" width="12.42578125" bestFit="1" customWidth="1"/>
    <col min="1258" max="1261" width="13" bestFit="1" customWidth="1"/>
    <col min="1262" max="1263" width="12.42578125" bestFit="1" customWidth="1"/>
    <col min="1264" max="1265" width="13" bestFit="1" customWidth="1"/>
    <col min="1266" max="1268" width="12.42578125" bestFit="1" customWidth="1"/>
    <col min="1269" max="1269" width="13" bestFit="1" customWidth="1"/>
    <col min="1270" max="1270" width="12.42578125" bestFit="1" customWidth="1"/>
    <col min="1271" max="1271" width="13" bestFit="1" customWidth="1"/>
    <col min="1272" max="1273" width="12.42578125" bestFit="1" customWidth="1"/>
    <col min="1274" max="1274" width="13" bestFit="1" customWidth="1"/>
    <col min="1275" max="1277" width="12.42578125" bestFit="1" customWidth="1"/>
    <col min="1278" max="1278" width="13" bestFit="1" customWidth="1"/>
    <col min="1279" max="1279" width="12.42578125" bestFit="1" customWidth="1"/>
    <col min="1280" max="1280" width="13" bestFit="1" customWidth="1"/>
    <col min="1281" max="1282" width="12.42578125" bestFit="1" customWidth="1"/>
    <col min="1283" max="1283" width="11.28515625" bestFit="1" customWidth="1"/>
    <col min="1284" max="1284" width="12.42578125" bestFit="1" customWidth="1"/>
    <col min="1285" max="1285" width="13" bestFit="1" customWidth="1"/>
    <col min="1286" max="1287" width="12.42578125" bestFit="1" customWidth="1"/>
    <col min="1288" max="1289" width="13" bestFit="1" customWidth="1"/>
    <col min="1290" max="1290" width="12.42578125" bestFit="1" customWidth="1"/>
    <col min="1291" max="1292" width="13" bestFit="1" customWidth="1"/>
    <col min="1293" max="1296" width="12.42578125" bestFit="1" customWidth="1"/>
    <col min="1297" max="1297" width="13" bestFit="1" customWidth="1"/>
    <col min="1298" max="1298" width="12.42578125" bestFit="1" customWidth="1"/>
    <col min="1299" max="1301" width="13" bestFit="1" customWidth="1"/>
    <col min="1302" max="1305" width="12.42578125" bestFit="1" customWidth="1"/>
    <col min="1306" max="1306" width="13" bestFit="1" customWidth="1"/>
    <col min="1307" max="1311" width="12.42578125" bestFit="1" customWidth="1"/>
    <col min="1312" max="1312" width="13" bestFit="1" customWidth="1"/>
    <col min="1313" max="1313" width="12.42578125" bestFit="1" customWidth="1"/>
    <col min="1314" max="1318" width="13" bestFit="1" customWidth="1"/>
    <col min="1319" max="1322" width="12.42578125" bestFit="1" customWidth="1"/>
    <col min="1323" max="1323" width="12" bestFit="1" customWidth="1"/>
    <col min="1324" max="1325" width="13" bestFit="1" customWidth="1"/>
    <col min="1326" max="1326" width="12.42578125" bestFit="1" customWidth="1"/>
    <col min="1327" max="1329" width="13" bestFit="1" customWidth="1"/>
    <col min="1330" max="1331" width="12.42578125" bestFit="1" customWidth="1"/>
    <col min="1332" max="1333" width="13" bestFit="1" customWidth="1"/>
    <col min="1334" max="1335" width="12.42578125" bestFit="1" customWidth="1"/>
    <col min="1336" max="1336" width="13" bestFit="1" customWidth="1"/>
    <col min="1337" max="1337" width="12.42578125" bestFit="1" customWidth="1"/>
    <col min="1338" max="1338" width="13" bestFit="1" customWidth="1"/>
    <col min="1339" max="1339" width="12.42578125" bestFit="1" customWidth="1"/>
    <col min="1340" max="1340" width="13" bestFit="1" customWidth="1"/>
    <col min="1341" max="1341" width="12.42578125" bestFit="1" customWidth="1"/>
    <col min="1342" max="1345" width="13" bestFit="1" customWidth="1"/>
    <col min="1346" max="1346" width="12" bestFit="1" customWidth="1"/>
    <col min="1347" max="1347" width="12.42578125" bestFit="1" customWidth="1"/>
    <col min="1348" max="1348" width="13" bestFit="1" customWidth="1"/>
    <col min="1349" max="1349" width="12.42578125" bestFit="1" customWidth="1"/>
    <col min="1350" max="1351" width="13" bestFit="1" customWidth="1"/>
    <col min="1352" max="1355" width="12.42578125" bestFit="1" customWidth="1"/>
    <col min="1356" max="1357" width="13" bestFit="1" customWidth="1"/>
    <col min="1358" max="1358" width="12.42578125" bestFit="1" customWidth="1"/>
    <col min="1359" max="1359" width="13" bestFit="1" customWidth="1"/>
    <col min="1360" max="1360" width="12.42578125" bestFit="1" customWidth="1"/>
    <col min="1361" max="1366" width="13" bestFit="1" customWidth="1"/>
    <col min="1367" max="1370" width="12.42578125" bestFit="1" customWidth="1"/>
    <col min="1371" max="1371" width="13" bestFit="1" customWidth="1"/>
    <col min="1372" max="1372" width="12.42578125" bestFit="1" customWidth="1"/>
    <col min="1373" max="1375" width="13" bestFit="1" customWidth="1"/>
    <col min="1376" max="1377" width="12.42578125" bestFit="1" customWidth="1"/>
    <col min="1378" max="1379" width="13" bestFit="1" customWidth="1"/>
    <col min="1380" max="1380" width="12.42578125" bestFit="1" customWidth="1"/>
    <col min="1381" max="1383" width="13" bestFit="1" customWidth="1"/>
    <col min="1384" max="1385" width="12.42578125" bestFit="1" customWidth="1"/>
    <col min="1386" max="1388" width="13" bestFit="1" customWidth="1"/>
    <col min="1389" max="1389" width="12.42578125" bestFit="1" customWidth="1"/>
    <col min="1390" max="1391" width="13" bestFit="1" customWidth="1"/>
    <col min="1392" max="1394" width="12.42578125" bestFit="1" customWidth="1"/>
    <col min="1395" max="1397" width="13" bestFit="1" customWidth="1"/>
    <col min="1398" max="1399" width="12.42578125" bestFit="1" customWidth="1"/>
    <col min="1400" max="1401" width="13" bestFit="1" customWidth="1"/>
    <col min="1402" max="1402" width="12.42578125" bestFit="1" customWidth="1"/>
    <col min="1403" max="1404" width="13" bestFit="1" customWidth="1"/>
    <col min="1405" max="1406" width="12.42578125" bestFit="1" customWidth="1"/>
    <col min="1407" max="1407" width="13" bestFit="1" customWidth="1"/>
    <col min="1408" max="1408" width="12.42578125" bestFit="1" customWidth="1"/>
    <col min="1409" max="1409" width="13" bestFit="1" customWidth="1"/>
    <col min="1410" max="1410" width="12.42578125" bestFit="1" customWidth="1"/>
    <col min="1411" max="1413" width="13" bestFit="1" customWidth="1"/>
    <col min="1414" max="1414" width="11.28515625" bestFit="1" customWidth="1"/>
    <col min="1415" max="1416" width="13" bestFit="1" customWidth="1"/>
    <col min="1417" max="1417" width="12.42578125" bestFit="1" customWidth="1"/>
    <col min="1418" max="1418" width="13" bestFit="1" customWidth="1"/>
    <col min="1419" max="1420" width="12.42578125" bestFit="1" customWidth="1"/>
    <col min="1421" max="1421" width="13" bestFit="1" customWidth="1"/>
    <col min="1422" max="1422" width="12.42578125" bestFit="1" customWidth="1"/>
    <col min="1423" max="1423" width="13" bestFit="1" customWidth="1"/>
    <col min="1424" max="1424" width="12.42578125" bestFit="1" customWidth="1"/>
    <col min="1425" max="1425" width="13" bestFit="1" customWidth="1"/>
    <col min="1426" max="1429" width="12.42578125" bestFit="1" customWidth="1"/>
    <col min="1430" max="1431" width="13" bestFit="1" customWidth="1"/>
    <col min="1432" max="1432" width="12.42578125" bestFit="1" customWidth="1"/>
    <col min="1433" max="1434" width="13" bestFit="1" customWidth="1"/>
    <col min="1435" max="1435" width="12.42578125" bestFit="1" customWidth="1"/>
    <col min="1436" max="1436" width="13" bestFit="1" customWidth="1"/>
    <col min="1437" max="1441" width="12.42578125" bestFit="1" customWidth="1"/>
    <col min="1442" max="1442" width="13" bestFit="1" customWidth="1"/>
    <col min="1443" max="1443" width="12.42578125" bestFit="1" customWidth="1"/>
    <col min="1444" max="1449" width="13" bestFit="1" customWidth="1"/>
    <col min="1450" max="1450" width="12.42578125" bestFit="1" customWidth="1"/>
    <col min="1451" max="1456" width="13" bestFit="1" customWidth="1"/>
    <col min="1457" max="1462" width="12.42578125" bestFit="1" customWidth="1"/>
    <col min="1463" max="1463" width="13" bestFit="1" customWidth="1"/>
    <col min="1464" max="1466" width="12.42578125" bestFit="1" customWidth="1"/>
    <col min="1467" max="1468" width="13" bestFit="1" customWidth="1"/>
    <col min="1469" max="1469" width="12.42578125" bestFit="1" customWidth="1"/>
    <col min="1470" max="1471" width="13" bestFit="1" customWidth="1"/>
    <col min="1472" max="1473" width="12.42578125" bestFit="1" customWidth="1"/>
    <col min="1474" max="1474" width="13" bestFit="1" customWidth="1"/>
    <col min="1475" max="1478" width="12.42578125" bestFit="1" customWidth="1"/>
    <col min="1479" max="1479" width="13" bestFit="1" customWidth="1"/>
    <col min="1480" max="1480" width="12.42578125" bestFit="1" customWidth="1"/>
    <col min="1481" max="1481" width="13" bestFit="1" customWidth="1"/>
    <col min="1482" max="1483" width="12.42578125" bestFit="1" customWidth="1"/>
    <col min="1484" max="1484" width="13" bestFit="1" customWidth="1"/>
    <col min="1485" max="1485" width="12.42578125" bestFit="1" customWidth="1"/>
    <col min="1486" max="1486" width="13" bestFit="1" customWidth="1"/>
    <col min="1487" max="1488" width="12.42578125" bestFit="1" customWidth="1"/>
    <col min="1489" max="1489" width="13" bestFit="1" customWidth="1"/>
    <col min="1490" max="1492" width="12.42578125" bestFit="1" customWidth="1"/>
    <col min="1493" max="1495" width="13" bestFit="1" customWidth="1"/>
    <col min="1496" max="1496" width="12.42578125" bestFit="1" customWidth="1"/>
    <col min="1497" max="1497" width="13" bestFit="1" customWidth="1"/>
    <col min="1498" max="1503" width="12.42578125" bestFit="1" customWidth="1"/>
    <col min="1504" max="1504" width="13" bestFit="1" customWidth="1"/>
    <col min="1505" max="1506" width="12.42578125" bestFit="1" customWidth="1"/>
    <col min="1507" max="1508" width="13" bestFit="1" customWidth="1"/>
    <col min="1509" max="1509" width="12.42578125" bestFit="1" customWidth="1"/>
    <col min="1510" max="1510" width="13" bestFit="1" customWidth="1"/>
    <col min="1511" max="1511" width="12.42578125" bestFit="1" customWidth="1"/>
    <col min="1512" max="1512" width="11.28515625" bestFit="1" customWidth="1"/>
    <col min="1513" max="1513" width="13" bestFit="1" customWidth="1"/>
    <col min="1514" max="1517" width="12.42578125" bestFit="1" customWidth="1"/>
    <col min="1518" max="1522" width="13" bestFit="1" customWidth="1"/>
    <col min="1523" max="1523" width="12.42578125" bestFit="1" customWidth="1"/>
    <col min="1524" max="1524" width="13" bestFit="1" customWidth="1"/>
    <col min="1525" max="1525" width="12.42578125" bestFit="1" customWidth="1"/>
    <col min="1526" max="1526" width="13" bestFit="1" customWidth="1"/>
    <col min="1527" max="1528" width="12.42578125" bestFit="1" customWidth="1"/>
    <col min="1529" max="1533" width="13" bestFit="1" customWidth="1"/>
    <col min="1534" max="1534" width="12.42578125" bestFit="1" customWidth="1"/>
    <col min="1535" max="1536" width="13" bestFit="1" customWidth="1"/>
    <col min="1537" max="1537" width="11.28515625" bestFit="1" customWidth="1"/>
    <col min="1538" max="1541" width="13" bestFit="1" customWidth="1"/>
    <col min="1542" max="1542" width="12.42578125" bestFit="1" customWidth="1"/>
    <col min="1543" max="1543" width="13" bestFit="1" customWidth="1"/>
    <col min="1544" max="1547" width="12.42578125" bestFit="1" customWidth="1"/>
    <col min="1548" max="1548" width="13" bestFit="1" customWidth="1"/>
    <col min="1549" max="1549" width="12.42578125" bestFit="1" customWidth="1"/>
    <col min="1550" max="1551" width="13" bestFit="1" customWidth="1"/>
    <col min="1552" max="1552" width="12.42578125" bestFit="1" customWidth="1"/>
    <col min="1553" max="1553" width="13" bestFit="1" customWidth="1"/>
    <col min="1554" max="1556" width="12.42578125" bestFit="1" customWidth="1"/>
    <col min="1557" max="1558" width="13" bestFit="1" customWidth="1"/>
    <col min="1559" max="1559" width="12.42578125" bestFit="1" customWidth="1"/>
    <col min="1560" max="1561" width="13" bestFit="1" customWidth="1"/>
    <col min="1562" max="1563" width="12.42578125" bestFit="1" customWidth="1"/>
    <col min="1564" max="1566" width="13" bestFit="1" customWidth="1"/>
    <col min="1567" max="1568" width="12.42578125" bestFit="1" customWidth="1"/>
    <col min="1569" max="1570" width="13" bestFit="1" customWidth="1"/>
    <col min="1571" max="1571" width="12.42578125" bestFit="1" customWidth="1"/>
    <col min="1572" max="1572" width="13" bestFit="1" customWidth="1"/>
    <col min="1573" max="1574" width="12.42578125" bestFit="1" customWidth="1"/>
    <col min="1575" max="1577" width="13" bestFit="1" customWidth="1"/>
    <col min="1578" max="1578" width="12.42578125" bestFit="1" customWidth="1"/>
    <col min="1579" max="1579" width="13" bestFit="1" customWidth="1"/>
    <col min="1580" max="1580" width="12.42578125" bestFit="1" customWidth="1"/>
    <col min="1581" max="1581" width="13" bestFit="1" customWidth="1"/>
    <col min="1582" max="1582" width="12.42578125" bestFit="1" customWidth="1"/>
    <col min="1583" max="1584" width="13" bestFit="1" customWidth="1"/>
    <col min="1585" max="1586" width="12.42578125" bestFit="1" customWidth="1"/>
    <col min="1587" max="1588" width="13" bestFit="1" customWidth="1"/>
    <col min="1589" max="1589" width="12.42578125" bestFit="1" customWidth="1"/>
    <col min="1590" max="1591" width="13" bestFit="1" customWidth="1"/>
    <col min="1592" max="1592" width="12.42578125" bestFit="1" customWidth="1"/>
    <col min="1593" max="1593" width="13" bestFit="1" customWidth="1"/>
    <col min="1594" max="1595" width="12.42578125" bestFit="1" customWidth="1"/>
    <col min="1596" max="1596" width="13" bestFit="1" customWidth="1"/>
    <col min="1597" max="1597" width="12.42578125" bestFit="1" customWidth="1"/>
    <col min="1598" max="1599" width="13" bestFit="1" customWidth="1"/>
    <col min="1600" max="1601" width="12.42578125" bestFit="1" customWidth="1"/>
    <col min="1602" max="1603" width="13" bestFit="1" customWidth="1"/>
    <col min="1604" max="1604" width="12.42578125" bestFit="1" customWidth="1"/>
    <col min="1605" max="1606" width="13" bestFit="1" customWidth="1"/>
    <col min="1607" max="1610" width="12.42578125" bestFit="1" customWidth="1"/>
    <col min="1611" max="1612" width="13" bestFit="1" customWidth="1"/>
    <col min="1613" max="1614" width="12.42578125" bestFit="1" customWidth="1"/>
    <col min="1615" max="1615" width="13" bestFit="1" customWidth="1"/>
    <col min="1616" max="1618" width="12.42578125" bestFit="1" customWidth="1"/>
    <col min="1619" max="1620" width="13" bestFit="1" customWidth="1"/>
    <col min="1621" max="1622" width="12.42578125" bestFit="1" customWidth="1"/>
    <col min="1623" max="1623" width="13" bestFit="1" customWidth="1"/>
    <col min="1624" max="1624" width="12.42578125" bestFit="1" customWidth="1"/>
    <col min="1625" max="1627" width="13" bestFit="1" customWidth="1"/>
    <col min="1628" max="1628" width="12.42578125" bestFit="1" customWidth="1"/>
    <col min="1629" max="1630" width="13" bestFit="1" customWidth="1"/>
    <col min="1631" max="1632" width="12.42578125" bestFit="1" customWidth="1"/>
    <col min="1633" max="1635" width="13" bestFit="1" customWidth="1"/>
    <col min="1636" max="1636" width="12.42578125" bestFit="1" customWidth="1"/>
    <col min="1637" max="1637" width="13" bestFit="1" customWidth="1"/>
    <col min="1638" max="1638" width="12.42578125" bestFit="1" customWidth="1"/>
    <col min="1639" max="1639" width="13" bestFit="1" customWidth="1"/>
    <col min="1640" max="1640" width="12.42578125" bestFit="1" customWidth="1"/>
    <col min="1641" max="1641" width="13" bestFit="1" customWidth="1"/>
    <col min="1642" max="1645" width="12.42578125" bestFit="1" customWidth="1"/>
    <col min="1646" max="1646" width="13" bestFit="1" customWidth="1"/>
    <col min="1647" max="1647" width="12.42578125" bestFit="1" customWidth="1"/>
    <col min="1648" max="1648" width="13" bestFit="1" customWidth="1"/>
    <col min="1649" max="1649" width="12.42578125" bestFit="1" customWidth="1"/>
    <col min="1650" max="1650" width="13" bestFit="1" customWidth="1"/>
    <col min="1651" max="1652" width="12.42578125" bestFit="1" customWidth="1"/>
    <col min="1653" max="1655" width="13" bestFit="1" customWidth="1"/>
    <col min="1656" max="1656" width="12.42578125" bestFit="1" customWidth="1"/>
    <col min="1657" max="1657" width="13" bestFit="1" customWidth="1"/>
    <col min="1658" max="1658" width="12.42578125" bestFit="1" customWidth="1"/>
    <col min="1659" max="1661" width="13" bestFit="1" customWidth="1"/>
    <col min="1662" max="1662" width="12.42578125" bestFit="1" customWidth="1"/>
    <col min="1663" max="1665" width="13" bestFit="1" customWidth="1"/>
    <col min="1666" max="1666" width="11.28515625" bestFit="1" customWidth="1"/>
    <col min="1667" max="1668" width="13" bestFit="1" customWidth="1"/>
    <col min="1669" max="1669" width="12.42578125" bestFit="1" customWidth="1"/>
    <col min="1670" max="1670" width="11.28515625" bestFit="1" customWidth="1"/>
    <col min="1671" max="1671" width="12.42578125" bestFit="1" customWidth="1"/>
    <col min="1672" max="1676" width="13" bestFit="1" customWidth="1"/>
    <col min="1677" max="1677" width="12.42578125" bestFit="1" customWidth="1"/>
    <col min="1678" max="1678" width="13" bestFit="1" customWidth="1"/>
    <col min="1679" max="1680" width="12.42578125" bestFit="1" customWidth="1"/>
    <col min="1681" max="1681" width="13" bestFit="1" customWidth="1"/>
    <col min="1682" max="1687" width="12.42578125" bestFit="1" customWidth="1"/>
    <col min="1688" max="1690" width="13" bestFit="1" customWidth="1"/>
    <col min="1691" max="1691" width="12.42578125" bestFit="1" customWidth="1"/>
    <col min="1692" max="1696" width="13" bestFit="1" customWidth="1"/>
    <col min="1697" max="1699" width="12.42578125" bestFit="1" customWidth="1"/>
    <col min="1700" max="1700" width="13" bestFit="1" customWidth="1"/>
    <col min="1701" max="1703" width="12.42578125" bestFit="1" customWidth="1"/>
    <col min="1704" max="1705" width="13" bestFit="1" customWidth="1"/>
    <col min="1706" max="1708" width="12.42578125" bestFit="1" customWidth="1"/>
    <col min="1709" max="1709" width="13" bestFit="1" customWidth="1"/>
    <col min="1710" max="1712" width="12.42578125" bestFit="1" customWidth="1"/>
    <col min="1713" max="1713" width="11.28515625" bestFit="1" customWidth="1"/>
    <col min="1714" max="1714" width="13" bestFit="1" customWidth="1"/>
    <col min="1715" max="1716" width="12.42578125" bestFit="1" customWidth="1"/>
    <col min="1717" max="1717" width="13" bestFit="1" customWidth="1"/>
    <col min="1718" max="1718" width="12.42578125" bestFit="1" customWidth="1"/>
    <col min="1719" max="1719" width="13" bestFit="1" customWidth="1"/>
    <col min="1720" max="1722" width="12.42578125" bestFit="1" customWidth="1"/>
    <col min="1723" max="1725" width="13" bestFit="1" customWidth="1"/>
    <col min="1726" max="1732" width="12.42578125" bestFit="1" customWidth="1"/>
    <col min="1733" max="1733" width="13" bestFit="1" customWidth="1"/>
    <col min="1734" max="1734" width="12.42578125" bestFit="1" customWidth="1"/>
    <col min="1735" max="1735" width="13" bestFit="1" customWidth="1"/>
    <col min="1736" max="1738" width="12.42578125" bestFit="1" customWidth="1"/>
    <col min="1739" max="1739" width="13" bestFit="1" customWidth="1"/>
    <col min="1740" max="1740" width="12.42578125" bestFit="1" customWidth="1"/>
    <col min="1741" max="1742" width="13" bestFit="1" customWidth="1"/>
    <col min="1743" max="1752" width="12.42578125" bestFit="1" customWidth="1"/>
    <col min="1753" max="1754" width="13" bestFit="1" customWidth="1"/>
    <col min="1755" max="1755" width="12.42578125" bestFit="1" customWidth="1"/>
    <col min="1756" max="1757" width="13" bestFit="1" customWidth="1"/>
    <col min="1758" max="1758" width="12.42578125" bestFit="1" customWidth="1"/>
    <col min="1759" max="1761" width="13" bestFit="1" customWidth="1"/>
    <col min="1762" max="1762" width="12.42578125" bestFit="1" customWidth="1"/>
    <col min="1763" max="1763" width="13" bestFit="1" customWidth="1"/>
    <col min="1764" max="1764" width="12.42578125" bestFit="1" customWidth="1"/>
    <col min="1765" max="1765" width="13" bestFit="1" customWidth="1"/>
    <col min="1766" max="1766" width="12.42578125" bestFit="1" customWidth="1"/>
    <col min="1767" max="1768" width="13" bestFit="1" customWidth="1"/>
    <col min="1769" max="1771" width="12.42578125" bestFit="1" customWidth="1"/>
    <col min="1772" max="1772" width="13" bestFit="1" customWidth="1"/>
    <col min="1773" max="1774" width="12.42578125" bestFit="1" customWidth="1"/>
    <col min="1775" max="1775" width="13" bestFit="1" customWidth="1"/>
    <col min="1776" max="1776" width="12" bestFit="1" customWidth="1"/>
    <col min="1777" max="1782" width="12.42578125" bestFit="1" customWidth="1"/>
    <col min="1783" max="1784" width="13" bestFit="1" customWidth="1"/>
    <col min="1785" max="1785" width="12.42578125" bestFit="1" customWidth="1"/>
    <col min="1786" max="1791" width="13" bestFit="1" customWidth="1"/>
    <col min="1792" max="1793" width="12.42578125" bestFit="1" customWidth="1"/>
    <col min="1794" max="1794" width="13" bestFit="1" customWidth="1"/>
    <col min="1795" max="1795" width="12.42578125" bestFit="1" customWidth="1"/>
    <col min="1796" max="1800" width="13" bestFit="1" customWidth="1"/>
    <col min="1801" max="1801" width="12.42578125" bestFit="1" customWidth="1"/>
    <col min="1802" max="1803" width="13" bestFit="1" customWidth="1"/>
    <col min="1804" max="1804" width="12.42578125" bestFit="1" customWidth="1"/>
    <col min="1805" max="1805" width="13" bestFit="1" customWidth="1"/>
    <col min="1806" max="1807" width="12.42578125" bestFit="1" customWidth="1"/>
    <col min="1808" max="1808" width="13" bestFit="1" customWidth="1"/>
    <col min="1809" max="1809" width="12.42578125" bestFit="1" customWidth="1"/>
    <col min="1810" max="1811" width="11.28515625" bestFit="1" customWidth="1"/>
    <col min="1812" max="1814" width="12.42578125" bestFit="1" customWidth="1"/>
    <col min="1815" max="1818" width="13" bestFit="1" customWidth="1"/>
    <col min="1819" max="1820" width="12.42578125" bestFit="1" customWidth="1"/>
    <col min="1821" max="1821" width="13" bestFit="1" customWidth="1"/>
    <col min="1822" max="1822" width="12.42578125" bestFit="1" customWidth="1"/>
    <col min="1823" max="1824" width="13" bestFit="1" customWidth="1"/>
    <col min="1825" max="1826" width="12.42578125" bestFit="1" customWidth="1"/>
    <col min="1827" max="1828" width="13" bestFit="1" customWidth="1"/>
    <col min="1829" max="1829" width="12.42578125" bestFit="1" customWidth="1"/>
    <col min="1830" max="1830" width="13" bestFit="1" customWidth="1"/>
    <col min="1831" max="1832" width="12.42578125" bestFit="1" customWidth="1"/>
    <col min="1833" max="1833" width="13" bestFit="1" customWidth="1"/>
    <col min="1834" max="1838" width="12.42578125" bestFit="1" customWidth="1"/>
    <col min="1839" max="1839" width="13" bestFit="1" customWidth="1"/>
    <col min="1840" max="1847" width="12.42578125" bestFit="1" customWidth="1"/>
    <col min="1848" max="1848" width="13" bestFit="1" customWidth="1"/>
    <col min="1849" max="1849" width="12.42578125" bestFit="1" customWidth="1"/>
    <col min="1850" max="1852" width="13" bestFit="1" customWidth="1"/>
    <col min="1853" max="1853" width="12.42578125" bestFit="1" customWidth="1"/>
    <col min="1854" max="1855" width="13" bestFit="1" customWidth="1"/>
    <col min="1856" max="1856" width="11.28515625" bestFit="1" customWidth="1"/>
    <col min="1857" max="1860" width="12.42578125" bestFit="1" customWidth="1"/>
    <col min="1861" max="1861" width="13" bestFit="1" customWidth="1"/>
    <col min="1862" max="1864" width="12.42578125" bestFit="1" customWidth="1"/>
    <col min="1865" max="1865" width="13" bestFit="1" customWidth="1"/>
    <col min="1866" max="1868" width="12.42578125" bestFit="1" customWidth="1"/>
    <col min="1869" max="1870" width="13" bestFit="1" customWidth="1"/>
    <col min="1871" max="1871" width="12" bestFit="1" customWidth="1"/>
    <col min="1872" max="1874" width="12.42578125" bestFit="1" customWidth="1"/>
    <col min="1875" max="1875" width="13" bestFit="1" customWidth="1"/>
    <col min="1876" max="1876" width="12.42578125" bestFit="1" customWidth="1"/>
    <col min="1877" max="1878" width="13" bestFit="1" customWidth="1"/>
    <col min="1879" max="1883" width="12.42578125" bestFit="1" customWidth="1"/>
    <col min="1884" max="1885" width="13" bestFit="1" customWidth="1"/>
    <col min="1886" max="1887" width="12.42578125" bestFit="1" customWidth="1"/>
    <col min="1888" max="1888" width="11.28515625" bestFit="1" customWidth="1"/>
    <col min="1889" max="1891" width="12.42578125" bestFit="1" customWidth="1"/>
    <col min="1892" max="1892" width="13" bestFit="1" customWidth="1"/>
    <col min="1893" max="1894" width="12.42578125" bestFit="1" customWidth="1"/>
    <col min="1895" max="1895" width="13" bestFit="1" customWidth="1"/>
    <col min="1896" max="1898" width="12.42578125" bestFit="1" customWidth="1"/>
    <col min="1899" max="1901" width="13" bestFit="1" customWidth="1"/>
    <col min="1902" max="1902" width="12.42578125" bestFit="1" customWidth="1"/>
    <col min="1903" max="1909" width="13" bestFit="1" customWidth="1"/>
    <col min="1910" max="1913" width="12.42578125" bestFit="1" customWidth="1"/>
    <col min="1914" max="1914" width="13" bestFit="1" customWidth="1"/>
    <col min="1915" max="1915" width="12.42578125" bestFit="1" customWidth="1"/>
    <col min="1916" max="1921" width="13" bestFit="1" customWidth="1"/>
    <col min="1922" max="1923" width="12.42578125" bestFit="1" customWidth="1"/>
    <col min="1924" max="1925" width="13" bestFit="1" customWidth="1"/>
    <col min="1926" max="1926" width="12.42578125" bestFit="1" customWidth="1"/>
    <col min="1927" max="1928" width="13" bestFit="1" customWidth="1"/>
    <col min="1929" max="1931" width="12.42578125" bestFit="1" customWidth="1"/>
    <col min="1932" max="1932" width="13" bestFit="1" customWidth="1"/>
    <col min="1933" max="1933" width="12.42578125" bestFit="1" customWidth="1"/>
    <col min="1934" max="1935" width="13" bestFit="1" customWidth="1"/>
    <col min="1936" max="1937" width="12.42578125" bestFit="1" customWidth="1"/>
    <col min="1938" max="1938" width="13" bestFit="1" customWidth="1"/>
    <col min="1939" max="1940" width="12.42578125" bestFit="1" customWidth="1"/>
    <col min="1941" max="1941" width="13" bestFit="1" customWidth="1"/>
    <col min="1942" max="1942" width="12.42578125" bestFit="1" customWidth="1"/>
    <col min="1943" max="1944" width="13" bestFit="1" customWidth="1"/>
    <col min="1945" max="1947" width="12.42578125" bestFit="1" customWidth="1"/>
    <col min="1948" max="1948" width="13" bestFit="1" customWidth="1"/>
    <col min="1949" max="1950" width="12.42578125" bestFit="1" customWidth="1"/>
    <col min="1951" max="1951" width="13" bestFit="1" customWidth="1"/>
    <col min="1952" max="1953" width="12.42578125" bestFit="1" customWidth="1"/>
    <col min="1954" max="1958" width="13" bestFit="1" customWidth="1"/>
    <col min="1959" max="1960" width="12.42578125" bestFit="1" customWidth="1"/>
    <col min="1961" max="1961" width="13" bestFit="1" customWidth="1"/>
    <col min="1962" max="1967" width="12.42578125" bestFit="1" customWidth="1"/>
    <col min="1968" max="1969" width="13" bestFit="1" customWidth="1"/>
    <col min="1970" max="1970" width="12.42578125" bestFit="1" customWidth="1"/>
    <col min="1971" max="1971" width="13" bestFit="1" customWidth="1"/>
    <col min="1972" max="1977" width="12.42578125" bestFit="1" customWidth="1"/>
    <col min="1978" max="1978" width="11.28515625" bestFit="1" customWidth="1"/>
    <col min="1979" max="1979" width="13" bestFit="1" customWidth="1"/>
    <col min="1980" max="1995" width="12.42578125" bestFit="1" customWidth="1"/>
    <col min="1996" max="1996" width="13" bestFit="1" customWidth="1"/>
    <col min="1997" max="1998" width="12.42578125" bestFit="1" customWidth="1"/>
    <col min="1999" max="1999" width="13" bestFit="1" customWidth="1"/>
    <col min="2000" max="2000" width="12.42578125" bestFit="1" customWidth="1"/>
    <col min="2001" max="2001" width="13" bestFit="1" customWidth="1"/>
    <col min="2002" max="2006" width="12.42578125" bestFit="1" customWidth="1"/>
    <col min="2007" max="2007" width="13" bestFit="1" customWidth="1"/>
    <col min="2008" max="2009" width="12.42578125" bestFit="1" customWidth="1"/>
    <col min="2010" max="2011" width="13" bestFit="1" customWidth="1"/>
    <col min="2012" max="2013" width="12.42578125" bestFit="1" customWidth="1"/>
    <col min="2014" max="2016" width="13" bestFit="1" customWidth="1"/>
    <col min="2017" max="2017" width="12.42578125" bestFit="1" customWidth="1"/>
    <col min="2018" max="2018" width="13" bestFit="1" customWidth="1"/>
    <col min="2019" max="2021" width="12.42578125" bestFit="1" customWidth="1"/>
    <col min="2022" max="2022" width="13" bestFit="1" customWidth="1"/>
    <col min="2023" max="2023" width="12.42578125" bestFit="1" customWidth="1"/>
    <col min="2024" max="2024" width="13" bestFit="1" customWidth="1"/>
    <col min="2025" max="2025" width="12.42578125" bestFit="1" customWidth="1"/>
    <col min="2026" max="2027" width="13" bestFit="1" customWidth="1"/>
    <col min="2028" max="2032" width="12.42578125" bestFit="1" customWidth="1"/>
    <col min="2033" max="2033" width="13" bestFit="1" customWidth="1"/>
    <col min="2034" max="2035" width="12.42578125" bestFit="1" customWidth="1"/>
    <col min="2036" max="2038" width="13" bestFit="1" customWidth="1"/>
    <col min="2039" max="2051" width="12.42578125" bestFit="1" customWidth="1"/>
    <col min="2052" max="2052" width="13" bestFit="1" customWidth="1"/>
    <col min="2053" max="2053" width="12.42578125" bestFit="1" customWidth="1"/>
    <col min="2054" max="2054" width="13" bestFit="1" customWidth="1"/>
    <col min="2055" max="2055" width="12.42578125" bestFit="1" customWidth="1"/>
    <col min="2056" max="2056" width="11.28515625" bestFit="1" customWidth="1"/>
    <col min="2057" max="2059" width="12.42578125" bestFit="1" customWidth="1"/>
    <col min="2060" max="2065" width="13" bestFit="1" customWidth="1"/>
    <col min="2066" max="2066" width="12.42578125" bestFit="1" customWidth="1"/>
    <col min="2067" max="2068" width="13" bestFit="1" customWidth="1"/>
    <col min="2069" max="2069" width="12.42578125" bestFit="1" customWidth="1"/>
    <col min="2070" max="2072" width="13" bestFit="1" customWidth="1"/>
    <col min="2073" max="2074" width="12.42578125" bestFit="1" customWidth="1"/>
    <col min="2075" max="2076" width="13" bestFit="1" customWidth="1"/>
    <col min="2077" max="2077" width="11.28515625" bestFit="1" customWidth="1"/>
    <col min="2078" max="2079" width="12.42578125" bestFit="1" customWidth="1"/>
    <col min="2080" max="2080" width="13" bestFit="1" customWidth="1"/>
    <col min="2081" max="2082" width="12.42578125" bestFit="1" customWidth="1"/>
    <col min="2083" max="2083" width="13" bestFit="1" customWidth="1"/>
    <col min="2084" max="2084" width="12.42578125" bestFit="1" customWidth="1"/>
    <col min="2085" max="2085" width="13" bestFit="1" customWidth="1"/>
    <col min="2086" max="2089" width="12.42578125" bestFit="1" customWidth="1"/>
    <col min="2090" max="2091" width="11.28515625" bestFit="1" customWidth="1"/>
    <col min="2092" max="2092" width="12" bestFit="1" customWidth="1"/>
    <col min="2093" max="2093" width="13" bestFit="1" customWidth="1"/>
    <col min="2094" max="2094" width="12.42578125" bestFit="1" customWidth="1"/>
    <col min="2095" max="2096" width="13" bestFit="1" customWidth="1"/>
    <col min="2097" max="2099" width="12.42578125" bestFit="1" customWidth="1"/>
    <col min="2100" max="2100" width="13" bestFit="1" customWidth="1"/>
    <col min="2101" max="2102" width="12.42578125" bestFit="1" customWidth="1"/>
    <col min="2103" max="2103" width="13" bestFit="1" customWidth="1"/>
    <col min="2104" max="2110" width="12.42578125" bestFit="1" customWidth="1"/>
    <col min="2111" max="2111" width="13" bestFit="1" customWidth="1"/>
    <col min="2112" max="2113" width="12.42578125" bestFit="1" customWidth="1"/>
    <col min="2114" max="2114" width="13" bestFit="1" customWidth="1"/>
    <col min="2115" max="2116" width="12.42578125" bestFit="1" customWidth="1"/>
    <col min="2117" max="2117" width="13" bestFit="1" customWidth="1"/>
    <col min="2118" max="2118" width="12.42578125" bestFit="1" customWidth="1"/>
    <col min="2119" max="2119" width="11.28515625" bestFit="1" customWidth="1"/>
    <col min="2120" max="2123" width="12.42578125" bestFit="1" customWidth="1"/>
    <col min="2124" max="2126" width="13" bestFit="1" customWidth="1"/>
    <col min="2127" max="2128" width="12.42578125" bestFit="1" customWidth="1"/>
    <col min="2129" max="2129" width="13" bestFit="1" customWidth="1"/>
    <col min="2130" max="2130" width="12.42578125" bestFit="1" customWidth="1"/>
    <col min="2131" max="2132" width="13" bestFit="1" customWidth="1"/>
    <col min="2133" max="2134" width="12.42578125" bestFit="1" customWidth="1"/>
    <col min="2135" max="2135" width="13" bestFit="1" customWidth="1"/>
    <col min="2136" max="2137" width="12.42578125" bestFit="1" customWidth="1"/>
    <col min="2138" max="2138" width="13" bestFit="1" customWidth="1"/>
    <col min="2139" max="2141" width="12.42578125" bestFit="1" customWidth="1"/>
    <col min="2142" max="2142" width="13" bestFit="1" customWidth="1"/>
    <col min="2143" max="2143" width="12.42578125" bestFit="1" customWidth="1"/>
    <col min="2144" max="2144" width="10.28515625" bestFit="1" customWidth="1"/>
    <col min="2145" max="2145" width="12.42578125" bestFit="1" customWidth="1"/>
    <col min="2146" max="2146" width="13" bestFit="1" customWidth="1"/>
    <col min="2147" max="2148" width="12.42578125" bestFit="1" customWidth="1"/>
    <col min="2149" max="2149" width="13" bestFit="1" customWidth="1"/>
    <col min="2150" max="2150" width="12.42578125" bestFit="1" customWidth="1"/>
    <col min="2151" max="2151" width="13" bestFit="1" customWidth="1"/>
    <col min="2152" max="2154" width="12.42578125" bestFit="1" customWidth="1"/>
    <col min="2155" max="2155" width="10.28515625" bestFit="1" customWidth="1"/>
    <col min="2156" max="2160" width="12.42578125" bestFit="1" customWidth="1"/>
    <col min="2161" max="2161" width="13" bestFit="1" customWidth="1"/>
    <col min="2162" max="2163" width="12.42578125" bestFit="1" customWidth="1"/>
    <col min="2164" max="2165" width="13" bestFit="1" customWidth="1"/>
    <col min="2166" max="2167" width="12.42578125" bestFit="1" customWidth="1"/>
    <col min="2168" max="2169" width="13" bestFit="1" customWidth="1"/>
    <col min="2170" max="2173" width="12.42578125" bestFit="1" customWidth="1"/>
    <col min="2174" max="2174" width="13" bestFit="1" customWidth="1"/>
    <col min="2175" max="2179" width="12.42578125" bestFit="1" customWidth="1"/>
    <col min="2180" max="2184" width="13" bestFit="1" customWidth="1"/>
    <col min="2185" max="2189" width="12.42578125" bestFit="1" customWidth="1"/>
    <col min="2190" max="2190" width="13" bestFit="1" customWidth="1"/>
    <col min="2191" max="2191" width="12.42578125" bestFit="1" customWidth="1"/>
    <col min="2192" max="2192" width="13" bestFit="1" customWidth="1"/>
    <col min="2193" max="2193" width="12.42578125" bestFit="1" customWidth="1"/>
    <col min="2194" max="2194" width="13" bestFit="1" customWidth="1"/>
    <col min="2195" max="2199" width="12.42578125" bestFit="1" customWidth="1"/>
    <col min="2200" max="2200" width="13" bestFit="1" customWidth="1"/>
    <col min="2201" max="2203" width="12.42578125" bestFit="1" customWidth="1"/>
    <col min="2204" max="2204" width="12" bestFit="1" customWidth="1"/>
    <col min="2205" max="2205" width="13" bestFit="1" customWidth="1"/>
    <col min="2206" max="2208" width="12.42578125" bestFit="1" customWidth="1"/>
    <col min="2209" max="2210" width="13" bestFit="1" customWidth="1"/>
    <col min="2211" max="2211" width="12.42578125" bestFit="1" customWidth="1"/>
    <col min="2212" max="2212" width="13" bestFit="1" customWidth="1"/>
    <col min="2213" max="2214" width="11.28515625" bestFit="1" customWidth="1"/>
    <col min="2215" max="2217" width="13" bestFit="1" customWidth="1"/>
    <col min="2218" max="2218" width="12.42578125" bestFit="1" customWidth="1"/>
    <col min="2219" max="2219" width="13" bestFit="1" customWidth="1"/>
    <col min="2220" max="2220" width="12.42578125" bestFit="1" customWidth="1"/>
    <col min="2221" max="2221" width="13" bestFit="1" customWidth="1"/>
    <col min="2222" max="2222" width="12.42578125" bestFit="1" customWidth="1"/>
    <col min="2223" max="2224" width="13" bestFit="1" customWidth="1"/>
    <col min="2225" max="2225" width="12" bestFit="1" customWidth="1"/>
    <col min="2226" max="2226" width="12.42578125" bestFit="1" customWidth="1"/>
    <col min="2227" max="2227" width="13" bestFit="1" customWidth="1"/>
    <col min="2228" max="2229" width="12.42578125" bestFit="1" customWidth="1"/>
    <col min="2230" max="2231" width="13" bestFit="1" customWidth="1"/>
    <col min="2232" max="2232" width="12.42578125" bestFit="1" customWidth="1"/>
    <col min="2233" max="2233" width="11.28515625" bestFit="1" customWidth="1"/>
    <col min="2234" max="2234" width="12.42578125" bestFit="1" customWidth="1"/>
    <col min="2235" max="2235" width="13" bestFit="1" customWidth="1"/>
    <col min="2236" max="2238" width="12.42578125" bestFit="1" customWidth="1"/>
    <col min="2239" max="2241" width="13" bestFit="1" customWidth="1"/>
    <col min="2242" max="2242" width="12.42578125" bestFit="1" customWidth="1"/>
    <col min="2243" max="2243" width="13" bestFit="1" customWidth="1"/>
    <col min="2244" max="2244" width="5.140625" bestFit="1" customWidth="1"/>
    <col min="2245" max="2245" width="12.42578125" bestFit="1" customWidth="1"/>
    <col min="2246" max="2246" width="13" bestFit="1" customWidth="1"/>
    <col min="2247" max="2247" width="12.42578125" bestFit="1" customWidth="1"/>
    <col min="2248" max="2249" width="13" bestFit="1" customWidth="1"/>
    <col min="2250" max="2250" width="12.42578125" bestFit="1" customWidth="1"/>
    <col min="2251" max="2251" width="13" bestFit="1" customWidth="1"/>
    <col min="2252" max="2252" width="12.42578125" bestFit="1" customWidth="1"/>
    <col min="2253" max="2253" width="13" bestFit="1" customWidth="1"/>
    <col min="2254" max="2256" width="12.42578125" bestFit="1" customWidth="1"/>
    <col min="2257" max="2261" width="13" bestFit="1" customWidth="1"/>
    <col min="2262" max="2263" width="12.42578125" bestFit="1" customWidth="1"/>
    <col min="2264" max="2264" width="13" bestFit="1" customWidth="1"/>
    <col min="2265" max="2265" width="12.42578125" bestFit="1" customWidth="1"/>
    <col min="2266" max="2266" width="13" bestFit="1" customWidth="1"/>
    <col min="2267" max="2267" width="12.42578125" bestFit="1" customWidth="1"/>
    <col min="2268" max="2269" width="13" bestFit="1" customWidth="1"/>
    <col min="2270" max="2274" width="12.42578125" bestFit="1" customWidth="1"/>
    <col min="2275" max="2275" width="13" bestFit="1" customWidth="1"/>
    <col min="2276" max="2276" width="12.42578125" bestFit="1" customWidth="1"/>
    <col min="2277" max="2278" width="13" bestFit="1" customWidth="1"/>
    <col min="2279" max="2279" width="12.42578125" bestFit="1" customWidth="1"/>
    <col min="2280" max="2280" width="11.28515625" bestFit="1" customWidth="1"/>
    <col min="2281" max="2281" width="12.42578125" bestFit="1" customWidth="1"/>
    <col min="2282" max="2282" width="11.28515625" bestFit="1" customWidth="1"/>
    <col min="2283" max="2284" width="13" bestFit="1" customWidth="1"/>
    <col min="2285" max="2285" width="12.42578125" bestFit="1" customWidth="1"/>
    <col min="2286" max="2286" width="13" bestFit="1" customWidth="1"/>
    <col min="2287" max="2287" width="12.42578125" bestFit="1" customWidth="1"/>
    <col min="2288" max="2289" width="13" bestFit="1" customWidth="1"/>
    <col min="2290" max="2291" width="12.42578125" bestFit="1" customWidth="1"/>
    <col min="2292" max="2293" width="13" bestFit="1" customWidth="1"/>
    <col min="2294" max="2297" width="12.42578125" bestFit="1" customWidth="1"/>
    <col min="2298" max="2298" width="13" bestFit="1" customWidth="1"/>
    <col min="2299" max="2299" width="12.42578125" bestFit="1" customWidth="1"/>
    <col min="2300" max="2300" width="13" bestFit="1" customWidth="1"/>
    <col min="2301" max="2301" width="12.42578125" bestFit="1" customWidth="1"/>
    <col min="2302" max="2302" width="13" bestFit="1" customWidth="1"/>
    <col min="2303" max="2306" width="12.42578125" bestFit="1" customWidth="1"/>
    <col min="2307" max="2307" width="13" bestFit="1" customWidth="1"/>
    <col min="2308" max="2311" width="12.42578125" bestFit="1" customWidth="1"/>
    <col min="2312" max="2312" width="13" bestFit="1" customWidth="1"/>
    <col min="2313" max="2314" width="12.42578125" bestFit="1" customWidth="1"/>
    <col min="2315" max="2317" width="13" bestFit="1" customWidth="1"/>
    <col min="2318" max="2319" width="12.42578125" bestFit="1" customWidth="1"/>
    <col min="2320" max="2323" width="13" bestFit="1" customWidth="1"/>
    <col min="2324" max="2325" width="12.42578125" bestFit="1" customWidth="1"/>
    <col min="2326" max="2328" width="13" bestFit="1" customWidth="1"/>
    <col min="2329" max="2331" width="12.42578125" bestFit="1" customWidth="1"/>
    <col min="2332" max="2332" width="13" bestFit="1" customWidth="1"/>
    <col min="2333" max="2333" width="12.42578125" bestFit="1" customWidth="1"/>
    <col min="2334" max="2334" width="11.28515625" bestFit="1" customWidth="1"/>
    <col min="2335" max="2337" width="13" bestFit="1" customWidth="1"/>
    <col min="2338" max="2338" width="12" bestFit="1" customWidth="1"/>
    <col min="2339" max="2339" width="13" bestFit="1" customWidth="1"/>
    <col min="2340" max="2340" width="12.42578125" bestFit="1" customWidth="1"/>
    <col min="2341" max="2341" width="12" bestFit="1" customWidth="1"/>
    <col min="2342" max="2346" width="12.42578125" bestFit="1" customWidth="1"/>
    <col min="2347" max="2348" width="13" bestFit="1" customWidth="1"/>
    <col min="2349" max="2349" width="12.42578125" bestFit="1" customWidth="1"/>
    <col min="2350" max="2350" width="13" bestFit="1" customWidth="1"/>
    <col min="2351" max="2352" width="12.42578125" bestFit="1" customWidth="1"/>
    <col min="2353" max="2353" width="13" bestFit="1" customWidth="1"/>
    <col min="2354" max="2359" width="12.42578125" bestFit="1" customWidth="1"/>
    <col min="2360" max="2361" width="13" bestFit="1" customWidth="1"/>
    <col min="2362" max="2362" width="12.42578125" bestFit="1" customWidth="1"/>
    <col min="2363" max="2363" width="13" bestFit="1" customWidth="1"/>
    <col min="2364" max="2366" width="12.42578125" bestFit="1" customWidth="1"/>
    <col min="2367" max="2367" width="13" bestFit="1" customWidth="1"/>
    <col min="2368" max="2369" width="12.42578125" bestFit="1" customWidth="1"/>
    <col min="2370" max="2371" width="13" bestFit="1" customWidth="1"/>
    <col min="2372" max="2372" width="12.42578125" bestFit="1" customWidth="1"/>
    <col min="2373" max="2373" width="13" bestFit="1" customWidth="1"/>
    <col min="2374" max="2378" width="12.42578125" bestFit="1" customWidth="1"/>
    <col min="2379" max="2379" width="13" bestFit="1" customWidth="1"/>
    <col min="2380" max="2383" width="12.42578125" bestFit="1" customWidth="1"/>
    <col min="2384" max="2384" width="13" bestFit="1" customWidth="1"/>
    <col min="2385" max="2385" width="12.42578125" bestFit="1" customWidth="1"/>
    <col min="2386" max="2386" width="13" bestFit="1" customWidth="1"/>
    <col min="2387" max="2390" width="12.42578125" bestFit="1" customWidth="1"/>
    <col min="2391" max="2391" width="13" bestFit="1" customWidth="1"/>
    <col min="2392" max="2392" width="12.42578125" bestFit="1" customWidth="1"/>
    <col min="2393" max="2394" width="13" bestFit="1" customWidth="1"/>
    <col min="2395" max="2397" width="12.42578125" bestFit="1" customWidth="1"/>
    <col min="2398" max="2399" width="13" bestFit="1" customWidth="1"/>
    <col min="2400" max="2401" width="12.42578125" bestFit="1" customWidth="1"/>
    <col min="2402" max="2402" width="13" bestFit="1" customWidth="1"/>
    <col min="2403" max="2403" width="12.42578125" bestFit="1" customWidth="1"/>
    <col min="2404" max="2404" width="10.28515625" bestFit="1" customWidth="1"/>
    <col min="2405" max="2406" width="12.42578125" bestFit="1" customWidth="1"/>
    <col min="2407" max="2407" width="13" bestFit="1" customWidth="1"/>
    <col min="2408" max="2409" width="12.42578125" bestFit="1" customWidth="1"/>
    <col min="2410" max="2410" width="13" bestFit="1" customWidth="1"/>
    <col min="2411" max="2412" width="12.42578125" bestFit="1" customWidth="1"/>
    <col min="2413" max="2413" width="13" bestFit="1" customWidth="1"/>
    <col min="2414" max="2420" width="12.42578125" bestFit="1" customWidth="1"/>
    <col min="2421" max="2422" width="13" bestFit="1" customWidth="1"/>
    <col min="2423" max="2424" width="12.42578125" bestFit="1" customWidth="1"/>
    <col min="2425" max="2425" width="13" bestFit="1" customWidth="1"/>
    <col min="2426" max="2429" width="12.42578125" bestFit="1" customWidth="1"/>
    <col min="2430" max="2431" width="13" bestFit="1" customWidth="1"/>
    <col min="2432" max="2434" width="12.42578125" bestFit="1" customWidth="1"/>
    <col min="2435" max="2435" width="13" bestFit="1" customWidth="1"/>
    <col min="2436" max="2436" width="12.42578125" bestFit="1" customWidth="1"/>
    <col min="2437" max="2437" width="13" bestFit="1" customWidth="1"/>
    <col min="2438" max="2438" width="12.42578125" bestFit="1" customWidth="1"/>
    <col min="2439" max="2439" width="11.28515625" bestFit="1" customWidth="1"/>
    <col min="2440" max="2441" width="13" bestFit="1" customWidth="1"/>
    <col min="2442" max="2442" width="12.42578125" bestFit="1" customWidth="1"/>
    <col min="2443" max="2444" width="13" bestFit="1" customWidth="1"/>
    <col min="2445" max="2446" width="12.42578125" bestFit="1" customWidth="1"/>
    <col min="2447" max="2447" width="11.28515625" bestFit="1" customWidth="1"/>
    <col min="2448" max="2449" width="13" bestFit="1" customWidth="1"/>
    <col min="2450" max="2455" width="12.42578125" bestFit="1" customWidth="1"/>
    <col min="2456" max="2458" width="13" bestFit="1" customWidth="1"/>
    <col min="2459" max="2459" width="12.42578125" bestFit="1" customWidth="1"/>
    <col min="2460" max="2460" width="13" bestFit="1" customWidth="1"/>
    <col min="2461" max="2461" width="12.42578125" bestFit="1" customWidth="1"/>
    <col min="2462" max="2463" width="13" bestFit="1" customWidth="1"/>
    <col min="2464" max="2464" width="12.42578125" bestFit="1" customWidth="1"/>
    <col min="2465" max="2467" width="13" bestFit="1" customWidth="1"/>
    <col min="2468" max="2468" width="12.42578125" bestFit="1" customWidth="1"/>
    <col min="2469" max="2469" width="11.28515625" bestFit="1" customWidth="1"/>
    <col min="2470" max="2472" width="12.42578125" bestFit="1" customWidth="1"/>
    <col min="2473" max="2474" width="13" bestFit="1" customWidth="1"/>
    <col min="2475" max="2475" width="11.28515625" bestFit="1" customWidth="1"/>
    <col min="2476" max="2476" width="12.42578125" bestFit="1" customWidth="1"/>
    <col min="2477" max="2478" width="13" bestFit="1" customWidth="1"/>
    <col min="2479" max="2481" width="12.42578125" bestFit="1" customWidth="1"/>
    <col min="2482" max="2482" width="12" bestFit="1" customWidth="1"/>
    <col min="2483" max="2483" width="13" bestFit="1" customWidth="1"/>
    <col min="2484" max="2484" width="12.42578125" bestFit="1" customWidth="1"/>
    <col min="2485" max="2486" width="13" bestFit="1" customWidth="1"/>
    <col min="2487" max="2487" width="12.42578125" bestFit="1" customWidth="1"/>
    <col min="2488" max="2488" width="11.28515625" bestFit="1" customWidth="1"/>
    <col min="2489" max="2491" width="13" bestFit="1" customWidth="1"/>
    <col min="2492" max="2493" width="12.42578125" bestFit="1" customWidth="1"/>
    <col min="2494" max="2494" width="11.28515625" bestFit="1" customWidth="1"/>
    <col min="2495" max="2497" width="12.42578125" bestFit="1" customWidth="1"/>
    <col min="2498" max="2498" width="13" bestFit="1" customWidth="1"/>
    <col min="2499" max="2501" width="12.42578125" bestFit="1" customWidth="1"/>
    <col min="2502" max="2502" width="13" bestFit="1" customWidth="1"/>
    <col min="2503" max="2503" width="11.28515625" bestFit="1" customWidth="1"/>
    <col min="2504" max="2508" width="12.42578125" bestFit="1" customWidth="1"/>
    <col min="2509" max="2512" width="13" bestFit="1" customWidth="1"/>
    <col min="2513" max="2513" width="12.42578125" bestFit="1" customWidth="1"/>
    <col min="2514" max="2514" width="13" bestFit="1" customWidth="1"/>
    <col min="2515" max="2516" width="12.42578125" bestFit="1" customWidth="1"/>
    <col min="2517" max="2522" width="13" bestFit="1" customWidth="1"/>
    <col min="2523" max="2523" width="12.42578125" bestFit="1" customWidth="1"/>
    <col min="2524" max="2525" width="13" bestFit="1" customWidth="1"/>
    <col min="2526" max="2526" width="12.42578125" bestFit="1" customWidth="1"/>
    <col min="2527" max="2527" width="11.28515625" bestFit="1" customWidth="1"/>
    <col min="2528" max="2528" width="13" bestFit="1" customWidth="1"/>
    <col min="2529" max="2530" width="12.42578125" bestFit="1" customWidth="1"/>
    <col min="2531" max="2531" width="13" bestFit="1" customWidth="1"/>
    <col min="2532" max="2533" width="12.42578125" bestFit="1" customWidth="1"/>
    <col min="2534" max="2534" width="13" bestFit="1" customWidth="1"/>
    <col min="2535" max="2538" width="12.42578125" bestFit="1" customWidth="1"/>
    <col min="2539" max="2539" width="13" bestFit="1" customWidth="1"/>
    <col min="2540" max="2540" width="12.42578125" bestFit="1" customWidth="1"/>
    <col min="2541" max="2541" width="13" bestFit="1" customWidth="1"/>
    <col min="2542" max="2543" width="12.42578125" bestFit="1" customWidth="1"/>
    <col min="2544" max="2544" width="13" bestFit="1" customWidth="1"/>
    <col min="2545" max="2545" width="12" bestFit="1" customWidth="1"/>
    <col min="2546" max="2550" width="12.42578125" bestFit="1" customWidth="1"/>
    <col min="2551" max="2551" width="13" bestFit="1" customWidth="1"/>
    <col min="2552" max="2555" width="12.42578125" bestFit="1" customWidth="1"/>
    <col min="2556" max="2557" width="13" bestFit="1" customWidth="1"/>
    <col min="2558" max="2558" width="11.28515625" bestFit="1" customWidth="1"/>
    <col min="2559" max="2559" width="13" bestFit="1" customWidth="1"/>
    <col min="2560" max="2560" width="12.42578125" bestFit="1" customWidth="1"/>
    <col min="2561" max="2561" width="13" bestFit="1" customWidth="1"/>
    <col min="2562" max="2564" width="12.42578125" bestFit="1" customWidth="1"/>
    <col min="2565" max="2565" width="13" bestFit="1" customWidth="1"/>
    <col min="2566" max="2570" width="12.42578125" bestFit="1" customWidth="1"/>
    <col min="2571" max="2572" width="13" bestFit="1" customWidth="1"/>
    <col min="2573" max="2574" width="12.42578125" bestFit="1" customWidth="1"/>
    <col min="2575" max="2575" width="13" bestFit="1" customWidth="1"/>
    <col min="2576" max="2576" width="12.42578125" bestFit="1" customWidth="1"/>
    <col min="2577" max="2577" width="13" bestFit="1" customWidth="1"/>
    <col min="2578" max="2578" width="12.42578125" bestFit="1" customWidth="1"/>
    <col min="2579" max="2580" width="13" bestFit="1" customWidth="1"/>
    <col min="2581" max="2583" width="12.42578125" bestFit="1" customWidth="1"/>
    <col min="2584" max="2584" width="9" bestFit="1" customWidth="1"/>
    <col min="2585" max="2587" width="12.42578125" bestFit="1" customWidth="1"/>
    <col min="2588" max="2588" width="13" bestFit="1" customWidth="1"/>
    <col min="2589" max="2589" width="12.42578125" bestFit="1" customWidth="1"/>
    <col min="2590" max="2590" width="13" bestFit="1" customWidth="1"/>
    <col min="2591" max="2591" width="11.28515625" bestFit="1" customWidth="1"/>
    <col min="2592" max="2592" width="12.42578125" bestFit="1" customWidth="1"/>
    <col min="2593" max="2593" width="13" bestFit="1" customWidth="1"/>
    <col min="2594" max="2595" width="12.42578125" bestFit="1" customWidth="1"/>
    <col min="2596" max="2597" width="13" bestFit="1" customWidth="1"/>
    <col min="2598" max="2598" width="12.42578125" bestFit="1" customWidth="1"/>
    <col min="2599" max="2599" width="13" bestFit="1" customWidth="1"/>
    <col min="2600" max="2600" width="12.42578125" bestFit="1" customWidth="1"/>
    <col min="2601" max="2605" width="13" bestFit="1" customWidth="1"/>
    <col min="2606" max="2612" width="12.42578125" bestFit="1" customWidth="1"/>
    <col min="2613" max="2613" width="13" bestFit="1" customWidth="1"/>
    <col min="2614" max="2616" width="12.42578125" bestFit="1" customWidth="1"/>
    <col min="2617" max="2619" width="13" bestFit="1" customWidth="1"/>
    <col min="2620" max="2620" width="11.28515625" bestFit="1" customWidth="1"/>
    <col min="2621" max="2621" width="13" bestFit="1" customWidth="1"/>
    <col min="2622" max="2623" width="12.42578125" bestFit="1" customWidth="1"/>
    <col min="2624" max="2624" width="13" bestFit="1" customWidth="1"/>
    <col min="2625" max="2626" width="12.42578125" bestFit="1" customWidth="1"/>
    <col min="2627" max="2628" width="13" bestFit="1" customWidth="1"/>
    <col min="2629" max="2629" width="12.42578125" bestFit="1" customWidth="1"/>
    <col min="2630" max="2631" width="13" bestFit="1" customWidth="1"/>
    <col min="2632" max="2632" width="12.42578125" bestFit="1" customWidth="1"/>
    <col min="2633" max="2633" width="13" bestFit="1" customWidth="1"/>
    <col min="2634" max="2634" width="12.42578125" bestFit="1" customWidth="1"/>
    <col min="2635" max="2635" width="13" bestFit="1" customWidth="1"/>
    <col min="2636" max="2636" width="12.42578125" bestFit="1" customWidth="1"/>
    <col min="2637" max="2639" width="13" bestFit="1" customWidth="1"/>
    <col min="2640" max="2640" width="12.42578125" bestFit="1" customWidth="1"/>
    <col min="2641" max="2641" width="13" bestFit="1" customWidth="1"/>
    <col min="2642" max="2645" width="12.42578125" bestFit="1" customWidth="1"/>
    <col min="2646" max="2646" width="13" bestFit="1" customWidth="1"/>
    <col min="2647" max="2647" width="12.42578125" bestFit="1" customWidth="1"/>
    <col min="2648" max="2648" width="11.28515625" bestFit="1" customWidth="1"/>
    <col min="2649" max="2650" width="12.42578125" bestFit="1" customWidth="1"/>
    <col min="2651" max="2654" width="13" bestFit="1" customWidth="1"/>
    <col min="2655" max="2655" width="12.42578125" bestFit="1" customWidth="1"/>
    <col min="2656" max="2656" width="13" bestFit="1" customWidth="1"/>
    <col min="2657" max="2657" width="11.28515625" bestFit="1" customWidth="1"/>
    <col min="2658" max="2660" width="12.42578125" bestFit="1" customWidth="1"/>
    <col min="2661" max="2661" width="13" bestFit="1" customWidth="1"/>
    <col min="2662" max="2668" width="12.42578125" bestFit="1" customWidth="1"/>
    <col min="2669" max="2669" width="13" bestFit="1" customWidth="1"/>
    <col min="2670" max="2670" width="12.42578125" bestFit="1" customWidth="1"/>
    <col min="2671" max="2671" width="13" bestFit="1" customWidth="1"/>
    <col min="2672" max="2674" width="12.42578125" bestFit="1" customWidth="1"/>
    <col min="2675" max="2675" width="13" bestFit="1" customWidth="1"/>
    <col min="2676" max="2677" width="12.42578125" bestFit="1" customWidth="1"/>
    <col min="2678" max="2678" width="13" bestFit="1" customWidth="1"/>
    <col min="2679" max="2679" width="12.42578125" bestFit="1" customWidth="1"/>
    <col min="2680" max="2683" width="13" bestFit="1" customWidth="1"/>
    <col min="2684" max="2684" width="12.42578125" bestFit="1" customWidth="1"/>
    <col min="2685" max="2685" width="13" bestFit="1" customWidth="1"/>
    <col min="2686" max="2689" width="12.42578125" bestFit="1" customWidth="1"/>
    <col min="2690" max="2690" width="13" bestFit="1" customWidth="1"/>
    <col min="2691" max="2692" width="12.42578125" bestFit="1" customWidth="1"/>
    <col min="2693" max="2693" width="13" bestFit="1" customWidth="1"/>
    <col min="2694" max="2694" width="12.42578125" bestFit="1" customWidth="1"/>
    <col min="2695" max="2695" width="13" bestFit="1" customWidth="1"/>
    <col min="2696" max="2697" width="12.42578125" bestFit="1" customWidth="1"/>
    <col min="2698" max="2698" width="13" bestFit="1" customWidth="1"/>
    <col min="2699" max="2699" width="12.42578125" bestFit="1" customWidth="1"/>
    <col min="2700" max="2701" width="13" bestFit="1" customWidth="1"/>
    <col min="2702" max="2702" width="12.42578125" bestFit="1" customWidth="1"/>
    <col min="2703" max="2703" width="13" bestFit="1" customWidth="1"/>
    <col min="2704" max="2705" width="12.42578125" bestFit="1" customWidth="1"/>
    <col min="2706" max="2707" width="13" bestFit="1" customWidth="1"/>
    <col min="2708" max="2714" width="12.42578125" bestFit="1" customWidth="1"/>
    <col min="2715" max="2715" width="13" bestFit="1" customWidth="1"/>
    <col min="2716" max="2716" width="11.28515625" bestFit="1" customWidth="1"/>
    <col min="2717" max="2718" width="12.42578125" bestFit="1" customWidth="1"/>
    <col min="2719" max="2719" width="13" bestFit="1" customWidth="1"/>
    <col min="2720" max="2721" width="12.42578125" bestFit="1" customWidth="1"/>
    <col min="2722" max="2722" width="7.28515625" bestFit="1" customWidth="1"/>
    <col min="2723" max="2723" width="13" bestFit="1" customWidth="1"/>
  </cols>
  <sheetData>
    <row r="1" spans="1:16" ht="15" customHeight="1">
      <c r="A1" s="15" t="s">
        <v>18</v>
      </c>
      <c r="B1" s="15"/>
      <c r="C1" s="15"/>
      <c r="D1" s="15"/>
      <c r="E1" s="15"/>
      <c r="F1" s="15"/>
      <c r="G1" s="15"/>
      <c r="H1" s="15"/>
      <c r="I1" s="15"/>
      <c r="J1" s="15"/>
      <c r="K1" s="15"/>
      <c r="L1" s="15"/>
      <c r="M1" s="15"/>
      <c r="N1" s="9"/>
      <c r="O1" s="9"/>
      <c r="P1" s="9"/>
    </row>
    <row r="2" spans="1:16" ht="15" customHeight="1">
      <c r="A2" s="15"/>
      <c r="B2" s="15"/>
      <c r="C2" s="15"/>
      <c r="D2" s="15"/>
      <c r="E2" s="15"/>
      <c r="F2" s="15"/>
      <c r="G2" s="15"/>
      <c r="H2" s="15"/>
      <c r="I2" s="15"/>
      <c r="J2" s="15"/>
      <c r="K2" s="15"/>
      <c r="L2" s="15"/>
      <c r="M2" s="15"/>
      <c r="N2" s="9"/>
      <c r="O2" s="9"/>
      <c r="P2" s="9"/>
    </row>
    <row r="3" spans="1:16" ht="21">
      <c r="A3" s="15" t="s">
        <v>55</v>
      </c>
      <c r="B3" s="15"/>
      <c r="C3" s="15"/>
      <c r="D3" s="15"/>
      <c r="E3" s="7"/>
      <c r="F3" s="15" t="s">
        <v>57</v>
      </c>
      <c r="G3" s="15"/>
      <c r="H3" s="15"/>
      <c r="J3" s="15" t="s">
        <v>69</v>
      </c>
      <c r="K3" s="15"/>
      <c r="L3" s="15"/>
      <c r="M3" s="15"/>
      <c r="N3" s="7"/>
      <c r="O3" s="7"/>
      <c r="P3" s="7"/>
    </row>
    <row r="4" spans="1:16">
      <c r="A4" s="4" t="s">
        <v>0</v>
      </c>
      <c r="B4" s="4" t="s">
        <v>48</v>
      </c>
      <c r="C4" t="s">
        <v>15</v>
      </c>
      <c r="D4" t="s">
        <v>17</v>
      </c>
      <c r="F4" s="4" t="s">
        <v>59</v>
      </c>
      <c r="G4" t="s">
        <v>50</v>
      </c>
      <c r="H4" t="s">
        <v>58</v>
      </c>
      <c r="J4" s="4" t="s">
        <v>60</v>
      </c>
      <c r="K4" t="s">
        <v>50</v>
      </c>
      <c r="L4" t="s">
        <v>58</v>
      </c>
      <c r="M4" t="s">
        <v>51</v>
      </c>
    </row>
    <row r="5" spans="1:16">
      <c r="A5">
        <v>150</v>
      </c>
      <c r="B5" t="s">
        <v>22</v>
      </c>
      <c r="C5" s="6">
        <v>8.1333320648094547E-3</v>
      </c>
      <c r="D5" s="6">
        <v>-2.5673549337036192E-3</v>
      </c>
      <c r="F5" s="5">
        <v>0</v>
      </c>
      <c r="G5" s="6">
        <v>0.10093785583110688</v>
      </c>
      <c r="H5" s="29">
        <v>728</v>
      </c>
      <c r="J5" s="5">
        <v>5</v>
      </c>
      <c r="K5" s="6">
        <v>0.10874654951520039</v>
      </c>
      <c r="L5" s="29">
        <v>728</v>
      </c>
      <c r="M5" s="6">
        <v>-2.3155620358054081E-2</v>
      </c>
    </row>
    <row r="6" spans="1:16">
      <c r="A6">
        <v>360</v>
      </c>
      <c r="B6" t="s">
        <v>24</v>
      </c>
      <c r="C6" s="6">
        <v>0.2126110680789208</v>
      </c>
      <c r="D6" s="6">
        <v>-2.9054009849865971E-2</v>
      </c>
      <c r="F6" s="5">
        <v>1</v>
      </c>
      <c r="G6" s="6">
        <v>0.10435247627838741</v>
      </c>
      <c r="H6" s="29">
        <v>624</v>
      </c>
      <c r="J6" s="5">
        <v>6</v>
      </c>
      <c r="K6" s="6">
        <v>0.10382332667509175</v>
      </c>
      <c r="L6" s="29">
        <v>624</v>
      </c>
      <c r="M6" s="6">
        <v>-1.3661307821000239E-2</v>
      </c>
    </row>
    <row r="7" spans="1:16">
      <c r="A7">
        <v>2370</v>
      </c>
      <c r="B7" t="s">
        <v>26</v>
      </c>
      <c r="C7" s="6">
        <v>0.21654320097420957</v>
      </c>
      <c r="D7" s="6">
        <v>-0.16190300767749896</v>
      </c>
      <c r="F7" s="5">
        <v>2</v>
      </c>
      <c r="G7" s="6">
        <v>9.3289968040611473E-2</v>
      </c>
      <c r="H7" s="29">
        <v>520</v>
      </c>
      <c r="J7" s="5">
        <v>7</v>
      </c>
      <c r="K7" s="6">
        <v>0.10345451166203655</v>
      </c>
      <c r="L7" s="29">
        <v>520</v>
      </c>
      <c r="M7" s="6">
        <v>-2.4823455439432734E-2</v>
      </c>
    </row>
    <row r="8" spans="1:16">
      <c r="A8">
        <v>9649</v>
      </c>
      <c r="B8" t="s">
        <v>28</v>
      </c>
      <c r="C8" s="6">
        <v>0.10441293584858156</v>
      </c>
      <c r="D8" s="6">
        <v>-6.0052614512045251E-2</v>
      </c>
      <c r="F8" s="5">
        <v>3</v>
      </c>
      <c r="G8" s="6">
        <v>9.2953059647081365E-2</v>
      </c>
      <c r="H8" s="29">
        <v>416</v>
      </c>
      <c r="J8" s="5">
        <v>8</v>
      </c>
      <c r="K8" s="6">
        <v>9.799061476501475E-2</v>
      </c>
      <c r="L8" s="29">
        <v>416</v>
      </c>
      <c r="M8" s="6">
        <v>-9.8261453715722102E-3</v>
      </c>
    </row>
    <row r="9" spans="1:16">
      <c r="A9">
        <v>9652</v>
      </c>
      <c r="B9" t="s">
        <v>30</v>
      </c>
      <c r="C9" s="6">
        <v>0.12403382529484734</v>
      </c>
      <c r="D9" s="6">
        <v>1.6547126766561372E-2</v>
      </c>
      <c r="F9" s="5">
        <v>4</v>
      </c>
      <c r="G9" s="6">
        <v>9.5512250791436173E-2</v>
      </c>
      <c r="H9" s="29">
        <v>312</v>
      </c>
      <c r="J9" s="5">
        <v>9</v>
      </c>
      <c r="K9" s="6">
        <v>8.579980018141041E-2</v>
      </c>
      <c r="L9" s="29">
        <v>312</v>
      </c>
      <c r="M9" s="6">
        <v>-1.0974403650323409E-2</v>
      </c>
    </row>
    <row r="10" spans="1:16">
      <c r="A10">
        <v>9656</v>
      </c>
      <c r="B10" t="s">
        <v>32</v>
      </c>
      <c r="C10" s="6">
        <v>6.4099205360421949E-2</v>
      </c>
      <c r="D10" s="6">
        <v>-1.7619990214768743E-2</v>
      </c>
      <c r="F10" s="5">
        <v>5</v>
      </c>
      <c r="G10" s="6">
        <v>0.1016603089584359</v>
      </c>
      <c r="H10" s="29">
        <v>208</v>
      </c>
      <c r="J10" s="5">
        <v>10</v>
      </c>
      <c r="K10" s="6">
        <v>7.6872454116469507E-2</v>
      </c>
      <c r="L10" s="29">
        <v>208</v>
      </c>
      <c r="M10" s="6">
        <v>-3.78134329792843E-2</v>
      </c>
    </row>
    <row r="11" spans="1:16">
      <c r="A11">
        <v>9657</v>
      </c>
      <c r="B11" t="s">
        <v>34</v>
      </c>
      <c r="C11" s="6">
        <v>5.1831847710529746E-2</v>
      </c>
      <c r="D11" s="6">
        <v>-1.2033060183857729E-2</v>
      </c>
      <c r="F11" s="5">
        <v>6</v>
      </c>
      <c r="G11" s="6">
        <v>0.11516138862792634</v>
      </c>
      <c r="H11" s="29">
        <v>104</v>
      </c>
      <c r="J11" s="5">
        <v>11</v>
      </c>
      <c r="K11" s="6">
        <v>7.1415553394197681E-2</v>
      </c>
      <c r="L11" s="29">
        <v>104</v>
      </c>
      <c r="M11" s="6">
        <v>-4.0419010788195132E-2</v>
      </c>
    </row>
    <row r="12" spans="1:16">
      <c r="A12">
        <v>9683</v>
      </c>
      <c r="B12" t="s">
        <v>36</v>
      </c>
      <c r="C12" s="6">
        <v>4.6704289067082169E-2</v>
      </c>
      <c r="D12" s="6">
        <v>-2.1264699061869955E-2</v>
      </c>
      <c r="F12" s="5">
        <v>7</v>
      </c>
      <c r="G12" s="6"/>
      <c r="H12" s="29"/>
      <c r="J12" s="5" t="s">
        <v>14</v>
      </c>
      <c r="K12" s="6">
        <v>9.9141453078520236E-2</v>
      </c>
      <c r="L12" s="29">
        <v>2912</v>
      </c>
      <c r="M12" s="6">
        <v>-1.9873147707627367E-2</v>
      </c>
    </row>
    <row r="13" spans="1:16">
      <c r="A13">
        <v>9692</v>
      </c>
      <c r="B13" t="s">
        <v>38</v>
      </c>
      <c r="C13" s="6">
        <v>0.11482734501944711</v>
      </c>
      <c r="D13" s="6">
        <v>5.5069016710370643E-2</v>
      </c>
      <c r="F13" s="5" t="s">
        <v>14</v>
      </c>
      <c r="G13" s="6">
        <v>9.9141453078520098E-2</v>
      </c>
      <c r="H13" s="29">
        <v>2912</v>
      </c>
    </row>
    <row r="14" spans="1:16" ht="15" customHeight="1">
      <c r="A14">
        <v>9700</v>
      </c>
      <c r="B14" t="s">
        <v>40</v>
      </c>
      <c r="C14" s="6">
        <v>5.1670213278554963E-2</v>
      </c>
      <c r="D14" s="6">
        <v>-2.229266010547535E-2</v>
      </c>
      <c r="F14" s="21" t="s">
        <v>97</v>
      </c>
      <c r="G14" s="21"/>
      <c r="H14" s="21"/>
      <c r="I14" s="8"/>
      <c r="J14" s="19" t="s">
        <v>61</v>
      </c>
      <c r="K14" s="19"/>
      <c r="L14" s="19"/>
      <c r="M14" s="19"/>
    </row>
    <row r="15" spans="1:16">
      <c r="A15">
        <v>9701</v>
      </c>
      <c r="B15" t="s">
        <v>42</v>
      </c>
      <c r="C15" s="6">
        <v>6.6604272900395028E-2</v>
      </c>
      <c r="D15" s="6">
        <v>-6.2558144920198669E-3</v>
      </c>
      <c r="F15" s="21"/>
      <c r="G15" s="21"/>
      <c r="H15" s="21"/>
      <c r="J15" t="s">
        <v>62</v>
      </c>
    </row>
    <row r="16" spans="1:16">
      <c r="A16">
        <v>9702</v>
      </c>
      <c r="B16" t="s">
        <v>44</v>
      </c>
      <c r="C16" s="6">
        <v>6.2290981328139441E-2</v>
      </c>
      <c r="D16" s="6">
        <v>-1.6226108135965662E-2</v>
      </c>
      <c r="F16" s="21"/>
      <c r="G16" s="21"/>
      <c r="H16" s="21"/>
      <c r="J16" t="s">
        <v>63</v>
      </c>
    </row>
    <row r="17" spans="1:18">
      <c r="A17">
        <v>9768</v>
      </c>
      <c r="B17" t="s">
        <v>46</v>
      </c>
      <c r="C17" s="6">
        <v>0.16507637309482237</v>
      </c>
      <c r="D17" s="6">
        <v>1.9302255490983349E-2</v>
      </c>
      <c r="J17" t="s">
        <v>65</v>
      </c>
    </row>
    <row r="18" spans="1:18">
      <c r="A18" t="s">
        <v>14</v>
      </c>
      <c r="C18" s="6">
        <v>9.9141453078520278E-2</v>
      </c>
      <c r="D18" s="6">
        <v>-1.9873147707627416E-2</v>
      </c>
      <c r="J18" t="s">
        <v>64</v>
      </c>
    </row>
    <row r="19" spans="1:18">
      <c r="A19" t="s">
        <v>49</v>
      </c>
      <c r="J19" t="s">
        <v>66</v>
      </c>
    </row>
    <row r="20" spans="1:18" ht="15" customHeight="1">
      <c r="A20" s="18" t="s">
        <v>68</v>
      </c>
      <c r="B20" s="18"/>
      <c r="C20" s="18"/>
      <c r="D20" s="18"/>
      <c r="F20" s="15" t="s">
        <v>70</v>
      </c>
      <c r="G20" s="15"/>
      <c r="H20" s="15"/>
      <c r="J20" s="15" t="s">
        <v>75</v>
      </c>
      <c r="K20" s="15"/>
      <c r="L20" s="15"/>
      <c r="M20" s="15"/>
      <c r="N20" s="15"/>
      <c r="O20" s="15"/>
      <c r="P20" s="15"/>
      <c r="Q20" s="15"/>
      <c r="R20" s="15"/>
    </row>
    <row r="21" spans="1:18">
      <c r="A21" s="18"/>
      <c r="B21" s="18"/>
      <c r="C21" s="18"/>
      <c r="D21" s="18"/>
      <c r="F21" s="4" t="s">
        <v>71</v>
      </c>
      <c r="G21" t="s">
        <v>50</v>
      </c>
      <c r="H21" t="s">
        <v>58</v>
      </c>
      <c r="J21" s="4" t="s">
        <v>50</v>
      </c>
      <c r="K21" s="4" t="s">
        <v>73</v>
      </c>
    </row>
    <row r="22" spans="1:18">
      <c r="A22" s="18"/>
      <c r="B22" s="18"/>
      <c r="C22" s="18"/>
      <c r="D22" s="18"/>
      <c r="F22" s="13">
        <v>45808</v>
      </c>
      <c r="G22" s="6">
        <v>0.10797919113525857</v>
      </c>
      <c r="H22" s="29">
        <v>104</v>
      </c>
      <c r="J22" s="4" t="s">
        <v>71</v>
      </c>
      <c r="K22">
        <v>5</v>
      </c>
      <c r="L22">
        <v>6</v>
      </c>
      <c r="M22">
        <v>7</v>
      </c>
      <c r="N22">
        <v>8</v>
      </c>
      <c r="O22">
        <v>9</v>
      </c>
      <c r="P22">
        <v>10</v>
      </c>
      <c r="Q22">
        <v>11</v>
      </c>
      <c r="R22" t="s">
        <v>14</v>
      </c>
    </row>
    <row r="23" spans="1:18">
      <c r="A23" s="18"/>
      <c r="B23" s="18"/>
      <c r="C23" s="18"/>
      <c r="D23" s="18"/>
      <c r="F23" s="13">
        <v>45838</v>
      </c>
      <c r="G23" s="6">
        <v>0.12514462342413643</v>
      </c>
      <c r="H23" s="29">
        <v>208</v>
      </c>
      <c r="J23" s="13">
        <v>45808</v>
      </c>
      <c r="K23" s="6">
        <v>0.10797919113525857</v>
      </c>
      <c r="L23" s="6"/>
      <c r="M23" s="6"/>
      <c r="N23" s="6"/>
      <c r="O23" s="6"/>
      <c r="P23" s="6"/>
      <c r="Q23" s="6"/>
      <c r="R23" s="6">
        <v>0.10797919113525857</v>
      </c>
    </row>
    <row r="24" spans="1:18" ht="15" customHeight="1">
      <c r="A24" s="18" t="s">
        <v>67</v>
      </c>
      <c r="B24" s="18"/>
      <c r="C24" s="18"/>
      <c r="D24" s="18"/>
      <c r="F24" s="13">
        <v>45869</v>
      </c>
      <c r="G24" s="6">
        <v>0.13078885043107366</v>
      </c>
      <c r="H24" s="29">
        <v>312</v>
      </c>
      <c r="J24" s="13">
        <v>45838</v>
      </c>
      <c r="K24" s="6">
        <v>0.13350848582885758</v>
      </c>
      <c r="L24" s="6">
        <v>0.11678076101941559</v>
      </c>
      <c r="M24" s="6"/>
      <c r="N24" s="6"/>
      <c r="O24" s="6"/>
      <c r="P24" s="6"/>
      <c r="Q24" s="6"/>
      <c r="R24" s="6">
        <v>0.1251446234241364</v>
      </c>
    </row>
    <row r="25" spans="1:18">
      <c r="A25" s="18"/>
      <c r="B25" s="18"/>
      <c r="C25" s="18"/>
      <c r="D25" s="18"/>
      <c r="F25" s="13">
        <v>45900</v>
      </c>
      <c r="G25" s="6">
        <v>9.7388191253887424E-2</v>
      </c>
      <c r="H25" s="29">
        <v>416</v>
      </c>
      <c r="J25" s="13">
        <v>45869</v>
      </c>
      <c r="K25" s="6">
        <v>0.1274724417070674</v>
      </c>
      <c r="L25" s="6">
        <v>0.1326112358070799</v>
      </c>
      <c r="M25" s="6">
        <v>0.13228287377907355</v>
      </c>
      <c r="N25" s="6"/>
      <c r="O25" s="6"/>
      <c r="P25" s="6"/>
      <c r="Q25" s="6"/>
      <c r="R25" s="6">
        <v>0.13078885043107374</v>
      </c>
    </row>
    <row r="26" spans="1:18">
      <c r="A26" s="18"/>
      <c r="B26" s="18"/>
      <c r="C26" s="18"/>
      <c r="D26" s="18"/>
      <c r="F26" s="13">
        <v>45930</v>
      </c>
      <c r="G26" s="6">
        <v>9.0242790094509223E-2</v>
      </c>
      <c r="H26" s="29">
        <v>520</v>
      </c>
      <c r="J26" s="13">
        <v>45900</v>
      </c>
      <c r="K26" s="6">
        <v>8.4438815759675739E-2</v>
      </c>
      <c r="L26" s="6">
        <v>9.3888141353068652E-2</v>
      </c>
      <c r="M26" s="6">
        <v>0.10378045099247771</v>
      </c>
      <c r="N26" s="6">
        <v>0.10744535691032768</v>
      </c>
      <c r="O26" s="6"/>
      <c r="P26" s="6"/>
      <c r="Q26" s="6"/>
      <c r="R26" s="6">
        <v>9.7388191253887424E-2</v>
      </c>
    </row>
    <row r="27" spans="1:18" ht="15" customHeight="1">
      <c r="A27" s="18" t="s">
        <v>149</v>
      </c>
      <c r="B27" s="18"/>
      <c r="C27" s="18"/>
      <c r="D27" s="18"/>
      <c r="F27" s="13">
        <v>45961</v>
      </c>
      <c r="G27" s="6">
        <v>8.7922122120894744E-2</v>
      </c>
      <c r="H27" s="29">
        <v>624</v>
      </c>
      <c r="J27" s="13">
        <v>45930</v>
      </c>
      <c r="K27" s="6">
        <v>9.1372365437480479E-2</v>
      </c>
      <c r="L27" s="6">
        <v>8.6398925234002513E-2</v>
      </c>
      <c r="M27" s="6">
        <v>7.7772763258503116E-2</v>
      </c>
      <c r="N27" s="6">
        <v>9.9408315958022103E-2</v>
      </c>
      <c r="O27" s="6">
        <v>9.6261580584537612E-2</v>
      </c>
      <c r="P27" s="6"/>
      <c r="Q27" s="6"/>
      <c r="R27" s="6">
        <v>9.0242790094509154E-2</v>
      </c>
    </row>
    <row r="28" spans="1:18" ht="17.25" customHeight="1">
      <c r="A28" s="18"/>
      <c r="B28" s="18"/>
      <c r="C28" s="18"/>
      <c r="D28" s="18"/>
      <c r="F28" s="13">
        <v>45991</v>
      </c>
      <c r="G28" s="6">
        <v>9.3860892672620849E-2</v>
      </c>
      <c r="H28" s="29">
        <v>728</v>
      </c>
      <c r="J28" s="13">
        <v>45961</v>
      </c>
      <c r="K28" s="6">
        <v>0.10129315811013691</v>
      </c>
      <c r="L28" s="6">
        <v>9.1233436830248857E-2</v>
      </c>
      <c r="M28" s="6">
        <v>9.9505520173548412E-2</v>
      </c>
      <c r="N28" s="6">
        <v>8.3639808770611113E-2</v>
      </c>
      <c r="O28" s="6">
        <v>7.7461134845886362E-2</v>
      </c>
      <c r="P28" s="6">
        <v>7.4399673994937507E-2</v>
      </c>
      <c r="Q28" s="6"/>
      <c r="R28" s="6">
        <v>8.7922122120894716E-2</v>
      </c>
    </row>
    <row r="29" spans="1:18" ht="17.25" customHeight="1">
      <c r="A29" s="18"/>
      <c r="B29" s="18"/>
      <c r="C29" s="18"/>
      <c r="D29" s="18"/>
      <c r="F29" s="13">
        <v>46022</v>
      </c>
      <c r="G29" s="6"/>
      <c r="H29" s="29"/>
      <c r="J29" s="13">
        <v>45991</v>
      </c>
      <c r="K29" s="6">
        <v>0.11516138862792634</v>
      </c>
      <c r="L29" s="6">
        <v>0.10202745980673503</v>
      </c>
      <c r="M29" s="6">
        <v>0.10393095010657943</v>
      </c>
      <c r="N29" s="6">
        <v>0.10146897742109862</v>
      </c>
      <c r="O29" s="6">
        <v>8.3676685113807242E-2</v>
      </c>
      <c r="P29" s="6">
        <v>7.9345234238001522E-2</v>
      </c>
      <c r="Q29" s="6">
        <v>7.1415553394197681E-2</v>
      </c>
      <c r="R29" s="6">
        <v>9.3860892672620946E-2</v>
      </c>
    </row>
    <row r="30" spans="1:18" ht="17.25" customHeight="1">
      <c r="A30" s="18"/>
      <c r="B30" s="18"/>
      <c r="C30" s="18"/>
      <c r="D30" s="18"/>
      <c r="F30" s="13" t="s">
        <v>14</v>
      </c>
      <c r="G30" s="6">
        <v>9.9141453078520375E-2</v>
      </c>
      <c r="H30" s="29">
        <v>2912</v>
      </c>
      <c r="J30" s="13">
        <v>46022</v>
      </c>
      <c r="K30" s="6"/>
      <c r="L30" s="6"/>
      <c r="M30" s="6"/>
      <c r="N30" s="6"/>
      <c r="O30" s="6"/>
      <c r="P30" s="6"/>
      <c r="Q30" s="6"/>
      <c r="R30" s="6"/>
    </row>
    <row r="31" spans="1:18">
      <c r="F31" t="s">
        <v>72</v>
      </c>
      <c r="J31" s="13" t="s">
        <v>14</v>
      </c>
      <c r="K31" s="6">
        <v>0.10874654951520053</v>
      </c>
      <c r="L31" s="6">
        <v>0.10382332667509167</v>
      </c>
      <c r="M31" s="6">
        <v>0.10345451166203645</v>
      </c>
      <c r="N31" s="6">
        <v>9.7990614765014902E-2</v>
      </c>
      <c r="O31" s="6">
        <v>8.5799800181410368E-2</v>
      </c>
      <c r="P31" s="6">
        <v>7.6872454116469521E-2</v>
      </c>
      <c r="Q31" s="6">
        <v>7.1415553394197681E-2</v>
      </c>
      <c r="R31" s="6">
        <v>9.9141453078520111E-2</v>
      </c>
    </row>
    <row r="32" spans="1:18" ht="21">
      <c r="A32" s="15" t="s">
        <v>56</v>
      </c>
      <c r="B32" s="15"/>
      <c r="C32" s="15"/>
      <c r="D32" s="9"/>
      <c r="J32" s="16" t="s">
        <v>74</v>
      </c>
      <c r="K32" s="16"/>
      <c r="L32" s="16"/>
      <c r="M32" s="16"/>
      <c r="N32" s="16"/>
      <c r="O32" s="16"/>
      <c r="P32" s="16"/>
      <c r="Q32" s="16"/>
      <c r="R32" s="16"/>
    </row>
    <row r="33" spans="1:18">
      <c r="A33" s="4" t="s">
        <v>13</v>
      </c>
      <c r="B33" t="s">
        <v>50</v>
      </c>
      <c r="C33" t="s">
        <v>51</v>
      </c>
      <c r="J33" s="16"/>
      <c r="K33" s="16"/>
      <c r="L33" s="16"/>
      <c r="M33" s="16"/>
      <c r="N33" s="16"/>
      <c r="O33" s="16"/>
      <c r="P33" s="16"/>
      <c r="Q33" s="16"/>
      <c r="R33" s="16"/>
    </row>
    <row r="34" spans="1:18" ht="15" customHeight="1">
      <c r="A34" s="5">
        <v>1</v>
      </c>
      <c r="B34" s="6">
        <v>8.2407699345157237E-2</v>
      </c>
      <c r="C34" s="6">
        <v>-1.7749646573989329E-2</v>
      </c>
      <c r="J34" s="16" t="s">
        <v>98</v>
      </c>
      <c r="K34" s="16"/>
      <c r="L34" s="16"/>
      <c r="M34" s="16"/>
      <c r="N34" s="16"/>
      <c r="O34" s="16"/>
      <c r="P34" s="16"/>
      <c r="Q34" s="16"/>
      <c r="R34" s="16"/>
    </row>
    <row r="35" spans="1:18">
      <c r="A35" s="5">
        <v>8</v>
      </c>
      <c r="B35" s="6">
        <v>9.6443584868580137E-2</v>
      </c>
      <c r="C35" s="6">
        <v>-3.413182626398642E-2</v>
      </c>
      <c r="J35" s="16"/>
      <c r="K35" s="16"/>
      <c r="L35" s="16"/>
      <c r="M35" s="16"/>
      <c r="N35" s="16"/>
      <c r="O35" s="16"/>
      <c r="P35" s="16"/>
      <c r="Q35" s="16"/>
      <c r="R35" s="16"/>
    </row>
    <row r="36" spans="1:18">
      <c r="A36" s="5">
        <v>9</v>
      </c>
      <c r="B36" s="6">
        <v>8.279600337477791E-2</v>
      </c>
      <c r="C36" s="6">
        <v>-2.0304100475274603E-2</v>
      </c>
      <c r="J36" s="16"/>
      <c r="K36" s="16"/>
      <c r="L36" s="16"/>
      <c r="M36" s="16"/>
      <c r="N36" s="16"/>
      <c r="O36" s="16"/>
      <c r="P36" s="16"/>
      <c r="Q36" s="16"/>
      <c r="R36" s="16"/>
    </row>
    <row r="37" spans="1:18">
      <c r="A37" s="5">
        <v>13</v>
      </c>
      <c r="B37" s="6">
        <v>0.12120105167557385</v>
      </c>
      <c r="C37" s="6">
        <v>-6.1671354606921983E-2</v>
      </c>
      <c r="J37" s="14"/>
      <c r="K37" s="14"/>
      <c r="L37" s="14"/>
      <c r="M37" s="14"/>
      <c r="N37" s="14"/>
      <c r="O37" s="14"/>
      <c r="P37" s="14"/>
      <c r="Q37" s="14"/>
      <c r="R37" s="14"/>
    </row>
    <row r="38" spans="1:18">
      <c r="A38" s="5">
        <v>15</v>
      </c>
      <c r="B38" s="6">
        <v>9.6340363897123166E-2</v>
      </c>
      <c r="C38" s="6">
        <v>-2.3429489553816366E-2</v>
      </c>
    </row>
    <row r="39" spans="1:18">
      <c r="A39" s="5">
        <v>24</v>
      </c>
      <c r="B39" s="6">
        <v>0.10919861457438139</v>
      </c>
      <c r="C39" s="6">
        <v>1.3869394414224264E-2</v>
      </c>
    </row>
    <row r="40" spans="1:18">
      <c r="A40" s="5">
        <v>42</v>
      </c>
      <c r="B40" s="6">
        <v>0.11557548947944853</v>
      </c>
      <c r="C40" s="6">
        <v>-4.3380411028045164E-2</v>
      </c>
    </row>
    <row r="41" spans="1:18">
      <c r="A41" s="5">
        <v>51</v>
      </c>
      <c r="B41" s="6">
        <v>8.9168817413118565E-2</v>
      </c>
      <c r="C41" s="6">
        <v>2.7812252426790581E-2</v>
      </c>
    </row>
    <row r="42" spans="1:18">
      <c r="A42" s="5" t="s">
        <v>14</v>
      </c>
      <c r="B42" s="6">
        <v>9.9141453078520098E-2</v>
      </c>
      <c r="C42" s="6">
        <v>-1.987314770762743E-2</v>
      </c>
    </row>
    <row r="43" spans="1:18">
      <c r="A43" s="16" t="s">
        <v>52</v>
      </c>
      <c r="B43" s="16"/>
      <c r="C43" s="16"/>
      <c r="D43" s="16"/>
    </row>
    <row r="44" spans="1:18">
      <c r="A44" s="16"/>
      <c r="B44" s="16"/>
      <c r="C44" s="16"/>
      <c r="D44" s="16"/>
    </row>
    <row r="45" spans="1:18">
      <c r="A45" s="16"/>
      <c r="B45" s="16"/>
      <c r="C45" s="16"/>
      <c r="D45" s="16"/>
    </row>
    <row r="46" spans="1:18">
      <c r="A46" s="16" t="s">
        <v>53</v>
      </c>
      <c r="B46" s="16"/>
      <c r="C46" s="16"/>
      <c r="D46" s="16"/>
    </row>
    <row r="47" spans="1:18">
      <c r="A47" s="16"/>
      <c r="B47" s="16"/>
      <c r="C47" s="16"/>
      <c r="D47" s="16"/>
    </row>
    <row r="48" spans="1:18">
      <c r="A48" s="16"/>
      <c r="B48" s="16"/>
      <c r="C48" s="16"/>
      <c r="D48" s="16"/>
    </row>
    <row r="49" spans="1:10">
      <c r="A49" s="18" t="s">
        <v>76</v>
      </c>
      <c r="B49" s="18"/>
      <c r="C49" s="18"/>
      <c r="D49" s="18"/>
      <c r="G49" s="18"/>
      <c r="H49" s="18"/>
      <c r="I49" s="18"/>
      <c r="J49" s="18"/>
    </row>
    <row r="50" spans="1:10">
      <c r="A50" s="16" t="s">
        <v>54</v>
      </c>
      <c r="B50" s="16"/>
      <c r="C50" s="16"/>
      <c r="D50" s="16"/>
    </row>
    <row r="51" spans="1:10">
      <c r="A51" s="16"/>
      <c r="B51" s="16"/>
      <c r="C51" s="16"/>
      <c r="D51" s="16"/>
    </row>
    <row r="52" spans="1:10">
      <c r="A52" s="16"/>
      <c r="B52" s="16"/>
      <c r="C52" s="16"/>
      <c r="D52" s="16"/>
    </row>
  </sheetData>
  <mergeCells count="19">
    <mergeCell ref="A1:M2"/>
    <mergeCell ref="F14:H16"/>
    <mergeCell ref="J34:R36"/>
    <mergeCell ref="F3:H3"/>
    <mergeCell ref="J3:M3"/>
    <mergeCell ref="J14:M14"/>
    <mergeCell ref="A3:D3"/>
    <mergeCell ref="J32:R33"/>
    <mergeCell ref="J20:R20"/>
    <mergeCell ref="A27:D30"/>
    <mergeCell ref="A24:D26"/>
    <mergeCell ref="A20:D23"/>
    <mergeCell ref="A32:C32"/>
    <mergeCell ref="A43:D45"/>
    <mergeCell ref="A46:D48"/>
    <mergeCell ref="A49:D49"/>
    <mergeCell ref="A50:D52"/>
    <mergeCell ref="F20:H20"/>
    <mergeCell ref="G49:J49"/>
  </mergeCells>
  <conditionalFormatting pivot="1" sqref="C5:C18">
    <cfRule type="colorScale" priority="7">
      <colorScale>
        <cfvo type="min"/>
        <cfvo type="percentile" val="50"/>
        <cfvo type="max"/>
        <color rgb="FF00B050"/>
        <color rgb="FFFFEB84"/>
        <color rgb="FFC00000"/>
      </colorScale>
    </cfRule>
  </conditionalFormatting>
  <conditionalFormatting pivot="1" sqref="B34:B41">
    <cfRule type="colorScale" priority="6">
      <colorScale>
        <cfvo type="min"/>
        <cfvo type="percentile" val="50"/>
        <cfvo type="max"/>
        <color rgb="FF00B050"/>
        <color rgb="FFFFEB84"/>
        <color rgb="FFC00000"/>
      </colorScale>
    </cfRule>
  </conditionalFormatting>
  <conditionalFormatting pivot="1" sqref="G5:G13">
    <cfRule type="colorScale" priority="4">
      <colorScale>
        <cfvo type="min"/>
        <cfvo type="percentile" val="50"/>
        <cfvo type="max"/>
        <color rgb="FF00B050"/>
        <color rgb="FFFFEB84"/>
        <color rgb="FFC00000"/>
      </colorScale>
    </cfRule>
  </conditionalFormatting>
  <conditionalFormatting pivot="1" sqref="K5:K12">
    <cfRule type="colorScale" priority="3">
      <colorScale>
        <cfvo type="min"/>
        <cfvo type="percentile" val="50"/>
        <cfvo type="max"/>
        <color rgb="FF00B050"/>
        <color rgb="FFFFEB84"/>
        <color rgb="FFC00000"/>
      </colorScale>
    </cfRule>
  </conditionalFormatting>
  <conditionalFormatting pivot="1" sqref="G22:G30">
    <cfRule type="colorScale" priority="2">
      <colorScale>
        <cfvo type="min"/>
        <cfvo type="percentile" val="50"/>
        <cfvo type="max"/>
        <color rgb="FF00B050"/>
        <color rgb="FFFFEB84"/>
        <color rgb="FFC00000"/>
      </colorScale>
    </cfRule>
  </conditionalFormatting>
  <conditionalFormatting pivot="1" sqref="K23:R31">
    <cfRule type="colorScale" priority="1">
      <colorScale>
        <cfvo type="min"/>
        <cfvo type="percentile" val="50"/>
        <cfvo type="max"/>
        <color rgb="FF00B050"/>
        <color rgb="FFFFEB84"/>
        <color rgb="FFC00000"/>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766F3-7F5C-4D59-9731-E70862421076}">
  <dimension ref="A1:U3641"/>
  <sheetViews>
    <sheetView topLeftCell="C2" workbookViewId="0">
      <selection activeCell="I3" sqref="I3"/>
    </sheetView>
  </sheetViews>
  <sheetFormatPr defaultRowHeight="15"/>
  <cols>
    <col min="1" max="1" width="5.28515625" bestFit="1" customWidth="1"/>
    <col min="2" max="2" width="10.7109375" bestFit="1" customWidth="1"/>
    <col min="3" max="3" width="12.28515625" bestFit="1" customWidth="1"/>
    <col min="4" max="4" width="5" bestFit="1" customWidth="1"/>
    <col min="5" max="5" width="8.5703125" bestFit="1" customWidth="1"/>
    <col min="6" max="7" width="12" style="3" bestFit="1" customWidth="1"/>
    <col min="8" max="8" width="10.28515625" bestFit="1" customWidth="1"/>
    <col min="9" max="9" width="12.85546875" style="3" bestFit="1" customWidth="1"/>
    <col min="10" max="10" width="16.28515625" style="3" bestFit="1" customWidth="1"/>
    <col min="11" max="11" width="7.28515625" style="2" bestFit="1" customWidth="1"/>
    <col min="12" max="12" width="11.7109375" style="2" bestFit="1" customWidth="1"/>
    <col min="13" max="13" width="25.140625" style="2" bestFit="1" customWidth="1"/>
    <col min="14" max="14" width="10" bestFit="1" customWidth="1"/>
    <col min="15" max="15" width="12" bestFit="1" customWidth="1"/>
    <col min="16" max="16" width="11" bestFit="1" customWidth="1"/>
    <col min="17" max="17" width="11" style="2" bestFit="1" customWidth="1"/>
    <col min="18" max="18" width="23.140625" customWidth="1"/>
    <col min="19" max="19" width="12" bestFit="1" customWidth="1"/>
    <col min="20" max="20" width="11" bestFit="1" customWidth="1"/>
    <col min="21" max="21" width="9.140625" style="2"/>
  </cols>
  <sheetData>
    <row r="1" spans="1:21">
      <c r="A1" t="s">
        <v>0</v>
      </c>
      <c r="B1" t="s">
        <v>1</v>
      </c>
      <c r="C1" t="s">
        <v>2</v>
      </c>
      <c r="D1" t="s">
        <v>3</v>
      </c>
      <c r="E1" t="s">
        <v>4</v>
      </c>
      <c r="F1" s="3" t="s">
        <v>5</v>
      </c>
      <c r="G1" s="3" t="s">
        <v>8</v>
      </c>
      <c r="H1" t="s">
        <v>9</v>
      </c>
      <c r="I1" s="3" t="s">
        <v>10</v>
      </c>
      <c r="J1" s="3" t="s">
        <v>11</v>
      </c>
      <c r="K1" s="2" t="s">
        <v>12</v>
      </c>
      <c r="L1" s="6" t="s">
        <v>16</v>
      </c>
      <c r="M1" t="s">
        <v>48</v>
      </c>
      <c r="N1" t="s">
        <v>117</v>
      </c>
      <c r="O1" t="s">
        <v>118</v>
      </c>
      <c r="P1" t="s">
        <v>113</v>
      </c>
      <c r="Q1" s="2" t="s">
        <v>119</v>
      </c>
      <c r="R1" t="s">
        <v>122</v>
      </c>
      <c r="S1" t="s">
        <v>131</v>
      </c>
      <c r="T1" t="s">
        <v>132</v>
      </c>
      <c r="U1" s="2" t="s">
        <v>133</v>
      </c>
    </row>
    <row r="2" spans="1:21">
      <c r="A2">
        <v>150</v>
      </c>
      <c r="B2" s="1">
        <v>45808</v>
      </c>
      <c r="C2">
        <v>5</v>
      </c>
      <c r="D2">
        <v>1</v>
      </c>
      <c r="E2" t="s">
        <v>7</v>
      </c>
      <c r="F2" s="3">
        <v>244562.28989327894</v>
      </c>
      <c r="G2" s="3">
        <v>245576.7</v>
      </c>
      <c r="H2">
        <v>0</v>
      </c>
      <c r="I2" s="3">
        <v>-1014.4101067210722</v>
      </c>
      <c r="J2" s="3">
        <v>1014.4101067210722</v>
      </c>
      <c r="K2" s="2">
        <v>4.13072619153638E-3</v>
      </c>
      <c r="L2" s="6">
        <v>-4.13072619153638E-3</v>
      </c>
      <c r="M2" t="s">
        <v>22</v>
      </c>
      <c r="N2">
        <f>SUMIFS(Actuals!$F:$F,Actuals!$A:$A,$A2,Actuals!$D:$D,$D2,Actuals!$B:$B,EDATE($B2,-12))</f>
        <v>245222.55000000002</v>
      </c>
      <c r="O2">
        <f>AVERAGE(SUMIFS(Actuals!$F:$F,Actuals!$A:$A,$A2,Actuals!$D:$D,$D2,Actuals!$B:$B,EOMONTH(DATE(2025,$C2-1,1),0))/SUMIFS(Actuals!$F:$F,Actuals!$A:$A,$A2,Actuals!$D:$D,$D2,Actuals!$B:$B,EOMONTH(DATE(2024,$C2-1,1),0)),
 SUMIFS(Actuals!$F:$F,Actuals!$A:$A,$A2,Actuals!$D:$D,$D2,Actuals!$B:$B,EOMONTH(DATE(2025,$C2-2,1),0))/SUMIFS(Actuals!$F:$F,Actuals!$A:$A,$A2,Actuals!$D:$D,$D2,Actuals!$B:$B,EOMONTH(DATE(2024,$C2-2,1),0)),
 SUMIFS(Actuals!$F:$F,Actuals!$A:$A,$A2,Actuals!$D:$D,$D2,Actuals!$B:$B,EOMONTH(DATE(2025,$C2-3,1),0))/SUMIFS(Actuals!$F:$F,Actuals!$A:$A,$A2,Actuals!$D:$D,$D2,Actuals!$B:$B,EOMONTH(DATE(2024,$C2-3,1),0))
)</f>
        <v>1.0184515417007221</v>
      </c>
      <c r="P2" s="29">
        <f t="shared" ref="P2:P65" si="0">N2*O2</f>
        <v>249747.28410728241</v>
      </c>
      <c r="Q2" s="2">
        <f t="shared" ref="Q2:Q65" si="1">IFERROR(ABS(P2-G2)/ABS(G2),"")</f>
        <v>1.6982816803395421E-2</v>
      </c>
      <c r="R2" s="29" t="str">
        <f>IF(C2&lt;=8,"1 train date (May-Aug)","2 Test data (Sep-Nov)")</f>
        <v>1 train date (May-Aug)</v>
      </c>
      <c r="S2" s="29">
        <f>1/(1+AVERAGEIFS($L:$L,$A:$A,$A2,$R:$R,"1 train date (May-Aug)"))</f>
        <v>1.0018126307383399</v>
      </c>
      <c r="T2" s="29">
        <f t="shared" ref="T2:T65" si="2">F2*S2</f>
        <v>245005.59101737829</v>
      </c>
      <c r="U2" s="2">
        <f t="shared" ref="U2:U65" si="3">IFERROR(ABS(T2-G2)/ABS(G2),"")</f>
        <v>2.3255829344629242E-3</v>
      </c>
    </row>
    <row r="3" spans="1:21">
      <c r="A3">
        <v>150</v>
      </c>
      <c r="B3" s="1">
        <v>45838</v>
      </c>
      <c r="C3">
        <v>5</v>
      </c>
      <c r="D3">
        <v>1</v>
      </c>
      <c r="E3" t="s">
        <v>7</v>
      </c>
      <c r="F3" s="3">
        <v>244445.21990212786</v>
      </c>
      <c r="G3" s="3">
        <v>245087.1</v>
      </c>
      <c r="H3">
        <v>1</v>
      </c>
      <c r="I3" s="3">
        <v>-641.88009787214105</v>
      </c>
      <c r="J3" s="3">
        <v>641.88009787214105</v>
      </c>
      <c r="K3" s="2">
        <v>2.6189876899769099E-3</v>
      </c>
      <c r="L3" s="6">
        <v>-2.6189876899769099E-3</v>
      </c>
      <c r="M3" t="s">
        <v>22</v>
      </c>
      <c r="N3">
        <f>SUMIFS(Actuals!$F:$F,Actuals!$A:$A,$A3,Actuals!$D:$D,$D3,Actuals!$B:$B,EDATE($B3,-12))</f>
        <v>245874.6</v>
      </c>
      <c r="O3">
        <f>AVERAGE(SUMIFS(Actuals!$F:$F,Actuals!$A:$A,$A3,Actuals!$D:$D,$D3,Actuals!$B:$B,EOMONTH(DATE(2025,$C3-1,1),0))/SUMIFS(Actuals!$F:$F,Actuals!$A:$A,$A3,Actuals!$D:$D,$D3,Actuals!$B:$B,EOMONTH(DATE(2024,$C3-1,1),0)),
 SUMIFS(Actuals!$F:$F,Actuals!$A:$A,$A3,Actuals!$D:$D,$D3,Actuals!$B:$B,EOMONTH(DATE(2025,$C3-2,1),0))/SUMIFS(Actuals!$F:$F,Actuals!$A:$A,$A3,Actuals!$D:$D,$D3,Actuals!$B:$B,EOMONTH(DATE(2024,$C3-2,1),0)),
 SUMIFS(Actuals!$F:$F,Actuals!$A:$A,$A3,Actuals!$D:$D,$D3,Actuals!$B:$B,EOMONTH(DATE(2025,$C3-3,1),0))/SUMIFS(Actuals!$F:$F,Actuals!$A:$A,$A3,Actuals!$D:$D,$D3,Actuals!$B:$B,EOMONTH(DATE(2024,$C3-3,1),0))
)</f>
        <v>1.0184515417007221</v>
      </c>
      <c r="P3" s="29">
        <f t="shared" si="0"/>
        <v>250411.36543504836</v>
      </c>
      <c r="Q3" s="2">
        <f t="shared" si="1"/>
        <v>2.1723972559340537E-2</v>
      </c>
      <c r="R3" s="29" t="str">
        <f t="shared" ref="R2:R65" si="4">IF(C3&lt;=8,"1 train date (May-Aug)","2 Test data (Sep-Nov)")</f>
        <v>1 train date (May-Aug)</v>
      </c>
      <c r="S3" s="29">
        <f t="shared" ref="S2:S65" si="5">1/(1+AVERAGEIFS($L:$L,$A:$A,$A3,$R:$R,"1 train date (May-Aug)"))</f>
        <v>1.0018126307383399</v>
      </c>
      <c r="T3" s="29">
        <f t="shared" si="2"/>
        <v>244888.30882156274</v>
      </c>
      <c r="U3" s="2">
        <f t="shared" si="3"/>
        <v>8.111042092271278E-4</v>
      </c>
    </row>
    <row r="4" spans="1:21">
      <c r="A4">
        <v>150</v>
      </c>
      <c r="B4" s="1">
        <v>45838</v>
      </c>
      <c r="C4">
        <v>6</v>
      </c>
      <c r="D4">
        <v>1</v>
      </c>
      <c r="E4" t="s">
        <v>7</v>
      </c>
      <c r="F4" s="3">
        <v>245555.07393403328</v>
      </c>
      <c r="G4" s="3">
        <v>245087.1</v>
      </c>
      <c r="H4">
        <v>0</v>
      </c>
      <c r="I4" s="3">
        <v>467.97393403327442</v>
      </c>
      <c r="J4" s="3">
        <v>467.97393403327442</v>
      </c>
      <c r="K4" s="2">
        <v>1.9094188720388599E-3</v>
      </c>
      <c r="L4" s="6">
        <v>1.9094188720388599E-3</v>
      </c>
      <c r="M4" t="s">
        <v>22</v>
      </c>
      <c r="N4">
        <f>SUMIFS(Actuals!$F:$F,Actuals!$A:$A,$A4,Actuals!$D:$D,$D4,Actuals!$B:$B,EDATE($B4,-12))</f>
        <v>245874.6</v>
      </c>
      <c r="O4">
        <f>AVERAGE(SUMIFS(Actuals!$F:$F,Actuals!$A:$A,$A4,Actuals!$D:$D,$D4,Actuals!$B:$B,EOMONTH(DATE(2025,$C4-1,1),0))/SUMIFS(Actuals!$F:$F,Actuals!$A:$A,$A4,Actuals!$D:$D,$D4,Actuals!$B:$B,EOMONTH(DATE(2024,$C4-1,1),0)),
 SUMIFS(Actuals!$F:$F,Actuals!$A:$A,$A4,Actuals!$D:$D,$D4,Actuals!$B:$B,EOMONTH(DATE(2025,$C4-2,1),0))/SUMIFS(Actuals!$F:$F,Actuals!$A:$A,$A4,Actuals!$D:$D,$D4,Actuals!$B:$B,EOMONTH(DATE(2024,$C4-2,1),0)),
 SUMIFS(Actuals!$F:$F,Actuals!$A:$A,$A4,Actuals!$D:$D,$D4,Actuals!$B:$B,EOMONTH(DATE(2025,$C4-3,1),0))/SUMIFS(Actuals!$F:$F,Actuals!$A:$A,$A4,Actuals!$D:$D,$D4,Actuals!$B:$B,EOMONTH(DATE(2024,$C4-3,1),0))
)</f>
        <v>1.0127007350619288</v>
      </c>
      <c r="P4" s="29">
        <f t="shared" si="0"/>
        <v>248997.38815305772</v>
      </c>
      <c r="Q4" s="2">
        <f t="shared" si="1"/>
        <v>1.5954687754099313E-2</v>
      </c>
      <c r="R4" s="29" t="str">
        <f t="shared" si="4"/>
        <v>1 train date (May-Aug)</v>
      </c>
      <c r="S4" s="29">
        <f t="shared" si="5"/>
        <v>1.0018126307383399</v>
      </c>
      <c r="T4" s="29">
        <f t="shared" si="2"/>
        <v>246000.17460900143</v>
      </c>
      <c r="U4" s="2">
        <f t="shared" si="3"/>
        <v>3.725510681718577E-3</v>
      </c>
    </row>
    <row r="5" spans="1:21">
      <c r="A5">
        <v>150</v>
      </c>
      <c r="B5" s="1">
        <v>45869</v>
      </c>
      <c r="C5">
        <v>5</v>
      </c>
      <c r="D5">
        <v>1</v>
      </c>
      <c r="E5" t="s">
        <v>7</v>
      </c>
      <c r="F5" s="3">
        <v>244320.34524490015</v>
      </c>
      <c r="G5" s="3">
        <v>243836.1</v>
      </c>
      <c r="H5">
        <v>2</v>
      </c>
      <c r="I5" s="3">
        <v>484.24524490014301</v>
      </c>
      <c r="J5" s="3">
        <v>484.24524490014301</v>
      </c>
      <c r="K5" s="2">
        <v>1.98594566145104E-3</v>
      </c>
      <c r="L5" s="6">
        <v>1.98594566145104E-3</v>
      </c>
      <c r="M5" t="s">
        <v>22</v>
      </c>
      <c r="N5">
        <f>SUMIFS(Actuals!$F:$F,Actuals!$A:$A,$A5,Actuals!$D:$D,$D5,Actuals!$B:$B,EDATE($B5,-12))</f>
        <v>245402.1</v>
      </c>
      <c r="O5">
        <f>AVERAGE(SUMIFS(Actuals!$F:$F,Actuals!$A:$A,$A5,Actuals!$D:$D,$D5,Actuals!$B:$B,EOMONTH(DATE(2025,$C5-1,1),0))/SUMIFS(Actuals!$F:$F,Actuals!$A:$A,$A5,Actuals!$D:$D,$D5,Actuals!$B:$B,EOMONTH(DATE(2024,$C5-1,1),0)),
 SUMIFS(Actuals!$F:$F,Actuals!$A:$A,$A5,Actuals!$D:$D,$D5,Actuals!$B:$B,EOMONTH(DATE(2025,$C5-2,1),0))/SUMIFS(Actuals!$F:$F,Actuals!$A:$A,$A5,Actuals!$D:$D,$D5,Actuals!$B:$B,EOMONTH(DATE(2024,$C5-2,1),0)),
 SUMIFS(Actuals!$F:$F,Actuals!$A:$A,$A5,Actuals!$D:$D,$D5,Actuals!$B:$B,EOMONTH(DATE(2025,$C5-3,1),0))/SUMIFS(Actuals!$F:$F,Actuals!$A:$A,$A5,Actuals!$D:$D,$D5,Actuals!$B:$B,EOMONTH(DATE(2024,$C5-3,1),0))
)</f>
        <v>1.0184515417007221</v>
      </c>
      <c r="P5" s="29">
        <f t="shared" si="0"/>
        <v>249930.14708159477</v>
      </c>
      <c r="Q5" s="2">
        <f t="shared" si="1"/>
        <v>2.4992390714889071E-2</v>
      </c>
      <c r="R5" s="29" t="str">
        <f t="shared" si="4"/>
        <v>1 train date (May-Aug)</v>
      </c>
      <c r="S5" s="29">
        <f t="shared" si="5"/>
        <v>1.0018126307383399</v>
      </c>
      <c r="T5" s="29">
        <f t="shared" si="2"/>
        <v>244763.20781269288</v>
      </c>
      <c r="U5" s="2">
        <f t="shared" si="3"/>
        <v>3.8021761859416093E-3</v>
      </c>
    </row>
    <row r="6" spans="1:21">
      <c r="A6">
        <v>150</v>
      </c>
      <c r="B6" s="1">
        <v>45869</v>
      </c>
      <c r="C6">
        <v>6</v>
      </c>
      <c r="D6">
        <v>1</v>
      </c>
      <c r="E6" t="s">
        <v>7</v>
      </c>
      <c r="F6" s="3">
        <v>245534.16028530223</v>
      </c>
      <c r="G6" s="3">
        <v>243836.1</v>
      </c>
      <c r="H6">
        <v>1</v>
      </c>
      <c r="I6" s="3">
        <v>1698.0602853022283</v>
      </c>
      <c r="J6" s="3">
        <v>1698.0602853022283</v>
      </c>
      <c r="K6" s="2">
        <v>6.9639412921311799E-3</v>
      </c>
      <c r="L6" s="6">
        <v>6.9639412921311799E-3</v>
      </c>
      <c r="M6" t="s">
        <v>22</v>
      </c>
      <c r="N6">
        <f>SUMIFS(Actuals!$F:$F,Actuals!$A:$A,$A6,Actuals!$D:$D,$D6,Actuals!$B:$B,EDATE($B6,-12))</f>
        <v>245402.1</v>
      </c>
      <c r="O6">
        <f>AVERAGE(SUMIFS(Actuals!$F:$F,Actuals!$A:$A,$A6,Actuals!$D:$D,$D6,Actuals!$B:$B,EOMONTH(DATE(2025,$C6-1,1),0))/SUMIFS(Actuals!$F:$F,Actuals!$A:$A,$A6,Actuals!$D:$D,$D6,Actuals!$B:$B,EOMONTH(DATE(2024,$C6-1,1),0)),
 SUMIFS(Actuals!$F:$F,Actuals!$A:$A,$A6,Actuals!$D:$D,$D6,Actuals!$B:$B,EOMONTH(DATE(2025,$C6-2,1),0))/SUMIFS(Actuals!$F:$F,Actuals!$A:$A,$A6,Actuals!$D:$D,$D6,Actuals!$B:$B,EOMONTH(DATE(2024,$C6-2,1),0)),
 SUMIFS(Actuals!$F:$F,Actuals!$A:$A,$A6,Actuals!$D:$D,$D6,Actuals!$B:$B,EOMONTH(DATE(2025,$C6-3,1),0))/SUMIFS(Actuals!$F:$F,Actuals!$A:$A,$A6,Actuals!$D:$D,$D6,Actuals!$B:$B,EOMONTH(DATE(2024,$C6-3,1),0))
)</f>
        <v>1.0127007350619288</v>
      </c>
      <c r="P6" s="29">
        <f t="shared" si="0"/>
        <v>248518.88705574095</v>
      </c>
      <c r="Q6" s="2">
        <f t="shared" si="1"/>
        <v>1.9204650401400562E-2</v>
      </c>
      <c r="R6" s="29" t="str">
        <f t="shared" si="4"/>
        <v>1 train date (May-Aug)</v>
      </c>
      <c r="S6" s="29">
        <f t="shared" si="5"/>
        <v>1.0018126307383399</v>
      </c>
      <c r="T6" s="29">
        <f t="shared" si="2"/>
        <v>245979.22305154786</v>
      </c>
      <c r="U6" s="2">
        <f t="shared" si="3"/>
        <v>8.7891950845172349E-3</v>
      </c>
    </row>
    <row r="7" spans="1:21">
      <c r="A7">
        <v>150</v>
      </c>
      <c r="B7" s="1">
        <v>45869</v>
      </c>
      <c r="C7">
        <v>7</v>
      </c>
      <c r="D7">
        <v>1</v>
      </c>
      <c r="E7" t="s">
        <v>7</v>
      </c>
      <c r="F7" s="3">
        <v>245019.92328062159</v>
      </c>
      <c r="G7" s="3">
        <v>243836.1</v>
      </c>
      <c r="H7">
        <v>0</v>
      </c>
      <c r="I7" s="3">
        <v>1183.8232806215819</v>
      </c>
      <c r="J7" s="3">
        <v>1183.8232806215819</v>
      </c>
      <c r="K7" s="2">
        <v>4.85499596089989E-3</v>
      </c>
      <c r="L7" s="6">
        <v>4.85499596089989E-3</v>
      </c>
      <c r="M7" t="s">
        <v>22</v>
      </c>
      <c r="N7">
        <f>SUMIFS(Actuals!$F:$F,Actuals!$A:$A,$A7,Actuals!$D:$D,$D7,Actuals!$B:$B,EDATE($B7,-12))</f>
        <v>245402.1</v>
      </c>
      <c r="O7">
        <f>AVERAGE(SUMIFS(Actuals!$F:$F,Actuals!$A:$A,$A7,Actuals!$D:$D,$D7,Actuals!$B:$B,EOMONTH(DATE(2025,$C7-1,1),0))/SUMIFS(Actuals!$F:$F,Actuals!$A:$A,$A7,Actuals!$D:$D,$D7,Actuals!$B:$B,EOMONTH(DATE(2024,$C7-1,1),0)),
 SUMIFS(Actuals!$F:$F,Actuals!$A:$A,$A7,Actuals!$D:$D,$D7,Actuals!$B:$B,EOMONTH(DATE(2025,$C7-2,1),0))/SUMIFS(Actuals!$F:$F,Actuals!$A:$A,$A7,Actuals!$D:$D,$D7,Actuals!$B:$B,EOMONTH(DATE(2024,$C7-2,1),0)),
 SUMIFS(Actuals!$F:$F,Actuals!$A:$A,$A7,Actuals!$D:$D,$D7,Actuals!$B:$B,EOMONTH(DATE(2025,$C7-3,1),0))/SUMIFS(Actuals!$F:$F,Actuals!$A:$A,$A7,Actuals!$D:$D,$D7,Actuals!$B:$B,EOMONTH(DATE(2024,$C7-3,1),0))
)</f>
        <v>1.004897804174969</v>
      </c>
      <c r="P7" s="29">
        <f t="shared" si="0"/>
        <v>246604.03142992617</v>
      </c>
      <c r="Q7" s="2">
        <f t="shared" si="1"/>
        <v>1.1351606386118217E-2</v>
      </c>
      <c r="R7" s="29" t="str">
        <f t="shared" si="4"/>
        <v>1 train date (May-Aug)</v>
      </c>
      <c r="S7" s="29">
        <f t="shared" si="5"/>
        <v>1.0018126307383399</v>
      </c>
      <c r="T7" s="29">
        <f t="shared" si="2"/>
        <v>245464.05392506573</v>
      </c>
      <c r="U7" s="2">
        <f t="shared" si="3"/>
        <v>6.6764270141530533E-3</v>
      </c>
    </row>
    <row r="8" spans="1:21">
      <c r="A8">
        <v>150</v>
      </c>
      <c r="B8" s="1">
        <v>45900</v>
      </c>
      <c r="C8">
        <v>5</v>
      </c>
      <c r="D8">
        <v>1</v>
      </c>
      <c r="E8" t="s">
        <v>7</v>
      </c>
      <c r="F8" s="3">
        <v>244199.37292071077</v>
      </c>
      <c r="G8" s="3">
        <v>245375.1</v>
      </c>
      <c r="H8">
        <v>3</v>
      </c>
      <c r="I8" s="3">
        <v>-1175.7270792892377</v>
      </c>
      <c r="J8" s="3">
        <v>1175.7270792892377</v>
      </c>
      <c r="K8" s="2">
        <v>4.7915500769606899E-3</v>
      </c>
      <c r="L8" s="6">
        <v>-4.7915500769606899E-3</v>
      </c>
      <c r="M8" t="s">
        <v>22</v>
      </c>
      <c r="N8">
        <f>SUMIFS(Actuals!$F:$F,Actuals!$A:$A,$A8,Actuals!$D:$D,$D8,Actuals!$B:$B,EDATE($B8,-12))</f>
        <v>245954.25</v>
      </c>
      <c r="O8">
        <f>AVERAGE(SUMIFS(Actuals!$F:$F,Actuals!$A:$A,$A8,Actuals!$D:$D,$D8,Actuals!$B:$B,EOMONTH(DATE(2025,$C8-1,1),0))/SUMIFS(Actuals!$F:$F,Actuals!$A:$A,$A8,Actuals!$D:$D,$D8,Actuals!$B:$B,EOMONTH(DATE(2024,$C8-1,1),0)),
 SUMIFS(Actuals!$F:$F,Actuals!$A:$A,$A8,Actuals!$D:$D,$D8,Actuals!$B:$B,EOMONTH(DATE(2025,$C8-2,1),0))/SUMIFS(Actuals!$F:$F,Actuals!$A:$A,$A8,Actuals!$D:$D,$D8,Actuals!$B:$B,EOMONTH(DATE(2024,$C8-2,1),0)),
 SUMIFS(Actuals!$F:$F,Actuals!$A:$A,$A8,Actuals!$D:$D,$D8,Actuals!$B:$B,EOMONTH(DATE(2025,$C8-3,1),0))/SUMIFS(Actuals!$F:$F,Actuals!$A:$A,$A8,Actuals!$D:$D,$D8,Actuals!$B:$B,EOMONTH(DATE(2024,$C8-3,1),0))
)</f>
        <v>1.0184515417007221</v>
      </c>
      <c r="P8" s="29">
        <f t="shared" si="0"/>
        <v>250492.48510034481</v>
      </c>
      <c r="Q8" s="2">
        <f t="shared" si="1"/>
        <v>2.0855356147974295E-2</v>
      </c>
      <c r="R8" s="29" t="str">
        <f t="shared" si="4"/>
        <v>1 train date (May-Aug)</v>
      </c>
      <c r="S8" s="29">
        <f t="shared" si="5"/>
        <v>1.0018126307383399</v>
      </c>
      <c r="T8" s="29">
        <f t="shared" si="2"/>
        <v>244642.01621035018</v>
      </c>
      <c r="U8" s="2">
        <f t="shared" si="3"/>
        <v>2.9876046495745778E-3</v>
      </c>
    </row>
    <row r="9" spans="1:21">
      <c r="A9">
        <v>150</v>
      </c>
      <c r="B9" s="1">
        <v>45900</v>
      </c>
      <c r="C9">
        <v>6</v>
      </c>
      <c r="D9">
        <v>1</v>
      </c>
      <c r="E9" t="s">
        <v>7</v>
      </c>
      <c r="F9" s="3">
        <v>245513.90018809403</v>
      </c>
      <c r="G9" s="3">
        <v>245375.1</v>
      </c>
      <c r="H9">
        <v>2</v>
      </c>
      <c r="I9" s="3">
        <v>138.80018809402827</v>
      </c>
      <c r="J9" s="3">
        <v>138.80018809402827</v>
      </c>
      <c r="K9" s="2">
        <v>5.6566533480385003E-4</v>
      </c>
      <c r="L9" s="6">
        <v>5.6566533480385003E-4</v>
      </c>
      <c r="M9" t="s">
        <v>22</v>
      </c>
      <c r="N9">
        <f>SUMIFS(Actuals!$F:$F,Actuals!$A:$A,$A9,Actuals!$D:$D,$D9,Actuals!$B:$B,EDATE($B9,-12))</f>
        <v>245954.25</v>
      </c>
      <c r="O9">
        <f>AVERAGE(SUMIFS(Actuals!$F:$F,Actuals!$A:$A,$A9,Actuals!$D:$D,$D9,Actuals!$B:$B,EOMONTH(DATE(2025,$C9-1,1),0))/SUMIFS(Actuals!$F:$F,Actuals!$A:$A,$A9,Actuals!$D:$D,$D9,Actuals!$B:$B,EOMONTH(DATE(2024,$C9-1,1),0)),
 SUMIFS(Actuals!$F:$F,Actuals!$A:$A,$A9,Actuals!$D:$D,$D9,Actuals!$B:$B,EOMONTH(DATE(2025,$C9-2,1),0))/SUMIFS(Actuals!$F:$F,Actuals!$A:$A,$A9,Actuals!$D:$D,$D9,Actuals!$B:$B,EOMONTH(DATE(2024,$C9-2,1),0)),
 SUMIFS(Actuals!$F:$F,Actuals!$A:$A,$A9,Actuals!$D:$D,$D9,Actuals!$B:$B,EOMONTH(DATE(2025,$C9-3,1),0))/SUMIFS(Actuals!$F:$F,Actuals!$A:$A,$A9,Actuals!$D:$D,$D9,Actuals!$B:$B,EOMONTH(DATE(2024,$C9-3,1),0))
)</f>
        <v>1.0127007350619288</v>
      </c>
      <c r="P9" s="29">
        <f t="shared" si="0"/>
        <v>249078.0497666054</v>
      </c>
      <c r="Q9" s="2">
        <f t="shared" si="1"/>
        <v>1.5090976087652716E-2</v>
      </c>
      <c r="R9" s="29" t="str">
        <f t="shared" si="4"/>
        <v>1 train date (May-Aug)</v>
      </c>
      <c r="S9" s="29">
        <f t="shared" si="5"/>
        <v>1.0018126307383399</v>
      </c>
      <c r="T9" s="29">
        <f t="shared" si="2"/>
        <v>245958.92623026468</v>
      </c>
      <c r="U9" s="2">
        <f t="shared" si="3"/>
        <v>2.3793214155172072E-3</v>
      </c>
    </row>
    <row r="10" spans="1:21">
      <c r="A10">
        <v>150</v>
      </c>
      <c r="B10" s="1">
        <v>45900</v>
      </c>
      <c r="C10">
        <v>7</v>
      </c>
      <c r="D10">
        <v>1</v>
      </c>
      <c r="E10" t="s">
        <v>7</v>
      </c>
      <c r="F10" s="3">
        <v>244953.9392347461</v>
      </c>
      <c r="G10" s="3">
        <v>245375.1</v>
      </c>
      <c r="H10">
        <v>1</v>
      </c>
      <c r="I10" s="3">
        <v>-421.16076525390963</v>
      </c>
      <c r="J10" s="3">
        <v>421.16076525390963</v>
      </c>
      <c r="K10" s="2">
        <v>1.71639569481137E-3</v>
      </c>
      <c r="L10" s="6">
        <v>-1.71639569481137E-3</v>
      </c>
      <c r="M10" t="s">
        <v>22</v>
      </c>
      <c r="N10">
        <f>SUMIFS(Actuals!$F:$F,Actuals!$A:$A,$A10,Actuals!$D:$D,$D10,Actuals!$B:$B,EDATE($B10,-12))</f>
        <v>245954.25</v>
      </c>
      <c r="O10">
        <f>AVERAGE(SUMIFS(Actuals!$F:$F,Actuals!$A:$A,$A10,Actuals!$D:$D,$D10,Actuals!$B:$B,EOMONTH(DATE(2025,$C10-1,1),0))/SUMIFS(Actuals!$F:$F,Actuals!$A:$A,$A10,Actuals!$D:$D,$D10,Actuals!$B:$B,EOMONTH(DATE(2024,$C10-1,1),0)),
 SUMIFS(Actuals!$F:$F,Actuals!$A:$A,$A10,Actuals!$D:$D,$D10,Actuals!$B:$B,EOMONTH(DATE(2025,$C10-2,1),0))/SUMIFS(Actuals!$F:$F,Actuals!$A:$A,$A10,Actuals!$D:$D,$D10,Actuals!$B:$B,EOMONTH(DATE(2024,$C10-2,1),0)),
 SUMIFS(Actuals!$F:$F,Actuals!$A:$A,$A10,Actuals!$D:$D,$D10,Actuals!$B:$B,EOMONTH(DATE(2025,$C10-3,1),0))/SUMIFS(Actuals!$F:$F,Actuals!$A:$A,$A10,Actuals!$D:$D,$D10,Actuals!$B:$B,EOMONTH(DATE(2024,$C10-3,1),0))
)</f>
        <v>1.004897804174969</v>
      </c>
      <c r="P10" s="29">
        <f t="shared" si="0"/>
        <v>247158.88575250137</v>
      </c>
      <c r="Q10" s="2">
        <f t="shared" si="1"/>
        <v>7.2696282243038014E-3</v>
      </c>
      <c r="R10" s="29" t="str">
        <f t="shared" si="4"/>
        <v>1 train date (May-Aug)</v>
      </c>
      <c r="S10" s="29">
        <f t="shared" si="5"/>
        <v>1.0018126307383399</v>
      </c>
      <c r="T10" s="29">
        <f t="shared" si="2"/>
        <v>245397.95027448045</v>
      </c>
      <c r="U10" s="2">
        <f t="shared" si="3"/>
        <v>9.3123851932990553E-5</v>
      </c>
    </row>
    <row r="11" spans="1:21">
      <c r="A11">
        <v>150</v>
      </c>
      <c r="B11" s="1">
        <v>45900</v>
      </c>
      <c r="C11">
        <v>8</v>
      </c>
      <c r="D11">
        <v>1</v>
      </c>
      <c r="E11" t="s">
        <v>7</v>
      </c>
      <c r="F11" s="3">
        <v>243026.9476744186</v>
      </c>
      <c r="G11" s="3">
        <v>245375.1</v>
      </c>
      <c r="H11">
        <v>0</v>
      </c>
      <c r="I11" s="3">
        <v>-2348.15232558141</v>
      </c>
      <c r="J11" s="3">
        <v>2348.15232558141</v>
      </c>
      <c r="K11" s="2">
        <v>9.5696438863658497E-3</v>
      </c>
      <c r="L11" s="6">
        <v>-9.5696438863658497E-3</v>
      </c>
      <c r="M11" t="s">
        <v>22</v>
      </c>
      <c r="N11">
        <f>SUMIFS(Actuals!$F:$F,Actuals!$A:$A,$A11,Actuals!$D:$D,$D11,Actuals!$B:$B,EDATE($B11,-12))</f>
        <v>245954.25</v>
      </c>
      <c r="O11">
        <f>AVERAGE(SUMIFS(Actuals!$F:$F,Actuals!$A:$A,$A11,Actuals!$D:$D,$D11,Actuals!$B:$B,EOMONTH(DATE(2025,$C11-1,1),0))/SUMIFS(Actuals!$F:$F,Actuals!$A:$A,$A11,Actuals!$D:$D,$D11,Actuals!$B:$B,EOMONTH(DATE(2024,$C11-1,1),0)),
 SUMIFS(Actuals!$F:$F,Actuals!$A:$A,$A11,Actuals!$D:$D,$D11,Actuals!$B:$B,EOMONTH(DATE(2025,$C11-2,1),0))/SUMIFS(Actuals!$F:$F,Actuals!$A:$A,$A11,Actuals!$D:$D,$D11,Actuals!$B:$B,EOMONTH(DATE(2024,$C11-2,1),0)),
 SUMIFS(Actuals!$F:$F,Actuals!$A:$A,$A11,Actuals!$D:$D,$D11,Actuals!$B:$B,EOMONTH(DATE(2025,$C11-3,1),0))/SUMIFS(Actuals!$F:$F,Actuals!$A:$A,$A11,Actuals!$D:$D,$D11,Actuals!$B:$B,EOMONTH(DATE(2024,$C11-3,1),0))
)</f>
        <v>0.99728666089039164</v>
      </c>
      <c r="P11" s="29">
        <f t="shared" si="0"/>
        <v>245286.8927143006</v>
      </c>
      <c r="Q11" s="2">
        <f t="shared" si="1"/>
        <v>3.5947936730094238E-4</v>
      </c>
      <c r="R11" s="29" t="str">
        <f t="shared" si="4"/>
        <v>1 train date (May-Aug)</v>
      </c>
      <c r="S11" s="29">
        <f t="shared" si="5"/>
        <v>1.0018126307383399</v>
      </c>
      <c r="T11" s="29">
        <f t="shared" si="2"/>
        <v>243467.46579001818</v>
      </c>
      <c r="U11" s="2">
        <f t="shared" si="3"/>
        <v>7.7743593786893149E-3</v>
      </c>
    </row>
    <row r="12" spans="1:21">
      <c r="A12">
        <v>150</v>
      </c>
      <c r="B12" s="1">
        <v>45930</v>
      </c>
      <c r="C12">
        <v>5</v>
      </c>
      <c r="D12">
        <v>1</v>
      </c>
      <c r="E12" t="s">
        <v>7</v>
      </c>
      <c r="F12" s="3">
        <v>244082.30292955966</v>
      </c>
      <c r="G12" s="3">
        <v>245898.9</v>
      </c>
      <c r="H12">
        <v>4</v>
      </c>
      <c r="I12" s="3">
        <v>-1816.5970704403298</v>
      </c>
      <c r="J12" s="3">
        <v>1816.5970704403298</v>
      </c>
      <c r="K12" s="2">
        <v>7.38757705073235E-3</v>
      </c>
      <c r="L12" s="6">
        <v>-7.38757705073235E-3</v>
      </c>
      <c r="M12" t="s">
        <v>22</v>
      </c>
      <c r="N12">
        <f>SUMIFS(Actuals!$F:$F,Actuals!$A:$A,$A12,Actuals!$D:$D,$D12,Actuals!$B:$B,EDATE($B12,-12))</f>
        <v>244552.95</v>
      </c>
      <c r="O12">
        <f>AVERAGE(SUMIFS(Actuals!$F:$F,Actuals!$A:$A,$A12,Actuals!$D:$D,$D12,Actuals!$B:$B,EOMONTH(DATE(2025,$C12-1,1),0))/SUMIFS(Actuals!$F:$F,Actuals!$A:$A,$A12,Actuals!$D:$D,$D12,Actuals!$B:$B,EOMONTH(DATE(2024,$C12-1,1),0)),
 SUMIFS(Actuals!$F:$F,Actuals!$A:$A,$A12,Actuals!$D:$D,$D12,Actuals!$B:$B,EOMONTH(DATE(2025,$C12-2,1),0))/SUMIFS(Actuals!$F:$F,Actuals!$A:$A,$A12,Actuals!$D:$D,$D12,Actuals!$B:$B,EOMONTH(DATE(2024,$C12-2,1),0)),
 SUMIFS(Actuals!$F:$F,Actuals!$A:$A,$A12,Actuals!$D:$D,$D12,Actuals!$B:$B,EOMONTH(DATE(2025,$C12-3,1),0))/SUMIFS(Actuals!$F:$F,Actuals!$A:$A,$A12,Actuals!$D:$D,$D12,Actuals!$B:$B,EOMONTH(DATE(2024,$C12-3,1),0))
)</f>
        <v>1.0184515417007221</v>
      </c>
      <c r="P12" s="29">
        <f t="shared" si="0"/>
        <v>249065.32895495961</v>
      </c>
      <c r="Q12" s="2">
        <f t="shared" si="1"/>
        <v>1.2876954532775927E-2</v>
      </c>
      <c r="R12" s="29" t="str">
        <f t="shared" si="4"/>
        <v>1 train date (May-Aug)</v>
      </c>
      <c r="S12" s="29">
        <f t="shared" si="5"/>
        <v>1.0018126307383399</v>
      </c>
      <c r="T12" s="29">
        <f t="shared" si="2"/>
        <v>244524.7340145346</v>
      </c>
      <c r="U12" s="2">
        <f t="shared" si="3"/>
        <v>5.5883372616363841E-3</v>
      </c>
    </row>
    <row r="13" spans="1:21">
      <c r="A13">
        <v>150</v>
      </c>
      <c r="B13" s="1">
        <v>45930</v>
      </c>
      <c r="C13">
        <v>6</v>
      </c>
      <c r="D13">
        <v>1</v>
      </c>
      <c r="E13" t="s">
        <v>7</v>
      </c>
      <c r="F13" s="3">
        <v>245494.29364240865</v>
      </c>
      <c r="G13" s="3">
        <v>245898.9</v>
      </c>
      <c r="H13">
        <v>3</v>
      </c>
      <c r="I13" s="3">
        <v>-404.60635759134311</v>
      </c>
      <c r="J13" s="3">
        <v>404.60635759134311</v>
      </c>
      <c r="K13" s="2">
        <v>1.6454175174892699E-3</v>
      </c>
      <c r="L13" s="6">
        <v>-1.6454175174892699E-3</v>
      </c>
      <c r="M13" t="s">
        <v>22</v>
      </c>
      <c r="N13">
        <f>SUMIFS(Actuals!$F:$F,Actuals!$A:$A,$A13,Actuals!$D:$D,$D13,Actuals!$B:$B,EDATE($B13,-12))</f>
        <v>244552.95</v>
      </c>
      <c r="O13">
        <f>AVERAGE(SUMIFS(Actuals!$F:$F,Actuals!$A:$A,$A13,Actuals!$D:$D,$D13,Actuals!$B:$B,EOMONTH(DATE(2025,$C13-1,1),0))/SUMIFS(Actuals!$F:$F,Actuals!$A:$A,$A13,Actuals!$D:$D,$D13,Actuals!$B:$B,EOMONTH(DATE(2024,$C13-1,1),0)),
 SUMIFS(Actuals!$F:$F,Actuals!$A:$A,$A13,Actuals!$D:$D,$D13,Actuals!$B:$B,EOMONTH(DATE(2025,$C13-2,1),0))/SUMIFS(Actuals!$F:$F,Actuals!$A:$A,$A13,Actuals!$D:$D,$D13,Actuals!$B:$B,EOMONTH(DATE(2024,$C13-2,1),0)),
 SUMIFS(Actuals!$F:$F,Actuals!$A:$A,$A13,Actuals!$D:$D,$D13,Actuals!$B:$B,EOMONTH(DATE(2025,$C13-3,1),0))/SUMIFS(Actuals!$F:$F,Actuals!$A:$A,$A13,Actuals!$D:$D,$D13,Actuals!$B:$B,EOMONTH(DATE(2024,$C13-3,1),0))
)</f>
        <v>1.0127007350619288</v>
      </c>
      <c r="P13" s="29">
        <f t="shared" si="0"/>
        <v>247658.95222656312</v>
      </c>
      <c r="Q13" s="2">
        <f t="shared" si="1"/>
        <v>7.1576254573043228E-3</v>
      </c>
      <c r="R13" s="29" t="str">
        <f t="shared" si="4"/>
        <v>1 train date (May-Aug)</v>
      </c>
      <c r="S13" s="29">
        <f t="shared" si="5"/>
        <v>1.0018126307383399</v>
      </c>
      <c r="T13" s="29">
        <f t="shared" si="2"/>
        <v>245939.28414515193</v>
      </c>
      <c r="U13" s="2">
        <f t="shared" si="3"/>
        <v>1.6423068648107079E-4</v>
      </c>
    </row>
    <row r="14" spans="1:21">
      <c r="A14">
        <v>150</v>
      </c>
      <c r="B14" s="1">
        <v>45930</v>
      </c>
      <c r="C14">
        <v>7</v>
      </c>
      <c r="D14">
        <v>1</v>
      </c>
      <c r="E14" t="s">
        <v>7</v>
      </c>
      <c r="F14" s="3">
        <v>244890.08370647952</v>
      </c>
      <c r="G14" s="3">
        <v>245898.9</v>
      </c>
      <c r="H14">
        <v>2</v>
      </c>
      <c r="I14" s="3">
        <v>-1008.8162935204746</v>
      </c>
      <c r="J14" s="3">
        <v>1008.8162935204746</v>
      </c>
      <c r="K14" s="2">
        <v>4.1025652962273298E-3</v>
      </c>
      <c r="L14" s="6">
        <v>-4.1025652962273298E-3</v>
      </c>
      <c r="M14" t="s">
        <v>22</v>
      </c>
      <c r="N14">
        <f>SUMIFS(Actuals!$F:$F,Actuals!$A:$A,$A14,Actuals!$D:$D,$D14,Actuals!$B:$B,EDATE($B14,-12))</f>
        <v>244552.95</v>
      </c>
      <c r="O14">
        <f>AVERAGE(SUMIFS(Actuals!$F:$F,Actuals!$A:$A,$A14,Actuals!$D:$D,$D14,Actuals!$B:$B,EOMONTH(DATE(2025,$C14-1,1),0))/SUMIFS(Actuals!$F:$F,Actuals!$A:$A,$A14,Actuals!$D:$D,$D14,Actuals!$B:$B,EOMONTH(DATE(2024,$C14-1,1),0)),
 SUMIFS(Actuals!$F:$F,Actuals!$A:$A,$A14,Actuals!$D:$D,$D14,Actuals!$B:$B,EOMONTH(DATE(2025,$C14-2,1),0))/SUMIFS(Actuals!$F:$F,Actuals!$A:$A,$A14,Actuals!$D:$D,$D14,Actuals!$B:$B,EOMONTH(DATE(2024,$C14-2,1),0)),
 SUMIFS(Actuals!$F:$F,Actuals!$A:$A,$A14,Actuals!$D:$D,$D14,Actuals!$B:$B,EOMONTH(DATE(2025,$C14-3,1),0))/SUMIFS(Actuals!$F:$F,Actuals!$A:$A,$A14,Actuals!$D:$D,$D14,Actuals!$B:$B,EOMONTH(DATE(2024,$C14-3,1),0))
)</f>
        <v>1.004897804174969</v>
      </c>
      <c r="P14" s="29">
        <f t="shared" si="0"/>
        <v>245750.72245951099</v>
      </c>
      <c r="Q14" s="2">
        <f t="shared" si="1"/>
        <v>6.0259537756780042E-4</v>
      </c>
      <c r="R14" s="29" t="str">
        <f t="shared" si="4"/>
        <v>1 train date (May-Aug)</v>
      </c>
      <c r="S14" s="29">
        <f t="shared" si="5"/>
        <v>1.0018126307383399</v>
      </c>
      <c r="T14" s="29">
        <f t="shared" si="2"/>
        <v>245333.97899972051</v>
      </c>
      <c r="U14" s="2">
        <f t="shared" si="3"/>
        <v>2.2973709938494485E-3</v>
      </c>
    </row>
    <row r="15" spans="1:21">
      <c r="A15">
        <v>150</v>
      </c>
      <c r="B15" s="1">
        <v>45930</v>
      </c>
      <c r="C15">
        <v>8</v>
      </c>
      <c r="D15">
        <v>1</v>
      </c>
      <c r="E15" t="s">
        <v>7</v>
      </c>
      <c r="F15" s="3">
        <v>242243.89703675924</v>
      </c>
      <c r="G15" s="3">
        <v>245898.9</v>
      </c>
      <c r="H15">
        <v>1</v>
      </c>
      <c r="I15" s="3">
        <v>-3655.0029632407532</v>
      </c>
      <c r="J15" s="3">
        <v>3655.0029632407532</v>
      </c>
      <c r="K15" s="2">
        <v>1.48638443004046E-2</v>
      </c>
      <c r="L15" s="6">
        <v>-1.48638443004046E-2</v>
      </c>
      <c r="M15" t="s">
        <v>22</v>
      </c>
      <c r="N15">
        <f>SUMIFS(Actuals!$F:$F,Actuals!$A:$A,$A15,Actuals!$D:$D,$D15,Actuals!$B:$B,EDATE($B15,-12))</f>
        <v>244552.95</v>
      </c>
      <c r="O15">
        <f>AVERAGE(SUMIFS(Actuals!$F:$F,Actuals!$A:$A,$A15,Actuals!$D:$D,$D15,Actuals!$B:$B,EOMONTH(DATE(2025,$C15-1,1),0))/SUMIFS(Actuals!$F:$F,Actuals!$A:$A,$A15,Actuals!$D:$D,$D15,Actuals!$B:$B,EOMONTH(DATE(2024,$C15-1,1),0)),
 SUMIFS(Actuals!$F:$F,Actuals!$A:$A,$A15,Actuals!$D:$D,$D15,Actuals!$B:$B,EOMONTH(DATE(2025,$C15-2,1),0))/SUMIFS(Actuals!$F:$F,Actuals!$A:$A,$A15,Actuals!$D:$D,$D15,Actuals!$B:$B,EOMONTH(DATE(2024,$C15-2,1),0)),
 SUMIFS(Actuals!$F:$F,Actuals!$A:$A,$A15,Actuals!$D:$D,$D15,Actuals!$B:$B,EOMONTH(DATE(2025,$C15-3,1),0))/SUMIFS(Actuals!$F:$F,Actuals!$A:$A,$A15,Actuals!$D:$D,$D15,Actuals!$B:$B,EOMONTH(DATE(2024,$C15-3,1),0))
)</f>
        <v>0.99728666089039164</v>
      </c>
      <c r="P15" s="29">
        <f t="shared" si="0"/>
        <v>243889.3949163949</v>
      </c>
      <c r="Q15" s="2">
        <f t="shared" si="1"/>
        <v>8.1720783769471689E-3</v>
      </c>
      <c r="R15" s="29" t="str">
        <f t="shared" si="4"/>
        <v>1 train date (May-Aug)</v>
      </c>
      <c r="S15" s="29">
        <f t="shared" si="5"/>
        <v>1.0018126307383399</v>
      </c>
      <c r="T15" s="29">
        <f t="shared" si="2"/>
        <v>242682.99577070333</v>
      </c>
      <c r="U15" s="2">
        <f t="shared" si="3"/>
        <v>1.307815622313342E-2</v>
      </c>
    </row>
    <row r="16" spans="1:21">
      <c r="A16">
        <v>150</v>
      </c>
      <c r="B16" s="1">
        <v>45930</v>
      </c>
      <c r="C16">
        <v>9</v>
      </c>
      <c r="D16">
        <v>1</v>
      </c>
      <c r="E16" t="s">
        <v>7</v>
      </c>
      <c r="F16" s="3">
        <v>244626.45838846071</v>
      </c>
      <c r="G16" s="3">
        <v>245898.9</v>
      </c>
      <c r="H16">
        <v>0</v>
      </c>
      <c r="I16" s="3">
        <v>-1272.4416115392814</v>
      </c>
      <c r="J16" s="3">
        <v>1272.4416115392814</v>
      </c>
      <c r="K16" s="2">
        <v>5.1746535325667602E-3</v>
      </c>
      <c r="L16" s="6">
        <v>-5.1746535325667602E-3</v>
      </c>
      <c r="M16" t="s">
        <v>22</v>
      </c>
      <c r="N16">
        <f>SUMIFS(Actuals!$F:$F,Actuals!$A:$A,$A16,Actuals!$D:$D,$D16,Actuals!$B:$B,EDATE($B16,-12))</f>
        <v>244552.95</v>
      </c>
      <c r="O16">
        <f>AVERAGE(SUMIFS(Actuals!$F:$F,Actuals!$A:$A,$A16,Actuals!$D:$D,$D16,Actuals!$B:$B,EOMONTH(DATE(2025,$C16-1,1),0))/SUMIFS(Actuals!$F:$F,Actuals!$A:$A,$A16,Actuals!$D:$D,$D16,Actuals!$B:$B,EOMONTH(DATE(2024,$C16-1,1),0)),
 SUMIFS(Actuals!$F:$F,Actuals!$A:$A,$A16,Actuals!$D:$D,$D16,Actuals!$B:$B,EOMONTH(DATE(2025,$C16-2,1),0))/SUMIFS(Actuals!$F:$F,Actuals!$A:$A,$A16,Actuals!$D:$D,$D16,Actuals!$B:$B,EOMONTH(DATE(2024,$C16-2,1),0)),
 SUMIFS(Actuals!$F:$F,Actuals!$A:$A,$A16,Actuals!$D:$D,$D16,Actuals!$B:$B,EOMONTH(DATE(2025,$C16-3,1),0))/SUMIFS(Actuals!$F:$F,Actuals!$A:$A,$A16,Actuals!$D:$D,$D16,Actuals!$B:$B,EOMONTH(DATE(2024,$C16-3,1),0))
)</f>
        <v>0.99602035937303424</v>
      </c>
      <c r="P16" s="29">
        <f t="shared" si="0"/>
        <v>243579.71714473568</v>
      </c>
      <c r="Q16" s="2">
        <f t="shared" si="1"/>
        <v>9.4314486777464755E-3</v>
      </c>
      <c r="R16" s="29" t="str">
        <f t="shared" si="4"/>
        <v>2 Test data (Sep-Nov)</v>
      </c>
      <c r="S16" s="29">
        <f t="shared" si="5"/>
        <v>1.0018126307383399</v>
      </c>
      <c r="T16" s="29">
        <f t="shared" si="2"/>
        <v>245069.87582634686</v>
      </c>
      <c r="U16" s="2">
        <f t="shared" si="3"/>
        <v>3.3714025302802558E-3</v>
      </c>
    </row>
    <row r="17" spans="1:21">
      <c r="A17">
        <v>150</v>
      </c>
      <c r="B17" s="1">
        <v>45961</v>
      </c>
      <c r="C17">
        <v>5</v>
      </c>
      <c r="D17">
        <v>1</v>
      </c>
      <c r="E17" t="s">
        <v>7</v>
      </c>
      <c r="F17" s="3">
        <v>243957.42827233195</v>
      </c>
      <c r="G17" s="3">
        <v>247799.7</v>
      </c>
      <c r="H17">
        <v>5</v>
      </c>
      <c r="I17" s="3">
        <v>-3842.2717276680632</v>
      </c>
      <c r="J17" s="3">
        <v>3842.2717276680632</v>
      </c>
      <c r="K17" s="2">
        <v>1.5505554396022501E-2</v>
      </c>
      <c r="L17" s="6">
        <v>-1.5505554396022501E-2</v>
      </c>
      <c r="M17" t="s">
        <v>22</v>
      </c>
      <c r="N17">
        <f>SUMIFS(Actuals!$F:$F,Actuals!$A:$A,$A17,Actuals!$D:$D,$D17,Actuals!$B:$B,EDATE($B17,-12))</f>
        <v>243596.7</v>
      </c>
      <c r="O17">
        <f>AVERAGE(SUMIFS(Actuals!$F:$F,Actuals!$A:$A,$A17,Actuals!$D:$D,$D17,Actuals!$B:$B,EOMONTH(DATE(2025,$C17-1,1),0))/SUMIFS(Actuals!$F:$F,Actuals!$A:$A,$A17,Actuals!$D:$D,$D17,Actuals!$B:$B,EOMONTH(DATE(2024,$C17-1,1),0)),
 SUMIFS(Actuals!$F:$F,Actuals!$A:$A,$A17,Actuals!$D:$D,$D17,Actuals!$B:$B,EOMONTH(DATE(2025,$C17-2,1),0))/SUMIFS(Actuals!$F:$F,Actuals!$A:$A,$A17,Actuals!$D:$D,$D17,Actuals!$B:$B,EOMONTH(DATE(2024,$C17-2,1),0)),
 SUMIFS(Actuals!$F:$F,Actuals!$A:$A,$A17,Actuals!$D:$D,$D17,Actuals!$B:$B,EOMONTH(DATE(2025,$C17-3,1),0))/SUMIFS(Actuals!$F:$F,Actuals!$A:$A,$A17,Actuals!$D:$D,$D17,Actuals!$B:$B,EOMONTH(DATE(2024,$C17-3,1),0))
)</f>
        <v>1.0184515417007221</v>
      </c>
      <c r="P17" s="29">
        <f t="shared" si="0"/>
        <v>248091.4346682083</v>
      </c>
      <c r="Q17" s="2">
        <f t="shared" si="1"/>
        <v>1.1773003284841997E-3</v>
      </c>
      <c r="R17" s="29" t="str">
        <f t="shared" si="4"/>
        <v>1 train date (May-Aug)</v>
      </c>
      <c r="S17" s="29">
        <f t="shared" si="5"/>
        <v>1.0018126307383399</v>
      </c>
      <c r="T17" s="29">
        <f t="shared" si="2"/>
        <v>244399.63300566474</v>
      </c>
      <c r="U17" s="2">
        <f t="shared" si="3"/>
        <v>1.3721029502195803E-2</v>
      </c>
    </row>
    <row r="18" spans="1:21">
      <c r="A18">
        <v>150</v>
      </c>
      <c r="B18" s="1">
        <v>45961</v>
      </c>
      <c r="C18">
        <v>6</v>
      </c>
      <c r="D18">
        <v>1</v>
      </c>
      <c r="E18" t="s">
        <v>7</v>
      </c>
      <c r="F18" s="3">
        <v>245473.37999367766</v>
      </c>
      <c r="G18" s="3">
        <v>247799.7</v>
      </c>
      <c r="H18">
        <v>4</v>
      </c>
      <c r="I18" s="3">
        <v>-2326.3200063223485</v>
      </c>
      <c r="J18" s="3">
        <v>2326.3200063223485</v>
      </c>
      <c r="K18" s="2">
        <v>9.3879048534858903E-3</v>
      </c>
      <c r="L18" s="6">
        <v>-9.3879048534858903E-3</v>
      </c>
      <c r="M18" t="s">
        <v>22</v>
      </c>
      <c r="N18">
        <f>SUMIFS(Actuals!$F:$F,Actuals!$A:$A,$A18,Actuals!$D:$D,$D18,Actuals!$B:$B,EDATE($B18,-12))</f>
        <v>243596.7</v>
      </c>
      <c r="O18">
        <f>AVERAGE(SUMIFS(Actuals!$F:$F,Actuals!$A:$A,$A18,Actuals!$D:$D,$D18,Actuals!$B:$B,EOMONTH(DATE(2025,$C18-1,1),0))/SUMIFS(Actuals!$F:$F,Actuals!$A:$A,$A18,Actuals!$D:$D,$D18,Actuals!$B:$B,EOMONTH(DATE(2024,$C18-1,1),0)),
 SUMIFS(Actuals!$F:$F,Actuals!$A:$A,$A18,Actuals!$D:$D,$D18,Actuals!$B:$B,EOMONTH(DATE(2025,$C18-2,1),0))/SUMIFS(Actuals!$F:$F,Actuals!$A:$A,$A18,Actuals!$D:$D,$D18,Actuals!$B:$B,EOMONTH(DATE(2024,$C18-2,1),0)),
 SUMIFS(Actuals!$F:$F,Actuals!$A:$A,$A18,Actuals!$D:$D,$D18,Actuals!$B:$B,EOMONTH(DATE(2025,$C18-3,1),0))/SUMIFS(Actuals!$F:$F,Actuals!$A:$A,$A18,Actuals!$D:$D,$D18,Actuals!$B:$B,EOMONTH(DATE(2024,$C18-3,1),0))
)</f>
        <v>1.0127007350619288</v>
      </c>
      <c r="P18" s="29">
        <f t="shared" si="0"/>
        <v>246690.55714866015</v>
      </c>
      <c r="Q18" s="2">
        <f t="shared" si="1"/>
        <v>4.4759652709016875E-3</v>
      </c>
      <c r="R18" s="29" t="str">
        <f t="shared" si="4"/>
        <v>1 train date (May-Aug)</v>
      </c>
      <c r="S18" s="29">
        <f t="shared" si="5"/>
        <v>1.0018126307383399</v>
      </c>
      <c r="T18" s="29">
        <f t="shared" si="2"/>
        <v>245918.33258769839</v>
      </c>
      <c r="U18" s="2">
        <f t="shared" si="3"/>
        <v>7.5922909200520595E-3</v>
      </c>
    </row>
    <row r="19" spans="1:21">
      <c r="A19">
        <v>150</v>
      </c>
      <c r="B19" s="1">
        <v>45961</v>
      </c>
      <c r="C19">
        <v>7</v>
      </c>
      <c r="D19">
        <v>1</v>
      </c>
      <c r="E19" t="s">
        <v>7</v>
      </c>
      <c r="F19" s="3">
        <v>244821.97114299514</v>
      </c>
      <c r="G19" s="3">
        <v>247799.7</v>
      </c>
      <c r="H19">
        <v>3</v>
      </c>
      <c r="I19" s="3">
        <v>-2977.7288570048695</v>
      </c>
      <c r="J19" s="3">
        <v>2977.7288570048695</v>
      </c>
      <c r="K19" s="2">
        <v>1.20166766021301E-2</v>
      </c>
      <c r="L19" s="6">
        <v>-1.20166766021301E-2</v>
      </c>
      <c r="M19" t="s">
        <v>22</v>
      </c>
      <c r="N19">
        <f>SUMIFS(Actuals!$F:$F,Actuals!$A:$A,$A19,Actuals!$D:$D,$D19,Actuals!$B:$B,EDATE($B19,-12))</f>
        <v>243596.7</v>
      </c>
      <c r="O19">
        <f>AVERAGE(SUMIFS(Actuals!$F:$F,Actuals!$A:$A,$A19,Actuals!$D:$D,$D19,Actuals!$B:$B,EOMONTH(DATE(2025,$C19-1,1),0))/SUMIFS(Actuals!$F:$F,Actuals!$A:$A,$A19,Actuals!$D:$D,$D19,Actuals!$B:$B,EOMONTH(DATE(2024,$C19-1,1),0)),
 SUMIFS(Actuals!$F:$F,Actuals!$A:$A,$A19,Actuals!$D:$D,$D19,Actuals!$B:$B,EOMONTH(DATE(2025,$C19-2,1),0))/SUMIFS(Actuals!$F:$F,Actuals!$A:$A,$A19,Actuals!$D:$D,$D19,Actuals!$B:$B,EOMONTH(DATE(2024,$C19-2,1),0)),
 SUMIFS(Actuals!$F:$F,Actuals!$A:$A,$A19,Actuals!$D:$D,$D19,Actuals!$B:$B,EOMONTH(DATE(2025,$C19-3,1),0))/SUMIFS(Actuals!$F:$F,Actuals!$A:$A,$A19,Actuals!$D:$D,$D19,Actuals!$B:$B,EOMONTH(DATE(2024,$C19-3,1),0))
)</f>
        <v>1.004897804174969</v>
      </c>
      <c r="P19" s="29">
        <f t="shared" si="0"/>
        <v>244789.78893426867</v>
      </c>
      <c r="Q19" s="2">
        <f t="shared" si="1"/>
        <v>1.2146548465277976E-2</v>
      </c>
      <c r="R19" s="29" t="str">
        <f t="shared" si="4"/>
        <v>1 train date (May-Aug)</v>
      </c>
      <c r="S19" s="29">
        <f t="shared" si="5"/>
        <v>1.0018126307383399</v>
      </c>
      <c r="T19" s="29">
        <f t="shared" si="2"/>
        <v>245265.74297330991</v>
      </c>
      <c r="U19" s="2">
        <f t="shared" si="3"/>
        <v>1.0225827661171902E-2</v>
      </c>
    </row>
    <row r="20" spans="1:21">
      <c r="A20">
        <v>150</v>
      </c>
      <c r="B20" s="1">
        <v>45961</v>
      </c>
      <c r="C20">
        <v>8</v>
      </c>
      <c r="D20">
        <v>1</v>
      </c>
      <c r="E20" t="s">
        <v>7</v>
      </c>
      <c r="F20" s="3">
        <v>241408.64302325583</v>
      </c>
      <c r="G20" s="3">
        <v>247799.7</v>
      </c>
      <c r="H20">
        <v>2</v>
      </c>
      <c r="I20" s="3">
        <v>-6391.0569767441775</v>
      </c>
      <c r="J20" s="3">
        <v>6391.0569767441775</v>
      </c>
      <c r="K20" s="2">
        <v>2.5791221606580501E-2</v>
      </c>
      <c r="L20" s="6">
        <v>-2.5791221606580501E-2</v>
      </c>
      <c r="M20" t="s">
        <v>22</v>
      </c>
      <c r="N20">
        <f>SUMIFS(Actuals!$F:$F,Actuals!$A:$A,$A20,Actuals!$D:$D,$D20,Actuals!$B:$B,EDATE($B20,-12))</f>
        <v>243596.7</v>
      </c>
      <c r="O20">
        <f>AVERAGE(SUMIFS(Actuals!$F:$F,Actuals!$A:$A,$A20,Actuals!$D:$D,$D20,Actuals!$B:$B,EOMONTH(DATE(2025,$C20-1,1),0))/SUMIFS(Actuals!$F:$F,Actuals!$A:$A,$A20,Actuals!$D:$D,$D20,Actuals!$B:$B,EOMONTH(DATE(2024,$C20-1,1),0)),
 SUMIFS(Actuals!$F:$F,Actuals!$A:$A,$A20,Actuals!$D:$D,$D20,Actuals!$B:$B,EOMONTH(DATE(2025,$C20-2,1),0))/SUMIFS(Actuals!$F:$F,Actuals!$A:$A,$A20,Actuals!$D:$D,$D20,Actuals!$B:$B,EOMONTH(DATE(2024,$C20-2,1),0)),
 SUMIFS(Actuals!$F:$F,Actuals!$A:$A,$A20,Actuals!$D:$D,$D20,Actuals!$B:$B,EOMONTH(DATE(2025,$C20-3,1),0))/SUMIFS(Actuals!$F:$F,Actuals!$A:$A,$A20,Actuals!$D:$D,$D20,Actuals!$B:$B,EOMONTH(DATE(2024,$C20-3,1),0))
)</f>
        <v>0.99728666089039164</v>
      </c>
      <c r="P20" s="29">
        <f t="shared" si="0"/>
        <v>242935.73954691848</v>
      </c>
      <c r="Q20" s="2">
        <f t="shared" si="1"/>
        <v>1.9628597020422245E-2</v>
      </c>
      <c r="R20" s="29" t="str">
        <f t="shared" si="4"/>
        <v>1 train date (May-Aug)</v>
      </c>
      <c r="S20" s="29">
        <f t="shared" si="5"/>
        <v>1.0018126307383399</v>
      </c>
      <c r="T20" s="29">
        <f t="shared" si="2"/>
        <v>241846.22775010072</v>
      </c>
      <c r="U20" s="2">
        <f t="shared" si="3"/>
        <v>2.4025340829304038E-2</v>
      </c>
    </row>
    <row r="21" spans="1:21">
      <c r="A21">
        <v>150</v>
      </c>
      <c r="B21" s="1">
        <v>45961</v>
      </c>
      <c r="C21">
        <v>9</v>
      </c>
      <c r="D21">
        <v>1</v>
      </c>
      <c r="E21" t="s">
        <v>7</v>
      </c>
      <c r="F21" s="3">
        <v>245005.2</v>
      </c>
      <c r="G21" s="3">
        <v>247799.7</v>
      </c>
      <c r="H21">
        <v>1</v>
      </c>
      <c r="I21" s="3">
        <v>-2794.5</v>
      </c>
      <c r="J21" s="3">
        <v>2794.5</v>
      </c>
      <c r="K21" s="2">
        <v>1.1277253362292201E-2</v>
      </c>
      <c r="L21" s="6">
        <v>-1.1277253362292201E-2</v>
      </c>
      <c r="M21" t="s">
        <v>22</v>
      </c>
      <c r="N21">
        <f>SUMIFS(Actuals!$F:$F,Actuals!$A:$A,$A21,Actuals!$D:$D,$D21,Actuals!$B:$B,EDATE($B21,-12))</f>
        <v>243596.7</v>
      </c>
      <c r="O21">
        <f>AVERAGE(SUMIFS(Actuals!$F:$F,Actuals!$A:$A,$A21,Actuals!$D:$D,$D21,Actuals!$B:$B,EOMONTH(DATE(2025,$C21-1,1),0))/SUMIFS(Actuals!$F:$F,Actuals!$A:$A,$A21,Actuals!$D:$D,$D21,Actuals!$B:$B,EOMONTH(DATE(2024,$C21-1,1),0)),
 SUMIFS(Actuals!$F:$F,Actuals!$A:$A,$A21,Actuals!$D:$D,$D21,Actuals!$B:$B,EOMONTH(DATE(2025,$C21-2,1),0))/SUMIFS(Actuals!$F:$F,Actuals!$A:$A,$A21,Actuals!$D:$D,$D21,Actuals!$B:$B,EOMONTH(DATE(2024,$C21-2,1),0)),
 SUMIFS(Actuals!$F:$F,Actuals!$A:$A,$A21,Actuals!$D:$D,$D21,Actuals!$B:$B,EOMONTH(DATE(2025,$C21-3,1),0))/SUMIFS(Actuals!$F:$F,Actuals!$A:$A,$A21,Actuals!$D:$D,$D21,Actuals!$B:$B,EOMONTH(DATE(2024,$C21-3,1),0))
)</f>
        <v>0.99602035937303424</v>
      </c>
      <c r="P21" s="29">
        <f t="shared" si="0"/>
        <v>242627.27267608521</v>
      </c>
      <c r="Q21" s="2">
        <f t="shared" si="1"/>
        <v>2.0873420443668019E-2</v>
      </c>
      <c r="R21" s="29" t="str">
        <f t="shared" si="4"/>
        <v>2 Test data (Sep-Nov)</v>
      </c>
      <c r="S21" s="29">
        <f t="shared" si="5"/>
        <v>1.0018126307383399</v>
      </c>
      <c r="T21" s="29">
        <f t="shared" si="2"/>
        <v>245449.30395657313</v>
      </c>
      <c r="U21" s="2">
        <f t="shared" si="3"/>
        <v>9.4850641200408276E-3</v>
      </c>
    </row>
    <row r="22" spans="1:21">
      <c r="A22">
        <v>150</v>
      </c>
      <c r="B22" s="1">
        <v>45961</v>
      </c>
      <c r="C22">
        <v>10</v>
      </c>
      <c r="D22">
        <v>1</v>
      </c>
      <c r="E22" t="s">
        <v>7</v>
      </c>
      <c r="F22" s="3">
        <v>245898.9</v>
      </c>
      <c r="G22" s="3">
        <v>247799.7</v>
      </c>
      <c r="H22">
        <v>0</v>
      </c>
      <c r="I22" s="3">
        <v>-1900.8000000000175</v>
      </c>
      <c r="J22" s="3">
        <v>1900.8000000000175</v>
      </c>
      <c r="K22" s="2">
        <v>7.6707114657524498E-3</v>
      </c>
      <c r="L22" s="6">
        <v>-7.6707114657524498E-3</v>
      </c>
      <c r="M22" t="s">
        <v>22</v>
      </c>
      <c r="N22">
        <f>SUMIFS(Actuals!$F:$F,Actuals!$A:$A,$A22,Actuals!$D:$D,$D22,Actuals!$B:$B,EDATE($B22,-12))</f>
        <v>243596.7</v>
      </c>
      <c r="O22">
        <f>AVERAGE(SUMIFS(Actuals!$F:$F,Actuals!$A:$A,$A22,Actuals!$D:$D,$D22,Actuals!$B:$B,EOMONTH(DATE(2025,$C22-1,1),0))/SUMIFS(Actuals!$F:$F,Actuals!$A:$A,$A22,Actuals!$D:$D,$D22,Actuals!$B:$B,EOMONTH(DATE(2024,$C22-1,1),0)),
 SUMIFS(Actuals!$F:$F,Actuals!$A:$A,$A22,Actuals!$D:$D,$D22,Actuals!$B:$B,EOMONTH(DATE(2025,$C22-2,1),0))/SUMIFS(Actuals!$F:$F,Actuals!$A:$A,$A22,Actuals!$D:$D,$D22,Actuals!$B:$B,EOMONTH(DATE(2024,$C22-2,1),0)),
 SUMIFS(Actuals!$F:$F,Actuals!$A:$A,$A22,Actuals!$D:$D,$D22,Actuals!$B:$B,EOMONTH(DATE(2025,$C22-3,1),0))/SUMIFS(Actuals!$F:$F,Actuals!$A:$A,$A22,Actuals!$D:$D,$D22,Actuals!$B:$B,EOMONTH(DATE(2024,$C22-3,1),0))
)</f>
        <v>0.99892254879037556</v>
      </c>
      <c r="P22" s="29">
        <f t="shared" si="0"/>
        <v>243334.23644092449</v>
      </c>
      <c r="Q22" s="2">
        <f t="shared" si="1"/>
        <v>1.8020455872527371E-2</v>
      </c>
      <c r="R22" s="29" t="str">
        <f t="shared" si="4"/>
        <v>2 Test data (Sep-Nov)</v>
      </c>
      <c r="S22" s="29">
        <f t="shared" si="5"/>
        <v>1.0018126307383399</v>
      </c>
      <c r="T22" s="29">
        <f t="shared" si="2"/>
        <v>246344.62390466398</v>
      </c>
      <c r="U22" s="2">
        <f t="shared" si="3"/>
        <v>5.8719848948002333E-3</v>
      </c>
    </row>
    <row r="23" spans="1:21">
      <c r="A23">
        <v>150</v>
      </c>
      <c r="B23" s="1">
        <v>45991</v>
      </c>
      <c r="C23">
        <v>5</v>
      </c>
      <c r="D23">
        <v>1</v>
      </c>
      <c r="E23" t="s">
        <v>7</v>
      </c>
      <c r="F23" s="3">
        <v>243840.3582811809</v>
      </c>
      <c r="G23" s="3">
        <v>248481.45</v>
      </c>
      <c r="H23">
        <v>6</v>
      </c>
      <c r="I23" s="3">
        <v>-4641.0917188191088</v>
      </c>
      <c r="J23" s="3">
        <v>4641.0917188191088</v>
      </c>
      <c r="K23" s="2">
        <v>1.8677819687622998E-2</v>
      </c>
      <c r="L23" s="6">
        <v>-1.8677819687622998E-2</v>
      </c>
      <c r="M23" t="s">
        <v>22</v>
      </c>
      <c r="N23">
        <f>SUMIFS(Actuals!$F:$F,Actuals!$A:$A,$A23,Actuals!$D:$D,$D23,Actuals!$B:$B,EDATE($B23,-12))</f>
        <v>242712.45</v>
      </c>
      <c r="O23">
        <f>AVERAGE(SUMIFS(Actuals!$F:$F,Actuals!$A:$A,$A23,Actuals!$D:$D,$D23,Actuals!$B:$B,EOMONTH(DATE(2025,$C23-1,1),0))/SUMIFS(Actuals!$F:$F,Actuals!$A:$A,$A23,Actuals!$D:$D,$D23,Actuals!$B:$B,EOMONTH(DATE(2024,$C23-1,1),0)),
 SUMIFS(Actuals!$F:$F,Actuals!$A:$A,$A23,Actuals!$D:$D,$D23,Actuals!$B:$B,EOMONTH(DATE(2025,$C23-2,1),0))/SUMIFS(Actuals!$F:$F,Actuals!$A:$A,$A23,Actuals!$D:$D,$D23,Actuals!$B:$B,EOMONTH(DATE(2024,$C23-2,1),0)),
 SUMIFS(Actuals!$F:$F,Actuals!$A:$A,$A23,Actuals!$D:$D,$D23,Actuals!$B:$B,EOMONTH(DATE(2025,$C23-3,1),0))/SUMIFS(Actuals!$F:$F,Actuals!$A:$A,$A23,Actuals!$D:$D,$D23,Actuals!$B:$B,EOMONTH(DATE(2024,$C23-3,1),0))
)</f>
        <v>1.0184515417007221</v>
      </c>
      <c r="P23" s="29">
        <f t="shared" si="0"/>
        <v>247190.86889245943</v>
      </c>
      <c r="Q23" s="2">
        <f t="shared" si="1"/>
        <v>5.1938730538661129E-3</v>
      </c>
      <c r="R23" s="29" t="str">
        <f t="shared" si="4"/>
        <v>1 train date (May-Aug)</v>
      </c>
      <c r="S23" s="29">
        <f t="shared" si="5"/>
        <v>1.0018126307383399</v>
      </c>
      <c r="T23" s="29">
        <f t="shared" si="2"/>
        <v>244282.35080984919</v>
      </c>
      <c r="U23" s="2">
        <f t="shared" si="3"/>
        <v>1.6899044939374042E-2</v>
      </c>
    </row>
    <row r="24" spans="1:21">
      <c r="A24">
        <v>150</v>
      </c>
      <c r="B24" s="1">
        <v>45991</v>
      </c>
      <c r="C24">
        <v>6</v>
      </c>
      <c r="D24">
        <v>1</v>
      </c>
      <c r="E24" t="s">
        <v>7</v>
      </c>
      <c r="F24" s="3">
        <v>245453.77344799228</v>
      </c>
      <c r="G24" s="3">
        <v>248481.45</v>
      </c>
      <c r="H24">
        <v>5</v>
      </c>
      <c r="I24" s="3">
        <v>-3027.6765520077315</v>
      </c>
      <c r="J24" s="3">
        <v>3027.6765520077315</v>
      </c>
      <c r="K24" s="2">
        <v>1.21847186259084E-2</v>
      </c>
      <c r="L24" s="6">
        <v>-1.21847186259084E-2</v>
      </c>
      <c r="M24" t="s">
        <v>22</v>
      </c>
      <c r="N24">
        <f>SUMIFS(Actuals!$F:$F,Actuals!$A:$A,$A24,Actuals!$D:$D,$D24,Actuals!$B:$B,EDATE($B24,-12))</f>
        <v>242712.45</v>
      </c>
      <c r="O24">
        <f>AVERAGE(SUMIFS(Actuals!$F:$F,Actuals!$A:$A,$A24,Actuals!$D:$D,$D24,Actuals!$B:$B,EOMONTH(DATE(2025,$C24-1,1),0))/SUMIFS(Actuals!$F:$F,Actuals!$A:$A,$A24,Actuals!$D:$D,$D24,Actuals!$B:$B,EOMONTH(DATE(2024,$C24-1,1),0)),
 SUMIFS(Actuals!$F:$F,Actuals!$A:$A,$A24,Actuals!$D:$D,$D24,Actuals!$B:$B,EOMONTH(DATE(2025,$C24-2,1),0))/SUMIFS(Actuals!$F:$F,Actuals!$A:$A,$A24,Actuals!$D:$D,$D24,Actuals!$B:$B,EOMONTH(DATE(2024,$C24-2,1),0)),
 SUMIFS(Actuals!$F:$F,Actuals!$A:$A,$A24,Actuals!$D:$D,$D24,Actuals!$B:$B,EOMONTH(DATE(2025,$C24-3,1),0))/SUMIFS(Actuals!$F:$F,Actuals!$A:$A,$A24,Actuals!$D:$D,$D24,Actuals!$B:$B,EOMONTH(DATE(2024,$C24-3,1),0))
)</f>
        <v>1.0127007350619288</v>
      </c>
      <c r="P24" s="29">
        <f t="shared" si="0"/>
        <v>245795.07652368167</v>
      </c>
      <c r="Q24" s="2">
        <f t="shared" si="1"/>
        <v>1.0811163072005357E-2</v>
      </c>
      <c r="R24" s="29" t="str">
        <f t="shared" si="4"/>
        <v>1 train date (May-Aug)</v>
      </c>
      <c r="S24" s="29">
        <f t="shared" si="5"/>
        <v>1.0018126307383399</v>
      </c>
      <c r="T24" s="29">
        <f t="shared" si="2"/>
        <v>245898.69050258564</v>
      </c>
      <c r="U24" s="2">
        <f t="shared" si="3"/>
        <v>1.039417428308782E-2</v>
      </c>
    </row>
    <row r="25" spans="1:21">
      <c r="A25">
        <v>150</v>
      </c>
      <c r="B25" s="1">
        <v>45991</v>
      </c>
      <c r="C25">
        <v>7</v>
      </c>
      <c r="D25">
        <v>1</v>
      </c>
      <c r="E25" t="s">
        <v>7</v>
      </c>
      <c r="F25" s="3">
        <v>244758.11561472857</v>
      </c>
      <c r="G25" s="3">
        <v>248481.45</v>
      </c>
      <c r="H25">
        <v>4</v>
      </c>
      <c r="I25" s="3">
        <v>-3723.3343852714461</v>
      </c>
      <c r="J25" s="3">
        <v>3723.3343852714461</v>
      </c>
      <c r="K25" s="2">
        <v>1.4984355513344901E-2</v>
      </c>
      <c r="L25" s="6">
        <v>-1.4984355513344901E-2</v>
      </c>
      <c r="M25" t="s">
        <v>22</v>
      </c>
      <c r="N25">
        <f>SUMIFS(Actuals!$F:$F,Actuals!$A:$A,$A25,Actuals!$D:$D,$D25,Actuals!$B:$B,EDATE($B25,-12))</f>
        <v>242712.45</v>
      </c>
      <c r="O25">
        <f>AVERAGE(SUMIFS(Actuals!$F:$F,Actuals!$A:$A,$A25,Actuals!$D:$D,$D25,Actuals!$B:$B,EOMONTH(DATE(2025,$C25-1,1),0))/SUMIFS(Actuals!$F:$F,Actuals!$A:$A,$A25,Actuals!$D:$D,$D25,Actuals!$B:$B,EOMONTH(DATE(2024,$C25-1,1),0)),
 SUMIFS(Actuals!$F:$F,Actuals!$A:$A,$A25,Actuals!$D:$D,$D25,Actuals!$B:$B,EOMONTH(DATE(2025,$C25-2,1),0))/SUMIFS(Actuals!$F:$F,Actuals!$A:$A,$A25,Actuals!$D:$D,$D25,Actuals!$B:$B,EOMONTH(DATE(2024,$C25-2,1),0)),
 SUMIFS(Actuals!$F:$F,Actuals!$A:$A,$A25,Actuals!$D:$D,$D25,Actuals!$B:$B,EOMONTH(DATE(2025,$C25-3,1),0))/SUMIFS(Actuals!$F:$F,Actuals!$A:$A,$A25,Actuals!$D:$D,$D25,Actuals!$B:$B,EOMONTH(DATE(2024,$C25-3,1),0))
)</f>
        <v>1.004897804174969</v>
      </c>
      <c r="P25" s="29">
        <f t="shared" si="0"/>
        <v>243901.20805092697</v>
      </c>
      <c r="Q25" s="2">
        <f t="shared" si="1"/>
        <v>1.8432933118641408E-2</v>
      </c>
      <c r="R25" s="29" t="str">
        <f t="shared" si="4"/>
        <v>1 train date (May-Aug)</v>
      </c>
      <c r="S25" s="29">
        <f t="shared" si="5"/>
        <v>1.0018126307383399</v>
      </c>
      <c r="T25" s="29">
        <f t="shared" si="2"/>
        <v>245201.77169854997</v>
      </c>
      <c r="U25" s="2">
        <f t="shared" si="3"/>
        <v>1.3198885878402752E-2</v>
      </c>
    </row>
    <row r="26" spans="1:21">
      <c r="A26">
        <v>150</v>
      </c>
      <c r="B26" s="1">
        <v>45991</v>
      </c>
      <c r="C26">
        <v>8</v>
      </c>
      <c r="D26">
        <v>1</v>
      </c>
      <c r="E26" t="s">
        <v>7</v>
      </c>
      <c r="F26" s="3">
        <v>241425</v>
      </c>
      <c r="G26" s="3">
        <v>248481.45</v>
      </c>
      <c r="H26">
        <v>3</v>
      </c>
      <c r="I26" s="3">
        <v>-7056.4500000000116</v>
      </c>
      <c r="J26" s="3">
        <v>7056.4500000000116</v>
      </c>
      <c r="K26" s="2">
        <v>2.8398296935244101E-2</v>
      </c>
      <c r="L26" s="6">
        <v>-2.8398296935244101E-2</v>
      </c>
      <c r="M26" t="s">
        <v>22</v>
      </c>
      <c r="N26">
        <f>SUMIFS(Actuals!$F:$F,Actuals!$A:$A,$A26,Actuals!$D:$D,$D26,Actuals!$B:$B,EDATE($B26,-12))</f>
        <v>242712.45</v>
      </c>
      <c r="O26">
        <f>AVERAGE(SUMIFS(Actuals!$F:$F,Actuals!$A:$A,$A26,Actuals!$D:$D,$D26,Actuals!$B:$B,EOMONTH(DATE(2025,$C26-1,1),0))/SUMIFS(Actuals!$F:$F,Actuals!$A:$A,$A26,Actuals!$D:$D,$D26,Actuals!$B:$B,EOMONTH(DATE(2024,$C26-1,1),0)),
 SUMIFS(Actuals!$F:$F,Actuals!$A:$A,$A26,Actuals!$D:$D,$D26,Actuals!$B:$B,EOMONTH(DATE(2025,$C26-2,1),0))/SUMIFS(Actuals!$F:$F,Actuals!$A:$A,$A26,Actuals!$D:$D,$D26,Actuals!$B:$B,EOMONTH(DATE(2024,$C26-2,1),0)),
 SUMIFS(Actuals!$F:$F,Actuals!$A:$A,$A26,Actuals!$D:$D,$D26,Actuals!$B:$B,EOMONTH(DATE(2025,$C26-3,1),0))/SUMIFS(Actuals!$F:$F,Actuals!$A:$A,$A26,Actuals!$D:$D,$D26,Actuals!$B:$B,EOMONTH(DATE(2024,$C26-3,1),0))
)</f>
        <v>0.99728666089039164</v>
      </c>
      <c r="P26" s="29">
        <f t="shared" si="0"/>
        <v>242053.88881702613</v>
      </c>
      <c r="Q26" s="2">
        <f t="shared" si="1"/>
        <v>2.5867368300425957E-2</v>
      </c>
      <c r="R26" s="29" t="str">
        <f t="shared" si="4"/>
        <v>1 train date (May-Aug)</v>
      </c>
      <c r="S26" s="29">
        <f t="shared" si="5"/>
        <v>1.0018126307383399</v>
      </c>
      <c r="T26" s="29">
        <f t="shared" si="2"/>
        <v>241862.61437600371</v>
      </c>
      <c r="U26" s="2">
        <f t="shared" si="3"/>
        <v>2.6637141822845541E-2</v>
      </c>
    </row>
    <row r="27" spans="1:21">
      <c r="A27">
        <v>150</v>
      </c>
      <c r="B27" s="1">
        <v>45991</v>
      </c>
      <c r="C27">
        <v>9</v>
      </c>
      <c r="D27">
        <v>1</v>
      </c>
      <c r="E27" t="s">
        <v>7</v>
      </c>
      <c r="F27" s="3">
        <v>244825.2</v>
      </c>
      <c r="G27" s="3">
        <v>248481.45</v>
      </c>
      <c r="H27">
        <v>2</v>
      </c>
      <c r="I27" s="3">
        <v>-3656.25</v>
      </c>
      <c r="J27" s="3">
        <v>3656.25</v>
      </c>
      <c r="K27" s="2">
        <v>1.4714378075305E-2</v>
      </c>
      <c r="L27" s="6">
        <v>-1.4714378075305E-2</v>
      </c>
      <c r="M27" t="s">
        <v>22</v>
      </c>
      <c r="N27">
        <f>SUMIFS(Actuals!$F:$F,Actuals!$A:$A,$A27,Actuals!$D:$D,$D27,Actuals!$B:$B,EDATE($B27,-12))</f>
        <v>242712.45</v>
      </c>
      <c r="O27">
        <f>AVERAGE(SUMIFS(Actuals!$F:$F,Actuals!$A:$A,$A27,Actuals!$D:$D,$D27,Actuals!$B:$B,EOMONTH(DATE(2025,$C27-1,1),0))/SUMIFS(Actuals!$F:$F,Actuals!$A:$A,$A27,Actuals!$D:$D,$D27,Actuals!$B:$B,EOMONTH(DATE(2024,$C27-1,1),0)),
 SUMIFS(Actuals!$F:$F,Actuals!$A:$A,$A27,Actuals!$D:$D,$D27,Actuals!$B:$B,EOMONTH(DATE(2025,$C27-2,1),0))/SUMIFS(Actuals!$F:$F,Actuals!$A:$A,$A27,Actuals!$D:$D,$D27,Actuals!$B:$B,EOMONTH(DATE(2024,$C27-2,1),0)),
 SUMIFS(Actuals!$F:$F,Actuals!$A:$A,$A27,Actuals!$D:$D,$D27,Actuals!$B:$B,EOMONTH(DATE(2025,$C27-3,1),0))/SUMIFS(Actuals!$F:$F,Actuals!$A:$A,$A27,Actuals!$D:$D,$D27,Actuals!$B:$B,EOMONTH(DATE(2024,$C27-3,1),0))
)</f>
        <v>0.99602035937303424</v>
      </c>
      <c r="P27" s="29">
        <f t="shared" si="0"/>
        <v>241746.54167330961</v>
      </c>
      <c r="Q27" s="2">
        <f t="shared" si="1"/>
        <v>2.7104270063984272E-2</v>
      </c>
      <c r="R27" s="29" t="str">
        <f t="shared" si="4"/>
        <v>2 Test data (Sep-Nov)</v>
      </c>
      <c r="S27" s="29">
        <f t="shared" si="5"/>
        <v>1.0018126307383399</v>
      </c>
      <c r="T27" s="29">
        <f t="shared" si="2"/>
        <v>245268.97768304023</v>
      </c>
      <c r="U27" s="2">
        <f t="shared" si="3"/>
        <v>1.2928419070959967E-2</v>
      </c>
    </row>
    <row r="28" spans="1:21">
      <c r="A28">
        <v>150</v>
      </c>
      <c r="B28" s="1">
        <v>45991</v>
      </c>
      <c r="C28">
        <v>10</v>
      </c>
      <c r="D28">
        <v>1</v>
      </c>
      <c r="E28" t="s">
        <v>7</v>
      </c>
      <c r="F28" s="3">
        <v>245898.9</v>
      </c>
      <c r="G28" s="3">
        <v>248481.45</v>
      </c>
      <c r="H28">
        <v>1</v>
      </c>
      <c r="I28" s="3">
        <v>-2582.5500000000175</v>
      </c>
      <c r="J28" s="3">
        <v>2582.5500000000175</v>
      </c>
      <c r="K28" s="2">
        <v>1.03933311722063E-2</v>
      </c>
      <c r="L28" s="6">
        <v>-1.03933311722063E-2</v>
      </c>
      <c r="M28" t="s">
        <v>22</v>
      </c>
      <c r="N28">
        <f>SUMIFS(Actuals!$F:$F,Actuals!$A:$A,$A28,Actuals!$D:$D,$D28,Actuals!$B:$B,EDATE($B28,-12))</f>
        <v>242712.45</v>
      </c>
      <c r="O28">
        <f>AVERAGE(SUMIFS(Actuals!$F:$F,Actuals!$A:$A,$A28,Actuals!$D:$D,$D28,Actuals!$B:$B,EOMONTH(DATE(2025,$C28-1,1),0))/SUMIFS(Actuals!$F:$F,Actuals!$A:$A,$A28,Actuals!$D:$D,$D28,Actuals!$B:$B,EOMONTH(DATE(2024,$C28-1,1),0)),
 SUMIFS(Actuals!$F:$F,Actuals!$A:$A,$A28,Actuals!$D:$D,$D28,Actuals!$B:$B,EOMONTH(DATE(2025,$C28-2,1),0))/SUMIFS(Actuals!$F:$F,Actuals!$A:$A,$A28,Actuals!$D:$D,$D28,Actuals!$B:$B,EOMONTH(DATE(2024,$C28-2,1),0)),
 SUMIFS(Actuals!$F:$F,Actuals!$A:$A,$A28,Actuals!$D:$D,$D28,Actuals!$B:$B,EOMONTH(DATE(2025,$C28-3,1),0))/SUMIFS(Actuals!$F:$F,Actuals!$A:$A,$A28,Actuals!$D:$D,$D28,Actuals!$B:$B,EOMONTH(DATE(2024,$C28-3,1),0))
)</f>
        <v>0.99892254879037556</v>
      </c>
      <c r="P28" s="29">
        <f t="shared" si="0"/>
        <v>242450.9391771566</v>
      </c>
      <c r="Q28" s="2">
        <f t="shared" si="1"/>
        <v>2.4269460850471578E-2</v>
      </c>
      <c r="R28" s="29" t="str">
        <f t="shared" si="4"/>
        <v>2 Test data (Sep-Nov)</v>
      </c>
      <c r="S28" s="29">
        <f t="shared" si="5"/>
        <v>1.0018126307383399</v>
      </c>
      <c r="T28" s="29">
        <f t="shared" si="2"/>
        <v>246344.62390466398</v>
      </c>
      <c r="U28" s="2">
        <f t="shared" si="3"/>
        <v>8.5995397054227964E-3</v>
      </c>
    </row>
    <row r="29" spans="1:21">
      <c r="A29">
        <v>150</v>
      </c>
      <c r="B29" s="1">
        <v>45991</v>
      </c>
      <c r="C29">
        <v>11</v>
      </c>
      <c r="D29">
        <v>1</v>
      </c>
      <c r="E29" t="s">
        <v>7</v>
      </c>
      <c r="F29" s="3">
        <v>247121.26374623258</v>
      </c>
      <c r="G29" s="3">
        <v>248481.45</v>
      </c>
      <c r="H29">
        <v>0</v>
      </c>
      <c r="I29" s="3">
        <v>-1360.1862537674315</v>
      </c>
      <c r="J29" s="3">
        <v>1360.1862537674315</v>
      </c>
      <c r="K29" s="2">
        <v>5.4739951564490297E-3</v>
      </c>
      <c r="L29" s="6">
        <v>-5.4739951564490297E-3</v>
      </c>
      <c r="M29" t="s">
        <v>22</v>
      </c>
      <c r="N29">
        <f>SUMIFS(Actuals!$F:$F,Actuals!$A:$A,$A29,Actuals!$D:$D,$D29,Actuals!$B:$B,EDATE($B29,-12))</f>
        <v>242712.45</v>
      </c>
      <c r="O29">
        <f>AVERAGE(SUMIFS(Actuals!$F:$F,Actuals!$A:$A,$A29,Actuals!$D:$D,$D29,Actuals!$B:$B,EOMONTH(DATE(2025,$C29-1,1),0))/SUMIFS(Actuals!$F:$F,Actuals!$A:$A,$A29,Actuals!$D:$D,$D29,Actuals!$B:$B,EOMONTH(DATE(2024,$C29-1,1),0)),
 SUMIFS(Actuals!$F:$F,Actuals!$A:$A,$A29,Actuals!$D:$D,$D29,Actuals!$B:$B,EOMONTH(DATE(2025,$C29-2,1),0))/SUMIFS(Actuals!$F:$F,Actuals!$A:$A,$A29,Actuals!$D:$D,$D29,Actuals!$B:$B,EOMONTH(DATE(2024,$C29-2,1),0)),
 SUMIFS(Actuals!$F:$F,Actuals!$A:$A,$A29,Actuals!$D:$D,$D29,Actuals!$B:$B,EOMONTH(DATE(2025,$C29-3,1),0))/SUMIFS(Actuals!$F:$F,Actuals!$A:$A,$A29,Actuals!$D:$D,$D29,Actuals!$B:$B,EOMONTH(DATE(2024,$C29-3,1),0))
)</f>
        <v>1.0068009793908514</v>
      </c>
      <c r="P29" s="29">
        <f t="shared" si="0"/>
        <v>244363.13237035307</v>
      </c>
      <c r="Q29" s="2">
        <f t="shared" si="1"/>
        <v>1.6573943969044557E-2</v>
      </c>
      <c r="R29" s="29" t="str">
        <f t="shared" si="4"/>
        <v>2 Test data (Sep-Nov)</v>
      </c>
      <c r="S29" s="29">
        <f t="shared" si="5"/>
        <v>1.0018126307383399</v>
      </c>
      <c r="T29" s="29">
        <f t="shared" si="2"/>
        <v>247569.20334499641</v>
      </c>
      <c r="U29" s="2">
        <f t="shared" si="3"/>
        <v>3.6712867499912134E-3</v>
      </c>
    </row>
    <row r="30" spans="1:21">
      <c r="A30">
        <v>2370</v>
      </c>
      <c r="B30" s="1">
        <v>45808</v>
      </c>
      <c r="C30">
        <v>5</v>
      </c>
      <c r="D30">
        <v>1</v>
      </c>
      <c r="E30" t="s">
        <v>7</v>
      </c>
      <c r="F30" s="3">
        <v>16843.018500000002</v>
      </c>
      <c r="G30" s="3">
        <v>15355.35</v>
      </c>
      <c r="H30">
        <v>0</v>
      </c>
      <c r="I30" s="3">
        <v>1487.6685000000016</v>
      </c>
      <c r="J30" s="3">
        <v>1487.6685000000016</v>
      </c>
      <c r="K30" s="2">
        <v>9.6882747706825395E-2</v>
      </c>
      <c r="L30" s="6">
        <v>9.6882747706825395E-2</v>
      </c>
      <c r="M30" t="s">
        <v>26</v>
      </c>
      <c r="N30">
        <f>SUMIFS(Actuals!$F:$F,Actuals!$A:$A,$A30,Actuals!$D:$D,$D30,Actuals!$B:$B,EDATE($B30,-12))</f>
        <v>14475.6</v>
      </c>
      <c r="O30">
        <f>AVERAGE(SUMIFS(Actuals!$F:$F,Actuals!$A:$A,$A30,Actuals!$D:$D,$D30,Actuals!$B:$B,EOMONTH(DATE(2025,$C30-1,1),0))/SUMIFS(Actuals!$F:$F,Actuals!$A:$A,$A30,Actuals!$D:$D,$D30,Actuals!$B:$B,EOMONTH(DATE(2024,$C30-1,1),0)),
 SUMIFS(Actuals!$F:$F,Actuals!$A:$A,$A30,Actuals!$D:$D,$D30,Actuals!$B:$B,EOMONTH(DATE(2025,$C30-2,1),0))/SUMIFS(Actuals!$F:$F,Actuals!$A:$A,$A30,Actuals!$D:$D,$D30,Actuals!$B:$B,EOMONTH(DATE(2024,$C30-2,1),0)),
 SUMIFS(Actuals!$F:$F,Actuals!$A:$A,$A30,Actuals!$D:$D,$D30,Actuals!$B:$B,EOMONTH(DATE(2025,$C30-3,1),0))/SUMIFS(Actuals!$F:$F,Actuals!$A:$A,$A30,Actuals!$D:$D,$D30,Actuals!$B:$B,EOMONTH(DATE(2024,$C30-3,1),0))
)</f>
        <v>1.1725813150157078</v>
      </c>
      <c r="P30" s="29">
        <f t="shared" si="0"/>
        <v>16973.818083641381</v>
      </c>
      <c r="Q30" s="2">
        <f t="shared" si="1"/>
        <v>0.10540092434502508</v>
      </c>
      <c r="R30" s="29" t="str">
        <f t="shared" si="4"/>
        <v>1 train date (May-Aug)</v>
      </c>
      <c r="S30" s="29">
        <f t="shared" si="5"/>
        <v>1.1836764017367896</v>
      </c>
      <c r="T30" s="29">
        <f t="shared" si="2"/>
        <v>19936.683532466181</v>
      </c>
      <c r="U30" s="2">
        <f t="shared" si="3"/>
        <v>0.29835422393277783</v>
      </c>
    </row>
    <row r="31" spans="1:21">
      <c r="A31">
        <v>2370</v>
      </c>
      <c r="B31" s="1">
        <v>45838</v>
      </c>
      <c r="C31">
        <v>5</v>
      </c>
      <c r="D31">
        <v>1</v>
      </c>
      <c r="E31" t="s">
        <v>7</v>
      </c>
      <c r="F31" s="3">
        <v>16674.588315000001</v>
      </c>
      <c r="G31" s="3">
        <v>17416.350000000002</v>
      </c>
      <c r="H31">
        <v>1</v>
      </c>
      <c r="I31" s="3">
        <v>-741.76168500000131</v>
      </c>
      <c r="J31" s="3">
        <v>741.76168500000131</v>
      </c>
      <c r="K31" s="2">
        <v>4.2589962018448203E-2</v>
      </c>
      <c r="L31" s="6">
        <v>-4.2589962018448203E-2</v>
      </c>
      <c r="M31" t="s">
        <v>26</v>
      </c>
      <c r="N31">
        <f>SUMIFS(Actuals!$F:$F,Actuals!$A:$A,$A31,Actuals!$D:$D,$D31,Actuals!$B:$B,EDATE($B31,-12))</f>
        <v>17269.2</v>
      </c>
      <c r="O31">
        <f>AVERAGE(SUMIFS(Actuals!$F:$F,Actuals!$A:$A,$A31,Actuals!$D:$D,$D31,Actuals!$B:$B,EOMONTH(DATE(2025,$C31-1,1),0))/SUMIFS(Actuals!$F:$F,Actuals!$A:$A,$A31,Actuals!$D:$D,$D31,Actuals!$B:$B,EOMONTH(DATE(2024,$C31-1,1),0)),
 SUMIFS(Actuals!$F:$F,Actuals!$A:$A,$A31,Actuals!$D:$D,$D31,Actuals!$B:$B,EOMONTH(DATE(2025,$C31-2,1),0))/SUMIFS(Actuals!$F:$F,Actuals!$A:$A,$A31,Actuals!$D:$D,$D31,Actuals!$B:$B,EOMONTH(DATE(2024,$C31-2,1),0)),
 SUMIFS(Actuals!$F:$F,Actuals!$A:$A,$A31,Actuals!$D:$D,$D31,Actuals!$B:$B,EOMONTH(DATE(2025,$C31-3,1),0))/SUMIFS(Actuals!$F:$F,Actuals!$A:$A,$A31,Actuals!$D:$D,$D31,Actuals!$B:$B,EOMONTH(DATE(2024,$C31-3,1),0))
)</f>
        <v>1.1725813150157078</v>
      </c>
      <c r="P31" s="29">
        <f t="shared" si="0"/>
        <v>20249.541245269262</v>
      </c>
      <c r="Q31" s="2">
        <f t="shared" si="1"/>
        <v>0.16267422538415105</v>
      </c>
      <c r="R31" s="29" t="str">
        <f t="shared" si="4"/>
        <v>1 train date (May-Aug)</v>
      </c>
      <c r="S31" s="29">
        <f t="shared" si="5"/>
        <v>1.1836764017367896</v>
      </c>
      <c r="T31" s="29">
        <f t="shared" si="2"/>
        <v>19737.316697141519</v>
      </c>
      <c r="U31" s="2">
        <f t="shared" si="3"/>
        <v>0.13326366874468629</v>
      </c>
    </row>
    <row r="32" spans="1:21">
      <c r="A32">
        <v>2370</v>
      </c>
      <c r="B32" s="1">
        <v>45838</v>
      </c>
      <c r="C32">
        <v>6</v>
      </c>
      <c r="D32">
        <v>1</v>
      </c>
      <c r="E32" t="s">
        <v>7</v>
      </c>
      <c r="F32" s="3">
        <v>16674.588315000001</v>
      </c>
      <c r="G32" s="3">
        <v>17416.350000000002</v>
      </c>
      <c r="H32">
        <v>0</v>
      </c>
      <c r="I32" s="3">
        <v>-741.76168500000131</v>
      </c>
      <c r="J32" s="3">
        <v>741.76168500000131</v>
      </c>
      <c r="K32" s="2">
        <v>4.2589962018448203E-2</v>
      </c>
      <c r="L32" s="6">
        <v>-4.2589962018448203E-2</v>
      </c>
      <c r="M32" t="s">
        <v>26</v>
      </c>
      <c r="N32">
        <f>SUMIFS(Actuals!$F:$F,Actuals!$A:$A,$A32,Actuals!$D:$D,$D32,Actuals!$B:$B,EDATE($B32,-12))</f>
        <v>17269.2</v>
      </c>
      <c r="O32">
        <f>AVERAGE(SUMIFS(Actuals!$F:$F,Actuals!$A:$A,$A32,Actuals!$D:$D,$D32,Actuals!$B:$B,EOMONTH(DATE(2025,$C32-1,1),0))/SUMIFS(Actuals!$F:$F,Actuals!$A:$A,$A32,Actuals!$D:$D,$D32,Actuals!$B:$B,EOMONTH(DATE(2024,$C32-1,1),0)),
 SUMIFS(Actuals!$F:$F,Actuals!$A:$A,$A32,Actuals!$D:$D,$D32,Actuals!$B:$B,EOMONTH(DATE(2025,$C32-2,1),0))/SUMIFS(Actuals!$F:$F,Actuals!$A:$A,$A32,Actuals!$D:$D,$D32,Actuals!$B:$B,EOMONTH(DATE(2024,$C32-2,1),0)),
 SUMIFS(Actuals!$F:$F,Actuals!$A:$A,$A32,Actuals!$D:$D,$D32,Actuals!$B:$B,EOMONTH(DATE(2025,$C32-3,1),0))/SUMIFS(Actuals!$F:$F,Actuals!$A:$A,$A32,Actuals!$D:$D,$D32,Actuals!$B:$B,EOMONTH(DATE(2024,$C32-3,1),0))
)</f>
        <v>1.1325936750569638</v>
      </c>
      <c r="P32" s="29">
        <f t="shared" si="0"/>
        <v>19558.986693293722</v>
      </c>
      <c r="Q32" s="2">
        <f t="shared" si="1"/>
        <v>0.12302443929375097</v>
      </c>
      <c r="R32" s="29" t="str">
        <f t="shared" si="4"/>
        <v>1 train date (May-Aug)</v>
      </c>
      <c r="S32" s="29">
        <f t="shared" si="5"/>
        <v>1.1836764017367896</v>
      </c>
      <c r="T32" s="29">
        <f t="shared" si="2"/>
        <v>19737.316697141519</v>
      </c>
      <c r="U32" s="2">
        <f t="shared" si="3"/>
        <v>0.13326366874468629</v>
      </c>
    </row>
    <row r="33" spans="1:21">
      <c r="A33">
        <v>2370</v>
      </c>
      <c r="B33" s="1">
        <v>45869</v>
      </c>
      <c r="C33">
        <v>5</v>
      </c>
      <c r="D33">
        <v>1</v>
      </c>
      <c r="E33" t="s">
        <v>7</v>
      </c>
      <c r="F33" s="3">
        <v>16507.84243185</v>
      </c>
      <c r="G33" s="3">
        <v>13196.25</v>
      </c>
      <c r="H33">
        <v>2</v>
      </c>
      <c r="I33" s="3">
        <v>3311.5924318500001</v>
      </c>
      <c r="J33" s="3">
        <v>3311.5924318500001</v>
      </c>
      <c r="K33" s="2">
        <v>0.25094950700767299</v>
      </c>
      <c r="L33" s="6">
        <v>0.25094950700767299</v>
      </c>
      <c r="M33" t="s">
        <v>26</v>
      </c>
      <c r="N33">
        <f>SUMIFS(Actuals!$F:$F,Actuals!$A:$A,$A33,Actuals!$D:$D,$D33,Actuals!$B:$B,EDATE($B33,-12))</f>
        <v>15557.4</v>
      </c>
      <c r="O33">
        <f>AVERAGE(SUMIFS(Actuals!$F:$F,Actuals!$A:$A,$A33,Actuals!$D:$D,$D33,Actuals!$B:$B,EOMONTH(DATE(2025,$C33-1,1),0))/SUMIFS(Actuals!$F:$F,Actuals!$A:$A,$A33,Actuals!$D:$D,$D33,Actuals!$B:$B,EOMONTH(DATE(2024,$C33-1,1),0)),
 SUMIFS(Actuals!$F:$F,Actuals!$A:$A,$A33,Actuals!$D:$D,$D33,Actuals!$B:$B,EOMONTH(DATE(2025,$C33-2,1),0))/SUMIFS(Actuals!$F:$F,Actuals!$A:$A,$A33,Actuals!$D:$D,$D33,Actuals!$B:$B,EOMONTH(DATE(2024,$C33-2,1),0)),
 SUMIFS(Actuals!$F:$F,Actuals!$A:$A,$A33,Actuals!$D:$D,$D33,Actuals!$B:$B,EOMONTH(DATE(2025,$C33-3,1),0))/SUMIFS(Actuals!$F:$F,Actuals!$A:$A,$A33,Actuals!$D:$D,$D33,Actuals!$B:$B,EOMONTH(DATE(2024,$C33-3,1),0))
)</f>
        <v>1.1725813150157078</v>
      </c>
      <c r="P33" s="29">
        <f t="shared" si="0"/>
        <v>18242.316550225372</v>
      </c>
      <c r="Q33" s="2">
        <f t="shared" si="1"/>
        <v>0.38238640145688146</v>
      </c>
      <c r="R33" s="29" t="str">
        <f t="shared" si="4"/>
        <v>1 train date (May-Aug)</v>
      </c>
      <c r="S33" s="29">
        <f t="shared" si="5"/>
        <v>1.1836764017367896</v>
      </c>
      <c r="T33" s="29">
        <f t="shared" si="2"/>
        <v>19539.943530170101</v>
      </c>
      <c r="U33" s="2">
        <f t="shared" si="3"/>
        <v>0.48071941120925271</v>
      </c>
    </row>
    <row r="34" spans="1:21">
      <c r="A34">
        <v>2370</v>
      </c>
      <c r="B34" s="1">
        <v>45869</v>
      </c>
      <c r="C34">
        <v>6</v>
      </c>
      <c r="D34">
        <v>1</v>
      </c>
      <c r="E34" t="s">
        <v>7</v>
      </c>
      <c r="F34" s="3">
        <v>16507.84243185</v>
      </c>
      <c r="G34" s="3">
        <v>13196.25</v>
      </c>
      <c r="H34">
        <v>1</v>
      </c>
      <c r="I34" s="3">
        <v>3311.5924318500001</v>
      </c>
      <c r="J34" s="3">
        <v>3311.5924318500001</v>
      </c>
      <c r="K34" s="2">
        <v>0.25094950700767299</v>
      </c>
      <c r="L34" s="6">
        <v>0.25094950700767299</v>
      </c>
      <c r="M34" t="s">
        <v>26</v>
      </c>
      <c r="N34">
        <f>SUMIFS(Actuals!$F:$F,Actuals!$A:$A,$A34,Actuals!$D:$D,$D34,Actuals!$B:$B,EDATE($B34,-12))</f>
        <v>15557.4</v>
      </c>
      <c r="O34">
        <f>AVERAGE(SUMIFS(Actuals!$F:$F,Actuals!$A:$A,$A34,Actuals!$D:$D,$D34,Actuals!$B:$B,EOMONTH(DATE(2025,$C34-1,1),0))/SUMIFS(Actuals!$F:$F,Actuals!$A:$A,$A34,Actuals!$D:$D,$D34,Actuals!$B:$B,EOMONTH(DATE(2024,$C34-1,1),0)),
 SUMIFS(Actuals!$F:$F,Actuals!$A:$A,$A34,Actuals!$D:$D,$D34,Actuals!$B:$B,EOMONTH(DATE(2025,$C34-2,1),0))/SUMIFS(Actuals!$F:$F,Actuals!$A:$A,$A34,Actuals!$D:$D,$D34,Actuals!$B:$B,EOMONTH(DATE(2024,$C34-2,1),0)),
 SUMIFS(Actuals!$F:$F,Actuals!$A:$A,$A34,Actuals!$D:$D,$D34,Actuals!$B:$B,EOMONTH(DATE(2025,$C34-3,1),0))/SUMIFS(Actuals!$F:$F,Actuals!$A:$A,$A34,Actuals!$D:$D,$D34,Actuals!$B:$B,EOMONTH(DATE(2024,$C34-3,1),0))
)</f>
        <v>1.1325936750569638</v>
      </c>
      <c r="P34" s="29">
        <f t="shared" si="0"/>
        <v>17620.212840331209</v>
      </c>
      <c r="Q34" s="2">
        <f t="shared" si="1"/>
        <v>0.3352439397807111</v>
      </c>
      <c r="R34" s="29" t="str">
        <f t="shared" si="4"/>
        <v>1 train date (May-Aug)</v>
      </c>
      <c r="S34" s="29">
        <f t="shared" si="5"/>
        <v>1.1836764017367896</v>
      </c>
      <c r="T34" s="29">
        <f t="shared" si="2"/>
        <v>19539.943530170101</v>
      </c>
      <c r="U34" s="2">
        <f t="shared" si="3"/>
        <v>0.48071941120925271</v>
      </c>
    </row>
    <row r="35" spans="1:21">
      <c r="A35">
        <v>2370</v>
      </c>
      <c r="B35" s="1">
        <v>45869</v>
      </c>
      <c r="C35">
        <v>7</v>
      </c>
      <c r="D35">
        <v>1</v>
      </c>
      <c r="E35" t="s">
        <v>7</v>
      </c>
      <c r="F35" s="3">
        <v>17242.1865</v>
      </c>
      <c r="G35" s="3">
        <v>13196.25</v>
      </c>
      <c r="H35">
        <v>0</v>
      </c>
      <c r="I35" s="3">
        <v>4045.9364999999998</v>
      </c>
      <c r="J35" s="3">
        <v>4045.9364999999998</v>
      </c>
      <c r="K35" s="2">
        <v>0.30659744245524301</v>
      </c>
      <c r="L35" s="6">
        <v>0.30659744245524301</v>
      </c>
      <c r="M35" t="s">
        <v>26</v>
      </c>
      <c r="N35">
        <f>SUMIFS(Actuals!$F:$F,Actuals!$A:$A,$A35,Actuals!$D:$D,$D35,Actuals!$B:$B,EDATE($B35,-12))</f>
        <v>15557.4</v>
      </c>
      <c r="O35">
        <f>AVERAGE(SUMIFS(Actuals!$F:$F,Actuals!$A:$A,$A35,Actuals!$D:$D,$D35,Actuals!$B:$B,EOMONTH(DATE(2025,$C35-1,1),0))/SUMIFS(Actuals!$F:$F,Actuals!$A:$A,$A35,Actuals!$D:$D,$D35,Actuals!$B:$B,EOMONTH(DATE(2024,$C35-1,1),0)),
 SUMIFS(Actuals!$F:$F,Actuals!$A:$A,$A35,Actuals!$D:$D,$D35,Actuals!$B:$B,EOMONTH(DATE(2025,$C35-2,1),0))/SUMIFS(Actuals!$F:$F,Actuals!$A:$A,$A35,Actuals!$D:$D,$D35,Actuals!$B:$B,EOMONTH(DATE(2024,$C35-2,1),0)),
 SUMIFS(Actuals!$F:$F,Actuals!$A:$A,$A35,Actuals!$D:$D,$D35,Actuals!$B:$B,EOMONTH(DATE(2025,$C35-3,1),0))/SUMIFS(Actuals!$F:$F,Actuals!$A:$A,$A35,Actuals!$D:$D,$D35,Actuals!$B:$B,EOMONTH(DATE(2024,$C35-3,1),0))
)</f>
        <v>1.0448705489738086</v>
      </c>
      <c r="P35" s="29">
        <f t="shared" si="0"/>
        <v>16255.469078605129</v>
      </c>
      <c r="Q35" s="2">
        <f t="shared" si="1"/>
        <v>0.23182488044748537</v>
      </c>
      <c r="R35" s="29" t="str">
        <f t="shared" si="4"/>
        <v>1 train date (May-Aug)</v>
      </c>
      <c r="S35" s="29">
        <f t="shared" si="5"/>
        <v>1.1836764017367896</v>
      </c>
      <c r="T35" s="29">
        <f t="shared" si="2"/>
        <v>20409.169274394648</v>
      </c>
      <c r="U35" s="2">
        <f t="shared" si="3"/>
        <v>0.5465885592039138</v>
      </c>
    </row>
    <row r="36" spans="1:21">
      <c r="A36">
        <v>2370</v>
      </c>
      <c r="B36" s="1">
        <v>45900</v>
      </c>
      <c r="C36">
        <v>5</v>
      </c>
      <c r="D36">
        <v>1</v>
      </c>
      <c r="E36" t="s">
        <v>7</v>
      </c>
      <c r="F36" s="3">
        <v>16342.764007531501</v>
      </c>
      <c r="G36" s="3">
        <v>16114.95</v>
      </c>
      <c r="H36">
        <v>3</v>
      </c>
      <c r="I36" s="3">
        <v>227.81400753150047</v>
      </c>
      <c r="J36" s="3">
        <v>227.81400753150047</v>
      </c>
      <c r="K36" s="2">
        <v>1.41368113169138E-2</v>
      </c>
      <c r="L36" s="6">
        <v>1.41368113169138E-2</v>
      </c>
      <c r="M36" t="s">
        <v>26</v>
      </c>
      <c r="N36">
        <f>SUMIFS(Actuals!$F:$F,Actuals!$A:$A,$A36,Actuals!$D:$D,$D36,Actuals!$B:$B,EDATE($B36,-12))</f>
        <v>13225.050000000001</v>
      </c>
      <c r="O36">
        <f>AVERAGE(SUMIFS(Actuals!$F:$F,Actuals!$A:$A,$A36,Actuals!$D:$D,$D36,Actuals!$B:$B,EOMONTH(DATE(2025,$C36-1,1),0))/SUMIFS(Actuals!$F:$F,Actuals!$A:$A,$A36,Actuals!$D:$D,$D36,Actuals!$B:$B,EOMONTH(DATE(2024,$C36-1,1),0)),
 SUMIFS(Actuals!$F:$F,Actuals!$A:$A,$A36,Actuals!$D:$D,$D36,Actuals!$B:$B,EOMONTH(DATE(2025,$C36-2,1),0))/SUMIFS(Actuals!$F:$F,Actuals!$A:$A,$A36,Actuals!$D:$D,$D36,Actuals!$B:$B,EOMONTH(DATE(2024,$C36-2,1),0)),
 SUMIFS(Actuals!$F:$F,Actuals!$A:$A,$A36,Actuals!$D:$D,$D36,Actuals!$B:$B,EOMONTH(DATE(2025,$C36-3,1),0))/SUMIFS(Actuals!$F:$F,Actuals!$A:$A,$A36,Actuals!$D:$D,$D36,Actuals!$B:$B,EOMONTH(DATE(2024,$C36-3,1),0))
)</f>
        <v>1.1725813150157078</v>
      </c>
      <c r="P36" s="29">
        <f t="shared" si="0"/>
        <v>15507.446520148489</v>
      </c>
      <c r="Q36" s="2">
        <f t="shared" si="1"/>
        <v>3.7698129988086318E-2</v>
      </c>
      <c r="R36" s="29" t="str">
        <f t="shared" si="4"/>
        <v>1 train date (May-Aug)</v>
      </c>
      <c r="S36" s="29">
        <f t="shared" si="5"/>
        <v>1.1836764017367896</v>
      </c>
      <c r="T36" s="29">
        <f t="shared" si="2"/>
        <v>19344.544094868401</v>
      </c>
      <c r="U36" s="2">
        <f t="shared" si="3"/>
        <v>0.20040981168842598</v>
      </c>
    </row>
    <row r="37" spans="1:21">
      <c r="A37">
        <v>2370</v>
      </c>
      <c r="B37" s="1">
        <v>45900</v>
      </c>
      <c r="C37">
        <v>6</v>
      </c>
      <c r="D37">
        <v>1</v>
      </c>
      <c r="E37" t="s">
        <v>7</v>
      </c>
      <c r="F37" s="3">
        <v>16342.764007531501</v>
      </c>
      <c r="G37" s="3">
        <v>16114.95</v>
      </c>
      <c r="H37">
        <v>2</v>
      </c>
      <c r="I37" s="3">
        <v>227.81400753150047</v>
      </c>
      <c r="J37" s="3">
        <v>227.81400753150047</v>
      </c>
      <c r="K37" s="2">
        <v>1.41368113169138E-2</v>
      </c>
      <c r="L37" s="6">
        <v>1.41368113169138E-2</v>
      </c>
      <c r="M37" t="s">
        <v>26</v>
      </c>
      <c r="N37">
        <f>SUMIFS(Actuals!$F:$F,Actuals!$A:$A,$A37,Actuals!$D:$D,$D37,Actuals!$B:$B,EDATE($B37,-12))</f>
        <v>13225.050000000001</v>
      </c>
      <c r="O37">
        <f>AVERAGE(SUMIFS(Actuals!$F:$F,Actuals!$A:$A,$A37,Actuals!$D:$D,$D37,Actuals!$B:$B,EOMONTH(DATE(2025,$C37-1,1),0))/SUMIFS(Actuals!$F:$F,Actuals!$A:$A,$A37,Actuals!$D:$D,$D37,Actuals!$B:$B,EOMONTH(DATE(2024,$C37-1,1),0)),
 SUMIFS(Actuals!$F:$F,Actuals!$A:$A,$A37,Actuals!$D:$D,$D37,Actuals!$B:$B,EOMONTH(DATE(2025,$C37-2,1),0))/SUMIFS(Actuals!$F:$F,Actuals!$A:$A,$A37,Actuals!$D:$D,$D37,Actuals!$B:$B,EOMONTH(DATE(2024,$C37-2,1),0)),
 SUMIFS(Actuals!$F:$F,Actuals!$A:$A,$A37,Actuals!$D:$D,$D37,Actuals!$B:$B,EOMONTH(DATE(2025,$C37-3,1),0))/SUMIFS(Actuals!$F:$F,Actuals!$A:$A,$A37,Actuals!$D:$D,$D37,Actuals!$B:$B,EOMONTH(DATE(2024,$C37-3,1),0))
)</f>
        <v>1.1325936750569638</v>
      </c>
      <c r="P37" s="29">
        <f t="shared" si="0"/>
        <v>14978.607982312102</v>
      </c>
      <c r="Q37" s="2">
        <f t="shared" si="1"/>
        <v>7.0514771543684532E-2</v>
      </c>
      <c r="R37" s="29" t="str">
        <f t="shared" si="4"/>
        <v>1 train date (May-Aug)</v>
      </c>
      <c r="S37" s="29">
        <f t="shared" si="5"/>
        <v>1.1836764017367896</v>
      </c>
      <c r="T37" s="29">
        <f t="shared" si="2"/>
        <v>19344.544094868401</v>
      </c>
      <c r="U37" s="2">
        <f t="shared" si="3"/>
        <v>0.20040981168842598</v>
      </c>
    </row>
    <row r="38" spans="1:21">
      <c r="A38">
        <v>2370</v>
      </c>
      <c r="B38" s="1">
        <v>45900</v>
      </c>
      <c r="C38">
        <v>7</v>
      </c>
      <c r="D38">
        <v>1</v>
      </c>
      <c r="E38" t="s">
        <v>7</v>
      </c>
      <c r="F38" s="3">
        <v>17069.764635</v>
      </c>
      <c r="G38" s="3">
        <v>16114.95</v>
      </c>
      <c r="H38">
        <v>1</v>
      </c>
      <c r="I38" s="3">
        <v>954.81463499999882</v>
      </c>
      <c r="J38" s="3">
        <v>954.81463499999882</v>
      </c>
      <c r="K38" s="2">
        <v>5.92502387534556E-2</v>
      </c>
      <c r="L38" s="6">
        <v>5.92502387534556E-2</v>
      </c>
      <c r="M38" t="s">
        <v>26</v>
      </c>
      <c r="N38">
        <f>SUMIFS(Actuals!$F:$F,Actuals!$A:$A,$A38,Actuals!$D:$D,$D38,Actuals!$B:$B,EDATE($B38,-12))</f>
        <v>13225.050000000001</v>
      </c>
      <c r="O38">
        <f>AVERAGE(SUMIFS(Actuals!$F:$F,Actuals!$A:$A,$A38,Actuals!$D:$D,$D38,Actuals!$B:$B,EOMONTH(DATE(2025,$C38-1,1),0))/SUMIFS(Actuals!$F:$F,Actuals!$A:$A,$A38,Actuals!$D:$D,$D38,Actuals!$B:$B,EOMONTH(DATE(2024,$C38-1,1),0)),
 SUMIFS(Actuals!$F:$F,Actuals!$A:$A,$A38,Actuals!$D:$D,$D38,Actuals!$B:$B,EOMONTH(DATE(2025,$C38-2,1),0))/SUMIFS(Actuals!$F:$F,Actuals!$A:$A,$A38,Actuals!$D:$D,$D38,Actuals!$B:$B,EOMONTH(DATE(2024,$C38-2,1),0)),
 SUMIFS(Actuals!$F:$F,Actuals!$A:$A,$A38,Actuals!$D:$D,$D38,Actuals!$B:$B,EOMONTH(DATE(2025,$C38-3,1),0))/SUMIFS(Actuals!$F:$F,Actuals!$A:$A,$A38,Actuals!$D:$D,$D38,Actuals!$B:$B,EOMONTH(DATE(2024,$C38-3,1),0))
)</f>
        <v>1.0448705489738086</v>
      </c>
      <c r="P38" s="29">
        <f t="shared" si="0"/>
        <v>13818.465253706068</v>
      </c>
      <c r="Q38" s="2">
        <f t="shared" si="1"/>
        <v>0.14250647667500876</v>
      </c>
      <c r="R38" s="29" t="str">
        <f t="shared" si="4"/>
        <v>1 train date (May-Aug)</v>
      </c>
      <c r="S38" s="29">
        <f t="shared" si="5"/>
        <v>1.1836764017367896</v>
      </c>
      <c r="T38" s="29">
        <f t="shared" si="2"/>
        <v>20205.077581650701</v>
      </c>
      <c r="U38" s="2">
        <f t="shared" si="3"/>
        <v>0.25380951114652545</v>
      </c>
    </row>
    <row r="39" spans="1:21">
      <c r="A39">
        <v>2370</v>
      </c>
      <c r="B39" s="1">
        <v>45900</v>
      </c>
      <c r="C39">
        <v>8</v>
      </c>
      <c r="D39">
        <v>1</v>
      </c>
      <c r="E39" t="s">
        <v>7</v>
      </c>
      <c r="F39" s="3">
        <v>13635.810910507655</v>
      </c>
      <c r="G39" s="3">
        <v>16114.95</v>
      </c>
      <c r="H39">
        <v>0</v>
      </c>
      <c r="I39" s="3">
        <v>-2479.1390894923461</v>
      </c>
      <c r="J39" s="3">
        <v>2479.1390894923461</v>
      </c>
      <c r="K39" s="2">
        <v>0.153840942075051</v>
      </c>
      <c r="L39" s="6">
        <v>-0.153840942075051</v>
      </c>
      <c r="M39" t="s">
        <v>26</v>
      </c>
      <c r="N39">
        <f>SUMIFS(Actuals!$F:$F,Actuals!$A:$A,$A39,Actuals!$D:$D,$D39,Actuals!$B:$B,EDATE($B39,-12))</f>
        <v>13225.050000000001</v>
      </c>
      <c r="O39">
        <f>AVERAGE(SUMIFS(Actuals!$F:$F,Actuals!$A:$A,$A39,Actuals!$D:$D,$D39,Actuals!$B:$B,EOMONTH(DATE(2025,$C39-1,1),0))/SUMIFS(Actuals!$F:$F,Actuals!$A:$A,$A39,Actuals!$D:$D,$D39,Actuals!$B:$B,EOMONTH(DATE(2024,$C39-1,1),0)),
 SUMIFS(Actuals!$F:$F,Actuals!$A:$A,$A39,Actuals!$D:$D,$D39,Actuals!$B:$B,EOMONTH(DATE(2025,$C39-2,1),0))/SUMIFS(Actuals!$F:$F,Actuals!$A:$A,$A39,Actuals!$D:$D,$D39,Actuals!$B:$B,EOMONTH(DATE(2024,$C39-2,1),0)),
 SUMIFS(Actuals!$F:$F,Actuals!$A:$A,$A39,Actuals!$D:$D,$D39,Actuals!$B:$B,EOMONTH(DATE(2025,$C39-3,1),0))/SUMIFS(Actuals!$F:$F,Actuals!$A:$A,$A39,Actuals!$D:$D,$D39,Actuals!$B:$B,EOMONTH(DATE(2024,$C39-3,1),0))
)</f>
        <v>0.9725084716115826</v>
      </c>
      <c r="P39" s="29">
        <f t="shared" si="0"/>
        <v>12861.473162486762</v>
      </c>
      <c r="Q39" s="2">
        <f t="shared" si="1"/>
        <v>0.20189183568755961</v>
      </c>
      <c r="R39" s="29" t="str">
        <f t="shared" si="4"/>
        <v>1 train date (May-Aug)</v>
      </c>
      <c r="S39" s="29">
        <f t="shared" si="5"/>
        <v>1.1836764017367896</v>
      </c>
      <c r="T39" s="29">
        <f t="shared" si="2"/>
        <v>16140.387593312957</v>
      </c>
      <c r="U39" s="2">
        <f t="shared" si="3"/>
        <v>1.5785089815950944E-3</v>
      </c>
    </row>
    <row r="40" spans="1:21">
      <c r="A40">
        <v>2370</v>
      </c>
      <c r="B40" s="1">
        <v>45930</v>
      </c>
      <c r="C40">
        <v>5</v>
      </c>
      <c r="D40">
        <v>1</v>
      </c>
      <c r="E40" t="s">
        <v>7</v>
      </c>
      <c r="F40" s="3">
        <v>16179.336367456186</v>
      </c>
      <c r="G40" s="3">
        <v>17891.100000000002</v>
      </c>
      <c r="H40">
        <v>4</v>
      </c>
      <c r="I40" s="3">
        <v>-1711.7636325438161</v>
      </c>
      <c r="J40" s="3">
        <v>1711.7636325438161</v>
      </c>
      <c r="K40" s="2">
        <v>9.5676824373225597E-2</v>
      </c>
      <c r="L40" s="6">
        <v>-9.5676824373225597E-2</v>
      </c>
      <c r="M40" t="s">
        <v>26</v>
      </c>
      <c r="N40">
        <f>SUMIFS(Actuals!$F:$F,Actuals!$A:$A,$A40,Actuals!$D:$D,$D40,Actuals!$B:$B,EDATE($B40,-12))</f>
        <v>15236.550000000001</v>
      </c>
      <c r="O40">
        <f>AVERAGE(SUMIFS(Actuals!$F:$F,Actuals!$A:$A,$A40,Actuals!$D:$D,$D40,Actuals!$B:$B,EOMONTH(DATE(2025,$C40-1,1),0))/SUMIFS(Actuals!$F:$F,Actuals!$A:$A,$A40,Actuals!$D:$D,$D40,Actuals!$B:$B,EOMONTH(DATE(2024,$C40-1,1),0)),
 SUMIFS(Actuals!$F:$F,Actuals!$A:$A,$A40,Actuals!$D:$D,$D40,Actuals!$B:$B,EOMONTH(DATE(2025,$C40-2,1),0))/SUMIFS(Actuals!$F:$F,Actuals!$A:$A,$A40,Actuals!$D:$D,$D40,Actuals!$B:$B,EOMONTH(DATE(2024,$C40-2,1),0)),
 SUMIFS(Actuals!$F:$F,Actuals!$A:$A,$A40,Actuals!$D:$D,$D40,Actuals!$B:$B,EOMONTH(DATE(2025,$C40-3,1),0))/SUMIFS(Actuals!$F:$F,Actuals!$A:$A,$A40,Actuals!$D:$D,$D40,Actuals!$B:$B,EOMONTH(DATE(2024,$C40-3,1),0))
)</f>
        <v>1.1725813150157078</v>
      </c>
      <c r="P40" s="29">
        <f t="shared" si="0"/>
        <v>17866.093835302585</v>
      </c>
      <c r="Q40" s="2">
        <f t="shared" si="1"/>
        <v>1.3976873807321662E-3</v>
      </c>
      <c r="R40" s="29" t="str">
        <f t="shared" si="4"/>
        <v>1 train date (May-Aug)</v>
      </c>
      <c r="S40" s="29">
        <f t="shared" si="5"/>
        <v>1.1836764017367896</v>
      </c>
      <c r="T40" s="29">
        <f t="shared" si="2"/>
        <v>19151.098653919718</v>
      </c>
      <c r="U40" s="2">
        <f t="shared" si="3"/>
        <v>7.0426002533087173E-2</v>
      </c>
    </row>
    <row r="41" spans="1:21">
      <c r="A41">
        <v>2370</v>
      </c>
      <c r="B41" s="1">
        <v>45930</v>
      </c>
      <c r="C41">
        <v>6</v>
      </c>
      <c r="D41">
        <v>1</v>
      </c>
      <c r="E41" t="s">
        <v>7</v>
      </c>
      <c r="F41" s="3">
        <v>16179.336367456186</v>
      </c>
      <c r="G41" s="3">
        <v>17891.100000000002</v>
      </c>
      <c r="H41">
        <v>3</v>
      </c>
      <c r="I41" s="3">
        <v>-1711.7636325438161</v>
      </c>
      <c r="J41" s="3">
        <v>1711.7636325438161</v>
      </c>
      <c r="K41" s="2">
        <v>9.5676824373225597E-2</v>
      </c>
      <c r="L41" s="6">
        <v>-9.5676824373225597E-2</v>
      </c>
      <c r="M41" t="s">
        <v>26</v>
      </c>
      <c r="N41">
        <f>SUMIFS(Actuals!$F:$F,Actuals!$A:$A,$A41,Actuals!$D:$D,$D41,Actuals!$B:$B,EDATE($B41,-12))</f>
        <v>15236.550000000001</v>
      </c>
      <c r="O41">
        <f>AVERAGE(SUMIFS(Actuals!$F:$F,Actuals!$A:$A,$A41,Actuals!$D:$D,$D41,Actuals!$B:$B,EOMONTH(DATE(2025,$C41-1,1),0))/SUMIFS(Actuals!$F:$F,Actuals!$A:$A,$A41,Actuals!$D:$D,$D41,Actuals!$B:$B,EOMONTH(DATE(2024,$C41-1,1),0)),
 SUMIFS(Actuals!$F:$F,Actuals!$A:$A,$A41,Actuals!$D:$D,$D41,Actuals!$B:$B,EOMONTH(DATE(2025,$C41-2,1),0))/SUMIFS(Actuals!$F:$F,Actuals!$A:$A,$A41,Actuals!$D:$D,$D41,Actuals!$B:$B,EOMONTH(DATE(2024,$C41-2,1),0)),
 SUMIFS(Actuals!$F:$F,Actuals!$A:$A,$A41,Actuals!$D:$D,$D41,Actuals!$B:$B,EOMONTH(DATE(2025,$C41-3,1),0))/SUMIFS(Actuals!$F:$F,Actuals!$A:$A,$A41,Actuals!$D:$D,$D41,Actuals!$B:$B,EOMONTH(DATE(2024,$C41-3,1),0))
)</f>
        <v>1.1325936750569638</v>
      </c>
      <c r="P41" s="29">
        <f t="shared" si="0"/>
        <v>17256.820159689185</v>
      </c>
      <c r="Q41" s="2">
        <f t="shared" si="1"/>
        <v>3.5452255049204191E-2</v>
      </c>
      <c r="R41" s="29" t="str">
        <f t="shared" si="4"/>
        <v>1 train date (May-Aug)</v>
      </c>
      <c r="S41" s="29">
        <f t="shared" si="5"/>
        <v>1.1836764017367896</v>
      </c>
      <c r="T41" s="29">
        <f t="shared" si="2"/>
        <v>19151.098653919718</v>
      </c>
      <c r="U41" s="2">
        <f t="shared" si="3"/>
        <v>7.0426002533087173E-2</v>
      </c>
    </row>
    <row r="42" spans="1:21">
      <c r="A42">
        <v>2370</v>
      </c>
      <c r="B42" s="1">
        <v>45930</v>
      </c>
      <c r="C42">
        <v>7</v>
      </c>
      <c r="D42">
        <v>1</v>
      </c>
      <c r="E42" t="s">
        <v>7</v>
      </c>
      <c r="F42" s="3">
        <v>16899.06698865</v>
      </c>
      <c r="G42" s="3">
        <v>17891.100000000002</v>
      </c>
      <c r="H42">
        <v>2</v>
      </c>
      <c r="I42" s="3">
        <v>-992.0330113500022</v>
      </c>
      <c r="J42" s="3">
        <v>992.0330113500022</v>
      </c>
      <c r="K42" s="2">
        <v>5.5448407943055597E-2</v>
      </c>
      <c r="L42" s="6">
        <v>-5.5448407943055597E-2</v>
      </c>
      <c r="M42" t="s">
        <v>26</v>
      </c>
      <c r="N42">
        <f>SUMIFS(Actuals!$F:$F,Actuals!$A:$A,$A42,Actuals!$D:$D,$D42,Actuals!$B:$B,EDATE($B42,-12))</f>
        <v>15236.550000000001</v>
      </c>
      <c r="O42">
        <f>AVERAGE(SUMIFS(Actuals!$F:$F,Actuals!$A:$A,$A42,Actuals!$D:$D,$D42,Actuals!$B:$B,EOMONTH(DATE(2025,$C42-1,1),0))/SUMIFS(Actuals!$F:$F,Actuals!$A:$A,$A42,Actuals!$D:$D,$D42,Actuals!$B:$B,EOMONTH(DATE(2024,$C42-1,1),0)),
 SUMIFS(Actuals!$F:$F,Actuals!$A:$A,$A42,Actuals!$D:$D,$D42,Actuals!$B:$B,EOMONTH(DATE(2025,$C42-2,1),0))/SUMIFS(Actuals!$F:$F,Actuals!$A:$A,$A42,Actuals!$D:$D,$D42,Actuals!$B:$B,EOMONTH(DATE(2024,$C42-2,1),0)),
 SUMIFS(Actuals!$F:$F,Actuals!$A:$A,$A42,Actuals!$D:$D,$D42,Actuals!$B:$B,EOMONTH(DATE(2025,$C42-3,1),0))/SUMIFS(Actuals!$F:$F,Actuals!$A:$A,$A42,Actuals!$D:$D,$D42,Actuals!$B:$B,EOMONTH(DATE(2024,$C42-3,1),0))
)</f>
        <v>1.0448705489738086</v>
      </c>
      <c r="P42" s="29">
        <f t="shared" si="0"/>
        <v>15920.222362966884</v>
      </c>
      <c r="Q42" s="2">
        <f t="shared" si="1"/>
        <v>0.11015966804909244</v>
      </c>
      <c r="R42" s="29" t="str">
        <f t="shared" si="4"/>
        <v>1 train date (May-Aug)</v>
      </c>
      <c r="S42" s="29">
        <f t="shared" si="5"/>
        <v>1.1836764017367896</v>
      </c>
      <c r="T42" s="29">
        <f t="shared" si="2"/>
        <v>20003.026805834197</v>
      </c>
      <c r="U42" s="2">
        <f t="shared" si="3"/>
        <v>0.11804342974071995</v>
      </c>
    </row>
    <row r="43" spans="1:21">
      <c r="A43">
        <v>2370</v>
      </c>
      <c r="B43" s="1">
        <v>45930</v>
      </c>
      <c r="C43">
        <v>8</v>
      </c>
      <c r="D43">
        <v>1</v>
      </c>
      <c r="E43" t="s">
        <v>7</v>
      </c>
      <c r="F43" s="3">
        <v>13666.675274996071</v>
      </c>
      <c r="G43" s="3">
        <v>17891.100000000002</v>
      </c>
      <c r="H43">
        <v>1</v>
      </c>
      <c r="I43" s="3">
        <v>-4224.4247250039316</v>
      </c>
      <c r="J43" s="3">
        <v>4224.4247250039316</v>
      </c>
      <c r="K43" s="2">
        <v>0.23611878112603099</v>
      </c>
      <c r="L43" s="6">
        <v>-0.23611878112603099</v>
      </c>
      <c r="M43" t="s">
        <v>26</v>
      </c>
      <c r="N43">
        <f>SUMIFS(Actuals!$F:$F,Actuals!$A:$A,$A43,Actuals!$D:$D,$D43,Actuals!$B:$B,EDATE($B43,-12))</f>
        <v>15236.550000000001</v>
      </c>
      <c r="O43">
        <f>AVERAGE(SUMIFS(Actuals!$F:$F,Actuals!$A:$A,$A43,Actuals!$D:$D,$D43,Actuals!$B:$B,EOMONTH(DATE(2025,$C43-1,1),0))/SUMIFS(Actuals!$F:$F,Actuals!$A:$A,$A43,Actuals!$D:$D,$D43,Actuals!$B:$B,EOMONTH(DATE(2024,$C43-1,1),0)),
 SUMIFS(Actuals!$F:$F,Actuals!$A:$A,$A43,Actuals!$D:$D,$D43,Actuals!$B:$B,EOMONTH(DATE(2025,$C43-2,1),0))/SUMIFS(Actuals!$F:$F,Actuals!$A:$A,$A43,Actuals!$D:$D,$D43,Actuals!$B:$B,EOMONTH(DATE(2024,$C43-2,1),0)),
 SUMIFS(Actuals!$F:$F,Actuals!$A:$A,$A43,Actuals!$D:$D,$D43,Actuals!$B:$B,EOMONTH(DATE(2025,$C43-3,1),0))/SUMIFS(Actuals!$F:$F,Actuals!$A:$A,$A43,Actuals!$D:$D,$D43,Actuals!$B:$B,EOMONTH(DATE(2024,$C43-3,1),0))
)</f>
        <v>0.9725084716115826</v>
      </c>
      <c r="P43" s="29">
        <f t="shared" si="0"/>
        <v>14817.673953133461</v>
      </c>
      <c r="Q43" s="2">
        <f t="shared" si="1"/>
        <v>0.17178519190360242</v>
      </c>
      <c r="R43" s="29" t="str">
        <f t="shared" si="4"/>
        <v>1 train date (May-Aug)</v>
      </c>
      <c r="S43" s="29">
        <f t="shared" si="5"/>
        <v>1.1836764017367896</v>
      </c>
      <c r="T43" s="29">
        <f t="shared" si="2"/>
        <v>16176.921013212497</v>
      </c>
      <c r="U43" s="2">
        <f t="shared" si="3"/>
        <v>9.5811827488947288E-2</v>
      </c>
    </row>
    <row r="44" spans="1:21">
      <c r="A44">
        <v>2370</v>
      </c>
      <c r="B44" s="1">
        <v>45930</v>
      </c>
      <c r="C44">
        <v>9</v>
      </c>
      <c r="D44">
        <v>1</v>
      </c>
      <c r="E44" t="s">
        <v>7</v>
      </c>
      <c r="F44" s="3">
        <v>15668.521366044104</v>
      </c>
      <c r="G44" s="3">
        <v>17891.100000000002</v>
      </c>
      <c r="H44">
        <v>0</v>
      </c>
      <c r="I44" s="3">
        <v>-2222.5786339558981</v>
      </c>
      <c r="J44" s="3">
        <v>2222.5786339558981</v>
      </c>
      <c r="K44" s="2">
        <v>0.12422817121115499</v>
      </c>
      <c r="L44" s="6">
        <v>-0.12422817121115499</v>
      </c>
      <c r="M44" t="s">
        <v>26</v>
      </c>
      <c r="N44">
        <f>SUMIFS(Actuals!$F:$F,Actuals!$A:$A,$A44,Actuals!$D:$D,$D44,Actuals!$B:$B,EDATE($B44,-12))</f>
        <v>15236.550000000001</v>
      </c>
      <c r="O44">
        <f>AVERAGE(SUMIFS(Actuals!$F:$F,Actuals!$A:$A,$A44,Actuals!$D:$D,$D44,Actuals!$B:$B,EOMONTH(DATE(2025,$C44-1,1),0))/SUMIFS(Actuals!$F:$F,Actuals!$A:$A,$A44,Actuals!$D:$D,$D44,Actuals!$B:$B,EOMONTH(DATE(2024,$C44-1,1),0)),
 SUMIFS(Actuals!$F:$F,Actuals!$A:$A,$A44,Actuals!$D:$D,$D44,Actuals!$B:$B,EOMONTH(DATE(2025,$C44-2,1),0))/SUMIFS(Actuals!$F:$F,Actuals!$A:$A,$A44,Actuals!$D:$D,$D44,Actuals!$B:$B,EOMONTH(DATE(2024,$C44-2,1),0)),
 SUMIFS(Actuals!$F:$F,Actuals!$A:$A,$A44,Actuals!$D:$D,$D44,Actuals!$B:$B,EOMONTH(DATE(2025,$C44-3,1),0))/SUMIFS(Actuals!$F:$F,Actuals!$A:$A,$A44,Actuals!$D:$D,$D44,Actuals!$B:$B,EOMONTH(DATE(2024,$C44-3,1),0))
)</f>
        <v>1.0250892880601399</v>
      </c>
      <c r="P44" s="29">
        <f t="shared" si="0"/>
        <v>15618.824191992726</v>
      </c>
      <c r="Q44" s="2">
        <f t="shared" si="1"/>
        <v>0.12700593077045436</v>
      </c>
      <c r="R44" s="29" t="str">
        <f t="shared" si="4"/>
        <v>2 Test data (Sep-Nov)</v>
      </c>
      <c r="S44" s="29">
        <f t="shared" si="5"/>
        <v>1.1836764017367896</v>
      </c>
      <c r="T44" s="29">
        <f t="shared" si="2"/>
        <v>18546.458991095093</v>
      </c>
      <c r="U44" s="2">
        <f t="shared" si="3"/>
        <v>3.6630447043227661E-2</v>
      </c>
    </row>
    <row r="45" spans="1:21">
      <c r="A45">
        <v>2370</v>
      </c>
      <c r="B45" s="1">
        <v>45961</v>
      </c>
      <c r="C45">
        <v>5</v>
      </c>
      <c r="D45">
        <v>1</v>
      </c>
      <c r="E45" t="s">
        <v>7</v>
      </c>
      <c r="F45" s="3">
        <v>16017.543003781624</v>
      </c>
      <c r="G45" s="3">
        <v>21848.850000000002</v>
      </c>
      <c r="H45">
        <v>5</v>
      </c>
      <c r="I45" s="3">
        <v>-5831.3069962183781</v>
      </c>
      <c r="J45" s="3">
        <v>5831.3069962183781</v>
      </c>
      <c r="K45" s="2">
        <v>0.26689308573304199</v>
      </c>
      <c r="L45" s="6">
        <v>-0.26689308573304199</v>
      </c>
      <c r="M45" t="s">
        <v>26</v>
      </c>
      <c r="N45">
        <f>SUMIFS(Actuals!$F:$F,Actuals!$A:$A,$A45,Actuals!$D:$D,$D45,Actuals!$B:$B,EDATE($B45,-12))</f>
        <v>14402.25</v>
      </c>
      <c r="O45">
        <f>AVERAGE(SUMIFS(Actuals!$F:$F,Actuals!$A:$A,$A45,Actuals!$D:$D,$D45,Actuals!$B:$B,EOMONTH(DATE(2025,$C45-1,1),0))/SUMIFS(Actuals!$F:$F,Actuals!$A:$A,$A45,Actuals!$D:$D,$D45,Actuals!$B:$B,EOMONTH(DATE(2024,$C45-1,1),0)),
 SUMIFS(Actuals!$F:$F,Actuals!$A:$A,$A45,Actuals!$D:$D,$D45,Actuals!$B:$B,EOMONTH(DATE(2025,$C45-2,1),0))/SUMIFS(Actuals!$F:$F,Actuals!$A:$A,$A45,Actuals!$D:$D,$D45,Actuals!$B:$B,EOMONTH(DATE(2024,$C45-2,1),0)),
 SUMIFS(Actuals!$F:$F,Actuals!$A:$A,$A45,Actuals!$D:$D,$D45,Actuals!$B:$B,EOMONTH(DATE(2025,$C45-3,1),0))/SUMIFS(Actuals!$F:$F,Actuals!$A:$A,$A45,Actuals!$D:$D,$D45,Actuals!$B:$B,EOMONTH(DATE(2024,$C45-3,1),0))
)</f>
        <v>1.1725813150157078</v>
      </c>
      <c r="P45" s="29">
        <f t="shared" si="0"/>
        <v>16887.809244184977</v>
      </c>
      <c r="Q45" s="2">
        <f t="shared" si="1"/>
        <v>0.22706187079937959</v>
      </c>
      <c r="R45" s="29" t="str">
        <f t="shared" si="4"/>
        <v>1 train date (May-Aug)</v>
      </c>
      <c r="S45" s="29">
        <f t="shared" si="5"/>
        <v>1.1836764017367896</v>
      </c>
      <c r="T45" s="29">
        <f t="shared" si="2"/>
        <v>18959.587667380521</v>
      </c>
      <c r="U45" s="2">
        <f t="shared" si="3"/>
        <v>0.1322386456321262</v>
      </c>
    </row>
    <row r="46" spans="1:21">
      <c r="A46">
        <v>2370</v>
      </c>
      <c r="B46" s="1">
        <v>45961</v>
      </c>
      <c r="C46">
        <v>6</v>
      </c>
      <c r="D46">
        <v>1</v>
      </c>
      <c r="E46" t="s">
        <v>7</v>
      </c>
      <c r="F46" s="3">
        <v>16017.543003781624</v>
      </c>
      <c r="G46" s="3">
        <v>21848.850000000002</v>
      </c>
      <c r="H46">
        <v>4</v>
      </c>
      <c r="I46" s="3">
        <v>-5831.3069962183781</v>
      </c>
      <c r="J46" s="3">
        <v>5831.3069962183781</v>
      </c>
      <c r="K46" s="2">
        <v>0.26689308573304199</v>
      </c>
      <c r="L46" s="6">
        <v>-0.26689308573304199</v>
      </c>
      <c r="M46" t="s">
        <v>26</v>
      </c>
      <c r="N46">
        <f>SUMIFS(Actuals!$F:$F,Actuals!$A:$A,$A46,Actuals!$D:$D,$D46,Actuals!$B:$B,EDATE($B46,-12))</f>
        <v>14402.25</v>
      </c>
      <c r="O46">
        <f>AVERAGE(SUMIFS(Actuals!$F:$F,Actuals!$A:$A,$A46,Actuals!$D:$D,$D46,Actuals!$B:$B,EOMONTH(DATE(2025,$C46-1,1),0))/SUMIFS(Actuals!$F:$F,Actuals!$A:$A,$A46,Actuals!$D:$D,$D46,Actuals!$B:$B,EOMONTH(DATE(2024,$C46-1,1),0)),
 SUMIFS(Actuals!$F:$F,Actuals!$A:$A,$A46,Actuals!$D:$D,$D46,Actuals!$B:$B,EOMONTH(DATE(2025,$C46-2,1),0))/SUMIFS(Actuals!$F:$F,Actuals!$A:$A,$A46,Actuals!$D:$D,$D46,Actuals!$B:$B,EOMONTH(DATE(2024,$C46-2,1),0)),
 SUMIFS(Actuals!$F:$F,Actuals!$A:$A,$A46,Actuals!$D:$D,$D46,Actuals!$B:$B,EOMONTH(DATE(2025,$C46-3,1),0))/SUMIFS(Actuals!$F:$F,Actuals!$A:$A,$A46,Actuals!$D:$D,$D46,Actuals!$B:$B,EOMONTH(DATE(2024,$C46-3,1),0))
)</f>
        <v>1.1325936750569638</v>
      </c>
      <c r="P46" s="29">
        <f t="shared" si="0"/>
        <v>16311.897256589158</v>
      </c>
      <c r="Q46" s="2">
        <f t="shared" si="1"/>
        <v>0.25342078614713559</v>
      </c>
      <c r="R46" s="29" t="str">
        <f t="shared" si="4"/>
        <v>1 train date (May-Aug)</v>
      </c>
      <c r="S46" s="29">
        <f t="shared" si="5"/>
        <v>1.1836764017367896</v>
      </c>
      <c r="T46" s="29">
        <f t="shared" si="2"/>
        <v>18959.587667380521</v>
      </c>
      <c r="U46" s="2">
        <f t="shared" si="3"/>
        <v>0.1322386456321262</v>
      </c>
    </row>
    <row r="47" spans="1:21">
      <c r="A47">
        <v>2370</v>
      </c>
      <c r="B47" s="1">
        <v>45961</v>
      </c>
      <c r="C47">
        <v>7</v>
      </c>
      <c r="D47">
        <v>1</v>
      </c>
      <c r="E47" t="s">
        <v>7</v>
      </c>
      <c r="F47" s="3">
        <v>16730.076318763498</v>
      </c>
      <c r="G47" s="3">
        <v>21848.850000000002</v>
      </c>
      <c r="H47">
        <v>3</v>
      </c>
      <c r="I47" s="3">
        <v>-5118.7736812365038</v>
      </c>
      <c r="J47" s="3">
        <v>5118.7736812365038</v>
      </c>
      <c r="K47" s="2">
        <v>0.23428114895001401</v>
      </c>
      <c r="L47" s="6">
        <v>-0.23428114895001401</v>
      </c>
      <c r="M47" t="s">
        <v>26</v>
      </c>
      <c r="N47">
        <f>SUMIFS(Actuals!$F:$F,Actuals!$A:$A,$A47,Actuals!$D:$D,$D47,Actuals!$B:$B,EDATE($B47,-12))</f>
        <v>14402.25</v>
      </c>
      <c r="O47">
        <f>AVERAGE(SUMIFS(Actuals!$F:$F,Actuals!$A:$A,$A47,Actuals!$D:$D,$D47,Actuals!$B:$B,EOMONTH(DATE(2025,$C47-1,1),0))/SUMIFS(Actuals!$F:$F,Actuals!$A:$A,$A47,Actuals!$D:$D,$D47,Actuals!$B:$B,EOMONTH(DATE(2024,$C47-1,1),0)),
 SUMIFS(Actuals!$F:$F,Actuals!$A:$A,$A47,Actuals!$D:$D,$D47,Actuals!$B:$B,EOMONTH(DATE(2025,$C47-2,1),0))/SUMIFS(Actuals!$F:$F,Actuals!$A:$A,$A47,Actuals!$D:$D,$D47,Actuals!$B:$B,EOMONTH(DATE(2024,$C47-2,1),0)),
 SUMIFS(Actuals!$F:$F,Actuals!$A:$A,$A47,Actuals!$D:$D,$D47,Actuals!$B:$B,EOMONTH(DATE(2025,$C47-3,1),0))/SUMIFS(Actuals!$F:$F,Actuals!$A:$A,$A47,Actuals!$D:$D,$D47,Actuals!$B:$B,EOMONTH(DATE(2024,$C47-3,1),0))
)</f>
        <v>1.0448705489738086</v>
      </c>
      <c r="P47" s="29">
        <f t="shared" si="0"/>
        <v>15048.486863958035</v>
      </c>
      <c r="Q47" s="2">
        <f t="shared" si="1"/>
        <v>0.31124581550250779</v>
      </c>
      <c r="R47" s="29" t="str">
        <f t="shared" si="4"/>
        <v>1 train date (May-Aug)</v>
      </c>
      <c r="S47" s="29">
        <f t="shared" si="5"/>
        <v>1.1836764017367896</v>
      </c>
      <c r="T47" s="29">
        <f t="shared" si="2"/>
        <v>19802.996537775853</v>
      </c>
      <c r="U47" s="2">
        <f t="shared" si="3"/>
        <v>9.3636665647123279E-2</v>
      </c>
    </row>
    <row r="48" spans="1:21">
      <c r="A48">
        <v>2370</v>
      </c>
      <c r="B48" s="1">
        <v>45961</v>
      </c>
      <c r="C48">
        <v>8</v>
      </c>
      <c r="D48">
        <v>1</v>
      </c>
      <c r="E48" t="s">
        <v>7</v>
      </c>
      <c r="F48" s="3">
        <v>14400</v>
      </c>
      <c r="G48" s="3">
        <v>21848.850000000002</v>
      </c>
      <c r="H48">
        <v>2</v>
      </c>
      <c r="I48" s="3">
        <v>-7448.8500000000022</v>
      </c>
      <c r="J48" s="3">
        <v>7448.8500000000022</v>
      </c>
      <c r="K48" s="2">
        <v>0.34092641031450199</v>
      </c>
      <c r="L48" s="6">
        <v>-0.34092641031450199</v>
      </c>
      <c r="M48" t="s">
        <v>26</v>
      </c>
      <c r="N48">
        <f>SUMIFS(Actuals!$F:$F,Actuals!$A:$A,$A48,Actuals!$D:$D,$D48,Actuals!$B:$B,EDATE($B48,-12))</f>
        <v>14402.25</v>
      </c>
      <c r="O48">
        <f>AVERAGE(SUMIFS(Actuals!$F:$F,Actuals!$A:$A,$A48,Actuals!$D:$D,$D48,Actuals!$B:$B,EOMONTH(DATE(2025,$C48-1,1),0))/SUMIFS(Actuals!$F:$F,Actuals!$A:$A,$A48,Actuals!$D:$D,$D48,Actuals!$B:$B,EOMONTH(DATE(2024,$C48-1,1),0)),
 SUMIFS(Actuals!$F:$F,Actuals!$A:$A,$A48,Actuals!$D:$D,$D48,Actuals!$B:$B,EOMONTH(DATE(2025,$C48-2,1),0))/SUMIFS(Actuals!$F:$F,Actuals!$A:$A,$A48,Actuals!$D:$D,$D48,Actuals!$B:$B,EOMONTH(DATE(2024,$C48-2,1),0)),
 SUMIFS(Actuals!$F:$F,Actuals!$A:$A,$A48,Actuals!$D:$D,$D48,Actuals!$B:$B,EOMONTH(DATE(2025,$C48-3,1),0))/SUMIFS(Actuals!$F:$F,Actuals!$A:$A,$A48,Actuals!$D:$D,$D48,Actuals!$B:$B,EOMONTH(DATE(2024,$C48-3,1),0))
)</f>
        <v>0.9725084716115826</v>
      </c>
      <c r="P48" s="29">
        <f t="shared" si="0"/>
        <v>14006.310135267915</v>
      </c>
      <c r="Q48" s="2">
        <f t="shared" si="1"/>
        <v>0.35894520145143044</v>
      </c>
      <c r="R48" s="29" t="str">
        <f t="shared" si="4"/>
        <v>1 train date (May-Aug)</v>
      </c>
      <c r="S48" s="29">
        <f t="shared" si="5"/>
        <v>1.1836764017367896</v>
      </c>
      <c r="T48" s="29">
        <f t="shared" si="2"/>
        <v>17044.940185009771</v>
      </c>
      <c r="U48" s="2">
        <f t="shared" si="3"/>
        <v>0.21987014488132009</v>
      </c>
    </row>
    <row r="49" spans="1:21">
      <c r="A49">
        <v>2370</v>
      </c>
      <c r="B49" s="1">
        <v>45961</v>
      </c>
      <c r="C49">
        <v>9</v>
      </c>
      <c r="D49">
        <v>1</v>
      </c>
      <c r="E49" t="s">
        <v>7</v>
      </c>
      <c r="F49" s="3">
        <v>15700.197969677918</v>
      </c>
      <c r="G49" s="3">
        <v>21848.850000000002</v>
      </c>
      <c r="H49">
        <v>1</v>
      </c>
      <c r="I49" s="3">
        <v>-6148.6520303220841</v>
      </c>
      <c r="J49" s="3">
        <v>6148.6520303220841</v>
      </c>
      <c r="K49" s="2">
        <v>0.28141765037162503</v>
      </c>
      <c r="L49" s="6">
        <v>-0.28141765037162503</v>
      </c>
      <c r="M49" t="s">
        <v>26</v>
      </c>
      <c r="N49">
        <f>SUMIFS(Actuals!$F:$F,Actuals!$A:$A,$A49,Actuals!$D:$D,$D49,Actuals!$B:$B,EDATE($B49,-12))</f>
        <v>14402.25</v>
      </c>
      <c r="O49">
        <f>AVERAGE(SUMIFS(Actuals!$F:$F,Actuals!$A:$A,$A49,Actuals!$D:$D,$D49,Actuals!$B:$B,EOMONTH(DATE(2025,$C49-1,1),0))/SUMIFS(Actuals!$F:$F,Actuals!$A:$A,$A49,Actuals!$D:$D,$D49,Actuals!$B:$B,EOMONTH(DATE(2024,$C49-1,1),0)),
 SUMIFS(Actuals!$F:$F,Actuals!$A:$A,$A49,Actuals!$D:$D,$D49,Actuals!$B:$B,EOMONTH(DATE(2025,$C49-2,1),0))/SUMIFS(Actuals!$F:$F,Actuals!$A:$A,$A49,Actuals!$D:$D,$D49,Actuals!$B:$B,EOMONTH(DATE(2024,$C49-2,1),0)),
 SUMIFS(Actuals!$F:$F,Actuals!$A:$A,$A49,Actuals!$D:$D,$D49,Actuals!$B:$B,EOMONTH(DATE(2025,$C49-3,1),0))/SUMIFS(Actuals!$F:$F,Actuals!$A:$A,$A49,Actuals!$D:$D,$D49,Actuals!$B:$B,EOMONTH(DATE(2024,$C49-3,1),0))
)</f>
        <v>1.0250892880601399</v>
      </c>
      <c r="P49" s="29">
        <f t="shared" si="0"/>
        <v>14763.59219896415</v>
      </c>
      <c r="Q49" s="2">
        <f t="shared" si="1"/>
        <v>0.32428515922054713</v>
      </c>
      <c r="R49" s="29" t="str">
        <f t="shared" si="4"/>
        <v>2 Test data (Sep-Nov)</v>
      </c>
      <c r="S49" s="29">
        <f t="shared" si="5"/>
        <v>1.1836764017367896</v>
      </c>
      <c r="T49" s="29">
        <f t="shared" si="2"/>
        <v>18583.953839303605</v>
      </c>
      <c r="U49" s="2">
        <f t="shared" si="3"/>
        <v>0.14943103004031774</v>
      </c>
    </row>
    <row r="50" spans="1:21">
      <c r="A50">
        <v>2370</v>
      </c>
      <c r="B50" s="1">
        <v>45961</v>
      </c>
      <c r="C50">
        <v>10</v>
      </c>
      <c r="D50">
        <v>1</v>
      </c>
      <c r="E50" t="s">
        <v>7</v>
      </c>
      <c r="F50" s="3">
        <v>17733.866999815269</v>
      </c>
      <c r="G50" s="3">
        <v>21848.850000000002</v>
      </c>
      <c r="H50">
        <v>0</v>
      </c>
      <c r="I50" s="3">
        <v>-4114.9830001847331</v>
      </c>
      <c r="J50" s="3">
        <v>4114.9830001847331</v>
      </c>
      <c r="K50" s="2">
        <v>0.18833865398795499</v>
      </c>
      <c r="L50" s="6">
        <v>-0.18833865398795499</v>
      </c>
      <c r="M50" t="s">
        <v>26</v>
      </c>
      <c r="N50">
        <f>SUMIFS(Actuals!$F:$F,Actuals!$A:$A,$A50,Actuals!$D:$D,$D50,Actuals!$B:$B,EDATE($B50,-12))</f>
        <v>14402.25</v>
      </c>
      <c r="O50">
        <f>AVERAGE(SUMIFS(Actuals!$F:$F,Actuals!$A:$A,$A50,Actuals!$D:$D,$D50,Actuals!$B:$B,EOMONTH(DATE(2025,$C50-1,1),0))/SUMIFS(Actuals!$F:$F,Actuals!$A:$A,$A50,Actuals!$D:$D,$D50,Actuals!$B:$B,EOMONTH(DATE(2024,$C50-1,1),0)),
 SUMIFS(Actuals!$F:$F,Actuals!$A:$A,$A50,Actuals!$D:$D,$D50,Actuals!$B:$B,EOMONTH(DATE(2025,$C50-2,1),0))/SUMIFS(Actuals!$F:$F,Actuals!$A:$A,$A50,Actuals!$D:$D,$D50,Actuals!$B:$B,EOMONTH(DATE(2024,$C50-2,1),0)),
 SUMIFS(Actuals!$F:$F,Actuals!$A:$A,$A50,Actuals!$D:$D,$D50,Actuals!$B:$B,EOMONTH(DATE(2025,$C50-3,1),0))/SUMIFS(Actuals!$F:$F,Actuals!$A:$A,$A50,Actuals!$D:$D,$D50,Actuals!$B:$B,EOMONTH(DATE(2024,$C50-3,1),0))
)</f>
        <v>1.080323141529268</v>
      </c>
      <c r="P50" s="29">
        <f t="shared" si="0"/>
        <v>15559.0839650899</v>
      </c>
      <c r="Q50" s="2">
        <f t="shared" si="1"/>
        <v>0.2878762971465364</v>
      </c>
      <c r="R50" s="29" t="str">
        <f t="shared" si="4"/>
        <v>2 Test data (Sep-Nov)</v>
      </c>
      <c r="S50" s="29">
        <f t="shared" si="5"/>
        <v>1.1836764017367896</v>
      </c>
      <c r="T50" s="29">
        <f t="shared" si="2"/>
        <v>20991.159879220133</v>
      </c>
      <c r="U50" s="2">
        <f t="shared" si="3"/>
        <v>3.9255618523623401E-2</v>
      </c>
    </row>
    <row r="51" spans="1:21">
      <c r="A51">
        <v>2370</v>
      </c>
      <c r="B51" s="1">
        <v>45991</v>
      </c>
      <c r="C51">
        <v>5</v>
      </c>
      <c r="D51">
        <v>1</v>
      </c>
      <c r="E51" t="s">
        <v>7</v>
      </c>
      <c r="F51" s="3">
        <v>15857.367573743808</v>
      </c>
      <c r="G51" s="3">
        <v>18840.600000000002</v>
      </c>
      <c r="H51">
        <v>6</v>
      </c>
      <c r="I51" s="3">
        <v>-2983.2324262561942</v>
      </c>
      <c r="J51" s="3">
        <v>2983.2324262561942</v>
      </c>
      <c r="K51" s="2">
        <v>0.15834062748830699</v>
      </c>
      <c r="L51" s="6">
        <v>-0.15834062748830699</v>
      </c>
      <c r="M51" t="s">
        <v>26</v>
      </c>
      <c r="N51">
        <f>SUMIFS(Actuals!$F:$F,Actuals!$A:$A,$A51,Actuals!$D:$D,$D51,Actuals!$B:$B,EDATE($B51,-12))</f>
        <v>17994.600000000002</v>
      </c>
      <c r="O51">
        <f>AVERAGE(SUMIFS(Actuals!$F:$F,Actuals!$A:$A,$A51,Actuals!$D:$D,$D51,Actuals!$B:$B,EOMONTH(DATE(2025,$C51-1,1),0))/SUMIFS(Actuals!$F:$F,Actuals!$A:$A,$A51,Actuals!$D:$D,$D51,Actuals!$B:$B,EOMONTH(DATE(2024,$C51-1,1),0)),
 SUMIFS(Actuals!$F:$F,Actuals!$A:$A,$A51,Actuals!$D:$D,$D51,Actuals!$B:$B,EOMONTH(DATE(2025,$C51-2,1),0))/SUMIFS(Actuals!$F:$F,Actuals!$A:$A,$A51,Actuals!$D:$D,$D51,Actuals!$B:$B,EOMONTH(DATE(2024,$C51-2,1),0)),
 SUMIFS(Actuals!$F:$F,Actuals!$A:$A,$A51,Actuals!$D:$D,$D51,Actuals!$B:$B,EOMONTH(DATE(2025,$C51-3,1),0))/SUMIFS(Actuals!$F:$F,Actuals!$A:$A,$A51,Actuals!$D:$D,$D51,Actuals!$B:$B,EOMONTH(DATE(2024,$C51-3,1),0))
)</f>
        <v>1.1725813150157078</v>
      </c>
      <c r="P51" s="29">
        <f t="shared" si="0"/>
        <v>21100.13173118166</v>
      </c>
      <c r="Q51" s="2">
        <f t="shared" si="1"/>
        <v>0.11992886273163582</v>
      </c>
      <c r="R51" s="29" t="str">
        <f t="shared" si="4"/>
        <v>1 train date (May-Aug)</v>
      </c>
      <c r="S51" s="29">
        <f t="shared" si="5"/>
        <v>1.1836764017367896</v>
      </c>
      <c r="T51" s="29">
        <f t="shared" si="2"/>
        <v>18769.991790706714</v>
      </c>
      <c r="U51" s="2">
        <f t="shared" si="3"/>
        <v>3.7476624573149673E-3</v>
      </c>
    </row>
    <row r="52" spans="1:21">
      <c r="A52">
        <v>2370</v>
      </c>
      <c r="B52" s="1">
        <v>45991</v>
      </c>
      <c r="C52">
        <v>6</v>
      </c>
      <c r="D52">
        <v>1</v>
      </c>
      <c r="E52" t="s">
        <v>7</v>
      </c>
      <c r="F52" s="3">
        <v>15857.367573743808</v>
      </c>
      <c r="G52" s="3">
        <v>18840.600000000002</v>
      </c>
      <c r="H52">
        <v>5</v>
      </c>
      <c r="I52" s="3">
        <v>-2983.2324262561942</v>
      </c>
      <c r="J52" s="3">
        <v>2983.2324262561942</v>
      </c>
      <c r="K52" s="2">
        <v>0.15834062748830699</v>
      </c>
      <c r="L52" s="6">
        <v>-0.15834062748830699</v>
      </c>
      <c r="M52" t="s">
        <v>26</v>
      </c>
      <c r="N52">
        <f>SUMIFS(Actuals!$F:$F,Actuals!$A:$A,$A52,Actuals!$D:$D,$D52,Actuals!$B:$B,EDATE($B52,-12))</f>
        <v>17994.600000000002</v>
      </c>
      <c r="O52">
        <f>AVERAGE(SUMIFS(Actuals!$F:$F,Actuals!$A:$A,$A52,Actuals!$D:$D,$D52,Actuals!$B:$B,EOMONTH(DATE(2025,$C52-1,1),0))/SUMIFS(Actuals!$F:$F,Actuals!$A:$A,$A52,Actuals!$D:$D,$D52,Actuals!$B:$B,EOMONTH(DATE(2024,$C52-1,1),0)),
 SUMIFS(Actuals!$F:$F,Actuals!$A:$A,$A52,Actuals!$D:$D,$D52,Actuals!$B:$B,EOMONTH(DATE(2025,$C52-2,1),0))/SUMIFS(Actuals!$F:$F,Actuals!$A:$A,$A52,Actuals!$D:$D,$D52,Actuals!$B:$B,EOMONTH(DATE(2024,$C52-2,1),0)),
 SUMIFS(Actuals!$F:$F,Actuals!$A:$A,$A52,Actuals!$D:$D,$D52,Actuals!$B:$B,EOMONTH(DATE(2025,$C52-3,1),0))/SUMIFS(Actuals!$F:$F,Actuals!$A:$A,$A52,Actuals!$D:$D,$D52,Actuals!$B:$B,EOMONTH(DATE(2024,$C52-3,1),0))
)</f>
        <v>1.1325936750569638</v>
      </c>
      <c r="P52" s="29">
        <f t="shared" si="0"/>
        <v>20380.570145180045</v>
      </c>
      <c r="Q52" s="2">
        <f t="shared" si="1"/>
        <v>8.1736788912244979E-2</v>
      </c>
      <c r="R52" s="29" t="str">
        <f t="shared" si="4"/>
        <v>1 train date (May-Aug)</v>
      </c>
      <c r="S52" s="29">
        <f t="shared" si="5"/>
        <v>1.1836764017367896</v>
      </c>
      <c r="T52" s="29">
        <f t="shared" si="2"/>
        <v>18769.991790706714</v>
      </c>
      <c r="U52" s="2">
        <f t="shared" si="3"/>
        <v>3.7476624573149673E-3</v>
      </c>
    </row>
    <row r="53" spans="1:21">
      <c r="A53">
        <v>2370</v>
      </c>
      <c r="B53" s="1">
        <v>45991</v>
      </c>
      <c r="C53">
        <v>7</v>
      </c>
      <c r="D53">
        <v>1</v>
      </c>
      <c r="E53" t="s">
        <v>7</v>
      </c>
      <c r="F53" s="3">
        <v>16562.775555575863</v>
      </c>
      <c r="G53" s="3">
        <v>18840.600000000002</v>
      </c>
      <c r="H53">
        <v>4</v>
      </c>
      <c r="I53" s="3">
        <v>-2277.8244444241391</v>
      </c>
      <c r="J53" s="3">
        <v>2277.8244444241391</v>
      </c>
      <c r="K53" s="2">
        <v>0.12089978261966899</v>
      </c>
      <c r="L53" s="6">
        <v>-0.12089978261966899</v>
      </c>
      <c r="M53" t="s">
        <v>26</v>
      </c>
      <c r="N53">
        <f>SUMIFS(Actuals!$F:$F,Actuals!$A:$A,$A53,Actuals!$D:$D,$D53,Actuals!$B:$B,EDATE($B53,-12))</f>
        <v>17994.600000000002</v>
      </c>
      <c r="O53">
        <f>AVERAGE(SUMIFS(Actuals!$F:$F,Actuals!$A:$A,$A53,Actuals!$D:$D,$D53,Actuals!$B:$B,EOMONTH(DATE(2025,$C53-1,1),0))/SUMIFS(Actuals!$F:$F,Actuals!$A:$A,$A53,Actuals!$D:$D,$D53,Actuals!$B:$B,EOMONTH(DATE(2024,$C53-1,1),0)),
 SUMIFS(Actuals!$F:$F,Actuals!$A:$A,$A53,Actuals!$D:$D,$D53,Actuals!$B:$B,EOMONTH(DATE(2025,$C53-2,1),0))/SUMIFS(Actuals!$F:$F,Actuals!$A:$A,$A53,Actuals!$D:$D,$D53,Actuals!$B:$B,EOMONTH(DATE(2024,$C53-2,1),0)),
 SUMIFS(Actuals!$F:$F,Actuals!$A:$A,$A53,Actuals!$D:$D,$D53,Actuals!$B:$B,EOMONTH(DATE(2025,$C53-3,1),0))/SUMIFS(Actuals!$F:$F,Actuals!$A:$A,$A53,Actuals!$D:$D,$D53,Actuals!$B:$B,EOMONTH(DATE(2024,$C53-3,1),0))
)</f>
        <v>1.0448705489738086</v>
      </c>
      <c r="P53" s="29">
        <f t="shared" si="0"/>
        <v>18802.027580564099</v>
      </c>
      <c r="Q53" s="2">
        <f t="shared" si="1"/>
        <v>2.0473031345022291E-3</v>
      </c>
      <c r="R53" s="29" t="str">
        <f t="shared" si="4"/>
        <v>1 train date (May-Aug)</v>
      </c>
      <c r="S53" s="29">
        <f t="shared" si="5"/>
        <v>1.1836764017367896</v>
      </c>
      <c r="T53" s="29">
        <f t="shared" si="2"/>
        <v>19604.966572398094</v>
      </c>
      <c r="U53" s="2">
        <f t="shared" si="3"/>
        <v>4.0570182074779575E-2</v>
      </c>
    </row>
    <row r="54" spans="1:21">
      <c r="A54">
        <v>2370</v>
      </c>
      <c r="B54" s="1">
        <v>45991</v>
      </c>
      <c r="C54">
        <v>8</v>
      </c>
      <c r="D54">
        <v>1</v>
      </c>
      <c r="E54" t="s">
        <v>7</v>
      </c>
      <c r="F54" s="3">
        <v>14850</v>
      </c>
      <c r="G54" s="3">
        <v>18840.600000000002</v>
      </c>
      <c r="H54">
        <v>3</v>
      </c>
      <c r="I54" s="3">
        <v>-3990.6000000000022</v>
      </c>
      <c r="J54" s="3">
        <v>3990.6000000000022</v>
      </c>
      <c r="K54" s="2">
        <v>0.21180854112926301</v>
      </c>
      <c r="L54" s="6">
        <v>-0.21180854112926301</v>
      </c>
      <c r="M54" t="s">
        <v>26</v>
      </c>
      <c r="N54">
        <f>SUMIFS(Actuals!$F:$F,Actuals!$A:$A,$A54,Actuals!$D:$D,$D54,Actuals!$B:$B,EDATE($B54,-12))</f>
        <v>17994.600000000002</v>
      </c>
      <c r="O54">
        <f>AVERAGE(SUMIFS(Actuals!$F:$F,Actuals!$A:$A,$A54,Actuals!$D:$D,$D54,Actuals!$B:$B,EOMONTH(DATE(2025,$C54-1,1),0))/SUMIFS(Actuals!$F:$F,Actuals!$A:$A,$A54,Actuals!$D:$D,$D54,Actuals!$B:$B,EOMONTH(DATE(2024,$C54-1,1),0)),
 SUMIFS(Actuals!$F:$F,Actuals!$A:$A,$A54,Actuals!$D:$D,$D54,Actuals!$B:$B,EOMONTH(DATE(2025,$C54-2,1),0))/SUMIFS(Actuals!$F:$F,Actuals!$A:$A,$A54,Actuals!$D:$D,$D54,Actuals!$B:$B,EOMONTH(DATE(2024,$C54-2,1),0)),
 SUMIFS(Actuals!$F:$F,Actuals!$A:$A,$A54,Actuals!$D:$D,$D54,Actuals!$B:$B,EOMONTH(DATE(2025,$C54-3,1),0))/SUMIFS(Actuals!$F:$F,Actuals!$A:$A,$A54,Actuals!$D:$D,$D54,Actuals!$B:$B,EOMONTH(DATE(2024,$C54-3,1),0))
)</f>
        <v>0.9725084716115826</v>
      </c>
      <c r="P54" s="29">
        <f t="shared" si="0"/>
        <v>17499.900943261786</v>
      </c>
      <c r="Q54" s="2">
        <f t="shared" si="1"/>
        <v>7.11601040698394E-2</v>
      </c>
      <c r="R54" s="29" t="str">
        <f t="shared" si="4"/>
        <v>1 train date (May-Aug)</v>
      </c>
      <c r="S54" s="29">
        <f t="shared" si="5"/>
        <v>1.1836764017367896</v>
      </c>
      <c r="T54" s="29">
        <f t="shared" si="2"/>
        <v>17577.594565791325</v>
      </c>
      <c r="U54" s="2">
        <f t="shared" si="3"/>
        <v>6.7036370084215827E-2</v>
      </c>
    </row>
    <row r="55" spans="1:21">
      <c r="A55">
        <v>2370</v>
      </c>
      <c r="B55" s="1">
        <v>45991</v>
      </c>
      <c r="C55">
        <v>9</v>
      </c>
      <c r="D55">
        <v>1</v>
      </c>
      <c r="E55" t="s">
        <v>7</v>
      </c>
      <c r="F55" s="3">
        <v>15729.894785584613</v>
      </c>
      <c r="G55" s="3">
        <v>18840.600000000002</v>
      </c>
      <c r="H55">
        <v>2</v>
      </c>
      <c r="I55" s="3">
        <v>-3110.7052144153895</v>
      </c>
      <c r="J55" s="3">
        <v>3110.7052144153895</v>
      </c>
      <c r="K55" s="2">
        <v>0.165106483573527</v>
      </c>
      <c r="L55" s="6">
        <v>-0.165106483573527</v>
      </c>
      <c r="M55" t="s">
        <v>26</v>
      </c>
      <c r="N55">
        <f>SUMIFS(Actuals!$F:$F,Actuals!$A:$A,$A55,Actuals!$D:$D,$D55,Actuals!$B:$B,EDATE($B55,-12))</f>
        <v>17994.600000000002</v>
      </c>
      <c r="O55">
        <f>AVERAGE(SUMIFS(Actuals!$F:$F,Actuals!$A:$A,$A55,Actuals!$D:$D,$D55,Actuals!$B:$B,EOMONTH(DATE(2025,$C55-1,1),0))/SUMIFS(Actuals!$F:$F,Actuals!$A:$A,$A55,Actuals!$D:$D,$D55,Actuals!$B:$B,EOMONTH(DATE(2024,$C55-1,1),0)),
 SUMIFS(Actuals!$F:$F,Actuals!$A:$A,$A55,Actuals!$D:$D,$D55,Actuals!$B:$B,EOMONTH(DATE(2025,$C55-2,1),0))/SUMIFS(Actuals!$F:$F,Actuals!$A:$A,$A55,Actuals!$D:$D,$D55,Actuals!$B:$B,EOMONTH(DATE(2024,$C55-2,1),0)),
 SUMIFS(Actuals!$F:$F,Actuals!$A:$A,$A55,Actuals!$D:$D,$D55,Actuals!$B:$B,EOMONTH(DATE(2025,$C55-3,1),0))/SUMIFS(Actuals!$F:$F,Actuals!$A:$A,$A55,Actuals!$D:$D,$D55,Actuals!$B:$B,EOMONTH(DATE(2024,$C55-3,1),0))
)</f>
        <v>1.0250892880601399</v>
      </c>
      <c r="P55" s="29">
        <f t="shared" si="0"/>
        <v>18446.071702926994</v>
      </c>
      <c r="Q55" s="2">
        <f t="shared" si="1"/>
        <v>2.0940325524293688E-2</v>
      </c>
      <c r="R55" s="29" t="str">
        <f t="shared" si="4"/>
        <v>2 Test data (Sep-Nov)</v>
      </c>
      <c r="S55" s="29">
        <f t="shared" si="5"/>
        <v>1.1836764017367896</v>
      </c>
      <c r="T55" s="29">
        <f t="shared" si="2"/>
        <v>18619.105259499083</v>
      </c>
      <c r="U55" s="2">
        <f t="shared" si="3"/>
        <v>1.1756246642936998E-2</v>
      </c>
    </row>
    <row r="56" spans="1:21">
      <c r="A56">
        <v>2370</v>
      </c>
      <c r="B56" s="1">
        <v>45991</v>
      </c>
      <c r="C56">
        <v>10</v>
      </c>
      <c r="D56">
        <v>1</v>
      </c>
      <c r="E56" t="s">
        <v>7</v>
      </c>
      <c r="F56" s="3">
        <v>17772.611472948538</v>
      </c>
      <c r="G56" s="3">
        <v>18840.600000000002</v>
      </c>
      <c r="H56">
        <v>1</v>
      </c>
      <c r="I56" s="3">
        <v>-1067.9885270514642</v>
      </c>
      <c r="J56" s="3">
        <v>1067.9885270514642</v>
      </c>
      <c r="K56" s="2">
        <v>5.6685483851441197E-2</v>
      </c>
      <c r="L56" s="6">
        <v>-5.6685483851441197E-2</v>
      </c>
      <c r="M56" t="s">
        <v>26</v>
      </c>
      <c r="N56">
        <f>SUMIFS(Actuals!$F:$F,Actuals!$A:$A,$A56,Actuals!$D:$D,$D56,Actuals!$B:$B,EDATE($B56,-12))</f>
        <v>17994.600000000002</v>
      </c>
      <c r="O56">
        <f>AVERAGE(SUMIFS(Actuals!$F:$F,Actuals!$A:$A,$A56,Actuals!$D:$D,$D56,Actuals!$B:$B,EOMONTH(DATE(2025,$C56-1,1),0))/SUMIFS(Actuals!$F:$F,Actuals!$A:$A,$A56,Actuals!$D:$D,$D56,Actuals!$B:$B,EOMONTH(DATE(2024,$C56-1,1),0)),
 SUMIFS(Actuals!$F:$F,Actuals!$A:$A,$A56,Actuals!$D:$D,$D56,Actuals!$B:$B,EOMONTH(DATE(2025,$C56-2,1),0))/SUMIFS(Actuals!$F:$F,Actuals!$A:$A,$A56,Actuals!$D:$D,$D56,Actuals!$B:$B,EOMONTH(DATE(2024,$C56-2,1),0)),
 SUMIFS(Actuals!$F:$F,Actuals!$A:$A,$A56,Actuals!$D:$D,$D56,Actuals!$B:$B,EOMONTH(DATE(2025,$C56-3,1),0))/SUMIFS(Actuals!$F:$F,Actuals!$A:$A,$A56,Actuals!$D:$D,$D56,Actuals!$B:$B,EOMONTH(DATE(2024,$C56-3,1),0))
)</f>
        <v>1.080323141529268</v>
      </c>
      <c r="P56" s="29">
        <f t="shared" si="0"/>
        <v>19439.982802562568</v>
      </c>
      <c r="Q56" s="2">
        <f t="shared" si="1"/>
        <v>3.1813360644701666E-2</v>
      </c>
      <c r="R56" s="29" t="str">
        <f t="shared" si="4"/>
        <v>2 Test data (Sep-Nov)</v>
      </c>
      <c r="S56" s="29">
        <f t="shared" si="5"/>
        <v>1.1836764017367896</v>
      </c>
      <c r="T56" s="29">
        <f t="shared" si="2"/>
        <v>21037.020797765708</v>
      </c>
      <c r="U56" s="2">
        <f t="shared" si="3"/>
        <v>0.11657913218080665</v>
      </c>
    </row>
    <row r="57" spans="1:21">
      <c r="A57">
        <v>2370</v>
      </c>
      <c r="B57" s="1">
        <v>45991</v>
      </c>
      <c r="C57">
        <v>11</v>
      </c>
      <c r="D57">
        <v>1</v>
      </c>
      <c r="E57" t="s">
        <v>7</v>
      </c>
      <c r="F57" s="3">
        <v>18645.75</v>
      </c>
      <c r="G57" s="3">
        <v>18840.600000000002</v>
      </c>
      <c r="H57">
        <v>0</v>
      </c>
      <c r="I57" s="3">
        <v>-194.85000000000218</v>
      </c>
      <c r="J57" s="3">
        <v>194.85000000000218</v>
      </c>
      <c r="K57" s="2">
        <v>1.0342027323970699E-2</v>
      </c>
      <c r="L57" s="6">
        <v>-1.0342027323970699E-2</v>
      </c>
      <c r="M57" t="s">
        <v>26</v>
      </c>
      <c r="N57">
        <f>SUMIFS(Actuals!$F:$F,Actuals!$A:$A,$A57,Actuals!$D:$D,$D57,Actuals!$B:$B,EDATE($B57,-12))</f>
        <v>17994.600000000002</v>
      </c>
      <c r="O57">
        <f>AVERAGE(SUMIFS(Actuals!$F:$F,Actuals!$A:$A,$A57,Actuals!$D:$D,$D57,Actuals!$B:$B,EOMONTH(DATE(2025,$C57-1,1),0))/SUMIFS(Actuals!$F:$F,Actuals!$A:$A,$A57,Actuals!$D:$D,$D57,Actuals!$B:$B,EOMONTH(DATE(2024,$C57-1,1),0)),
 SUMIFS(Actuals!$F:$F,Actuals!$A:$A,$A57,Actuals!$D:$D,$D57,Actuals!$B:$B,EOMONTH(DATE(2025,$C57-2,1),0))/SUMIFS(Actuals!$F:$F,Actuals!$A:$A,$A57,Actuals!$D:$D,$D57,Actuals!$B:$B,EOMONTH(DATE(2024,$C57-2,1),0)),
 SUMIFS(Actuals!$F:$F,Actuals!$A:$A,$A57,Actuals!$D:$D,$D57,Actuals!$B:$B,EOMONTH(DATE(2025,$C57-3,1),0))/SUMIFS(Actuals!$F:$F,Actuals!$A:$A,$A57,Actuals!$D:$D,$D57,Actuals!$B:$B,EOMONTH(DATE(2024,$C57-3,1),0))
)</f>
        <v>1.3032612850345917</v>
      </c>
      <c r="P57" s="29">
        <f t="shared" si="0"/>
        <v>23451.665519683465</v>
      </c>
      <c r="Q57" s="2">
        <f t="shared" si="1"/>
        <v>0.24474090632376158</v>
      </c>
      <c r="R57" s="29" t="str">
        <f t="shared" si="4"/>
        <v>2 Test data (Sep-Nov)</v>
      </c>
      <c r="S57" s="29">
        <f t="shared" si="5"/>
        <v>1.1836764017367896</v>
      </c>
      <c r="T57" s="29">
        <f t="shared" si="2"/>
        <v>22070.534267683743</v>
      </c>
      <c r="U57" s="2">
        <f t="shared" si="3"/>
        <v>0.17143478804728832</v>
      </c>
    </row>
    <row r="58" spans="1:21">
      <c r="A58">
        <v>360</v>
      </c>
      <c r="B58" s="1">
        <v>45808</v>
      </c>
      <c r="C58">
        <v>5</v>
      </c>
      <c r="D58">
        <v>1</v>
      </c>
      <c r="E58" t="s">
        <v>7</v>
      </c>
      <c r="F58" s="3">
        <v>59615.860500000003</v>
      </c>
      <c r="G58" s="3">
        <v>57125.25</v>
      </c>
      <c r="H58">
        <v>0</v>
      </c>
      <c r="I58" s="3">
        <v>2490.6105000000025</v>
      </c>
      <c r="J58" s="3">
        <v>2490.6105000000025</v>
      </c>
      <c r="K58" s="2">
        <v>4.3599117728149998E-2</v>
      </c>
      <c r="L58" s="6">
        <v>4.3599117728149998E-2</v>
      </c>
      <c r="M58" t="s">
        <v>24</v>
      </c>
      <c r="N58">
        <f>SUMIFS(Actuals!$F:$F,Actuals!$A:$A,$A58,Actuals!$D:$D,$D58,Actuals!$B:$B,EDATE($B58,-12))</f>
        <v>48312</v>
      </c>
      <c r="O58">
        <f>AVERAGE(SUMIFS(Actuals!$F:$F,Actuals!$A:$A,$A58,Actuals!$D:$D,$D58,Actuals!$B:$B,EOMONTH(DATE(2025,$C58-1,1),0))/SUMIFS(Actuals!$F:$F,Actuals!$A:$A,$A58,Actuals!$D:$D,$D58,Actuals!$B:$B,EOMONTH(DATE(2024,$C58-1,1),0)),
 SUMIFS(Actuals!$F:$F,Actuals!$A:$A,$A58,Actuals!$D:$D,$D58,Actuals!$B:$B,EOMONTH(DATE(2025,$C58-2,1),0))/SUMIFS(Actuals!$F:$F,Actuals!$A:$A,$A58,Actuals!$D:$D,$D58,Actuals!$B:$B,EOMONTH(DATE(2024,$C58-2,1),0)),
 SUMIFS(Actuals!$F:$F,Actuals!$A:$A,$A58,Actuals!$D:$D,$D58,Actuals!$B:$B,EOMONTH(DATE(2025,$C58-3,1),0))/SUMIFS(Actuals!$F:$F,Actuals!$A:$A,$A58,Actuals!$D:$D,$D58,Actuals!$B:$B,EOMONTH(DATE(2024,$C58-3,1),0))
)</f>
        <v>1.2000716025902629</v>
      </c>
      <c r="P58" s="29">
        <f t="shared" si="0"/>
        <v>57977.859264340783</v>
      </c>
      <c r="Q58" s="2">
        <f t="shared" si="1"/>
        <v>1.4925260972000698E-2</v>
      </c>
      <c r="R58" s="29" t="str">
        <f t="shared" si="4"/>
        <v>1 train date (May-Aug)</v>
      </c>
      <c r="S58" s="29">
        <f t="shared" si="5"/>
        <v>1.0370054508427586</v>
      </c>
      <c r="T58" s="29">
        <f t="shared" si="2"/>
        <v>61821.972295181506</v>
      </c>
      <c r="U58" s="2">
        <f t="shared" si="3"/>
        <v>8.2217973578785311E-2</v>
      </c>
    </row>
    <row r="59" spans="1:21">
      <c r="A59">
        <v>360</v>
      </c>
      <c r="B59" s="1">
        <v>45838</v>
      </c>
      <c r="C59">
        <v>5</v>
      </c>
      <c r="D59">
        <v>1</v>
      </c>
      <c r="E59" t="s">
        <v>7</v>
      </c>
      <c r="F59" s="3">
        <v>57827.384684999997</v>
      </c>
      <c r="G59" s="3">
        <v>42142.05</v>
      </c>
      <c r="H59">
        <v>1</v>
      </c>
      <c r="I59" s="3">
        <v>15685.334684999994</v>
      </c>
      <c r="J59" s="3">
        <v>15685.334684999994</v>
      </c>
      <c r="K59" s="2">
        <v>0.37220151096114201</v>
      </c>
      <c r="L59" s="6">
        <v>0.37220151096114201</v>
      </c>
      <c r="M59" t="s">
        <v>24</v>
      </c>
      <c r="N59">
        <f>SUMIFS(Actuals!$F:$F,Actuals!$A:$A,$A59,Actuals!$D:$D,$D59,Actuals!$B:$B,EDATE($B59,-12))</f>
        <v>44958.15</v>
      </c>
      <c r="O59">
        <f>AVERAGE(SUMIFS(Actuals!$F:$F,Actuals!$A:$A,$A59,Actuals!$D:$D,$D59,Actuals!$B:$B,EOMONTH(DATE(2025,$C59-1,1),0))/SUMIFS(Actuals!$F:$F,Actuals!$A:$A,$A59,Actuals!$D:$D,$D59,Actuals!$B:$B,EOMONTH(DATE(2024,$C59-1,1),0)),
 SUMIFS(Actuals!$F:$F,Actuals!$A:$A,$A59,Actuals!$D:$D,$D59,Actuals!$B:$B,EOMONTH(DATE(2025,$C59-2,1),0))/SUMIFS(Actuals!$F:$F,Actuals!$A:$A,$A59,Actuals!$D:$D,$D59,Actuals!$B:$B,EOMONTH(DATE(2024,$C59-2,1),0)),
 SUMIFS(Actuals!$F:$F,Actuals!$A:$A,$A59,Actuals!$D:$D,$D59,Actuals!$B:$B,EOMONTH(DATE(2025,$C59-3,1),0))/SUMIFS(Actuals!$F:$F,Actuals!$A:$A,$A59,Actuals!$D:$D,$D59,Actuals!$B:$B,EOMONTH(DATE(2024,$C59-3,1),0))
)</f>
        <v>1.2000716025902629</v>
      </c>
      <c r="P59" s="29">
        <f t="shared" si="0"/>
        <v>53952.99911999343</v>
      </c>
      <c r="Q59" s="2">
        <f t="shared" si="1"/>
        <v>0.28026517741764878</v>
      </c>
      <c r="R59" s="29" t="str">
        <f t="shared" si="4"/>
        <v>1 train date (May-Aug)</v>
      </c>
      <c r="S59" s="29">
        <f t="shared" si="5"/>
        <v>1.0370054508427586</v>
      </c>
      <c r="T59" s="29">
        <f t="shared" si="2"/>
        <v>59967.313126326058</v>
      </c>
      <c r="U59" s="2">
        <f t="shared" si="3"/>
        <v>0.42298044652137362</v>
      </c>
    </row>
    <row r="60" spans="1:21">
      <c r="A60">
        <v>360</v>
      </c>
      <c r="B60" s="1">
        <v>45838</v>
      </c>
      <c r="C60">
        <v>6</v>
      </c>
      <c r="D60">
        <v>1</v>
      </c>
      <c r="E60" t="s">
        <v>7</v>
      </c>
      <c r="F60" s="3">
        <v>57827.384684999997</v>
      </c>
      <c r="G60" s="3">
        <v>42142.05</v>
      </c>
      <c r="H60">
        <v>0</v>
      </c>
      <c r="I60" s="3">
        <v>15685.334684999994</v>
      </c>
      <c r="J60" s="3">
        <v>15685.334684999994</v>
      </c>
      <c r="K60" s="2">
        <v>0.37220151096114201</v>
      </c>
      <c r="L60" s="6">
        <v>0.37220151096114201</v>
      </c>
      <c r="M60" t="s">
        <v>24</v>
      </c>
      <c r="N60">
        <f>SUMIFS(Actuals!$F:$F,Actuals!$A:$A,$A60,Actuals!$D:$D,$D60,Actuals!$B:$B,EDATE($B60,-12))</f>
        <v>44958.15</v>
      </c>
      <c r="O60">
        <f>AVERAGE(SUMIFS(Actuals!$F:$F,Actuals!$A:$A,$A60,Actuals!$D:$D,$D60,Actuals!$B:$B,EOMONTH(DATE(2025,$C60-1,1),0))/SUMIFS(Actuals!$F:$F,Actuals!$A:$A,$A60,Actuals!$D:$D,$D60,Actuals!$B:$B,EOMONTH(DATE(2024,$C60-1,1),0)),
 SUMIFS(Actuals!$F:$F,Actuals!$A:$A,$A60,Actuals!$D:$D,$D60,Actuals!$B:$B,EOMONTH(DATE(2025,$C60-2,1),0))/SUMIFS(Actuals!$F:$F,Actuals!$A:$A,$A60,Actuals!$D:$D,$D60,Actuals!$B:$B,EOMONTH(DATE(2024,$C60-2,1),0)),
 SUMIFS(Actuals!$F:$F,Actuals!$A:$A,$A60,Actuals!$D:$D,$D60,Actuals!$B:$B,EOMONTH(DATE(2025,$C60-3,1),0))/SUMIFS(Actuals!$F:$F,Actuals!$A:$A,$A60,Actuals!$D:$D,$D60,Actuals!$B:$B,EOMONTH(DATE(2024,$C60-3,1),0))
)</f>
        <v>1.2198759501817749</v>
      </c>
      <c r="P60" s="29">
        <f t="shared" si="0"/>
        <v>54843.36594966476</v>
      </c>
      <c r="Q60" s="2">
        <f t="shared" si="1"/>
        <v>0.30139293056851185</v>
      </c>
      <c r="R60" s="29" t="str">
        <f t="shared" si="4"/>
        <v>1 train date (May-Aug)</v>
      </c>
      <c r="S60" s="29">
        <f t="shared" si="5"/>
        <v>1.0370054508427586</v>
      </c>
      <c r="T60" s="29">
        <f t="shared" si="2"/>
        <v>59967.313126326058</v>
      </c>
      <c r="U60" s="2">
        <f t="shared" si="3"/>
        <v>0.42298044652137362</v>
      </c>
    </row>
    <row r="61" spans="1:21">
      <c r="A61">
        <v>360</v>
      </c>
      <c r="B61" s="1">
        <v>45869</v>
      </c>
      <c r="C61">
        <v>5</v>
      </c>
      <c r="D61">
        <v>1</v>
      </c>
      <c r="E61" t="s">
        <v>7</v>
      </c>
      <c r="F61" s="3">
        <v>56092.563144450003</v>
      </c>
      <c r="G61" s="3">
        <v>39942</v>
      </c>
      <c r="H61">
        <v>2</v>
      </c>
      <c r="I61" s="3">
        <v>16150.563144450003</v>
      </c>
      <c r="J61" s="3">
        <v>16150.563144450003</v>
      </c>
      <c r="K61" s="2">
        <v>0.40435038667192402</v>
      </c>
      <c r="L61" s="6">
        <v>0.40435038667192402</v>
      </c>
      <c r="M61" t="s">
        <v>24</v>
      </c>
      <c r="N61">
        <f>SUMIFS(Actuals!$F:$F,Actuals!$A:$A,$A61,Actuals!$D:$D,$D61,Actuals!$B:$B,EDATE($B61,-12))</f>
        <v>50814</v>
      </c>
      <c r="O61">
        <f>AVERAGE(SUMIFS(Actuals!$F:$F,Actuals!$A:$A,$A61,Actuals!$D:$D,$D61,Actuals!$B:$B,EOMONTH(DATE(2025,$C61-1,1),0))/SUMIFS(Actuals!$F:$F,Actuals!$A:$A,$A61,Actuals!$D:$D,$D61,Actuals!$B:$B,EOMONTH(DATE(2024,$C61-1,1),0)),
 SUMIFS(Actuals!$F:$F,Actuals!$A:$A,$A61,Actuals!$D:$D,$D61,Actuals!$B:$B,EOMONTH(DATE(2025,$C61-2,1),0))/SUMIFS(Actuals!$F:$F,Actuals!$A:$A,$A61,Actuals!$D:$D,$D61,Actuals!$B:$B,EOMONTH(DATE(2024,$C61-2,1),0)),
 SUMIFS(Actuals!$F:$F,Actuals!$A:$A,$A61,Actuals!$D:$D,$D61,Actuals!$B:$B,EOMONTH(DATE(2025,$C61-3,1),0))/SUMIFS(Actuals!$F:$F,Actuals!$A:$A,$A61,Actuals!$D:$D,$D61,Actuals!$B:$B,EOMONTH(DATE(2024,$C61-3,1),0))
)</f>
        <v>1.2000716025902629</v>
      </c>
      <c r="P61" s="29">
        <f t="shared" si="0"/>
        <v>60980.438414021621</v>
      </c>
      <c r="Q61" s="2">
        <f t="shared" si="1"/>
        <v>0.52672471118175401</v>
      </c>
      <c r="R61" s="29" t="str">
        <f t="shared" si="4"/>
        <v>1 train date (May-Aug)</v>
      </c>
      <c r="S61" s="29">
        <f t="shared" si="5"/>
        <v>1.0370054508427586</v>
      </c>
      <c r="T61" s="29">
        <f t="shared" si="2"/>
        <v>58168.29373253628</v>
      </c>
      <c r="U61" s="2">
        <f t="shared" si="3"/>
        <v>0.45631900587192131</v>
      </c>
    </row>
    <row r="62" spans="1:21">
      <c r="A62">
        <v>360</v>
      </c>
      <c r="B62" s="1">
        <v>45869</v>
      </c>
      <c r="C62">
        <v>6</v>
      </c>
      <c r="D62">
        <v>1</v>
      </c>
      <c r="E62" t="s">
        <v>7</v>
      </c>
      <c r="F62" s="3">
        <v>56092.563144450003</v>
      </c>
      <c r="G62" s="3">
        <v>39942</v>
      </c>
      <c r="H62">
        <v>1</v>
      </c>
      <c r="I62" s="3">
        <v>16150.563144450003</v>
      </c>
      <c r="J62" s="3">
        <v>16150.563144450003</v>
      </c>
      <c r="K62" s="2">
        <v>0.40435038667192402</v>
      </c>
      <c r="L62" s="6">
        <v>0.40435038667192402</v>
      </c>
      <c r="M62" t="s">
        <v>24</v>
      </c>
      <c r="N62">
        <f>SUMIFS(Actuals!$F:$F,Actuals!$A:$A,$A62,Actuals!$D:$D,$D62,Actuals!$B:$B,EDATE($B62,-12))</f>
        <v>50814</v>
      </c>
      <c r="O62">
        <f>AVERAGE(SUMIFS(Actuals!$F:$F,Actuals!$A:$A,$A62,Actuals!$D:$D,$D62,Actuals!$B:$B,EOMONTH(DATE(2025,$C62-1,1),0))/SUMIFS(Actuals!$F:$F,Actuals!$A:$A,$A62,Actuals!$D:$D,$D62,Actuals!$B:$B,EOMONTH(DATE(2024,$C62-1,1),0)),
 SUMIFS(Actuals!$F:$F,Actuals!$A:$A,$A62,Actuals!$D:$D,$D62,Actuals!$B:$B,EOMONTH(DATE(2025,$C62-2,1),0))/SUMIFS(Actuals!$F:$F,Actuals!$A:$A,$A62,Actuals!$D:$D,$D62,Actuals!$B:$B,EOMONTH(DATE(2024,$C62-2,1),0)),
 SUMIFS(Actuals!$F:$F,Actuals!$A:$A,$A62,Actuals!$D:$D,$D62,Actuals!$B:$B,EOMONTH(DATE(2025,$C62-3,1),0))/SUMIFS(Actuals!$F:$F,Actuals!$A:$A,$A62,Actuals!$D:$D,$D62,Actuals!$B:$B,EOMONTH(DATE(2024,$C62-3,1),0))
)</f>
        <v>1.2198759501817749</v>
      </c>
      <c r="P62" s="29">
        <f t="shared" si="0"/>
        <v>61986.776532536707</v>
      </c>
      <c r="Q62" s="2">
        <f t="shared" si="1"/>
        <v>0.55191969687388487</v>
      </c>
      <c r="R62" s="29" t="str">
        <f t="shared" si="4"/>
        <v>1 train date (May-Aug)</v>
      </c>
      <c r="S62" s="29">
        <f t="shared" si="5"/>
        <v>1.0370054508427586</v>
      </c>
      <c r="T62" s="29">
        <f t="shared" si="2"/>
        <v>58168.29373253628</v>
      </c>
      <c r="U62" s="2">
        <f t="shared" si="3"/>
        <v>0.45631900587192131</v>
      </c>
    </row>
    <row r="63" spans="1:21">
      <c r="A63">
        <v>360</v>
      </c>
      <c r="B63" s="1">
        <v>45869</v>
      </c>
      <c r="C63">
        <v>7</v>
      </c>
      <c r="D63">
        <v>1</v>
      </c>
      <c r="E63" t="s">
        <v>7</v>
      </c>
      <c r="F63" s="3">
        <v>45899.756059112042</v>
      </c>
      <c r="G63" s="3">
        <v>39942</v>
      </c>
      <c r="H63">
        <v>0</v>
      </c>
      <c r="I63" s="3">
        <v>5957.7560591120418</v>
      </c>
      <c r="J63" s="3">
        <v>5957.7560591120418</v>
      </c>
      <c r="K63" s="2">
        <v>0.14916018374423001</v>
      </c>
      <c r="L63" s="6">
        <v>0.14916018374423001</v>
      </c>
      <c r="M63" t="s">
        <v>24</v>
      </c>
      <c r="N63">
        <f>SUMIFS(Actuals!$F:$F,Actuals!$A:$A,$A63,Actuals!$D:$D,$D63,Actuals!$B:$B,EDATE($B63,-12))</f>
        <v>50814</v>
      </c>
      <c r="O63">
        <f>AVERAGE(SUMIFS(Actuals!$F:$F,Actuals!$A:$A,$A63,Actuals!$D:$D,$D63,Actuals!$B:$B,EOMONTH(DATE(2025,$C63-1,1),0))/SUMIFS(Actuals!$F:$F,Actuals!$A:$A,$A63,Actuals!$D:$D,$D63,Actuals!$B:$B,EOMONTH(DATE(2024,$C63-1,1),0)),
 SUMIFS(Actuals!$F:$F,Actuals!$A:$A,$A63,Actuals!$D:$D,$D63,Actuals!$B:$B,EOMONTH(DATE(2025,$C63-2,1),0))/SUMIFS(Actuals!$F:$F,Actuals!$A:$A,$A63,Actuals!$D:$D,$D63,Actuals!$B:$B,EOMONTH(DATE(2024,$C63-2,1),0)),
 SUMIFS(Actuals!$F:$F,Actuals!$A:$A,$A63,Actuals!$D:$D,$D63,Actuals!$B:$B,EOMONTH(DATE(2025,$C63-3,1),0))/SUMIFS(Actuals!$F:$F,Actuals!$A:$A,$A63,Actuals!$D:$D,$D63,Actuals!$B:$B,EOMONTH(DATE(2024,$C63-3,1),0))
)</f>
        <v>1.1353585001950404</v>
      </c>
      <c r="P63" s="29">
        <f t="shared" si="0"/>
        <v>57692.106828910779</v>
      </c>
      <c r="Q63" s="2">
        <f t="shared" si="1"/>
        <v>0.44439704644010763</v>
      </c>
      <c r="R63" s="29" t="str">
        <f t="shared" si="4"/>
        <v>1 train date (May-Aug)</v>
      </c>
      <c r="S63" s="29">
        <f t="shared" si="5"/>
        <v>1.0370054508427586</v>
      </c>
      <c r="T63" s="29">
        <f t="shared" si="2"/>
        <v>47598.297225652124</v>
      </c>
      <c r="U63" s="2">
        <f t="shared" si="3"/>
        <v>0.19168537443423275</v>
      </c>
    </row>
    <row r="64" spans="1:21">
      <c r="A64">
        <v>360</v>
      </c>
      <c r="B64" s="1">
        <v>45900</v>
      </c>
      <c r="C64">
        <v>5</v>
      </c>
      <c r="D64">
        <v>1</v>
      </c>
      <c r="E64" t="s">
        <v>7</v>
      </c>
      <c r="F64" s="3">
        <v>54409.7862501165</v>
      </c>
      <c r="G64" s="3">
        <v>60711.75</v>
      </c>
      <c r="H64">
        <v>3</v>
      </c>
      <c r="I64" s="3">
        <v>-6301.9637498835</v>
      </c>
      <c r="J64" s="3">
        <v>6301.9637498835</v>
      </c>
      <c r="K64" s="2">
        <v>0.10380138523240599</v>
      </c>
      <c r="L64" s="6">
        <v>-0.10380138523240599</v>
      </c>
      <c r="M64" t="s">
        <v>24</v>
      </c>
      <c r="N64">
        <f>SUMIFS(Actuals!$F:$F,Actuals!$A:$A,$A64,Actuals!$D:$D,$D64,Actuals!$B:$B,EDATE($B64,-12))</f>
        <v>47251.8</v>
      </c>
      <c r="O64">
        <f>AVERAGE(SUMIFS(Actuals!$F:$F,Actuals!$A:$A,$A64,Actuals!$D:$D,$D64,Actuals!$B:$B,EOMONTH(DATE(2025,$C64-1,1),0))/SUMIFS(Actuals!$F:$F,Actuals!$A:$A,$A64,Actuals!$D:$D,$D64,Actuals!$B:$B,EOMONTH(DATE(2024,$C64-1,1),0)),
 SUMIFS(Actuals!$F:$F,Actuals!$A:$A,$A64,Actuals!$D:$D,$D64,Actuals!$B:$B,EOMONTH(DATE(2025,$C64-2,1),0))/SUMIFS(Actuals!$F:$F,Actuals!$A:$A,$A64,Actuals!$D:$D,$D64,Actuals!$B:$B,EOMONTH(DATE(2024,$C64-2,1),0)),
 SUMIFS(Actuals!$F:$F,Actuals!$A:$A,$A64,Actuals!$D:$D,$D64,Actuals!$B:$B,EOMONTH(DATE(2025,$C64-3,1),0))/SUMIFS(Actuals!$F:$F,Actuals!$A:$A,$A64,Actuals!$D:$D,$D64,Actuals!$B:$B,EOMONTH(DATE(2024,$C64-3,1),0))
)</f>
        <v>1.2000716025902629</v>
      </c>
      <c r="P64" s="29">
        <f t="shared" si="0"/>
        <v>56705.543351274588</v>
      </c>
      <c r="Q64" s="2">
        <f t="shared" si="1"/>
        <v>6.5987336038335453E-2</v>
      </c>
      <c r="R64" s="29" t="str">
        <f t="shared" si="4"/>
        <v>1 train date (May-Aug)</v>
      </c>
      <c r="S64" s="29">
        <f t="shared" si="5"/>
        <v>1.0370054508427586</v>
      </c>
      <c r="T64" s="29">
        <f t="shared" si="2"/>
        <v>56423.244920560188</v>
      </c>
      <c r="U64" s="2">
        <f t="shared" si="3"/>
        <v>7.0637151448275037E-2</v>
      </c>
    </row>
    <row r="65" spans="1:21">
      <c r="A65">
        <v>360</v>
      </c>
      <c r="B65" s="1">
        <v>45900</v>
      </c>
      <c r="C65">
        <v>6</v>
      </c>
      <c r="D65">
        <v>1</v>
      </c>
      <c r="E65" t="s">
        <v>7</v>
      </c>
      <c r="F65" s="3">
        <v>54409.7862501165</v>
      </c>
      <c r="G65" s="3">
        <v>60711.75</v>
      </c>
      <c r="H65">
        <v>2</v>
      </c>
      <c r="I65" s="3">
        <v>-6301.9637498835</v>
      </c>
      <c r="J65" s="3">
        <v>6301.9637498835</v>
      </c>
      <c r="K65" s="2">
        <v>0.10380138523240599</v>
      </c>
      <c r="L65" s="6">
        <v>-0.10380138523240599</v>
      </c>
      <c r="M65" t="s">
        <v>24</v>
      </c>
      <c r="N65">
        <f>SUMIFS(Actuals!$F:$F,Actuals!$A:$A,$A65,Actuals!$D:$D,$D65,Actuals!$B:$B,EDATE($B65,-12))</f>
        <v>47251.8</v>
      </c>
      <c r="O65">
        <f>AVERAGE(SUMIFS(Actuals!$F:$F,Actuals!$A:$A,$A65,Actuals!$D:$D,$D65,Actuals!$B:$B,EOMONTH(DATE(2025,$C65-1,1),0))/SUMIFS(Actuals!$F:$F,Actuals!$A:$A,$A65,Actuals!$D:$D,$D65,Actuals!$B:$B,EOMONTH(DATE(2024,$C65-1,1),0)),
 SUMIFS(Actuals!$F:$F,Actuals!$A:$A,$A65,Actuals!$D:$D,$D65,Actuals!$B:$B,EOMONTH(DATE(2025,$C65-2,1),0))/SUMIFS(Actuals!$F:$F,Actuals!$A:$A,$A65,Actuals!$D:$D,$D65,Actuals!$B:$B,EOMONTH(DATE(2024,$C65-2,1),0)),
 SUMIFS(Actuals!$F:$F,Actuals!$A:$A,$A65,Actuals!$D:$D,$D65,Actuals!$B:$B,EOMONTH(DATE(2025,$C65-3,1),0))/SUMIFS(Actuals!$F:$F,Actuals!$A:$A,$A65,Actuals!$D:$D,$D65,Actuals!$B:$B,EOMONTH(DATE(2024,$C65-3,1),0))
)</f>
        <v>1.2198759501817749</v>
      </c>
      <c r="P65" s="29">
        <f t="shared" si="0"/>
        <v>57641.334422799191</v>
      </c>
      <c r="Q65" s="2">
        <f t="shared" si="1"/>
        <v>5.0573662877462913E-2</v>
      </c>
      <c r="R65" s="29" t="str">
        <f t="shared" si="4"/>
        <v>1 train date (May-Aug)</v>
      </c>
      <c r="S65" s="29">
        <f t="shared" si="5"/>
        <v>1.0370054508427586</v>
      </c>
      <c r="T65" s="29">
        <f t="shared" si="2"/>
        <v>56423.244920560188</v>
      </c>
      <c r="U65" s="2">
        <f t="shared" si="3"/>
        <v>7.0637151448275037E-2</v>
      </c>
    </row>
    <row r="66" spans="1:21">
      <c r="A66">
        <v>360</v>
      </c>
      <c r="B66" s="1">
        <v>45900</v>
      </c>
      <c r="C66">
        <v>7</v>
      </c>
      <c r="D66">
        <v>1</v>
      </c>
      <c r="E66" t="s">
        <v>7</v>
      </c>
      <c r="F66" s="3">
        <v>45764.359007589708</v>
      </c>
      <c r="G66" s="3">
        <v>60711.75</v>
      </c>
      <c r="H66">
        <v>1</v>
      </c>
      <c r="I66" s="3">
        <v>-14947.390992410292</v>
      </c>
      <c r="J66" s="3">
        <v>14947.390992410292</v>
      </c>
      <c r="K66" s="2">
        <v>0.24620260480731099</v>
      </c>
      <c r="L66" s="6">
        <v>-0.24620260480731099</v>
      </c>
      <c r="M66" t="s">
        <v>24</v>
      </c>
      <c r="N66">
        <f>SUMIFS(Actuals!$F:$F,Actuals!$A:$A,$A66,Actuals!$D:$D,$D66,Actuals!$B:$B,EDATE($B66,-12))</f>
        <v>47251.8</v>
      </c>
      <c r="O66">
        <f>AVERAGE(SUMIFS(Actuals!$F:$F,Actuals!$A:$A,$A66,Actuals!$D:$D,$D66,Actuals!$B:$B,EOMONTH(DATE(2025,$C66-1,1),0))/SUMIFS(Actuals!$F:$F,Actuals!$A:$A,$A66,Actuals!$D:$D,$D66,Actuals!$B:$B,EOMONTH(DATE(2024,$C66-1,1),0)),
 SUMIFS(Actuals!$F:$F,Actuals!$A:$A,$A66,Actuals!$D:$D,$D66,Actuals!$B:$B,EOMONTH(DATE(2025,$C66-2,1),0))/SUMIFS(Actuals!$F:$F,Actuals!$A:$A,$A66,Actuals!$D:$D,$D66,Actuals!$B:$B,EOMONTH(DATE(2024,$C66-2,1),0)),
 SUMIFS(Actuals!$F:$F,Actuals!$A:$A,$A66,Actuals!$D:$D,$D66,Actuals!$B:$B,EOMONTH(DATE(2025,$C66-3,1),0))/SUMIFS(Actuals!$F:$F,Actuals!$A:$A,$A66,Actuals!$D:$D,$D66,Actuals!$B:$B,EOMONTH(DATE(2024,$C66-3,1),0))
)</f>
        <v>1.1353585001950404</v>
      </c>
      <c r="P66" s="29">
        <f t="shared" ref="P66:P129" si="6">N66*O66</f>
        <v>53647.732779516009</v>
      </c>
      <c r="Q66" s="2">
        <f t="shared" ref="Q66:Q129" si="7">IFERROR(ABS(P66-G66)/ABS(G66),"")</f>
        <v>0.11635337839024557</v>
      </c>
      <c r="R66" s="29" t="str">
        <f t="shared" ref="R66:R129" si="8">IF(C66&lt;=8,"1 train date (May-Aug)","2 Test data (Sep-Nov)")</f>
        <v>1 train date (May-Aug)</v>
      </c>
      <c r="S66" s="29">
        <f t="shared" ref="S66:S129" si="9">1/(1+AVERAGEIFS($L:$L,$A:$A,$A66,$R:$R,"1 train date (May-Aug)"))</f>
        <v>1.0370054508427586</v>
      </c>
      <c r="T66" s="29">
        <f t="shared" ref="T66:T129" si="10">F66*S66</f>
        <v>47457.889745195425</v>
      </c>
      <c r="U66" s="2">
        <f t="shared" ref="U66:U129" si="11">IFERROR(ABS(T66-G66)/ABS(G66),"")</f>
        <v>0.21830799235410897</v>
      </c>
    </row>
    <row r="67" spans="1:21">
      <c r="A67">
        <v>360</v>
      </c>
      <c r="B67" s="1">
        <v>45900</v>
      </c>
      <c r="C67">
        <v>8</v>
      </c>
      <c r="D67">
        <v>1</v>
      </c>
      <c r="E67" t="s">
        <v>7</v>
      </c>
      <c r="F67" s="3">
        <v>47250</v>
      </c>
      <c r="G67" s="3">
        <v>60711.75</v>
      </c>
      <c r="H67">
        <v>0</v>
      </c>
      <c r="I67" s="3">
        <v>-13461.75</v>
      </c>
      <c r="J67" s="3">
        <v>13461.75</v>
      </c>
      <c r="K67" s="2">
        <v>0.221732201756662</v>
      </c>
      <c r="L67" s="6">
        <v>-0.221732201756662</v>
      </c>
      <c r="M67" t="s">
        <v>24</v>
      </c>
      <c r="N67">
        <f>SUMIFS(Actuals!$F:$F,Actuals!$A:$A,$A67,Actuals!$D:$D,$D67,Actuals!$B:$B,EDATE($B67,-12))</f>
        <v>47251.8</v>
      </c>
      <c r="O67">
        <f>AVERAGE(SUMIFS(Actuals!$F:$F,Actuals!$A:$A,$A67,Actuals!$D:$D,$D67,Actuals!$B:$B,EOMONTH(DATE(2025,$C67-1,1),0))/SUMIFS(Actuals!$F:$F,Actuals!$A:$A,$A67,Actuals!$D:$D,$D67,Actuals!$B:$B,EOMONTH(DATE(2024,$C67-1,1),0)),
 SUMIFS(Actuals!$F:$F,Actuals!$A:$A,$A67,Actuals!$D:$D,$D67,Actuals!$B:$B,EOMONTH(DATE(2025,$C67-2,1),0))/SUMIFS(Actuals!$F:$F,Actuals!$A:$A,$A67,Actuals!$D:$D,$D67,Actuals!$B:$B,EOMONTH(DATE(2024,$C67-2,1),0)),
 SUMIFS(Actuals!$F:$F,Actuals!$A:$A,$A67,Actuals!$D:$D,$D67,Actuals!$B:$B,EOMONTH(DATE(2025,$C67-3,1),0))/SUMIFS(Actuals!$F:$F,Actuals!$A:$A,$A67,Actuals!$D:$D,$D67,Actuals!$B:$B,EOMONTH(DATE(2024,$C67-3,1),0))
)</f>
        <v>0.96860952810703205</v>
      </c>
      <c r="P67" s="29">
        <f t="shared" si="6"/>
        <v>45768.543700207862</v>
      </c>
      <c r="Q67" s="2">
        <f t="shared" si="7"/>
        <v>0.24613367757958118</v>
      </c>
      <c r="R67" s="29" t="str">
        <f t="shared" si="8"/>
        <v>1 train date (May-Aug)</v>
      </c>
      <c r="S67" s="29">
        <f t="shared" si="9"/>
        <v>1.0370054508427586</v>
      </c>
      <c r="T67" s="29">
        <f t="shared" si="10"/>
        <v>48998.507552320349</v>
      </c>
      <c r="U67" s="2">
        <f t="shared" si="11"/>
        <v>0.1929320510062657</v>
      </c>
    </row>
    <row r="68" spans="1:21">
      <c r="A68">
        <v>360</v>
      </c>
      <c r="B68" s="1">
        <v>45930</v>
      </c>
      <c r="C68">
        <v>5</v>
      </c>
      <c r="D68">
        <v>1</v>
      </c>
      <c r="E68" t="s">
        <v>7</v>
      </c>
      <c r="F68" s="3">
        <v>52777.492662613004</v>
      </c>
      <c r="G68" s="3">
        <v>48475.8</v>
      </c>
      <c r="H68">
        <v>4</v>
      </c>
      <c r="I68" s="3">
        <v>4301.6926626130007</v>
      </c>
      <c r="J68" s="3">
        <v>4301.6926626130007</v>
      </c>
      <c r="K68" s="2">
        <v>8.8738972077056999E-2</v>
      </c>
      <c r="L68" s="6">
        <v>8.8738972077056999E-2</v>
      </c>
      <c r="M68" t="s">
        <v>24</v>
      </c>
      <c r="N68">
        <f>SUMIFS(Actuals!$F:$F,Actuals!$A:$A,$A68,Actuals!$D:$D,$D68,Actuals!$B:$B,EDATE($B68,-12))</f>
        <v>42758.1</v>
      </c>
      <c r="O68">
        <f>AVERAGE(SUMIFS(Actuals!$F:$F,Actuals!$A:$A,$A68,Actuals!$D:$D,$D68,Actuals!$B:$B,EOMONTH(DATE(2025,$C68-1,1),0))/SUMIFS(Actuals!$F:$F,Actuals!$A:$A,$A68,Actuals!$D:$D,$D68,Actuals!$B:$B,EOMONTH(DATE(2024,$C68-1,1),0)),
 SUMIFS(Actuals!$F:$F,Actuals!$A:$A,$A68,Actuals!$D:$D,$D68,Actuals!$B:$B,EOMONTH(DATE(2025,$C68-2,1),0))/SUMIFS(Actuals!$F:$F,Actuals!$A:$A,$A68,Actuals!$D:$D,$D68,Actuals!$B:$B,EOMONTH(DATE(2024,$C68-2,1),0)),
 SUMIFS(Actuals!$F:$F,Actuals!$A:$A,$A68,Actuals!$D:$D,$D68,Actuals!$B:$B,EOMONTH(DATE(2025,$C68-3,1),0))/SUMIFS(Actuals!$F:$F,Actuals!$A:$A,$A68,Actuals!$D:$D,$D68,Actuals!$B:$B,EOMONTH(DATE(2024,$C68-3,1),0))
)</f>
        <v>1.2000716025902629</v>
      </c>
      <c r="P68" s="29">
        <f t="shared" si="6"/>
        <v>51312.781590714716</v>
      </c>
      <c r="Q68" s="2">
        <f t="shared" si="7"/>
        <v>5.8523667287898561E-2</v>
      </c>
      <c r="R68" s="29" t="str">
        <f t="shared" si="8"/>
        <v>1 train date (May-Aug)</v>
      </c>
      <c r="S68" s="29">
        <f t="shared" si="9"/>
        <v>1.0370054508427586</v>
      </c>
      <c r="T68" s="29">
        <f t="shared" si="10"/>
        <v>54730.547572943382</v>
      </c>
      <c r="U68" s="2">
        <f t="shared" si="11"/>
        <v>0.12902824858885009</v>
      </c>
    </row>
    <row r="69" spans="1:21">
      <c r="A69">
        <v>360</v>
      </c>
      <c r="B69" s="1">
        <v>45930</v>
      </c>
      <c r="C69">
        <v>6</v>
      </c>
      <c r="D69">
        <v>1</v>
      </c>
      <c r="E69" t="s">
        <v>7</v>
      </c>
      <c r="F69" s="3">
        <v>52777.492662613004</v>
      </c>
      <c r="G69" s="3">
        <v>48475.8</v>
      </c>
      <c r="H69">
        <v>3</v>
      </c>
      <c r="I69" s="3">
        <v>4301.6926626130007</v>
      </c>
      <c r="J69" s="3">
        <v>4301.6926626130007</v>
      </c>
      <c r="K69" s="2">
        <v>8.8738972077056999E-2</v>
      </c>
      <c r="L69" s="6">
        <v>8.8738972077056999E-2</v>
      </c>
      <c r="M69" t="s">
        <v>24</v>
      </c>
      <c r="N69">
        <f>SUMIFS(Actuals!$F:$F,Actuals!$A:$A,$A69,Actuals!$D:$D,$D69,Actuals!$B:$B,EDATE($B69,-12))</f>
        <v>42758.1</v>
      </c>
      <c r="O69">
        <f>AVERAGE(SUMIFS(Actuals!$F:$F,Actuals!$A:$A,$A69,Actuals!$D:$D,$D69,Actuals!$B:$B,EOMONTH(DATE(2025,$C69-1,1),0))/SUMIFS(Actuals!$F:$F,Actuals!$A:$A,$A69,Actuals!$D:$D,$D69,Actuals!$B:$B,EOMONTH(DATE(2024,$C69-1,1),0)),
 SUMIFS(Actuals!$F:$F,Actuals!$A:$A,$A69,Actuals!$D:$D,$D69,Actuals!$B:$B,EOMONTH(DATE(2025,$C69-2,1),0))/SUMIFS(Actuals!$F:$F,Actuals!$A:$A,$A69,Actuals!$D:$D,$D69,Actuals!$B:$B,EOMONTH(DATE(2024,$C69-2,1),0)),
 SUMIFS(Actuals!$F:$F,Actuals!$A:$A,$A69,Actuals!$D:$D,$D69,Actuals!$B:$B,EOMONTH(DATE(2025,$C69-3,1),0))/SUMIFS(Actuals!$F:$F,Actuals!$A:$A,$A69,Actuals!$D:$D,$D69,Actuals!$B:$B,EOMONTH(DATE(2024,$C69-3,1),0))
)</f>
        <v>1.2198759501817749</v>
      </c>
      <c r="P69" s="29">
        <f t="shared" si="6"/>
        <v>52159.577865467349</v>
      </c>
      <c r="Q69" s="2">
        <f t="shared" si="7"/>
        <v>7.5992100501019996E-2</v>
      </c>
      <c r="R69" s="29" t="str">
        <f t="shared" si="8"/>
        <v>1 train date (May-Aug)</v>
      </c>
      <c r="S69" s="29">
        <f t="shared" si="9"/>
        <v>1.0370054508427586</v>
      </c>
      <c r="T69" s="29">
        <f t="shared" si="10"/>
        <v>54730.547572943382</v>
      </c>
      <c r="U69" s="2">
        <f t="shared" si="11"/>
        <v>0.12902824858885009</v>
      </c>
    </row>
    <row r="70" spans="1:21">
      <c r="A70">
        <v>360</v>
      </c>
      <c r="B70" s="1">
        <v>45930</v>
      </c>
      <c r="C70">
        <v>7</v>
      </c>
      <c r="D70">
        <v>1</v>
      </c>
      <c r="E70" t="s">
        <v>7</v>
      </c>
      <c r="F70" s="3">
        <v>45633.329602890706</v>
      </c>
      <c r="G70" s="3">
        <v>48475.8</v>
      </c>
      <c r="H70">
        <v>2</v>
      </c>
      <c r="I70" s="3">
        <v>-2842.4703971092968</v>
      </c>
      <c r="J70" s="3">
        <v>2842.4703971092968</v>
      </c>
      <c r="K70" s="2">
        <v>5.8636895050918098E-2</v>
      </c>
      <c r="L70" s="6">
        <v>-5.8636895050918098E-2</v>
      </c>
      <c r="M70" t="s">
        <v>24</v>
      </c>
      <c r="N70">
        <f>SUMIFS(Actuals!$F:$F,Actuals!$A:$A,$A70,Actuals!$D:$D,$D70,Actuals!$B:$B,EDATE($B70,-12))</f>
        <v>42758.1</v>
      </c>
      <c r="O70">
        <f>AVERAGE(SUMIFS(Actuals!$F:$F,Actuals!$A:$A,$A70,Actuals!$D:$D,$D70,Actuals!$B:$B,EOMONTH(DATE(2025,$C70-1,1),0))/SUMIFS(Actuals!$F:$F,Actuals!$A:$A,$A70,Actuals!$D:$D,$D70,Actuals!$B:$B,EOMONTH(DATE(2024,$C70-1,1),0)),
 SUMIFS(Actuals!$F:$F,Actuals!$A:$A,$A70,Actuals!$D:$D,$D70,Actuals!$B:$B,EOMONTH(DATE(2025,$C70-2,1),0))/SUMIFS(Actuals!$F:$F,Actuals!$A:$A,$A70,Actuals!$D:$D,$D70,Actuals!$B:$B,EOMONTH(DATE(2024,$C70-2,1),0)),
 SUMIFS(Actuals!$F:$F,Actuals!$A:$A,$A70,Actuals!$D:$D,$D70,Actuals!$B:$B,EOMONTH(DATE(2025,$C70-3,1),0))/SUMIFS(Actuals!$F:$F,Actuals!$A:$A,$A70,Actuals!$D:$D,$D70,Actuals!$B:$B,EOMONTH(DATE(2024,$C70-3,1),0))
)</f>
        <v>1.1353585001950404</v>
      </c>
      <c r="P70" s="29">
        <f t="shared" si="6"/>
        <v>48545.772287189553</v>
      </c>
      <c r="Q70" s="2">
        <f t="shared" si="7"/>
        <v>1.4434478067314022E-3</v>
      </c>
      <c r="R70" s="29" t="str">
        <f t="shared" si="8"/>
        <v>1 train date (May-Aug)</v>
      </c>
      <c r="S70" s="29">
        <f t="shared" si="9"/>
        <v>1.0370054508427586</v>
      </c>
      <c r="T70" s="29">
        <f t="shared" si="10"/>
        <v>47322.011538301878</v>
      </c>
      <c r="U70" s="2">
        <f t="shared" si="11"/>
        <v>2.380132894553828E-2</v>
      </c>
    </row>
    <row r="71" spans="1:21">
      <c r="A71">
        <v>360</v>
      </c>
      <c r="B71" s="1">
        <v>45930</v>
      </c>
      <c r="C71">
        <v>8</v>
      </c>
      <c r="D71">
        <v>1</v>
      </c>
      <c r="E71" t="s">
        <v>7</v>
      </c>
      <c r="F71" s="3">
        <v>49500</v>
      </c>
      <c r="G71" s="3">
        <v>48475.8</v>
      </c>
      <c r="H71">
        <v>1</v>
      </c>
      <c r="I71" s="3">
        <v>1024.1999999999971</v>
      </c>
      <c r="J71" s="3">
        <v>1024.1999999999971</v>
      </c>
      <c r="K71" s="2">
        <v>2.1128068025695199E-2</v>
      </c>
      <c r="L71" s="6">
        <v>2.1128068025695199E-2</v>
      </c>
      <c r="M71" t="s">
        <v>24</v>
      </c>
      <c r="N71">
        <f>SUMIFS(Actuals!$F:$F,Actuals!$A:$A,$A71,Actuals!$D:$D,$D71,Actuals!$B:$B,EDATE($B71,-12))</f>
        <v>42758.1</v>
      </c>
      <c r="O71">
        <f>AVERAGE(SUMIFS(Actuals!$F:$F,Actuals!$A:$A,$A71,Actuals!$D:$D,$D71,Actuals!$B:$B,EOMONTH(DATE(2025,$C71-1,1),0))/SUMIFS(Actuals!$F:$F,Actuals!$A:$A,$A71,Actuals!$D:$D,$D71,Actuals!$B:$B,EOMONTH(DATE(2024,$C71-1,1),0)),
 SUMIFS(Actuals!$F:$F,Actuals!$A:$A,$A71,Actuals!$D:$D,$D71,Actuals!$B:$B,EOMONTH(DATE(2025,$C71-2,1),0))/SUMIFS(Actuals!$F:$F,Actuals!$A:$A,$A71,Actuals!$D:$D,$D71,Actuals!$B:$B,EOMONTH(DATE(2024,$C71-2,1),0)),
 SUMIFS(Actuals!$F:$F,Actuals!$A:$A,$A71,Actuals!$D:$D,$D71,Actuals!$B:$B,EOMONTH(DATE(2025,$C71-3,1),0))/SUMIFS(Actuals!$F:$F,Actuals!$A:$A,$A71,Actuals!$D:$D,$D71,Actuals!$B:$B,EOMONTH(DATE(2024,$C71-3,1),0))
)</f>
        <v>0.96860952810703205</v>
      </c>
      <c r="P71" s="29">
        <f t="shared" si="6"/>
        <v>41415.903063753285</v>
      </c>
      <c r="Q71" s="2">
        <f t="shared" si="7"/>
        <v>0.1456375539185886</v>
      </c>
      <c r="R71" s="29" t="str">
        <f t="shared" si="8"/>
        <v>1 train date (May-Aug)</v>
      </c>
      <c r="S71" s="29">
        <f t="shared" si="9"/>
        <v>1.0370054508427586</v>
      </c>
      <c r="T71" s="29">
        <f t="shared" si="10"/>
        <v>51331.769816716551</v>
      </c>
      <c r="U71" s="2">
        <f t="shared" si="11"/>
        <v>5.8915372551181164E-2</v>
      </c>
    </row>
    <row r="72" spans="1:21">
      <c r="A72">
        <v>360</v>
      </c>
      <c r="B72" s="1">
        <v>45930</v>
      </c>
      <c r="C72">
        <v>9</v>
      </c>
      <c r="D72">
        <v>1</v>
      </c>
      <c r="E72" t="s">
        <v>7</v>
      </c>
      <c r="F72" s="3">
        <v>55753.296211531961</v>
      </c>
      <c r="G72" s="3">
        <v>48475.8</v>
      </c>
      <c r="H72">
        <v>0</v>
      </c>
      <c r="I72" s="3">
        <v>7277.4962115319577</v>
      </c>
      <c r="J72" s="3">
        <v>7277.4962115319577</v>
      </c>
      <c r="K72" s="2">
        <v>0.150126376697898</v>
      </c>
      <c r="L72" s="6">
        <v>0.150126376697898</v>
      </c>
      <c r="M72" t="s">
        <v>24</v>
      </c>
      <c r="N72">
        <f>SUMIFS(Actuals!$F:$F,Actuals!$A:$A,$A72,Actuals!$D:$D,$D72,Actuals!$B:$B,EDATE($B72,-12))</f>
        <v>42758.1</v>
      </c>
      <c r="O72">
        <f>AVERAGE(SUMIFS(Actuals!$F:$F,Actuals!$A:$A,$A72,Actuals!$D:$D,$D72,Actuals!$B:$B,EOMONTH(DATE(2025,$C72-1,1),0))/SUMIFS(Actuals!$F:$F,Actuals!$A:$A,$A72,Actuals!$D:$D,$D72,Actuals!$B:$B,EOMONTH(DATE(2024,$C72-1,1),0)),
 SUMIFS(Actuals!$F:$F,Actuals!$A:$A,$A72,Actuals!$D:$D,$D72,Actuals!$B:$B,EOMONTH(DATE(2025,$C72-2,1),0))/SUMIFS(Actuals!$F:$F,Actuals!$A:$A,$A72,Actuals!$D:$D,$D72,Actuals!$B:$B,EOMONTH(DATE(2024,$C72-2,1),0)),
 SUMIFS(Actuals!$F:$F,Actuals!$A:$A,$A72,Actuals!$D:$D,$D72,Actuals!$B:$B,EOMONTH(DATE(2025,$C72-3,1),0))/SUMIFS(Actuals!$F:$F,Actuals!$A:$A,$A72,Actuals!$D:$D,$D72,Actuals!$B:$B,EOMONTH(DATE(2024,$C72-3,1),0))
)</f>
        <v>1.0027535926257201</v>
      </c>
      <c r="P72" s="29">
        <f t="shared" si="6"/>
        <v>42875.838388849799</v>
      </c>
      <c r="Q72" s="2">
        <f t="shared" si="7"/>
        <v>0.11552076729316903</v>
      </c>
      <c r="R72" s="29" t="str">
        <f t="shared" si="8"/>
        <v>2 Test data (Sep-Nov)</v>
      </c>
      <c r="S72" s="29">
        <f t="shared" si="9"/>
        <v>1.0370054508427586</v>
      </c>
      <c r="T72" s="29">
        <f t="shared" si="10"/>
        <v>57816.472073809571</v>
      </c>
      <c r="U72" s="2">
        <f t="shared" si="11"/>
        <v>0.19268732179375209</v>
      </c>
    </row>
    <row r="73" spans="1:21">
      <c r="A73">
        <v>360</v>
      </c>
      <c r="B73" s="1">
        <v>45961</v>
      </c>
      <c r="C73">
        <v>5</v>
      </c>
      <c r="D73">
        <v>1</v>
      </c>
      <c r="E73" t="s">
        <v>7</v>
      </c>
      <c r="F73" s="3">
        <v>51194.167882734604</v>
      </c>
      <c r="G73" s="3">
        <v>53968.05</v>
      </c>
      <c r="H73">
        <v>5</v>
      </c>
      <c r="I73" s="3">
        <v>-2773.8821172653988</v>
      </c>
      <c r="J73" s="3">
        <v>2773.8821172653988</v>
      </c>
      <c r="K73" s="2">
        <v>5.1398598194031399E-2</v>
      </c>
      <c r="L73" s="6">
        <v>-5.1398598194031399E-2</v>
      </c>
      <c r="M73" t="s">
        <v>24</v>
      </c>
      <c r="N73">
        <f>SUMIFS(Actuals!$F:$F,Actuals!$A:$A,$A73,Actuals!$D:$D,$D73,Actuals!$B:$B,EDATE($B73,-12))</f>
        <v>49050.9</v>
      </c>
      <c r="O73">
        <f>AVERAGE(SUMIFS(Actuals!$F:$F,Actuals!$A:$A,$A73,Actuals!$D:$D,$D73,Actuals!$B:$B,EOMONTH(DATE(2025,$C73-1,1),0))/SUMIFS(Actuals!$F:$F,Actuals!$A:$A,$A73,Actuals!$D:$D,$D73,Actuals!$B:$B,EOMONTH(DATE(2024,$C73-1,1),0)),
 SUMIFS(Actuals!$F:$F,Actuals!$A:$A,$A73,Actuals!$D:$D,$D73,Actuals!$B:$B,EOMONTH(DATE(2025,$C73-2,1),0))/SUMIFS(Actuals!$F:$F,Actuals!$A:$A,$A73,Actuals!$D:$D,$D73,Actuals!$B:$B,EOMONTH(DATE(2024,$C73-2,1),0)),
 SUMIFS(Actuals!$F:$F,Actuals!$A:$A,$A73,Actuals!$D:$D,$D73,Actuals!$B:$B,EOMONTH(DATE(2025,$C73-3,1),0))/SUMIFS(Actuals!$F:$F,Actuals!$A:$A,$A73,Actuals!$D:$D,$D73,Actuals!$B:$B,EOMONTH(DATE(2024,$C73-3,1),0))
)</f>
        <v>1.2000716025902629</v>
      </c>
      <c r="P73" s="29">
        <f t="shared" si="6"/>
        <v>58864.592171494725</v>
      </c>
      <c r="Q73" s="2">
        <f t="shared" si="7"/>
        <v>9.0730389026372496E-2</v>
      </c>
      <c r="R73" s="29" t="str">
        <f t="shared" si="8"/>
        <v>1 train date (May-Aug)</v>
      </c>
      <c r="S73" s="29">
        <f t="shared" si="9"/>
        <v>1.0370054508427586</v>
      </c>
      <c r="T73" s="29">
        <f t="shared" si="10"/>
        <v>53088.631145755069</v>
      </c>
      <c r="U73" s="2">
        <f t="shared" si="11"/>
        <v>1.6295175650128804E-2</v>
      </c>
    </row>
    <row r="74" spans="1:21">
      <c r="A74">
        <v>360</v>
      </c>
      <c r="B74" s="1">
        <v>45961</v>
      </c>
      <c r="C74">
        <v>6</v>
      </c>
      <c r="D74">
        <v>1</v>
      </c>
      <c r="E74" t="s">
        <v>7</v>
      </c>
      <c r="F74" s="3">
        <v>51194.167882734604</v>
      </c>
      <c r="G74" s="3">
        <v>53968.05</v>
      </c>
      <c r="H74">
        <v>4</v>
      </c>
      <c r="I74" s="3">
        <v>-2773.8821172653988</v>
      </c>
      <c r="J74" s="3">
        <v>2773.8821172653988</v>
      </c>
      <c r="K74" s="2">
        <v>5.1398598194031399E-2</v>
      </c>
      <c r="L74" s="6">
        <v>-5.1398598194031399E-2</v>
      </c>
      <c r="M74" t="s">
        <v>24</v>
      </c>
      <c r="N74">
        <f>SUMIFS(Actuals!$F:$F,Actuals!$A:$A,$A74,Actuals!$D:$D,$D74,Actuals!$B:$B,EDATE($B74,-12))</f>
        <v>49050.9</v>
      </c>
      <c r="O74">
        <f>AVERAGE(SUMIFS(Actuals!$F:$F,Actuals!$A:$A,$A74,Actuals!$D:$D,$D74,Actuals!$B:$B,EOMONTH(DATE(2025,$C74-1,1),0))/SUMIFS(Actuals!$F:$F,Actuals!$A:$A,$A74,Actuals!$D:$D,$D74,Actuals!$B:$B,EOMONTH(DATE(2024,$C74-1,1),0)),
 SUMIFS(Actuals!$F:$F,Actuals!$A:$A,$A74,Actuals!$D:$D,$D74,Actuals!$B:$B,EOMONTH(DATE(2025,$C74-2,1),0))/SUMIFS(Actuals!$F:$F,Actuals!$A:$A,$A74,Actuals!$D:$D,$D74,Actuals!$B:$B,EOMONTH(DATE(2024,$C74-2,1),0)),
 SUMIFS(Actuals!$F:$F,Actuals!$A:$A,$A74,Actuals!$D:$D,$D74,Actuals!$B:$B,EOMONTH(DATE(2025,$C74-3,1),0))/SUMIFS(Actuals!$F:$F,Actuals!$A:$A,$A74,Actuals!$D:$D,$D74,Actuals!$B:$B,EOMONTH(DATE(2024,$C74-3,1),0))
)</f>
        <v>1.2198759501817749</v>
      </c>
      <c r="P74" s="29">
        <f t="shared" si="6"/>
        <v>59836.013244771224</v>
      </c>
      <c r="Q74" s="2">
        <f t="shared" si="7"/>
        <v>0.10873031811916904</v>
      </c>
      <c r="R74" s="29" t="str">
        <f t="shared" si="8"/>
        <v>1 train date (May-Aug)</v>
      </c>
      <c r="S74" s="29">
        <f t="shared" si="9"/>
        <v>1.0370054508427586</v>
      </c>
      <c r="T74" s="29">
        <f t="shared" si="10"/>
        <v>53088.631145755069</v>
      </c>
      <c r="U74" s="2">
        <f t="shared" si="11"/>
        <v>1.6295175650128804E-2</v>
      </c>
    </row>
    <row r="75" spans="1:21">
      <c r="A75">
        <v>360</v>
      </c>
      <c r="B75" s="1">
        <v>45961</v>
      </c>
      <c r="C75">
        <v>7</v>
      </c>
      <c r="D75">
        <v>1</v>
      </c>
      <c r="E75" t="s">
        <v>7</v>
      </c>
      <c r="F75" s="3">
        <v>45493.564904545077</v>
      </c>
      <c r="G75" s="3">
        <v>53968.05</v>
      </c>
      <c r="H75">
        <v>3</v>
      </c>
      <c r="I75" s="3">
        <v>-8474.4850954549256</v>
      </c>
      <c r="J75" s="3">
        <v>8474.4850954549256</v>
      </c>
      <c r="K75" s="2">
        <v>0.157027817300327</v>
      </c>
      <c r="L75" s="6">
        <v>-0.157027817300327</v>
      </c>
      <c r="M75" t="s">
        <v>24</v>
      </c>
      <c r="N75">
        <f>SUMIFS(Actuals!$F:$F,Actuals!$A:$A,$A75,Actuals!$D:$D,$D75,Actuals!$B:$B,EDATE($B75,-12))</f>
        <v>49050.9</v>
      </c>
      <c r="O75">
        <f>AVERAGE(SUMIFS(Actuals!$F:$F,Actuals!$A:$A,$A75,Actuals!$D:$D,$D75,Actuals!$B:$B,EOMONTH(DATE(2025,$C75-1,1),0))/SUMIFS(Actuals!$F:$F,Actuals!$A:$A,$A75,Actuals!$D:$D,$D75,Actuals!$B:$B,EOMONTH(DATE(2024,$C75-1,1),0)),
 SUMIFS(Actuals!$F:$F,Actuals!$A:$A,$A75,Actuals!$D:$D,$D75,Actuals!$B:$B,EOMONTH(DATE(2025,$C75-2,1),0))/SUMIFS(Actuals!$F:$F,Actuals!$A:$A,$A75,Actuals!$D:$D,$D75,Actuals!$B:$B,EOMONTH(DATE(2024,$C75-2,1),0)),
 SUMIFS(Actuals!$F:$F,Actuals!$A:$A,$A75,Actuals!$D:$D,$D75,Actuals!$B:$B,EOMONTH(DATE(2025,$C75-3,1),0))/SUMIFS(Actuals!$F:$F,Actuals!$A:$A,$A75,Actuals!$D:$D,$D75,Actuals!$B:$B,EOMONTH(DATE(2024,$C75-3,1),0))
)</f>
        <v>1.1353585001950404</v>
      </c>
      <c r="P75" s="29">
        <f t="shared" si="6"/>
        <v>55690.35625721691</v>
      </c>
      <c r="Q75" s="2">
        <f t="shared" si="7"/>
        <v>3.1913442438941321E-2</v>
      </c>
      <c r="R75" s="29" t="str">
        <f t="shared" si="8"/>
        <v>1 train date (May-Aug)</v>
      </c>
      <c r="S75" s="29">
        <f t="shared" si="9"/>
        <v>1.0370054508427586</v>
      </c>
      <c r="T75" s="29">
        <f t="shared" si="10"/>
        <v>47177.074784282071</v>
      </c>
      <c r="U75" s="2">
        <f t="shared" si="11"/>
        <v>0.12583325163162151</v>
      </c>
    </row>
    <row r="76" spans="1:21">
      <c r="A76">
        <v>360</v>
      </c>
      <c r="B76" s="1">
        <v>45961</v>
      </c>
      <c r="C76">
        <v>8</v>
      </c>
      <c r="D76">
        <v>1</v>
      </c>
      <c r="E76" t="s">
        <v>7</v>
      </c>
      <c r="F76" s="3">
        <v>50400</v>
      </c>
      <c r="G76" s="3">
        <v>53968.05</v>
      </c>
      <c r="H76">
        <v>2</v>
      </c>
      <c r="I76" s="3">
        <v>-3568.0500000000029</v>
      </c>
      <c r="J76" s="3">
        <v>3568.0500000000029</v>
      </c>
      <c r="K76" s="2">
        <v>6.6114117519532403E-2</v>
      </c>
      <c r="L76" s="6">
        <v>-6.6114117519532403E-2</v>
      </c>
      <c r="M76" t="s">
        <v>24</v>
      </c>
      <c r="N76">
        <f>SUMIFS(Actuals!$F:$F,Actuals!$A:$A,$A76,Actuals!$D:$D,$D76,Actuals!$B:$B,EDATE($B76,-12))</f>
        <v>49050.9</v>
      </c>
      <c r="O76">
        <f>AVERAGE(SUMIFS(Actuals!$F:$F,Actuals!$A:$A,$A76,Actuals!$D:$D,$D76,Actuals!$B:$B,EOMONTH(DATE(2025,$C76-1,1),0))/SUMIFS(Actuals!$F:$F,Actuals!$A:$A,$A76,Actuals!$D:$D,$D76,Actuals!$B:$B,EOMONTH(DATE(2024,$C76-1,1),0)),
 SUMIFS(Actuals!$F:$F,Actuals!$A:$A,$A76,Actuals!$D:$D,$D76,Actuals!$B:$B,EOMONTH(DATE(2025,$C76-2,1),0))/SUMIFS(Actuals!$F:$F,Actuals!$A:$A,$A76,Actuals!$D:$D,$D76,Actuals!$B:$B,EOMONTH(DATE(2024,$C76-2,1),0)),
 SUMIFS(Actuals!$F:$F,Actuals!$A:$A,$A76,Actuals!$D:$D,$D76,Actuals!$B:$B,EOMONTH(DATE(2025,$C76-3,1),0))/SUMIFS(Actuals!$F:$F,Actuals!$A:$A,$A76,Actuals!$D:$D,$D76,Actuals!$B:$B,EOMONTH(DATE(2024,$C76-3,1),0))
)</f>
        <v>0.96860952810703205</v>
      </c>
      <c r="P76" s="29">
        <f t="shared" si="6"/>
        <v>47511.16910222522</v>
      </c>
      <c r="Q76" s="2">
        <f t="shared" si="7"/>
        <v>0.11964265704939835</v>
      </c>
      <c r="R76" s="29" t="str">
        <f t="shared" si="8"/>
        <v>1 train date (May-Aug)</v>
      </c>
      <c r="S76" s="29">
        <f t="shared" si="9"/>
        <v>1.0370054508427586</v>
      </c>
      <c r="T76" s="29">
        <f t="shared" si="10"/>
        <v>52265.074722475038</v>
      </c>
      <c r="U76" s="2">
        <f t="shared" si="11"/>
        <v>3.1555249402655187E-2</v>
      </c>
    </row>
    <row r="77" spans="1:21">
      <c r="A77">
        <v>360</v>
      </c>
      <c r="B77" s="1">
        <v>45961</v>
      </c>
      <c r="C77">
        <v>9</v>
      </c>
      <c r="D77">
        <v>1</v>
      </c>
      <c r="E77" t="s">
        <v>7</v>
      </c>
      <c r="F77" s="3">
        <v>53550</v>
      </c>
      <c r="G77" s="3">
        <v>53968.05</v>
      </c>
      <c r="H77">
        <v>1</v>
      </c>
      <c r="I77" s="3">
        <v>-418.05000000000291</v>
      </c>
      <c r="J77" s="3">
        <v>418.05000000000291</v>
      </c>
      <c r="K77" s="2">
        <v>7.7462498645032201E-3</v>
      </c>
      <c r="L77" s="6">
        <v>-7.7462498645032201E-3</v>
      </c>
      <c r="M77" t="s">
        <v>24</v>
      </c>
      <c r="N77">
        <f>SUMIFS(Actuals!$F:$F,Actuals!$A:$A,$A77,Actuals!$D:$D,$D77,Actuals!$B:$B,EDATE($B77,-12))</f>
        <v>49050.9</v>
      </c>
      <c r="O77">
        <f>AVERAGE(SUMIFS(Actuals!$F:$F,Actuals!$A:$A,$A77,Actuals!$D:$D,$D77,Actuals!$B:$B,EOMONTH(DATE(2025,$C77-1,1),0))/SUMIFS(Actuals!$F:$F,Actuals!$A:$A,$A77,Actuals!$D:$D,$D77,Actuals!$B:$B,EOMONTH(DATE(2024,$C77-1,1),0)),
 SUMIFS(Actuals!$F:$F,Actuals!$A:$A,$A77,Actuals!$D:$D,$D77,Actuals!$B:$B,EOMONTH(DATE(2025,$C77-2,1),0))/SUMIFS(Actuals!$F:$F,Actuals!$A:$A,$A77,Actuals!$D:$D,$D77,Actuals!$B:$B,EOMONTH(DATE(2024,$C77-2,1),0)),
 SUMIFS(Actuals!$F:$F,Actuals!$A:$A,$A77,Actuals!$D:$D,$D77,Actuals!$B:$B,EOMONTH(DATE(2025,$C77-3,1),0))/SUMIFS(Actuals!$F:$F,Actuals!$A:$A,$A77,Actuals!$D:$D,$D77,Actuals!$B:$B,EOMONTH(DATE(2024,$C77-3,1),0))
)</f>
        <v>1.0027535926257201</v>
      </c>
      <c r="P77" s="29">
        <f t="shared" si="6"/>
        <v>49185.966196524932</v>
      </c>
      <c r="Q77" s="2">
        <f t="shared" si="7"/>
        <v>8.8609534779838628E-2</v>
      </c>
      <c r="R77" s="29" t="str">
        <f t="shared" si="8"/>
        <v>2 Test data (Sep-Nov)</v>
      </c>
      <c r="S77" s="29">
        <f t="shared" si="9"/>
        <v>1.0370054508427586</v>
      </c>
      <c r="T77" s="29">
        <f t="shared" si="10"/>
        <v>55531.641892629726</v>
      </c>
      <c r="U77" s="2">
        <f t="shared" si="11"/>
        <v>2.8972547509678846E-2</v>
      </c>
    </row>
    <row r="78" spans="1:21">
      <c r="A78">
        <v>360</v>
      </c>
      <c r="B78" s="1">
        <v>45961</v>
      </c>
      <c r="C78">
        <v>10</v>
      </c>
      <c r="D78">
        <v>1</v>
      </c>
      <c r="E78" t="s">
        <v>7</v>
      </c>
      <c r="F78" s="3">
        <v>50171.417165207517</v>
      </c>
      <c r="G78" s="3">
        <v>53968.05</v>
      </c>
      <c r="H78">
        <v>0</v>
      </c>
      <c r="I78" s="3">
        <v>-3796.6328347924864</v>
      </c>
      <c r="J78" s="3">
        <v>3796.6328347924864</v>
      </c>
      <c r="K78" s="2">
        <v>7.0349638995525807E-2</v>
      </c>
      <c r="L78" s="6">
        <v>-7.0349638995525807E-2</v>
      </c>
      <c r="M78" t="s">
        <v>24</v>
      </c>
      <c r="N78">
        <f>SUMIFS(Actuals!$F:$F,Actuals!$A:$A,$A78,Actuals!$D:$D,$D78,Actuals!$B:$B,EDATE($B78,-12))</f>
        <v>49050.9</v>
      </c>
      <c r="O78">
        <f>AVERAGE(SUMIFS(Actuals!$F:$F,Actuals!$A:$A,$A78,Actuals!$D:$D,$D78,Actuals!$B:$B,EOMONTH(DATE(2025,$C78-1,1),0))/SUMIFS(Actuals!$F:$F,Actuals!$A:$A,$A78,Actuals!$D:$D,$D78,Actuals!$B:$B,EOMONTH(DATE(2024,$C78-1,1),0)),
 SUMIFS(Actuals!$F:$F,Actuals!$A:$A,$A78,Actuals!$D:$D,$D78,Actuals!$B:$B,EOMONTH(DATE(2025,$C78-2,1),0))/SUMIFS(Actuals!$F:$F,Actuals!$A:$A,$A78,Actuals!$D:$D,$D78,Actuals!$B:$B,EOMONTH(DATE(2024,$C78-2,1),0)),
 SUMIFS(Actuals!$F:$F,Actuals!$A:$A,$A78,Actuals!$D:$D,$D78,Actuals!$B:$B,EOMONTH(DATE(2025,$C78-3,1),0))/SUMIFS(Actuals!$F:$F,Actuals!$A:$A,$A78,Actuals!$D:$D,$D78,Actuals!$B:$B,EOMONTH(DATE(2024,$C78-3,1),0))
)</f>
        <v>1.0682070210226828</v>
      </c>
      <c r="P78" s="29">
        <f t="shared" si="6"/>
        <v>52396.515767481513</v>
      </c>
      <c r="Q78" s="2">
        <f t="shared" si="7"/>
        <v>2.9119714952059415E-2</v>
      </c>
      <c r="R78" s="29" t="str">
        <f t="shared" si="8"/>
        <v>2 Test data (Sep-Nov)</v>
      </c>
      <c r="S78" s="29">
        <f t="shared" si="9"/>
        <v>1.0370054508427586</v>
      </c>
      <c r="T78" s="29">
        <f t="shared" si="10"/>
        <v>52028.033076826141</v>
      </c>
      <c r="U78" s="2">
        <f t="shared" si="11"/>
        <v>3.5947508260421895E-2</v>
      </c>
    </row>
    <row r="79" spans="1:21">
      <c r="A79">
        <v>360</v>
      </c>
      <c r="B79" s="1">
        <v>45991</v>
      </c>
      <c r="C79">
        <v>5</v>
      </c>
      <c r="D79">
        <v>1</v>
      </c>
      <c r="E79" t="s">
        <v>7</v>
      </c>
      <c r="F79" s="3">
        <v>49658.34284625257</v>
      </c>
      <c r="G79" s="3">
        <v>60716.700000000004</v>
      </c>
      <c r="H79">
        <v>6</v>
      </c>
      <c r="I79" s="3">
        <v>-11058.357153747434</v>
      </c>
      <c r="J79" s="3">
        <v>11058.357153747434</v>
      </c>
      <c r="K79" s="2">
        <v>0.18213040487621099</v>
      </c>
      <c r="L79" s="6">
        <v>-0.18213040487621099</v>
      </c>
      <c r="M79" t="s">
        <v>24</v>
      </c>
      <c r="N79">
        <f>SUMIFS(Actuals!$F:$F,Actuals!$A:$A,$A79,Actuals!$D:$D,$D79,Actuals!$B:$B,EDATE($B79,-12))</f>
        <v>54465.3</v>
      </c>
      <c r="O79">
        <f>AVERAGE(SUMIFS(Actuals!$F:$F,Actuals!$A:$A,$A79,Actuals!$D:$D,$D79,Actuals!$B:$B,EOMONTH(DATE(2025,$C79-1,1),0))/SUMIFS(Actuals!$F:$F,Actuals!$A:$A,$A79,Actuals!$D:$D,$D79,Actuals!$B:$B,EOMONTH(DATE(2024,$C79-1,1),0)),
 SUMIFS(Actuals!$F:$F,Actuals!$A:$A,$A79,Actuals!$D:$D,$D79,Actuals!$B:$B,EOMONTH(DATE(2025,$C79-2,1),0))/SUMIFS(Actuals!$F:$F,Actuals!$A:$A,$A79,Actuals!$D:$D,$D79,Actuals!$B:$B,EOMONTH(DATE(2024,$C79-2,1),0)),
 SUMIFS(Actuals!$F:$F,Actuals!$A:$A,$A79,Actuals!$D:$D,$D79,Actuals!$B:$B,EOMONTH(DATE(2025,$C79-3,1),0))/SUMIFS(Actuals!$F:$F,Actuals!$A:$A,$A79,Actuals!$D:$D,$D79,Actuals!$B:$B,EOMONTH(DATE(2024,$C79-3,1),0))
)</f>
        <v>1.2000716025902629</v>
      </c>
      <c r="P79" s="29">
        <f t="shared" si="6"/>
        <v>65362.259856559453</v>
      </c>
      <c r="Q79" s="2">
        <f t="shared" si="7"/>
        <v>7.6512061040198961E-2</v>
      </c>
      <c r="R79" s="29" t="str">
        <f t="shared" si="8"/>
        <v>1 train date (May-Aug)</v>
      </c>
      <c r="S79" s="29">
        <f t="shared" si="9"/>
        <v>1.0370054508427586</v>
      </c>
      <c r="T79" s="29">
        <f t="shared" si="10"/>
        <v>51495.972211382425</v>
      </c>
      <c r="U79" s="2">
        <f t="shared" si="11"/>
        <v>0.15186477177807059</v>
      </c>
    </row>
    <row r="80" spans="1:21">
      <c r="A80">
        <v>360</v>
      </c>
      <c r="B80" s="1">
        <v>45991</v>
      </c>
      <c r="C80">
        <v>6</v>
      </c>
      <c r="D80">
        <v>1</v>
      </c>
      <c r="E80" t="s">
        <v>7</v>
      </c>
      <c r="F80" s="3">
        <v>49658.34284625257</v>
      </c>
      <c r="G80" s="3">
        <v>60716.700000000004</v>
      </c>
      <c r="H80">
        <v>5</v>
      </c>
      <c r="I80" s="3">
        <v>-11058.357153747434</v>
      </c>
      <c r="J80" s="3">
        <v>11058.357153747434</v>
      </c>
      <c r="K80" s="2">
        <v>0.18213040487621099</v>
      </c>
      <c r="L80" s="6">
        <v>-0.18213040487621099</v>
      </c>
      <c r="M80" t="s">
        <v>24</v>
      </c>
      <c r="N80">
        <f>SUMIFS(Actuals!$F:$F,Actuals!$A:$A,$A80,Actuals!$D:$D,$D80,Actuals!$B:$B,EDATE($B80,-12))</f>
        <v>54465.3</v>
      </c>
      <c r="O80">
        <f>AVERAGE(SUMIFS(Actuals!$F:$F,Actuals!$A:$A,$A80,Actuals!$D:$D,$D80,Actuals!$B:$B,EOMONTH(DATE(2025,$C80-1,1),0))/SUMIFS(Actuals!$F:$F,Actuals!$A:$A,$A80,Actuals!$D:$D,$D80,Actuals!$B:$B,EOMONTH(DATE(2024,$C80-1,1),0)),
 SUMIFS(Actuals!$F:$F,Actuals!$A:$A,$A80,Actuals!$D:$D,$D80,Actuals!$B:$B,EOMONTH(DATE(2025,$C80-2,1),0))/SUMIFS(Actuals!$F:$F,Actuals!$A:$A,$A80,Actuals!$D:$D,$D80,Actuals!$B:$B,EOMONTH(DATE(2024,$C80-2,1),0)),
 SUMIFS(Actuals!$F:$F,Actuals!$A:$A,$A80,Actuals!$D:$D,$D80,Actuals!$B:$B,EOMONTH(DATE(2025,$C80-3,1),0))/SUMIFS(Actuals!$F:$F,Actuals!$A:$A,$A80,Actuals!$D:$D,$D80,Actuals!$B:$B,EOMONTH(DATE(2024,$C80-3,1),0))
)</f>
        <v>1.2198759501817749</v>
      </c>
      <c r="P80" s="29">
        <f t="shared" si="6"/>
        <v>66440.909589435425</v>
      </c>
      <c r="Q80" s="2">
        <f t="shared" si="7"/>
        <v>9.4277350209010374E-2</v>
      </c>
      <c r="R80" s="29" t="str">
        <f t="shared" si="8"/>
        <v>1 train date (May-Aug)</v>
      </c>
      <c r="S80" s="29">
        <f t="shared" si="9"/>
        <v>1.0370054508427586</v>
      </c>
      <c r="T80" s="29">
        <f t="shared" si="10"/>
        <v>51495.972211382425</v>
      </c>
      <c r="U80" s="2">
        <f t="shared" si="11"/>
        <v>0.15186477177807059</v>
      </c>
    </row>
    <row r="81" spans="1:21">
      <c r="A81">
        <v>360</v>
      </c>
      <c r="B81" s="1">
        <v>45991</v>
      </c>
      <c r="C81">
        <v>7</v>
      </c>
      <c r="D81">
        <v>1</v>
      </c>
      <c r="E81" t="s">
        <v>7</v>
      </c>
      <c r="F81" s="3">
        <v>45362.535499846083</v>
      </c>
      <c r="G81" s="3">
        <v>60716.700000000004</v>
      </c>
      <c r="H81">
        <v>4</v>
      </c>
      <c r="I81" s="3">
        <v>-15354.164500153922</v>
      </c>
      <c r="J81" s="3">
        <v>15354.164500153922</v>
      </c>
      <c r="K81" s="2">
        <v>0.25288206539805202</v>
      </c>
      <c r="L81" s="6">
        <v>-0.25288206539805202</v>
      </c>
      <c r="M81" t="s">
        <v>24</v>
      </c>
      <c r="N81">
        <f>SUMIFS(Actuals!$F:$F,Actuals!$A:$A,$A81,Actuals!$D:$D,$D81,Actuals!$B:$B,EDATE($B81,-12))</f>
        <v>54465.3</v>
      </c>
      <c r="O81">
        <f>AVERAGE(SUMIFS(Actuals!$F:$F,Actuals!$A:$A,$A81,Actuals!$D:$D,$D81,Actuals!$B:$B,EOMONTH(DATE(2025,$C81-1,1),0))/SUMIFS(Actuals!$F:$F,Actuals!$A:$A,$A81,Actuals!$D:$D,$D81,Actuals!$B:$B,EOMONTH(DATE(2024,$C81-1,1),0)),
 SUMIFS(Actuals!$F:$F,Actuals!$A:$A,$A81,Actuals!$D:$D,$D81,Actuals!$B:$B,EOMONTH(DATE(2025,$C81-2,1),0))/SUMIFS(Actuals!$F:$F,Actuals!$A:$A,$A81,Actuals!$D:$D,$D81,Actuals!$B:$B,EOMONTH(DATE(2024,$C81-2,1),0)),
 SUMIFS(Actuals!$F:$F,Actuals!$A:$A,$A81,Actuals!$D:$D,$D81,Actuals!$B:$B,EOMONTH(DATE(2025,$C81-3,1),0))/SUMIFS(Actuals!$F:$F,Actuals!$A:$A,$A81,Actuals!$D:$D,$D81,Actuals!$B:$B,EOMONTH(DATE(2024,$C81-3,1),0))
)</f>
        <v>1.1353585001950404</v>
      </c>
      <c r="P81" s="29">
        <f t="shared" si="6"/>
        <v>61837.641320672934</v>
      </c>
      <c r="Q81" s="2">
        <f t="shared" si="7"/>
        <v>1.8461828799538338E-2</v>
      </c>
      <c r="R81" s="29" t="str">
        <f t="shared" si="8"/>
        <v>1 train date (May-Aug)</v>
      </c>
      <c r="S81" s="29">
        <f t="shared" si="9"/>
        <v>1.0370054508427586</v>
      </c>
      <c r="T81" s="29">
        <f t="shared" si="10"/>
        <v>47041.196577388531</v>
      </c>
      <c r="U81" s="2">
        <f t="shared" si="11"/>
        <v>0.22523462939539651</v>
      </c>
    </row>
    <row r="82" spans="1:21">
      <c r="A82">
        <v>360</v>
      </c>
      <c r="B82" s="1">
        <v>45991</v>
      </c>
      <c r="C82">
        <v>8</v>
      </c>
      <c r="D82">
        <v>1</v>
      </c>
      <c r="E82" t="s">
        <v>7</v>
      </c>
      <c r="F82" s="3">
        <v>51912</v>
      </c>
      <c r="G82" s="3">
        <v>60716.700000000004</v>
      </c>
      <c r="H82">
        <v>3</v>
      </c>
      <c r="I82" s="3">
        <v>-8804.7000000000044</v>
      </c>
      <c r="J82" s="3">
        <v>8804.7000000000044</v>
      </c>
      <c r="K82" s="2">
        <v>0.14501282184308401</v>
      </c>
      <c r="L82" s="6">
        <v>-0.14501282184308401</v>
      </c>
      <c r="M82" t="s">
        <v>24</v>
      </c>
      <c r="N82">
        <f>SUMIFS(Actuals!$F:$F,Actuals!$A:$A,$A82,Actuals!$D:$D,$D82,Actuals!$B:$B,EDATE($B82,-12))</f>
        <v>54465.3</v>
      </c>
      <c r="O82">
        <f>AVERAGE(SUMIFS(Actuals!$F:$F,Actuals!$A:$A,$A82,Actuals!$D:$D,$D82,Actuals!$B:$B,EOMONTH(DATE(2025,$C82-1,1),0))/SUMIFS(Actuals!$F:$F,Actuals!$A:$A,$A82,Actuals!$D:$D,$D82,Actuals!$B:$B,EOMONTH(DATE(2024,$C82-1,1),0)),
 SUMIFS(Actuals!$F:$F,Actuals!$A:$A,$A82,Actuals!$D:$D,$D82,Actuals!$B:$B,EOMONTH(DATE(2025,$C82-2,1),0))/SUMIFS(Actuals!$F:$F,Actuals!$A:$A,$A82,Actuals!$D:$D,$D82,Actuals!$B:$B,EOMONTH(DATE(2024,$C82-2,1),0)),
 SUMIFS(Actuals!$F:$F,Actuals!$A:$A,$A82,Actuals!$D:$D,$D82,Actuals!$B:$B,EOMONTH(DATE(2025,$C82-3,1),0))/SUMIFS(Actuals!$F:$F,Actuals!$A:$A,$A82,Actuals!$D:$D,$D82,Actuals!$B:$B,EOMONTH(DATE(2024,$C82-3,1),0))
)</f>
        <v>0.96860952810703205</v>
      </c>
      <c r="P82" s="29">
        <f t="shared" si="6"/>
        <v>52755.608531207938</v>
      </c>
      <c r="Q82" s="2">
        <f t="shared" si="7"/>
        <v>0.13111864559160932</v>
      </c>
      <c r="R82" s="29" t="str">
        <f t="shared" si="8"/>
        <v>1 train date (May-Aug)</v>
      </c>
      <c r="S82" s="29">
        <f t="shared" si="9"/>
        <v>1.0370054508427586</v>
      </c>
      <c r="T82" s="29">
        <f t="shared" si="10"/>
        <v>53833.026964149285</v>
      </c>
      <c r="U82" s="2">
        <f t="shared" si="11"/>
        <v>0.11337363585060978</v>
      </c>
    </row>
    <row r="83" spans="1:21">
      <c r="A83">
        <v>360</v>
      </c>
      <c r="B83" s="1">
        <v>45991</v>
      </c>
      <c r="C83">
        <v>9</v>
      </c>
      <c r="D83">
        <v>1</v>
      </c>
      <c r="E83" t="s">
        <v>7</v>
      </c>
      <c r="F83" s="3">
        <v>53014.5</v>
      </c>
      <c r="G83" s="3">
        <v>60716.700000000004</v>
      </c>
      <c r="H83">
        <v>2</v>
      </c>
      <c r="I83" s="3">
        <v>-7702.2000000000044</v>
      </c>
      <c r="J83" s="3">
        <v>7702.2000000000044</v>
      </c>
      <c r="K83" s="2">
        <v>0.12685472036523701</v>
      </c>
      <c r="L83" s="6">
        <v>-0.12685472036523701</v>
      </c>
      <c r="M83" t="s">
        <v>24</v>
      </c>
      <c r="N83">
        <f>SUMIFS(Actuals!$F:$F,Actuals!$A:$A,$A83,Actuals!$D:$D,$D83,Actuals!$B:$B,EDATE($B83,-12))</f>
        <v>54465.3</v>
      </c>
      <c r="O83">
        <f>AVERAGE(SUMIFS(Actuals!$F:$F,Actuals!$A:$A,$A83,Actuals!$D:$D,$D83,Actuals!$B:$B,EOMONTH(DATE(2025,$C83-1,1),0))/SUMIFS(Actuals!$F:$F,Actuals!$A:$A,$A83,Actuals!$D:$D,$D83,Actuals!$B:$B,EOMONTH(DATE(2024,$C83-1,1),0)),
 SUMIFS(Actuals!$F:$F,Actuals!$A:$A,$A83,Actuals!$D:$D,$D83,Actuals!$B:$B,EOMONTH(DATE(2025,$C83-2,1),0))/SUMIFS(Actuals!$F:$F,Actuals!$A:$A,$A83,Actuals!$D:$D,$D83,Actuals!$B:$B,EOMONTH(DATE(2024,$C83-2,1),0)),
 SUMIFS(Actuals!$F:$F,Actuals!$A:$A,$A83,Actuals!$D:$D,$D83,Actuals!$B:$B,EOMONTH(DATE(2025,$C83-3,1),0))/SUMIFS(Actuals!$F:$F,Actuals!$A:$A,$A83,Actuals!$D:$D,$D83,Actuals!$B:$B,EOMONTH(DATE(2024,$C83-3,1),0))
)</f>
        <v>1.0027535926257201</v>
      </c>
      <c r="P83" s="29">
        <f t="shared" si="6"/>
        <v>54615.275248437632</v>
      </c>
      <c r="Q83" s="2">
        <f t="shared" si="7"/>
        <v>0.10049005877398429</v>
      </c>
      <c r="R83" s="29" t="str">
        <f t="shared" si="8"/>
        <v>2 Test data (Sep-Nov)</v>
      </c>
      <c r="S83" s="29">
        <f t="shared" si="9"/>
        <v>1.0370054508427586</v>
      </c>
      <c r="T83" s="29">
        <f t="shared" si="10"/>
        <v>54976.325473703429</v>
      </c>
      <c r="U83" s="2">
        <f t="shared" si="11"/>
        <v>9.4543585641126318E-2</v>
      </c>
    </row>
    <row r="84" spans="1:21">
      <c r="A84">
        <v>360</v>
      </c>
      <c r="B84" s="1">
        <v>45991</v>
      </c>
      <c r="C84">
        <v>10</v>
      </c>
      <c r="D84">
        <v>1</v>
      </c>
      <c r="E84" t="s">
        <v>7</v>
      </c>
      <c r="F84" s="3">
        <v>50056.4924320805</v>
      </c>
      <c r="G84" s="3">
        <v>60716.700000000004</v>
      </c>
      <c r="H84">
        <v>1</v>
      </c>
      <c r="I84" s="3">
        <v>-10660.207567919504</v>
      </c>
      <c r="J84" s="3">
        <v>10660.207567919504</v>
      </c>
      <c r="K84" s="2">
        <v>0.175572907748931</v>
      </c>
      <c r="L84" s="6">
        <v>-0.175572907748931</v>
      </c>
      <c r="M84" t="s">
        <v>24</v>
      </c>
      <c r="N84">
        <f>SUMIFS(Actuals!$F:$F,Actuals!$A:$A,$A84,Actuals!$D:$D,$D84,Actuals!$B:$B,EDATE($B84,-12))</f>
        <v>54465.3</v>
      </c>
      <c r="O84">
        <f>AVERAGE(SUMIFS(Actuals!$F:$F,Actuals!$A:$A,$A84,Actuals!$D:$D,$D84,Actuals!$B:$B,EOMONTH(DATE(2025,$C84-1,1),0))/SUMIFS(Actuals!$F:$F,Actuals!$A:$A,$A84,Actuals!$D:$D,$D84,Actuals!$B:$B,EOMONTH(DATE(2024,$C84-1,1),0)),
 SUMIFS(Actuals!$F:$F,Actuals!$A:$A,$A84,Actuals!$D:$D,$D84,Actuals!$B:$B,EOMONTH(DATE(2025,$C84-2,1),0))/SUMIFS(Actuals!$F:$F,Actuals!$A:$A,$A84,Actuals!$D:$D,$D84,Actuals!$B:$B,EOMONTH(DATE(2024,$C84-2,1),0)),
 SUMIFS(Actuals!$F:$F,Actuals!$A:$A,$A84,Actuals!$D:$D,$D84,Actuals!$B:$B,EOMONTH(DATE(2025,$C84-3,1),0))/SUMIFS(Actuals!$F:$F,Actuals!$A:$A,$A84,Actuals!$D:$D,$D84,Actuals!$B:$B,EOMONTH(DATE(2024,$C84-3,1),0))
)</f>
        <v>1.0682070210226828</v>
      </c>
      <c r="P84" s="29">
        <f t="shared" si="6"/>
        <v>58180.215862106728</v>
      </c>
      <c r="Q84" s="2">
        <f t="shared" si="7"/>
        <v>4.1775724601193345E-2</v>
      </c>
      <c r="R84" s="29" t="str">
        <f t="shared" si="8"/>
        <v>2 Test data (Sep-Nov)</v>
      </c>
      <c r="S84" s="29">
        <f t="shared" si="9"/>
        <v>1.0370054508427586</v>
      </c>
      <c r="T84" s="29">
        <f t="shared" si="10"/>
        <v>51908.855502136772</v>
      </c>
      <c r="U84" s="2">
        <f t="shared" si="11"/>
        <v>0.14506461151319541</v>
      </c>
    </row>
    <row r="85" spans="1:21">
      <c r="A85">
        <v>360</v>
      </c>
      <c r="B85" s="1">
        <v>45991</v>
      </c>
      <c r="C85">
        <v>11</v>
      </c>
      <c r="D85">
        <v>1</v>
      </c>
      <c r="E85" t="s">
        <v>7</v>
      </c>
      <c r="F85" s="3">
        <v>52926.585613804193</v>
      </c>
      <c r="G85" s="3">
        <v>60716.700000000004</v>
      </c>
      <c r="H85">
        <v>0</v>
      </c>
      <c r="I85" s="3">
        <v>-7790.1143861958117</v>
      </c>
      <c r="J85" s="3">
        <v>7790.1143861958117</v>
      </c>
      <c r="K85" s="2">
        <v>0.12830266444315699</v>
      </c>
      <c r="L85" s="6">
        <v>-0.12830266444315699</v>
      </c>
      <c r="M85" t="s">
        <v>24</v>
      </c>
      <c r="N85">
        <f>SUMIFS(Actuals!$F:$F,Actuals!$A:$A,$A85,Actuals!$D:$D,$D85,Actuals!$B:$B,EDATE($B85,-12))</f>
        <v>54465.3</v>
      </c>
      <c r="O85">
        <f>AVERAGE(SUMIFS(Actuals!$F:$F,Actuals!$A:$A,$A85,Actuals!$D:$D,$D85,Actuals!$B:$B,EOMONTH(DATE(2025,$C85-1,1),0))/SUMIFS(Actuals!$F:$F,Actuals!$A:$A,$A85,Actuals!$D:$D,$D85,Actuals!$B:$B,EOMONTH(DATE(2024,$C85-1,1),0)),
 SUMIFS(Actuals!$F:$F,Actuals!$A:$A,$A85,Actuals!$D:$D,$D85,Actuals!$B:$B,EOMONTH(DATE(2025,$C85-2,1),0))/SUMIFS(Actuals!$F:$F,Actuals!$A:$A,$A85,Actuals!$D:$D,$D85,Actuals!$B:$B,EOMONTH(DATE(2024,$C85-2,1),0)),
 SUMIFS(Actuals!$F:$F,Actuals!$A:$A,$A85,Actuals!$D:$D,$D85,Actuals!$B:$B,EOMONTH(DATE(2025,$C85-3,1),0))/SUMIFS(Actuals!$F:$F,Actuals!$A:$A,$A85,Actuals!$D:$D,$D85,Actuals!$B:$B,EOMONTH(DATE(2024,$C85-3,1),0))
)</f>
        <v>1.1729412378933148</v>
      </c>
      <c r="P85" s="29">
        <f t="shared" si="6"/>
        <v>63884.596404230761</v>
      </c>
      <c r="Q85" s="2">
        <f t="shared" si="7"/>
        <v>5.2175042520933385E-2</v>
      </c>
      <c r="R85" s="29" t="str">
        <f t="shared" si="8"/>
        <v>2 Test data (Sep-Nov)</v>
      </c>
      <c r="S85" s="29">
        <f t="shared" si="9"/>
        <v>1.0370054508427586</v>
      </c>
      <c r="T85" s="29">
        <f t="shared" si="10"/>
        <v>54885.157776010878</v>
      </c>
      <c r="U85" s="2">
        <f t="shared" si="11"/>
        <v>9.6045111542444273E-2</v>
      </c>
    </row>
    <row r="86" spans="1:21">
      <c r="A86">
        <v>9649</v>
      </c>
      <c r="B86" s="1">
        <v>45808</v>
      </c>
      <c r="C86">
        <v>5</v>
      </c>
      <c r="D86">
        <v>1</v>
      </c>
      <c r="E86" t="s">
        <v>7</v>
      </c>
      <c r="F86" s="3">
        <v>2025</v>
      </c>
      <c r="G86" s="3">
        <v>2316.15</v>
      </c>
      <c r="H86">
        <v>0</v>
      </c>
      <c r="I86" s="3">
        <v>-291.15000000000009</v>
      </c>
      <c r="J86" s="3">
        <v>291.15000000000009</v>
      </c>
      <c r="K86" s="2">
        <v>0.12570429376335701</v>
      </c>
      <c r="L86" s="6">
        <v>-0.12570429376335701</v>
      </c>
      <c r="M86" t="s">
        <v>28</v>
      </c>
      <c r="N86">
        <f>SUMIFS(Actuals!$F:$F,Actuals!$A:$A,$A86,Actuals!$D:$D,$D86,Actuals!$B:$B,EDATE($B86,-12))</f>
        <v>1899.9</v>
      </c>
      <c r="O86">
        <f>AVERAGE(SUMIFS(Actuals!$F:$F,Actuals!$A:$A,$A86,Actuals!$D:$D,$D86,Actuals!$B:$B,EOMONTH(DATE(2025,$C86-1,1),0))/SUMIFS(Actuals!$F:$F,Actuals!$A:$A,$A86,Actuals!$D:$D,$D86,Actuals!$B:$B,EOMONTH(DATE(2024,$C86-1,1),0)),
 SUMIFS(Actuals!$F:$F,Actuals!$A:$A,$A86,Actuals!$D:$D,$D86,Actuals!$B:$B,EOMONTH(DATE(2025,$C86-2,1),0))/SUMIFS(Actuals!$F:$F,Actuals!$A:$A,$A86,Actuals!$D:$D,$D86,Actuals!$B:$B,EOMONTH(DATE(2024,$C86-2,1),0)),
 SUMIFS(Actuals!$F:$F,Actuals!$A:$A,$A86,Actuals!$D:$D,$D86,Actuals!$B:$B,EOMONTH(DATE(2025,$C86-3,1),0))/SUMIFS(Actuals!$F:$F,Actuals!$A:$A,$A86,Actuals!$D:$D,$D86,Actuals!$B:$B,EOMONTH(DATE(2024,$C86-3,1),0))
)</f>
        <v>0.96511805072817369</v>
      </c>
      <c r="P86" s="29">
        <f t="shared" si="6"/>
        <v>1833.6277845784573</v>
      </c>
      <c r="Q86" s="2">
        <f t="shared" si="7"/>
        <v>0.20832943264535664</v>
      </c>
      <c r="R86" s="29" t="str">
        <f t="shared" si="8"/>
        <v>1 train date (May-Aug)</v>
      </c>
      <c r="S86" s="29">
        <f t="shared" si="9"/>
        <v>1.0552169608377078</v>
      </c>
      <c r="T86" s="29">
        <f t="shared" si="10"/>
        <v>2136.814345696358</v>
      </c>
      <c r="U86" s="2">
        <f t="shared" si="11"/>
        <v>7.7428341991512661E-2</v>
      </c>
    </row>
    <row r="87" spans="1:21">
      <c r="A87">
        <v>9649</v>
      </c>
      <c r="B87" s="1">
        <v>45838</v>
      </c>
      <c r="C87">
        <v>5</v>
      </c>
      <c r="D87">
        <v>1</v>
      </c>
      <c r="E87" t="s">
        <v>7</v>
      </c>
      <c r="F87" s="3">
        <v>1944.3474632369882</v>
      </c>
      <c r="G87" s="3">
        <v>2067.75</v>
      </c>
      <c r="H87">
        <v>1</v>
      </c>
      <c r="I87" s="3">
        <v>-123.40253676301177</v>
      </c>
      <c r="J87" s="3">
        <v>123.40253676301177</v>
      </c>
      <c r="K87" s="2">
        <v>5.9679621212918303E-2</v>
      </c>
      <c r="L87" s="6">
        <v>-5.9679621212918303E-2</v>
      </c>
      <c r="M87" t="s">
        <v>28</v>
      </c>
      <c r="N87">
        <f>SUMIFS(Actuals!$F:$F,Actuals!$A:$A,$A87,Actuals!$D:$D,$D87,Actuals!$B:$B,EDATE($B87,-12))</f>
        <v>2282.85</v>
      </c>
      <c r="O87">
        <f>AVERAGE(SUMIFS(Actuals!$F:$F,Actuals!$A:$A,$A87,Actuals!$D:$D,$D87,Actuals!$B:$B,EOMONTH(DATE(2025,$C87-1,1),0))/SUMIFS(Actuals!$F:$F,Actuals!$A:$A,$A87,Actuals!$D:$D,$D87,Actuals!$B:$B,EOMONTH(DATE(2024,$C87-1,1),0)),
 SUMIFS(Actuals!$F:$F,Actuals!$A:$A,$A87,Actuals!$D:$D,$D87,Actuals!$B:$B,EOMONTH(DATE(2025,$C87-2,1),0))/SUMIFS(Actuals!$F:$F,Actuals!$A:$A,$A87,Actuals!$D:$D,$D87,Actuals!$B:$B,EOMONTH(DATE(2024,$C87-2,1),0)),
 SUMIFS(Actuals!$F:$F,Actuals!$A:$A,$A87,Actuals!$D:$D,$D87,Actuals!$B:$B,EOMONTH(DATE(2025,$C87-3,1),0))/SUMIFS(Actuals!$F:$F,Actuals!$A:$A,$A87,Actuals!$D:$D,$D87,Actuals!$B:$B,EOMONTH(DATE(2024,$C87-3,1),0))
)</f>
        <v>0.96511805072817369</v>
      </c>
      <c r="P87" s="29">
        <f t="shared" si="6"/>
        <v>2203.2197421048113</v>
      </c>
      <c r="Q87" s="2">
        <f t="shared" si="7"/>
        <v>6.5515532392606116E-2</v>
      </c>
      <c r="R87" s="29" t="str">
        <f t="shared" si="8"/>
        <v>1 train date (May-Aug)</v>
      </c>
      <c r="S87" s="29">
        <f t="shared" si="9"/>
        <v>1.0552169608377078</v>
      </c>
      <c r="T87" s="29">
        <f t="shared" si="10"/>
        <v>2051.7084209694412</v>
      </c>
      <c r="U87" s="2">
        <f t="shared" si="11"/>
        <v>7.7579876825335514E-3</v>
      </c>
    </row>
    <row r="88" spans="1:21">
      <c r="A88">
        <v>9649</v>
      </c>
      <c r="B88" s="1">
        <v>45838</v>
      </c>
      <c r="C88">
        <v>6</v>
      </c>
      <c r="D88">
        <v>1</v>
      </c>
      <c r="E88" t="s">
        <v>7</v>
      </c>
      <c r="F88" s="3">
        <v>2356.705857643502</v>
      </c>
      <c r="G88" s="3">
        <v>2067.75</v>
      </c>
      <c r="H88">
        <v>0</v>
      </c>
      <c r="I88" s="3">
        <v>288.95585764350199</v>
      </c>
      <c r="J88" s="3">
        <v>288.95585764350199</v>
      </c>
      <c r="K88" s="2">
        <v>0.13974409751831801</v>
      </c>
      <c r="L88" s="6">
        <v>0.13974409751831801</v>
      </c>
      <c r="M88" t="s">
        <v>28</v>
      </c>
      <c r="N88">
        <f>SUMIFS(Actuals!$F:$F,Actuals!$A:$A,$A88,Actuals!$D:$D,$D88,Actuals!$B:$B,EDATE($B88,-12))</f>
        <v>2282.85</v>
      </c>
      <c r="O88">
        <f>AVERAGE(SUMIFS(Actuals!$F:$F,Actuals!$A:$A,$A88,Actuals!$D:$D,$D88,Actuals!$B:$B,EOMONTH(DATE(2025,$C88-1,1),0))/SUMIFS(Actuals!$F:$F,Actuals!$A:$A,$A88,Actuals!$D:$D,$D88,Actuals!$B:$B,EOMONTH(DATE(2024,$C88-1,1),0)),
 SUMIFS(Actuals!$F:$F,Actuals!$A:$A,$A88,Actuals!$D:$D,$D88,Actuals!$B:$B,EOMONTH(DATE(2025,$C88-2,1),0))/SUMIFS(Actuals!$F:$F,Actuals!$A:$A,$A88,Actuals!$D:$D,$D88,Actuals!$B:$B,EOMONTH(DATE(2024,$C88-2,1),0)),
 SUMIFS(Actuals!$F:$F,Actuals!$A:$A,$A88,Actuals!$D:$D,$D88,Actuals!$B:$B,EOMONTH(DATE(2025,$C88-3,1),0))/SUMIFS(Actuals!$F:$F,Actuals!$A:$A,$A88,Actuals!$D:$D,$D88,Actuals!$B:$B,EOMONTH(DATE(2024,$C88-3,1),0))
)</f>
        <v>1.0681248750819086</v>
      </c>
      <c r="P88" s="29">
        <f t="shared" si="6"/>
        <v>2438.3688710807351</v>
      </c>
      <c r="Q88" s="2">
        <f t="shared" si="7"/>
        <v>0.17923775653765447</v>
      </c>
      <c r="R88" s="29" t="str">
        <f t="shared" si="8"/>
        <v>1 train date (May-Aug)</v>
      </c>
      <c r="S88" s="29">
        <f t="shared" si="9"/>
        <v>1.0552169608377078</v>
      </c>
      <c r="T88" s="29">
        <f t="shared" si="10"/>
        <v>2486.8359926909998</v>
      </c>
      <c r="U88" s="2">
        <f t="shared" si="11"/>
        <v>0.20267730271599554</v>
      </c>
    </row>
    <row r="89" spans="1:21">
      <c r="A89">
        <v>9649</v>
      </c>
      <c r="B89" s="1">
        <v>45869</v>
      </c>
      <c r="C89">
        <v>5</v>
      </c>
      <c r="D89">
        <v>1</v>
      </c>
      <c r="E89" t="s">
        <v>7</v>
      </c>
      <c r="F89" s="3">
        <v>1890</v>
      </c>
      <c r="G89" s="3">
        <v>2363.85</v>
      </c>
      <c r="H89">
        <v>2</v>
      </c>
      <c r="I89" s="3">
        <v>-473.84999999999991</v>
      </c>
      <c r="J89" s="3">
        <v>473.84999999999991</v>
      </c>
      <c r="K89" s="2">
        <v>0.20045688178183901</v>
      </c>
      <c r="L89" s="6">
        <v>-0.20045688178183901</v>
      </c>
      <c r="M89" t="s">
        <v>28</v>
      </c>
      <c r="N89">
        <f>SUMIFS(Actuals!$F:$F,Actuals!$A:$A,$A89,Actuals!$D:$D,$D89,Actuals!$B:$B,EDATE($B89,-12))</f>
        <v>2259.4500000000003</v>
      </c>
      <c r="O89">
        <f>AVERAGE(SUMIFS(Actuals!$F:$F,Actuals!$A:$A,$A89,Actuals!$D:$D,$D89,Actuals!$B:$B,EOMONTH(DATE(2025,$C89-1,1),0))/SUMIFS(Actuals!$F:$F,Actuals!$A:$A,$A89,Actuals!$D:$D,$D89,Actuals!$B:$B,EOMONTH(DATE(2024,$C89-1,1),0)),
 SUMIFS(Actuals!$F:$F,Actuals!$A:$A,$A89,Actuals!$D:$D,$D89,Actuals!$B:$B,EOMONTH(DATE(2025,$C89-2,1),0))/SUMIFS(Actuals!$F:$F,Actuals!$A:$A,$A89,Actuals!$D:$D,$D89,Actuals!$B:$B,EOMONTH(DATE(2024,$C89-2,1),0)),
 SUMIFS(Actuals!$F:$F,Actuals!$A:$A,$A89,Actuals!$D:$D,$D89,Actuals!$B:$B,EOMONTH(DATE(2025,$C89-3,1),0))/SUMIFS(Actuals!$F:$F,Actuals!$A:$A,$A89,Actuals!$D:$D,$D89,Actuals!$B:$B,EOMONTH(DATE(2024,$C89-3,1),0))
)</f>
        <v>0.96511805072817369</v>
      </c>
      <c r="P89" s="29">
        <f t="shared" si="6"/>
        <v>2180.6359797177724</v>
      </c>
      <c r="Q89" s="2">
        <f t="shared" si="7"/>
        <v>7.7506618559649507E-2</v>
      </c>
      <c r="R89" s="29" t="str">
        <f t="shared" si="8"/>
        <v>1 train date (May-Aug)</v>
      </c>
      <c r="S89" s="29">
        <f t="shared" si="9"/>
        <v>1.0552169608377078</v>
      </c>
      <c r="T89" s="29">
        <f t="shared" si="10"/>
        <v>1994.3600559832678</v>
      </c>
      <c r="U89" s="2">
        <f t="shared" si="11"/>
        <v>0.15630854073512793</v>
      </c>
    </row>
    <row r="90" spans="1:21">
      <c r="A90">
        <v>9649</v>
      </c>
      <c r="B90" s="1">
        <v>45869</v>
      </c>
      <c r="C90">
        <v>6</v>
      </c>
      <c r="D90">
        <v>1</v>
      </c>
      <c r="E90" t="s">
        <v>7</v>
      </c>
      <c r="F90" s="3">
        <v>2228.6627269966771</v>
      </c>
      <c r="G90" s="3">
        <v>2363.85</v>
      </c>
      <c r="H90">
        <v>1</v>
      </c>
      <c r="I90" s="3">
        <v>-135.18727300332284</v>
      </c>
      <c r="J90" s="3">
        <v>135.18727300332284</v>
      </c>
      <c r="K90" s="2">
        <v>5.7189446455283899E-2</v>
      </c>
      <c r="L90" s="6">
        <v>-5.7189446455283899E-2</v>
      </c>
      <c r="M90" t="s">
        <v>28</v>
      </c>
      <c r="N90">
        <f>SUMIFS(Actuals!$F:$F,Actuals!$A:$A,$A90,Actuals!$D:$D,$D90,Actuals!$B:$B,EDATE($B90,-12))</f>
        <v>2259.4500000000003</v>
      </c>
      <c r="O90">
        <f>AVERAGE(SUMIFS(Actuals!$F:$F,Actuals!$A:$A,$A90,Actuals!$D:$D,$D90,Actuals!$B:$B,EOMONTH(DATE(2025,$C90-1,1),0))/SUMIFS(Actuals!$F:$F,Actuals!$A:$A,$A90,Actuals!$D:$D,$D90,Actuals!$B:$B,EOMONTH(DATE(2024,$C90-1,1),0)),
 SUMIFS(Actuals!$F:$F,Actuals!$A:$A,$A90,Actuals!$D:$D,$D90,Actuals!$B:$B,EOMONTH(DATE(2025,$C90-2,1),0))/SUMIFS(Actuals!$F:$F,Actuals!$A:$A,$A90,Actuals!$D:$D,$D90,Actuals!$B:$B,EOMONTH(DATE(2024,$C90-2,1),0)),
 SUMIFS(Actuals!$F:$F,Actuals!$A:$A,$A90,Actuals!$D:$D,$D90,Actuals!$B:$B,EOMONTH(DATE(2025,$C90-3,1),0))/SUMIFS(Actuals!$F:$F,Actuals!$A:$A,$A90,Actuals!$D:$D,$D90,Actuals!$B:$B,EOMONTH(DATE(2024,$C90-3,1),0))
)</f>
        <v>1.0681248750819086</v>
      </c>
      <c r="P90" s="29">
        <f t="shared" si="6"/>
        <v>2413.3747490038186</v>
      </c>
      <c r="Q90" s="2">
        <f t="shared" si="7"/>
        <v>2.0950884787029073E-2</v>
      </c>
      <c r="R90" s="29" t="str">
        <f t="shared" si="8"/>
        <v>1 train date (May-Aug)</v>
      </c>
      <c r="S90" s="29">
        <f t="shared" si="9"/>
        <v>1.0552169608377078</v>
      </c>
      <c r="T90" s="29">
        <f t="shared" si="10"/>
        <v>2351.7227095137114</v>
      </c>
      <c r="U90" s="2">
        <f t="shared" si="11"/>
        <v>5.1303130428278151E-3</v>
      </c>
    </row>
    <row r="91" spans="1:21">
      <c r="A91">
        <v>9649</v>
      </c>
      <c r="B91" s="1">
        <v>45869</v>
      </c>
      <c r="C91">
        <v>7</v>
      </c>
      <c r="D91">
        <v>1</v>
      </c>
      <c r="E91" t="s">
        <v>7</v>
      </c>
      <c r="F91" s="3">
        <v>1923.5936689609073</v>
      </c>
      <c r="G91" s="3">
        <v>2363.85</v>
      </c>
      <c r="H91">
        <v>0</v>
      </c>
      <c r="I91" s="3">
        <v>-440.25633103909263</v>
      </c>
      <c r="J91" s="3">
        <v>440.25633103909263</v>
      </c>
      <c r="K91" s="2">
        <v>0.18624546017686899</v>
      </c>
      <c r="L91" s="6">
        <v>-0.18624546017686899</v>
      </c>
      <c r="M91" t="s">
        <v>28</v>
      </c>
      <c r="N91">
        <f>SUMIFS(Actuals!$F:$F,Actuals!$A:$A,$A91,Actuals!$D:$D,$D91,Actuals!$B:$B,EDATE($B91,-12))</f>
        <v>2259.4500000000003</v>
      </c>
      <c r="O91">
        <f>AVERAGE(SUMIFS(Actuals!$F:$F,Actuals!$A:$A,$A91,Actuals!$D:$D,$D91,Actuals!$B:$B,EOMONTH(DATE(2025,$C91-1,1),0))/SUMIFS(Actuals!$F:$F,Actuals!$A:$A,$A91,Actuals!$D:$D,$D91,Actuals!$B:$B,EOMONTH(DATE(2024,$C91-1,1),0)),
 SUMIFS(Actuals!$F:$F,Actuals!$A:$A,$A91,Actuals!$D:$D,$D91,Actuals!$B:$B,EOMONTH(DATE(2025,$C91-2,1),0))/SUMIFS(Actuals!$F:$F,Actuals!$A:$A,$A91,Actuals!$D:$D,$D91,Actuals!$B:$B,EOMONTH(DATE(2024,$C91-2,1),0)),
 SUMIFS(Actuals!$F:$F,Actuals!$A:$A,$A91,Actuals!$D:$D,$D91,Actuals!$B:$B,EOMONTH(DATE(2025,$C91-3,1),0))/SUMIFS(Actuals!$F:$F,Actuals!$A:$A,$A91,Actuals!$D:$D,$D91,Actuals!$B:$B,EOMONTH(DATE(2024,$C91-3,1),0))
)</f>
        <v>1.0766526642321106</v>
      </c>
      <c r="P91" s="29">
        <f t="shared" si="6"/>
        <v>2432.6428621992427</v>
      </c>
      <c r="Q91" s="2">
        <f t="shared" si="7"/>
        <v>2.9102042092029018E-2</v>
      </c>
      <c r="R91" s="29" t="str">
        <f t="shared" si="8"/>
        <v>1 train date (May-Aug)</v>
      </c>
      <c r="S91" s="29">
        <f t="shared" si="9"/>
        <v>1.0552169608377078</v>
      </c>
      <c r="T91" s="29">
        <f t="shared" si="10"/>
        <v>2029.8086652475843</v>
      </c>
      <c r="U91" s="2">
        <f t="shared" si="11"/>
        <v>0.14131240761994868</v>
      </c>
    </row>
    <row r="92" spans="1:21">
      <c r="A92">
        <v>9649</v>
      </c>
      <c r="B92" s="1">
        <v>45900</v>
      </c>
      <c r="C92">
        <v>5</v>
      </c>
      <c r="D92">
        <v>1</v>
      </c>
      <c r="E92" t="s">
        <v>7</v>
      </c>
      <c r="F92" s="3">
        <v>1867.5</v>
      </c>
      <c r="G92" s="3">
        <v>2101.9500000000003</v>
      </c>
      <c r="H92">
        <v>3</v>
      </c>
      <c r="I92" s="3">
        <v>-234.45000000000027</v>
      </c>
      <c r="J92" s="3">
        <v>234.45000000000027</v>
      </c>
      <c r="K92" s="2">
        <v>0.11153928494969</v>
      </c>
      <c r="L92" s="6">
        <v>-0.11153928494969</v>
      </c>
      <c r="M92" t="s">
        <v>28</v>
      </c>
      <c r="N92">
        <f>SUMIFS(Actuals!$F:$F,Actuals!$A:$A,$A92,Actuals!$D:$D,$D92,Actuals!$B:$B,EDATE($B92,-12))</f>
        <v>1894.05</v>
      </c>
      <c r="O92">
        <f>AVERAGE(SUMIFS(Actuals!$F:$F,Actuals!$A:$A,$A92,Actuals!$D:$D,$D92,Actuals!$B:$B,EOMONTH(DATE(2025,$C92-1,1),0))/SUMIFS(Actuals!$F:$F,Actuals!$A:$A,$A92,Actuals!$D:$D,$D92,Actuals!$B:$B,EOMONTH(DATE(2024,$C92-1,1),0)),
 SUMIFS(Actuals!$F:$F,Actuals!$A:$A,$A92,Actuals!$D:$D,$D92,Actuals!$B:$B,EOMONTH(DATE(2025,$C92-2,1),0))/SUMIFS(Actuals!$F:$F,Actuals!$A:$A,$A92,Actuals!$D:$D,$D92,Actuals!$B:$B,EOMONTH(DATE(2024,$C92-2,1),0)),
 SUMIFS(Actuals!$F:$F,Actuals!$A:$A,$A92,Actuals!$D:$D,$D92,Actuals!$B:$B,EOMONTH(DATE(2025,$C92-3,1),0))/SUMIFS(Actuals!$F:$F,Actuals!$A:$A,$A92,Actuals!$D:$D,$D92,Actuals!$B:$B,EOMONTH(DATE(2024,$C92-3,1),0))
)</f>
        <v>0.96511805072817369</v>
      </c>
      <c r="P92" s="29">
        <f t="shared" si="6"/>
        <v>1827.9818439816972</v>
      </c>
      <c r="Q92" s="2">
        <f t="shared" si="7"/>
        <v>0.13033999667846666</v>
      </c>
      <c r="R92" s="29" t="str">
        <f t="shared" si="8"/>
        <v>1 train date (May-Aug)</v>
      </c>
      <c r="S92" s="29">
        <f t="shared" si="9"/>
        <v>1.0552169608377078</v>
      </c>
      <c r="T92" s="29">
        <f t="shared" si="10"/>
        <v>1970.6176743644194</v>
      </c>
      <c r="U92" s="2">
        <f t="shared" si="11"/>
        <v>6.2481184440914807E-2</v>
      </c>
    </row>
    <row r="93" spans="1:21">
      <c r="A93">
        <v>9649</v>
      </c>
      <c r="B93" s="1">
        <v>45900</v>
      </c>
      <c r="C93">
        <v>6</v>
      </c>
      <c r="D93">
        <v>1</v>
      </c>
      <c r="E93" t="s">
        <v>7</v>
      </c>
      <c r="F93" s="3">
        <v>2275.3464400450662</v>
      </c>
      <c r="G93" s="3">
        <v>2101.9500000000003</v>
      </c>
      <c r="H93">
        <v>2</v>
      </c>
      <c r="I93" s="3">
        <v>173.3964400450659</v>
      </c>
      <c r="J93" s="3">
        <v>173.3964400450659</v>
      </c>
      <c r="K93" s="2">
        <v>8.2493132588818005E-2</v>
      </c>
      <c r="L93" s="6">
        <v>8.2493132588818005E-2</v>
      </c>
      <c r="M93" t="s">
        <v>28</v>
      </c>
      <c r="N93">
        <f>SUMIFS(Actuals!$F:$F,Actuals!$A:$A,$A93,Actuals!$D:$D,$D93,Actuals!$B:$B,EDATE($B93,-12))</f>
        <v>1894.05</v>
      </c>
      <c r="O93">
        <f>AVERAGE(SUMIFS(Actuals!$F:$F,Actuals!$A:$A,$A93,Actuals!$D:$D,$D93,Actuals!$B:$B,EOMONTH(DATE(2025,$C93-1,1),0))/SUMIFS(Actuals!$F:$F,Actuals!$A:$A,$A93,Actuals!$D:$D,$D93,Actuals!$B:$B,EOMONTH(DATE(2024,$C93-1,1),0)),
 SUMIFS(Actuals!$F:$F,Actuals!$A:$A,$A93,Actuals!$D:$D,$D93,Actuals!$B:$B,EOMONTH(DATE(2025,$C93-2,1),0))/SUMIFS(Actuals!$F:$F,Actuals!$A:$A,$A93,Actuals!$D:$D,$D93,Actuals!$B:$B,EOMONTH(DATE(2024,$C93-2,1),0)),
 SUMIFS(Actuals!$F:$F,Actuals!$A:$A,$A93,Actuals!$D:$D,$D93,Actuals!$B:$B,EOMONTH(DATE(2025,$C93-3,1),0))/SUMIFS(Actuals!$F:$F,Actuals!$A:$A,$A93,Actuals!$D:$D,$D93,Actuals!$B:$B,EOMONTH(DATE(2024,$C93-3,1),0))
)</f>
        <v>1.0681248750819086</v>
      </c>
      <c r="P93" s="29">
        <f t="shared" si="6"/>
        <v>2023.081919648889</v>
      </c>
      <c r="Q93" s="2">
        <f t="shared" si="7"/>
        <v>3.7521387450277735E-2</v>
      </c>
      <c r="R93" s="29" t="str">
        <f t="shared" si="8"/>
        <v>1 train date (May-Aug)</v>
      </c>
      <c r="S93" s="29">
        <f t="shared" si="9"/>
        <v>1.0552169608377078</v>
      </c>
      <c r="T93" s="29">
        <f t="shared" si="10"/>
        <v>2400.9841553172523</v>
      </c>
      <c r="U93" s="2">
        <f t="shared" si="11"/>
        <v>0.14226511349806228</v>
      </c>
    </row>
    <row r="94" spans="1:21">
      <c r="A94">
        <v>9649</v>
      </c>
      <c r="B94" s="1">
        <v>45900</v>
      </c>
      <c r="C94">
        <v>7</v>
      </c>
      <c r="D94">
        <v>1</v>
      </c>
      <c r="E94" t="s">
        <v>7</v>
      </c>
      <c r="F94" s="3">
        <v>1872.1070941806295</v>
      </c>
      <c r="G94" s="3">
        <v>2101.9500000000003</v>
      </c>
      <c r="H94">
        <v>1</v>
      </c>
      <c r="I94" s="3">
        <v>-229.8429058193708</v>
      </c>
      <c r="J94" s="3">
        <v>229.8429058193708</v>
      </c>
      <c r="K94" s="2">
        <v>0.109347465838565</v>
      </c>
      <c r="L94" s="6">
        <v>-0.109347465838565</v>
      </c>
      <c r="M94" t="s">
        <v>28</v>
      </c>
      <c r="N94">
        <f>SUMIFS(Actuals!$F:$F,Actuals!$A:$A,$A94,Actuals!$D:$D,$D94,Actuals!$B:$B,EDATE($B94,-12))</f>
        <v>1894.05</v>
      </c>
      <c r="O94">
        <f>AVERAGE(SUMIFS(Actuals!$F:$F,Actuals!$A:$A,$A94,Actuals!$D:$D,$D94,Actuals!$B:$B,EOMONTH(DATE(2025,$C94-1,1),0))/SUMIFS(Actuals!$F:$F,Actuals!$A:$A,$A94,Actuals!$D:$D,$D94,Actuals!$B:$B,EOMONTH(DATE(2024,$C94-1,1),0)),
 SUMIFS(Actuals!$F:$F,Actuals!$A:$A,$A94,Actuals!$D:$D,$D94,Actuals!$B:$B,EOMONTH(DATE(2025,$C94-2,1),0))/SUMIFS(Actuals!$F:$F,Actuals!$A:$A,$A94,Actuals!$D:$D,$D94,Actuals!$B:$B,EOMONTH(DATE(2024,$C94-2,1),0)),
 SUMIFS(Actuals!$F:$F,Actuals!$A:$A,$A94,Actuals!$D:$D,$D94,Actuals!$B:$B,EOMONTH(DATE(2025,$C94-3,1),0))/SUMIFS(Actuals!$F:$F,Actuals!$A:$A,$A94,Actuals!$D:$D,$D94,Actuals!$B:$B,EOMONTH(DATE(2024,$C94-3,1),0))
)</f>
        <v>1.0766526642321106</v>
      </c>
      <c r="P94" s="29">
        <f t="shared" si="6"/>
        <v>2039.233978688829</v>
      </c>
      <c r="Q94" s="2">
        <f t="shared" si="7"/>
        <v>2.9837066205747654E-2</v>
      </c>
      <c r="R94" s="29" t="str">
        <f t="shared" si="8"/>
        <v>1 train date (May-Aug)</v>
      </c>
      <c r="S94" s="29">
        <f t="shared" si="9"/>
        <v>1.0552169608377078</v>
      </c>
      <c r="T94" s="29">
        <f t="shared" si="10"/>
        <v>1975.4791582839962</v>
      </c>
      <c r="U94" s="2">
        <f t="shared" si="11"/>
        <v>6.0168339739767394E-2</v>
      </c>
    </row>
    <row r="95" spans="1:21">
      <c r="A95">
        <v>9649</v>
      </c>
      <c r="B95" s="1">
        <v>45900</v>
      </c>
      <c r="C95">
        <v>8</v>
      </c>
      <c r="D95">
        <v>1</v>
      </c>
      <c r="E95" t="s">
        <v>7</v>
      </c>
      <c r="F95" s="3">
        <v>2160</v>
      </c>
      <c r="G95" s="3">
        <v>2101.9500000000003</v>
      </c>
      <c r="H95">
        <v>0</v>
      </c>
      <c r="I95" s="3">
        <v>58.049999999999727</v>
      </c>
      <c r="J95" s="3">
        <v>58.049999999999727</v>
      </c>
      <c r="K95" s="2">
        <v>2.7617212588310701E-2</v>
      </c>
      <c r="L95" s="6">
        <v>2.7617212588310701E-2</v>
      </c>
      <c r="M95" t="s">
        <v>28</v>
      </c>
      <c r="N95">
        <f>SUMIFS(Actuals!$F:$F,Actuals!$A:$A,$A95,Actuals!$D:$D,$D95,Actuals!$B:$B,EDATE($B95,-12))</f>
        <v>1894.05</v>
      </c>
      <c r="O95">
        <f>AVERAGE(SUMIFS(Actuals!$F:$F,Actuals!$A:$A,$A95,Actuals!$D:$D,$D95,Actuals!$B:$B,EOMONTH(DATE(2025,$C95-1,1),0))/SUMIFS(Actuals!$F:$F,Actuals!$A:$A,$A95,Actuals!$D:$D,$D95,Actuals!$B:$B,EOMONTH(DATE(2024,$C95-1,1),0)),
 SUMIFS(Actuals!$F:$F,Actuals!$A:$A,$A95,Actuals!$D:$D,$D95,Actuals!$B:$B,EOMONTH(DATE(2025,$C95-2,1),0))/SUMIFS(Actuals!$F:$F,Actuals!$A:$A,$A95,Actuals!$D:$D,$D95,Actuals!$B:$B,EOMONTH(DATE(2024,$C95-2,1),0)),
 SUMIFS(Actuals!$F:$F,Actuals!$A:$A,$A95,Actuals!$D:$D,$D95,Actuals!$B:$B,EOMONTH(DATE(2025,$C95-3,1),0))/SUMIFS(Actuals!$F:$F,Actuals!$A:$A,$A95,Actuals!$D:$D,$D95,Actuals!$B:$B,EOMONTH(DATE(2024,$C95-3,1),0))
)</f>
        <v>1.0570240295539473</v>
      </c>
      <c r="P95" s="29">
        <f t="shared" si="6"/>
        <v>2002.0563631766538</v>
      </c>
      <c r="Q95" s="2">
        <f t="shared" si="7"/>
        <v>4.7524268809127933E-2</v>
      </c>
      <c r="R95" s="29" t="str">
        <f t="shared" si="8"/>
        <v>1 train date (May-Aug)</v>
      </c>
      <c r="S95" s="29">
        <f t="shared" si="9"/>
        <v>1.0552169608377078</v>
      </c>
      <c r="T95" s="29">
        <f t="shared" si="10"/>
        <v>2279.268635409449</v>
      </c>
      <c r="U95" s="2">
        <f t="shared" si="11"/>
        <v>8.4359111971953976E-2</v>
      </c>
    </row>
    <row r="96" spans="1:21">
      <c r="A96">
        <v>9649</v>
      </c>
      <c r="B96" s="1">
        <v>45930</v>
      </c>
      <c r="C96">
        <v>5</v>
      </c>
      <c r="D96">
        <v>1</v>
      </c>
      <c r="E96" t="s">
        <v>7</v>
      </c>
      <c r="F96" s="3">
        <v>2011.2967831387734</v>
      </c>
      <c r="G96" s="3">
        <v>2271.15</v>
      </c>
      <c r="H96">
        <v>4</v>
      </c>
      <c r="I96" s="3">
        <v>-259.85321686122666</v>
      </c>
      <c r="J96" s="3">
        <v>259.85321686122666</v>
      </c>
      <c r="K96" s="2">
        <v>0.114414819303536</v>
      </c>
      <c r="L96" s="6">
        <v>-0.114414819303536</v>
      </c>
      <c r="M96" t="s">
        <v>28</v>
      </c>
      <c r="N96">
        <f>SUMIFS(Actuals!$F:$F,Actuals!$A:$A,$A96,Actuals!$D:$D,$D96,Actuals!$B:$B,EDATE($B96,-12))</f>
        <v>2362.5</v>
      </c>
      <c r="O96">
        <f>AVERAGE(SUMIFS(Actuals!$F:$F,Actuals!$A:$A,$A96,Actuals!$D:$D,$D96,Actuals!$B:$B,EOMONTH(DATE(2025,$C96-1,1),0))/SUMIFS(Actuals!$F:$F,Actuals!$A:$A,$A96,Actuals!$D:$D,$D96,Actuals!$B:$B,EOMONTH(DATE(2024,$C96-1,1),0)),
 SUMIFS(Actuals!$F:$F,Actuals!$A:$A,$A96,Actuals!$D:$D,$D96,Actuals!$B:$B,EOMONTH(DATE(2025,$C96-2,1),0))/SUMIFS(Actuals!$F:$F,Actuals!$A:$A,$A96,Actuals!$D:$D,$D96,Actuals!$B:$B,EOMONTH(DATE(2024,$C96-2,1),0)),
 SUMIFS(Actuals!$F:$F,Actuals!$A:$A,$A96,Actuals!$D:$D,$D96,Actuals!$B:$B,EOMONTH(DATE(2025,$C96-3,1),0))/SUMIFS(Actuals!$F:$F,Actuals!$A:$A,$A96,Actuals!$D:$D,$D96,Actuals!$B:$B,EOMONTH(DATE(2024,$C96-3,1),0))
)</f>
        <v>0.96511805072817369</v>
      </c>
      <c r="P96" s="29">
        <f t="shared" si="6"/>
        <v>2280.0913948453103</v>
      </c>
      <c r="Q96" s="2">
        <f t="shared" si="7"/>
        <v>3.9369459724413807E-3</v>
      </c>
      <c r="R96" s="29" t="str">
        <f t="shared" si="8"/>
        <v>1 train date (May-Aug)</v>
      </c>
      <c r="S96" s="29">
        <f t="shared" si="9"/>
        <v>1.0552169608377078</v>
      </c>
      <c r="T96" s="29">
        <f t="shared" si="10"/>
        <v>2122.3544788463546</v>
      </c>
      <c r="U96" s="2">
        <f t="shared" si="11"/>
        <v>6.5515497062565431E-2</v>
      </c>
    </row>
    <row r="97" spans="1:21">
      <c r="A97">
        <v>9649</v>
      </c>
      <c r="B97" s="1">
        <v>45930</v>
      </c>
      <c r="C97">
        <v>6</v>
      </c>
      <c r="D97">
        <v>1</v>
      </c>
      <c r="E97" t="s">
        <v>7</v>
      </c>
      <c r="F97" s="3">
        <v>2161.216939483947</v>
      </c>
      <c r="G97" s="3">
        <v>2271.15</v>
      </c>
      <c r="H97">
        <v>3</v>
      </c>
      <c r="I97" s="3">
        <v>-109.93306051605305</v>
      </c>
      <c r="J97" s="3">
        <v>109.93306051605305</v>
      </c>
      <c r="K97" s="2">
        <v>4.8404139099598502E-2</v>
      </c>
      <c r="L97" s="6">
        <v>-4.8404139099598502E-2</v>
      </c>
      <c r="M97" t="s">
        <v>28</v>
      </c>
      <c r="N97">
        <f>SUMIFS(Actuals!$F:$F,Actuals!$A:$A,$A97,Actuals!$D:$D,$D97,Actuals!$B:$B,EDATE($B97,-12))</f>
        <v>2362.5</v>
      </c>
      <c r="O97">
        <f>AVERAGE(SUMIFS(Actuals!$F:$F,Actuals!$A:$A,$A97,Actuals!$D:$D,$D97,Actuals!$B:$B,EOMONTH(DATE(2025,$C97-1,1),0))/SUMIFS(Actuals!$F:$F,Actuals!$A:$A,$A97,Actuals!$D:$D,$D97,Actuals!$B:$B,EOMONTH(DATE(2024,$C97-1,1),0)),
 SUMIFS(Actuals!$F:$F,Actuals!$A:$A,$A97,Actuals!$D:$D,$D97,Actuals!$B:$B,EOMONTH(DATE(2025,$C97-2,1),0))/SUMIFS(Actuals!$F:$F,Actuals!$A:$A,$A97,Actuals!$D:$D,$D97,Actuals!$B:$B,EOMONTH(DATE(2024,$C97-2,1),0)),
 SUMIFS(Actuals!$F:$F,Actuals!$A:$A,$A97,Actuals!$D:$D,$D97,Actuals!$B:$B,EOMONTH(DATE(2025,$C97-3,1),0))/SUMIFS(Actuals!$F:$F,Actuals!$A:$A,$A97,Actuals!$D:$D,$D97,Actuals!$B:$B,EOMONTH(DATE(2024,$C97-3,1),0))
)</f>
        <v>1.0681248750819086</v>
      </c>
      <c r="P97" s="29">
        <f t="shared" si="6"/>
        <v>2523.4450173810092</v>
      </c>
      <c r="Q97" s="2">
        <f t="shared" si="7"/>
        <v>0.11108690195760257</v>
      </c>
      <c r="R97" s="29" t="str">
        <f t="shared" si="8"/>
        <v>1 train date (May-Aug)</v>
      </c>
      <c r="S97" s="29">
        <f t="shared" si="9"/>
        <v>1.0552169608377078</v>
      </c>
      <c r="T97" s="29">
        <f t="shared" si="10"/>
        <v>2280.5527705932227</v>
      </c>
      <c r="U97" s="2">
        <f t="shared" si="11"/>
        <v>4.1400922850637839E-3</v>
      </c>
    </row>
    <row r="98" spans="1:21">
      <c r="A98">
        <v>9649</v>
      </c>
      <c r="B98" s="1">
        <v>45930</v>
      </c>
      <c r="C98">
        <v>7</v>
      </c>
      <c r="D98">
        <v>1</v>
      </c>
      <c r="E98" t="s">
        <v>7</v>
      </c>
      <c r="F98" s="3">
        <v>2094.9676836793014</v>
      </c>
      <c r="G98" s="3">
        <v>2271.15</v>
      </c>
      <c r="H98">
        <v>2</v>
      </c>
      <c r="I98" s="3">
        <v>-176.18231632069865</v>
      </c>
      <c r="J98" s="3">
        <v>176.18231632069865</v>
      </c>
      <c r="K98" s="2">
        <v>7.7574055575676898E-2</v>
      </c>
      <c r="L98" s="6">
        <v>-7.7574055575676898E-2</v>
      </c>
      <c r="M98" t="s">
        <v>28</v>
      </c>
      <c r="N98">
        <f>SUMIFS(Actuals!$F:$F,Actuals!$A:$A,$A98,Actuals!$D:$D,$D98,Actuals!$B:$B,EDATE($B98,-12))</f>
        <v>2362.5</v>
      </c>
      <c r="O98">
        <f>AVERAGE(SUMIFS(Actuals!$F:$F,Actuals!$A:$A,$A98,Actuals!$D:$D,$D98,Actuals!$B:$B,EOMONTH(DATE(2025,$C98-1,1),0))/SUMIFS(Actuals!$F:$F,Actuals!$A:$A,$A98,Actuals!$D:$D,$D98,Actuals!$B:$B,EOMONTH(DATE(2024,$C98-1,1),0)),
 SUMIFS(Actuals!$F:$F,Actuals!$A:$A,$A98,Actuals!$D:$D,$D98,Actuals!$B:$B,EOMONTH(DATE(2025,$C98-2,1),0))/SUMIFS(Actuals!$F:$F,Actuals!$A:$A,$A98,Actuals!$D:$D,$D98,Actuals!$B:$B,EOMONTH(DATE(2024,$C98-2,1),0)),
 SUMIFS(Actuals!$F:$F,Actuals!$A:$A,$A98,Actuals!$D:$D,$D98,Actuals!$B:$B,EOMONTH(DATE(2025,$C98-3,1),0))/SUMIFS(Actuals!$F:$F,Actuals!$A:$A,$A98,Actuals!$D:$D,$D98,Actuals!$B:$B,EOMONTH(DATE(2024,$C98-3,1),0))
)</f>
        <v>1.0766526642321106</v>
      </c>
      <c r="P98" s="29">
        <f t="shared" si="6"/>
        <v>2543.5919192483611</v>
      </c>
      <c r="Q98" s="2">
        <f t="shared" si="7"/>
        <v>0.11995769510968497</v>
      </c>
      <c r="R98" s="29" t="str">
        <f t="shared" si="8"/>
        <v>1 train date (May-Aug)</v>
      </c>
      <c r="S98" s="29">
        <f t="shared" si="9"/>
        <v>1.0552169608377078</v>
      </c>
      <c r="T98" s="29">
        <f t="shared" si="10"/>
        <v>2210.6454322252848</v>
      </c>
      <c r="U98" s="2">
        <f t="shared" si="11"/>
        <v>2.6640498326713457E-2</v>
      </c>
    </row>
    <row r="99" spans="1:21">
      <c r="A99">
        <v>9649</v>
      </c>
      <c r="B99" s="1">
        <v>45930</v>
      </c>
      <c r="C99">
        <v>8</v>
      </c>
      <c r="D99">
        <v>1</v>
      </c>
      <c r="E99" t="s">
        <v>7</v>
      </c>
      <c r="F99" s="3">
        <v>2137.5</v>
      </c>
      <c r="G99" s="3">
        <v>2271.15</v>
      </c>
      <c r="H99">
        <v>1</v>
      </c>
      <c r="I99" s="3">
        <v>-133.65000000000009</v>
      </c>
      <c r="J99" s="3">
        <v>133.65000000000009</v>
      </c>
      <c r="K99" s="2">
        <v>5.8846839706756499E-2</v>
      </c>
      <c r="L99" s="6">
        <v>-5.8846839706756499E-2</v>
      </c>
      <c r="M99" t="s">
        <v>28</v>
      </c>
      <c r="N99">
        <f>SUMIFS(Actuals!$F:$F,Actuals!$A:$A,$A99,Actuals!$D:$D,$D99,Actuals!$B:$B,EDATE($B99,-12))</f>
        <v>2362.5</v>
      </c>
      <c r="O99">
        <f>AVERAGE(SUMIFS(Actuals!$F:$F,Actuals!$A:$A,$A99,Actuals!$D:$D,$D99,Actuals!$B:$B,EOMONTH(DATE(2025,$C99-1,1),0))/SUMIFS(Actuals!$F:$F,Actuals!$A:$A,$A99,Actuals!$D:$D,$D99,Actuals!$B:$B,EOMONTH(DATE(2024,$C99-1,1),0)),
 SUMIFS(Actuals!$F:$F,Actuals!$A:$A,$A99,Actuals!$D:$D,$D99,Actuals!$B:$B,EOMONTH(DATE(2025,$C99-2,1),0))/SUMIFS(Actuals!$F:$F,Actuals!$A:$A,$A99,Actuals!$D:$D,$D99,Actuals!$B:$B,EOMONTH(DATE(2024,$C99-2,1),0)),
 SUMIFS(Actuals!$F:$F,Actuals!$A:$A,$A99,Actuals!$D:$D,$D99,Actuals!$B:$B,EOMONTH(DATE(2025,$C99-3,1),0))/SUMIFS(Actuals!$F:$F,Actuals!$A:$A,$A99,Actuals!$D:$D,$D99,Actuals!$B:$B,EOMONTH(DATE(2024,$C99-3,1),0))
)</f>
        <v>1.0570240295539473</v>
      </c>
      <c r="P99" s="29">
        <f t="shared" si="6"/>
        <v>2497.2192698212002</v>
      </c>
      <c r="Q99" s="2">
        <f t="shared" si="7"/>
        <v>9.9539559175395781E-2</v>
      </c>
      <c r="R99" s="29" t="str">
        <f t="shared" si="8"/>
        <v>1 train date (May-Aug)</v>
      </c>
      <c r="S99" s="29">
        <f t="shared" si="9"/>
        <v>1.0552169608377078</v>
      </c>
      <c r="T99" s="29">
        <f t="shared" si="10"/>
        <v>2255.5262537906005</v>
      </c>
      <c r="U99" s="2">
        <f t="shared" si="11"/>
        <v>6.8792225125595147E-3</v>
      </c>
    </row>
    <row r="100" spans="1:21">
      <c r="A100">
        <v>9649</v>
      </c>
      <c r="B100" s="1">
        <v>45930</v>
      </c>
      <c r="C100">
        <v>9</v>
      </c>
      <c r="D100">
        <v>1</v>
      </c>
      <c r="E100" t="s">
        <v>7</v>
      </c>
      <c r="F100" s="3">
        <v>2160</v>
      </c>
      <c r="G100" s="3">
        <v>2271.15</v>
      </c>
      <c r="H100">
        <v>0</v>
      </c>
      <c r="I100" s="3">
        <v>-111.15000000000009</v>
      </c>
      <c r="J100" s="3">
        <v>111.15000000000009</v>
      </c>
      <c r="K100" s="2">
        <v>4.8939964335248699E-2</v>
      </c>
      <c r="L100" s="6">
        <v>-4.8939964335248699E-2</v>
      </c>
      <c r="M100" t="s">
        <v>28</v>
      </c>
      <c r="N100">
        <f>SUMIFS(Actuals!$F:$F,Actuals!$A:$A,$A100,Actuals!$D:$D,$D100,Actuals!$B:$B,EDATE($B100,-12))</f>
        <v>2362.5</v>
      </c>
      <c r="O100">
        <f>AVERAGE(SUMIFS(Actuals!$F:$F,Actuals!$A:$A,$A100,Actuals!$D:$D,$D100,Actuals!$B:$B,EOMONTH(DATE(2025,$C100-1,1),0))/SUMIFS(Actuals!$F:$F,Actuals!$A:$A,$A100,Actuals!$D:$D,$D100,Actuals!$B:$B,EOMONTH(DATE(2024,$C100-1,1),0)),
 SUMIFS(Actuals!$F:$F,Actuals!$A:$A,$A100,Actuals!$D:$D,$D100,Actuals!$B:$B,EOMONTH(DATE(2025,$C100-2,1),0))/SUMIFS(Actuals!$F:$F,Actuals!$A:$A,$A100,Actuals!$D:$D,$D100,Actuals!$B:$B,EOMONTH(DATE(2024,$C100-2,1),0)),
 SUMIFS(Actuals!$F:$F,Actuals!$A:$A,$A100,Actuals!$D:$D,$D100,Actuals!$B:$B,EOMONTH(DATE(2025,$C100-3,1),0))/SUMIFS(Actuals!$F:$F,Actuals!$A:$A,$A100,Actuals!$D:$D,$D100,Actuals!$B:$B,EOMONTH(DATE(2024,$C100-3,1),0))
)</f>
        <v>1.0205821333172957</v>
      </c>
      <c r="P100" s="29">
        <f t="shared" si="6"/>
        <v>2411.1252899621113</v>
      </c>
      <c r="Q100" s="2">
        <f t="shared" si="7"/>
        <v>6.1631900122013611E-2</v>
      </c>
      <c r="R100" s="29" t="str">
        <f t="shared" si="8"/>
        <v>2 Test data (Sep-Nov)</v>
      </c>
      <c r="S100" s="29">
        <f t="shared" si="9"/>
        <v>1.0552169608377078</v>
      </c>
      <c r="T100" s="29">
        <f t="shared" si="10"/>
        <v>2279.268635409449</v>
      </c>
      <c r="U100" s="2">
        <f t="shared" si="11"/>
        <v>3.5746804083609052E-3</v>
      </c>
    </row>
    <row r="101" spans="1:21">
      <c r="A101">
        <v>9649</v>
      </c>
      <c r="B101" s="1">
        <v>45961</v>
      </c>
      <c r="C101">
        <v>5</v>
      </c>
      <c r="D101">
        <v>1</v>
      </c>
      <c r="E101" t="s">
        <v>7</v>
      </c>
      <c r="F101" s="3">
        <v>2185.802271037338</v>
      </c>
      <c r="G101" s="3">
        <v>2374.65</v>
      </c>
      <c r="H101">
        <v>5</v>
      </c>
      <c r="I101" s="3">
        <v>-188.84772896266213</v>
      </c>
      <c r="J101" s="3">
        <v>188.84772896266213</v>
      </c>
      <c r="K101" s="2">
        <v>7.9526552949976695E-2</v>
      </c>
      <c r="L101" s="6">
        <v>-7.9526552949976695E-2</v>
      </c>
      <c r="M101" t="s">
        <v>28</v>
      </c>
      <c r="N101">
        <f>SUMIFS(Actuals!$F:$F,Actuals!$A:$A,$A101,Actuals!$D:$D,$D101,Actuals!$B:$B,EDATE($B101,-12))</f>
        <v>2569.9500000000003</v>
      </c>
      <c r="O101">
        <f>AVERAGE(SUMIFS(Actuals!$F:$F,Actuals!$A:$A,$A101,Actuals!$D:$D,$D101,Actuals!$B:$B,EOMONTH(DATE(2025,$C101-1,1),0))/SUMIFS(Actuals!$F:$F,Actuals!$A:$A,$A101,Actuals!$D:$D,$D101,Actuals!$B:$B,EOMONTH(DATE(2024,$C101-1,1),0)),
 SUMIFS(Actuals!$F:$F,Actuals!$A:$A,$A101,Actuals!$D:$D,$D101,Actuals!$B:$B,EOMONTH(DATE(2025,$C101-2,1),0))/SUMIFS(Actuals!$F:$F,Actuals!$A:$A,$A101,Actuals!$D:$D,$D101,Actuals!$B:$B,EOMONTH(DATE(2024,$C101-2,1),0)),
 SUMIFS(Actuals!$F:$F,Actuals!$A:$A,$A101,Actuals!$D:$D,$D101,Actuals!$B:$B,EOMONTH(DATE(2025,$C101-3,1),0))/SUMIFS(Actuals!$F:$F,Actuals!$A:$A,$A101,Actuals!$D:$D,$D101,Actuals!$B:$B,EOMONTH(DATE(2024,$C101-3,1),0))
)</f>
        <v>0.96511805072817369</v>
      </c>
      <c r="P101" s="29">
        <f t="shared" si="6"/>
        <v>2480.3051344688702</v>
      </c>
      <c r="Q101" s="2">
        <f t="shared" si="7"/>
        <v>4.4492929260678445E-2</v>
      </c>
      <c r="R101" s="29" t="str">
        <f t="shared" si="8"/>
        <v>1 train date (May-Aug)</v>
      </c>
      <c r="S101" s="29">
        <f t="shared" si="9"/>
        <v>1.0552169608377078</v>
      </c>
      <c r="T101" s="29">
        <f t="shared" si="10"/>
        <v>2306.4956294361796</v>
      </c>
      <c r="U101" s="2">
        <f t="shared" si="11"/>
        <v>2.8700806672065576E-2</v>
      </c>
    </row>
    <row r="102" spans="1:21">
      <c r="A102">
        <v>9649</v>
      </c>
      <c r="B102" s="1">
        <v>45961</v>
      </c>
      <c r="C102">
        <v>6</v>
      </c>
      <c r="D102">
        <v>1</v>
      </c>
      <c r="E102" t="s">
        <v>7</v>
      </c>
      <c r="F102" s="3">
        <v>2111.7740367533365</v>
      </c>
      <c r="G102" s="3">
        <v>2374.65</v>
      </c>
      <c r="H102">
        <v>4</v>
      </c>
      <c r="I102" s="3">
        <v>-262.87596324666356</v>
      </c>
      <c r="J102" s="3">
        <v>262.87596324666356</v>
      </c>
      <c r="K102" s="2">
        <v>0.11070092992511001</v>
      </c>
      <c r="L102" s="6">
        <v>-0.11070092992511001</v>
      </c>
      <c r="M102" t="s">
        <v>28</v>
      </c>
      <c r="N102">
        <f>SUMIFS(Actuals!$F:$F,Actuals!$A:$A,$A102,Actuals!$D:$D,$D102,Actuals!$B:$B,EDATE($B102,-12))</f>
        <v>2569.9500000000003</v>
      </c>
      <c r="O102">
        <f>AVERAGE(SUMIFS(Actuals!$F:$F,Actuals!$A:$A,$A102,Actuals!$D:$D,$D102,Actuals!$B:$B,EOMONTH(DATE(2025,$C102-1,1),0))/SUMIFS(Actuals!$F:$F,Actuals!$A:$A,$A102,Actuals!$D:$D,$D102,Actuals!$B:$B,EOMONTH(DATE(2024,$C102-1,1),0)),
 SUMIFS(Actuals!$F:$F,Actuals!$A:$A,$A102,Actuals!$D:$D,$D102,Actuals!$B:$B,EOMONTH(DATE(2025,$C102-2,1),0))/SUMIFS(Actuals!$F:$F,Actuals!$A:$A,$A102,Actuals!$D:$D,$D102,Actuals!$B:$B,EOMONTH(DATE(2024,$C102-2,1),0)),
 SUMIFS(Actuals!$F:$F,Actuals!$A:$A,$A102,Actuals!$D:$D,$D102,Actuals!$B:$B,EOMONTH(DATE(2025,$C102-3,1),0))/SUMIFS(Actuals!$F:$F,Actuals!$A:$A,$A102,Actuals!$D:$D,$D102,Actuals!$B:$B,EOMONTH(DATE(2024,$C102-3,1),0))
)</f>
        <v>1.0681248750819086</v>
      </c>
      <c r="P102" s="29">
        <f t="shared" si="6"/>
        <v>2745.0275227167513</v>
      </c>
      <c r="Q102" s="2">
        <f t="shared" si="7"/>
        <v>0.15597141587886684</v>
      </c>
      <c r="R102" s="29" t="str">
        <f t="shared" si="8"/>
        <v>1 train date (May-Aug)</v>
      </c>
      <c r="S102" s="29">
        <f t="shared" si="9"/>
        <v>1.0552169608377078</v>
      </c>
      <c r="T102" s="29">
        <f t="shared" si="10"/>
        <v>2228.3797810388337</v>
      </c>
      <c r="U102" s="2">
        <f t="shared" si="11"/>
        <v>6.159653799977529E-2</v>
      </c>
    </row>
    <row r="103" spans="1:21">
      <c r="A103">
        <v>9649</v>
      </c>
      <c r="B103" s="1">
        <v>45961</v>
      </c>
      <c r="C103">
        <v>7</v>
      </c>
      <c r="D103">
        <v>1</v>
      </c>
      <c r="E103" t="s">
        <v>7</v>
      </c>
      <c r="F103" s="3">
        <v>2271.3328841573243</v>
      </c>
      <c r="G103" s="3">
        <v>2374.65</v>
      </c>
      <c r="H103">
        <v>3</v>
      </c>
      <c r="I103" s="3">
        <v>-103.31711584267578</v>
      </c>
      <c r="J103" s="3">
        <v>103.31711584267578</v>
      </c>
      <c r="K103" s="2">
        <v>4.35083552703244E-2</v>
      </c>
      <c r="L103" s="6">
        <v>-4.35083552703244E-2</v>
      </c>
      <c r="M103" t="s">
        <v>28</v>
      </c>
      <c r="N103">
        <f>SUMIFS(Actuals!$F:$F,Actuals!$A:$A,$A103,Actuals!$D:$D,$D103,Actuals!$B:$B,EDATE($B103,-12))</f>
        <v>2569.9500000000003</v>
      </c>
      <c r="O103">
        <f>AVERAGE(SUMIFS(Actuals!$F:$F,Actuals!$A:$A,$A103,Actuals!$D:$D,$D103,Actuals!$B:$B,EOMONTH(DATE(2025,$C103-1,1),0))/SUMIFS(Actuals!$F:$F,Actuals!$A:$A,$A103,Actuals!$D:$D,$D103,Actuals!$B:$B,EOMONTH(DATE(2024,$C103-1,1),0)),
 SUMIFS(Actuals!$F:$F,Actuals!$A:$A,$A103,Actuals!$D:$D,$D103,Actuals!$B:$B,EOMONTH(DATE(2025,$C103-2,1),0))/SUMIFS(Actuals!$F:$F,Actuals!$A:$A,$A103,Actuals!$D:$D,$D103,Actuals!$B:$B,EOMONTH(DATE(2024,$C103-2,1),0)),
 SUMIFS(Actuals!$F:$F,Actuals!$A:$A,$A103,Actuals!$D:$D,$D103,Actuals!$B:$B,EOMONTH(DATE(2025,$C103-3,1),0))/SUMIFS(Actuals!$F:$F,Actuals!$A:$A,$A103,Actuals!$D:$D,$D103,Actuals!$B:$B,EOMONTH(DATE(2024,$C103-3,1),0))
)</f>
        <v>1.0766526642321106</v>
      </c>
      <c r="P103" s="29">
        <f t="shared" si="6"/>
        <v>2766.9435144433128</v>
      </c>
      <c r="Q103" s="2">
        <f t="shared" si="7"/>
        <v>0.16520056195368271</v>
      </c>
      <c r="R103" s="29" t="str">
        <f t="shared" si="8"/>
        <v>1 train date (May-Aug)</v>
      </c>
      <c r="S103" s="29">
        <f t="shared" si="9"/>
        <v>1.0552169608377078</v>
      </c>
      <c r="T103" s="29">
        <f t="shared" si="10"/>
        <v>2396.748983071237</v>
      </c>
      <c r="U103" s="2">
        <f t="shared" si="11"/>
        <v>9.3062064183087791E-3</v>
      </c>
    </row>
    <row r="104" spans="1:21">
      <c r="A104">
        <v>9649</v>
      </c>
      <c r="B104" s="1">
        <v>45961</v>
      </c>
      <c r="C104">
        <v>8</v>
      </c>
      <c r="D104">
        <v>1</v>
      </c>
      <c r="E104" t="s">
        <v>7</v>
      </c>
      <c r="F104" s="3">
        <v>2115</v>
      </c>
      <c r="G104" s="3">
        <v>2374.65</v>
      </c>
      <c r="H104">
        <v>2</v>
      </c>
      <c r="I104" s="3">
        <v>-259.65000000000009</v>
      </c>
      <c r="J104" s="3">
        <v>259.65000000000009</v>
      </c>
      <c r="K104" s="2">
        <v>0.10934242941065</v>
      </c>
      <c r="L104" s="6">
        <v>-0.10934242941065</v>
      </c>
      <c r="M104" t="s">
        <v>28</v>
      </c>
      <c r="N104">
        <f>SUMIFS(Actuals!$F:$F,Actuals!$A:$A,$A104,Actuals!$D:$D,$D104,Actuals!$B:$B,EDATE($B104,-12))</f>
        <v>2569.9500000000003</v>
      </c>
      <c r="O104">
        <f>AVERAGE(SUMIFS(Actuals!$F:$F,Actuals!$A:$A,$A104,Actuals!$D:$D,$D104,Actuals!$B:$B,EOMONTH(DATE(2025,$C104-1,1),0))/SUMIFS(Actuals!$F:$F,Actuals!$A:$A,$A104,Actuals!$D:$D,$D104,Actuals!$B:$B,EOMONTH(DATE(2024,$C104-1,1),0)),
 SUMIFS(Actuals!$F:$F,Actuals!$A:$A,$A104,Actuals!$D:$D,$D104,Actuals!$B:$B,EOMONTH(DATE(2025,$C104-2,1),0))/SUMIFS(Actuals!$F:$F,Actuals!$A:$A,$A104,Actuals!$D:$D,$D104,Actuals!$B:$B,EOMONTH(DATE(2024,$C104-2,1),0)),
 SUMIFS(Actuals!$F:$F,Actuals!$A:$A,$A104,Actuals!$D:$D,$D104,Actuals!$B:$B,EOMONTH(DATE(2025,$C104-3,1),0))/SUMIFS(Actuals!$F:$F,Actuals!$A:$A,$A104,Actuals!$D:$D,$D104,Actuals!$B:$B,EOMONTH(DATE(2024,$C104-3,1),0))
)</f>
        <v>1.0570240295539473</v>
      </c>
      <c r="P104" s="29">
        <f t="shared" si="6"/>
        <v>2716.4989047521672</v>
      </c>
      <c r="Q104" s="2">
        <f t="shared" si="7"/>
        <v>0.14395759575186534</v>
      </c>
      <c r="R104" s="29" t="str">
        <f t="shared" si="8"/>
        <v>1 train date (May-Aug)</v>
      </c>
      <c r="S104" s="29">
        <f t="shared" si="9"/>
        <v>1.0552169608377078</v>
      </c>
      <c r="T104" s="29">
        <f t="shared" si="10"/>
        <v>2231.7838721717521</v>
      </c>
      <c r="U104" s="2">
        <f t="shared" si="11"/>
        <v>6.0163025215609858E-2</v>
      </c>
    </row>
    <row r="105" spans="1:21">
      <c r="A105">
        <v>9649</v>
      </c>
      <c r="B105" s="1">
        <v>45961</v>
      </c>
      <c r="C105">
        <v>9</v>
      </c>
      <c r="D105">
        <v>1</v>
      </c>
      <c r="E105" t="s">
        <v>7</v>
      </c>
      <c r="F105" s="3">
        <v>2137.5</v>
      </c>
      <c r="G105" s="3">
        <v>2374.65</v>
      </c>
      <c r="H105">
        <v>1</v>
      </c>
      <c r="I105" s="3">
        <v>-237.15000000000009</v>
      </c>
      <c r="J105" s="3">
        <v>237.15000000000009</v>
      </c>
      <c r="K105" s="2">
        <v>9.98673488724654E-2</v>
      </c>
      <c r="L105" s="6">
        <v>-9.98673488724654E-2</v>
      </c>
      <c r="M105" t="s">
        <v>28</v>
      </c>
      <c r="N105">
        <f>SUMIFS(Actuals!$F:$F,Actuals!$A:$A,$A105,Actuals!$D:$D,$D105,Actuals!$B:$B,EDATE($B105,-12))</f>
        <v>2569.9500000000003</v>
      </c>
      <c r="O105">
        <f>AVERAGE(SUMIFS(Actuals!$F:$F,Actuals!$A:$A,$A105,Actuals!$D:$D,$D105,Actuals!$B:$B,EOMONTH(DATE(2025,$C105-1,1),0))/SUMIFS(Actuals!$F:$F,Actuals!$A:$A,$A105,Actuals!$D:$D,$D105,Actuals!$B:$B,EOMONTH(DATE(2024,$C105-1,1),0)),
 SUMIFS(Actuals!$F:$F,Actuals!$A:$A,$A105,Actuals!$D:$D,$D105,Actuals!$B:$B,EOMONTH(DATE(2025,$C105-2,1),0))/SUMIFS(Actuals!$F:$F,Actuals!$A:$A,$A105,Actuals!$D:$D,$D105,Actuals!$B:$B,EOMONTH(DATE(2024,$C105-2,1),0)),
 SUMIFS(Actuals!$F:$F,Actuals!$A:$A,$A105,Actuals!$D:$D,$D105,Actuals!$B:$B,EOMONTH(DATE(2025,$C105-3,1),0))/SUMIFS(Actuals!$F:$F,Actuals!$A:$A,$A105,Actuals!$D:$D,$D105,Actuals!$B:$B,EOMONTH(DATE(2024,$C105-3,1),0))
)</f>
        <v>1.0205821333172957</v>
      </c>
      <c r="P105" s="29">
        <f t="shared" si="6"/>
        <v>2622.8450535187844</v>
      </c>
      <c r="Q105" s="2">
        <f t="shared" si="7"/>
        <v>0.10451858316753387</v>
      </c>
      <c r="R105" s="29" t="str">
        <f t="shared" si="8"/>
        <v>2 Test data (Sep-Nov)</v>
      </c>
      <c r="S105" s="29">
        <f t="shared" si="9"/>
        <v>1.0552169608377078</v>
      </c>
      <c r="T105" s="29">
        <f t="shared" si="10"/>
        <v>2255.5262537906005</v>
      </c>
      <c r="U105" s="2">
        <f t="shared" si="11"/>
        <v>5.0164759526414221E-2</v>
      </c>
    </row>
    <row r="106" spans="1:21">
      <c r="A106">
        <v>9649</v>
      </c>
      <c r="B106" s="1">
        <v>45961</v>
      </c>
      <c r="C106">
        <v>10</v>
      </c>
      <c r="D106">
        <v>1</v>
      </c>
      <c r="E106" t="s">
        <v>7</v>
      </c>
      <c r="F106" s="3">
        <v>2160</v>
      </c>
      <c r="G106" s="3">
        <v>2374.65</v>
      </c>
      <c r="H106">
        <v>0</v>
      </c>
      <c r="I106" s="3">
        <v>-214.65000000000009</v>
      </c>
      <c r="J106" s="3">
        <v>214.65000000000009</v>
      </c>
      <c r="K106" s="2">
        <v>9.0392268334280906E-2</v>
      </c>
      <c r="L106" s="6">
        <v>-9.0392268334280906E-2</v>
      </c>
      <c r="M106" t="s">
        <v>28</v>
      </c>
      <c r="N106">
        <f>SUMIFS(Actuals!$F:$F,Actuals!$A:$A,$A106,Actuals!$D:$D,$D106,Actuals!$B:$B,EDATE($B106,-12))</f>
        <v>2569.9500000000003</v>
      </c>
      <c r="O106">
        <f>AVERAGE(SUMIFS(Actuals!$F:$F,Actuals!$A:$A,$A106,Actuals!$D:$D,$D106,Actuals!$B:$B,EOMONTH(DATE(2025,$C106-1,1),0))/SUMIFS(Actuals!$F:$F,Actuals!$A:$A,$A106,Actuals!$D:$D,$D106,Actuals!$B:$B,EOMONTH(DATE(2024,$C106-1,1),0)),
 SUMIFS(Actuals!$F:$F,Actuals!$A:$A,$A106,Actuals!$D:$D,$D106,Actuals!$B:$B,EOMONTH(DATE(2025,$C106-2,1),0))/SUMIFS(Actuals!$F:$F,Actuals!$A:$A,$A106,Actuals!$D:$D,$D106,Actuals!$B:$B,EOMONTH(DATE(2024,$C106-2,1),0)),
 SUMIFS(Actuals!$F:$F,Actuals!$A:$A,$A106,Actuals!$D:$D,$D106,Actuals!$B:$B,EOMONTH(DATE(2025,$C106-3,1),0))/SUMIFS(Actuals!$F:$F,Actuals!$A:$A,$A106,Actuals!$D:$D,$D106,Actuals!$B:$B,EOMONTH(DATE(2024,$C106-3,1),0))
)</f>
        <v>1.0391013527141026</v>
      </c>
      <c r="P106" s="29">
        <f t="shared" si="6"/>
        <v>2670.4385214076083</v>
      </c>
      <c r="Q106" s="2">
        <f t="shared" si="7"/>
        <v>0.12456089167144976</v>
      </c>
      <c r="R106" s="29" t="str">
        <f t="shared" si="8"/>
        <v>2 Test data (Sep-Nov)</v>
      </c>
      <c r="S106" s="29">
        <f t="shared" si="9"/>
        <v>1.0552169608377078</v>
      </c>
      <c r="T106" s="29">
        <f t="shared" si="10"/>
        <v>2279.268635409449</v>
      </c>
      <c r="U106" s="2">
        <f t="shared" si="11"/>
        <v>4.0166493837218591E-2</v>
      </c>
    </row>
    <row r="107" spans="1:21">
      <c r="A107">
        <v>9649</v>
      </c>
      <c r="B107" s="1">
        <v>45991</v>
      </c>
      <c r="C107">
        <v>5</v>
      </c>
      <c r="D107">
        <v>1</v>
      </c>
      <c r="E107" t="s">
        <v>7</v>
      </c>
      <c r="F107" s="3">
        <v>2734.9909318540776</v>
      </c>
      <c r="G107" s="3">
        <v>2418.3000000000002</v>
      </c>
      <c r="H107">
        <v>6</v>
      </c>
      <c r="I107" s="3">
        <v>316.69093185407746</v>
      </c>
      <c r="J107" s="3">
        <v>316.69093185407746</v>
      </c>
      <c r="K107" s="2">
        <v>0.130956015322366</v>
      </c>
      <c r="L107" s="6">
        <v>0.130956015322366</v>
      </c>
      <c r="M107" t="s">
        <v>28</v>
      </c>
      <c r="N107">
        <f>SUMIFS(Actuals!$F:$F,Actuals!$A:$A,$A107,Actuals!$D:$D,$D107,Actuals!$B:$B,EDATE($B107,-12))</f>
        <v>2209.0500000000002</v>
      </c>
      <c r="O107">
        <f>AVERAGE(SUMIFS(Actuals!$F:$F,Actuals!$A:$A,$A107,Actuals!$D:$D,$D107,Actuals!$B:$B,EOMONTH(DATE(2025,$C107-1,1),0))/SUMIFS(Actuals!$F:$F,Actuals!$A:$A,$A107,Actuals!$D:$D,$D107,Actuals!$B:$B,EOMONTH(DATE(2024,$C107-1,1),0)),
 SUMIFS(Actuals!$F:$F,Actuals!$A:$A,$A107,Actuals!$D:$D,$D107,Actuals!$B:$B,EOMONTH(DATE(2025,$C107-2,1),0))/SUMIFS(Actuals!$F:$F,Actuals!$A:$A,$A107,Actuals!$D:$D,$D107,Actuals!$B:$B,EOMONTH(DATE(2024,$C107-2,1),0)),
 SUMIFS(Actuals!$F:$F,Actuals!$A:$A,$A107,Actuals!$D:$D,$D107,Actuals!$B:$B,EOMONTH(DATE(2025,$C107-3,1),0))/SUMIFS(Actuals!$F:$F,Actuals!$A:$A,$A107,Actuals!$D:$D,$D107,Actuals!$B:$B,EOMONTH(DATE(2024,$C107-3,1),0))
)</f>
        <v>0.96511805072817369</v>
      </c>
      <c r="P107" s="29">
        <f t="shared" si="6"/>
        <v>2131.9940299610721</v>
      </c>
      <c r="Q107" s="2">
        <f t="shared" si="7"/>
        <v>0.11839141960837285</v>
      </c>
      <c r="R107" s="29" t="str">
        <f t="shared" si="8"/>
        <v>1 train date (May-Aug)</v>
      </c>
      <c r="S107" s="29">
        <f t="shared" si="9"/>
        <v>1.0552169608377078</v>
      </c>
      <c r="T107" s="29">
        <f t="shared" si="10"/>
        <v>2886.0088190297502</v>
      </c>
      <c r="U107" s="2">
        <f t="shared" si="11"/>
        <v>0.193403969329591</v>
      </c>
    </row>
    <row r="108" spans="1:21">
      <c r="A108">
        <v>9649</v>
      </c>
      <c r="B108" s="1">
        <v>45991</v>
      </c>
      <c r="C108">
        <v>6</v>
      </c>
      <c r="D108">
        <v>1</v>
      </c>
      <c r="E108" t="s">
        <v>7</v>
      </c>
      <c r="F108" s="3">
        <v>2484.4862521849641</v>
      </c>
      <c r="G108" s="3">
        <v>2418.3000000000002</v>
      </c>
      <c r="H108">
        <v>5</v>
      </c>
      <c r="I108" s="3">
        <v>66.186252184963905</v>
      </c>
      <c r="J108" s="3">
        <v>66.186252184963905</v>
      </c>
      <c r="K108" s="2">
        <v>2.73689170843005E-2</v>
      </c>
      <c r="L108" s="6">
        <v>2.73689170843005E-2</v>
      </c>
      <c r="M108" t="s">
        <v>28</v>
      </c>
      <c r="N108">
        <f>SUMIFS(Actuals!$F:$F,Actuals!$A:$A,$A108,Actuals!$D:$D,$D108,Actuals!$B:$B,EDATE($B108,-12))</f>
        <v>2209.0500000000002</v>
      </c>
      <c r="O108">
        <f>AVERAGE(SUMIFS(Actuals!$F:$F,Actuals!$A:$A,$A108,Actuals!$D:$D,$D108,Actuals!$B:$B,EOMONTH(DATE(2025,$C108-1,1),0))/SUMIFS(Actuals!$F:$F,Actuals!$A:$A,$A108,Actuals!$D:$D,$D108,Actuals!$B:$B,EOMONTH(DATE(2024,$C108-1,1),0)),
 SUMIFS(Actuals!$F:$F,Actuals!$A:$A,$A108,Actuals!$D:$D,$D108,Actuals!$B:$B,EOMONTH(DATE(2025,$C108-2,1),0))/SUMIFS(Actuals!$F:$F,Actuals!$A:$A,$A108,Actuals!$D:$D,$D108,Actuals!$B:$B,EOMONTH(DATE(2024,$C108-2,1),0)),
 SUMIFS(Actuals!$F:$F,Actuals!$A:$A,$A108,Actuals!$D:$D,$D108,Actuals!$B:$B,EOMONTH(DATE(2025,$C108-3,1),0))/SUMIFS(Actuals!$F:$F,Actuals!$A:$A,$A108,Actuals!$D:$D,$D108,Actuals!$B:$B,EOMONTH(DATE(2024,$C108-3,1),0))
)</f>
        <v>1.0681248750819086</v>
      </c>
      <c r="P108" s="29">
        <f t="shared" si="6"/>
        <v>2359.5412552996904</v>
      </c>
      <c r="Q108" s="2">
        <f t="shared" si="7"/>
        <v>2.4297541537571746E-2</v>
      </c>
      <c r="R108" s="29" t="str">
        <f t="shared" si="8"/>
        <v>1 train date (May-Aug)</v>
      </c>
      <c r="S108" s="29">
        <f t="shared" si="9"/>
        <v>1.0552169608377078</v>
      </c>
      <c r="T108" s="29">
        <f t="shared" si="10"/>
        <v>2621.6720322736846</v>
      </c>
      <c r="U108" s="2">
        <f t="shared" si="11"/>
        <v>8.4097106344822578E-2</v>
      </c>
    </row>
    <row r="109" spans="1:21">
      <c r="A109">
        <v>9649</v>
      </c>
      <c r="B109" s="1">
        <v>45991</v>
      </c>
      <c r="C109">
        <v>7</v>
      </c>
      <c r="D109">
        <v>1</v>
      </c>
      <c r="E109" t="s">
        <v>7</v>
      </c>
      <c r="F109" s="3">
        <v>2407.5</v>
      </c>
      <c r="G109" s="3">
        <v>2418.3000000000002</v>
      </c>
      <c r="H109">
        <v>4</v>
      </c>
      <c r="I109" s="3">
        <v>-10.800000000000182</v>
      </c>
      <c r="J109" s="3">
        <v>10.800000000000182</v>
      </c>
      <c r="K109" s="2">
        <v>4.4659471529587599E-3</v>
      </c>
      <c r="L109" s="6">
        <v>-4.4659471529587599E-3</v>
      </c>
      <c r="M109" t="s">
        <v>28</v>
      </c>
      <c r="N109">
        <f>SUMIFS(Actuals!$F:$F,Actuals!$A:$A,$A109,Actuals!$D:$D,$D109,Actuals!$B:$B,EDATE($B109,-12))</f>
        <v>2209.0500000000002</v>
      </c>
      <c r="O109">
        <f>AVERAGE(SUMIFS(Actuals!$F:$F,Actuals!$A:$A,$A109,Actuals!$D:$D,$D109,Actuals!$B:$B,EOMONTH(DATE(2025,$C109-1,1),0))/SUMIFS(Actuals!$F:$F,Actuals!$A:$A,$A109,Actuals!$D:$D,$D109,Actuals!$B:$B,EOMONTH(DATE(2024,$C109-1,1),0)),
 SUMIFS(Actuals!$F:$F,Actuals!$A:$A,$A109,Actuals!$D:$D,$D109,Actuals!$B:$B,EOMONTH(DATE(2025,$C109-2,1),0))/SUMIFS(Actuals!$F:$F,Actuals!$A:$A,$A109,Actuals!$D:$D,$D109,Actuals!$B:$B,EOMONTH(DATE(2024,$C109-2,1),0)),
 SUMIFS(Actuals!$F:$F,Actuals!$A:$A,$A109,Actuals!$D:$D,$D109,Actuals!$B:$B,EOMONTH(DATE(2025,$C109-3,1),0))/SUMIFS(Actuals!$F:$F,Actuals!$A:$A,$A109,Actuals!$D:$D,$D109,Actuals!$B:$B,EOMONTH(DATE(2024,$C109-3,1),0))
)</f>
        <v>1.0766526642321106</v>
      </c>
      <c r="P109" s="29">
        <f t="shared" si="6"/>
        <v>2378.3795679219443</v>
      </c>
      <c r="Q109" s="2">
        <f t="shared" si="7"/>
        <v>1.6507642591099495E-2</v>
      </c>
      <c r="R109" s="29" t="str">
        <f t="shared" si="8"/>
        <v>1 train date (May-Aug)</v>
      </c>
      <c r="S109" s="29">
        <f t="shared" si="9"/>
        <v>1.0552169608377078</v>
      </c>
      <c r="T109" s="29">
        <f t="shared" si="10"/>
        <v>2540.4348332167815</v>
      </c>
      <c r="U109" s="2">
        <f t="shared" si="11"/>
        <v>5.0504417655700823E-2</v>
      </c>
    </row>
    <row r="110" spans="1:21">
      <c r="A110">
        <v>9649</v>
      </c>
      <c r="B110" s="1">
        <v>45991</v>
      </c>
      <c r="C110">
        <v>8</v>
      </c>
      <c r="D110">
        <v>1</v>
      </c>
      <c r="E110" t="s">
        <v>7</v>
      </c>
      <c r="F110" s="3">
        <v>2192.489194405955</v>
      </c>
      <c r="G110" s="3">
        <v>2418.3000000000002</v>
      </c>
      <c r="H110">
        <v>3</v>
      </c>
      <c r="I110" s="3">
        <v>-225.81080559404518</v>
      </c>
      <c r="J110" s="3">
        <v>225.81080559404518</v>
      </c>
      <c r="K110" s="2">
        <v>9.33758448472254E-2</v>
      </c>
      <c r="L110" s="6">
        <v>-9.33758448472254E-2</v>
      </c>
      <c r="M110" t="s">
        <v>28</v>
      </c>
      <c r="N110">
        <f>SUMIFS(Actuals!$F:$F,Actuals!$A:$A,$A110,Actuals!$D:$D,$D110,Actuals!$B:$B,EDATE($B110,-12))</f>
        <v>2209.0500000000002</v>
      </c>
      <c r="O110">
        <f>AVERAGE(SUMIFS(Actuals!$F:$F,Actuals!$A:$A,$A110,Actuals!$D:$D,$D110,Actuals!$B:$B,EOMONTH(DATE(2025,$C110-1,1),0))/SUMIFS(Actuals!$F:$F,Actuals!$A:$A,$A110,Actuals!$D:$D,$D110,Actuals!$B:$B,EOMONTH(DATE(2024,$C110-1,1),0)),
 SUMIFS(Actuals!$F:$F,Actuals!$A:$A,$A110,Actuals!$D:$D,$D110,Actuals!$B:$B,EOMONTH(DATE(2025,$C110-2,1),0))/SUMIFS(Actuals!$F:$F,Actuals!$A:$A,$A110,Actuals!$D:$D,$D110,Actuals!$B:$B,EOMONTH(DATE(2024,$C110-2,1),0)),
 SUMIFS(Actuals!$F:$F,Actuals!$A:$A,$A110,Actuals!$D:$D,$D110,Actuals!$B:$B,EOMONTH(DATE(2025,$C110-3,1),0))/SUMIFS(Actuals!$F:$F,Actuals!$A:$A,$A110,Actuals!$D:$D,$D110,Actuals!$B:$B,EOMONTH(DATE(2024,$C110-3,1),0))
)</f>
        <v>1.0570240295539473</v>
      </c>
      <c r="P110" s="29">
        <f t="shared" si="6"/>
        <v>2335.0189324861472</v>
      </c>
      <c r="Q110" s="2">
        <f t="shared" si="7"/>
        <v>3.4437856144338183E-2</v>
      </c>
      <c r="R110" s="29" t="str">
        <f t="shared" si="8"/>
        <v>1 train date (May-Aug)</v>
      </c>
      <c r="S110" s="29">
        <f t="shared" si="9"/>
        <v>1.0552169608377078</v>
      </c>
      <c r="T110" s="29">
        <f t="shared" si="10"/>
        <v>2313.5517843905659</v>
      </c>
      <c r="U110" s="2">
        <f t="shared" si="11"/>
        <v>4.3314814377634812E-2</v>
      </c>
    </row>
    <row r="111" spans="1:21">
      <c r="A111">
        <v>9649</v>
      </c>
      <c r="B111" s="1">
        <v>45991</v>
      </c>
      <c r="C111">
        <v>9</v>
      </c>
      <c r="D111">
        <v>1</v>
      </c>
      <c r="E111" t="s">
        <v>7</v>
      </c>
      <c r="F111" s="3">
        <v>2115</v>
      </c>
      <c r="G111" s="3">
        <v>2418.3000000000002</v>
      </c>
      <c r="H111">
        <v>2</v>
      </c>
      <c r="I111" s="3">
        <v>-303.30000000000018</v>
      </c>
      <c r="J111" s="3">
        <v>303.30000000000018</v>
      </c>
      <c r="K111" s="2">
        <v>0.12541868254558999</v>
      </c>
      <c r="L111" s="6">
        <v>-0.12541868254558999</v>
      </c>
      <c r="M111" t="s">
        <v>28</v>
      </c>
      <c r="N111">
        <f>SUMIFS(Actuals!$F:$F,Actuals!$A:$A,$A111,Actuals!$D:$D,$D111,Actuals!$B:$B,EDATE($B111,-12))</f>
        <v>2209.0500000000002</v>
      </c>
      <c r="O111">
        <f>AVERAGE(SUMIFS(Actuals!$F:$F,Actuals!$A:$A,$A111,Actuals!$D:$D,$D111,Actuals!$B:$B,EOMONTH(DATE(2025,$C111-1,1),0))/SUMIFS(Actuals!$F:$F,Actuals!$A:$A,$A111,Actuals!$D:$D,$D111,Actuals!$B:$B,EOMONTH(DATE(2024,$C111-1,1),0)),
 SUMIFS(Actuals!$F:$F,Actuals!$A:$A,$A111,Actuals!$D:$D,$D111,Actuals!$B:$B,EOMONTH(DATE(2025,$C111-2,1),0))/SUMIFS(Actuals!$F:$F,Actuals!$A:$A,$A111,Actuals!$D:$D,$D111,Actuals!$B:$B,EOMONTH(DATE(2024,$C111-2,1),0)),
 SUMIFS(Actuals!$F:$F,Actuals!$A:$A,$A111,Actuals!$D:$D,$D111,Actuals!$B:$B,EOMONTH(DATE(2025,$C111-3,1),0))/SUMIFS(Actuals!$F:$F,Actuals!$A:$A,$A111,Actuals!$D:$D,$D111,Actuals!$B:$B,EOMONTH(DATE(2024,$C111-3,1),0))
)</f>
        <v>1.0205821333172957</v>
      </c>
      <c r="P111" s="29">
        <f t="shared" si="6"/>
        <v>2254.5169616045723</v>
      </c>
      <c r="Q111" s="2">
        <f t="shared" si="7"/>
        <v>6.7726517965276373E-2</v>
      </c>
      <c r="R111" s="29" t="str">
        <f t="shared" si="8"/>
        <v>2 Test data (Sep-Nov)</v>
      </c>
      <c r="S111" s="29">
        <f t="shared" si="9"/>
        <v>1.0552169608377078</v>
      </c>
      <c r="T111" s="29">
        <f t="shared" si="10"/>
        <v>2231.7838721717521</v>
      </c>
      <c r="U111" s="2">
        <f t="shared" si="11"/>
        <v>7.7126960190318838E-2</v>
      </c>
    </row>
    <row r="112" spans="1:21">
      <c r="A112">
        <v>9649</v>
      </c>
      <c r="B112" s="1">
        <v>45991</v>
      </c>
      <c r="C112">
        <v>10</v>
      </c>
      <c r="D112">
        <v>1</v>
      </c>
      <c r="E112" t="s">
        <v>7</v>
      </c>
      <c r="F112" s="3">
        <v>2137.5</v>
      </c>
      <c r="G112" s="3">
        <v>2418.3000000000002</v>
      </c>
      <c r="H112">
        <v>1</v>
      </c>
      <c r="I112" s="3">
        <v>-280.80000000000018</v>
      </c>
      <c r="J112" s="3">
        <v>280.80000000000018</v>
      </c>
      <c r="K112" s="2">
        <v>0.116114625976926</v>
      </c>
      <c r="L112" s="6">
        <v>-0.116114625976926</v>
      </c>
      <c r="M112" t="s">
        <v>28</v>
      </c>
      <c r="N112">
        <f>SUMIFS(Actuals!$F:$F,Actuals!$A:$A,$A112,Actuals!$D:$D,$D112,Actuals!$B:$B,EDATE($B112,-12))</f>
        <v>2209.0500000000002</v>
      </c>
      <c r="O112">
        <f>AVERAGE(SUMIFS(Actuals!$F:$F,Actuals!$A:$A,$A112,Actuals!$D:$D,$D112,Actuals!$B:$B,EOMONTH(DATE(2025,$C112-1,1),0))/SUMIFS(Actuals!$F:$F,Actuals!$A:$A,$A112,Actuals!$D:$D,$D112,Actuals!$B:$B,EOMONTH(DATE(2024,$C112-1,1),0)),
 SUMIFS(Actuals!$F:$F,Actuals!$A:$A,$A112,Actuals!$D:$D,$D112,Actuals!$B:$B,EOMONTH(DATE(2025,$C112-2,1),0))/SUMIFS(Actuals!$F:$F,Actuals!$A:$A,$A112,Actuals!$D:$D,$D112,Actuals!$B:$B,EOMONTH(DATE(2024,$C112-2,1),0)),
 SUMIFS(Actuals!$F:$F,Actuals!$A:$A,$A112,Actuals!$D:$D,$D112,Actuals!$B:$B,EOMONTH(DATE(2025,$C112-3,1),0))/SUMIFS(Actuals!$F:$F,Actuals!$A:$A,$A112,Actuals!$D:$D,$D112,Actuals!$B:$B,EOMONTH(DATE(2024,$C112-3,1),0))
)</f>
        <v>1.0391013527141026</v>
      </c>
      <c r="P112" s="29">
        <f t="shared" si="6"/>
        <v>2295.4268432130884</v>
      </c>
      <c r="Q112" s="2">
        <f t="shared" si="7"/>
        <v>5.0809724511810671E-2</v>
      </c>
      <c r="R112" s="29" t="str">
        <f t="shared" si="8"/>
        <v>2 Test data (Sep-Nov)</v>
      </c>
      <c r="S112" s="29">
        <f t="shared" si="9"/>
        <v>1.0552169608377078</v>
      </c>
      <c r="T112" s="29">
        <f t="shared" si="10"/>
        <v>2255.5262537906005</v>
      </c>
      <c r="U112" s="2">
        <f t="shared" si="11"/>
        <v>6.730916189447117E-2</v>
      </c>
    </row>
    <row r="113" spans="1:21">
      <c r="A113">
        <v>9649</v>
      </c>
      <c r="B113" s="1">
        <v>45991</v>
      </c>
      <c r="C113">
        <v>11</v>
      </c>
      <c r="D113">
        <v>1</v>
      </c>
      <c r="E113" t="s">
        <v>7</v>
      </c>
      <c r="F113" s="3">
        <v>2157.8637644508849</v>
      </c>
      <c r="G113" s="3">
        <v>2418.3000000000002</v>
      </c>
      <c r="H113">
        <v>0</v>
      </c>
      <c r="I113" s="3">
        <v>-260.43623554911528</v>
      </c>
      <c r="J113" s="3">
        <v>260.43623554911528</v>
      </c>
      <c r="K113" s="2">
        <v>0.107693931914616</v>
      </c>
      <c r="L113" s="6">
        <v>-0.107693931914616</v>
      </c>
      <c r="M113" t="s">
        <v>28</v>
      </c>
      <c r="N113">
        <f>SUMIFS(Actuals!$F:$F,Actuals!$A:$A,$A113,Actuals!$D:$D,$D113,Actuals!$B:$B,EDATE($B113,-12))</f>
        <v>2209.0500000000002</v>
      </c>
      <c r="O113">
        <f>AVERAGE(SUMIFS(Actuals!$F:$F,Actuals!$A:$A,$A113,Actuals!$D:$D,$D113,Actuals!$B:$B,EOMONTH(DATE(2025,$C113-1,1),0))/SUMIFS(Actuals!$F:$F,Actuals!$A:$A,$A113,Actuals!$D:$D,$D113,Actuals!$B:$B,EOMONTH(DATE(2024,$C113-1,1),0)),
 SUMIFS(Actuals!$F:$F,Actuals!$A:$A,$A113,Actuals!$D:$D,$D113,Actuals!$B:$B,EOMONTH(DATE(2025,$C113-2,1),0))/SUMIFS(Actuals!$F:$F,Actuals!$A:$A,$A113,Actuals!$D:$D,$D113,Actuals!$B:$B,EOMONTH(DATE(2024,$C113-2,1),0)),
 SUMIFS(Actuals!$F:$F,Actuals!$A:$A,$A113,Actuals!$D:$D,$D113,Actuals!$B:$B,EOMONTH(DATE(2025,$C113-3,1),0))/SUMIFS(Actuals!$F:$F,Actuals!$A:$A,$A113,Actuals!$D:$D,$D113,Actuals!$B:$B,EOMONTH(DATE(2024,$C113-3,1),0))
)</f>
        <v>0.99836814223139891</v>
      </c>
      <c r="P113" s="29">
        <f t="shared" si="6"/>
        <v>2205.4451445962718</v>
      </c>
      <c r="Q113" s="2">
        <f t="shared" si="7"/>
        <v>8.8018382915158733E-2</v>
      </c>
      <c r="R113" s="29" t="str">
        <f t="shared" si="8"/>
        <v>2 Test data (Sep-Nov)</v>
      </c>
      <c r="S113" s="29">
        <f t="shared" si="9"/>
        <v>1.0552169608377078</v>
      </c>
      <c r="T113" s="29">
        <f t="shared" si="10"/>
        <v>2277.0144434256781</v>
      </c>
      <c r="U113" s="2">
        <f t="shared" si="11"/>
        <v>5.8423502697896069E-2</v>
      </c>
    </row>
    <row r="114" spans="1:21">
      <c r="A114">
        <v>9652</v>
      </c>
      <c r="B114" s="1">
        <v>45808</v>
      </c>
      <c r="C114">
        <v>5</v>
      </c>
      <c r="D114">
        <v>1</v>
      </c>
      <c r="E114" t="s">
        <v>7</v>
      </c>
      <c r="F114" s="3">
        <v>74671.301250000004</v>
      </c>
      <c r="G114" s="3">
        <v>70311.150000000009</v>
      </c>
      <c r="H114">
        <v>0</v>
      </c>
      <c r="I114" s="3">
        <v>4360.1512499999953</v>
      </c>
      <c r="J114" s="3">
        <v>4360.1512499999953</v>
      </c>
      <c r="K114" s="2">
        <v>6.2012230634828101E-2</v>
      </c>
      <c r="L114" s="6">
        <v>6.2012230634828101E-2</v>
      </c>
      <c r="M114" t="s">
        <v>30</v>
      </c>
      <c r="N114">
        <f>SUMIFS(Actuals!$F:$F,Actuals!$A:$A,$A114,Actuals!$D:$D,$D114,Actuals!$B:$B,EDATE($B114,-12))</f>
        <v>56173.05</v>
      </c>
      <c r="O114">
        <f>AVERAGE(SUMIFS(Actuals!$F:$F,Actuals!$A:$A,$A114,Actuals!$D:$D,$D114,Actuals!$B:$B,EOMONTH(DATE(2025,$C114-1,1),0))/SUMIFS(Actuals!$F:$F,Actuals!$A:$A,$A114,Actuals!$D:$D,$D114,Actuals!$B:$B,EOMONTH(DATE(2024,$C114-1,1),0)),
 SUMIFS(Actuals!$F:$F,Actuals!$A:$A,$A114,Actuals!$D:$D,$D114,Actuals!$B:$B,EOMONTH(DATE(2025,$C114-2,1),0))/SUMIFS(Actuals!$F:$F,Actuals!$A:$A,$A114,Actuals!$D:$D,$D114,Actuals!$B:$B,EOMONTH(DATE(2024,$C114-2,1),0)),
 SUMIFS(Actuals!$F:$F,Actuals!$A:$A,$A114,Actuals!$D:$D,$D114,Actuals!$B:$B,EOMONTH(DATE(2025,$C114-3,1),0))/SUMIFS(Actuals!$F:$F,Actuals!$A:$A,$A114,Actuals!$D:$D,$D114,Actuals!$B:$B,EOMONTH(DATE(2024,$C114-3,1),0))
)</f>
        <v>1.1854169547471647</v>
      </c>
      <c r="P114" s="29">
        <f t="shared" si="6"/>
        <v>66588.485869860218</v>
      </c>
      <c r="Q114" s="2">
        <f t="shared" si="7"/>
        <v>5.2945573072546673E-2</v>
      </c>
      <c r="R114" s="29" t="str">
        <f t="shared" si="8"/>
        <v>1 train date (May-Aug)</v>
      </c>
      <c r="S114" s="29">
        <f t="shared" si="9"/>
        <v>0.97740808992841244</v>
      </c>
      <c r="T114" s="29">
        <f t="shared" si="10"/>
        <v>72984.333927231579</v>
      </c>
      <c r="U114" s="2">
        <f t="shared" si="11"/>
        <v>3.8019345825399953E-2</v>
      </c>
    </row>
    <row r="115" spans="1:21">
      <c r="A115">
        <v>9652</v>
      </c>
      <c r="B115" s="1">
        <v>45838</v>
      </c>
      <c r="C115">
        <v>5</v>
      </c>
      <c r="D115">
        <v>1</v>
      </c>
      <c r="E115" t="s">
        <v>7</v>
      </c>
      <c r="F115" s="3">
        <v>72804.518718749998</v>
      </c>
      <c r="G115" s="3">
        <v>72147.150000000009</v>
      </c>
      <c r="H115">
        <v>1</v>
      </c>
      <c r="I115" s="3">
        <v>657.36871874998906</v>
      </c>
      <c r="J115" s="3">
        <v>657.36871874998906</v>
      </c>
      <c r="K115" s="2">
        <v>9.1114994667147505E-3</v>
      </c>
      <c r="L115" s="6">
        <v>9.1114994667147505E-3</v>
      </c>
      <c r="M115" t="s">
        <v>30</v>
      </c>
      <c r="N115">
        <f>SUMIFS(Actuals!$F:$F,Actuals!$A:$A,$A115,Actuals!$D:$D,$D115,Actuals!$B:$B,EDATE($B115,-12))</f>
        <v>59429.25</v>
      </c>
      <c r="O115">
        <f>AVERAGE(SUMIFS(Actuals!$F:$F,Actuals!$A:$A,$A115,Actuals!$D:$D,$D115,Actuals!$B:$B,EOMONTH(DATE(2025,$C115-1,1),0))/SUMIFS(Actuals!$F:$F,Actuals!$A:$A,$A115,Actuals!$D:$D,$D115,Actuals!$B:$B,EOMONTH(DATE(2024,$C115-1,1),0)),
 SUMIFS(Actuals!$F:$F,Actuals!$A:$A,$A115,Actuals!$D:$D,$D115,Actuals!$B:$B,EOMONTH(DATE(2025,$C115-2,1),0))/SUMIFS(Actuals!$F:$F,Actuals!$A:$A,$A115,Actuals!$D:$D,$D115,Actuals!$B:$B,EOMONTH(DATE(2024,$C115-2,1),0)),
 SUMIFS(Actuals!$F:$F,Actuals!$A:$A,$A115,Actuals!$D:$D,$D115,Actuals!$B:$B,EOMONTH(DATE(2025,$C115-3,1),0))/SUMIFS(Actuals!$F:$F,Actuals!$A:$A,$A115,Actuals!$D:$D,$D115,Actuals!$B:$B,EOMONTH(DATE(2024,$C115-3,1),0))
)</f>
        <v>1.1854169547471647</v>
      </c>
      <c r="P115" s="29">
        <f t="shared" si="6"/>
        <v>70448.440557907932</v>
      </c>
      <c r="Q115" s="2">
        <f t="shared" si="7"/>
        <v>2.3545066466133125E-2</v>
      </c>
      <c r="R115" s="29" t="str">
        <f t="shared" si="8"/>
        <v>1 train date (May-Aug)</v>
      </c>
      <c r="S115" s="29">
        <f t="shared" si="9"/>
        <v>0.97740808992841244</v>
      </c>
      <c r="T115" s="29">
        <f t="shared" si="10"/>
        <v>71159.725579050792</v>
      </c>
      <c r="U115" s="2">
        <f t="shared" si="11"/>
        <v>1.3686256781442054E-2</v>
      </c>
    </row>
    <row r="116" spans="1:21">
      <c r="A116">
        <v>9652</v>
      </c>
      <c r="B116" s="1">
        <v>45838</v>
      </c>
      <c r="C116">
        <v>6</v>
      </c>
      <c r="D116">
        <v>1</v>
      </c>
      <c r="E116" t="s">
        <v>7</v>
      </c>
      <c r="F116" s="3">
        <v>69256.482749999996</v>
      </c>
      <c r="G116" s="3">
        <v>72147.150000000009</v>
      </c>
      <c r="H116">
        <v>0</v>
      </c>
      <c r="I116" s="3">
        <v>-2890.6672500000132</v>
      </c>
      <c r="J116" s="3">
        <v>2890.6672500000132</v>
      </c>
      <c r="K116" s="2">
        <v>4.0066270809034202E-2</v>
      </c>
      <c r="L116" s="6">
        <v>-4.0066270809034202E-2</v>
      </c>
      <c r="M116" t="s">
        <v>30</v>
      </c>
      <c r="N116">
        <f>SUMIFS(Actuals!$F:$F,Actuals!$A:$A,$A116,Actuals!$D:$D,$D116,Actuals!$B:$B,EDATE($B116,-12))</f>
        <v>59429.25</v>
      </c>
      <c r="O116">
        <f>AVERAGE(SUMIFS(Actuals!$F:$F,Actuals!$A:$A,$A116,Actuals!$D:$D,$D116,Actuals!$B:$B,EOMONTH(DATE(2025,$C116-1,1),0))/SUMIFS(Actuals!$F:$F,Actuals!$A:$A,$A116,Actuals!$D:$D,$D116,Actuals!$B:$B,EOMONTH(DATE(2024,$C116-1,1),0)),
 SUMIFS(Actuals!$F:$F,Actuals!$A:$A,$A116,Actuals!$D:$D,$D116,Actuals!$B:$B,EOMONTH(DATE(2025,$C116-2,1),0))/SUMIFS(Actuals!$F:$F,Actuals!$A:$A,$A116,Actuals!$D:$D,$D116,Actuals!$B:$B,EOMONTH(DATE(2024,$C116-2,1),0)),
 SUMIFS(Actuals!$F:$F,Actuals!$A:$A,$A116,Actuals!$D:$D,$D116,Actuals!$B:$B,EOMONTH(DATE(2025,$C116-3,1),0))/SUMIFS(Actuals!$F:$F,Actuals!$A:$A,$A116,Actuals!$D:$D,$D116,Actuals!$B:$B,EOMONTH(DATE(2024,$C116-3,1),0))
)</f>
        <v>1.230334177059214</v>
      </c>
      <c r="P116" s="29">
        <f t="shared" si="6"/>
        <v>73117.837391996291</v>
      </c>
      <c r="Q116" s="2">
        <f t="shared" si="7"/>
        <v>1.34542721645454E-2</v>
      </c>
      <c r="R116" s="29" t="str">
        <f t="shared" si="8"/>
        <v>1 train date (May-Aug)</v>
      </c>
      <c r="S116" s="29">
        <f t="shared" si="9"/>
        <v>0.97740808992841244</v>
      </c>
      <c r="T116" s="29">
        <f t="shared" si="10"/>
        <v>67691.846519837534</v>
      </c>
      <c r="U116" s="2">
        <f t="shared" si="11"/>
        <v>6.1753007293600289E-2</v>
      </c>
    </row>
    <row r="117" spans="1:21">
      <c r="A117">
        <v>9652</v>
      </c>
      <c r="B117" s="1">
        <v>45869</v>
      </c>
      <c r="C117">
        <v>5</v>
      </c>
      <c r="D117">
        <v>1</v>
      </c>
      <c r="E117" t="s">
        <v>7</v>
      </c>
      <c r="F117" s="3">
        <v>70984.405750781254</v>
      </c>
      <c r="G117" s="3">
        <v>57325.5</v>
      </c>
      <c r="H117">
        <v>2</v>
      </c>
      <c r="I117" s="3">
        <v>13658.905750781254</v>
      </c>
      <c r="J117" s="3">
        <v>13658.905750781254</v>
      </c>
      <c r="K117" s="2">
        <v>0.238269282444658</v>
      </c>
      <c r="L117" s="6">
        <v>0.238269282444658</v>
      </c>
      <c r="M117" t="s">
        <v>30</v>
      </c>
      <c r="N117">
        <f>SUMIFS(Actuals!$F:$F,Actuals!$A:$A,$A117,Actuals!$D:$D,$D117,Actuals!$B:$B,EDATE($B117,-12))</f>
        <v>57974.85</v>
      </c>
      <c r="O117">
        <f>AVERAGE(SUMIFS(Actuals!$F:$F,Actuals!$A:$A,$A117,Actuals!$D:$D,$D117,Actuals!$B:$B,EOMONTH(DATE(2025,$C117-1,1),0))/SUMIFS(Actuals!$F:$F,Actuals!$A:$A,$A117,Actuals!$D:$D,$D117,Actuals!$B:$B,EOMONTH(DATE(2024,$C117-1,1),0)),
 SUMIFS(Actuals!$F:$F,Actuals!$A:$A,$A117,Actuals!$D:$D,$D117,Actuals!$B:$B,EOMONTH(DATE(2025,$C117-2,1),0))/SUMIFS(Actuals!$F:$F,Actuals!$A:$A,$A117,Actuals!$D:$D,$D117,Actuals!$B:$B,EOMONTH(DATE(2024,$C117-2,1),0)),
 SUMIFS(Actuals!$F:$F,Actuals!$A:$A,$A117,Actuals!$D:$D,$D117,Actuals!$B:$B,EOMONTH(DATE(2025,$C117-3,1),0))/SUMIFS(Actuals!$F:$F,Actuals!$A:$A,$A117,Actuals!$D:$D,$D117,Actuals!$B:$B,EOMONTH(DATE(2024,$C117-3,1),0))
)</f>
        <v>1.1854169547471647</v>
      </c>
      <c r="P117" s="29">
        <f t="shared" si="6"/>
        <v>68724.370138923652</v>
      </c>
      <c r="Q117" s="2">
        <f t="shared" si="7"/>
        <v>0.19884467015418361</v>
      </c>
      <c r="R117" s="29" t="str">
        <f t="shared" si="8"/>
        <v>1 train date (May-Aug)</v>
      </c>
      <c r="S117" s="29">
        <f t="shared" si="9"/>
        <v>0.97740808992841244</v>
      </c>
      <c r="T117" s="29">
        <f t="shared" si="10"/>
        <v>69380.732439574524</v>
      </c>
      <c r="U117" s="2">
        <f t="shared" si="11"/>
        <v>0.21029441417125927</v>
      </c>
    </row>
    <row r="118" spans="1:21">
      <c r="A118">
        <v>9652</v>
      </c>
      <c r="B118" s="1">
        <v>45869</v>
      </c>
      <c r="C118">
        <v>6</v>
      </c>
      <c r="D118">
        <v>1</v>
      </c>
      <c r="E118" t="s">
        <v>7</v>
      </c>
      <c r="F118" s="3">
        <v>68217.635508749998</v>
      </c>
      <c r="G118" s="3">
        <v>57325.5</v>
      </c>
      <c r="H118">
        <v>1</v>
      </c>
      <c r="I118" s="3">
        <v>10892.135508749998</v>
      </c>
      <c r="J118" s="3">
        <v>10892.135508749998</v>
      </c>
      <c r="K118" s="2">
        <v>0.19000506770547099</v>
      </c>
      <c r="L118" s="6">
        <v>0.19000506770547099</v>
      </c>
      <c r="M118" t="s">
        <v>30</v>
      </c>
      <c r="N118">
        <f>SUMIFS(Actuals!$F:$F,Actuals!$A:$A,$A118,Actuals!$D:$D,$D118,Actuals!$B:$B,EDATE($B118,-12))</f>
        <v>57974.85</v>
      </c>
      <c r="O118">
        <f>AVERAGE(SUMIFS(Actuals!$F:$F,Actuals!$A:$A,$A118,Actuals!$D:$D,$D118,Actuals!$B:$B,EOMONTH(DATE(2025,$C118-1,1),0))/SUMIFS(Actuals!$F:$F,Actuals!$A:$A,$A118,Actuals!$D:$D,$D118,Actuals!$B:$B,EOMONTH(DATE(2024,$C118-1,1),0)),
 SUMIFS(Actuals!$F:$F,Actuals!$A:$A,$A118,Actuals!$D:$D,$D118,Actuals!$B:$B,EOMONTH(DATE(2025,$C118-2,1),0))/SUMIFS(Actuals!$F:$F,Actuals!$A:$A,$A118,Actuals!$D:$D,$D118,Actuals!$B:$B,EOMONTH(DATE(2024,$C118-2,1),0)),
 SUMIFS(Actuals!$F:$F,Actuals!$A:$A,$A118,Actuals!$D:$D,$D118,Actuals!$B:$B,EOMONTH(DATE(2025,$C118-3,1),0))/SUMIFS(Actuals!$F:$F,Actuals!$A:$A,$A118,Actuals!$D:$D,$D118,Actuals!$B:$B,EOMONTH(DATE(2024,$C118-3,1),0))
)</f>
        <v>1.230334177059214</v>
      </c>
      <c r="P118" s="29">
        <f t="shared" si="6"/>
        <v>71328.439364881371</v>
      </c>
      <c r="Q118" s="2">
        <f t="shared" si="7"/>
        <v>0.24427068869667723</v>
      </c>
      <c r="R118" s="29" t="str">
        <f t="shared" si="8"/>
        <v>1 train date (May-Aug)</v>
      </c>
      <c r="S118" s="29">
        <f t="shared" si="9"/>
        <v>0.97740808992841244</v>
      </c>
      <c r="T118" s="29">
        <f t="shared" si="10"/>
        <v>66676.468822039984</v>
      </c>
      <c r="U118" s="2">
        <f t="shared" si="11"/>
        <v>0.16312058023113596</v>
      </c>
    </row>
    <row r="119" spans="1:21">
      <c r="A119">
        <v>9652</v>
      </c>
      <c r="B119" s="1">
        <v>45869</v>
      </c>
      <c r="C119">
        <v>7</v>
      </c>
      <c r="D119">
        <v>1</v>
      </c>
      <c r="E119" t="s">
        <v>7</v>
      </c>
      <c r="F119" s="3">
        <v>71786.414250000002</v>
      </c>
      <c r="G119" s="3">
        <v>57325.5</v>
      </c>
      <c r="H119">
        <v>0</v>
      </c>
      <c r="I119" s="3">
        <v>14460.914250000002</v>
      </c>
      <c r="J119" s="3">
        <v>14460.914250000002</v>
      </c>
      <c r="K119" s="2">
        <v>0.25225971426328597</v>
      </c>
      <c r="L119" s="6">
        <v>0.25225971426328597</v>
      </c>
      <c r="M119" t="s">
        <v>30</v>
      </c>
      <c r="N119">
        <f>SUMIFS(Actuals!$F:$F,Actuals!$A:$A,$A119,Actuals!$D:$D,$D119,Actuals!$B:$B,EDATE($B119,-12))</f>
        <v>57974.85</v>
      </c>
      <c r="O119">
        <f>AVERAGE(SUMIFS(Actuals!$F:$F,Actuals!$A:$A,$A119,Actuals!$D:$D,$D119,Actuals!$B:$B,EOMONTH(DATE(2025,$C119-1,1),0))/SUMIFS(Actuals!$F:$F,Actuals!$A:$A,$A119,Actuals!$D:$D,$D119,Actuals!$B:$B,EOMONTH(DATE(2024,$C119-1,1),0)),
 SUMIFS(Actuals!$F:$F,Actuals!$A:$A,$A119,Actuals!$D:$D,$D119,Actuals!$B:$B,EOMONTH(DATE(2025,$C119-2,1),0))/SUMIFS(Actuals!$F:$F,Actuals!$A:$A,$A119,Actuals!$D:$D,$D119,Actuals!$B:$B,EOMONTH(DATE(2024,$C119-2,1),0)),
 SUMIFS(Actuals!$F:$F,Actuals!$A:$A,$A119,Actuals!$D:$D,$D119,Actuals!$B:$B,EOMONTH(DATE(2025,$C119-3,1),0))/SUMIFS(Actuals!$F:$F,Actuals!$A:$A,$A119,Actuals!$D:$D,$D119,Actuals!$B:$B,EOMONTH(DATE(2024,$C119-3,1),0))
)</f>
        <v>1.2434355997392383</v>
      </c>
      <c r="P119" s="29">
        <f t="shared" si="6"/>
        <v>72087.992379542382</v>
      </c>
      <c r="Q119" s="2">
        <f t="shared" si="7"/>
        <v>0.25752051669051962</v>
      </c>
      <c r="R119" s="29" t="str">
        <f t="shared" si="8"/>
        <v>1 train date (May-Aug)</v>
      </c>
      <c r="S119" s="29">
        <f t="shared" si="9"/>
        <v>0.97740808992841244</v>
      </c>
      <c r="T119" s="29">
        <f t="shared" si="10"/>
        <v>70164.622034902277</v>
      </c>
      <c r="U119" s="2">
        <f t="shared" si="11"/>
        <v>0.22396877541237803</v>
      </c>
    </row>
    <row r="120" spans="1:21">
      <c r="A120">
        <v>9652</v>
      </c>
      <c r="B120" s="1">
        <v>45900</v>
      </c>
      <c r="C120">
        <v>5</v>
      </c>
      <c r="D120">
        <v>1</v>
      </c>
      <c r="E120" t="s">
        <v>7</v>
      </c>
      <c r="F120" s="3">
        <v>69209.795607011722</v>
      </c>
      <c r="G120" s="3">
        <v>60817.5</v>
      </c>
      <c r="H120">
        <v>3</v>
      </c>
      <c r="I120" s="3">
        <v>8392.2956070117216</v>
      </c>
      <c r="J120" s="3">
        <v>8392.2956070117216</v>
      </c>
      <c r="K120" s="2">
        <v>0.13799145981027999</v>
      </c>
      <c r="L120" s="6">
        <v>0.13799145981027999</v>
      </c>
      <c r="M120" t="s">
        <v>30</v>
      </c>
      <c r="N120">
        <f>SUMIFS(Actuals!$F:$F,Actuals!$A:$A,$A120,Actuals!$D:$D,$D120,Actuals!$B:$B,EDATE($B120,-12))</f>
        <v>61949.25</v>
      </c>
      <c r="O120">
        <f>AVERAGE(SUMIFS(Actuals!$F:$F,Actuals!$A:$A,$A120,Actuals!$D:$D,$D120,Actuals!$B:$B,EOMONTH(DATE(2025,$C120-1,1),0))/SUMIFS(Actuals!$F:$F,Actuals!$A:$A,$A120,Actuals!$D:$D,$D120,Actuals!$B:$B,EOMONTH(DATE(2024,$C120-1,1),0)),
 SUMIFS(Actuals!$F:$F,Actuals!$A:$A,$A120,Actuals!$D:$D,$D120,Actuals!$B:$B,EOMONTH(DATE(2025,$C120-2,1),0))/SUMIFS(Actuals!$F:$F,Actuals!$A:$A,$A120,Actuals!$D:$D,$D120,Actuals!$B:$B,EOMONTH(DATE(2024,$C120-2,1),0)),
 SUMIFS(Actuals!$F:$F,Actuals!$A:$A,$A120,Actuals!$D:$D,$D120,Actuals!$B:$B,EOMONTH(DATE(2025,$C120-3,1),0))/SUMIFS(Actuals!$F:$F,Actuals!$A:$A,$A120,Actuals!$D:$D,$D120,Actuals!$B:$B,EOMONTH(DATE(2024,$C120-3,1),0))
)</f>
        <v>1.1854169547471647</v>
      </c>
      <c r="P120" s="29">
        <f t="shared" si="6"/>
        <v>73435.691283870794</v>
      </c>
      <c r="Q120" s="2">
        <f t="shared" si="7"/>
        <v>0.20747632316143863</v>
      </c>
      <c r="R120" s="29" t="str">
        <f t="shared" si="8"/>
        <v>1 train date (May-Aug)</v>
      </c>
      <c r="S120" s="29">
        <f t="shared" si="9"/>
        <v>0.97740808992841244</v>
      </c>
      <c r="T120" s="29">
        <f t="shared" si="10"/>
        <v>67646.214128585154</v>
      </c>
      <c r="U120" s="2">
        <f t="shared" si="11"/>
        <v>0.11228205908801174</v>
      </c>
    </row>
    <row r="121" spans="1:21">
      <c r="A121">
        <v>9652</v>
      </c>
      <c r="B121" s="1">
        <v>45900</v>
      </c>
      <c r="C121">
        <v>6</v>
      </c>
      <c r="D121">
        <v>1</v>
      </c>
      <c r="E121" t="s">
        <v>7</v>
      </c>
      <c r="F121" s="3">
        <v>67194.370976118735</v>
      </c>
      <c r="G121" s="3">
        <v>60817.5</v>
      </c>
      <c r="H121">
        <v>2</v>
      </c>
      <c r="I121" s="3">
        <v>6376.8709761187347</v>
      </c>
      <c r="J121" s="3">
        <v>6376.8709761187347</v>
      </c>
      <c r="K121" s="2">
        <v>0.104852566713836</v>
      </c>
      <c r="L121" s="6">
        <v>0.104852566713836</v>
      </c>
      <c r="M121" t="s">
        <v>30</v>
      </c>
      <c r="N121">
        <f>SUMIFS(Actuals!$F:$F,Actuals!$A:$A,$A121,Actuals!$D:$D,$D121,Actuals!$B:$B,EDATE($B121,-12))</f>
        <v>61949.25</v>
      </c>
      <c r="O121">
        <f>AVERAGE(SUMIFS(Actuals!$F:$F,Actuals!$A:$A,$A121,Actuals!$D:$D,$D121,Actuals!$B:$B,EOMONTH(DATE(2025,$C121-1,1),0))/SUMIFS(Actuals!$F:$F,Actuals!$A:$A,$A121,Actuals!$D:$D,$D121,Actuals!$B:$B,EOMONTH(DATE(2024,$C121-1,1),0)),
 SUMIFS(Actuals!$F:$F,Actuals!$A:$A,$A121,Actuals!$D:$D,$D121,Actuals!$B:$B,EOMONTH(DATE(2025,$C121-2,1),0))/SUMIFS(Actuals!$F:$F,Actuals!$A:$A,$A121,Actuals!$D:$D,$D121,Actuals!$B:$B,EOMONTH(DATE(2024,$C121-2,1),0)),
 SUMIFS(Actuals!$F:$F,Actuals!$A:$A,$A121,Actuals!$D:$D,$D121,Actuals!$B:$B,EOMONTH(DATE(2025,$C121-3,1),0))/SUMIFS(Actuals!$F:$F,Actuals!$A:$A,$A121,Actuals!$D:$D,$D121,Actuals!$B:$B,EOMONTH(DATE(2024,$C121-3,1),0))
)</f>
        <v>1.230334177059214</v>
      </c>
      <c r="P121" s="29">
        <f t="shared" si="6"/>
        <v>76218.279518185518</v>
      </c>
      <c r="Q121" s="2">
        <f t="shared" si="7"/>
        <v>0.25322940795306481</v>
      </c>
      <c r="R121" s="29" t="str">
        <f t="shared" si="8"/>
        <v>1 train date (May-Aug)</v>
      </c>
      <c r="S121" s="29">
        <f t="shared" si="9"/>
        <v>0.97740808992841244</v>
      </c>
      <c r="T121" s="29">
        <f t="shared" si="10"/>
        <v>65676.321789709371</v>
      </c>
      <c r="U121" s="2">
        <f t="shared" si="11"/>
        <v>7.9891836884274606E-2</v>
      </c>
    </row>
    <row r="122" spans="1:21">
      <c r="A122">
        <v>9652</v>
      </c>
      <c r="B122" s="1">
        <v>45900</v>
      </c>
      <c r="C122">
        <v>7</v>
      </c>
      <c r="D122">
        <v>1</v>
      </c>
      <c r="E122" t="s">
        <v>7</v>
      </c>
      <c r="F122" s="3">
        <v>71427.482178749997</v>
      </c>
      <c r="G122" s="3">
        <v>60817.5</v>
      </c>
      <c r="H122">
        <v>1</v>
      </c>
      <c r="I122" s="3">
        <v>10609.982178749997</v>
      </c>
      <c r="J122" s="3">
        <v>10609.982178749997</v>
      </c>
      <c r="K122" s="2">
        <v>0.17445607232704399</v>
      </c>
      <c r="L122" s="6">
        <v>0.17445607232704399</v>
      </c>
      <c r="M122" t="s">
        <v>30</v>
      </c>
      <c r="N122">
        <f>SUMIFS(Actuals!$F:$F,Actuals!$A:$A,$A122,Actuals!$D:$D,$D122,Actuals!$B:$B,EDATE($B122,-12))</f>
        <v>61949.25</v>
      </c>
      <c r="O122">
        <f>AVERAGE(SUMIFS(Actuals!$F:$F,Actuals!$A:$A,$A122,Actuals!$D:$D,$D122,Actuals!$B:$B,EOMONTH(DATE(2025,$C122-1,1),0))/SUMIFS(Actuals!$F:$F,Actuals!$A:$A,$A122,Actuals!$D:$D,$D122,Actuals!$B:$B,EOMONTH(DATE(2024,$C122-1,1),0)),
 SUMIFS(Actuals!$F:$F,Actuals!$A:$A,$A122,Actuals!$D:$D,$D122,Actuals!$B:$B,EOMONTH(DATE(2025,$C122-2,1),0))/SUMIFS(Actuals!$F:$F,Actuals!$A:$A,$A122,Actuals!$D:$D,$D122,Actuals!$B:$B,EOMONTH(DATE(2024,$C122-2,1),0)),
 SUMIFS(Actuals!$F:$F,Actuals!$A:$A,$A122,Actuals!$D:$D,$D122,Actuals!$B:$B,EOMONTH(DATE(2025,$C122-3,1),0))/SUMIFS(Actuals!$F:$F,Actuals!$A:$A,$A122,Actuals!$D:$D,$D122,Actuals!$B:$B,EOMONTH(DATE(2024,$C122-3,1),0))
)</f>
        <v>1.2434355997392383</v>
      </c>
      <c r="P122" s="29">
        <f t="shared" si="6"/>
        <v>77029.902827146012</v>
      </c>
      <c r="Q122" s="2">
        <f t="shared" si="7"/>
        <v>0.26657463439217349</v>
      </c>
      <c r="R122" s="29" t="str">
        <f t="shared" si="8"/>
        <v>1 train date (May-Aug)</v>
      </c>
      <c r="S122" s="29">
        <f t="shared" si="9"/>
        <v>0.97740808992841244</v>
      </c>
      <c r="T122" s="29">
        <f t="shared" si="10"/>
        <v>69813.798924727758</v>
      </c>
      <c r="U122" s="2">
        <f t="shared" si="11"/>
        <v>0.14792286635800153</v>
      </c>
    </row>
    <row r="123" spans="1:21">
      <c r="A123">
        <v>9652</v>
      </c>
      <c r="B123" s="1">
        <v>45900</v>
      </c>
      <c r="C123">
        <v>8</v>
      </c>
      <c r="D123">
        <v>1</v>
      </c>
      <c r="E123" t="s">
        <v>7</v>
      </c>
      <c r="F123" s="3">
        <v>59331.892500000002</v>
      </c>
      <c r="G123" s="3">
        <v>60817.5</v>
      </c>
      <c r="H123">
        <v>0</v>
      </c>
      <c r="I123" s="3">
        <v>-1485.6074999999983</v>
      </c>
      <c r="J123" s="3">
        <v>1485.6074999999983</v>
      </c>
      <c r="K123" s="2">
        <v>2.44273029966703E-2</v>
      </c>
      <c r="L123" s="6">
        <v>-2.44273029966703E-2</v>
      </c>
      <c r="M123" t="s">
        <v>30</v>
      </c>
      <c r="N123">
        <f>SUMIFS(Actuals!$F:$F,Actuals!$A:$A,$A123,Actuals!$D:$D,$D123,Actuals!$B:$B,EDATE($B123,-12))</f>
        <v>61949.25</v>
      </c>
      <c r="O123">
        <f>AVERAGE(SUMIFS(Actuals!$F:$F,Actuals!$A:$A,$A123,Actuals!$D:$D,$D123,Actuals!$B:$B,EOMONTH(DATE(2025,$C123-1,1),0))/SUMIFS(Actuals!$F:$F,Actuals!$A:$A,$A123,Actuals!$D:$D,$D123,Actuals!$B:$B,EOMONTH(DATE(2024,$C123-1,1),0)),
 SUMIFS(Actuals!$F:$F,Actuals!$A:$A,$A123,Actuals!$D:$D,$D123,Actuals!$B:$B,EOMONTH(DATE(2025,$C123-2,1),0))/SUMIFS(Actuals!$F:$F,Actuals!$A:$A,$A123,Actuals!$D:$D,$D123,Actuals!$B:$B,EOMONTH(DATE(2024,$C123-2,1),0)),
 SUMIFS(Actuals!$F:$F,Actuals!$A:$A,$A123,Actuals!$D:$D,$D123,Actuals!$B:$B,EOMONTH(DATE(2025,$C123-3,1),0))/SUMIFS(Actuals!$F:$F,Actuals!$A:$A,$A123,Actuals!$D:$D,$D123,Actuals!$B:$B,EOMONTH(DATE(2024,$C123-3,1),0))
)</f>
        <v>1.1514961482154336</v>
      </c>
      <c r="P123" s="29">
        <f t="shared" si="6"/>
        <v>71334.322759834948</v>
      </c>
      <c r="Q123" s="2">
        <f t="shared" si="7"/>
        <v>0.17292428593472187</v>
      </c>
      <c r="R123" s="29" t="str">
        <f t="shared" si="8"/>
        <v>1 train date (May-Aug)</v>
      </c>
      <c r="S123" s="29">
        <f t="shared" si="9"/>
        <v>0.97740808992841244</v>
      </c>
      <c r="T123" s="29">
        <f t="shared" si="10"/>
        <v>57991.471720262904</v>
      </c>
      <c r="U123" s="2">
        <f t="shared" si="11"/>
        <v>4.6467353635665662E-2</v>
      </c>
    </row>
    <row r="124" spans="1:21">
      <c r="A124">
        <v>9652</v>
      </c>
      <c r="B124" s="1">
        <v>45930</v>
      </c>
      <c r="C124">
        <v>5</v>
      </c>
      <c r="D124">
        <v>1</v>
      </c>
      <c r="E124" t="s">
        <v>7</v>
      </c>
      <c r="F124" s="3">
        <v>67479.550716836427</v>
      </c>
      <c r="G124" s="3">
        <v>63745.65</v>
      </c>
      <c r="H124">
        <v>4</v>
      </c>
      <c r="I124" s="3">
        <v>3733.900716836426</v>
      </c>
      <c r="J124" s="3">
        <v>3733.900716836426</v>
      </c>
      <c r="K124" s="2">
        <v>5.8574988518219302E-2</v>
      </c>
      <c r="L124" s="6">
        <v>5.8574988518219302E-2</v>
      </c>
      <c r="M124" t="s">
        <v>30</v>
      </c>
      <c r="N124">
        <f>SUMIFS(Actuals!$F:$F,Actuals!$A:$A,$A124,Actuals!$D:$D,$D124,Actuals!$B:$B,EDATE($B124,-12))</f>
        <v>63048.15</v>
      </c>
      <c r="O124">
        <f>AVERAGE(SUMIFS(Actuals!$F:$F,Actuals!$A:$A,$A124,Actuals!$D:$D,$D124,Actuals!$B:$B,EOMONTH(DATE(2025,$C124-1,1),0))/SUMIFS(Actuals!$F:$F,Actuals!$A:$A,$A124,Actuals!$D:$D,$D124,Actuals!$B:$B,EOMONTH(DATE(2024,$C124-1,1),0)),
 SUMIFS(Actuals!$F:$F,Actuals!$A:$A,$A124,Actuals!$D:$D,$D124,Actuals!$B:$B,EOMONTH(DATE(2025,$C124-2,1),0))/SUMIFS(Actuals!$F:$F,Actuals!$A:$A,$A124,Actuals!$D:$D,$D124,Actuals!$B:$B,EOMONTH(DATE(2024,$C124-2,1),0)),
 SUMIFS(Actuals!$F:$F,Actuals!$A:$A,$A124,Actuals!$D:$D,$D124,Actuals!$B:$B,EOMONTH(DATE(2025,$C124-3,1),0))/SUMIFS(Actuals!$F:$F,Actuals!$A:$A,$A124,Actuals!$D:$D,$D124,Actuals!$B:$B,EOMONTH(DATE(2024,$C124-3,1),0))
)</f>
        <v>1.1854169547471647</v>
      </c>
      <c r="P124" s="29">
        <f t="shared" si="6"/>
        <v>74738.345975442455</v>
      </c>
      <c r="Q124" s="2">
        <f t="shared" si="7"/>
        <v>0.172446213591711</v>
      </c>
      <c r="R124" s="29" t="str">
        <f t="shared" si="8"/>
        <v>1 train date (May-Aug)</v>
      </c>
      <c r="S124" s="29">
        <f t="shared" si="9"/>
        <v>0.97740808992841244</v>
      </c>
      <c r="T124" s="29">
        <f t="shared" si="10"/>
        <v>65955.058775370533</v>
      </c>
      <c r="U124" s="2">
        <f t="shared" si="11"/>
        <v>3.4659757573583951E-2</v>
      </c>
    </row>
    <row r="125" spans="1:21">
      <c r="A125">
        <v>9652</v>
      </c>
      <c r="B125" s="1">
        <v>45930</v>
      </c>
      <c r="C125">
        <v>6</v>
      </c>
      <c r="D125">
        <v>1</v>
      </c>
      <c r="E125" t="s">
        <v>7</v>
      </c>
      <c r="F125" s="3">
        <v>66186.455411476956</v>
      </c>
      <c r="G125" s="3">
        <v>63745.65</v>
      </c>
      <c r="H125">
        <v>3</v>
      </c>
      <c r="I125" s="3">
        <v>2440.8054114769548</v>
      </c>
      <c r="J125" s="3">
        <v>2440.8054114769548</v>
      </c>
      <c r="K125" s="2">
        <v>3.8289756422233603E-2</v>
      </c>
      <c r="L125" s="6">
        <v>3.8289756422233603E-2</v>
      </c>
      <c r="M125" t="s">
        <v>30</v>
      </c>
      <c r="N125">
        <f>SUMIFS(Actuals!$F:$F,Actuals!$A:$A,$A125,Actuals!$D:$D,$D125,Actuals!$B:$B,EDATE($B125,-12))</f>
        <v>63048.15</v>
      </c>
      <c r="O125">
        <f>AVERAGE(SUMIFS(Actuals!$F:$F,Actuals!$A:$A,$A125,Actuals!$D:$D,$D125,Actuals!$B:$B,EOMONTH(DATE(2025,$C125-1,1),0))/SUMIFS(Actuals!$F:$F,Actuals!$A:$A,$A125,Actuals!$D:$D,$D125,Actuals!$B:$B,EOMONTH(DATE(2024,$C125-1,1),0)),
 SUMIFS(Actuals!$F:$F,Actuals!$A:$A,$A125,Actuals!$D:$D,$D125,Actuals!$B:$B,EOMONTH(DATE(2025,$C125-2,1),0))/SUMIFS(Actuals!$F:$F,Actuals!$A:$A,$A125,Actuals!$D:$D,$D125,Actuals!$B:$B,EOMONTH(DATE(2024,$C125-2,1),0)),
 SUMIFS(Actuals!$F:$F,Actuals!$A:$A,$A125,Actuals!$D:$D,$D125,Actuals!$B:$B,EOMONTH(DATE(2025,$C125-3,1),0))/SUMIFS(Actuals!$F:$F,Actuals!$A:$A,$A125,Actuals!$D:$D,$D125,Actuals!$B:$B,EOMONTH(DATE(2024,$C125-3,1),0))
)</f>
        <v>1.230334177059214</v>
      </c>
      <c r="P125" s="29">
        <f t="shared" si="6"/>
        <v>77570.293745355884</v>
      </c>
      <c r="Q125" s="2">
        <f t="shared" si="7"/>
        <v>0.21687195511153909</v>
      </c>
      <c r="R125" s="29" t="str">
        <f t="shared" si="8"/>
        <v>1 train date (May-Aug)</v>
      </c>
      <c r="S125" s="29">
        <f t="shared" si="9"/>
        <v>0.97740808992841244</v>
      </c>
      <c r="T125" s="29">
        <f t="shared" si="10"/>
        <v>64691.176962863727</v>
      </c>
      <c r="U125" s="2">
        <f t="shared" si="11"/>
        <v>1.48328076168919E-2</v>
      </c>
    </row>
    <row r="126" spans="1:21">
      <c r="A126">
        <v>9652</v>
      </c>
      <c r="B126" s="1">
        <v>45930</v>
      </c>
      <c r="C126">
        <v>7</v>
      </c>
      <c r="D126">
        <v>1</v>
      </c>
      <c r="E126" t="s">
        <v>7</v>
      </c>
      <c r="F126" s="3">
        <v>71070.344767856237</v>
      </c>
      <c r="G126" s="3">
        <v>63745.65</v>
      </c>
      <c r="H126">
        <v>2</v>
      </c>
      <c r="I126" s="3">
        <v>7324.6947678562356</v>
      </c>
      <c r="J126" s="3">
        <v>7324.6947678562356</v>
      </c>
      <c r="K126" s="2">
        <v>0.114905013406503</v>
      </c>
      <c r="L126" s="6">
        <v>0.114905013406503</v>
      </c>
      <c r="M126" t="s">
        <v>30</v>
      </c>
      <c r="N126">
        <f>SUMIFS(Actuals!$F:$F,Actuals!$A:$A,$A126,Actuals!$D:$D,$D126,Actuals!$B:$B,EDATE($B126,-12))</f>
        <v>63048.15</v>
      </c>
      <c r="O126">
        <f>AVERAGE(SUMIFS(Actuals!$F:$F,Actuals!$A:$A,$A126,Actuals!$D:$D,$D126,Actuals!$B:$B,EOMONTH(DATE(2025,$C126-1,1),0))/SUMIFS(Actuals!$F:$F,Actuals!$A:$A,$A126,Actuals!$D:$D,$D126,Actuals!$B:$B,EOMONTH(DATE(2024,$C126-1,1),0)),
 SUMIFS(Actuals!$F:$F,Actuals!$A:$A,$A126,Actuals!$D:$D,$D126,Actuals!$B:$B,EOMONTH(DATE(2025,$C126-2,1),0))/SUMIFS(Actuals!$F:$F,Actuals!$A:$A,$A126,Actuals!$D:$D,$D126,Actuals!$B:$B,EOMONTH(DATE(2024,$C126-2,1),0)),
 SUMIFS(Actuals!$F:$F,Actuals!$A:$A,$A126,Actuals!$D:$D,$D126,Actuals!$B:$B,EOMONTH(DATE(2025,$C126-3,1),0))/SUMIFS(Actuals!$F:$F,Actuals!$A:$A,$A126,Actuals!$D:$D,$D126,Actuals!$B:$B,EOMONTH(DATE(2024,$C126-3,1),0))
)</f>
        <v>1.2434355997392383</v>
      </c>
      <c r="P126" s="29">
        <f t="shared" si="6"/>
        <v>78396.314207699455</v>
      </c>
      <c r="Q126" s="2">
        <f t="shared" si="7"/>
        <v>0.22983002303215128</v>
      </c>
      <c r="R126" s="29" t="str">
        <f t="shared" si="8"/>
        <v>1 train date (May-Aug)</v>
      </c>
      <c r="S126" s="29">
        <f t="shared" si="9"/>
        <v>0.97740808992841244</v>
      </c>
      <c r="T126" s="29">
        <f t="shared" si="10"/>
        <v>69464.729930104106</v>
      </c>
      <c r="U126" s="2">
        <f t="shared" si="11"/>
        <v>8.9717179605260974E-2</v>
      </c>
    </row>
    <row r="127" spans="1:21">
      <c r="A127">
        <v>9652</v>
      </c>
      <c r="B127" s="1">
        <v>45930</v>
      </c>
      <c r="C127">
        <v>8</v>
      </c>
      <c r="D127">
        <v>1</v>
      </c>
      <c r="E127" t="s">
        <v>7</v>
      </c>
      <c r="F127" s="3">
        <v>61408.5087375</v>
      </c>
      <c r="G127" s="3">
        <v>63745.65</v>
      </c>
      <c r="H127">
        <v>1</v>
      </c>
      <c r="I127" s="3">
        <v>-2337.1412625000012</v>
      </c>
      <c r="J127" s="3">
        <v>2337.1412625000012</v>
      </c>
      <c r="K127" s="2">
        <v>3.6663541159279098E-2</v>
      </c>
      <c r="L127" s="6">
        <v>-3.6663541159279098E-2</v>
      </c>
      <c r="M127" t="s">
        <v>30</v>
      </c>
      <c r="N127">
        <f>SUMIFS(Actuals!$F:$F,Actuals!$A:$A,$A127,Actuals!$D:$D,$D127,Actuals!$B:$B,EDATE($B127,-12))</f>
        <v>63048.15</v>
      </c>
      <c r="O127">
        <f>AVERAGE(SUMIFS(Actuals!$F:$F,Actuals!$A:$A,$A127,Actuals!$D:$D,$D127,Actuals!$B:$B,EOMONTH(DATE(2025,$C127-1,1),0))/SUMIFS(Actuals!$F:$F,Actuals!$A:$A,$A127,Actuals!$D:$D,$D127,Actuals!$B:$B,EOMONTH(DATE(2024,$C127-1,1),0)),
 SUMIFS(Actuals!$F:$F,Actuals!$A:$A,$A127,Actuals!$D:$D,$D127,Actuals!$B:$B,EOMONTH(DATE(2025,$C127-2,1),0))/SUMIFS(Actuals!$F:$F,Actuals!$A:$A,$A127,Actuals!$D:$D,$D127,Actuals!$B:$B,EOMONTH(DATE(2024,$C127-2,1),0)),
 SUMIFS(Actuals!$F:$F,Actuals!$A:$A,$A127,Actuals!$D:$D,$D127,Actuals!$B:$B,EOMONTH(DATE(2025,$C127-3,1),0))/SUMIFS(Actuals!$F:$F,Actuals!$A:$A,$A127,Actuals!$D:$D,$D127,Actuals!$B:$B,EOMONTH(DATE(2024,$C127-3,1),0))
)</f>
        <v>1.1514961482154336</v>
      </c>
      <c r="P127" s="29">
        <f t="shared" si="6"/>
        <v>72599.701877108891</v>
      </c>
      <c r="Q127" s="2">
        <f t="shared" si="7"/>
        <v>0.13889656591640198</v>
      </c>
      <c r="R127" s="29" t="str">
        <f t="shared" si="8"/>
        <v>1 train date (May-Aug)</v>
      </c>
      <c r="S127" s="29">
        <f t="shared" si="9"/>
        <v>0.97740808992841244</v>
      </c>
      <c r="T127" s="29">
        <f t="shared" si="10"/>
        <v>60021.173230472101</v>
      </c>
      <c r="U127" s="2">
        <f t="shared" si="11"/>
        <v>5.8427151806090309E-2</v>
      </c>
    </row>
    <row r="128" spans="1:21">
      <c r="A128">
        <v>9652</v>
      </c>
      <c r="B128" s="1">
        <v>45930</v>
      </c>
      <c r="C128">
        <v>9</v>
      </c>
      <c r="D128">
        <v>1</v>
      </c>
      <c r="E128" t="s">
        <v>7</v>
      </c>
      <c r="F128" s="3">
        <v>62459.572499999995</v>
      </c>
      <c r="G128" s="3">
        <v>63745.65</v>
      </c>
      <c r="H128">
        <v>0</v>
      </c>
      <c r="I128" s="3">
        <v>-1286.0775000000067</v>
      </c>
      <c r="J128" s="3">
        <v>1286.0775000000067</v>
      </c>
      <c r="K128" s="2">
        <v>2.01751413625872E-2</v>
      </c>
      <c r="L128" s="6">
        <v>-2.01751413625872E-2</v>
      </c>
      <c r="M128" t="s">
        <v>30</v>
      </c>
      <c r="N128">
        <f>SUMIFS(Actuals!$F:$F,Actuals!$A:$A,$A128,Actuals!$D:$D,$D128,Actuals!$B:$B,EDATE($B128,-12))</f>
        <v>63048.15</v>
      </c>
      <c r="O128">
        <f>AVERAGE(SUMIFS(Actuals!$F:$F,Actuals!$A:$A,$A128,Actuals!$D:$D,$D128,Actuals!$B:$B,EOMONTH(DATE(2025,$C128-1,1),0))/SUMIFS(Actuals!$F:$F,Actuals!$A:$A,$A128,Actuals!$D:$D,$D128,Actuals!$B:$B,EOMONTH(DATE(2024,$C128-1,1),0)),
 SUMIFS(Actuals!$F:$F,Actuals!$A:$A,$A128,Actuals!$D:$D,$D128,Actuals!$B:$B,EOMONTH(DATE(2025,$C128-2,1),0))/SUMIFS(Actuals!$F:$F,Actuals!$A:$A,$A128,Actuals!$D:$D,$D128,Actuals!$B:$B,EOMONTH(DATE(2024,$C128-2,1),0)),
 SUMIFS(Actuals!$F:$F,Actuals!$A:$A,$A128,Actuals!$D:$D,$D128,Actuals!$B:$B,EOMONTH(DATE(2025,$C128-3,1),0))/SUMIFS(Actuals!$F:$F,Actuals!$A:$A,$A128,Actuals!$D:$D,$D128,Actuals!$B:$B,EOMONTH(DATE(2024,$C128-3,1),0))
)</f>
        <v>1.0615103829104724</v>
      </c>
      <c r="P128" s="29">
        <f t="shared" si="6"/>
        <v>66926.265848296898</v>
      </c>
      <c r="Q128" s="2">
        <f t="shared" si="7"/>
        <v>4.9895417935135911E-2</v>
      </c>
      <c r="R128" s="29" t="str">
        <f t="shared" si="8"/>
        <v>2 Test data (Sep-Nov)</v>
      </c>
      <c r="S128" s="29">
        <f t="shared" si="9"/>
        <v>0.97740808992841244</v>
      </c>
      <c r="T128" s="29">
        <f t="shared" si="10"/>
        <v>61048.491454970193</v>
      </c>
      <c r="U128" s="2">
        <f t="shared" si="11"/>
        <v>4.2311256454829589E-2</v>
      </c>
    </row>
    <row r="129" spans="1:21">
      <c r="A129">
        <v>9652</v>
      </c>
      <c r="B129" s="1">
        <v>45961</v>
      </c>
      <c r="C129">
        <v>5</v>
      </c>
      <c r="D129">
        <v>1</v>
      </c>
      <c r="E129" t="s">
        <v>7</v>
      </c>
      <c r="F129" s="3">
        <v>65792.561948915507</v>
      </c>
      <c r="G129" s="3">
        <v>63435.6</v>
      </c>
      <c r="H129">
        <v>5</v>
      </c>
      <c r="I129" s="3">
        <v>2356.9619489155084</v>
      </c>
      <c r="J129" s="3">
        <v>2356.9619489155084</v>
      </c>
      <c r="K129" s="2">
        <v>3.7155192808383801E-2</v>
      </c>
      <c r="L129" s="6">
        <v>3.7155192808383801E-2</v>
      </c>
      <c r="M129" t="s">
        <v>30</v>
      </c>
      <c r="N129">
        <f>SUMIFS(Actuals!$F:$F,Actuals!$A:$A,$A129,Actuals!$D:$D,$D129,Actuals!$B:$B,EDATE($B129,-12))</f>
        <v>53221.5</v>
      </c>
      <c r="O129">
        <f>AVERAGE(SUMIFS(Actuals!$F:$F,Actuals!$A:$A,$A129,Actuals!$D:$D,$D129,Actuals!$B:$B,EOMONTH(DATE(2025,$C129-1,1),0))/SUMIFS(Actuals!$F:$F,Actuals!$A:$A,$A129,Actuals!$D:$D,$D129,Actuals!$B:$B,EOMONTH(DATE(2024,$C129-1,1),0)),
 SUMIFS(Actuals!$F:$F,Actuals!$A:$A,$A129,Actuals!$D:$D,$D129,Actuals!$B:$B,EOMONTH(DATE(2025,$C129-2,1),0))/SUMIFS(Actuals!$F:$F,Actuals!$A:$A,$A129,Actuals!$D:$D,$D129,Actuals!$B:$B,EOMONTH(DATE(2024,$C129-2,1),0)),
 SUMIFS(Actuals!$F:$F,Actuals!$A:$A,$A129,Actuals!$D:$D,$D129,Actuals!$B:$B,EOMONTH(DATE(2025,$C129-3,1),0))/SUMIFS(Actuals!$F:$F,Actuals!$A:$A,$A129,Actuals!$D:$D,$D129,Actuals!$B:$B,EOMONTH(DATE(2024,$C129-3,1),0))
)</f>
        <v>1.1854169547471647</v>
      </c>
      <c r="P129" s="29">
        <f t="shared" si="6"/>
        <v>63089.668457076223</v>
      </c>
      <c r="Q129" s="2">
        <f t="shared" si="7"/>
        <v>5.4532713953013116E-3</v>
      </c>
      <c r="R129" s="29" t="str">
        <f t="shared" si="8"/>
        <v>1 train date (May-Aug)</v>
      </c>
      <c r="S129" s="29">
        <f t="shared" si="9"/>
        <v>0.97740808992841244</v>
      </c>
      <c r="T129" s="29">
        <f t="shared" si="10"/>
        <v>64306.182305986251</v>
      </c>
      <c r="U129" s="2">
        <f t="shared" si="11"/>
        <v>1.3723875962176639E-2</v>
      </c>
    </row>
    <row r="130" spans="1:21">
      <c r="A130">
        <v>9652</v>
      </c>
      <c r="B130" s="1">
        <v>45961</v>
      </c>
      <c r="C130">
        <v>6</v>
      </c>
      <c r="D130">
        <v>1</v>
      </c>
      <c r="E130" t="s">
        <v>7</v>
      </c>
      <c r="F130" s="3">
        <v>65193.6585803048</v>
      </c>
      <c r="G130" s="3">
        <v>63435.6</v>
      </c>
      <c r="H130">
        <v>4</v>
      </c>
      <c r="I130" s="3">
        <v>1758.0585803048016</v>
      </c>
      <c r="J130" s="3">
        <v>1758.0585803048016</v>
      </c>
      <c r="K130" s="2">
        <v>2.7714068761149901E-2</v>
      </c>
      <c r="L130" s="6">
        <v>2.7714068761149901E-2</v>
      </c>
      <c r="M130" t="s">
        <v>30</v>
      </c>
      <c r="N130">
        <f>SUMIFS(Actuals!$F:$F,Actuals!$A:$A,$A130,Actuals!$D:$D,$D130,Actuals!$B:$B,EDATE($B130,-12))</f>
        <v>53221.5</v>
      </c>
      <c r="O130">
        <f>AVERAGE(SUMIFS(Actuals!$F:$F,Actuals!$A:$A,$A130,Actuals!$D:$D,$D130,Actuals!$B:$B,EOMONTH(DATE(2025,$C130-1,1),0))/SUMIFS(Actuals!$F:$F,Actuals!$A:$A,$A130,Actuals!$D:$D,$D130,Actuals!$B:$B,EOMONTH(DATE(2024,$C130-1,1),0)),
 SUMIFS(Actuals!$F:$F,Actuals!$A:$A,$A130,Actuals!$D:$D,$D130,Actuals!$B:$B,EOMONTH(DATE(2025,$C130-2,1),0))/SUMIFS(Actuals!$F:$F,Actuals!$A:$A,$A130,Actuals!$D:$D,$D130,Actuals!$B:$B,EOMONTH(DATE(2024,$C130-2,1),0)),
 SUMIFS(Actuals!$F:$F,Actuals!$A:$A,$A130,Actuals!$D:$D,$D130,Actuals!$B:$B,EOMONTH(DATE(2025,$C130-3,1),0))/SUMIFS(Actuals!$F:$F,Actuals!$A:$A,$A130,Actuals!$D:$D,$D130,Actuals!$B:$B,EOMONTH(DATE(2024,$C130-3,1),0))
)</f>
        <v>1.230334177059214</v>
      </c>
      <c r="P130" s="29">
        <f t="shared" ref="P130:P193" si="12">N130*O130</f>
        <v>65480.23040435696</v>
      </c>
      <c r="Q130" s="2">
        <f t="shared" ref="Q130:Q193" si="13">IFERROR(ABS(P130-G130)/ABS(G130),"")</f>
        <v>3.2231592423764603E-2</v>
      </c>
      <c r="R130" s="29" t="str">
        <f t="shared" ref="R130:R193" si="14">IF(C130&lt;=8,"1 train date (May-Aug)","2 Test data (Sep-Nov)")</f>
        <v>1 train date (May-Aug)</v>
      </c>
      <c r="S130" s="29">
        <f t="shared" ref="S130:S193" si="15">1/(1+AVERAGEIFS($L:$L,$A:$A,$A130,$R:$R,"1 train date (May-Aug)"))</f>
        <v>0.97740808992841244</v>
      </c>
      <c r="T130" s="29">
        <f t="shared" ref="T130:T193" si="16">F130*S130</f>
        <v>63720.809308420772</v>
      </c>
      <c r="U130" s="2">
        <f t="shared" ref="U130:U193" si="17">IFERROR(ABS(T130-G130)/ABS(G130),"")</f>
        <v>4.4960449403926754E-3</v>
      </c>
    </row>
    <row r="131" spans="1:21">
      <c r="A131">
        <v>9652</v>
      </c>
      <c r="B131" s="1">
        <v>45961</v>
      </c>
      <c r="C131">
        <v>7</v>
      </c>
      <c r="D131">
        <v>1</v>
      </c>
      <c r="E131" t="s">
        <v>7</v>
      </c>
      <c r="F131" s="3">
        <v>70714.993044016956</v>
      </c>
      <c r="G131" s="3">
        <v>63435.6</v>
      </c>
      <c r="H131">
        <v>3</v>
      </c>
      <c r="I131" s="3">
        <v>7279.393044016957</v>
      </c>
      <c r="J131" s="3">
        <v>7279.393044016957</v>
      </c>
      <c r="K131" s="2">
        <v>0.114752489832475</v>
      </c>
      <c r="L131" s="6">
        <v>0.114752489832475</v>
      </c>
      <c r="M131" t="s">
        <v>30</v>
      </c>
      <c r="N131">
        <f>SUMIFS(Actuals!$F:$F,Actuals!$A:$A,$A131,Actuals!$D:$D,$D131,Actuals!$B:$B,EDATE($B131,-12))</f>
        <v>53221.5</v>
      </c>
      <c r="O131">
        <f>AVERAGE(SUMIFS(Actuals!$F:$F,Actuals!$A:$A,$A131,Actuals!$D:$D,$D131,Actuals!$B:$B,EOMONTH(DATE(2025,$C131-1,1),0))/SUMIFS(Actuals!$F:$F,Actuals!$A:$A,$A131,Actuals!$D:$D,$D131,Actuals!$B:$B,EOMONTH(DATE(2024,$C131-1,1),0)),
 SUMIFS(Actuals!$F:$F,Actuals!$A:$A,$A131,Actuals!$D:$D,$D131,Actuals!$B:$B,EOMONTH(DATE(2025,$C131-2,1),0))/SUMIFS(Actuals!$F:$F,Actuals!$A:$A,$A131,Actuals!$D:$D,$D131,Actuals!$B:$B,EOMONTH(DATE(2024,$C131-2,1),0)),
 SUMIFS(Actuals!$F:$F,Actuals!$A:$A,$A131,Actuals!$D:$D,$D131,Actuals!$B:$B,EOMONTH(DATE(2025,$C131-3,1),0))/SUMIFS(Actuals!$F:$F,Actuals!$A:$A,$A131,Actuals!$D:$D,$D131,Actuals!$B:$B,EOMONTH(DATE(2024,$C131-3,1),0))
)</f>
        <v>1.2434355997392383</v>
      </c>
      <c r="P131" s="29">
        <f t="shared" si="12"/>
        <v>66177.507771521879</v>
      </c>
      <c r="Q131" s="2">
        <f t="shared" si="13"/>
        <v>4.3223486047611767E-2</v>
      </c>
      <c r="R131" s="29" t="str">
        <f t="shared" si="14"/>
        <v>1 train date (May-Aug)</v>
      </c>
      <c r="S131" s="29">
        <f t="shared" si="15"/>
        <v>0.97740808992841244</v>
      </c>
      <c r="T131" s="29">
        <f t="shared" si="16"/>
        <v>69117.406280453579</v>
      </c>
      <c r="U131" s="2">
        <f t="shared" si="17"/>
        <v>8.9568101830101401E-2</v>
      </c>
    </row>
    <row r="132" spans="1:21">
      <c r="A132">
        <v>9652</v>
      </c>
      <c r="B132" s="1">
        <v>45961</v>
      </c>
      <c r="C132">
        <v>8</v>
      </c>
      <c r="D132">
        <v>1</v>
      </c>
      <c r="E132" t="s">
        <v>7</v>
      </c>
      <c r="F132" s="3">
        <v>63557.806543312494</v>
      </c>
      <c r="G132" s="3">
        <v>63435.6</v>
      </c>
      <c r="H132">
        <v>2</v>
      </c>
      <c r="I132" s="3">
        <v>122.20654331249534</v>
      </c>
      <c r="J132" s="3">
        <v>122.20654331249534</v>
      </c>
      <c r="K132" s="2">
        <v>1.92646626362004E-3</v>
      </c>
      <c r="L132" s="6">
        <v>1.92646626362004E-3</v>
      </c>
      <c r="M132" t="s">
        <v>30</v>
      </c>
      <c r="N132">
        <f>SUMIFS(Actuals!$F:$F,Actuals!$A:$A,$A132,Actuals!$D:$D,$D132,Actuals!$B:$B,EDATE($B132,-12))</f>
        <v>53221.5</v>
      </c>
      <c r="O132">
        <f>AVERAGE(SUMIFS(Actuals!$F:$F,Actuals!$A:$A,$A132,Actuals!$D:$D,$D132,Actuals!$B:$B,EOMONTH(DATE(2025,$C132-1,1),0))/SUMIFS(Actuals!$F:$F,Actuals!$A:$A,$A132,Actuals!$D:$D,$D132,Actuals!$B:$B,EOMONTH(DATE(2024,$C132-1,1),0)),
 SUMIFS(Actuals!$F:$F,Actuals!$A:$A,$A132,Actuals!$D:$D,$D132,Actuals!$B:$B,EOMONTH(DATE(2025,$C132-2,1),0))/SUMIFS(Actuals!$F:$F,Actuals!$A:$A,$A132,Actuals!$D:$D,$D132,Actuals!$B:$B,EOMONTH(DATE(2024,$C132-2,1),0)),
 SUMIFS(Actuals!$F:$F,Actuals!$A:$A,$A132,Actuals!$D:$D,$D132,Actuals!$B:$B,EOMONTH(DATE(2025,$C132-3,1),0))/SUMIFS(Actuals!$F:$F,Actuals!$A:$A,$A132,Actuals!$D:$D,$D132,Actuals!$B:$B,EOMONTH(DATE(2024,$C132-3,1),0))
)</f>
        <v>1.1514961482154336</v>
      </c>
      <c r="P132" s="29">
        <f t="shared" si="12"/>
        <v>61284.3522522477</v>
      </c>
      <c r="Q132" s="2">
        <f t="shared" si="13"/>
        <v>3.3912310244599231E-2</v>
      </c>
      <c r="R132" s="29" t="str">
        <f t="shared" si="14"/>
        <v>1 train date (May-Aug)</v>
      </c>
      <c r="S132" s="29">
        <f t="shared" si="15"/>
        <v>0.97740808992841244</v>
      </c>
      <c r="T132" s="29">
        <f t="shared" si="16"/>
        <v>62121.914293538619</v>
      </c>
      <c r="U132" s="2">
        <f t="shared" si="17"/>
        <v>2.0708966360551168E-2</v>
      </c>
    </row>
    <row r="133" spans="1:21">
      <c r="A133">
        <v>9652</v>
      </c>
      <c r="B133" s="1">
        <v>45961</v>
      </c>
      <c r="C133">
        <v>9</v>
      </c>
      <c r="D133">
        <v>1</v>
      </c>
      <c r="E133" t="s">
        <v>7</v>
      </c>
      <c r="F133" s="3">
        <v>64145.980957499989</v>
      </c>
      <c r="G133" s="3">
        <v>63435.6</v>
      </c>
      <c r="H133">
        <v>1</v>
      </c>
      <c r="I133" s="3">
        <v>710.38095749999047</v>
      </c>
      <c r="J133" s="3">
        <v>710.38095749999047</v>
      </c>
      <c r="K133" s="2">
        <v>1.1198458870098E-2</v>
      </c>
      <c r="L133" s="6">
        <v>1.1198458870098E-2</v>
      </c>
      <c r="M133" t="s">
        <v>30</v>
      </c>
      <c r="N133">
        <f>SUMIFS(Actuals!$F:$F,Actuals!$A:$A,$A133,Actuals!$D:$D,$D133,Actuals!$B:$B,EDATE($B133,-12))</f>
        <v>53221.5</v>
      </c>
      <c r="O133">
        <f>AVERAGE(SUMIFS(Actuals!$F:$F,Actuals!$A:$A,$A133,Actuals!$D:$D,$D133,Actuals!$B:$B,EOMONTH(DATE(2025,$C133-1,1),0))/SUMIFS(Actuals!$F:$F,Actuals!$A:$A,$A133,Actuals!$D:$D,$D133,Actuals!$B:$B,EOMONTH(DATE(2024,$C133-1,1),0)),
 SUMIFS(Actuals!$F:$F,Actuals!$A:$A,$A133,Actuals!$D:$D,$D133,Actuals!$B:$B,EOMONTH(DATE(2025,$C133-2,1),0))/SUMIFS(Actuals!$F:$F,Actuals!$A:$A,$A133,Actuals!$D:$D,$D133,Actuals!$B:$B,EOMONTH(DATE(2024,$C133-2,1),0)),
 SUMIFS(Actuals!$F:$F,Actuals!$A:$A,$A133,Actuals!$D:$D,$D133,Actuals!$B:$B,EOMONTH(DATE(2025,$C133-3,1),0))/SUMIFS(Actuals!$F:$F,Actuals!$A:$A,$A133,Actuals!$D:$D,$D133,Actuals!$B:$B,EOMONTH(DATE(2024,$C133-3,1),0))
)</f>
        <v>1.0615103829104724</v>
      </c>
      <c r="P133" s="29">
        <f t="shared" si="12"/>
        <v>56495.174844069705</v>
      </c>
      <c r="Q133" s="2">
        <f t="shared" si="13"/>
        <v>0.10940899362393189</v>
      </c>
      <c r="R133" s="29" t="str">
        <f t="shared" si="14"/>
        <v>2 Test data (Sep-Nov)</v>
      </c>
      <c r="S133" s="29">
        <f t="shared" si="15"/>
        <v>0.97740808992841244</v>
      </c>
      <c r="T133" s="29">
        <f t="shared" si="16"/>
        <v>62696.800724254383</v>
      </c>
      <c r="U133" s="2">
        <f t="shared" si="17"/>
        <v>1.1646445777223135E-2</v>
      </c>
    </row>
    <row r="134" spans="1:21">
      <c r="A134">
        <v>9652</v>
      </c>
      <c r="B134" s="1">
        <v>45961</v>
      </c>
      <c r="C134">
        <v>10</v>
      </c>
      <c r="D134">
        <v>1</v>
      </c>
      <c r="E134" t="s">
        <v>7</v>
      </c>
      <c r="F134" s="3">
        <v>64064.378249999987</v>
      </c>
      <c r="G134" s="3">
        <v>63435.6</v>
      </c>
      <c r="H134">
        <v>0</v>
      </c>
      <c r="I134" s="3">
        <v>628.77824999998847</v>
      </c>
      <c r="J134" s="3">
        <v>628.77824999998847</v>
      </c>
      <c r="K134" s="2">
        <v>9.9120722433458201E-3</v>
      </c>
      <c r="L134" s="6">
        <v>9.9120722433458201E-3</v>
      </c>
      <c r="M134" t="s">
        <v>30</v>
      </c>
      <c r="N134">
        <f>SUMIFS(Actuals!$F:$F,Actuals!$A:$A,$A134,Actuals!$D:$D,$D134,Actuals!$B:$B,EDATE($B134,-12))</f>
        <v>53221.5</v>
      </c>
      <c r="O134">
        <f>AVERAGE(SUMIFS(Actuals!$F:$F,Actuals!$A:$A,$A134,Actuals!$D:$D,$D134,Actuals!$B:$B,EOMONTH(DATE(2025,$C134-1,1),0))/SUMIFS(Actuals!$F:$F,Actuals!$A:$A,$A134,Actuals!$D:$D,$D134,Actuals!$B:$B,EOMONTH(DATE(2024,$C134-1,1),0)),
 SUMIFS(Actuals!$F:$F,Actuals!$A:$A,$A134,Actuals!$D:$D,$D134,Actuals!$B:$B,EOMONTH(DATE(2025,$C134-2,1),0))/SUMIFS(Actuals!$F:$F,Actuals!$A:$A,$A134,Actuals!$D:$D,$D134,Actuals!$B:$B,EOMONTH(DATE(2024,$C134-2,1),0)),
 SUMIFS(Actuals!$F:$F,Actuals!$A:$A,$A134,Actuals!$D:$D,$D134,Actuals!$B:$B,EOMONTH(DATE(2025,$C134-3,1),0))/SUMIFS(Actuals!$F:$F,Actuals!$A:$A,$A134,Actuals!$D:$D,$D134,Actuals!$B:$B,EOMONTH(DATE(2024,$C134-3,1),0))
)</f>
        <v>0.99386448018259754</v>
      </c>
      <c r="P134" s="29">
        <f t="shared" si="12"/>
        <v>52894.958432038118</v>
      </c>
      <c r="Q134" s="2">
        <f t="shared" si="13"/>
        <v>0.1661628733386597</v>
      </c>
      <c r="R134" s="29" t="str">
        <f t="shared" si="14"/>
        <v>2 Test data (Sep-Nov)</v>
      </c>
      <c r="S134" s="29">
        <f t="shared" si="15"/>
        <v>0.97740808992841244</v>
      </c>
      <c r="T134" s="29">
        <f t="shared" si="16"/>
        <v>62617.041577783821</v>
      </c>
      <c r="U134" s="2">
        <f t="shared" si="17"/>
        <v>1.2903770472986428E-2</v>
      </c>
    </row>
    <row r="135" spans="1:21">
      <c r="A135">
        <v>9652</v>
      </c>
      <c r="B135" s="1">
        <v>45991</v>
      </c>
      <c r="C135">
        <v>5</v>
      </c>
      <c r="D135">
        <v>1</v>
      </c>
      <c r="E135" t="s">
        <v>7</v>
      </c>
      <c r="F135" s="3">
        <v>64147.747900192611</v>
      </c>
      <c r="G135" s="3">
        <v>74070</v>
      </c>
      <c r="H135">
        <v>6</v>
      </c>
      <c r="I135" s="3">
        <v>-9922.2520998073887</v>
      </c>
      <c r="J135" s="3">
        <v>9922.2520998073887</v>
      </c>
      <c r="K135" s="2">
        <v>0.13395777102480599</v>
      </c>
      <c r="L135" s="6">
        <v>-0.13395777102480599</v>
      </c>
      <c r="M135" t="s">
        <v>30</v>
      </c>
      <c r="N135">
        <f>SUMIFS(Actuals!$F:$F,Actuals!$A:$A,$A135,Actuals!$D:$D,$D135,Actuals!$B:$B,EDATE($B135,-12))</f>
        <v>59602.950000000004</v>
      </c>
      <c r="O135">
        <f>AVERAGE(SUMIFS(Actuals!$F:$F,Actuals!$A:$A,$A135,Actuals!$D:$D,$D135,Actuals!$B:$B,EOMONTH(DATE(2025,$C135-1,1),0))/SUMIFS(Actuals!$F:$F,Actuals!$A:$A,$A135,Actuals!$D:$D,$D135,Actuals!$B:$B,EOMONTH(DATE(2024,$C135-1,1),0)),
 SUMIFS(Actuals!$F:$F,Actuals!$A:$A,$A135,Actuals!$D:$D,$D135,Actuals!$B:$B,EOMONTH(DATE(2025,$C135-2,1),0))/SUMIFS(Actuals!$F:$F,Actuals!$A:$A,$A135,Actuals!$D:$D,$D135,Actuals!$B:$B,EOMONTH(DATE(2024,$C135-2,1),0)),
 SUMIFS(Actuals!$F:$F,Actuals!$A:$A,$A135,Actuals!$D:$D,$D135,Actuals!$B:$B,EOMONTH(DATE(2025,$C135-3,1),0))/SUMIFS(Actuals!$F:$F,Actuals!$A:$A,$A135,Actuals!$D:$D,$D135,Actuals!$B:$B,EOMONTH(DATE(2024,$C135-3,1),0))
)</f>
        <v>1.1854169547471647</v>
      </c>
      <c r="P135" s="29">
        <f t="shared" si="12"/>
        <v>70654.347482947531</v>
      </c>
      <c r="Q135" s="2">
        <f t="shared" si="13"/>
        <v>4.6113845241696629E-2</v>
      </c>
      <c r="R135" s="29" t="str">
        <f t="shared" si="14"/>
        <v>1 train date (May-Aug)</v>
      </c>
      <c r="S135" s="29">
        <f t="shared" si="15"/>
        <v>0.97740808992841244</v>
      </c>
      <c r="T135" s="29">
        <f t="shared" si="16"/>
        <v>62698.527748336594</v>
      </c>
      <c r="U135" s="2">
        <f t="shared" si="17"/>
        <v>0.15352331918001089</v>
      </c>
    </row>
    <row r="136" spans="1:21">
      <c r="A136">
        <v>9652</v>
      </c>
      <c r="B136" s="1">
        <v>45991</v>
      </c>
      <c r="C136">
        <v>6</v>
      </c>
      <c r="D136">
        <v>1</v>
      </c>
      <c r="E136" t="s">
        <v>7</v>
      </c>
      <c r="F136" s="3">
        <v>64215.753701600232</v>
      </c>
      <c r="G136" s="3">
        <v>74070</v>
      </c>
      <c r="H136">
        <v>5</v>
      </c>
      <c r="I136" s="3">
        <v>-9854.2462983997684</v>
      </c>
      <c r="J136" s="3">
        <v>9854.2462983997684</v>
      </c>
      <c r="K136" s="2">
        <v>0.133039642208718</v>
      </c>
      <c r="L136" s="6">
        <v>-0.133039642208718</v>
      </c>
      <c r="M136" t="s">
        <v>30</v>
      </c>
      <c r="N136">
        <f>SUMIFS(Actuals!$F:$F,Actuals!$A:$A,$A136,Actuals!$D:$D,$D136,Actuals!$B:$B,EDATE($B136,-12))</f>
        <v>59602.950000000004</v>
      </c>
      <c r="O136">
        <f>AVERAGE(SUMIFS(Actuals!$F:$F,Actuals!$A:$A,$A136,Actuals!$D:$D,$D136,Actuals!$B:$B,EOMONTH(DATE(2025,$C136-1,1),0))/SUMIFS(Actuals!$F:$F,Actuals!$A:$A,$A136,Actuals!$D:$D,$D136,Actuals!$B:$B,EOMONTH(DATE(2024,$C136-1,1),0)),
 SUMIFS(Actuals!$F:$F,Actuals!$A:$A,$A136,Actuals!$D:$D,$D136,Actuals!$B:$B,EOMONTH(DATE(2025,$C136-2,1),0))/SUMIFS(Actuals!$F:$F,Actuals!$A:$A,$A136,Actuals!$D:$D,$D136,Actuals!$B:$B,EOMONTH(DATE(2024,$C136-2,1),0)),
 SUMIFS(Actuals!$F:$F,Actuals!$A:$A,$A136,Actuals!$D:$D,$D136,Actuals!$B:$B,EOMONTH(DATE(2025,$C136-3,1),0))/SUMIFS(Actuals!$F:$F,Actuals!$A:$A,$A136,Actuals!$D:$D,$D136,Actuals!$B:$B,EOMONTH(DATE(2024,$C136-3,1),0))
)</f>
        <v>1.230334177059214</v>
      </c>
      <c r="P136" s="29">
        <f t="shared" si="12"/>
        <v>73331.546438551479</v>
      </c>
      <c r="Q136" s="2">
        <f t="shared" si="13"/>
        <v>9.9696714114826685E-3</v>
      </c>
      <c r="R136" s="29" t="str">
        <f t="shared" si="14"/>
        <v>1 train date (May-Aug)</v>
      </c>
      <c r="S136" s="29">
        <f t="shared" si="15"/>
        <v>0.97740808992841244</v>
      </c>
      <c r="T136" s="29">
        <f t="shared" si="16"/>
        <v>62764.997168794464</v>
      </c>
      <c r="U136" s="2">
        <f t="shared" si="17"/>
        <v>0.15262593264757035</v>
      </c>
    </row>
    <row r="137" spans="1:21">
      <c r="A137">
        <v>9652</v>
      </c>
      <c r="B137" s="1">
        <v>45991</v>
      </c>
      <c r="C137">
        <v>7</v>
      </c>
      <c r="D137">
        <v>1</v>
      </c>
      <c r="E137" t="s">
        <v>7</v>
      </c>
      <c r="F137" s="3">
        <v>70361.418078796865</v>
      </c>
      <c r="G137" s="3">
        <v>74070</v>
      </c>
      <c r="H137">
        <v>4</v>
      </c>
      <c r="I137" s="3">
        <v>-3708.5819212031347</v>
      </c>
      <c r="J137" s="3">
        <v>3708.5819212031347</v>
      </c>
      <c r="K137" s="2">
        <v>5.0068609709776397E-2</v>
      </c>
      <c r="L137" s="6">
        <v>-5.0068609709776397E-2</v>
      </c>
      <c r="M137" t="s">
        <v>30</v>
      </c>
      <c r="N137">
        <f>SUMIFS(Actuals!$F:$F,Actuals!$A:$A,$A137,Actuals!$D:$D,$D137,Actuals!$B:$B,EDATE($B137,-12))</f>
        <v>59602.950000000004</v>
      </c>
      <c r="O137">
        <f>AVERAGE(SUMIFS(Actuals!$F:$F,Actuals!$A:$A,$A137,Actuals!$D:$D,$D137,Actuals!$B:$B,EOMONTH(DATE(2025,$C137-1,1),0))/SUMIFS(Actuals!$F:$F,Actuals!$A:$A,$A137,Actuals!$D:$D,$D137,Actuals!$B:$B,EOMONTH(DATE(2024,$C137-1,1),0)),
 SUMIFS(Actuals!$F:$F,Actuals!$A:$A,$A137,Actuals!$D:$D,$D137,Actuals!$B:$B,EOMONTH(DATE(2025,$C137-2,1),0))/SUMIFS(Actuals!$F:$F,Actuals!$A:$A,$A137,Actuals!$D:$D,$D137,Actuals!$B:$B,EOMONTH(DATE(2024,$C137-2,1),0)),
 SUMIFS(Actuals!$F:$F,Actuals!$A:$A,$A137,Actuals!$D:$D,$D137,Actuals!$B:$B,EOMONTH(DATE(2025,$C137-3,1),0))/SUMIFS(Actuals!$F:$F,Actuals!$A:$A,$A137,Actuals!$D:$D,$D137,Actuals!$B:$B,EOMONTH(DATE(2024,$C137-3,1),0))
)</f>
        <v>1.2434355997392383</v>
      </c>
      <c r="P137" s="29">
        <f t="shared" si="12"/>
        <v>74112.429879477844</v>
      </c>
      <c r="Q137" s="2">
        <f t="shared" si="13"/>
        <v>5.7283487886923481E-4</v>
      </c>
      <c r="R137" s="29" t="str">
        <f t="shared" si="14"/>
        <v>1 train date (May-Aug)</v>
      </c>
      <c r="S137" s="29">
        <f t="shared" si="15"/>
        <v>0.97740808992841244</v>
      </c>
      <c r="T137" s="29">
        <f t="shared" si="16"/>
        <v>68771.819249051317</v>
      </c>
      <c r="U137" s="2">
        <f t="shared" si="17"/>
        <v>7.1529374253391148E-2</v>
      </c>
    </row>
    <row r="138" spans="1:21">
      <c r="A138">
        <v>9652</v>
      </c>
      <c r="B138" s="1">
        <v>45991</v>
      </c>
      <c r="C138">
        <v>8</v>
      </c>
      <c r="D138">
        <v>1</v>
      </c>
      <c r="E138" t="s">
        <v>7</v>
      </c>
      <c r="F138" s="3">
        <v>65782.329772328434</v>
      </c>
      <c r="G138" s="3">
        <v>74070</v>
      </c>
      <c r="H138">
        <v>3</v>
      </c>
      <c r="I138" s="3">
        <v>-8287.670227671566</v>
      </c>
      <c r="J138" s="3">
        <v>8287.670227671566</v>
      </c>
      <c r="K138" s="2">
        <v>0.111889702007177</v>
      </c>
      <c r="L138" s="6">
        <v>-0.111889702007177</v>
      </c>
      <c r="M138" t="s">
        <v>30</v>
      </c>
      <c r="N138">
        <f>SUMIFS(Actuals!$F:$F,Actuals!$A:$A,$A138,Actuals!$D:$D,$D138,Actuals!$B:$B,EDATE($B138,-12))</f>
        <v>59602.950000000004</v>
      </c>
      <c r="O138">
        <f>AVERAGE(SUMIFS(Actuals!$F:$F,Actuals!$A:$A,$A138,Actuals!$D:$D,$D138,Actuals!$B:$B,EOMONTH(DATE(2025,$C138-1,1),0))/SUMIFS(Actuals!$F:$F,Actuals!$A:$A,$A138,Actuals!$D:$D,$D138,Actuals!$B:$B,EOMONTH(DATE(2024,$C138-1,1),0)),
 SUMIFS(Actuals!$F:$F,Actuals!$A:$A,$A138,Actuals!$D:$D,$D138,Actuals!$B:$B,EOMONTH(DATE(2025,$C138-2,1),0))/SUMIFS(Actuals!$F:$F,Actuals!$A:$A,$A138,Actuals!$D:$D,$D138,Actuals!$B:$B,EOMONTH(DATE(2024,$C138-2,1),0)),
 SUMIFS(Actuals!$F:$F,Actuals!$A:$A,$A138,Actuals!$D:$D,$D138,Actuals!$B:$B,EOMONTH(DATE(2025,$C138-3,1),0))/SUMIFS(Actuals!$F:$F,Actuals!$A:$A,$A138,Actuals!$D:$D,$D138,Actuals!$B:$B,EOMONTH(DATE(2024,$C138-3,1),0))
)</f>
        <v>1.1514961482154336</v>
      </c>
      <c r="P138" s="29">
        <f t="shared" si="12"/>
        <v>68632.567347277087</v>
      </c>
      <c r="Q138" s="2">
        <f t="shared" si="13"/>
        <v>7.3409378327567346E-2</v>
      </c>
      <c r="R138" s="29" t="str">
        <f t="shared" si="14"/>
        <v>1 train date (May-Aug)</v>
      </c>
      <c r="S138" s="29">
        <f t="shared" si="15"/>
        <v>0.97740808992841244</v>
      </c>
      <c r="T138" s="29">
        <f t="shared" si="16"/>
        <v>64296.181293812471</v>
      </c>
      <c r="U138" s="2">
        <f t="shared" si="17"/>
        <v>0.13195380999308126</v>
      </c>
    </row>
    <row r="139" spans="1:21">
      <c r="A139">
        <v>9652</v>
      </c>
      <c r="B139" s="1">
        <v>45991</v>
      </c>
      <c r="C139">
        <v>9</v>
      </c>
      <c r="D139">
        <v>1</v>
      </c>
      <c r="E139" t="s">
        <v>7</v>
      </c>
      <c r="F139" s="3">
        <v>65877.92244335248</v>
      </c>
      <c r="G139" s="3">
        <v>74070</v>
      </c>
      <c r="H139">
        <v>2</v>
      </c>
      <c r="I139" s="3">
        <v>-8192.0775566475204</v>
      </c>
      <c r="J139" s="3">
        <v>8192.0775566475204</v>
      </c>
      <c r="K139" s="2">
        <v>0.11059912996689</v>
      </c>
      <c r="L139" s="6">
        <v>-0.11059912996689</v>
      </c>
      <c r="M139" t="s">
        <v>30</v>
      </c>
      <c r="N139">
        <f>SUMIFS(Actuals!$F:$F,Actuals!$A:$A,$A139,Actuals!$D:$D,$D139,Actuals!$B:$B,EDATE($B139,-12))</f>
        <v>59602.950000000004</v>
      </c>
      <c r="O139">
        <f>AVERAGE(SUMIFS(Actuals!$F:$F,Actuals!$A:$A,$A139,Actuals!$D:$D,$D139,Actuals!$B:$B,EOMONTH(DATE(2025,$C139-1,1),0))/SUMIFS(Actuals!$F:$F,Actuals!$A:$A,$A139,Actuals!$D:$D,$D139,Actuals!$B:$B,EOMONTH(DATE(2024,$C139-1,1),0)),
 SUMIFS(Actuals!$F:$F,Actuals!$A:$A,$A139,Actuals!$D:$D,$D139,Actuals!$B:$B,EOMONTH(DATE(2025,$C139-2,1),0))/SUMIFS(Actuals!$F:$F,Actuals!$A:$A,$A139,Actuals!$D:$D,$D139,Actuals!$B:$B,EOMONTH(DATE(2024,$C139-2,1),0)),
 SUMIFS(Actuals!$F:$F,Actuals!$A:$A,$A139,Actuals!$D:$D,$D139,Actuals!$B:$B,EOMONTH(DATE(2025,$C139-3,1),0))/SUMIFS(Actuals!$F:$F,Actuals!$A:$A,$A139,Actuals!$D:$D,$D139,Actuals!$B:$B,EOMONTH(DATE(2024,$C139-3,1),0))
)</f>
        <v>1.0615103829104724</v>
      </c>
      <c r="P139" s="29">
        <f t="shared" si="12"/>
        <v>63269.150277093744</v>
      </c>
      <c r="Q139" s="2">
        <f t="shared" si="13"/>
        <v>0.14581949133125768</v>
      </c>
      <c r="R139" s="29" t="str">
        <f t="shared" si="14"/>
        <v>2 Test data (Sep-Nov)</v>
      </c>
      <c r="S139" s="29">
        <f t="shared" si="15"/>
        <v>0.97740808992841244</v>
      </c>
      <c r="T139" s="29">
        <f t="shared" si="16"/>
        <v>64389.61434380924</v>
      </c>
      <c r="U139" s="2">
        <f t="shared" si="17"/>
        <v>0.13069239444026948</v>
      </c>
    </row>
    <row r="140" spans="1:21">
      <c r="A140">
        <v>9652</v>
      </c>
      <c r="B140" s="1">
        <v>45991</v>
      </c>
      <c r="C140">
        <v>10</v>
      </c>
      <c r="D140">
        <v>1</v>
      </c>
      <c r="E140" t="s">
        <v>7</v>
      </c>
      <c r="F140" s="3">
        <v>64384.700141249981</v>
      </c>
      <c r="G140" s="3">
        <v>74070</v>
      </c>
      <c r="H140">
        <v>1</v>
      </c>
      <c r="I140" s="3">
        <v>-9685.2998587500188</v>
      </c>
      <c r="J140" s="3">
        <v>9685.2998587500188</v>
      </c>
      <c r="K140" s="2">
        <v>0.130758739823816</v>
      </c>
      <c r="L140" s="6">
        <v>-0.130758739823816</v>
      </c>
      <c r="M140" t="s">
        <v>30</v>
      </c>
      <c r="N140">
        <f>SUMIFS(Actuals!$F:$F,Actuals!$A:$A,$A140,Actuals!$D:$D,$D140,Actuals!$B:$B,EDATE($B140,-12))</f>
        <v>59602.950000000004</v>
      </c>
      <c r="O140">
        <f>AVERAGE(SUMIFS(Actuals!$F:$F,Actuals!$A:$A,$A140,Actuals!$D:$D,$D140,Actuals!$B:$B,EOMONTH(DATE(2025,$C140-1,1),0))/SUMIFS(Actuals!$F:$F,Actuals!$A:$A,$A140,Actuals!$D:$D,$D140,Actuals!$B:$B,EOMONTH(DATE(2024,$C140-1,1),0)),
 SUMIFS(Actuals!$F:$F,Actuals!$A:$A,$A140,Actuals!$D:$D,$D140,Actuals!$B:$B,EOMONTH(DATE(2025,$C140-2,1),0))/SUMIFS(Actuals!$F:$F,Actuals!$A:$A,$A140,Actuals!$D:$D,$D140,Actuals!$B:$B,EOMONTH(DATE(2024,$C140-2,1),0)),
 SUMIFS(Actuals!$F:$F,Actuals!$A:$A,$A140,Actuals!$D:$D,$D140,Actuals!$B:$B,EOMONTH(DATE(2025,$C140-3,1),0))/SUMIFS(Actuals!$F:$F,Actuals!$A:$A,$A140,Actuals!$D:$D,$D140,Actuals!$B:$B,EOMONTH(DATE(2024,$C140-3,1),0))
)</f>
        <v>0.99386448018259754</v>
      </c>
      <c r="P140" s="29">
        <f t="shared" si="12"/>
        <v>59237.25491909936</v>
      </c>
      <c r="Q140" s="2">
        <f t="shared" si="13"/>
        <v>0.20025307251114677</v>
      </c>
      <c r="R140" s="29" t="str">
        <f t="shared" si="14"/>
        <v>2 Test data (Sep-Nov)</v>
      </c>
      <c r="S140" s="29">
        <f t="shared" si="15"/>
        <v>0.97740808992841244</v>
      </c>
      <c r="T140" s="29">
        <f t="shared" si="16"/>
        <v>62930.126785672728</v>
      </c>
      <c r="U140" s="2">
        <f t="shared" si="17"/>
        <v>0.1503965602042294</v>
      </c>
    </row>
    <row r="141" spans="1:21">
      <c r="A141">
        <v>9652</v>
      </c>
      <c r="B141" s="1">
        <v>45991</v>
      </c>
      <c r="C141">
        <v>11</v>
      </c>
      <c r="D141">
        <v>1</v>
      </c>
      <c r="E141" t="s">
        <v>7</v>
      </c>
      <c r="F141" s="3">
        <v>63246.36417850513</v>
      </c>
      <c r="G141" s="3">
        <v>74070</v>
      </c>
      <c r="H141">
        <v>0</v>
      </c>
      <c r="I141" s="3">
        <v>-10823.63582149487</v>
      </c>
      <c r="J141" s="3">
        <v>10823.63582149487</v>
      </c>
      <c r="K141" s="2">
        <v>0.14612712058181301</v>
      </c>
      <c r="L141" s="6">
        <v>-0.14612712058181301</v>
      </c>
      <c r="M141" t="s">
        <v>30</v>
      </c>
      <c r="N141">
        <f>SUMIFS(Actuals!$F:$F,Actuals!$A:$A,$A141,Actuals!$D:$D,$D141,Actuals!$B:$B,EDATE($B141,-12))</f>
        <v>59602.950000000004</v>
      </c>
      <c r="O141">
        <f>AVERAGE(SUMIFS(Actuals!$F:$F,Actuals!$A:$A,$A141,Actuals!$D:$D,$D141,Actuals!$B:$B,EOMONTH(DATE(2025,$C141-1,1),0))/SUMIFS(Actuals!$F:$F,Actuals!$A:$A,$A141,Actuals!$D:$D,$D141,Actuals!$B:$B,EOMONTH(DATE(2024,$C141-1,1),0)),
 SUMIFS(Actuals!$F:$F,Actuals!$A:$A,$A141,Actuals!$D:$D,$D141,Actuals!$B:$B,EOMONTH(DATE(2025,$C141-2,1),0))/SUMIFS(Actuals!$F:$F,Actuals!$A:$A,$A141,Actuals!$D:$D,$D141,Actuals!$B:$B,EOMONTH(DATE(2024,$C141-2,1),0)),
 SUMIFS(Actuals!$F:$F,Actuals!$A:$A,$A141,Actuals!$D:$D,$D141,Actuals!$B:$B,EOMONTH(DATE(2025,$C141-3,1),0))/SUMIFS(Actuals!$F:$F,Actuals!$A:$A,$A141,Actuals!$D:$D,$D141,Actuals!$B:$B,EOMONTH(DATE(2024,$C141-3,1),0))
)</f>
        <v>1.0615702625109245</v>
      </c>
      <c r="P141" s="29">
        <f t="shared" si="12"/>
        <v>63272.719277925513</v>
      </c>
      <c r="Q141" s="2">
        <f t="shared" si="13"/>
        <v>0.14577130716989992</v>
      </c>
      <c r="R141" s="29" t="str">
        <f t="shared" si="14"/>
        <v>2 Test data (Sep-Nov)</v>
      </c>
      <c r="S141" s="29">
        <f t="shared" si="15"/>
        <v>0.97740808992841244</v>
      </c>
      <c r="T141" s="29">
        <f t="shared" si="16"/>
        <v>61817.508006629461</v>
      </c>
      <c r="U141" s="2">
        <f t="shared" si="17"/>
        <v>0.16541773988619601</v>
      </c>
    </row>
    <row r="142" spans="1:21">
      <c r="A142">
        <v>9656</v>
      </c>
      <c r="B142" s="1">
        <v>45808</v>
      </c>
      <c r="C142">
        <v>5</v>
      </c>
      <c r="D142">
        <v>1</v>
      </c>
      <c r="E142" t="s">
        <v>7</v>
      </c>
      <c r="F142" s="3">
        <v>841607.28681197786</v>
      </c>
      <c r="G142" s="3">
        <v>885819.15</v>
      </c>
      <c r="H142">
        <v>0</v>
      </c>
      <c r="I142" s="3">
        <v>-44211.863188022166</v>
      </c>
      <c r="J142" s="3">
        <v>44211.863188022166</v>
      </c>
      <c r="K142" s="2">
        <v>4.9910710541787397E-2</v>
      </c>
      <c r="L142" s="6">
        <v>-4.9910710541787397E-2</v>
      </c>
      <c r="M142" t="s">
        <v>32</v>
      </c>
      <c r="N142">
        <f>SUMIFS(Actuals!$F:$F,Actuals!$A:$A,$A142,Actuals!$D:$D,$D142,Actuals!$B:$B,EDATE($B142,-12))</f>
        <v>924134.85</v>
      </c>
      <c r="O142">
        <f>AVERAGE(SUMIFS(Actuals!$F:$F,Actuals!$A:$A,$A142,Actuals!$D:$D,$D142,Actuals!$B:$B,EOMONTH(DATE(2025,$C142-1,1),0))/SUMIFS(Actuals!$F:$F,Actuals!$A:$A,$A142,Actuals!$D:$D,$D142,Actuals!$B:$B,EOMONTH(DATE(2024,$C142-1,1),0)),
 SUMIFS(Actuals!$F:$F,Actuals!$A:$A,$A142,Actuals!$D:$D,$D142,Actuals!$B:$B,EOMONTH(DATE(2025,$C142-2,1),0))/SUMIFS(Actuals!$F:$F,Actuals!$A:$A,$A142,Actuals!$D:$D,$D142,Actuals!$B:$B,EOMONTH(DATE(2024,$C142-2,1),0)),
 SUMIFS(Actuals!$F:$F,Actuals!$A:$A,$A142,Actuals!$D:$D,$D142,Actuals!$B:$B,EOMONTH(DATE(2025,$C142-3,1),0))/SUMIFS(Actuals!$F:$F,Actuals!$A:$A,$A142,Actuals!$D:$D,$D142,Actuals!$B:$B,EOMONTH(DATE(2024,$C142-3,1),0))
)</f>
        <v>1.0372963353341733</v>
      </c>
      <c r="P142" s="29">
        <f t="shared" si="12"/>
        <v>958601.69325959589</v>
      </c>
      <c r="Q142" s="2">
        <f t="shared" si="13"/>
        <v>8.2164111330846556E-2</v>
      </c>
      <c r="R142" s="29" t="str">
        <f t="shared" si="14"/>
        <v>1 train date (May-Aug)</v>
      </c>
      <c r="S142" s="29">
        <f t="shared" si="15"/>
        <v>1.0196167866584092</v>
      </c>
      <c r="T142" s="29">
        <f t="shared" si="16"/>
        <v>858116.91740753094</v>
      </c>
      <c r="U142" s="2">
        <f t="shared" si="17"/>
        <v>3.1273011644046167E-2</v>
      </c>
    </row>
    <row r="143" spans="1:21">
      <c r="A143">
        <v>9656</v>
      </c>
      <c r="B143" s="1">
        <v>45838</v>
      </c>
      <c r="C143">
        <v>5</v>
      </c>
      <c r="D143">
        <v>1</v>
      </c>
      <c r="E143" t="s">
        <v>7</v>
      </c>
      <c r="F143" s="3">
        <v>847094.89730871096</v>
      </c>
      <c r="G143" s="3">
        <v>884459.70000000007</v>
      </c>
      <c r="H143">
        <v>1</v>
      </c>
      <c r="I143" s="3">
        <v>-37364.802691289107</v>
      </c>
      <c r="J143" s="3">
        <v>37364.802691289107</v>
      </c>
      <c r="K143" s="2">
        <v>4.2245907519912002E-2</v>
      </c>
      <c r="L143" s="6">
        <v>-4.2245907519912002E-2</v>
      </c>
      <c r="M143" t="s">
        <v>32</v>
      </c>
      <c r="N143">
        <f>SUMIFS(Actuals!$F:$F,Actuals!$A:$A,$A143,Actuals!$D:$D,$D143,Actuals!$B:$B,EDATE($B143,-12))</f>
        <v>917783.1</v>
      </c>
      <c r="O143">
        <f>AVERAGE(SUMIFS(Actuals!$F:$F,Actuals!$A:$A,$A143,Actuals!$D:$D,$D143,Actuals!$B:$B,EOMONTH(DATE(2025,$C143-1,1),0))/SUMIFS(Actuals!$F:$F,Actuals!$A:$A,$A143,Actuals!$D:$D,$D143,Actuals!$B:$B,EOMONTH(DATE(2024,$C143-1,1),0)),
 SUMIFS(Actuals!$F:$F,Actuals!$A:$A,$A143,Actuals!$D:$D,$D143,Actuals!$B:$B,EOMONTH(DATE(2025,$C143-2,1),0))/SUMIFS(Actuals!$F:$F,Actuals!$A:$A,$A143,Actuals!$D:$D,$D143,Actuals!$B:$B,EOMONTH(DATE(2024,$C143-2,1),0)),
 SUMIFS(Actuals!$F:$F,Actuals!$A:$A,$A143,Actuals!$D:$D,$D143,Actuals!$B:$B,EOMONTH(DATE(2025,$C143-3,1),0))/SUMIFS(Actuals!$F:$F,Actuals!$A:$A,$A143,Actuals!$D:$D,$D143,Actuals!$B:$B,EOMONTH(DATE(2024,$C143-3,1),0))
)</f>
        <v>1.0372963353341733</v>
      </c>
      <c r="P143" s="29">
        <f t="shared" si="12"/>
        <v>952013.04626163712</v>
      </c>
      <c r="Q143" s="2">
        <f t="shared" si="13"/>
        <v>7.6378094176181285E-2</v>
      </c>
      <c r="R143" s="29" t="str">
        <f t="shared" si="14"/>
        <v>1 train date (May-Aug)</v>
      </c>
      <c r="S143" s="29">
        <f t="shared" si="15"/>
        <v>1.0196167866584092</v>
      </c>
      <c r="T143" s="29">
        <f t="shared" si="16"/>
        <v>863712.17718864291</v>
      </c>
      <c r="U143" s="2">
        <f t="shared" si="17"/>
        <v>2.3457849816511892E-2</v>
      </c>
    </row>
    <row r="144" spans="1:21">
      <c r="A144">
        <v>9656</v>
      </c>
      <c r="B144" s="1">
        <v>45838</v>
      </c>
      <c r="C144">
        <v>6</v>
      </c>
      <c r="D144">
        <v>1</v>
      </c>
      <c r="E144" t="s">
        <v>7</v>
      </c>
      <c r="F144" s="3">
        <v>883319.16857900529</v>
      </c>
      <c r="G144" s="3">
        <v>884459.70000000007</v>
      </c>
      <c r="H144">
        <v>0</v>
      </c>
      <c r="I144" s="3">
        <v>-1140.5314209947828</v>
      </c>
      <c r="J144" s="3">
        <v>1140.5314209947828</v>
      </c>
      <c r="K144" s="2">
        <v>1.28952333384413E-3</v>
      </c>
      <c r="L144" s="6">
        <v>-1.28952333384413E-3</v>
      </c>
      <c r="M144" t="s">
        <v>32</v>
      </c>
      <c r="N144">
        <f>SUMIFS(Actuals!$F:$F,Actuals!$A:$A,$A144,Actuals!$D:$D,$D144,Actuals!$B:$B,EDATE($B144,-12))</f>
        <v>917783.1</v>
      </c>
      <c r="O144">
        <f>AVERAGE(SUMIFS(Actuals!$F:$F,Actuals!$A:$A,$A144,Actuals!$D:$D,$D144,Actuals!$B:$B,EOMONTH(DATE(2025,$C144-1,1),0))/SUMIFS(Actuals!$F:$F,Actuals!$A:$A,$A144,Actuals!$D:$D,$D144,Actuals!$B:$B,EOMONTH(DATE(2024,$C144-1,1),0)),
 SUMIFS(Actuals!$F:$F,Actuals!$A:$A,$A144,Actuals!$D:$D,$D144,Actuals!$B:$B,EOMONTH(DATE(2025,$C144-2,1),0))/SUMIFS(Actuals!$F:$F,Actuals!$A:$A,$A144,Actuals!$D:$D,$D144,Actuals!$B:$B,EOMONTH(DATE(2024,$C144-2,1),0)),
 SUMIFS(Actuals!$F:$F,Actuals!$A:$A,$A144,Actuals!$D:$D,$D144,Actuals!$B:$B,EOMONTH(DATE(2025,$C144-3,1),0))/SUMIFS(Actuals!$F:$F,Actuals!$A:$A,$A144,Actuals!$D:$D,$D144,Actuals!$B:$B,EOMONTH(DATE(2024,$C144-3,1),0))
)</f>
        <v>1.03668527272668</v>
      </c>
      <c r="P144" s="29">
        <f t="shared" si="12"/>
        <v>951452.22332743776</v>
      </c>
      <c r="Q144" s="2">
        <f t="shared" si="13"/>
        <v>7.5744008830970697E-2</v>
      </c>
      <c r="R144" s="29" t="str">
        <f t="shared" si="14"/>
        <v>1 train date (May-Aug)</v>
      </c>
      <c r="S144" s="29">
        <f t="shared" si="15"/>
        <v>1.0196167866584092</v>
      </c>
      <c r="T144" s="29">
        <f t="shared" si="16"/>
        <v>900647.05226030294</v>
      </c>
      <c r="U144" s="2">
        <f t="shared" si="17"/>
        <v>1.8301967020433907E-2</v>
      </c>
    </row>
    <row r="145" spans="1:21">
      <c r="A145">
        <v>9656</v>
      </c>
      <c r="B145" s="1">
        <v>45869</v>
      </c>
      <c r="C145">
        <v>5</v>
      </c>
      <c r="D145">
        <v>1</v>
      </c>
      <c r="E145" t="s">
        <v>7</v>
      </c>
      <c r="F145" s="3">
        <v>852948.3485052262</v>
      </c>
      <c r="G145" s="3">
        <v>1073297.25</v>
      </c>
      <c r="H145">
        <v>2</v>
      </c>
      <c r="I145" s="3">
        <v>-220348.9014947738</v>
      </c>
      <c r="J145" s="3">
        <v>220348.9014947738</v>
      </c>
      <c r="K145" s="2">
        <v>0.20530090941234899</v>
      </c>
      <c r="L145" s="6">
        <v>-0.20530090941234899</v>
      </c>
      <c r="M145" t="s">
        <v>32</v>
      </c>
      <c r="N145">
        <f>SUMIFS(Actuals!$F:$F,Actuals!$A:$A,$A145,Actuals!$D:$D,$D145,Actuals!$B:$B,EDATE($B145,-12))</f>
        <v>842606.55</v>
      </c>
      <c r="O145">
        <f>AVERAGE(SUMIFS(Actuals!$F:$F,Actuals!$A:$A,$A145,Actuals!$D:$D,$D145,Actuals!$B:$B,EOMONTH(DATE(2025,$C145-1,1),0))/SUMIFS(Actuals!$F:$F,Actuals!$A:$A,$A145,Actuals!$D:$D,$D145,Actuals!$B:$B,EOMONTH(DATE(2024,$C145-1,1),0)),
 SUMIFS(Actuals!$F:$F,Actuals!$A:$A,$A145,Actuals!$D:$D,$D145,Actuals!$B:$B,EOMONTH(DATE(2025,$C145-2,1),0))/SUMIFS(Actuals!$F:$F,Actuals!$A:$A,$A145,Actuals!$D:$D,$D145,Actuals!$B:$B,EOMONTH(DATE(2024,$C145-2,1),0)),
 SUMIFS(Actuals!$F:$F,Actuals!$A:$A,$A145,Actuals!$D:$D,$D145,Actuals!$B:$B,EOMONTH(DATE(2025,$C145-3,1),0))/SUMIFS(Actuals!$F:$F,Actuals!$A:$A,$A145,Actuals!$D:$D,$D145,Actuals!$B:$B,EOMONTH(DATE(2024,$C145-3,1),0))
)</f>
        <v>1.0372963353341733</v>
      </c>
      <c r="P145" s="29">
        <f t="shared" si="12"/>
        <v>874032.68644357088</v>
      </c>
      <c r="Q145" s="2">
        <f t="shared" si="13"/>
        <v>0.18565645589460805</v>
      </c>
      <c r="R145" s="29" t="str">
        <f t="shared" si="14"/>
        <v>1 train date (May-Aug)</v>
      </c>
      <c r="S145" s="29">
        <f t="shared" si="15"/>
        <v>1.0196167866584092</v>
      </c>
      <c r="T145" s="29">
        <f t="shared" si="16"/>
        <v>869680.45428849559</v>
      </c>
      <c r="U145" s="2">
        <f t="shared" si="17"/>
        <v>0.18971146689465981</v>
      </c>
    </row>
    <row r="146" spans="1:21">
      <c r="A146">
        <v>9656</v>
      </c>
      <c r="B146" s="1">
        <v>45869</v>
      </c>
      <c r="C146">
        <v>6</v>
      </c>
      <c r="D146">
        <v>1</v>
      </c>
      <c r="E146" t="s">
        <v>7</v>
      </c>
      <c r="F146" s="3">
        <v>889115.62077697914</v>
      </c>
      <c r="G146" s="3">
        <v>1073297.25</v>
      </c>
      <c r="H146">
        <v>1</v>
      </c>
      <c r="I146" s="3">
        <v>-184181.62922302086</v>
      </c>
      <c r="J146" s="3">
        <v>184181.62922302086</v>
      </c>
      <c r="K146" s="2">
        <v>0.17160356017219</v>
      </c>
      <c r="L146" s="6">
        <v>-0.17160356017219</v>
      </c>
      <c r="M146" t="s">
        <v>32</v>
      </c>
      <c r="N146">
        <f>SUMIFS(Actuals!$F:$F,Actuals!$A:$A,$A146,Actuals!$D:$D,$D146,Actuals!$B:$B,EDATE($B146,-12))</f>
        <v>842606.55</v>
      </c>
      <c r="O146">
        <f>AVERAGE(SUMIFS(Actuals!$F:$F,Actuals!$A:$A,$A146,Actuals!$D:$D,$D146,Actuals!$B:$B,EOMONTH(DATE(2025,$C146-1,1),0))/SUMIFS(Actuals!$F:$F,Actuals!$A:$A,$A146,Actuals!$D:$D,$D146,Actuals!$B:$B,EOMONTH(DATE(2024,$C146-1,1),0)),
 SUMIFS(Actuals!$F:$F,Actuals!$A:$A,$A146,Actuals!$D:$D,$D146,Actuals!$B:$B,EOMONTH(DATE(2025,$C146-2,1),0))/SUMIFS(Actuals!$F:$F,Actuals!$A:$A,$A146,Actuals!$D:$D,$D146,Actuals!$B:$B,EOMONTH(DATE(2024,$C146-2,1),0)),
 SUMIFS(Actuals!$F:$F,Actuals!$A:$A,$A146,Actuals!$D:$D,$D146,Actuals!$B:$B,EOMONTH(DATE(2025,$C146-3,1),0))/SUMIFS(Actuals!$F:$F,Actuals!$A:$A,$A146,Actuals!$D:$D,$D146,Actuals!$B:$B,EOMONTH(DATE(2024,$C146-3,1),0))
)</f>
        <v>1.03668527272668</v>
      </c>
      <c r="P146" s="29">
        <f t="shared" si="12"/>
        <v>873517.80108803697</v>
      </c>
      <c r="Q146" s="2">
        <f t="shared" si="13"/>
        <v>0.18613617887492306</v>
      </c>
      <c r="R146" s="29" t="str">
        <f t="shared" si="14"/>
        <v>1 train date (May-Aug)</v>
      </c>
      <c r="S146" s="29">
        <f t="shared" si="15"/>
        <v>1.0196167866584092</v>
      </c>
      <c r="T146" s="29">
        <f t="shared" si="16"/>
        <v>906557.21222442016</v>
      </c>
      <c r="U146" s="2">
        <f t="shared" si="17"/>
        <v>0.155353083943502</v>
      </c>
    </row>
    <row r="147" spans="1:21">
      <c r="A147">
        <v>9656</v>
      </c>
      <c r="B147" s="1">
        <v>45869</v>
      </c>
      <c r="C147">
        <v>7</v>
      </c>
      <c r="D147">
        <v>1</v>
      </c>
      <c r="E147" t="s">
        <v>7</v>
      </c>
      <c r="F147" s="3">
        <v>889888.85144722683</v>
      </c>
      <c r="G147" s="3">
        <v>1073297.25</v>
      </c>
      <c r="H147">
        <v>0</v>
      </c>
      <c r="I147" s="3">
        <v>-183408.39855277317</v>
      </c>
      <c r="J147" s="3">
        <v>183408.39855277317</v>
      </c>
      <c r="K147" s="2">
        <v>0.17088313470734501</v>
      </c>
      <c r="L147" s="6">
        <v>-0.17088313470734501</v>
      </c>
      <c r="M147" t="s">
        <v>32</v>
      </c>
      <c r="N147">
        <f>SUMIFS(Actuals!$F:$F,Actuals!$A:$A,$A147,Actuals!$D:$D,$D147,Actuals!$B:$B,EDATE($B147,-12))</f>
        <v>842606.55</v>
      </c>
      <c r="O147">
        <f>AVERAGE(SUMIFS(Actuals!$F:$F,Actuals!$A:$A,$A147,Actuals!$D:$D,$D147,Actuals!$B:$B,EOMONTH(DATE(2025,$C147-1,1),0))/SUMIFS(Actuals!$F:$F,Actuals!$A:$A,$A147,Actuals!$D:$D,$D147,Actuals!$B:$B,EOMONTH(DATE(2024,$C147-1,1),0)),
 SUMIFS(Actuals!$F:$F,Actuals!$A:$A,$A147,Actuals!$D:$D,$D147,Actuals!$B:$B,EOMONTH(DATE(2025,$C147-2,1),0))/SUMIFS(Actuals!$F:$F,Actuals!$A:$A,$A147,Actuals!$D:$D,$D147,Actuals!$B:$B,EOMONTH(DATE(2024,$C147-2,1),0)),
 SUMIFS(Actuals!$F:$F,Actuals!$A:$A,$A147,Actuals!$D:$D,$D147,Actuals!$B:$B,EOMONTH(DATE(2025,$C147-3,1),0))/SUMIFS(Actuals!$F:$F,Actuals!$A:$A,$A147,Actuals!$D:$D,$D147,Actuals!$B:$B,EOMONTH(DATE(2024,$C147-3,1),0))
)</f>
        <v>1.0253761995503257</v>
      </c>
      <c r="P147" s="29">
        <f t="shared" si="12"/>
        <v>863988.70195521147</v>
      </c>
      <c r="Q147" s="2">
        <f t="shared" si="13"/>
        <v>0.19501452001744021</v>
      </c>
      <c r="R147" s="29" t="str">
        <f t="shared" si="14"/>
        <v>1 train date (May-Aug)</v>
      </c>
      <c r="S147" s="29">
        <f t="shared" si="15"/>
        <v>1.0196167866584092</v>
      </c>
      <c r="T147" s="29">
        <f t="shared" si="16"/>
        <v>907345.61119576381</v>
      </c>
      <c r="U147" s="2">
        <f t="shared" si="17"/>
        <v>0.15461852604601026</v>
      </c>
    </row>
    <row r="148" spans="1:21">
      <c r="A148">
        <v>9656</v>
      </c>
      <c r="B148" s="1">
        <v>45900</v>
      </c>
      <c r="C148">
        <v>5</v>
      </c>
      <c r="D148">
        <v>1</v>
      </c>
      <c r="E148" t="s">
        <v>7</v>
      </c>
      <c r="F148" s="3">
        <v>858618.87935185048</v>
      </c>
      <c r="G148" s="3">
        <v>870207.75</v>
      </c>
      <c r="H148">
        <v>3</v>
      </c>
      <c r="I148" s="3">
        <v>-11588.870648149517</v>
      </c>
      <c r="J148" s="3">
        <v>11588.870648149517</v>
      </c>
      <c r="K148" s="2">
        <v>1.3317360880950001E-2</v>
      </c>
      <c r="L148" s="6">
        <v>-1.3317360880950001E-2</v>
      </c>
      <c r="M148" t="s">
        <v>32</v>
      </c>
      <c r="N148">
        <f>SUMIFS(Actuals!$F:$F,Actuals!$A:$A,$A148,Actuals!$D:$D,$D148,Actuals!$B:$B,EDATE($B148,-12))</f>
        <v>819139.05</v>
      </c>
      <c r="O148">
        <f>AVERAGE(SUMIFS(Actuals!$F:$F,Actuals!$A:$A,$A148,Actuals!$D:$D,$D148,Actuals!$B:$B,EOMONTH(DATE(2025,$C148-1,1),0))/SUMIFS(Actuals!$F:$F,Actuals!$A:$A,$A148,Actuals!$D:$D,$D148,Actuals!$B:$B,EOMONTH(DATE(2024,$C148-1,1),0)),
 SUMIFS(Actuals!$F:$F,Actuals!$A:$A,$A148,Actuals!$D:$D,$D148,Actuals!$B:$B,EOMONTH(DATE(2025,$C148-2,1),0))/SUMIFS(Actuals!$F:$F,Actuals!$A:$A,$A148,Actuals!$D:$D,$D148,Actuals!$B:$B,EOMONTH(DATE(2024,$C148-2,1),0)),
 SUMIFS(Actuals!$F:$F,Actuals!$A:$A,$A148,Actuals!$D:$D,$D148,Actuals!$B:$B,EOMONTH(DATE(2025,$C148-3,1),0))/SUMIFS(Actuals!$F:$F,Actuals!$A:$A,$A148,Actuals!$D:$D,$D148,Actuals!$B:$B,EOMONTH(DATE(2024,$C148-3,1),0))
)</f>
        <v>1.0372963353341733</v>
      </c>
      <c r="P148" s="29">
        <f t="shared" si="12"/>
        <v>849689.93469411624</v>
      </c>
      <c r="Q148" s="2">
        <f t="shared" si="13"/>
        <v>2.3578065474461431E-2</v>
      </c>
      <c r="R148" s="29" t="str">
        <f t="shared" si="14"/>
        <v>1 train date (May-Aug)</v>
      </c>
      <c r="S148" s="29">
        <f t="shared" si="15"/>
        <v>1.0196167866584092</v>
      </c>
      <c r="T148" s="29">
        <f t="shared" si="16"/>
        <v>875462.22272897803</v>
      </c>
      <c r="U148" s="2">
        <f t="shared" si="17"/>
        <v>6.0381819502044517E-3</v>
      </c>
    </row>
    <row r="149" spans="1:21">
      <c r="A149">
        <v>9656</v>
      </c>
      <c r="B149" s="1">
        <v>45900</v>
      </c>
      <c r="C149">
        <v>6</v>
      </c>
      <c r="D149">
        <v>1</v>
      </c>
      <c r="E149" t="s">
        <v>7</v>
      </c>
      <c r="F149" s="3">
        <v>894730.93384376634</v>
      </c>
      <c r="G149" s="3">
        <v>870207.75</v>
      </c>
      <c r="H149">
        <v>2</v>
      </c>
      <c r="I149" s="3">
        <v>24523.183843766339</v>
      </c>
      <c r="J149" s="3">
        <v>24523.183843766339</v>
      </c>
      <c r="K149" s="2">
        <v>2.81808382466903E-2</v>
      </c>
      <c r="L149" s="6">
        <v>2.81808382466903E-2</v>
      </c>
      <c r="M149" t="s">
        <v>32</v>
      </c>
      <c r="N149">
        <f>SUMIFS(Actuals!$F:$F,Actuals!$A:$A,$A149,Actuals!$D:$D,$D149,Actuals!$B:$B,EDATE($B149,-12))</f>
        <v>819139.05</v>
      </c>
      <c r="O149">
        <f>AVERAGE(SUMIFS(Actuals!$F:$F,Actuals!$A:$A,$A149,Actuals!$D:$D,$D149,Actuals!$B:$B,EOMONTH(DATE(2025,$C149-1,1),0))/SUMIFS(Actuals!$F:$F,Actuals!$A:$A,$A149,Actuals!$D:$D,$D149,Actuals!$B:$B,EOMONTH(DATE(2024,$C149-1,1),0)),
 SUMIFS(Actuals!$F:$F,Actuals!$A:$A,$A149,Actuals!$D:$D,$D149,Actuals!$B:$B,EOMONTH(DATE(2025,$C149-2,1),0))/SUMIFS(Actuals!$F:$F,Actuals!$A:$A,$A149,Actuals!$D:$D,$D149,Actuals!$B:$B,EOMONTH(DATE(2024,$C149-2,1),0)),
 SUMIFS(Actuals!$F:$F,Actuals!$A:$A,$A149,Actuals!$D:$D,$D149,Actuals!$B:$B,EOMONTH(DATE(2025,$C149-3,1),0))/SUMIFS(Actuals!$F:$F,Actuals!$A:$A,$A149,Actuals!$D:$D,$D149,Actuals!$B:$B,EOMONTH(DATE(2024,$C149-3,1),0))
)</f>
        <v>1.03668527272668</v>
      </c>
      <c r="P149" s="29">
        <f t="shared" si="12"/>
        <v>849189.38945032365</v>
      </c>
      <c r="Q149" s="2">
        <f t="shared" si="13"/>
        <v>2.4153267480870343E-2</v>
      </c>
      <c r="R149" s="29" t="str">
        <f t="shared" si="14"/>
        <v>1 train date (May-Aug)</v>
      </c>
      <c r="S149" s="29">
        <f t="shared" si="15"/>
        <v>1.0196167866584092</v>
      </c>
      <c r="T149" s="29">
        <f t="shared" si="16"/>
        <v>912282.67968965869</v>
      </c>
      <c r="U149" s="2">
        <f t="shared" si="17"/>
        <v>4.8350442396839936E-2</v>
      </c>
    </row>
    <row r="150" spans="1:21">
      <c r="A150">
        <v>9656</v>
      </c>
      <c r="B150" s="1">
        <v>45900</v>
      </c>
      <c r="C150">
        <v>7</v>
      </c>
      <c r="D150">
        <v>1</v>
      </c>
      <c r="E150" t="s">
        <v>7</v>
      </c>
      <c r="F150" s="3">
        <v>895411.10809621168</v>
      </c>
      <c r="G150" s="3">
        <v>870207.75</v>
      </c>
      <c r="H150">
        <v>1</v>
      </c>
      <c r="I150" s="3">
        <v>25203.358096211683</v>
      </c>
      <c r="J150" s="3">
        <v>25203.358096211683</v>
      </c>
      <c r="K150" s="2">
        <v>2.8962461086116099E-2</v>
      </c>
      <c r="L150" s="6">
        <v>2.8962461086116099E-2</v>
      </c>
      <c r="M150" t="s">
        <v>32</v>
      </c>
      <c r="N150">
        <f>SUMIFS(Actuals!$F:$F,Actuals!$A:$A,$A150,Actuals!$D:$D,$D150,Actuals!$B:$B,EDATE($B150,-12))</f>
        <v>819139.05</v>
      </c>
      <c r="O150">
        <f>AVERAGE(SUMIFS(Actuals!$F:$F,Actuals!$A:$A,$A150,Actuals!$D:$D,$D150,Actuals!$B:$B,EOMONTH(DATE(2025,$C150-1,1),0))/SUMIFS(Actuals!$F:$F,Actuals!$A:$A,$A150,Actuals!$D:$D,$D150,Actuals!$B:$B,EOMONTH(DATE(2024,$C150-1,1),0)),
 SUMIFS(Actuals!$F:$F,Actuals!$A:$A,$A150,Actuals!$D:$D,$D150,Actuals!$B:$B,EOMONTH(DATE(2025,$C150-2,1),0))/SUMIFS(Actuals!$F:$F,Actuals!$A:$A,$A150,Actuals!$D:$D,$D150,Actuals!$B:$B,EOMONTH(DATE(2024,$C150-2,1),0)),
 SUMIFS(Actuals!$F:$F,Actuals!$A:$A,$A150,Actuals!$D:$D,$D150,Actuals!$B:$B,EOMONTH(DATE(2025,$C150-3,1),0))/SUMIFS(Actuals!$F:$F,Actuals!$A:$A,$A150,Actuals!$D:$D,$D150,Actuals!$B:$B,EOMONTH(DATE(2024,$C150-3,1),0))
)</f>
        <v>1.0253761995503257</v>
      </c>
      <c r="P150" s="29">
        <f t="shared" si="12"/>
        <v>839925.68599226419</v>
      </c>
      <c r="Q150" s="2">
        <f t="shared" si="13"/>
        <v>3.479866044371107E-2</v>
      </c>
      <c r="R150" s="29" t="str">
        <f t="shared" si="14"/>
        <v>1 train date (May-Aug)</v>
      </c>
      <c r="S150" s="29">
        <f t="shared" si="15"/>
        <v>1.0196167866584092</v>
      </c>
      <c r="T150" s="29">
        <f t="shared" si="16"/>
        <v>912976.19677530485</v>
      </c>
      <c r="U150" s="2">
        <f t="shared" si="17"/>
        <v>4.9147398164754164E-2</v>
      </c>
    </row>
    <row r="151" spans="1:21">
      <c r="A151">
        <v>9656</v>
      </c>
      <c r="B151" s="1">
        <v>45900</v>
      </c>
      <c r="C151">
        <v>8</v>
      </c>
      <c r="D151">
        <v>1</v>
      </c>
      <c r="E151" t="s">
        <v>7</v>
      </c>
      <c r="F151" s="3">
        <v>966231.85195632977</v>
      </c>
      <c r="G151" s="3">
        <v>870207.75</v>
      </c>
      <c r="H151">
        <v>0</v>
      </c>
      <c r="I151" s="3">
        <v>96024.101956329774</v>
      </c>
      <c r="J151" s="3">
        <v>96024.101956329774</v>
      </c>
      <c r="K151" s="2">
        <v>0.110346181077254</v>
      </c>
      <c r="L151" s="6">
        <v>0.110346181077254</v>
      </c>
      <c r="M151" t="s">
        <v>32</v>
      </c>
      <c r="N151">
        <f>SUMIFS(Actuals!$F:$F,Actuals!$A:$A,$A151,Actuals!$D:$D,$D151,Actuals!$B:$B,EDATE($B151,-12))</f>
        <v>819139.05</v>
      </c>
      <c r="O151">
        <f>AVERAGE(SUMIFS(Actuals!$F:$F,Actuals!$A:$A,$A151,Actuals!$D:$D,$D151,Actuals!$B:$B,EOMONTH(DATE(2025,$C151-1,1),0))/SUMIFS(Actuals!$F:$F,Actuals!$A:$A,$A151,Actuals!$D:$D,$D151,Actuals!$B:$B,EOMONTH(DATE(2024,$C151-1,1),0)),
 SUMIFS(Actuals!$F:$F,Actuals!$A:$A,$A151,Actuals!$D:$D,$D151,Actuals!$B:$B,EOMONTH(DATE(2025,$C151-2,1),0))/SUMIFS(Actuals!$F:$F,Actuals!$A:$A,$A151,Actuals!$D:$D,$D151,Actuals!$B:$B,EOMONTH(DATE(2024,$C151-2,1),0)),
 SUMIFS(Actuals!$F:$F,Actuals!$A:$A,$A151,Actuals!$D:$D,$D151,Actuals!$B:$B,EOMONTH(DATE(2025,$C151-3,1),0))/SUMIFS(Actuals!$F:$F,Actuals!$A:$A,$A151,Actuals!$D:$D,$D151,Actuals!$B:$B,EOMONTH(DATE(2024,$C151-3,1),0))
)</f>
        <v>1.065337497999882</v>
      </c>
      <c r="P151" s="29">
        <f t="shared" si="12"/>
        <v>872659.54604100029</v>
      </c>
      <c r="Q151" s="2">
        <f t="shared" si="13"/>
        <v>2.8174835733194574E-3</v>
      </c>
      <c r="R151" s="29" t="str">
        <f t="shared" si="14"/>
        <v>1 train date (May-Aug)</v>
      </c>
      <c r="S151" s="29">
        <f t="shared" si="15"/>
        <v>1.0196167866584092</v>
      </c>
      <c r="T151" s="29">
        <f t="shared" si="16"/>
        <v>985186.21605871664</v>
      </c>
      <c r="U151" s="2">
        <f t="shared" si="17"/>
        <v>0.13212760522842579</v>
      </c>
    </row>
    <row r="152" spans="1:21">
      <c r="A152">
        <v>9656</v>
      </c>
      <c r="B152" s="1">
        <v>45930</v>
      </c>
      <c r="C152">
        <v>5</v>
      </c>
      <c r="D152">
        <v>1</v>
      </c>
      <c r="E152" t="s">
        <v>7</v>
      </c>
      <c r="F152" s="3">
        <v>864106.48984858347</v>
      </c>
      <c r="G152" s="3">
        <v>883952.55</v>
      </c>
      <c r="H152">
        <v>4</v>
      </c>
      <c r="I152" s="3">
        <v>-19846.060151416576</v>
      </c>
      <c r="J152" s="3">
        <v>19846.060151416576</v>
      </c>
      <c r="K152" s="2">
        <v>2.2451499406180301E-2</v>
      </c>
      <c r="L152" s="6">
        <v>-2.2451499406180301E-2</v>
      </c>
      <c r="M152" t="s">
        <v>32</v>
      </c>
      <c r="N152">
        <f>SUMIFS(Actuals!$F:$F,Actuals!$A:$A,$A152,Actuals!$D:$D,$D152,Actuals!$B:$B,EDATE($B152,-12))</f>
        <v>827754.75</v>
      </c>
      <c r="O152">
        <f>AVERAGE(SUMIFS(Actuals!$F:$F,Actuals!$A:$A,$A152,Actuals!$D:$D,$D152,Actuals!$B:$B,EOMONTH(DATE(2025,$C152-1,1),0))/SUMIFS(Actuals!$F:$F,Actuals!$A:$A,$A152,Actuals!$D:$D,$D152,Actuals!$B:$B,EOMONTH(DATE(2024,$C152-1,1),0)),
 SUMIFS(Actuals!$F:$F,Actuals!$A:$A,$A152,Actuals!$D:$D,$D152,Actuals!$B:$B,EOMONTH(DATE(2025,$C152-2,1),0))/SUMIFS(Actuals!$F:$F,Actuals!$A:$A,$A152,Actuals!$D:$D,$D152,Actuals!$B:$B,EOMONTH(DATE(2024,$C152-2,1),0)),
 SUMIFS(Actuals!$F:$F,Actuals!$A:$A,$A152,Actuals!$D:$D,$D152,Actuals!$B:$B,EOMONTH(DATE(2025,$C152-3,1),0))/SUMIFS(Actuals!$F:$F,Actuals!$A:$A,$A152,Actuals!$D:$D,$D152,Actuals!$B:$B,EOMONTH(DATE(2024,$C152-3,1),0))
)</f>
        <v>1.0372963353341733</v>
      </c>
      <c r="P152" s="29">
        <f t="shared" si="12"/>
        <v>858626.9687304548</v>
      </c>
      <c r="Q152" s="2">
        <f t="shared" si="13"/>
        <v>2.8650385441554807E-2</v>
      </c>
      <c r="R152" s="29" t="str">
        <f t="shared" si="14"/>
        <v>1 train date (May-Aug)</v>
      </c>
      <c r="S152" s="29">
        <f t="shared" si="15"/>
        <v>1.0196167866584092</v>
      </c>
      <c r="T152" s="29">
        <f t="shared" si="16"/>
        <v>881057.48251008987</v>
      </c>
      <c r="U152" s="2">
        <f t="shared" si="17"/>
        <v>3.2751390217836602E-3</v>
      </c>
    </row>
    <row r="153" spans="1:21">
      <c r="A153">
        <v>9656</v>
      </c>
      <c r="B153" s="1">
        <v>45930</v>
      </c>
      <c r="C153">
        <v>6</v>
      </c>
      <c r="D153">
        <v>1</v>
      </c>
      <c r="E153" t="s">
        <v>7</v>
      </c>
      <c r="F153" s="3">
        <v>900165.1077793669</v>
      </c>
      <c r="G153" s="3">
        <v>883952.55</v>
      </c>
      <c r="H153">
        <v>3</v>
      </c>
      <c r="I153" s="3">
        <v>16212.557779366849</v>
      </c>
      <c r="J153" s="3">
        <v>16212.557779366849</v>
      </c>
      <c r="K153" s="2">
        <v>1.8340981967150699E-2</v>
      </c>
      <c r="L153" s="6">
        <v>1.8340981967150699E-2</v>
      </c>
      <c r="M153" t="s">
        <v>32</v>
      </c>
      <c r="N153">
        <f>SUMIFS(Actuals!$F:$F,Actuals!$A:$A,$A153,Actuals!$D:$D,$D153,Actuals!$B:$B,EDATE($B153,-12))</f>
        <v>827754.75</v>
      </c>
      <c r="O153">
        <f>AVERAGE(SUMIFS(Actuals!$F:$F,Actuals!$A:$A,$A153,Actuals!$D:$D,$D153,Actuals!$B:$B,EOMONTH(DATE(2025,$C153-1,1),0))/SUMIFS(Actuals!$F:$F,Actuals!$A:$A,$A153,Actuals!$D:$D,$D153,Actuals!$B:$B,EOMONTH(DATE(2024,$C153-1,1),0)),
 SUMIFS(Actuals!$F:$F,Actuals!$A:$A,$A153,Actuals!$D:$D,$D153,Actuals!$B:$B,EOMONTH(DATE(2025,$C153-2,1),0))/SUMIFS(Actuals!$F:$F,Actuals!$A:$A,$A153,Actuals!$D:$D,$D153,Actuals!$B:$B,EOMONTH(DATE(2024,$C153-2,1),0)),
 SUMIFS(Actuals!$F:$F,Actuals!$A:$A,$A153,Actuals!$D:$D,$D153,Actuals!$B:$B,EOMONTH(DATE(2025,$C153-3,1),0))/SUMIFS(Actuals!$F:$F,Actuals!$A:$A,$A153,Actuals!$D:$D,$D153,Actuals!$B:$B,EOMONTH(DATE(2024,$C153-3,1),0))
)</f>
        <v>1.03668527272668</v>
      </c>
      <c r="P153" s="29">
        <f t="shared" si="12"/>
        <v>858121.15875455481</v>
      </c>
      <c r="Q153" s="2">
        <f t="shared" si="13"/>
        <v>2.9222599386635895E-2</v>
      </c>
      <c r="R153" s="29" t="str">
        <f t="shared" si="14"/>
        <v>1 train date (May-Aug)</v>
      </c>
      <c r="S153" s="29">
        <f t="shared" si="15"/>
        <v>1.0196167866584092</v>
      </c>
      <c r="T153" s="29">
        <f t="shared" si="16"/>
        <v>917823.45465601864</v>
      </c>
      <c r="U153" s="2">
        <f t="shared" si="17"/>
        <v>3.8317559755915172E-2</v>
      </c>
    </row>
    <row r="154" spans="1:21">
      <c r="A154">
        <v>9656</v>
      </c>
      <c r="B154" s="1">
        <v>45930</v>
      </c>
      <c r="C154">
        <v>7</v>
      </c>
      <c r="D154">
        <v>1</v>
      </c>
      <c r="E154" t="s">
        <v>7</v>
      </c>
      <c r="F154" s="3">
        <v>900755.22743393888</v>
      </c>
      <c r="G154" s="3">
        <v>883952.55</v>
      </c>
      <c r="H154">
        <v>2</v>
      </c>
      <c r="I154" s="3">
        <v>16802.677433938836</v>
      </c>
      <c r="J154" s="3">
        <v>16802.677433938836</v>
      </c>
      <c r="K154" s="2">
        <v>1.9008573971463601E-2</v>
      </c>
      <c r="L154" s="6">
        <v>1.9008573971463601E-2</v>
      </c>
      <c r="M154" t="s">
        <v>32</v>
      </c>
      <c r="N154">
        <f>SUMIFS(Actuals!$F:$F,Actuals!$A:$A,$A154,Actuals!$D:$D,$D154,Actuals!$B:$B,EDATE($B154,-12))</f>
        <v>827754.75</v>
      </c>
      <c r="O154">
        <f>AVERAGE(SUMIFS(Actuals!$F:$F,Actuals!$A:$A,$A154,Actuals!$D:$D,$D154,Actuals!$B:$B,EOMONTH(DATE(2025,$C154-1,1),0))/SUMIFS(Actuals!$F:$F,Actuals!$A:$A,$A154,Actuals!$D:$D,$D154,Actuals!$B:$B,EOMONTH(DATE(2024,$C154-1,1),0)),
 SUMIFS(Actuals!$F:$F,Actuals!$A:$A,$A154,Actuals!$D:$D,$D154,Actuals!$B:$B,EOMONTH(DATE(2025,$C154-2,1),0))/SUMIFS(Actuals!$F:$F,Actuals!$A:$A,$A154,Actuals!$D:$D,$D154,Actuals!$B:$B,EOMONTH(DATE(2024,$C154-2,1),0)),
 SUMIFS(Actuals!$F:$F,Actuals!$A:$A,$A154,Actuals!$D:$D,$D154,Actuals!$B:$B,EOMONTH(DATE(2025,$C154-3,1),0))/SUMIFS(Actuals!$F:$F,Actuals!$A:$A,$A154,Actuals!$D:$D,$D154,Actuals!$B:$B,EOMONTH(DATE(2024,$C154-3,1),0))
)</f>
        <v>1.0253761995503257</v>
      </c>
      <c r="P154" s="29">
        <f t="shared" si="12"/>
        <v>848760.01971472998</v>
      </c>
      <c r="Q154" s="2">
        <f t="shared" si="13"/>
        <v>3.9812691626117336E-2</v>
      </c>
      <c r="R154" s="29" t="str">
        <f t="shared" si="14"/>
        <v>1 train date (May-Aug)</v>
      </c>
      <c r="S154" s="29">
        <f t="shared" si="15"/>
        <v>1.0196167866584092</v>
      </c>
      <c r="T154" s="29">
        <f t="shared" si="16"/>
        <v>918425.15056195727</v>
      </c>
      <c r="U154" s="2">
        <f t="shared" si="17"/>
        <v>3.8998247770151491E-2</v>
      </c>
    </row>
    <row r="155" spans="1:21">
      <c r="A155">
        <v>9656</v>
      </c>
      <c r="B155" s="1">
        <v>45930</v>
      </c>
      <c r="C155">
        <v>8</v>
      </c>
      <c r="D155">
        <v>1</v>
      </c>
      <c r="E155" t="s">
        <v>7</v>
      </c>
      <c r="F155" s="3">
        <v>972207.34766822401</v>
      </c>
      <c r="G155" s="3">
        <v>883952.55</v>
      </c>
      <c r="H155">
        <v>1</v>
      </c>
      <c r="I155" s="3">
        <v>88254.797668223968</v>
      </c>
      <c r="J155" s="3">
        <v>88254.797668223968</v>
      </c>
      <c r="K155" s="2">
        <v>9.9841103086612495E-2</v>
      </c>
      <c r="L155" s="6">
        <v>9.9841103086612495E-2</v>
      </c>
      <c r="M155" t="s">
        <v>32</v>
      </c>
      <c r="N155">
        <f>SUMIFS(Actuals!$F:$F,Actuals!$A:$A,$A155,Actuals!$D:$D,$D155,Actuals!$B:$B,EDATE($B155,-12))</f>
        <v>827754.75</v>
      </c>
      <c r="O155">
        <f>AVERAGE(SUMIFS(Actuals!$F:$F,Actuals!$A:$A,$A155,Actuals!$D:$D,$D155,Actuals!$B:$B,EOMONTH(DATE(2025,$C155-1,1),0))/SUMIFS(Actuals!$F:$F,Actuals!$A:$A,$A155,Actuals!$D:$D,$D155,Actuals!$B:$B,EOMONTH(DATE(2024,$C155-1,1),0)),
 SUMIFS(Actuals!$F:$F,Actuals!$A:$A,$A155,Actuals!$D:$D,$D155,Actuals!$B:$B,EOMONTH(DATE(2025,$C155-2,1),0))/SUMIFS(Actuals!$F:$F,Actuals!$A:$A,$A155,Actuals!$D:$D,$D155,Actuals!$B:$B,EOMONTH(DATE(2024,$C155-2,1),0)),
 SUMIFS(Actuals!$F:$F,Actuals!$A:$A,$A155,Actuals!$D:$D,$D155,Actuals!$B:$B,EOMONTH(DATE(2025,$C155-3,1),0))/SUMIFS(Actuals!$F:$F,Actuals!$A:$A,$A155,Actuals!$D:$D,$D155,Actuals!$B:$B,EOMONTH(DATE(2024,$C155-3,1),0))
)</f>
        <v>1.065337497999882</v>
      </c>
      <c r="P155" s="29">
        <f t="shared" si="12"/>
        <v>881838.17432251782</v>
      </c>
      <c r="Q155" s="2">
        <f t="shared" si="13"/>
        <v>2.3919560812197724E-3</v>
      </c>
      <c r="R155" s="29" t="str">
        <f t="shared" si="14"/>
        <v>1 train date (May-Aug)</v>
      </c>
      <c r="S155" s="29">
        <f t="shared" si="15"/>
        <v>1.0196167866584092</v>
      </c>
      <c r="T155" s="29">
        <f t="shared" si="16"/>
        <v>991278.93179516937</v>
      </c>
      <c r="U155" s="2">
        <f t="shared" si="17"/>
        <v>0.12141645136401191</v>
      </c>
    </row>
    <row r="156" spans="1:21">
      <c r="A156">
        <v>9656</v>
      </c>
      <c r="B156" s="1">
        <v>45930</v>
      </c>
      <c r="C156">
        <v>9</v>
      </c>
      <c r="D156">
        <v>1</v>
      </c>
      <c r="E156" t="s">
        <v>7</v>
      </c>
      <c r="F156" s="3">
        <v>932856.7969550601</v>
      </c>
      <c r="G156" s="3">
        <v>883952.55</v>
      </c>
      <c r="H156">
        <v>0</v>
      </c>
      <c r="I156" s="3">
        <v>48904.246955060051</v>
      </c>
      <c r="J156" s="3">
        <v>48904.246955060051</v>
      </c>
      <c r="K156" s="2">
        <v>5.5324515954006899E-2</v>
      </c>
      <c r="L156" s="6">
        <v>5.5324515954006899E-2</v>
      </c>
      <c r="M156" t="s">
        <v>32</v>
      </c>
      <c r="N156">
        <f>SUMIFS(Actuals!$F:$F,Actuals!$A:$A,$A156,Actuals!$D:$D,$D156,Actuals!$B:$B,EDATE($B156,-12))</f>
        <v>827754.75</v>
      </c>
      <c r="O156">
        <f>AVERAGE(SUMIFS(Actuals!$F:$F,Actuals!$A:$A,$A156,Actuals!$D:$D,$D156,Actuals!$B:$B,EOMONTH(DATE(2025,$C156-1,1),0))/SUMIFS(Actuals!$F:$F,Actuals!$A:$A,$A156,Actuals!$D:$D,$D156,Actuals!$B:$B,EOMONTH(DATE(2024,$C156-1,1),0)),
 SUMIFS(Actuals!$F:$F,Actuals!$A:$A,$A156,Actuals!$D:$D,$D156,Actuals!$B:$B,EOMONTH(DATE(2025,$C156-2,1),0))/SUMIFS(Actuals!$F:$F,Actuals!$A:$A,$A156,Actuals!$D:$D,$D156,Actuals!$B:$B,EOMONTH(DATE(2024,$C156-2,1),0)),
 SUMIFS(Actuals!$F:$F,Actuals!$A:$A,$A156,Actuals!$D:$D,$D156,Actuals!$B:$B,EOMONTH(DATE(2025,$C156-3,1),0))/SUMIFS(Actuals!$F:$F,Actuals!$A:$A,$A156,Actuals!$D:$D,$D156,Actuals!$B:$B,EOMONTH(DATE(2024,$C156-3,1),0))
)</f>
        <v>1.0999393370339232</v>
      </c>
      <c r="P156" s="29">
        <f t="shared" si="12"/>
        <v>910480.01094168087</v>
      </c>
      <c r="Q156" s="2">
        <f t="shared" si="13"/>
        <v>3.0010050812886758E-2</v>
      </c>
      <c r="R156" s="29" t="str">
        <f t="shared" si="14"/>
        <v>2 Test data (Sep-Nov)</v>
      </c>
      <c r="S156" s="29">
        <f t="shared" si="15"/>
        <v>1.0196167866584092</v>
      </c>
      <c r="T156" s="29">
        <f t="shared" si="16"/>
        <v>951156.44972377445</v>
      </c>
      <c r="U156" s="2">
        <f t="shared" si="17"/>
        <v>7.6026591838865565E-2</v>
      </c>
    </row>
    <row r="157" spans="1:21">
      <c r="A157">
        <v>9656</v>
      </c>
      <c r="B157" s="1">
        <v>45961</v>
      </c>
      <c r="C157">
        <v>5</v>
      </c>
      <c r="D157">
        <v>1</v>
      </c>
      <c r="E157" t="s">
        <v>7</v>
      </c>
      <c r="F157" s="3">
        <v>869959.94104509882</v>
      </c>
      <c r="G157" s="3">
        <v>1001669.4</v>
      </c>
      <c r="H157">
        <v>5</v>
      </c>
      <c r="I157" s="3">
        <v>-131709.4589549012</v>
      </c>
      <c r="J157" s="3">
        <v>131709.4589549012</v>
      </c>
      <c r="K157" s="2">
        <v>0.13148994963298399</v>
      </c>
      <c r="L157" s="6">
        <v>-0.13148994963298399</v>
      </c>
      <c r="M157" t="s">
        <v>32</v>
      </c>
      <c r="N157">
        <f>SUMIFS(Actuals!$F:$F,Actuals!$A:$A,$A157,Actuals!$D:$D,$D157,Actuals!$B:$B,EDATE($B157,-12))</f>
        <v>896038.65</v>
      </c>
      <c r="O157">
        <f>AVERAGE(SUMIFS(Actuals!$F:$F,Actuals!$A:$A,$A157,Actuals!$D:$D,$D157,Actuals!$B:$B,EOMONTH(DATE(2025,$C157-1,1),0))/SUMIFS(Actuals!$F:$F,Actuals!$A:$A,$A157,Actuals!$D:$D,$D157,Actuals!$B:$B,EOMONTH(DATE(2024,$C157-1,1),0)),
 SUMIFS(Actuals!$F:$F,Actuals!$A:$A,$A157,Actuals!$D:$D,$D157,Actuals!$B:$B,EOMONTH(DATE(2025,$C157-2,1),0))/SUMIFS(Actuals!$F:$F,Actuals!$A:$A,$A157,Actuals!$D:$D,$D157,Actuals!$B:$B,EOMONTH(DATE(2024,$C157-2,1),0)),
 SUMIFS(Actuals!$F:$F,Actuals!$A:$A,$A157,Actuals!$D:$D,$D157,Actuals!$B:$B,EOMONTH(DATE(2025,$C157-3,1),0))/SUMIFS(Actuals!$F:$F,Actuals!$A:$A,$A157,Actuals!$D:$D,$D157,Actuals!$B:$B,EOMONTH(DATE(2024,$C157-3,1),0))
)</f>
        <v>1.0372963353341733</v>
      </c>
      <c r="P157" s="29">
        <f t="shared" si="12"/>
        <v>929457.60796277993</v>
      </c>
      <c r="Q157" s="2">
        <f t="shared" si="13"/>
        <v>7.2091442582972079E-2</v>
      </c>
      <c r="R157" s="29" t="str">
        <f t="shared" si="14"/>
        <v>1 train date (May-Aug)</v>
      </c>
      <c r="S157" s="29">
        <f t="shared" si="15"/>
        <v>1.0196167866584092</v>
      </c>
      <c r="T157" s="29">
        <f t="shared" si="16"/>
        <v>887025.75960994279</v>
      </c>
      <c r="U157" s="2">
        <f t="shared" si="17"/>
        <v>0.11445257326424989</v>
      </c>
    </row>
    <row r="158" spans="1:21">
      <c r="A158">
        <v>9656</v>
      </c>
      <c r="B158" s="1">
        <v>45961</v>
      </c>
      <c r="C158">
        <v>6</v>
      </c>
      <c r="D158">
        <v>1</v>
      </c>
      <c r="E158" t="s">
        <v>7</v>
      </c>
      <c r="F158" s="3">
        <v>905961.55997734074</v>
      </c>
      <c r="G158" s="3">
        <v>1001669.4</v>
      </c>
      <c r="H158">
        <v>4</v>
      </c>
      <c r="I158" s="3">
        <v>-95707.840022659278</v>
      </c>
      <c r="J158" s="3">
        <v>95707.840022659278</v>
      </c>
      <c r="K158" s="2">
        <v>9.55483316378231E-2</v>
      </c>
      <c r="L158" s="6">
        <v>-9.55483316378231E-2</v>
      </c>
      <c r="M158" t="s">
        <v>32</v>
      </c>
      <c r="N158">
        <f>SUMIFS(Actuals!$F:$F,Actuals!$A:$A,$A158,Actuals!$D:$D,$D158,Actuals!$B:$B,EDATE($B158,-12))</f>
        <v>896038.65</v>
      </c>
      <c r="O158">
        <f>AVERAGE(SUMIFS(Actuals!$F:$F,Actuals!$A:$A,$A158,Actuals!$D:$D,$D158,Actuals!$B:$B,EOMONTH(DATE(2025,$C158-1,1),0))/SUMIFS(Actuals!$F:$F,Actuals!$A:$A,$A158,Actuals!$D:$D,$D158,Actuals!$B:$B,EOMONTH(DATE(2024,$C158-1,1),0)),
 SUMIFS(Actuals!$F:$F,Actuals!$A:$A,$A158,Actuals!$D:$D,$D158,Actuals!$B:$B,EOMONTH(DATE(2025,$C158-2,1),0))/SUMIFS(Actuals!$F:$F,Actuals!$A:$A,$A158,Actuals!$D:$D,$D158,Actuals!$B:$B,EOMONTH(DATE(2024,$C158-2,1),0)),
 SUMIFS(Actuals!$F:$F,Actuals!$A:$A,$A158,Actuals!$D:$D,$D158,Actuals!$B:$B,EOMONTH(DATE(2025,$C158-3,1),0))/SUMIFS(Actuals!$F:$F,Actuals!$A:$A,$A158,Actuals!$D:$D,$D158,Actuals!$B:$B,EOMONTH(DATE(2024,$C158-3,1),0))
)</f>
        <v>1.03668527272668</v>
      </c>
      <c r="P158" s="29">
        <f t="shared" si="12"/>
        <v>928910.07224889623</v>
      </c>
      <c r="Q158" s="2">
        <f t="shared" si="13"/>
        <v>7.2638065764117174E-2</v>
      </c>
      <c r="R158" s="29" t="str">
        <f t="shared" si="14"/>
        <v>1 train date (May-Aug)</v>
      </c>
      <c r="S158" s="29">
        <f t="shared" si="15"/>
        <v>1.0196167866584092</v>
      </c>
      <c r="T158" s="29">
        <f t="shared" si="16"/>
        <v>923733.61462013575</v>
      </c>
      <c r="U158" s="2">
        <f t="shared" si="17"/>
        <v>7.7805896216720086E-2</v>
      </c>
    </row>
    <row r="159" spans="1:21">
      <c r="A159">
        <v>9656</v>
      </c>
      <c r="B159" s="1">
        <v>45961</v>
      </c>
      <c r="C159">
        <v>7</v>
      </c>
      <c r="D159">
        <v>1</v>
      </c>
      <c r="E159" t="s">
        <v>7</v>
      </c>
      <c r="F159" s="3">
        <v>906455.62139418127</v>
      </c>
      <c r="G159" s="3">
        <v>1001669.4</v>
      </c>
      <c r="H159">
        <v>3</v>
      </c>
      <c r="I159" s="3">
        <v>-95213.778605818748</v>
      </c>
      <c r="J159" s="3">
        <v>95213.778605818748</v>
      </c>
      <c r="K159" s="2">
        <v>9.5055093632508594E-2</v>
      </c>
      <c r="L159" s="6">
        <v>-9.5055093632508594E-2</v>
      </c>
      <c r="M159" t="s">
        <v>32</v>
      </c>
      <c r="N159">
        <f>SUMIFS(Actuals!$F:$F,Actuals!$A:$A,$A159,Actuals!$D:$D,$D159,Actuals!$B:$B,EDATE($B159,-12))</f>
        <v>896038.65</v>
      </c>
      <c r="O159">
        <f>AVERAGE(SUMIFS(Actuals!$F:$F,Actuals!$A:$A,$A159,Actuals!$D:$D,$D159,Actuals!$B:$B,EOMONTH(DATE(2025,$C159-1,1),0))/SUMIFS(Actuals!$F:$F,Actuals!$A:$A,$A159,Actuals!$D:$D,$D159,Actuals!$B:$B,EOMONTH(DATE(2024,$C159-1,1),0)),
 SUMIFS(Actuals!$F:$F,Actuals!$A:$A,$A159,Actuals!$D:$D,$D159,Actuals!$B:$B,EOMONTH(DATE(2025,$C159-2,1),0))/SUMIFS(Actuals!$F:$F,Actuals!$A:$A,$A159,Actuals!$D:$D,$D159,Actuals!$B:$B,EOMONTH(DATE(2024,$C159-2,1),0)),
 SUMIFS(Actuals!$F:$F,Actuals!$A:$A,$A159,Actuals!$D:$D,$D159,Actuals!$B:$B,EOMONTH(DATE(2025,$C159-3,1),0))/SUMIFS(Actuals!$F:$F,Actuals!$A:$A,$A159,Actuals!$D:$D,$D159,Actuals!$B:$B,EOMONTH(DATE(2024,$C159-3,1),0))
)</f>
        <v>1.0253761995503257</v>
      </c>
      <c r="P159" s="29">
        <f t="shared" si="12"/>
        <v>918776.70558720443</v>
      </c>
      <c r="Q159" s="2">
        <f t="shared" si="13"/>
        <v>8.275454397708025E-2</v>
      </c>
      <c r="R159" s="29" t="str">
        <f t="shared" si="14"/>
        <v>1 train date (May-Aug)</v>
      </c>
      <c r="S159" s="29">
        <f t="shared" si="15"/>
        <v>1.0196167866584092</v>
      </c>
      <c r="T159" s="29">
        <f t="shared" si="16"/>
        <v>924237.3679343866</v>
      </c>
      <c r="U159" s="2">
        <f t="shared" si="17"/>
        <v>7.7302982466683545E-2</v>
      </c>
    </row>
    <row r="160" spans="1:21">
      <c r="A160">
        <v>9656</v>
      </c>
      <c r="B160" s="1">
        <v>45961</v>
      </c>
      <c r="C160">
        <v>8</v>
      </c>
      <c r="D160">
        <v>1</v>
      </c>
      <c r="E160" t="s">
        <v>7</v>
      </c>
      <c r="F160" s="3">
        <v>978581.20976091118</v>
      </c>
      <c r="G160" s="3">
        <v>1001669.4</v>
      </c>
      <c r="H160">
        <v>2</v>
      </c>
      <c r="I160" s="3">
        <v>-23088.190239088843</v>
      </c>
      <c r="J160" s="3">
        <v>23088.190239088843</v>
      </c>
      <c r="K160" s="2">
        <v>2.30497110514595E-2</v>
      </c>
      <c r="L160" s="6">
        <v>-2.30497110514595E-2</v>
      </c>
      <c r="M160" t="s">
        <v>32</v>
      </c>
      <c r="N160">
        <f>SUMIFS(Actuals!$F:$F,Actuals!$A:$A,$A160,Actuals!$D:$D,$D160,Actuals!$B:$B,EDATE($B160,-12))</f>
        <v>896038.65</v>
      </c>
      <c r="O160">
        <f>AVERAGE(SUMIFS(Actuals!$F:$F,Actuals!$A:$A,$A160,Actuals!$D:$D,$D160,Actuals!$B:$B,EOMONTH(DATE(2025,$C160-1,1),0))/SUMIFS(Actuals!$F:$F,Actuals!$A:$A,$A160,Actuals!$D:$D,$D160,Actuals!$B:$B,EOMONTH(DATE(2024,$C160-1,1),0)),
 SUMIFS(Actuals!$F:$F,Actuals!$A:$A,$A160,Actuals!$D:$D,$D160,Actuals!$B:$B,EOMONTH(DATE(2025,$C160-2,1),0))/SUMIFS(Actuals!$F:$F,Actuals!$A:$A,$A160,Actuals!$D:$D,$D160,Actuals!$B:$B,EOMONTH(DATE(2024,$C160-2,1),0)),
 SUMIFS(Actuals!$F:$F,Actuals!$A:$A,$A160,Actuals!$D:$D,$D160,Actuals!$B:$B,EOMONTH(DATE(2025,$C160-3,1),0))/SUMIFS(Actuals!$F:$F,Actuals!$A:$A,$A160,Actuals!$D:$D,$D160,Actuals!$B:$B,EOMONTH(DATE(2024,$C160-3,1),0))
)</f>
        <v>1.065337497999882</v>
      </c>
      <c r="P160" s="29">
        <f t="shared" si="12"/>
        <v>954583.57350219192</v>
      </c>
      <c r="Q160" s="2">
        <f t="shared" si="13"/>
        <v>4.7007352423672016E-2</v>
      </c>
      <c r="R160" s="29" t="str">
        <f t="shared" si="14"/>
        <v>1 train date (May-Aug)</v>
      </c>
      <c r="S160" s="29">
        <f t="shared" si="15"/>
        <v>1.0196167866584092</v>
      </c>
      <c r="T160" s="29">
        <f t="shared" si="16"/>
        <v>997777.82858071895</v>
      </c>
      <c r="U160" s="2">
        <f t="shared" si="17"/>
        <v>3.885085657284799E-3</v>
      </c>
    </row>
    <row r="161" spans="1:21">
      <c r="A161">
        <v>9656</v>
      </c>
      <c r="B161" s="1">
        <v>45961</v>
      </c>
      <c r="C161">
        <v>9</v>
      </c>
      <c r="D161">
        <v>1</v>
      </c>
      <c r="E161" t="s">
        <v>7</v>
      </c>
      <c r="F161" s="3">
        <v>938951.40241057798</v>
      </c>
      <c r="G161" s="3">
        <v>1001669.4</v>
      </c>
      <c r="H161">
        <v>1</v>
      </c>
      <c r="I161" s="3">
        <v>-62717.997589422041</v>
      </c>
      <c r="J161" s="3">
        <v>62717.997589422041</v>
      </c>
      <c r="K161" s="2">
        <v>6.2613470661499707E-2</v>
      </c>
      <c r="L161" s="6">
        <v>-6.2613470661499707E-2</v>
      </c>
      <c r="M161" t="s">
        <v>32</v>
      </c>
      <c r="N161">
        <f>SUMIFS(Actuals!$F:$F,Actuals!$A:$A,$A161,Actuals!$D:$D,$D161,Actuals!$B:$B,EDATE($B161,-12))</f>
        <v>896038.65</v>
      </c>
      <c r="O161">
        <f>AVERAGE(SUMIFS(Actuals!$F:$F,Actuals!$A:$A,$A161,Actuals!$D:$D,$D161,Actuals!$B:$B,EOMONTH(DATE(2025,$C161-1,1),0))/SUMIFS(Actuals!$F:$F,Actuals!$A:$A,$A161,Actuals!$D:$D,$D161,Actuals!$B:$B,EOMONTH(DATE(2024,$C161-1,1),0)),
 SUMIFS(Actuals!$F:$F,Actuals!$A:$A,$A161,Actuals!$D:$D,$D161,Actuals!$B:$B,EOMONTH(DATE(2025,$C161-2,1),0))/SUMIFS(Actuals!$F:$F,Actuals!$A:$A,$A161,Actuals!$D:$D,$D161,Actuals!$B:$B,EOMONTH(DATE(2024,$C161-2,1),0)),
 SUMIFS(Actuals!$F:$F,Actuals!$A:$A,$A161,Actuals!$D:$D,$D161,Actuals!$B:$B,EOMONTH(DATE(2025,$C161-3,1),0))/SUMIFS(Actuals!$F:$F,Actuals!$A:$A,$A161,Actuals!$D:$D,$D161,Actuals!$B:$B,EOMONTH(DATE(2024,$C161-3,1),0))
)</f>
        <v>1.0999393370339232</v>
      </c>
      <c r="P161" s="29">
        <f t="shared" si="12"/>
        <v>985588.15863777162</v>
      </c>
      <c r="Q161" s="2">
        <f t="shared" si="13"/>
        <v>1.6054440079958925E-2</v>
      </c>
      <c r="R161" s="29" t="str">
        <f t="shared" si="14"/>
        <v>2 Test data (Sep-Nov)</v>
      </c>
      <c r="S161" s="29">
        <f t="shared" si="15"/>
        <v>1.0196167866584092</v>
      </c>
      <c r="T161" s="29">
        <f t="shared" si="16"/>
        <v>957370.6117542804</v>
      </c>
      <c r="U161" s="2">
        <f t="shared" si="17"/>
        <v>4.4224959098999754E-2</v>
      </c>
    </row>
    <row r="162" spans="1:21">
      <c r="A162">
        <v>9656</v>
      </c>
      <c r="B162" s="1">
        <v>45961</v>
      </c>
      <c r="C162">
        <v>10</v>
      </c>
      <c r="D162">
        <v>1</v>
      </c>
      <c r="E162" t="s">
        <v>7</v>
      </c>
      <c r="F162" s="3">
        <v>888372.31274999992</v>
      </c>
      <c r="G162" s="3">
        <v>1001669.4</v>
      </c>
      <c r="H162">
        <v>0</v>
      </c>
      <c r="I162" s="3">
        <v>-113297.0872500001</v>
      </c>
      <c r="J162" s="3">
        <v>113297.0872500001</v>
      </c>
      <c r="K162" s="2">
        <v>0.113108264313555</v>
      </c>
      <c r="L162" s="6">
        <v>-0.113108264313555</v>
      </c>
      <c r="M162" t="s">
        <v>32</v>
      </c>
      <c r="N162">
        <f>SUMIFS(Actuals!$F:$F,Actuals!$A:$A,$A162,Actuals!$D:$D,$D162,Actuals!$B:$B,EDATE($B162,-12))</f>
        <v>896038.65</v>
      </c>
      <c r="O162">
        <f>AVERAGE(SUMIFS(Actuals!$F:$F,Actuals!$A:$A,$A162,Actuals!$D:$D,$D162,Actuals!$B:$B,EOMONTH(DATE(2025,$C162-1,1),0))/SUMIFS(Actuals!$F:$F,Actuals!$A:$A,$A162,Actuals!$D:$D,$D162,Actuals!$B:$B,EOMONTH(DATE(2024,$C162-1,1),0)),
 SUMIFS(Actuals!$F:$F,Actuals!$A:$A,$A162,Actuals!$D:$D,$D162,Actuals!$B:$B,EOMONTH(DATE(2025,$C162-2,1),0))/SUMIFS(Actuals!$F:$F,Actuals!$A:$A,$A162,Actuals!$D:$D,$D162,Actuals!$B:$B,EOMONTH(DATE(2024,$C162-2,1),0)),
 SUMIFS(Actuals!$F:$F,Actuals!$A:$A,$A162,Actuals!$D:$D,$D162,Actuals!$B:$B,EOMONTH(DATE(2025,$C162-3,1),0))/SUMIFS(Actuals!$F:$F,Actuals!$A:$A,$A162,Actuals!$D:$D,$D162,Actuals!$B:$B,EOMONTH(DATE(2024,$C162-3,1),0))
)</f>
        <v>1.1346728127647248</v>
      </c>
      <c r="P162" s="29">
        <f t="shared" si="12"/>
        <v>1016710.6953414067</v>
      </c>
      <c r="Q162" s="2">
        <f t="shared" si="13"/>
        <v>1.501622725163284E-2</v>
      </c>
      <c r="R162" s="29" t="str">
        <f t="shared" si="14"/>
        <v>2 Test data (Sep-Nov)</v>
      </c>
      <c r="S162" s="29">
        <f t="shared" si="15"/>
        <v>1.0196167866584092</v>
      </c>
      <c r="T162" s="29">
        <f t="shared" si="16"/>
        <v>905799.32288245426</v>
      </c>
      <c r="U162" s="2">
        <f t="shared" si="17"/>
        <v>9.5710298345487804E-2</v>
      </c>
    </row>
    <row r="163" spans="1:21">
      <c r="A163">
        <v>9656</v>
      </c>
      <c r="B163" s="1">
        <v>45991</v>
      </c>
      <c r="C163">
        <v>5</v>
      </c>
      <c r="D163">
        <v>1</v>
      </c>
      <c r="E163" t="s">
        <v>7</v>
      </c>
      <c r="F163" s="3">
        <v>875447.55154183181</v>
      </c>
      <c r="G163" s="3">
        <v>936838.8</v>
      </c>
      <c r="H163">
        <v>6</v>
      </c>
      <c r="I163" s="3">
        <v>-61391.248458168237</v>
      </c>
      <c r="J163" s="3">
        <v>61391.248458168237</v>
      </c>
      <c r="K163" s="2">
        <v>6.55302155057714E-2</v>
      </c>
      <c r="L163" s="6">
        <v>-6.55302155057714E-2</v>
      </c>
      <c r="M163" t="s">
        <v>32</v>
      </c>
      <c r="N163">
        <f>SUMIFS(Actuals!$F:$F,Actuals!$A:$A,$A163,Actuals!$D:$D,$D163,Actuals!$B:$B,EDATE($B163,-12))</f>
        <v>843037.20000000007</v>
      </c>
      <c r="O163">
        <f>AVERAGE(SUMIFS(Actuals!$F:$F,Actuals!$A:$A,$A163,Actuals!$D:$D,$D163,Actuals!$B:$B,EOMONTH(DATE(2025,$C163-1,1),0))/SUMIFS(Actuals!$F:$F,Actuals!$A:$A,$A163,Actuals!$D:$D,$D163,Actuals!$B:$B,EOMONTH(DATE(2024,$C163-1,1),0)),
 SUMIFS(Actuals!$F:$F,Actuals!$A:$A,$A163,Actuals!$D:$D,$D163,Actuals!$B:$B,EOMONTH(DATE(2025,$C163-2,1),0))/SUMIFS(Actuals!$F:$F,Actuals!$A:$A,$A163,Actuals!$D:$D,$D163,Actuals!$B:$B,EOMONTH(DATE(2024,$C163-2,1),0)),
 SUMIFS(Actuals!$F:$F,Actuals!$A:$A,$A163,Actuals!$D:$D,$D163,Actuals!$B:$B,EOMONTH(DATE(2025,$C163-3,1),0))/SUMIFS(Actuals!$F:$F,Actuals!$A:$A,$A163,Actuals!$D:$D,$D163,Actuals!$B:$B,EOMONTH(DATE(2024,$C163-3,1),0))
)</f>
        <v>1.0372963353341733</v>
      </c>
      <c r="P163" s="29">
        <f t="shared" si="12"/>
        <v>874479.39811038261</v>
      </c>
      <c r="Q163" s="2">
        <f t="shared" si="13"/>
        <v>6.6563641353899347E-2</v>
      </c>
      <c r="R163" s="29" t="str">
        <f t="shared" si="14"/>
        <v>1 train date (May-Aug)</v>
      </c>
      <c r="S163" s="29">
        <f t="shared" si="15"/>
        <v>1.0196167866584092</v>
      </c>
      <c r="T163" s="29">
        <f t="shared" si="16"/>
        <v>892621.01939105464</v>
      </c>
      <c r="U163" s="2">
        <f t="shared" si="17"/>
        <v>4.7198921104618437E-2</v>
      </c>
    </row>
    <row r="164" spans="1:21">
      <c r="A164">
        <v>9656</v>
      </c>
      <c r="B164" s="1">
        <v>45991</v>
      </c>
      <c r="C164">
        <v>6</v>
      </c>
      <c r="D164">
        <v>1</v>
      </c>
      <c r="E164" t="s">
        <v>7</v>
      </c>
      <c r="F164" s="3">
        <v>911395.7339129413</v>
      </c>
      <c r="G164" s="3">
        <v>936838.8</v>
      </c>
      <c r="H164">
        <v>5</v>
      </c>
      <c r="I164" s="3">
        <v>-25443.066087058745</v>
      </c>
      <c r="J164" s="3">
        <v>25443.066087058745</v>
      </c>
      <c r="K164" s="2">
        <v>2.7158424786696202E-2</v>
      </c>
      <c r="L164" s="6">
        <v>-2.7158424786696202E-2</v>
      </c>
      <c r="M164" t="s">
        <v>32</v>
      </c>
      <c r="N164">
        <f>SUMIFS(Actuals!$F:$F,Actuals!$A:$A,$A164,Actuals!$D:$D,$D164,Actuals!$B:$B,EDATE($B164,-12))</f>
        <v>843037.20000000007</v>
      </c>
      <c r="O164">
        <f>AVERAGE(SUMIFS(Actuals!$F:$F,Actuals!$A:$A,$A164,Actuals!$D:$D,$D164,Actuals!$B:$B,EOMONTH(DATE(2025,$C164-1,1),0))/SUMIFS(Actuals!$F:$F,Actuals!$A:$A,$A164,Actuals!$D:$D,$D164,Actuals!$B:$B,EOMONTH(DATE(2024,$C164-1,1),0)),
 SUMIFS(Actuals!$F:$F,Actuals!$A:$A,$A164,Actuals!$D:$D,$D164,Actuals!$B:$B,EOMONTH(DATE(2025,$C164-2,1),0))/SUMIFS(Actuals!$F:$F,Actuals!$A:$A,$A164,Actuals!$D:$D,$D164,Actuals!$B:$B,EOMONTH(DATE(2024,$C164-2,1),0)),
 SUMIFS(Actuals!$F:$F,Actuals!$A:$A,$A164,Actuals!$D:$D,$D164,Actuals!$B:$B,EOMONTH(DATE(2025,$C164-3,1),0))/SUMIFS(Actuals!$F:$F,Actuals!$A:$A,$A164,Actuals!$D:$D,$D164,Actuals!$B:$B,EOMONTH(DATE(2024,$C164-3,1),0))
)</f>
        <v>1.03668527272668</v>
      </c>
      <c r="P164" s="29">
        <f t="shared" si="12"/>
        <v>873964.24960073677</v>
      </c>
      <c r="Q164" s="2">
        <f t="shared" si="13"/>
        <v>6.711352091657953E-2</v>
      </c>
      <c r="R164" s="29" t="str">
        <f t="shared" si="14"/>
        <v>1 train date (May-Aug)</v>
      </c>
      <c r="S164" s="29">
        <f t="shared" si="15"/>
        <v>1.0196167866584092</v>
      </c>
      <c r="T164" s="29">
        <f t="shared" si="16"/>
        <v>929274.3895864957</v>
      </c>
      <c r="U164" s="2">
        <f t="shared" si="17"/>
        <v>8.074399153306145E-3</v>
      </c>
    </row>
    <row r="165" spans="1:21">
      <c r="A165">
        <v>9656</v>
      </c>
      <c r="B165" s="1">
        <v>45991</v>
      </c>
      <c r="C165">
        <v>7</v>
      </c>
      <c r="D165">
        <v>1</v>
      </c>
      <c r="E165" t="s">
        <v>7</v>
      </c>
      <c r="F165" s="3">
        <v>906975</v>
      </c>
      <c r="G165" s="3">
        <v>936838.8</v>
      </c>
      <c r="H165">
        <v>4</v>
      </c>
      <c r="I165" s="3">
        <v>-29863.800000000047</v>
      </c>
      <c r="J165" s="3">
        <v>29863.800000000047</v>
      </c>
      <c r="K165" s="2">
        <v>3.1877202353275798E-2</v>
      </c>
      <c r="L165" s="6">
        <v>-3.1877202353275798E-2</v>
      </c>
      <c r="M165" t="s">
        <v>32</v>
      </c>
      <c r="N165">
        <f>SUMIFS(Actuals!$F:$F,Actuals!$A:$A,$A165,Actuals!$D:$D,$D165,Actuals!$B:$B,EDATE($B165,-12))</f>
        <v>843037.20000000007</v>
      </c>
      <c r="O165">
        <f>AVERAGE(SUMIFS(Actuals!$F:$F,Actuals!$A:$A,$A165,Actuals!$D:$D,$D165,Actuals!$B:$B,EOMONTH(DATE(2025,$C165-1,1),0))/SUMIFS(Actuals!$F:$F,Actuals!$A:$A,$A165,Actuals!$D:$D,$D165,Actuals!$B:$B,EOMONTH(DATE(2024,$C165-1,1),0)),
 SUMIFS(Actuals!$F:$F,Actuals!$A:$A,$A165,Actuals!$D:$D,$D165,Actuals!$B:$B,EOMONTH(DATE(2025,$C165-2,1),0))/SUMIFS(Actuals!$F:$F,Actuals!$A:$A,$A165,Actuals!$D:$D,$D165,Actuals!$B:$B,EOMONTH(DATE(2024,$C165-2,1),0)),
 SUMIFS(Actuals!$F:$F,Actuals!$A:$A,$A165,Actuals!$D:$D,$D165,Actuals!$B:$B,EOMONTH(DATE(2025,$C165-3,1),0))/SUMIFS(Actuals!$F:$F,Actuals!$A:$A,$A165,Actuals!$D:$D,$D165,Actuals!$B:$B,EOMONTH(DATE(2024,$C165-3,1),0))
)</f>
        <v>1.0253761995503257</v>
      </c>
      <c r="P165" s="29">
        <f t="shared" si="12"/>
        <v>864430.28021554789</v>
      </c>
      <c r="Q165" s="2">
        <f t="shared" si="13"/>
        <v>7.7290265715352691E-2</v>
      </c>
      <c r="R165" s="29" t="str">
        <f t="shared" si="14"/>
        <v>1 train date (May-Aug)</v>
      </c>
      <c r="S165" s="29">
        <f t="shared" si="15"/>
        <v>1.0196167866584092</v>
      </c>
      <c r="T165" s="29">
        <f t="shared" si="16"/>
        <v>924766.93507951067</v>
      </c>
      <c r="U165" s="2">
        <f t="shared" si="17"/>
        <v>1.288574397269773E-2</v>
      </c>
    </row>
    <row r="166" spans="1:21">
      <c r="A166">
        <v>9656</v>
      </c>
      <c r="B166" s="1">
        <v>45991</v>
      </c>
      <c r="C166">
        <v>8</v>
      </c>
      <c r="D166">
        <v>1</v>
      </c>
      <c r="E166" t="s">
        <v>7</v>
      </c>
      <c r="F166" s="3">
        <v>984556.70547280542</v>
      </c>
      <c r="G166" s="3">
        <v>936838.8</v>
      </c>
      <c r="H166">
        <v>3</v>
      </c>
      <c r="I166" s="3">
        <v>47717.905472805374</v>
      </c>
      <c r="J166" s="3">
        <v>47717.905472805374</v>
      </c>
      <c r="K166" s="2">
        <v>5.0935022623748501E-2</v>
      </c>
      <c r="L166" s="6">
        <v>5.0935022623748501E-2</v>
      </c>
      <c r="M166" t="s">
        <v>32</v>
      </c>
      <c r="N166">
        <f>SUMIFS(Actuals!$F:$F,Actuals!$A:$A,$A166,Actuals!$D:$D,$D166,Actuals!$B:$B,EDATE($B166,-12))</f>
        <v>843037.20000000007</v>
      </c>
      <c r="O166">
        <f>AVERAGE(SUMIFS(Actuals!$F:$F,Actuals!$A:$A,$A166,Actuals!$D:$D,$D166,Actuals!$B:$B,EOMONTH(DATE(2025,$C166-1,1),0))/SUMIFS(Actuals!$F:$F,Actuals!$A:$A,$A166,Actuals!$D:$D,$D166,Actuals!$B:$B,EOMONTH(DATE(2024,$C166-1,1),0)),
 SUMIFS(Actuals!$F:$F,Actuals!$A:$A,$A166,Actuals!$D:$D,$D166,Actuals!$B:$B,EOMONTH(DATE(2025,$C166-2,1),0))/SUMIFS(Actuals!$F:$F,Actuals!$A:$A,$A166,Actuals!$D:$D,$D166,Actuals!$B:$B,EOMONTH(DATE(2024,$C166-2,1),0)),
 SUMIFS(Actuals!$F:$F,Actuals!$A:$A,$A166,Actuals!$D:$D,$D166,Actuals!$B:$B,EOMONTH(DATE(2025,$C166-3,1),0))/SUMIFS(Actuals!$F:$F,Actuals!$A:$A,$A166,Actuals!$D:$D,$D166,Actuals!$B:$B,EOMONTH(DATE(2024,$C166-3,1),0))
)</f>
        <v>1.065337497999882</v>
      </c>
      <c r="P166" s="29">
        <f t="shared" si="12"/>
        <v>898119.14136882615</v>
      </c>
      <c r="Q166" s="2">
        <f t="shared" si="13"/>
        <v>4.1330118512570027E-2</v>
      </c>
      <c r="R166" s="29" t="str">
        <f t="shared" si="14"/>
        <v>1 train date (May-Aug)</v>
      </c>
      <c r="S166" s="29">
        <f t="shared" si="15"/>
        <v>1.0196167866584092</v>
      </c>
      <c r="T166" s="29">
        <f t="shared" si="16"/>
        <v>1003870.5443171717</v>
      </c>
      <c r="U166" s="2">
        <f t="shared" si="17"/>
        <v>7.1550990754409002E-2</v>
      </c>
    </row>
    <row r="167" spans="1:21">
      <c r="A167">
        <v>9656</v>
      </c>
      <c r="B167" s="1">
        <v>45991</v>
      </c>
      <c r="C167">
        <v>9</v>
      </c>
      <c r="D167">
        <v>1</v>
      </c>
      <c r="E167" t="s">
        <v>7</v>
      </c>
      <c r="F167" s="3">
        <v>944665.09502512577</v>
      </c>
      <c r="G167" s="3">
        <v>936838.8</v>
      </c>
      <c r="H167">
        <v>2</v>
      </c>
      <c r="I167" s="3">
        <v>7826.295025125728</v>
      </c>
      <c r="J167" s="3">
        <v>7826.295025125728</v>
      </c>
      <c r="K167" s="2">
        <v>8.3539398935288806E-3</v>
      </c>
      <c r="L167" s="6">
        <v>8.3539398935288806E-3</v>
      </c>
      <c r="M167" t="s">
        <v>32</v>
      </c>
      <c r="N167">
        <f>SUMIFS(Actuals!$F:$F,Actuals!$A:$A,$A167,Actuals!$D:$D,$D167,Actuals!$B:$B,EDATE($B167,-12))</f>
        <v>843037.20000000007</v>
      </c>
      <c r="O167">
        <f>AVERAGE(SUMIFS(Actuals!$F:$F,Actuals!$A:$A,$A167,Actuals!$D:$D,$D167,Actuals!$B:$B,EOMONTH(DATE(2025,$C167-1,1),0))/SUMIFS(Actuals!$F:$F,Actuals!$A:$A,$A167,Actuals!$D:$D,$D167,Actuals!$B:$B,EOMONTH(DATE(2024,$C167-1,1),0)),
 SUMIFS(Actuals!$F:$F,Actuals!$A:$A,$A167,Actuals!$D:$D,$D167,Actuals!$B:$B,EOMONTH(DATE(2025,$C167-2,1),0))/SUMIFS(Actuals!$F:$F,Actuals!$A:$A,$A167,Actuals!$D:$D,$D167,Actuals!$B:$B,EOMONTH(DATE(2024,$C167-2,1),0)),
 SUMIFS(Actuals!$F:$F,Actuals!$A:$A,$A167,Actuals!$D:$D,$D167,Actuals!$B:$B,EOMONTH(DATE(2025,$C167-3,1),0))/SUMIFS(Actuals!$F:$F,Actuals!$A:$A,$A167,Actuals!$D:$D,$D167,Actuals!$B:$B,EOMONTH(DATE(2024,$C167-3,1),0))
)</f>
        <v>1.0999393370339232</v>
      </c>
      <c r="P167" s="29">
        <f t="shared" si="12"/>
        <v>927289.77886293503</v>
      </c>
      <c r="Q167" s="2">
        <f t="shared" si="13"/>
        <v>1.0192811332179048E-2</v>
      </c>
      <c r="R167" s="29" t="str">
        <f t="shared" si="14"/>
        <v>2 Test data (Sep-Nov)</v>
      </c>
      <c r="S167" s="29">
        <f t="shared" si="15"/>
        <v>1.0196167866584092</v>
      </c>
      <c r="T167" s="29">
        <f t="shared" si="16"/>
        <v>963196.38865787943</v>
      </c>
      <c r="U167" s="2">
        <f t="shared" si="17"/>
        <v>2.8134604008586521E-2</v>
      </c>
    </row>
    <row r="168" spans="1:21">
      <c r="A168">
        <v>9656</v>
      </c>
      <c r="B168" s="1">
        <v>45991</v>
      </c>
      <c r="C168">
        <v>10</v>
      </c>
      <c r="D168">
        <v>1</v>
      </c>
      <c r="E168" t="s">
        <v>7</v>
      </c>
      <c r="F168" s="3">
        <v>892814.17431374977</v>
      </c>
      <c r="G168" s="3">
        <v>936838.8</v>
      </c>
      <c r="H168">
        <v>1</v>
      </c>
      <c r="I168" s="3">
        <v>-44024.625686250278</v>
      </c>
      <c r="J168" s="3">
        <v>44024.625686250278</v>
      </c>
      <c r="K168" s="2">
        <v>4.6992743774329403E-2</v>
      </c>
      <c r="L168" s="6">
        <v>-4.6992743774329403E-2</v>
      </c>
      <c r="M168" t="s">
        <v>32</v>
      </c>
      <c r="N168">
        <f>SUMIFS(Actuals!$F:$F,Actuals!$A:$A,$A168,Actuals!$D:$D,$D168,Actuals!$B:$B,EDATE($B168,-12))</f>
        <v>843037.20000000007</v>
      </c>
      <c r="O168">
        <f>AVERAGE(SUMIFS(Actuals!$F:$F,Actuals!$A:$A,$A168,Actuals!$D:$D,$D168,Actuals!$B:$B,EOMONTH(DATE(2025,$C168-1,1),0))/SUMIFS(Actuals!$F:$F,Actuals!$A:$A,$A168,Actuals!$D:$D,$D168,Actuals!$B:$B,EOMONTH(DATE(2024,$C168-1,1),0)),
 SUMIFS(Actuals!$F:$F,Actuals!$A:$A,$A168,Actuals!$D:$D,$D168,Actuals!$B:$B,EOMONTH(DATE(2025,$C168-2,1),0))/SUMIFS(Actuals!$F:$F,Actuals!$A:$A,$A168,Actuals!$D:$D,$D168,Actuals!$B:$B,EOMONTH(DATE(2024,$C168-2,1),0)),
 SUMIFS(Actuals!$F:$F,Actuals!$A:$A,$A168,Actuals!$D:$D,$D168,Actuals!$B:$B,EOMONTH(DATE(2025,$C168-3,1),0))/SUMIFS(Actuals!$F:$F,Actuals!$A:$A,$A168,Actuals!$D:$D,$D168,Actuals!$B:$B,EOMONTH(DATE(2024,$C168-3,1),0))
)</f>
        <v>1.1346728127647248</v>
      </c>
      <c r="P168" s="29">
        <f t="shared" si="12"/>
        <v>956571.39098929788</v>
      </c>
      <c r="Q168" s="2">
        <f t="shared" si="13"/>
        <v>2.1062952334273341E-2</v>
      </c>
      <c r="R168" s="29" t="str">
        <f t="shared" si="14"/>
        <v>2 Test data (Sep-Nov)</v>
      </c>
      <c r="S168" s="29">
        <f t="shared" si="15"/>
        <v>1.0196167866584092</v>
      </c>
      <c r="T168" s="29">
        <f t="shared" si="16"/>
        <v>910328.31949686632</v>
      </c>
      <c r="U168" s="2">
        <f t="shared" si="17"/>
        <v>2.829780374503461E-2</v>
      </c>
    </row>
    <row r="169" spans="1:21">
      <c r="A169">
        <v>9656</v>
      </c>
      <c r="B169" s="1">
        <v>45991</v>
      </c>
      <c r="C169">
        <v>11</v>
      </c>
      <c r="D169">
        <v>1</v>
      </c>
      <c r="E169" t="s">
        <v>7</v>
      </c>
      <c r="F169" s="3">
        <v>908847.72880929185</v>
      </c>
      <c r="G169" s="3">
        <v>936838.8</v>
      </c>
      <c r="H169">
        <v>0</v>
      </c>
      <c r="I169" s="3">
        <v>-27991.0711907082</v>
      </c>
      <c r="J169" s="3">
        <v>27991.0711907082</v>
      </c>
      <c r="K169" s="2">
        <v>2.98782151109756E-2</v>
      </c>
      <c r="L169" s="6">
        <v>-2.98782151109756E-2</v>
      </c>
      <c r="M169" t="s">
        <v>32</v>
      </c>
      <c r="N169">
        <f>SUMIFS(Actuals!$F:$F,Actuals!$A:$A,$A169,Actuals!$D:$D,$D169,Actuals!$B:$B,EDATE($B169,-12))</f>
        <v>843037.20000000007</v>
      </c>
      <c r="O169">
        <f>AVERAGE(SUMIFS(Actuals!$F:$F,Actuals!$A:$A,$A169,Actuals!$D:$D,$D169,Actuals!$B:$B,EOMONTH(DATE(2025,$C169-1,1),0))/SUMIFS(Actuals!$F:$F,Actuals!$A:$A,$A169,Actuals!$D:$D,$D169,Actuals!$B:$B,EOMONTH(DATE(2024,$C169-1,1),0)),
 SUMIFS(Actuals!$F:$F,Actuals!$A:$A,$A169,Actuals!$D:$D,$D169,Actuals!$B:$B,EOMONTH(DATE(2025,$C169-2,1),0))/SUMIFS(Actuals!$F:$F,Actuals!$A:$A,$A169,Actuals!$D:$D,$D169,Actuals!$B:$B,EOMONTH(DATE(2024,$C169-2,1),0)),
 SUMIFS(Actuals!$F:$F,Actuals!$A:$A,$A169,Actuals!$D:$D,$D169,Actuals!$B:$B,EOMONTH(DATE(2025,$C169-3,1),0))/SUMIFS(Actuals!$F:$F,Actuals!$A:$A,$A169,Actuals!$D:$D,$D169,Actuals!$B:$B,EOMONTH(DATE(2024,$C169-3,1),0))
)</f>
        <v>1.0827075285014622</v>
      </c>
      <c r="P169" s="29">
        <f t="shared" si="12"/>
        <v>912762.72324679303</v>
      </c>
      <c r="Q169" s="2">
        <f t="shared" si="13"/>
        <v>2.569927372052376E-2</v>
      </c>
      <c r="R169" s="29" t="str">
        <f t="shared" si="14"/>
        <v>2 Test data (Sep-Nov)</v>
      </c>
      <c r="S169" s="29">
        <f t="shared" si="15"/>
        <v>1.0196167866584092</v>
      </c>
      <c r="T169" s="29">
        <f t="shared" si="16"/>
        <v>926676.40081032342</v>
      </c>
      <c r="U169" s="2">
        <f t="shared" si="17"/>
        <v>1.0847543024132458E-2</v>
      </c>
    </row>
    <row r="170" spans="1:21">
      <c r="A170">
        <v>9657</v>
      </c>
      <c r="B170" s="1">
        <v>45808</v>
      </c>
      <c r="C170">
        <v>5</v>
      </c>
      <c r="D170">
        <v>1</v>
      </c>
      <c r="E170" t="s">
        <v>7</v>
      </c>
      <c r="F170" s="3">
        <v>5474.0507901867795</v>
      </c>
      <c r="G170" s="3">
        <v>5564.7</v>
      </c>
      <c r="H170">
        <v>0</v>
      </c>
      <c r="I170" s="3">
        <v>-90.649209813220295</v>
      </c>
      <c r="J170" s="3">
        <v>90.649209813220295</v>
      </c>
      <c r="K170" s="2">
        <v>1.6290044353374E-2</v>
      </c>
      <c r="L170" s="6">
        <v>-1.6290044353374E-2</v>
      </c>
      <c r="M170" t="s">
        <v>34</v>
      </c>
      <c r="N170">
        <f>SUMIFS(Actuals!$F:$F,Actuals!$A:$A,$A170,Actuals!$D:$D,$D170,Actuals!$B:$B,EDATE($B170,-12))</f>
        <v>5942.25</v>
      </c>
      <c r="O170">
        <f>AVERAGE(SUMIFS(Actuals!$F:$F,Actuals!$A:$A,$A170,Actuals!$D:$D,$D170,Actuals!$B:$B,EOMONTH(DATE(2025,$C170-1,1),0))/SUMIFS(Actuals!$F:$F,Actuals!$A:$A,$A170,Actuals!$D:$D,$D170,Actuals!$B:$B,EOMONTH(DATE(2024,$C170-1,1),0)),
 SUMIFS(Actuals!$F:$F,Actuals!$A:$A,$A170,Actuals!$D:$D,$D170,Actuals!$B:$B,EOMONTH(DATE(2025,$C170-2,1),0))/SUMIFS(Actuals!$F:$F,Actuals!$A:$A,$A170,Actuals!$D:$D,$D170,Actuals!$B:$B,EOMONTH(DATE(2024,$C170-2,1),0)),
 SUMIFS(Actuals!$F:$F,Actuals!$A:$A,$A170,Actuals!$D:$D,$D170,Actuals!$B:$B,EOMONTH(DATE(2025,$C170-3,1),0))/SUMIFS(Actuals!$F:$F,Actuals!$A:$A,$A170,Actuals!$D:$D,$D170,Actuals!$B:$B,EOMONTH(DATE(2024,$C170-3,1),0))
)</f>
        <v>1.0544874901794536</v>
      </c>
      <c r="P170" s="29">
        <f t="shared" si="12"/>
        <v>6266.0282885188581</v>
      </c>
      <c r="Q170" s="2">
        <f t="shared" si="13"/>
        <v>0.12603164384762131</v>
      </c>
      <c r="R170" s="29" t="str">
        <f t="shared" si="14"/>
        <v>1 train date (May-Aug)</v>
      </c>
      <c r="S170" s="29">
        <f t="shared" si="15"/>
        <v>1.0159969143173808</v>
      </c>
      <c r="T170" s="29">
        <f t="shared" si="16"/>
        <v>5561.618711646388</v>
      </c>
      <c r="U170" s="2">
        <f t="shared" si="17"/>
        <v>5.537204797404808E-4</v>
      </c>
    </row>
    <row r="171" spans="1:21">
      <c r="A171">
        <v>9657</v>
      </c>
      <c r="B171" s="1">
        <v>45838</v>
      </c>
      <c r="C171">
        <v>5</v>
      </c>
      <c r="D171">
        <v>1</v>
      </c>
      <c r="E171" t="s">
        <v>7</v>
      </c>
      <c r="F171" s="3">
        <v>5986.953676470449</v>
      </c>
      <c r="G171" s="3">
        <v>5384.25</v>
      </c>
      <c r="H171">
        <v>1</v>
      </c>
      <c r="I171" s="3">
        <v>602.70367647044895</v>
      </c>
      <c r="J171" s="3">
        <v>602.70367647044895</v>
      </c>
      <c r="K171" s="2">
        <v>0.11193827858484399</v>
      </c>
      <c r="L171" s="6">
        <v>0.11193827858484399</v>
      </c>
      <c r="M171" t="s">
        <v>34</v>
      </c>
      <c r="N171">
        <f>SUMIFS(Actuals!$F:$F,Actuals!$A:$A,$A171,Actuals!$D:$D,$D171,Actuals!$B:$B,EDATE($B171,-12))</f>
        <v>5717.25</v>
      </c>
      <c r="O171">
        <f>AVERAGE(SUMIFS(Actuals!$F:$F,Actuals!$A:$A,$A171,Actuals!$D:$D,$D171,Actuals!$B:$B,EOMONTH(DATE(2025,$C171-1,1),0))/SUMIFS(Actuals!$F:$F,Actuals!$A:$A,$A171,Actuals!$D:$D,$D171,Actuals!$B:$B,EOMONTH(DATE(2024,$C171-1,1),0)),
 SUMIFS(Actuals!$F:$F,Actuals!$A:$A,$A171,Actuals!$D:$D,$D171,Actuals!$B:$B,EOMONTH(DATE(2025,$C171-2,1),0))/SUMIFS(Actuals!$F:$F,Actuals!$A:$A,$A171,Actuals!$D:$D,$D171,Actuals!$B:$B,EOMONTH(DATE(2024,$C171-2,1),0)),
 SUMIFS(Actuals!$F:$F,Actuals!$A:$A,$A171,Actuals!$D:$D,$D171,Actuals!$B:$B,EOMONTH(DATE(2025,$C171-3,1),0))/SUMIFS(Actuals!$F:$F,Actuals!$A:$A,$A171,Actuals!$D:$D,$D171,Actuals!$B:$B,EOMONTH(DATE(2024,$C171-3,1),0))
)</f>
        <v>1.0544874901794536</v>
      </c>
      <c r="P171" s="29">
        <f t="shared" si="12"/>
        <v>6028.768603228481</v>
      </c>
      <c r="Q171" s="2">
        <f t="shared" si="13"/>
        <v>0.1197044348290813</v>
      </c>
      <c r="R171" s="29" t="str">
        <f t="shared" si="14"/>
        <v>1 train date (May-Aug)</v>
      </c>
      <c r="S171" s="29">
        <f t="shared" si="15"/>
        <v>1.0159969143173808</v>
      </c>
      <c r="T171" s="29">
        <f t="shared" si="16"/>
        <v>6082.726461455075</v>
      </c>
      <c r="U171" s="2">
        <f t="shared" si="17"/>
        <v>0.12972585995358221</v>
      </c>
    </row>
    <row r="172" spans="1:21">
      <c r="A172">
        <v>9657</v>
      </c>
      <c r="B172" s="1">
        <v>45838</v>
      </c>
      <c r="C172">
        <v>6</v>
      </c>
      <c r="D172">
        <v>1</v>
      </c>
      <c r="E172" t="s">
        <v>7</v>
      </c>
      <c r="F172" s="3">
        <v>5967.2826220956595</v>
      </c>
      <c r="G172" s="3">
        <v>5384.25</v>
      </c>
      <c r="H172">
        <v>0</v>
      </c>
      <c r="I172" s="3">
        <v>583.03262209565946</v>
      </c>
      <c r="J172" s="3">
        <v>583.03262209565946</v>
      </c>
      <c r="K172" s="2">
        <v>0.108284834860131</v>
      </c>
      <c r="L172" s="6">
        <v>0.108284834860131</v>
      </c>
      <c r="M172" t="s">
        <v>34</v>
      </c>
      <c r="N172">
        <f>SUMIFS(Actuals!$F:$F,Actuals!$A:$A,$A172,Actuals!$D:$D,$D172,Actuals!$B:$B,EDATE($B172,-12))</f>
        <v>5717.25</v>
      </c>
      <c r="O172">
        <f>AVERAGE(SUMIFS(Actuals!$F:$F,Actuals!$A:$A,$A172,Actuals!$D:$D,$D172,Actuals!$B:$B,EOMONTH(DATE(2025,$C172-1,1),0))/SUMIFS(Actuals!$F:$F,Actuals!$A:$A,$A172,Actuals!$D:$D,$D172,Actuals!$B:$B,EOMONTH(DATE(2024,$C172-1,1),0)),
 SUMIFS(Actuals!$F:$F,Actuals!$A:$A,$A172,Actuals!$D:$D,$D172,Actuals!$B:$B,EOMONTH(DATE(2025,$C172-2,1),0))/SUMIFS(Actuals!$F:$F,Actuals!$A:$A,$A172,Actuals!$D:$D,$D172,Actuals!$B:$B,EOMONTH(DATE(2024,$C172-2,1),0)),
 SUMIFS(Actuals!$F:$F,Actuals!$A:$A,$A172,Actuals!$D:$D,$D172,Actuals!$B:$B,EOMONTH(DATE(2025,$C172-3,1),0))/SUMIFS(Actuals!$F:$F,Actuals!$A:$A,$A172,Actuals!$D:$D,$D172,Actuals!$B:$B,EOMONTH(DATE(2024,$C172-3,1),0))
)</f>
        <v>1.027036548903197</v>
      </c>
      <c r="P172" s="29">
        <f t="shared" si="12"/>
        <v>5871.8247092168031</v>
      </c>
      <c r="Q172" s="2">
        <f t="shared" si="13"/>
        <v>9.0555733707907884E-2</v>
      </c>
      <c r="R172" s="29" t="str">
        <f t="shared" si="14"/>
        <v>1 train date (May-Aug)</v>
      </c>
      <c r="S172" s="29">
        <f t="shared" si="15"/>
        <v>1.0159969143173808</v>
      </c>
      <c r="T172" s="29">
        <f t="shared" si="16"/>
        <v>6062.7407309089194</v>
      </c>
      <c r="U172" s="2">
        <f t="shared" si="17"/>
        <v>0.12601397240264092</v>
      </c>
    </row>
    <row r="173" spans="1:21">
      <c r="A173">
        <v>9657</v>
      </c>
      <c r="B173" s="1">
        <v>45869</v>
      </c>
      <c r="C173">
        <v>5</v>
      </c>
      <c r="D173">
        <v>1</v>
      </c>
      <c r="E173" t="s">
        <v>7</v>
      </c>
      <c r="F173" s="3">
        <v>5595.3290138330012</v>
      </c>
      <c r="G173" s="3">
        <v>6123.1500000000005</v>
      </c>
      <c r="H173">
        <v>2</v>
      </c>
      <c r="I173" s="3">
        <v>-527.82098616699932</v>
      </c>
      <c r="J173" s="3">
        <v>527.82098616699932</v>
      </c>
      <c r="K173" s="2">
        <v>8.6200891071915503E-2</v>
      </c>
      <c r="L173" s="6">
        <v>-8.6200891071915503E-2</v>
      </c>
      <c r="M173" t="s">
        <v>34</v>
      </c>
      <c r="N173">
        <f>SUMIFS(Actuals!$F:$F,Actuals!$A:$A,$A173,Actuals!$D:$D,$D173,Actuals!$B:$B,EDATE($B173,-12))</f>
        <v>5229</v>
      </c>
      <c r="O173">
        <f>AVERAGE(SUMIFS(Actuals!$F:$F,Actuals!$A:$A,$A173,Actuals!$D:$D,$D173,Actuals!$B:$B,EOMONTH(DATE(2025,$C173-1,1),0))/SUMIFS(Actuals!$F:$F,Actuals!$A:$A,$A173,Actuals!$D:$D,$D173,Actuals!$B:$B,EOMONTH(DATE(2024,$C173-1,1),0)),
 SUMIFS(Actuals!$F:$F,Actuals!$A:$A,$A173,Actuals!$D:$D,$D173,Actuals!$B:$B,EOMONTH(DATE(2025,$C173-2,1),0))/SUMIFS(Actuals!$F:$F,Actuals!$A:$A,$A173,Actuals!$D:$D,$D173,Actuals!$B:$B,EOMONTH(DATE(2024,$C173-2,1),0)),
 SUMIFS(Actuals!$F:$F,Actuals!$A:$A,$A173,Actuals!$D:$D,$D173,Actuals!$B:$B,EOMONTH(DATE(2025,$C173-3,1),0))/SUMIFS(Actuals!$F:$F,Actuals!$A:$A,$A173,Actuals!$D:$D,$D173,Actuals!$B:$B,EOMONTH(DATE(2024,$C173-3,1),0))
)</f>
        <v>1.0544874901794536</v>
      </c>
      <c r="P173" s="29">
        <f t="shared" si="12"/>
        <v>5513.9150861483631</v>
      </c>
      <c r="Q173" s="2">
        <f t="shared" si="13"/>
        <v>9.9496976858583802E-2</v>
      </c>
      <c r="R173" s="29" t="str">
        <f t="shared" si="14"/>
        <v>1 train date (May-Aug)</v>
      </c>
      <c r="S173" s="29">
        <f t="shared" si="15"/>
        <v>1.0159969143173808</v>
      </c>
      <c r="T173" s="29">
        <f t="shared" si="16"/>
        <v>5684.8370126448426</v>
      </c>
      <c r="U173" s="2">
        <f t="shared" si="17"/>
        <v>7.1582925023093977E-2</v>
      </c>
    </row>
    <row r="174" spans="1:21">
      <c r="A174">
        <v>9657</v>
      </c>
      <c r="B174" s="1">
        <v>45869</v>
      </c>
      <c r="C174">
        <v>6</v>
      </c>
      <c r="D174">
        <v>1</v>
      </c>
      <c r="E174" t="s">
        <v>7</v>
      </c>
      <c r="F174" s="3">
        <v>5581.1481661460766</v>
      </c>
      <c r="G174" s="3">
        <v>6123.1500000000005</v>
      </c>
      <c r="H174">
        <v>1</v>
      </c>
      <c r="I174" s="3">
        <v>-542.00183385392393</v>
      </c>
      <c r="J174" s="3">
        <v>542.00183385392393</v>
      </c>
      <c r="K174" s="2">
        <v>8.8516831018989203E-2</v>
      </c>
      <c r="L174" s="6">
        <v>-8.8516831018989203E-2</v>
      </c>
      <c r="M174" t="s">
        <v>34</v>
      </c>
      <c r="N174">
        <f>SUMIFS(Actuals!$F:$F,Actuals!$A:$A,$A174,Actuals!$D:$D,$D174,Actuals!$B:$B,EDATE($B174,-12))</f>
        <v>5229</v>
      </c>
      <c r="O174">
        <f>AVERAGE(SUMIFS(Actuals!$F:$F,Actuals!$A:$A,$A174,Actuals!$D:$D,$D174,Actuals!$B:$B,EOMONTH(DATE(2025,$C174-1,1),0))/SUMIFS(Actuals!$F:$F,Actuals!$A:$A,$A174,Actuals!$D:$D,$D174,Actuals!$B:$B,EOMONTH(DATE(2024,$C174-1,1),0)),
 SUMIFS(Actuals!$F:$F,Actuals!$A:$A,$A174,Actuals!$D:$D,$D174,Actuals!$B:$B,EOMONTH(DATE(2025,$C174-2,1),0))/SUMIFS(Actuals!$F:$F,Actuals!$A:$A,$A174,Actuals!$D:$D,$D174,Actuals!$B:$B,EOMONTH(DATE(2024,$C174-2,1),0)),
 SUMIFS(Actuals!$F:$F,Actuals!$A:$A,$A174,Actuals!$D:$D,$D174,Actuals!$B:$B,EOMONTH(DATE(2025,$C174-3,1),0))/SUMIFS(Actuals!$F:$F,Actuals!$A:$A,$A174,Actuals!$D:$D,$D174,Actuals!$B:$B,EOMONTH(DATE(2024,$C174-3,1),0))
)</f>
        <v>1.027036548903197</v>
      </c>
      <c r="P174" s="29">
        <f t="shared" si="12"/>
        <v>5370.3741142148165</v>
      </c>
      <c r="Q174" s="2">
        <f t="shared" si="13"/>
        <v>0.12293931812632125</v>
      </c>
      <c r="R174" s="29" t="str">
        <f t="shared" si="14"/>
        <v>1 train date (May-Aug)</v>
      </c>
      <c r="S174" s="29">
        <f t="shared" si="15"/>
        <v>1.0159969143173808</v>
      </c>
      <c r="T174" s="29">
        <f t="shared" si="16"/>
        <v>5670.4293151525226</v>
      </c>
      <c r="U174" s="2">
        <f t="shared" si="17"/>
        <v>7.3935912863065237E-2</v>
      </c>
    </row>
    <row r="175" spans="1:21">
      <c r="A175">
        <v>9657</v>
      </c>
      <c r="B175" s="1">
        <v>45869</v>
      </c>
      <c r="C175">
        <v>7</v>
      </c>
      <c r="D175">
        <v>1</v>
      </c>
      <c r="E175" t="s">
        <v>7</v>
      </c>
      <c r="F175" s="3">
        <v>5547.4495453462059</v>
      </c>
      <c r="G175" s="3">
        <v>6123.1500000000005</v>
      </c>
      <c r="H175">
        <v>0</v>
      </c>
      <c r="I175" s="3">
        <v>-575.70045465379462</v>
      </c>
      <c r="J175" s="3">
        <v>575.70045465379462</v>
      </c>
      <c r="K175" s="2">
        <v>9.4020308934746805E-2</v>
      </c>
      <c r="L175" s="6">
        <v>-9.4020308934746805E-2</v>
      </c>
      <c r="M175" t="s">
        <v>34</v>
      </c>
      <c r="N175">
        <f>SUMIFS(Actuals!$F:$F,Actuals!$A:$A,$A175,Actuals!$D:$D,$D175,Actuals!$B:$B,EDATE($B175,-12))</f>
        <v>5229</v>
      </c>
      <c r="O175">
        <f>AVERAGE(SUMIFS(Actuals!$F:$F,Actuals!$A:$A,$A175,Actuals!$D:$D,$D175,Actuals!$B:$B,EOMONTH(DATE(2025,$C175-1,1),0))/SUMIFS(Actuals!$F:$F,Actuals!$A:$A,$A175,Actuals!$D:$D,$D175,Actuals!$B:$B,EOMONTH(DATE(2024,$C175-1,1),0)),
 SUMIFS(Actuals!$F:$F,Actuals!$A:$A,$A175,Actuals!$D:$D,$D175,Actuals!$B:$B,EOMONTH(DATE(2025,$C175-2,1),0))/SUMIFS(Actuals!$F:$F,Actuals!$A:$A,$A175,Actuals!$D:$D,$D175,Actuals!$B:$B,EOMONTH(DATE(2024,$C175-2,1),0)),
 SUMIFS(Actuals!$F:$F,Actuals!$A:$A,$A175,Actuals!$D:$D,$D175,Actuals!$B:$B,EOMONTH(DATE(2025,$C175-3,1),0))/SUMIFS(Actuals!$F:$F,Actuals!$A:$A,$A175,Actuals!$D:$D,$D175,Actuals!$B:$B,EOMONTH(DATE(2024,$C175-3,1),0))
)</f>
        <v>1.0094155032568086</v>
      </c>
      <c r="P175" s="29">
        <f t="shared" si="12"/>
        <v>5278.2336665298526</v>
      </c>
      <c r="Q175" s="2">
        <f t="shared" si="13"/>
        <v>0.13798720159887443</v>
      </c>
      <c r="R175" s="29" t="str">
        <f t="shared" si="14"/>
        <v>1 train date (May-Aug)</v>
      </c>
      <c r="S175" s="29">
        <f t="shared" si="15"/>
        <v>1.0159969143173808</v>
      </c>
      <c r="T175" s="29">
        <f t="shared" si="16"/>
        <v>5636.1916204031022</v>
      </c>
      <c r="U175" s="2">
        <f t="shared" si="17"/>
        <v>7.952742944348877E-2</v>
      </c>
    </row>
    <row r="176" spans="1:21">
      <c r="A176">
        <v>9657</v>
      </c>
      <c r="B176" s="1">
        <v>45900</v>
      </c>
      <c r="C176">
        <v>5</v>
      </c>
      <c r="D176">
        <v>1</v>
      </c>
      <c r="E176" t="s">
        <v>7</v>
      </c>
      <c r="F176" s="3">
        <v>5916.1197987603809</v>
      </c>
      <c r="G176" s="3">
        <v>6142.05</v>
      </c>
      <c r="H176">
        <v>3</v>
      </c>
      <c r="I176" s="3">
        <v>-225.93020123961924</v>
      </c>
      <c r="J176" s="3">
        <v>225.93020123961924</v>
      </c>
      <c r="K176" s="2">
        <v>3.6784168354151998E-2</v>
      </c>
      <c r="L176" s="6">
        <v>-3.6784168354151998E-2</v>
      </c>
      <c r="M176" t="s">
        <v>34</v>
      </c>
      <c r="N176">
        <f>SUMIFS(Actuals!$F:$F,Actuals!$A:$A,$A176,Actuals!$D:$D,$D176,Actuals!$B:$B,EDATE($B176,-12))</f>
        <v>6250.5</v>
      </c>
      <c r="O176">
        <f>AVERAGE(SUMIFS(Actuals!$F:$F,Actuals!$A:$A,$A176,Actuals!$D:$D,$D176,Actuals!$B:$B,EOMONTH(DATE(2025,$C176-1,1),0))/SUMIFS(Actuals!$F:$F,Actuals!$A:$A,$A176,Actuals!$D:$D,$D176,Actuals!$B:$B,EOMONTH(DATE(2024,$C176-1,1),0)),
 SUMIFS(Actuals!$F:$F,Actuals!$A:$A,$A176,Actuals!$D:$D,$D176,Actuals!$B:$B,EOMONTH(DATE(2025,$C176-2,1),0))/SUMIFS(Actuals!$F:$F,Actuals!$A:$A,$A176,Actuals!$D:$D,$D176,Actuals!$B:$B,EOMONTH(DATE(2024,$C176-2,1),0)),
 SUMIFS(Actuals!$F:$F,Actuals!$A:$A,$A176,Actuals!$D:$D,$D176,Actuals!$B:$B,EOMONTH(DATE(2025,$C176-3,1),0))/SUMIFS(Actuals!$F:$F,Actuals!$A:$A,$A176,Actuals!$D:$D,$D176,Actuals!$B:$B,EOMONTH(DATE(2024,$C176-3,1),0))
)</f>
        <v>1.0544874901794536</v>
      </c>
      <c r="P176" s="29">
        <f t="shared" si="12"/>
        <v>6591.0740573666753</v>
      </c>
      <c r="Q176" s="2">
        <f t="shared" si="13"/>
        <v>7.3106545431358444E-2</v>
      </c>
      <c r="R176" s="29" t="str">
        <f t="shared" si="14"/>
        <v>1 train date (May-Aug)</v>
      </c>
      <c r="S176" s="29">
        <f t="shared" si="15"/>
        <v>1.0159969143173808</v>
      </c>
      <c r="T176" s="29">
        <f t="shared" si="16"/>
        <v>6010.7594602725112</v>
      </c>
      <c r="U176" s="2">
        <f t="shared" si="17"/>
        <v>2.1375687226168619E-2</v>
      </c>
    </row>
    <row r="177" spans="1:21">
      <c r="A177">
        <v>9657</v>
      </c>
      <c r="B177" s="1">
        <v>45900</v>
      </c>
      <c r="C177">
        <v>6</v>
      </c>
      <c r="D177">
        <v>1</v>
      </c>
      <c r="E177" t="s">
        <v>7</v>
      </c>
      <c r="F177" s="3">
        <v>5916.7704977477642</v>
      </c>
      <c r="G177" s="3">
        <v>6142.05</v>
      </c>
      <c r="H177">
        <v>2</v>
      </c>
      <c r="I177" s="3">
        <v>-225.27950225223594</v>
      </c>
      <c r="J177" s="3">
        <v>225.27950225223594</v>
      </c>
      <c r="K177" s="2">
        <v>3.6678226691778101E-2</v>
      </c>
      <c r="L177" s="6">
        <v>-3.6678226691778101E-2</v>
      </c>
      <c r="M177" t="s">
        <v>34</v>
      </c>
      <c r="N177">
        <f>SUMIFS(Actuals!$F:$F,Actuals!$A:$A,$A177,Actuals!$D:$D,$D177,Actuals!$B:$B,EDATE($B177,-12))</f>
        <v>6250.5</v>
      </c>
      <c r="O177">
        <f>AVERAGE(SUMIFS(Actuals!$F:$F,Actuals!$A:$A,$A177,Actuals!$D:$D,$D177,Actuals!$B:$B,EOMONTH(DATE(2025,$C177-1,1),0))/SUMIFS(Actuals!$F:$F,Actuals!$A:$A,$A177,Actuals!$D:$D,$D177,Actuals!$B:$B,EOMONTH(DATE(2024,$C177-1,1),0)),
 SUMIFS(Actuals!$F:$F,Actuals!$A:$A,$A177,Actuals!$D:$D,$D177,Actuals!$B:$B,EOMONTH(DATE(2025,$C177-2,1),0))/SUMIFS(Actuals!$F:$F,Actuals!$A:$A,$A177,Actuals!$D:$D,$D177,Actuals!$B:$B,EOMONTH(DATE(2024,$C177-2,1),0)),
 SUMIFS(Actuals!$F:$F,Actuals!$A:$A,$A177,Actuals!$D:$D,$D177,Actuals!$B:$B,EOMONTH(DATE(2025,$C177-3,1),0))/SUMIFS(Actuals!$F:$F,Actuals!$A:$A,$A177,Actuals!$D:$D,$D177,Actuals!$B:$B,EOMONTH(DATE(2024,$C177-3,1),0))
)</f>
        <v>1.027036548903197</v>
      </c>
      <c r="P177" s="29">
        <f t="shared" si="12"/>
        <v>6419.4919489194326</v>
      </c>
      <c r="Q177" s="2">
        <f t="shared" si="13"/>
        <v>4.5170903675390534E-2</v>
      </c>
      <c r="R177" s="29" t="str">
        <f t="shared" si="14"/>
        <v>1 train date (May-Aug)</v>
      </c>
      <c r="S177" s="29">
        <f t="shared" si="15"/>
        <v>1.0159969143173808</v>
      </c>
      <c r="T177" s="29">
        <f t="shared" si="16"/>
        <v>6011.4205684358421</v>
      </c>
      <c r="U177" s="2">
        <f t="shared" si="17"/>
        <v>2.1268050824099126E-2</v>
      </c>
    </row>
    <row r="178" spans="1:21">
      <c r="A178">
        <v>9657</v>
      </c>
      <c r="B178" s="1">
        <v>45900</v>
      </c>
      <c r="C178">
        <v>7</v>
      </c>
      <c r="D178">
        <v>1</v>
      </c>
      <c r="E178" t="s">
        <v>7</v>
      </c>
      <c r="F178" s="3">
        <v>5867.8329728827111</v>
      </c>
      <c r="G178" s="3">
        <v>6142.05</v>
      </c>
      <c r="H178">
        <v>1</v>
      </c>
      <c r="I178" s="3">
        <v>-274.21702711728904</v>
      </c>
      <c r="J178" s="3">
        <v>274.21702711728904</v>
      </c>
      <c r="K178" s="2">
        <v>4.4645847415323701E-2</v>
      </c>
      <c r="L178" s="6">
        <v>-4.4645847415323701E-2</v>
      </c>
      <c r="M178" t="s">
        <v>34</v>
      </c>
      <c r="N178">
        <f>SUMIFS(Actuals!$F:$F,Actuals!$A:$A,$A178,Actuals!$D:$D,$D178,Actuals!$B:$B,EDATE($B178,-12))</f>
        <v>6250.5</v>
      </c>
      <c r="O178">
        <f>AVERAGE(SUMIFS(Actuals!$F:$F,Actuals!$A:$A,$A178,Actuals!$D:$D,$D178,Actuals!$B:$B,EOMONTH(DATE(2025,$C178-1,1),0))/SUMIFS(Actuals!$F:$F,Actuals!$A:$A,$A178,Actuals!$D:$D,$D178,Actuals!$B:$B,EOMONTH(DATE(2024,$C178-1,1),0)),
 SUMIFS(Actuals!$F:$F,Actuals!$A:$A,$A178,Actuals!$D:$D,$D178,Actuals!$B:$B,EOMONTH(DATE(2025,$C178-2,1),0))/SUMIFS(Actuals!$F:$F,Actuals!$A:$A,$A178,Actuals!$D:$D,$D178,Actuals!$B:$B,EOMONTH(DATE(2024,$C178-2,1),0)),
 SUMIFS(Actuals!$F:$F,Actuals!$A:$A,$A178,Actuals!$D:$D,$D178,Actuals!$B:$B,EOMONTH(DATE(2025,$C178-3,1),0))/SUMIFS(Actuals!$F:$F,Actuals!$A:$A,$A178,Actuals!$D:$D,$D178,Actuals!$B:$B,EOMONTH(DATE(2024,$C178-3,1),0))
)</f>
        <v>1.0094155032568086</v>
      </c>
      <c r="P178" s="29">
        <f t="shared" si="12"/>
        <v>6309.351603106682</v>
      </c>
      <c r="Q178" s="2">
        <f t="shared" si="13"/>
        <v>2.7238723733392239E-2</v>
      </c>
      <c r="R178" s="29" t="str">
        <f t="shared" si="14"/>
        <v>1 train date (May-Aug)</v>
      </c>
      <c r="S178" s="29">
        <f t="shared" si="15"/>
        <v>1.0159969143173808</v>
      </c>
      <c r="T178" s="29">
        <f t="shared" si="16"/>
        <v>5961.7001941786175</v>
      </c>
      <c r="U178" s="2">
        <f t="shared" si="17"/>
        <v>2.9363128893672746E-2</v>
      </c>
    </row>
    <row r="179" spans="1:21">
      <c r="A179">
        <v>9657</v>
      </c>
      <c r="B179" s="1">
        <v>45900</v>
      </c>
      <c r="C179">
        <v>8</v>
      </c>
      <c r="D179">
        <v>1</v>
      </c>
      <c r="E179" t="s">
        <v>7</v>
      </c>
      <c r="F179" s="3">
        <v>5466.5784784981306</v>
      </c>
      <c r="G179" s="3">
        <v>6142.05</v>
      </c>
      <c r="H179">
        <v>0</v>
      </c>
      <c r="I179" s="3">
        <v>-675.47152150186957</v>
      </c>
      <c r="J179" s="3">
        <v>675.47152150186957</v>
      </c>
      <c r="K179" s="2">
        <v>0.10997493043883901</v>
      </c>
      <c r="L179" s="6">
        <v>-0.10997493043883901</v>
      </c>
      <c r="M179" t="s">
        <v>34</v>
      </c>
      <c r="N179">
        <f>SUMIFS(Actuals!$F:$F,Actuals!$A:$A,$A179,Actuals!$D:$D,$D179,Actuals!$B:$B,EDATE($B179,-12))</f>
        <v>6250.5</v>
      </c>
      <c r="O179">
        <f>AVERAGE(SUMIFS(Actuals!$F:$F,Actuals!$A:$A,$A179,Actuals!$D:$D,$D179,Actuals!$B:$B,EOMONTH(DATE(2025,$C179-1,1),0))/SUMIFS(Actuals!$F:$F,Actuals!$A:$A,$A179,Actuals!$D:$D,$D179,Actuals!$B:$B,EOMONTH(DATE(2024,$C179-1,1),0)),
 SUMIFS(Actuals!$F:$F,Actuals!$A:$A,$A179,Actuals!$D:$D,$D179,Actuals!$B:$B,EOMONTH(DATE(2025,$C179-2,1),0))/SUMIFS(Actuals!$F:$F,Actuals!$A:$A,$A179,Actuals!$D:$D,$D179,Actuals!$B:$B,EOMONTH(DATE(2024,$C179-2,1),0)),
 SUMIFS(Actuals!$F:$F,Actuals!$A:$A,$A179,Actuals!$D:$D,$D179,Actuals!$B:$B,EOMONTH(DATE(2025,$C179-3,1),0))/SUMIFS(Actuals!$F:$F,Actuals!$A:$A,$A179,Actuals!$D:$D,$D179,Actuals!$B:$B,EOMONTH(DATE(2024,$C179-3,1),0))
)</f>
        <v>1.0164056513741302</v>
      </c>
      <c r="P179" s="29">
        <f t="shared" si="12"/>
        <v>6353.0435239140006</v>
      </c>
      <c r="Q179" s="2">
        <f t="shared" si="13"/>
        <v>3.4352296694751823E-2</v>
      </c>
      <c r="R179" s="29" t="str">
        <f t="shared" si="14"/>
        <v>1 train date (May-Aug)</v>
      </c>
      <c r="S179" s="29">
        <f t="shared" si="15"/>
        <v>1.0159969143173808</v>
      </c>
      <c r="T179" s="29">
        <f t="shared" si="16"/>
        <v>5554.0268660279035</v>
      </c>
      <c r="U179" s="2">
        <f t="shared" si="17"/>
        <v>9.5737275660747911E-2</v>
      </c>
    </row>
    <row r="180" spans="1:21">
      <c r="A180">
        <v>9657</v>
      </c>
      <c r="B180" s="1">
        <v>45930</v>
      </c>
      <c r="C180">
        <v>5</v>
      </c>
      <c r="D180">
        <v>1</v>
      </c>
      <c r="E180" t="s">
        <v>7</v>
      </c>
      <c r="F180" s="3">
        <v>5799.1814974920953</v>
      </c>
      <c r="G180" s="3">
        <v>5510.25</v>
      </c>
      <c r="H180">
        <v>4</v>
      </c>
      <c r="I180" s="3">
        <v>288.93149749209533</v>
      </c>
      <c r="J180" s="3">
        <v>288.93149749209533</v>
      </c>
      <c r="K180" s="2">
        <v>5.2435279250868001E-2</v>
      </c>
      <c r="L180" s="6">
        <v>5.2435279250868001E-2</v>
      </c>
      <c r="M180" t="s">
        <v>34</v>
      </c>
      <c r="N180">
        <f>SUMIFS(Actuals!$F:$F,Actuals!$A:$A,$A180,Actuals!$D:$D,$D180,Actuals!$B:$B,EDATE($B180,-12))</f>
        <v>5495.85</v>
      </c>
      <c r="O180">
        <f>AVERAGE(SUMIFS(Actuals!$F:$F,Actuals!$A:$A,$A180,Actuals!$D:$D,$D180,Actuals!$B:$B,EOMONTH(DATE(2025,$C180-1,1),0))/SUMIFS(Actuals!$F:$F,Actuals!$A:$A,$A180,Actuals!$D:$D,$D180,Actuals!$B:$B,EOMONTH(DATE(2024,$C180-1,1),0)),
 SUMIFS(Actuals!$F:$F,Actuals!$A:$A,$A180,Actuals!$D:$D,$D180,Actuals!$B:$B,EOMONTH(DATE(2025,$C180-2,1),0))/SUMIFS(Actuals!$F:$F,Actuals!$A:$A,$A180,Actuals!$D:$D,$D180,Actuals!$B:$B,EOMONTH(DATE(2024,$C180-2,1),0)),
 SUMIFS(Actuals!$F:$F,Actuals!$A:$A,$A180,Actuals!$D:$D,$D180,Actuals!$B:$B,EOMONTH(DATE(2025,$C180-3,1),0))/SUMIFS(Actuals!$F:$F,Actuals!$A:$A,$A180,Actuals!$D:$D,$D180,Actuals!$B:$B,EOMONTH(DATE(2024,$C180-3,1),0))
)</f>
        <v>1.0544874901794536</v>
      </c>
      <c r="P180" s="29">
        <f t="shared" si="12"/>
        <v>5795.3050729027509</v>
      </c>
      <c r="Q180" s="2">
        <f t="shared" si="13"/>
        <v>5.1731785835987643E-2</v>
      </c>
      <c r="R180" s="29" t="str">
        <f t="shared" si="14"/>
        <v>1 train date (May-Aug)</v>
      </c>
      <c r="S180" s="29">
        <f t="shared" si="15"/>
        <v>1.0159969143173808</v>
      </c>
      <c r="T180" s="29">
        <f t="shared" si="16"/>
        <v>5891.9505070184168</v>
      </c>
      <c r="U180" s="2">
        <f t="shared" si="17"/>
        <v>6.9270996237632929E-2</v>
      </c>
    </row>
    <row r="181" spans="1:21">
      <c r="A181">
        <v>9657</v>
      </c>
      <c r="B181" s="1">
        <v>45930</v>
      </c>
      <c r="C181">
        <v>6</v>
      </c>
      <c r="D181">
        <v>1</v>
      </c>
      <c r="E181" t="s">
        <v>7</v>
      </c>
      <c r="F181" s="3">
        <v>5799.9375767956517</v>
      </c>
      <c r="G181" s="3">
        <v>5510.25</v>
      </c>
      <c r="H181">
        <v>3</v>
      </c>
      <c r="I181" s="3">
        <v>289.68757679565169</v>
      </c>
      <c r="J181" s="3">
        <v>289.68757679565169</v>
      </c>
      <c r="K181" s="2">
        <v>5.25724924995511E-2</v>
      </c>
      <c r="L181" s="6">
        <v>5.25724924995511E-2</v>
      </c>
      <c r="M181" t="s">
        <v>34</v>
      </c>
      <c r="N181">
        <f>SUMIFS(Actuals!$F:$F,Actuals!$A:$A,$A181,Actuals!$D:$D,$D181,Actuals!$B:$B,EDATE($B181,-12))</f>
        <v>5495.85</v>
      </c>
      <c r="O181">
        <f>AVERAGE(SUMIFS(Actuals!$F:$F,Actuals!$A:$A,$A181,Actuals!$D:$D,$D181,Actuals!$B:$B,EOMONTH(DATE(2025,$C181-1,1),0))/SUMIFS(Actuals!$F:$F,Actuals!$A:$A,$A181,Actuals!$D:$D,$D181,Actuals!$B:$B,EOMONTH(DATE(2024,$C181-1,1),0)),
 SUMIFS(Actuals!$F:$F,Actuals!$A:$A,$A181,Actuals!$D:$D,$D181,Actuals!$B:$B,EOMONTH(DATE(2025,$C181-2,1),0))/SUMIFS(Actuals!$F:$F,Actuals!$A:$A,$A181,Actuals!$D:$D,$D181,Actuals!$B:$B,EOMONTH(DATE(2024,$C181-2,1),0)),
 SUMIFS(Actuals!$F:$F,Actuals!$A:$A,$A181,Actuals!$D:$D,$D181,Actuals!$B:$B,EOMONTH(DATE(2025,$C181-3,1),0))/SUMIFS(Actuals!$F:$F,Actuals!$A:$A,$A181,Actuals!$D:$D,$D181,Actuals!$B:$B,EOMONTH(DATE(2024,$C181-3,1),0))
)</f>
        <v>1.027036548903197</v>
      </c>
      <c r="P181" s="29">
        <f t="shared" si="12"/>
        <v>5644.4388172896352</v>
      </c>
      <c r="Q181" s="2">
        <f t="shared" si="13"/>
        <v>2.4352582421783977E-2</v>
      </c>
      <c r="R181" s="29" t="str">
        <f t="shared" si="14"/>
        <v>1 train date (May-Aug)</v>
      </c>
      <c r="S181" s="29">
        <f t="shared" si="15"/>
        <v>1.0159969143173808</v>
      </c>
      <c r="T181" s="29">
        <f t="shared" si="16"/>
        <v>5892.7186812578093</v>
      </c>
      <c r="U181" s="2">
        <f t="shared" si="17"/>
        <v>6.9410404474898477E-2</v>
      </c>
    </row>
    <row r="182" spans="1:21">
      <c r="A182">
        <v>9657</v>
      </c>
      <c r="B182" s="1">
        <v>45930</v>
      </c>
      <c r="C182">
        <v>7</v>
      </c>
      <c r="D182">
        <v>1</v>
      </c>
      <c r="E182" t="s">
        <v>7</v>
      </c>
      <c r="F182" s="3">
        <v>5750.4802123573609</v>
      </c>
      <c r="G182" s="3">
        <v>5510.25</v>
      </c>
      <c r="H182">
        <v>2</v>
      </c>
      <c r="I182" s="3">
        <v>240.23021235736087</v>
      </c>
      <c r="J182" s="3">
        <v>240.23021235736087</v>
      </c>
      <c r="K182" s="2">
        <v>4.35969715271287E-2</v>
      </c>
      <c r="L182" s="6">
        <v>4.35969715271287E-2</v>
      </c>
      <c r="M182" t="s">
        <v>34</v>
      </c>
      <c r="N182">
        <f>SUMIFS(Actuals!$F:$F,Actuals!$A:$A,$A182,Actuals!$D:$D,$D182,Actuals!$B:$B,EDATE($B182,-12))</f>
        <v>5495.85</v>
      </c>
      <c r="O182">
        <f>AVERAGE(SUMIFS(Actuals!$F:$F,Actuals!$A:$A,$A182,Actuals!$D:$D,$D182,Actuals!$B:$B,EOMONTH(DATE(2025,$C182-1,1),0))/SUMIFS(Actuals!$F:$F,Actuals!$A:$A,$A182,Actuals!$D:$D,$D182,Actuals!$B:$B,EOMONTH(DATE(2024,$C182-1,1),0)),
 SUMIFS(Actuals!$F:$F,Actuals!$A:$A,$A182,Actuals!$D:$D,$D182,Actuals!$B:$B,EOMONTH(DATE(2025,$C182-2,1),0))/SUMIFS(Actuals!$F:$F,Actuals!$A:$A,$A182,Actuals!$D:$D,$D182,Actuals!$B:$B,EOMONTH(DATE(2024,$C182-2,1),0)),
 SUMIFS(Actuals!$F:$F,Actuals!$A:$A,$A182,Actuals!$D:$D,$D182,Actuals!$B:$B,EOMONTH(DATE(2025,$C182-3,1),0))/SUMIFS(Actuals!$F:$F,Actuals!$A:$A,$A182,Actuals!$D:$D,$D182,Actuals!$B:$B,EOMONTH(DATE(2024,$C182-3,1),0))
)</f>
        <v>1.0094155032568086</v>
      </c>
      <c r="P182" s="29">
        <f t="shared" si="12"/>
        <v>5547.5961935739324</v>
      </c>
      <c r="Q182" s="2">
        <f t="shared" si="13"/>
        <v>6.7775860576076213E-3</v>
      </c>
      <c r="R182" s="29" t="str">
        <f t="shared" si="14"/>
        <v>1 train date (May-Aug)</v>
      </c>
      <c r="S182" s="29">
        <f t="shared" si="15"/>
        <v>1.0159969143173808</v>
      </c>
      <c r="T182" s="29">
        <f t="shared" si="16"/>
        <v>5842.4701515982351</v>
      </c>
      <c r="U182" s="2">
        <f t="shared" si="17"/>
        <v>6.0291302862526222E-2</v>
      </c>
    </row>
    <row r="183" spans="1:21">
      <c r="A183">
        <v>9657</v>
      </c>
      <c r="B183" s="1">
        <v>45930</v>
      </c>
      <c r="C183">
        <v>8</v>
      </c>
      <c r="D183">
        <v>1</v>
      </c>
      <c r="E183" t="s">
        <v>7</v>
      </c>
      <c r="F183" s="3">
        <v>5685.8223145881775</v>
      </c>
      <c r="G183" s="3">
        <v>5510.25</v>
      </c>
      <c r="H183">
        <v>1</v>
      </c>
      <c r="I183" s="3">
        <v>175.57231458817751</v>
      </c>
      <c r="J183" s="3">
        <v>175.57231458817751</v>
      </c>
      <c r="K183" s="2">
        <v>3.1862858234776602E-2</v>
      </c>
      <c r="L183" s="6">
        <v>3.1862858234776602E-2</v>
      </c>
      <c r="M183" t="s">
        <v>34</v>
      </c>
      <c r="N183">
        <f>SUMIFS(Actuals!$F:$F,Actuals!$A:$A,$A183,Actuals!$D:$D,$D183,Actuals!$B:$B,EDATE($B183,-12))</f>
        <v>5495.85</v>
      </c>
      <c r="O183">
        <f>AVERAGE(SUMIFS(Actuals!$F:$F,Actuals!$A:$A,$A183,Actuals!$D:$D,$D183,Actuals!$B:$B,EOMONTH(DATE(2025,$C183-1,1),0))/SUMIFS(Actuals!$F:$F,Actuals!$A:$A,$A183,Actuals!$D:$D,$D183,Actuals!$B:$B,EOMONTH(DATE(2024,$C183-1,1),0)),
 SUMIFS(Actuals!$F:$F,Actuals!$A:$A,$A183,Actuals!$D:$D,$D183,Actuals!$B:$B,EOMONTH(DATE(2025,$C183-2,1),0))/SUMIFS(Actuals!$F:$F,Actuals!$A:$A,$A183,Actuals!$D:$D,$D183,Actuals!$B:$B,EOMONTH(DATE(2024,$C183-2,1),0)),
 SUMIFS(Actuals!$F:$F,Actuals!$A:$A,$A183,Actuals!$D:$D,$D183,Actuals!$B:$B,EOMONTH(DATE(2025,$C183-3,1),0))/SUMIFS(Actuals!$F:$F,Actuals!$A:$A,$A183,Actuals!$D:$D,$D183,Actuals!$B:$B,EOMONTH(DATE(2024,$C183-3,1),0))
)</f>
        <v>1.0164056513741302</v>
      </c>
      <c r="P183" s="29">
        <f t="shared" si="12"/>
        <v>5586.0129991045142</v>
      </c>
      <c r="Q183" s="2">
        <f t="shared" si="13"/>
        <v>1.3749466740077885E-2</v>
      </c>
      <c r="R183" s="29" t="str">
        <f t="shared" si="14"/>
        <v>1 train date (May-Aug)</v>
      </c>
      <c r="S183" s="29">
        <f t="shared" si="15"/>
        <v>1.0159969143173808</v>
      </c>
      <c r="T183" s="29">
        <f t="shared" si="16"/>
        <v>5776.7779269784969</v>
      </c>
      <c r="U183" s="2">
        <f t="shared" si="17"/>
        <v>4.8369479965246022E-2</v>
      </c>
    </row>
    <row r="184" spans="1:21">
      <c r="A184">
        <v>9657</v>
      </c>
      <c r="B184" s="1">
        <v>45930</v>
      </c>
      <c r="C184">
        <v>9</v>
      </c>
      <c r="D184">
        <v>1</v>
      </c>
      <c r="E184" t="s">
        <v>7</v>
      </c>
      <c r="F184" s="3">
        <v>5342.5381718079834</v>
      </c>
      <c r="G184" s="3">
        <v>5510.25</v>
      </c>
      <c r="H184">
        <v>0</v>
      </c>
      <c r="I184" s="3">
        <v>-167.71182819201658</v>
      </c>
      <c r="J184" s="3">
        <v>167.71182819201658</v>
      </c>
      <c r="K184" s="2">
        <v>3.0436337406109799E-2</v>
      </c>
      <c r="L184" s="6">
        <v>-3.0436337406109799E-2</v>
      </c>
      <c r="M184" t="s">
        <v>34</v>
      </c>
      <c r="N184">
        <f>SUMIFS(Actuals!$F:$F,Actuals!$A:$A,$A184,Actuals!$D:$D,$D184,Actuals!$B:$B,EDATE($B184,-12))</f>
        <v>5495.85</v>
      </c>
      <c r="O184">
        <f>AVERAGE(SUMIFS(Actuals!$F:$F,Actuals!$A:$A,$A184,Actuals!$D:$D,$D184,Actuals!$B:$B,EOMONTH(DATE(2025,$C184-1,1),0))/SUMIFS(Actuals!$F:$F,Actuals!$A:$A,$A184,Actuals!$D:$D,$D184,Actuals!$B:$B,EOMONTH(DATE(2024,$C184-1,1),0)),
 SUMIFS(Actuals!$F:$F,Actuals!$A:$A,$A184,Actuals!$D:$D,$D184,Actuals!$B:$B,EOMONTH(DATE(2025,$C184-2,1),0))/SUMIFS(Actuals!$F:$F,Actuals!$A:$A,$A184,Actuals!$D:$D,$D184,Actuals!$B:$B,EOMONTH(DATE(2024,$C184-2,1),0)),
 SUMIFS(Actuals!$F:$F,Actuals!$A:$A,$A184,Actuals!$D:$D,$D184,Actuals!$B:$B,EOMONTH(DATE(2025,$C184-3,1),0))/SUMIFS(Actuals!$F:$F,Actuals!$A:$A,$A184,Actuals!$D:$D,$D184,Actuals!$B:$B,EOMONTH(DATE(2024,$C184-3,1),0))
)</f>
        <v>1.0318009604536824</v>
      </c>
      <c r="P184" s="29">
        <f t="shared" si="12"/>
        <v>5670.6233085093709</v>
      </c>
      <c r="Q184" s="2">
        <f t="shared" si="13"/>
        <v>2.9104543080508301E-2</v>
      </c>
      <c r="R184" s="29" t="str">
        <f t="shared" si="14"/>
        <v>2 Test data (Sep-Nov)</v>
      </c>
      <c r="S184" s="29">
        <f t="shared" si="15"/>
        <v>1.0159969143173808</v>
      </c>
      <c r="T184" s="29">
        <f t="shared" si="16"/>
        <v>5428.0022971797325</v>
      </c>
      <c r="U184" s="2">
        <f t="shared" si="17"/>
        <v>1.4926310570349344E-2</v>
      </c>
    </row>
    <row r="185" spans="1:21">
      <c r="A185">
        <v>9657</v>
      </c>
      <c r="B185" s="1">
        <v>45961</v>
      </c>
      <c r="C185">
        <v>5</v>
      </c>
      <c r="D185">
        <v>1</v>
      </c>
      <c r="E185" t="s">
        <v>7</v>
      </c>
      <c r="F185" s="3">
        <v>5476.7570940512132</v>
      </c>
      <c r="G185" s="3">
        <v>5931</v>
      </c>
      <c r="H185">
        <v>5</v>
      </c>
      <c r="I185" s="3">
        <v>-454.24290594878676</v>
      </c>
      <c r="J185" s="3">
        <v>454.24290594878676</v>
      </c>
      <c r="K185" s="2">
        <v>7.6587911979225598E-2</v>
      </c>
      <c r="L185" s="6">
        <v>-7.6587911979225598E-2</v>
      </c>
      <c r="M185" t="s">
        <v>34</v>
      </c>
      <c r="N185">
        <f>SUMIFS(Actuals!$F:$F,Actuals!$A:$A,$A185,Actuals!$D:$D,$D185,Actuals!$B:$B,EDATE($B185,-12))</f>
        <v>5655.1500000000005</v>
      </c>
      <c r="O185">
        <f>AVERAGE(SUMIFS(Actuals!$F:$F,Actuals!$A:$A,$A185,Actuals!$D:$D,$D185,Actuals!$B:$B,EOMONTH(DATE(2025,$C185-1,1),0))/SUMIFS(Actuals!$F:$F,Actuals!$A:$A,$A185,Actuals!$D:$D,$D185,Actuals!$B:$B,EOMONTH(DATE(2024,$C185-1,1),0)),
 SUMIFS(Actuals!$F:$F,Actuals!$A:$A,$A185,Actuals!$D:$D,$D185,Actuals!$B:$B,EOMONTH(DATE(2025,$C185-2,1),0))/SUMIFS(Actuals!$F:$F,Actuals!$A:$A,$A185,Actuals!$D:$D,$D185,Actuals!$B:$B,EOMONTH(DATE(2024,$C185-2,1),0)),
 SUMIFS(Actuals!$F:$F,Actuals!$A:$A,$A185,Actuals!$D:$D,$D185,Actuals!$B:$B,EOMONTH(DATE(2025,$C185-3,1),0))/SUMIFS(Actuals!$F:$F,Actuals!$A:$A,$A185,Actuals!$D:$D,$D185,Actuals!$B:$B,EOMONTH(DATE(2024,$C185-3,1),0))
)</f>
        <v>1.0544874901794536</v>
      </c>
      <c r="P185" s="29">
        <f t="shared" si="12"/>
        <v>5963.2849300883381</v>
      </c>
      <c r="Q185" s="2">
        <f t="shared" si="13"/>
        <v>5.4434210231559792E-3</v>
      </c>
      <c r="R185" s="29" t="str">
        <f t="shared" si="14"/>
        <v>1 train date (May-Aug)</v>
      </c>
      <c r="S185" s="29">
        <f t="shared" si="15"/>
        <v>1.0159969143173808</v>
      </c>
      <c r="T185" s="29">
        <f t="shared" si="16"/>
        <v>5564.368308021858</v>
      </c>
      <c r="U185" s="2">
        <f t="shared" si="17"/>
        <v>6.1816167927523528E-2</v>
      </c>
    </row>
    <row r="186" spans="1:21">
      <c r="A186">
        <v>9657</v>
      </c>
      <c r="B186" s="1">
        <v>45961</v>
      </c>
      <c r="C186">
        <v>6</v>
      </c>
      <c r="D186">
        <v>1</v>
      </c>
      <c r="E186" t="s">
        <v>7</v>
      </c>
      <c r="F186" s="3">
        <v>5466.6593066215937</v>
      </c>
      <c r="G186" s="3">
        <v>5931</v>
      </c>
      <c r="H186">
        <v>4</v>
      </c>
      <c r="I186" s="3">
        <v>-464.34069337840629</v>
      </c>
      <c r="J186" s="3">
        <v>464.34069337840629</v>
      </c>
      <c r="K186" s="2">
        <v>7.8290455804823203E-2</v>
      </c>
      <c r="L186" s="6">
        <v>-7.8290455804823203E-2</v>
      </c>
      <c r="M186" t="s">
        <v>34</v>
      </c>
      <c r="N186">
        <f>SUMIFS(Actuals!$F:$F,Actuals!$A:$A,$A186,Actuals!$D:$D,$D186,Actuals!$B:$B,EDATE($B186,-12))</f>
        <v>5655.1500000000005</v>
      </c>
      <c r="O186">
        <f>AVERAGE(SUMIFS(Actuals!$F:$F,Actuals!$A:$A,$A186,Actuals!$D:$D,$D186,Actuals!$B:$B,EOMONTH(DATE(2025,$C186-1,1),0))/SUMIFS(Actuals!$F:$F,Actuals!$A:$A,$A186,Actuals!$D:$D,$D186,Actuals!$B:$B,EOMONTH(DATE(2024,$C186-1,1),0)),
 SUMIFS(Actuals!$F:$F,Actuals!$A:$A,$A186,Actuals!$D:$D,$D186,Actuals!$B:$B,EOMONTH(DATE(2025,$C186-2,1),0))/SUMIFS(Actuals!$F:$F,Actuals!$A:$A,$A186,Actuals!$D:$D,$D186,Actuals!$B:$B,EOMONTH(DATE(2024,$C186-2,1),0)),
 SUMIFS(Actuals!$F:$F,Actuals!$A:$A,$A186,Actuals!$D:$D,$D186,Actuals!$B:$B,EOMONTH(DATE(2025,$C186-3,1),0))/SUMIFS(Actuals!$F:$F,Actuals!$A:$A,$A186,Actuals!$D:$D,$D186,Actuals!$B:$B,EOMONTH(DATE(2024,$C186-3,1),0))
)</f>
        <v>1.027036548903197</v>
      </c>
      <c r="P186" s="29">
        <f t="shared" si="12"/>
        <v>5808.0457395299145</v>
      </c>
      <c r="Q186" s="2">
        <f t="shared" si="13"/>
        <v>2.0730780723332575E-2</v>
      </c>
      <c r="R186" s="29" t="str">
        <f t="shared" si="14"/>
        <v>1 train date (May-Aug)</v>
      </c>
      <c r="S186" s="29">
        <f t="shared" si="15"/>
        <v>1.0159969143173808</v>
      </c>
      <c r="T186" s="29">
        <f t="shared" si="16"/>
        <v>5554.1089871519316</v>
      </c>
      <c r="U186" s="2">
        <f t="shared" si="17"/>
        <v>6.3545947200820838E-2</v>
      </c>
    </row>
    <row r="187" spans="1:21">
      <c r="A187">
        <v>9657</v>
      </c>
      <c r="B187" s="1">
        <v>45961</v>
      </c>
      <c r="C187">
        <v>7</v>
      </c>
      <c r="D187">
        <v>1</v>
      </c>
      <c r="E187" t="s">
        <v>7</v>
      </c>
      <c r="F187" s="3">
        <v>5427.5961271057804</v>
      </c>
      <c r="G187" s="3">
        <v>5931</v>
      </c>
      <c r="H187">
        <v>3</v>
      </c>
      <c r="I187" s="3">
        <v>-503.4038728942196</v>
      </c>
      <c r="J187" s="3">
        <v>503.4038728942196</v>
      </c>
      <c r="K187" s="2">
        <v>8.4876727852675707E-2</v>
      </c>
      <c r="L187" s="6">
        <v>-8.4876727852675707E-2</v>
      </c>
      <c r="M187" t="s">
        <v>34</v>
      </c>
      <c r="N187">
        <f>SUMIFS(Actuals!$F:$F,Actuals!$A:$A,$A187,Actuals!$D:$D,$D187,Actuals!$B:$B,EDATE($B187,-12))</f>
        <v>5655.1500000000005</v>
      </c>
      <c r="O187">
        <f>AVERAGE(SUMIFS(Actuals!$F:$F,Actuals!$A:$A,$A187,Actuals!$D:$D,$D187,Actuals!$B:$B,EOMONTH(DATE(2025,$C187-1,1),0))/SUMIFS(Actuals!$F:$F,Actuals!$A:$A,$A187,Actuals!$D:$D,$D187,Actuals!$B:$B,EOMONTH(DATE(2024,$C187-1,1),0)),
 SUMIFS(Actuals!$F:$F,Actuals!$A:$A,$A187,Actuals!$D:$D,$D187,Actuals!$B:$B,EOMONTH(DATE(2025,$C187-2,1),0))/SUMIFS(Actuals!$F:$F,Actuals!$A:$A,$A187,Actuals!$D:$D,$D187,Actuals!$B:$B,EOMONTH(DATE(2024,$C187-2,1),0)),
 SUMIFS(Actuals!$F:$F,Actuals!$A:$A,$A187,Actuals!$D:$D,$D187,Actuals!$B:$B,EOMONTH(DATE(2025,$C187-3,1),0))/SUMIFS(Actuals!$F:$F,Actuals!$A:$A,$A187,Actuals!$D:$D,$D187,Actuals!$B:$B,EOMONTH(DATE(2024,$C187-3,1),0))
)</f>
        <v>1.0094155032568086</v>
      </c>
      <c r="P187" s="29">
        <f t="shared" si="12"/>
        <v>5708.396083242742</v>
      </c>
      <c r="Q187" s="2">
        <f t="shared" si="13"/>
        <v>3.7532273943223414E-2</v>
      </c>
      <c r="R187" s="29" t="str">
        <f t="shared" si="14"/>
        <v>1 train date (May-Aug)</v>
      </c>
      <c r="S187" s="29">
        <f t="shared" si="15"/>
        <v>1.0159969143173808</v>
      </c>
      <c r="T187" s="29">
        <f t="shared" si="16"/>
        <v>5514.4209173004392</v>
      </c>
      <c r="U187" s="2">
        <f t="shared" si="17"/>
        <v>7.0237579278293841E-2</v>
      </c>
    </row>
    <row r="188" spans="1:21">
      <c r="A188">
        <v>9657</v>
      </c>
      <c r="B188" s="1">
        <v>45961</v>
      </c>
      <c r="C188">
        <v>8</v>
      </c>
      <c r="D188">
        <v>1</v>
      </c>
      <c r="E188" t="s">
        <v>7</v>
      </c>
      <c r="F188" s="3">
        <v>5567.6458260200679</v>
      </c>
      <c r="G188" s="3">
        <v>5931</v>
      </c>
      <c r="H188">
        <v>2</v>
      </c>
      <c r="I188" s="3">
        <v>-363.35417397993206</v>
      </c>
      <c r="J188" s="3">
        <v>363.35417397993206</v>
      </c>
      <c r="K188" s="2">
        <v>6.12635599359184E-2</v>
      </c>
      <c r="L188" s="6">
        <v>-6.12635599359184E-2</v>
      </c>
      <c r="M188" t="s">
        <v>34</v>
      </c>
      <c r="N188">
        <f>SUMIFS(Actuals!$F:$F,Actuals!$A:$A,$A188,Actuals!$D:$D,$D188,Actuals!$B:$B,EDATE($B188,-12))</f>
        <v>5655.1500000000005</v>
      </c>
      <c r="O188">
        <f>AVERAGE(SUMIFS(Actuals!$F:$F,Actuals!$A:$A,$A188,Actuals!$D:$D,$D188,Actuals!$B:$B,EOMONTH(DATE(2025,$C188-1,1),0))/SUMIFS(Actuals!$F:$F,Actuals!$A:$A,$A188,Actuals!$D:$D,$D188,Actuals!$B:$B,EOMONTH(DATE(2024,$C188-1,1),0)),
 SUMIFS(Actuals!$F:$F,Actuals!$A:$A,$A188,Actuals!$D:$D,$D188,Actuals!$B:$B,EOMONTH(DATE(2025,$C188-2,1),0))/SUMIFS(Actuals!$F:$F,Actuals!$A:$A,$A188,Actuals!$D:$D,$D188,Actuals!$B:$B,EOMONTH(DATE(2024,$C188-2,1),0)),
 SUMIFS(Actuals!$F:$F,Actuals!$A:$A,$A188,Actuals!$D:$D,$D188,Actuals!$B:$B,EOMONTH(DATE(2025,$C188-3,1),0))/SUMIFS(Actuals!$F:$F,Actuals!$A:$A,$A188,Actuals!$D:$D,$D188,Actuals!$B:$B,EOMONTH(DATE(2024,$C188-3,1),0))
)</f>
        <v>1.0164056513741302</v>
      </c>
      <c r="P188" s="29">
        <f t="shared" si="12"/>
        <v>5747.926419368413</v>
      </c>
      <c r="Q188" s="2">
        <f t="shared" si="13"/>
        <v>3.0867236660190017E-2</v>
      </c>
      <c r="R188" s="29" t="str">
        <f t="shared" si="14"/>
        <v>1 train date (May-Aug)</v>
      </c>
      <c r="S188" s="29">
        <f t="shared" si="15"/>
        <v>1.0159969143173808</v>
      </c>
      <c r="T188" s="29">
        <f t="shared" si="16"/>
        <v>5656.7109792484343</v>
      </c>
      <c r="U188" s="2">
        <f t="shared" si="17"/>
        <v>4.6246673537610125E-2</v>
      </c>
    </row>
    <row r="189" spans="1:21">
      <c r="A189">
        <v>9657</v>
      </c>
      <c r="B189" s="1">
        <v>45961</v>
      </c>
      <c r="C189">
        <v>9</v>
      </c>
      <c r="D189">
        <v>1</v>
      </c>
      <c r="E189" t="s">
        <v>7</v>
      </c>
      <c r="F189" s="3">
        <v>6260.5816467975719</v>
      </c>
      <c r="G189" s="3">
        <v>5931</v>
      </c>
      <c r="H189">
        <v>1</v>
      </c>
      <c r="I189" s="3">
        <v>329.58164679757192</v>
      </c>
      <c r="J189" s="3">
        <v>329.58164679757192</v>
      </c>
      <c r="K189" s="2">
        <v>5.5569321665414201E-2</v>
      </c>
      <c r="L189" s="6">
        <v>5.5569321665414201E-2</v>
      </c>
      <c r="M189" t="s">
        <v>34</v>
      </c>
      <c r="N189">
        <f>SUMIFS(Actuals!$F:$F,Actuals!$A:$A,$A189,Actuals!$D:$D,$D189,Actuals!$B:$B,EDATE($B189,-12))</f>
        <v>5655.1500000000005</v>
      </c>
      <c r="O189">
        <f>AVERAGE(SUMIFS(Actuals!$F:$F,Actuals!$A:$A,$A189,Actuals!$D:$D,$D189,Actuals!$B:$B,EOMONTH(DATE(2025,$C189-1,1),0))/SUMIFS(Actuals!$F:$F,Actuals!$A:$A,$A189,Actuals!$D:$D,$D189,Actuals!$B:$B,EOMONTH(DATE(2024,$C189-1,1),0)),
 SUMIFS(Actuals!$F:$F,Actuals!$A:$A,$A189,Actuals!$D:$D,$D189,Actuals!$B:$B,EOMONTH(DATE(2025,$C189-2,1),0))/SUMIFS(Actuals!$F:$F,Actuals!$A:$A,$A189,Actuals!$D:$D,$D189,Actuals!$B:$B,EOMONTH(DATE(2024,$C189-2,1),0)),
 SUMIFS(Actuals!$F:$F,Actuals!$A:$A,$A189,Actuals!$D:$D,$D189,Actuals!$B:$B,EOMONTH(DATE(2025,$C189-3,1),0))/SUMIFS(Actuals!$F:$F,Actuals!$A:$A,$A189,Actuals!$D:$D,$D189,Actuals!$B:$B,EOMONTH(DATE(2024,$C189-3,1),0))
)</f>
        <v>1.0318009604536824</v>
      </c>
      <c r="P189" s="29">
        <f t="shared" si="12"/>
        <v>5834.989201509643</v>
      </c>
      <c r="Q189" s="2">
        <f t="shared" si="13"/>
        <v>1.618796130338173E-2</v>
      </c>
      <c r="R189" s="29" t="str">
        <f t="shared" si="14"/>
        <v>2 Test data (Sep-Nov)</v>
      </c>
      <c r="S189" s="29">
        <f t="shared" si="15"/>
        <v>1.0159969143173808</v>
      </c>
      <c r="T189" s="29">
        <f t="shared" si="16"/>
        <v>6360.7316349783596</v>
      </c>
      <c r="U189" s="2">
        <f t="shared" si="17"/>
        <v>7.2455173660151681E-2</v>
      </c>
    </row>
    <row r="190" spans="1:21">
      <c r="A190">
        <v>9657</v>
      </c>
      <c r="B190" s="1">
        <v>45961</v>
      </c>
      <c r="C190">
        <v>10</v>
      </c>
      <c r="D190">
        <v>1</v>
      </c>
      <c r="E190" t="s">
        <v>7</v>
      </c>
      <c r="F190" s="3">
        <v>6368.451279048043</v>
      </c>
      <c r="G190" s="3">
        <v>5931</v>
      </c>
      <c r="H190">
        <v>0</v>
      </c>
      <c r="I190" s="3">
        <v>437.45127904804303</v>
      </c>
      <c r="J190" s="3">
        <v>437.45127904804303</v>
      </c>
      <c r="K190" s="2">
        <v>7.3756749122920795E-2</v>
      </c>
      <c r="L190" s="6">
        <v>7.3756749122920795E-2</v>
      </c>
      <c r="M190" t="s">
        <v>34</v>
      </c>
      <c r="N190">
        <f>SUMIFS(Actuals!$F:$F,Actuals!$A:$A,$A190,Actuals!$D:$D,$D190,Actuals!$B:$B,EDATE($B190,-12))</f>
        <v>5655.1500000000005</v>
      </c>
      <c r="O190">
        <f>AVERAGE(SUMIFS(Actuals!$F:$F,Actuals!$A:$A,$A190,Actuals!$D:$D,$D190,Actuals!$B:$B,EOMONTH(DATE(2025,$C190-1,1),0))/SUMIFS(Actuals!$F:$F,Actuals!$A:$A,$A190,Actuals!$D:$D,$D190,Actuals!$B:$B,EOMONTH(DATE(2024,$C190-1,1),0)),
 SUMIFS(Actuals!$F:$F,Actuals!$A:$A,$A190,Actuals!$D:$D,$D190,Actuals!$B:$B,EOMONTH(DATE(2025,$C190-2,1),0))/SUMIFS(Actuals!$F:$F,Actuals!$A:$A,$A190,Actuals!$D:$D,$D190,Actuals!$B:$B,EOMONTH(DATE(2024,$C190-2,1),0)),
 SUMIFS(Actuals!$F:$F,Actuals!$A:$A,$A190,Actuals!$D:$D,$D190,Actuals!$B:$B,EOMONTH(DATE(2025,$C190-3,1),0))/SUMIFS(Actuals!$F:$F,Actuals!$A:$A,$A190,Actuals!$D:$D,$D190,Actuals!$B:$B,EOMONTH(DATE(2024,$C190-3,1),0))
)</f>
        <v>1.0520892752418967</v>
      </c>
      <c r="P190" s="29">
        <f t="shared" si="12"/>
        <v>5949.7226648842125</v>
      </c>
      <c r="Q190" s="2">
        <f t="shared" si="13"/>
        <v>3.1567467348191641E-3</v>
      </c>
      <c r="R190" s="29" t="str">
        <f t="shared" si="14"/>
        <v>2 Test data (Sep-Nov)</v>
      </c>
      <c r="S190" s="29">
        <f t="shared" si="15"/>
        <v>1.0159969143173808</v>
      </c>
      <c r="T190" s="29">
        <f t="shared" si="16"/>
        <v>6470.3268484933888</v>
      </c>
      <c r="U190" s="2">
        <f t="shared" si="17"/>
        <v>9.0933543836349481E-2</v>
      </c>
    </row>
    <row r="191" spans="1:21">
      <c r="A191">
        <v>9657</v>
      </c>
      <c r="B191" s="1">
        <v>45991</v>
      </c>
      <c r="C191">
        <v>5</v>
      </c>
      <c r="D191">
        <v>1</v>
      </c>
      <c r="E191" t="s">
        <v>7</v>
      </c>
      <c r="F191" s="3">
        <v>5688.7529042117649</v>
      </c>
      <c r="G191" s="3">
        <v>5752.8</v>
      </c>
      <c r="H191">
        <v>6</v>
      </c>
      <c r="I191" s="3">
        <v>-64.04709578823531</v>
      </c>
      <c r="J191" s="3">
        <v>64.04709578823531</v>
      </c>
      <c r="K191" s="2">
        <v>1.1133203968195501E-2</v>
      </c>
      <c r="L191" s="6">
        <v>-1.1133203968195501E-2</v>
      </c>
      <c r="M191" t="s">
        <v>34</v>
      </c>
      <c r="N191">
        <f>SUMIFS(Actuals!$F:$F,Actuals!$A:$A,$A191,Actuals!$D:$D,$D191,Actuals!$B:$B,EDATE($B191,-12))</f>
        <v>5602.05</v>
      </c>
      <c r="O191">
        <f>AVERAGE(SUMIFS(Actuals!$F:$F,Actuals!$A:$A,$A191,Actuals!$D:$D,$D191,Actuals!$B:$B,EOMONTH(DATE(2025,$C191-1,1),0))/SUMIFS(Actuals!$F:$F,Actuals!$A:$A,$A191,Actuals!$D:$D,$D191,Actuals!$B:$B,EOMONTH(DATE(2024,$C191-1,1),0)),
 SUMIFS(Actuals!$F:$F,Actuals!$A:$A,$A191,Actuals!$D:$D,$D191,Actuals!$B:$B,EOMONTH(DATE(2025,$C191-2,1),0))/SUMIFS(Actuals!$F:$F,Actuals!$A:$A,$A191,Actuals!$D:$D,$D191,Actuals!$B:$B,EOMONTH(DATE(2024,$C191-2,1),0)),
 SUMIFS(Actuals!$F:$F,Actuals!$A:$A,$A191,Actuals!$D:$D,$D191,Actuals!$B:$B,EOMONTH(DATE(2025,$C191-3,1),0))/SUMIFS(Actuals!$F:$F,Actuals!$A:$A,$A191,Actuals!$D:$D,$D191,Actuals!$B:$B,EOMONTH(DATE(2024,$C191-3,1),0))
)</f>
        <v>1.0544874901794536</v>
      </c>
      <c r="P191" s="29">
        <f t="shared" si="12"/>
        <v>5907.2916443598087</v>
      </c>
      <c r="Q191" s="2">
        <f t="shared" si="13"/>
        <v>2.6855034828224267E-2</v>
      </c>
      <c r="R191" s="29" t="str">
        <f t="shared" si="14"/>
        <v>1 train date (May-Aug)</v>
      </c>
      <c r="S191" s="29">
        <f t="shared" si="15"/>
        <v>1.0159969143173808</v>
      </c>
      <c r="T191" s="29">
        <f t="shared" si="16"/>
        <v>5779.7553969931914</v>
      </c>
      <c r="U191" s="2">
        <f t="shared" si="17"/>
        <v>4.6856134392280705E-3</v>
      </c>
    </row>
    <row r="192" spans="1:21">
      <c r="A192">
        <v>9657</v>
      </c>
      <c r="B192" s="1">
        <v>45991</v>
      </c>
      <c r="C192">
        <v>6</v>
      </c>
      <c r="D192">
        <v>1</v>
      </c>
      <c r="E192" t="s">
        <v>7</v>
      </c>
      <c r="F192" s="3">
        <v>5678.9394388386363</v>
      </c>
      <c r="G192" s="3">
        <v>5752.8</v>
      </c>
      <c r="H192">
        <v>5</v>
      </c>
      <c r="I192" s="3">
        <v>-73.860561161363876</v>
      </c>
      <c r="J192" s="3">
        <v>73.860561161363876</v>
      </c>
      <c r="K192" s="2">
        <v>1.2839062919163501E-2</v>
      </c>
      <c r="L192" s="6">
        <v>-1.2839062919163501E-2</v>
      </c>
      <c r="M192" t="s">
        <v>34</v>
      </c>
      <c r="N192">
        <f>SUMIFS(Actuals!$F:$F,Actuals!$A:$A,$A192,Actuals!$D:$D,$D192,Actuals!$B:$B,EDATE($B192,-12))</f>
        <v>5602.05</v>
      </c>
      <c r="O192">
        <f>AVERAGE(SUMIFS(Actuals!$F:$F,Actuals!$A:$A,$A192,Actuals!$D:$D,$D192,Actuals!$B:$B,EOMONTH(DATE(2025,$C192-1,1),0))/SUMIFS(Actuals!$F:$F,Actuals!$A:$A,$A192,Actuals!$D:$D,$D192,Actuals!$B:$B,EOMONTH(DATE(2024,$C192-1,1),0)),
 SUMIFS(Actuals!$F:$F,Actuals!$A:$A,$A192,Actuals!$D:$D,$D192,Actuals!$B:$B,EOMONTH(DATE(2025,$C192-2,1),0))/SUMIFS(Actuals!$F:$F,Actuals!$A:$A,$A192,Actuals!$D:$D,$D192,Actuals!$B:$B,EOMONTH(DATE(2024,$C192-2,1),0)),
 SUMIFS(Actuals!$F:$F,Actuals!$A:$A,$A192,Actuals!$D:$D,$D192,Actuals!$B:$B,EOMONTH(DATE(2025,$C192-3,1),0))/SUMIFS(Actuals!$F:$F,Actuals!$A:$A,$A192,Actuals!$D:$D,$D192,Actuals!$B:$B,EOMONTH(DATE(2024,$C192-3,1),0))
)</f>
        <v>1.027036548903197</v>
      </c>
      <c r="P192" s="29">
        <f t="shared" si="12"/>
        <v>5753.5100987831547</v>
      </c>
      <c r="Q192" s="2">
        <f t="shared" si="13"/>
        <v>1.2343533290824212E-4</v>
      </c>
      <c r="R192" s="29" t="str">
        <f t="shared" si="14"/>
        <v>1 train date (May-Aug)</v>
      </c>
      <c r="S192" s="29">
        <f t="shared" si="15"/>
        <v>1.0159969143173808</v>
      </c>
      <c r="T192" s="29">
        <f t="shared" si="16"/>
        <v>5769.7849464553328</v>
      </c>
      <c r="U192" s="2">
        <f t="shared" si="17"/>
        <v>2.9524660087840091E-3</v>
      </c>
    </row>
    <row r="193" spans="1:21">
      <c r="A193">
        <v>9657</v>
      </c>
      <c r="B193" s="1">
        <v>45991</v>
      </c>
      <c r="C193">
        <v>7</v>
      </c>
      <c r="D193">
        <v>1</v>
      </c>
      <c r="E193" t="s">
        <v>7</v>
      </c>
      <c r="F193" s="3">
        <v>5639.3163738638941</v>
      </c>
      <c r="G193" s="3">
        <v>5752.8</v>
      </c>
      <c r="H193">
        <v>4</v>
      </c>
      <c r="I193" s="3">
        <v>-113.48362613610607</v>
      </c>
      <c r="J193" s="3">
        <v>113.48362613610607</v>
      </c>
      <c r="K193" s="2">
        <v>1.97266767723728E-2</v>
      </c>
      <c r="L193" s="6">
        <v>-1.97266767723728E-2</v>
      </c>
      <c r="M193" t="s">
        <v>34</v>
      </c>
      <c r="N193">
        <f>SUMIFS(Actuals!$F:$F,Actuals!$A:$A,$A193,Actuals!$D:$D,$D193,Actuals!$B:$B,EDATE($B193,-12))</f>
        <v>5602.05</v>
      </c>
      <c r="O193">
        <f>AVERAGE(SUMIFS(Actuals!$F:$F,Actuals!$A:$A,$A193,Actuals!$D:$D,$D193,Actuals!$B:$B,EOMONTH(DATE(2025,$C193-1,1),0))/SUMIFS(Actuals!$F:$F,Actuals!$A:$A,$A193,Actuals!$D:$D,$D193,Actuals!$B:$B,EOMONTH(DATE(2024,$C193-1,1),0)),
 SUMIFS(Actuals!$F:$F,Actuals!$A:$A,$A193,Actuals!$D:$D,$D193,Actuals!$B:$B,EOMONTH(DATE(2025,$C193-2,1),0))/SUMIFS(Actuals!$F:$F,Actuals!$A:$A,$A193,Actuals!$D:$D,$D193,Actuals!$B:$B,EOMONTH(DATE(2024,$C193-2,1),0)),
 SUMIFS(Actuals!$F:$F,Actuals!$A:$A,$A193,Actuals!$D:$D,$D193,Actuals!$B:$B,EOMONTH(DATE(2025,$C193-3,1),0))/SUMIFS(Actuals!$F:$F,Actuals!$A:$A,$A193,Actuals!$D:$D,$D193,Actuals!$B:$B,EOMONTH(DATE(2024,$C193-3,1),0))
)</f>
        <v>1.0094155032568086</v>
      </c>
      <c r="P193" s="29">
        <f t="shared" si="12"/>
        <v>5654.7961200198051</v>
      </c>
      <c r="Q193" s="2">
        <f t="shared" si="13"/>
        <v>1.7035857318209401E-2</v>
      </c>
      <c r="R193" s="29" t="str">
        <f t="shared" si="14"/>
        <v>1 train date (May-Aug)</v>
      </c>
      <c r="S193" s="29">
        <f t="shared" si="15"/>
        <v>1.0159969143173808</v>
      </c>
      <c r="T193" s="29">
        <f t="shared" si="16"/>
        <v>5729.5280347051976</v>
      </c>
      <c r="U193" s="2">
        <f t="shared" si="17"/>
        <v>4.0453284130862553E-3</v>
      </c>
    </row>
    <row r="194" spans="1:21">
      <c r="A194">
        <v>9657</v>
      </c>
      <c r="B194" s="1">
        <v>45991</v>
      </c>
      <c r="C194">
        <v>8</v>
      </c>
      <c r="D194">
        <v>1</v>
      </c>
      <c r="E194" t="s">
        <v>7</v>
      </c>
      <c r="F194" s="3">
        <v>5374.1150691253324</v>
      </c>
      <c r="G194" s="3">
        <v>5752.8</v>
      </c>
      <c r="H194">
        <v>3</v>
      </c>
      <c r="I194" s="3">
        <v>-378.68493087466777</v>
      </c>
      <c r="J194" s="3">
        <v>378.68493087466777</v>
      </c>
      <c r="K194" s="2">
        <v>6.5826194353126796E-2</v>
      </c>
      <c r="L194" s="6">
        <v>-6.5826194353126796E-2</v>
      </c>
      <c r="M194" t="s">
        <v>34</v>
      </c>
      <c r="N194">
        <f>SUMIFS(Actuals!$F:$F,Actuals!$A:$A,$A194,Actuals!$D:$D,$D194,Actuals!$B:$B,EDATE($B194,-12))</f>
        <v>5602.05</v>
      </c>
      <c r="O194">
        <f>AVERAGE(SUMIFS(Actuals!$F:$F,Actuals!$A:$A,$A194,Actuals!$D:$D,$D194,Actuals!$B:$B,EOMONTH(DATE(2025,$C194-1,1),0))/SUMIFS(Actuals!$F:$F,Actuals!$A:$A,$A194,Actuals!$D:$D,$D194,Actuals!$B:$B,EOMONTH(DATE(2024,$C194-1,1),0)),
 SUMIFS(Actuals!$F:$F,Actuals!$A:$A,$A194,Actuals!$D:$D,$D194,Actuals!$B:$B,EOMONTH(DATE(2025,$C194-2,1),0))/SUMIFS(Actuals!$F:$F,Actuals!$A:$A,$A194,Actuals!$D:$D,$D194,Actuals!$B:$B,EOMONTH(DATE(2024,$C194-2,1),0)),
 SUMIFS(Actuals!$F:$F,Actuals!$A:$A,$A194,Actuals!$D:$D,$D194,Actuals!$B:$B,EOMONTH(DATE(2025,$C194-3,1),0))/SUMIFS(Actuals!$F:$F,Actuals!$A:$A,$A194,Actuals!$D:$D,$D194,Actuals!$B:$B,EOMONTH(DATE(2024,$C194-3,1),0))
)</f>
        <v>1.0164056513741302</v>
      </c>
      <c r="P194" s="29">
        <f t="shared" ref="P194:P257" si="18">N194*O194</f>
        <v>5693.9552792804461</v>
      </c>
      <c r="Q194" s="2">
        <f t="shared" ref="Q194:Q257" si="19">IFERROR(ABS(P194-G194)/ABS(G194),"")</f>
        <v>1.0228883451459126E-2</v>
      </c>
      <c r="R194" s="29" t="str">
        <f t="shared" ref="R194:R257" si="20">IF(C194&lt;=8,"1 train date (May-Aug)","2 Test data (Sep-Nov)")</f>
        <v>1 train date (May-Aug)</v>
      </c>
      <c r="S194" s="29">
        <f t="shared" ref="S194:S257" si="21">1/(1+AVERAGEIFS($L:$L,$A:$A,$A194,$R:$R,"1 train date (May-Aug)"))</f>
        <v>1.0159969143173808</v>
      </c>
      <c r="T194" s="29">
        <f t="shared" ref="T194:T257" si="22">F194*S194</f>
        <v>5460.0843274178751</v>
      </c>
      <c r="U194" s="2">
        <f t="shared" ref="U194:U257" si="23">IFERROR(ABS(T194-G194)/ABS(G194),"")</f>
        <v>5.088229602665225E-2</v>
      </c>
    </row>
    <row r="195" spans="1:21">
      <c r="A195">
        <v>9657</v>
      </c>
      <c r="B195" s="1">
        <v>45991</v>
      </c>
      <c r="C195">
        <v>9</v>
      </c>
      <c r="D195">
        <v>1</v>
      </c>
      <c r="E195" t="s">
        <v>7</v>
      </c>
      <c r="F195" s="3">
        <v>5582.0345160736897</v>
      </c>
      <c r="G195" s="3">
        <v>5752.8</v>
      </c>
      <c r="H195">
        <v>2</v>
      </c>
      <c r="I195" s="3">
        <v>-170.76548392631048</v>
      </c>
      <c r="J195" s="3">
        <v>170.76548392631048</v>
      </c>
      <c r="K195" s="2">
        <v>2.9683890266706699E-2</v>
      </c>
      <c r="L195" s="6">
        <v>-2.9683890266706699E-2</v>
      </c>
      <c r="M195" t="s">
        <v>34</v>
      </c>
      <c r="N195">
        <f>SUMIFS(Actuals!$F:$F,Actuals!$A:$A,$A195,Actuals!$D:$D,$D195,Actuals!$B:$B,EDATE($B195,-12))</f>
        <v>5602.05</v>
      </c>
      <c r="O195">
        <f>AVERAGE(SUMIFS(Actuals!$F:$F,Actuals!$A:$A,$A195,Actuals!$D:$D,$D195,Actuals!$B:$B,EOMONTH(DATE(2025,$C195-1,1),0))/SUMIFS(Actuals!$F:$F,Actuals!$A:$A,$A195,Actuals!$D:$D,$D195,Actuals!$B:$B,EOMONTH(DATE(2024,$C195-1,1),0)),
 SUMIFS(Actuals!$F:$F,Actuals!$A:$A,$A195,Actuals!$D:$D,$D195,Actuals!$B:$B,EOMONTH(DATE(2025,$C195-2,1),0))/SUMIFS(Actuals!$F:$F,Actuals!$A:$A,$A195,Actuals!$D:$D,$D195,Actuals!$B:$B,EOMONTH(DATE(2024,$C195-2,1),0)),
 SUMIFS(Actuals!$F:$F,Actuals!$A:$A,$A195,Actuals!$D:$D,$D195,Actuals!$B:$B,EOMONTH(DATE(2025,$C195-3,1),0))/SUMIFS(Actuals!$F:$F,Actuals!$A:$A,$A195,Actuals!$D:$D,$D195,Actuals!$B:$B,EOMONTH(DATE(2024,$C195-3,1),0))
)</f>
        <v>1.0318009604536824</v>
      </c>
      <c r="P195" s="29">
        <f t="shared" si="18"/>
        <v>5780.2005705095517</v>
      </c>
      <c r="Q195" s="2">
        <f t="shared" si="19"/>
        <v>4.7629972377888109E-3</v>
      </c>
      <c r="R195" s="29" t="str">
        <f t="shared" si="20"/>
        <v>2 Test data (Sep-Nov)</v>
      </c>
      <c r="S195" s="29">
        <f t="shared" si="21"/>
        <v>1.0159969143173808</v>
      </c>
      <c r="T195" s="29">
        <f t="shared" si="22"/>
        <v>5671.3298439439832</v>
      </c>
      <c r="U195" s="2">
        <f t="shared" si="23"/>
        <v>1.416182659852889E-2</v>
      </c>
    </row>
    <row r="196" spans="1:21">
      <c r="A196">
        <v>9657</v>
      </c>
      <c r="B196" s="1">
        <v>45991</v>
      </c>
      <c r="C196">
        <v>10</v>
      </c>
      <c r="D196">
        <v>1</v>
      </c>
      <c r="E196" t="s">
        <v>7</v>
      </c>
      <c r="F196" s="3">
        <v>5977.2003846332709</v>
      </c>
      <c r="G196" s="3">
        <v>5752.8</v>
      </c>
      <c r="H196">
        <v>1</v>
      </c>
      <c r="I196" s="3">
        <v>224.40038463327073</v>
      </c>
      <c r="J196" s="3">
        <v>224.40038463327073</v>
      </c>
      <c r="K196" s="2">
        <v>3.9007159058766297E-2</v>
      </c>
      <c r="L196" s="6">
        <v>3.9007159058766297E-2</v>
      </c>
      <c r="M196" t="s">
        <v>34</v>
      </c>
      <c r="N196">
        <f>SUMIFS(Actuals!$F:$F,Actuals!$A:$A,$A196,Actuals!$D:$D,$D196,Actuals!$B:$B,EDATE($B196,-12))</f>
        <v>5602.05</v>
      </c>
      <c r="O196">
        <f>AVERAGE(SUMIFS(Actuals!$F:$F,Actuals!$A:$A,$A196,Actuals!$D:$D,$D196,Actuals!$B:$B,EOMONTH(DATE(2025,$C196-1,1),0))/SUMIFS(Actuals!$F:$F,Actuals!$A:$A,$A196,Actuals!$D:$D,$D196,Actuals!$B:$B,EOMONTH(DATE(2024,$C196-1,1),0)),
 SUMIFS(Actuals!$F:$F,Actuals!$A:$A,$A196,Actuals!$D:$D,$D196,Actuals!$B:$B,EOMONTH(DATE(2025,$C196-2,1),0))/SUMIFS(Actuals!$F:$F,Actuals!$A:$A,$A196,Actuals!$D:$D,$D196,Actuals!$B:$B,EOMONTH(DATE(2024,$C196-2,1),0)),
 SUMIFS(Actuals!$F:$F,Actuals!$A:$A,$A196,Actuals!$D:$D,$D196,Actuals!$B:$B,EOMONTH(DATE(2025,$C196-3,1),0))/SUMIFS(Actuals!$F:$F,Actuals!$A:$A,$A196,Actuals!$D:$D,$D196,Actuals!$B:$B,EOMONTH(DATE(2024,$C196-3,1),0))
)</f>
        <v>1.0520892752418967</v>
      </c>
      <c r="P196" s="29">
        <f t="shared" si="18"/>
        <v>5893.8567243688676</v>
      </c>
      <c r="Q196" s="2">
        <f t="shared" si="19"/>
        <v>2.451966422765739E-2</v>
      </c>
      <c r="R196" s="29" t="str">
        <f t="shared" si="20"/>
        <v>2 Test data (Sep-Nov)</v>
      </c>
      <c r="S196" s="29">
        <f t="shared" si="21"/>
        <v>1.0159969143173808</v>
      </c>
      <c r="T196" s="29">
        <f t="shared" si="22"/>
        <v>6072.8171470440648</v>
      </c>
      <c r="U196" s="2">
        <f t="shared" si="23"/>
        <v>5.5628067557374594E-2</v>
      </c>
    </row>
    <row r="197" spans="1:21">
      <c r="A197">
        <v>9657</v>
      </c>
      <c r="B197" s="1">
        <v>45991</v>
      </c>
      <c r="C197">
        <v>11</v>
      </c>
      <c r="D197">
        <v>1</v>
      </c>
      <c r="E197" t="s">
        <v>7</v>
      </c>
      <c r="F197" s="3">
        <v>5873.1005679376567</v>
      </c>
      <c r="G197" s="3">
        <v>5752.8</v>
      </c>
      <c r="H197">
        <v>0</v>
      </c>
      <c r="I197" s="3">
        <v>120.30056793765652</v>
      </c>
      <c r="J197" s="3">
        <v>120.30056793765652</v>
      </c>
      <c r="K197" s="2">
        <v>2.0911654835498599E-2</v>
      </c>
      <c r="L197" s="6">
        <v>2.0911654835498599E-2</v>
      </c>
      <c r="M197" t="s">
        <v>34</v>
      </c>
      <c r="N197">
        <f>SUMIFS(Actuals!$F:$F,Actuals!$A:$A,$A197,Actuals!$D:$D,$D197,Actuals!$B:$B,EDATE($B197,-12))</f>
        <v>5602.05</v>
      </c>
      <c r="O197">
        <f>AVERAGE(SUMIFS(Actuals!$F:$F,Actuals!$A:$A,$A197,Actuals!$D:$D,$D197,Actuals!$B:$B,EOMONTH(DATE(2025,$C197-1,1),0))/SUMIFS(Actuals!$F:$F,Actuals!$A:$A,$A197,Actuals!$D:$D,$D197,Actuals!$B:$B,EOMONTH(DATE(2024,$C197-1,1),0)),
 SUMIFS(Actuals!$F:$F,Actuals!$A:$A,$A197,Actuals!$D:$D,$D197,Actuals!$B:$B,EOMONTH(DATE(2025,$C197-2,1),0))/SUMIFS(Actuals!$F:$F,Actuals!$A:$A,$A197,Actuals!$D:$D,$D197,Actuals!$B:$B,EOMONTH(DATE(2024,$C197-2,1),0)),
 SUMIFS(Actuals!$F:$F,Actuals!$A:$A,$A197,Actuals!$D:$D,$D197,Actuals!$B:$B,EOMONTH(DATE(2025,$C197-3,1),0))/SUMIFS(Actuals!$F:$F,Actuals!$A:$A,$A197,Actuals!$D:$D,$D197,Actuals!$B:$B,EOMONTH(DATE(2024,$C197-3,1),0))
)</f>
        <v>1.0113493646280765</v>
      </c>
      <c r="P197" s="29">
        <f t="shared" si="18"/>
        <v>5665.6297081147159</v>
      </c>
      <c r="Q197" s="2">
        <f t="shared" si="19"/>
        <v>1.5152672070171796E-2</v>
      </c>
      <c r="R197" s="29" t="str">
        <f t="shared" si="20"/>
        <v>2 Test data (Sep-Nov)</v>
      </c>
      <c r="S197" s="29">
        <f t="shared" si="21"/>
        <v>1.0159969143173808</v>
      </c>
      <c r="T197" s="29">
        <f t="shared" si="22"/>
        <v>5967.0520545003164</v>
      </c>
      <c r="U197" s="2">
        <f t="shared" si="23"/>
        <v>3.7243091103517638E-2</v>
      </c>
    </row>
    <row r="198" spans="1:21">
      <c r="A198">
        <v>9683</v>
      </c>
      <c r="B198" s="1">
        <v>45808</v>
      </c>
      <c r="C198">
        <v>5</v>
      </c>
      <c r="D198">
        <v>1</v>
      </c>
      <c r="E198" t="s">
        <v>7</v>
      </c>
      <c r="F198" s="3">
        <v>3882283.02</v>
      </c>
      <c r="G198" s="3">
        <v>3414539.7</v>
      </c>
      <c r="H198">
        <v>0</v>
      </c>
      <c r="I198" s="3">
        <v>467743.31999999983</v>
      </c>
      <c r="J198" s="3">
        <v>467743.31999999983</v>
      </c>
      <c r="K198" s="2">
        <v>0.13698576121402201</v>
      </c>
      <c r="L198" s="6">
        <v>0.13698576121402201</v>
      </c>
      <c r="M198" t="s">
        <v>36</v>
      </c>
      <c r="N198">
        <f>SUMIFS(Actuals!$F:$F,Actuals!$A:$A,$A198,Actuals!$D:$D,$D198,Actuals!$B:$B,EDATE($B198,-12))</f>
        <v>3299264.5500000003</v>
      </c>
      <c r="O198">
        <f>AVERAGE(SUMIFS(Actuals!$F:$F,Actuals!$A:$A,$A198,Actuals!$D:$D,$D198,Actuals!$B:$B,EOMONTH(DATE(2025,$C198-1,1),0))/SUMIFS(Actuals!$F:$F,Actuals!$A:$A,$A198,Actuals!$D:$D,$D198,Actuals!$B:$B,EOMONTH(DATE(2024,$C198-1,1),0)),
 SUMIFS(Actuals!$F:$F,Actuals!$A:$A,$A198,Actuals!$D:$D,$D198,Actuals!$B:$B,EOMONTH(DATE(2025,$C198-2,1),0))/SUMIFS(Actuals!$F:$F,Actuals!$A:$A,$A198,Actuals!$D:$D,$D198,Actuals!$B:$B,EOMONTH(DATE(2024,$C198-2,1),0)),
 SUMIFS(Actuals!$F:$F,Actuals!$A:$A,$A198,Actuals!$D:$D,$D198,Actuals!$B:$B,EOMONTH(DATE(2025,$C198-3,1),0))/SUMIFS(Actuals!$F:$F,Actuals!$A:$A,$A198,Actuals!$D:$D,$D198,Actuals!$B:$B,EOMONTH(DATE(2024,$C198-3,1),0))
)</f>
        <v>1.060051090741714</v>
      </c>
      <c r="P198" s="29">
        <f t="shared" si="18"/>
        <v>3497388.9848729703</v>
      </c>
      <c r="Q198" s="2">
        <f t="shared" si="19"/>
        <v>2.42636759716017E-2</v>
      </c>
      <c r="R198" s="29" t="str">
        <f t="shared" si="20"/>
        <v>1 train date (May-Aug)</v>
      </c>
      <c r="S198" s="29">
        <f t="shared" si="21"/>
        <v>1.0221222832217594</v>
      </c>
      <c r="T198" s="29">
        <f t="shared" si="22"/>
        <v>3968167.9845154672</v>
      </c>
      <c r="U198" s="2">
        <f t="shared" si="23"/>
        <v>0.16213848224270669</v>
      </c>
    </row>
    <row r="199" spans="1:21">
      <c r="A199">
        <v>9683</v>
      </c>
      <c r="B199" s="1">
        <v>45838</v>
      </c>
      <c r="C199">
        <v>5</v>
      </c>
      <c r="D199">
        <v>1</v>
      </c>
      <c r="E199" t="s">
        <v>7</v>
      </c>
      <c r="F199" s="3">
        <v>3843460.1897999998</v>
      </c>
      <c r="G199" s="3">
        <v>3414539.7</v>
      </c>
      <c r="H199">
        <v>1</v>
      </c>
      <c r="I199" s="3">
        <v>428920.48979999963</v>
      </c>
      <c r="J199" s="3">
        <v>428920.48979999963</v>
      </c>
      <c r="K199" s="2">
        <v>0.12561590360188199</v>
      </c>
      <c r="L199" s="6">
        <v>0.12561590360188199</v>
      </c>
      <c r="M199" t="s">
        <v>36</v>
      </c>
      <c r="N199">
        <f>SUMIFS(Actuals!$F:$F,Actuals!$A:$A,$A199,Actuals!$D:$D,$D199,Actuals!$B:$B,EDATE($B199,-12))</f>
        <v>3533652.9</v>
      </c>
      <c r="O199">
        <f>AVERAGE(SUMIFS(Actuals!$F:$F,Actuals!$A:$A,$A199,Actuals!$D:$D,$D199,Actuals!$B:$B,EOMONTH(DATE(2025,$C199-1,1),0))/SUMIFS(Actuals!$F:$F,Actuals!$A:$A,$A199,Actuals!$D:$D,$D199,Actuals!$B:$B,EOMONTH(DATE(2024,$C199-1,1),0)),
 SUMIFS(Actuals!$F:$F,Actuals!$A:$A,$A199,Actuals!$D:$D,$D199,Actuals!$B:$B,EOMONTH(DATE(2025,$C199-2,1),0))/SUMIFS(Actuals!$F:$F,Actuals!$A:$A,$A199,Actuals!$D:$D,$D199,Actuals!$B:$B,EOMONTH(DATE(2024,$C199-2,1),0)),
 SUMIFS(Actuals!$F:$F,Actuals!$A:$A,$A199,Actuals!$D:$D,$D199,Actuals!$B:$B,EOMONTH(DATE(2025,$C199-3,1),0))/SUMIFS(Actuals!$F:$F,Actuals!$A:$A,$A199,Actuals!$D:$D,$D199,Actuals!$B:$B,EOMONTH(DATE(2024,$C199-3,1),0))
)</f>
        <v>1.060051090741714</v>
      </c>
      <c r="P199" s="29">
        <f t="shared" si="18"/>
        <v>3745852.6109476206</v>
      </c>
      <c r="Q199" s="2">
        <f t="shared" si="19"/>
        <v>9.7030036273299258E-2</v>
      </c>
      <c r="R199" s="29" t="str">
        <f t="shared" si="20"/>
        <v>1 train date (May-Aug)</v>
      </c>
      <c r="S199" s="29">
        <f t="shared" si="21"/>
        <v>1.0221222832217594</v>
      </c>
      <c r="T199" s="29">
        <f t="shared" si="22"/>
        <v>3928486.3046703124</v>
      </c>
      <c r="U199" s="2">
        <f t="shared" si="23"/>
        <v>0.15051709742027958</v>
      </c>
    </row>
    <row r="200" spans="1:21">
      <c r="A200">
        <v>9683</v>
      </c>
      <c r="B200" s="1">
        <v>45838</v>
      </c>
      <c r="C200">
        <v>6</v>
      </c>
      <c r="D200">
        <v>1</v>
      </c>
      <c r="E200" t="s">
        <v>7</v>
      </c>
      <c r="F200" s="3">
        <v>3423076.0492500002</v>
      </c>
      <c r="G200" s="3">
        <v>3414539.7</v>
      </c>
      <c r="H200">
        <v>0</v>
      </c>
      <c r="I200" s="3">
        <v>8536.3492499999702</v>
      </c>
      <c r="J200" s="3">
        <v>8536.3492499999702</v>
      </c>
      <c r="K200" s="2">
        <v>2.4999999999999901E-3</v>
      </c>
      <c r="L200" s="6">
        <v>2.4999999999999901E-3</v>
      </c>
      <c r="M200" t="s">
        <v>36</v>
      </c>
      <c r="N200">
        <f>SUMIFS(Actuals!$F:$F,Actuals!$A:$A,$A200,Actuals!$D:$D,$D200,Actuals!$B:$B,EDATE($B200,-12))</f>
        <v>3533652.9</v>
      </c>
      <c r="O200">
        <f>AVERAGE(SUMIFS(Actuals!$F:$F,Actuals!$A:$A,$A200,Actuals!$D:$D,$D200,Actuals!$B:$B,EOMONTH(DATE(2025,$C200-1,1),0))/SUMIFS(Actuals!$F:$F,Actuals!$A:$A,$A200,Actuals!$D:$D,$D200,Actuals!$B:$B,EOMONTH(DATE(2024,$C200-1,1),0)),
 SUMIFS(Actuals!$F:$F,Actuals!$A:$A,$A200,Actuals!$D:$D,$D200,Actuals!$B:$B,EOMONTH(DATE(2025,$C200-2,1),0))/SUMIFS(Actuals!$F:$F,Actuals!$A:$A,$A200,Actuals!$D:$D,$D200,Actuals!$B:$B,EOMONTH(DATE(2024,$C200-2,1),0)),
 SUMIFS(Actuals!$F:$F,Actuals!$A:$A,$A200,Actuals!$D:$D,$D200,Actuals!$B:$B,EOMONTH(DATE(2025,$C200-3,1),0))/SUMIFS(Actuals!$F:$F,Actuals!$A:$A,$A200,Actuals!$D:$D,$D200,Actuals!$B:$B,EOMONTH(DATE(2024,$C200-3,1),0))
)</f>
        <v>1.0521447520733291</v>
      </c>
      <c r="P200" s="29">
        <f t="shared" si="18"/>
        <v>3717914.3543837005</v>
      </c>
      <c r="Q200" s="2">
        <f t="shared" si="19"/>
        <v>8.88478919673127E-2</v>
      </c>
      <c r="R200" s="29" t="str">
        <f t="shared" si="20"/>
        <v>1 train date (May-Aug)</v>
      </c>
      <c r="S200" s="29">
        <f t="shared" si="21"/>
        <v>1.0221222832217594</v>
      </c>
      <c r="T200" s="29">
        <f t="shared" si="22"/>
        <v>3498802.3071011296</v>
      </c>
      <c r="U200" s="2">
        <f t="shared" si="23"/>
        <v>2.4677588929813692E-2</v>
      </c>
    </row>
    <row r="201" spans="1:21">
      <c r="A201">
        <v>9683</v>
      </c>
      <c r="B201" s="1">
        <v>45869</v>
      </c>
      <c r="C201">
        <v>5</v>
      </c>
      <c r="D201">
        <v>1</v>
      </c>
      <c r="E201" t="s">
        <v>7</v>
      </c>
      <c r="F201" s="3">
        <v>3805025.5879020002</v>
      </c>
      <c r="G201" s="3">
        <v>3737070</v>
      </c>
      <c r="H201">
        <v>2</v>
      </c>
      <c r="I201" s="3">
        <v>67955.587902000174</v>
      </c>
      <c r="J201" s="3">
        <v>67955.587902000174</v>
      </c>
      <c r="K201" s="2">
        <v>1.8184189191532401E-2</v>
      </c>
      <c r="L201" s="6">
        <v>1.8184189191532401E-2</v>
      </c>
      <c r="M201" t="s">
        <v>36</v>
      </c>
      <c r="N201">
        <f>SUMIFS(Actuals!$F:$F,Actuals!$A:$A,$A201,Actuals!$D:$D,$D201,Actuals!$B:$B,EDATE($B201,-12))</f>
        <v>3320753.4</v>
      </c>
      <c r="O201">
        <f>AVERAGE(SUMIFS(Actuals!$F:$F,Actuals!$A:$A,$A201,Actuals!$D:$D,$D201,Actuals!$B:$B,EOMONTH(DATE(2025,$C201-1,1),0))/SUMIFS(Actuals!$F:$F,Actuals!$A:$A,$A201,Actuals!$D:$D,$D201,Actuals!$B:$B,EOMONTH(DATE(2024,$C201-1,1),0)),
 SUMIFS(Actuals!$F:$F,Actuals!$A:$A,$A201,Actuals!$D:$D,$D201,Actuals!$B:$B,EOMONTH(DATE(2025,$C201-2,1),0))/SUMIFS(Actuals!$F:$F,Actuals!$A:$A,$A201,Actuals!$D:$D,$D201,Actuals!$B:$B,EOMONTH(DATE(2024,$C201-2,1),0)),
 SUMIFS(Actuals!$F:$F,Actuals!$A:$A,$A201,Actuals!$D:$D,$D201,Actuals!$B:$B,EOMONTH(DATE(2025,$C201-3,1),0))/SUMIFS(Actuals!$F:$F,Actuals!$A:$A,$A201,Actuals!$D:$D,$D201,Actuals!$B:$B,EOMONTH(DATE(2024,$C201-3,1),0))
)</f>
        <v>1.060051090741714</v>
      </c>
      <c r="P201" s="29">
        <f t="shared" si="18"/>
        <v>3520168.2637542551</v>
      </c>
      <c r="Q201" s="2">
        <f t="shared" si="19"/>
        <v>5.8040586942643531E-2</v>
      </c>
      <c r="R201" s="29" t="str">
        <f t="shared" si="20"/>
        <v>1 train date (May-Aug)</v>
      </c>
      <c r="S201" s="29">
        <f t="shared" si="21"/>
        <v>1.0221222832217594</v>
      </c>
      <c r="T201" s="29">
        <f t="shared" si="22"/>
        <v>3889201.4416236095</v>
      </c>
      <c r="U201" s="2">
        <f t="shared" si="23"/>
        <v>4.0708748196744915E-2</v>
      </c>
    </row>
    <row r="202" spans="1:21">
      <c r="A202">
        <v>9683</v>
      </c>
      <c r="B202" s="1">
        <v>45869</v>
      </c>
      <c r="C202">
        <v>6</v>
      </c>
      <c r="D202">
        <v>1</v>
      </c>
      <c r="E202" t="s">
        <v>7</v>
      </c>
      <c r="F202" s="3">
        <v>3431633.7393731251</v>
      </c>
      <c r="G202" s="3">
        <v>3737070</v>
      </c>
      <c r="H202">
        <v>1</v>
      </c>
      <c r="I202" s="3">
        <v>-305436.26062687486</v>
      </c>
      <c r="J202" s="3">
        <v>305436.26062687486</v>
      </c>
      <c r="K202" s="2">
        <v>8.1731479642306606E-2</v>
      </c>
      <c r="L202" s="6">
        <v>-8.1731479642306606E-2</v>
      </c>
      <c r="M202" t="s">
        <v>36</v>
      </c>
      <c r="N202">
        <f>SUMIFS(Actuals!$F:$F,Actuals!$A:$A,$A202,Actuals!$D:$D,$D202,Actuals!$B:$B,EDATE($B202,-12))</f>
        <v>3320753.4</v>
      </c>
      <c r="O202">
        <f>AVERAGE(SUMIFS(Actuals!$F:$F,Actuals!$A:$A,$A202,Actuals!$D:$D,$D202,Actuals!$B:$B,EOMONTH(DATE(2025,$C202-1,1),0))/SUMIFS(Actuals!$F:$F,Actuals!$A:$A,$A202,Actuals!$D:$D,$D202,Actuals!$B:$B,EOMONTH(DATE(2024,$C202-1,1),0)),
 SUMIFS(Actuals!$F:$F,Actuals!$A:$A,$A202,Actuals!$D:$D,$D202,Actuals!$B:$B,EOMONTH(DATE(2025,$C202-2,1),0))/SUMIFS(Actuals!$F:$F,Actuals!$A:$A,$A202,Actuals!$D:$D,$D202,Actuals!$B:$B,EOMONTH(DATE(2024,$C202-2,1),0)),
 SUMIFS(Actuals!$F:$F,Actuals!$A:$A,$A202,Actuals!$D:$D,$D202,Actuals!$B:$B,EOMONTH(DATE(2025,$C202-3,1),0))/SUMIFS(Actuals!$F:$F,Actuals!$A:$A,$A202,Actuals!$D:$D,$D202,Actuals!$B:$B,EOMONTH(DATE(2024,$C202-3,1),0))
)</f>
        <v>1.0521447520733291</v>
      </c>
      <c r="P202" s="29">
        <f t="shared" si="18"/>
        <v>3493913.2627396649</v>
      </c>
      <c r="Q202" s="2">
        <f t="shared" si="19"/>
        <v>6.5066144669576734E-2</v>
      </c>
      <c r="R202" s="29" t="str">
        <f t="shared" si="20"/>
        <v>1 train date (May-Aug)</v>
      </c>
      <c r="S202" s="29">
        <f t="shared" si="21"/>
        <v>1.0221222832217594</v>
      </c>
      <c r="T202" s="29">
        <f t="shared" si="22"/>
        <v>3507549.3128688824</v>
      </c>
      <c r="U202" s="2">
        <f t="shared" si="23"/>
        <v>6.1417283361327873E-2</v>
      </c>
    </row>
    <row r="203" spans="1:21">
      <c r="A203">
        <v>9683</v>
      </c>
      <c r="B203" s="1">
        <v>45869</v>
      </c>
      <c r="C203">
        <v>7</v>
      </c>
      <c r="D203">
        <v>1</v>
      </c>
      <c r="E203" t="s">
        <v>7</v>
      </c>
      <c r="F203" s="3">
        <v>3423076.0492500002</v>
      </c>
      <c r="G203" s="3">
        <v>3737070</v>
      </c>
      <c r="H203">
        <v>0</v>
      </c>
      <c r="I203" s="3">
        <v>-313993.95074999984</v>
      </c>
      <c r="J203" s="3">
        <v>313993.95074999984</v>
      </c>
      <c r="K203" s="2">
        <v>8.4021426077113895E-2</v>
      </c>
      <c r="L203" s="6">
        <v>-8.4021426077113895E-2</v>
      </c>
      <c r="M203" t="s">
        <v>36</v>
      </c>
      <c r="N203">
        <f>SUMIFS(Actuals!$F:$F,Actuals!$A:$A,$A203,Actuals!$D:$D,$D203,Actuals!$B:$B,EDATE($B203,-12))</f>
        <v>3320753.4</v>
      </c>
      <c r="O203">
        <f>AVERAGE(SUMIFS(Actuals!$F:$F,Actuals!$A:$A,$A203,Actuals!$D:$D,$D203,Actuals!$B:$B,EOMONTH(DATE(2025,$C203-1,1),0))/SUMIFS(Actuals!$F:$F,Actuals!$A:$A,$A203,Actuals!$D:$D,$D203,Actuals!$B:$B,EOMONTH(DATE(2024,$C203-1,1),0)),
 SUMIFS(Actuals!$F:$F,Actuals!$A:$A,$A203,Actuals!$D:$D,$D203,Actuals!$B:$B,EOMONTH(DATE(2025,$C203-2,1),0))/SUMIFS(Actuals!$F:$F,Actuals!$A:$A,$A203,Actuals!$D:$D,$D203,Actuals!$B:$B,EOMONTH(DATE(2024,$C203-2,1),0)),
 SUMIFS(Actuals!$F:$F,Actuals!$A:$A,$A203,Actuals!$D:$D,$D203,Actuals!$B:$B,EOMONTH(DATE(2025,$C203-3,1),0))/SUMIFS(Actuals!$F:$F,Actuals!$A:$A,$A203,Actuals!$D:$D,$D203,Actuals!$B:$B,EOMONTH(DATE(2024,$C203-3,1),0))
)</f>
        <v>1.0448835995260151</v>
      </c>
      <c r="P203" s="29">
        <f t="shared" si="18"/>
        <v>3469800.765730253</v>
      </c>
      <c r="Q203" s="2">
        <f t="shared" si="19"/>
        <v>7.1518391218186178E-2</v>
      </c>
      <c r="R203" s="29" t="str">
        <f t="shared" si="20"/>
        <v>1 train date (May-Aug)</v>
      </c>
      <c r="S203" s="29">
        <f t="shared" si="21"/>
        <v>1.0221222832217594</v>
      </c>
      <c r="T203" s="29">
        <f t="shared" si="22"/>
        <v>3498802.3071011296</v>
      </c>
      <c r="U203" s="2">
        <f t="shared" si="23"/>
        <v>6.3757888639728574E-2</v>
      </c>
    </row>
    <row r="204" spans="1:21">
      <c r="A204">
        <v>9683</v>
      </c>
      <c r="B204" s="1">
        <v>45900</v>
      </c>
      <c r="C204">
        <v>5</v>
      </c>
      <c r="D204">
        <v>1</v>
      </c>
      <c r="E204" t="s">
        <v>7</v>
      </c>
      <c r="F204" s="3">
        <v>3766975.3320229803</v>
      </c>
      <c r="G204" s="3">
        <v>3759644.25</v>
      </c>
      <c r="H204">
        <v>3</v>
      </c>
      <c r="I204" s="3">
        <v>7331.0820229803212</v>
      </c>
      <c r="J204" s="3">
        <v>7331.0820229803212</v>
      </c>
      <c r="K204" s="2">
        <v>1.9499403495371499E-3</v>
      </c>
      <c r="L204" s="6">
        <v>1.9499403495371499E-3</v>
      </c>
      <c r="M204" t="s">
        <v>36</v>
      </c>
      <c r="N204">
        <f>SUMIFS(Actuals!$F:$F,Actuals!$A:$A,$A204,Actuals!$D:$D,$D204,Actuals!$B:$B,EDATE($B204,-12))</f>
        <v>3396600.9</v>
      </c>
      <c r="O204">
        <f>AVERAGE(SUMIFS(Actuals!$F:$F,Actuals!$A:$A,$A204,Actuals!$D:$D,$D204,Actuals!$B:$B,EOMONTH(DATE(2025,$C204-1,1),0))/SUMIFS(Actuals!$F:$F,Actuals!$A:$A,$A204,Actuals!$D:$D,$D204,Actuals!$B:$B,EOMONTH(DATE(2024,$C204-1,1),0)),
 SUMIFS(Actuals!$F:$F,Actuals!$A:$A,$A204,Actuals!$D:$D,$D204,Actuals!$B:$B,EOMONTH(DATE(2025,$C204-2,1),0))/SUMIFS(Actuals!$F:$F,Actuals!$A:$A,$A204,Actuals!$D:$D,$D204,Actuals!$B:$B,EOMONTH(DATE(2024,$C204-2,1),0)),
 SUMIFS(Actuals!$F:$F,Actuals!$A:$A,$A204,Actuals!$D:$D,$D204,Actuals!$B:$B,EOMONTH(DATE(2025,$C204-3,1),0))/SUMIFS(Actuals!$F:$F,Actuals!$A:$A,$A204,Actuals!$D:$D,$D204,Actuals!$B:$B,EOMONTH(DATE(2024,$C204-3,1),0))
)</f>
        <v>1.060051090741714</v>
      </c>
      <c r="P204" s="29">
        <f t="shared" si="18"/>
        <v>3600570.4888592875</v>
      </c>
      <c r="Q204" s="2">
        <f t="shared" si="19"/>
        <v>4.2310854581710099E-2</v>
      </c>
      <c r="R204" s="29" t="str">
        <f t="shared" si="20"/>
        <v>1 train date (May-Aug)</v>
      </c>
      <c r="S204" s="29">
        <f t="shared" si="21"/>
        <v>1.0221222832217594</v>
      </c>
      <c r="T204" s="29">
        <f t="shared" si="22"/>
        <v>3850309.4272073735</v>
      </c>
      <c r="U204" s="2">
        <f t="shared" si="23"/>
        <v>2.4115360703974464E-2</v>
      </c>
    </row>
    <row r="205" spans="1:21">
      <c r="A205">
        <v>9683</v>
      </c>
      <c r="B205" s="1">
        <v>45900</v>
      </c>
      <c r="C205">
        <v>6</v>
      </c>
      <c r="D205">
        <v>1</v>
      </c>
      <c r="E205" t="s">
        <v>7</v>
      </c>
      <c r="F205" s="3">
        <v>3440212.8237215574</v>
      </c>
      <c r="G205" s="3">
        <v>3759644.25</v>
      </c>
      <c r="H205">
        <v>2</v>
      </c>
      <c r="I205" s="3">
        <v>-319431.42627844261</v>
      </c>
      <c r="J205" s="3">
        <v>319431.42627844261</v>
      </c>
      <c r="K205" s="2">
        <v>8.4963205302853506E-2</v>
      </c>
      <c r="L205" s="6">
        <v>-8.4963205302853506E-2</v>
      </c>
      <c r="M205" t="s">
        <v>36</v>
      </c>
      <c r="N205">
        <f>SUMIFS(Actuals!$F:$F,Actuals!$A:$A,$A205,Actuals!$D:$D,$D205,Actuals!$B:$B,EDATE($B205,-12))</f>
        <v>3396600.9</v>
      </c>
      <c r="O205">
        <f>AVERAGE(SUMIFS(Actuals!$F:$F,Actuals!$A:$A,$A205,Actuals!$D:$D,$D205,Actuals!$B:$B,EOMONTH(DATE(2025,$C205-1,1),0))/SUMIFS(Actuals!$F:$F,Actuals!$A:$A,$A205,Actuals!$D:$D,$D205,Actuals!$B:$B,EOMONTH(DATE(2024,$C205-1,1),0)),
 SUMIFS(Actuals!$F:$F,Actuals!$A:$A,$A205,Actuals!$D:$D,$D205,Actuals!$B:$B,EOMONTH(DATE(2025,$C205-2,1),0))/SUMIFS(Actuals!$F:$F,Actuals!$A:$A,$A205,Actuals!$D:$D,$D205,Actuals!$B:$B,EOMONTH(DATE(2024,$C205-2,1),0)),
 SUMIFS(Actuals!$F:$F,Actuals!$A:$A,$A205,Actuals!$D:$D,$D205,Actuals!$B:$B,EOMONTH(DATE(2025,$C205-3,1),0))/SUMIFS(Actuals!$F:$F,Actuals!$A:$A,$A205,Actuals!$D:$D,$D205,Actuals!$B:$B,EOMONTH(DATE(2024,$C205-3,1),0))
)</f>
        <v>1.0521447520733291</v>
      </c>
      <c r="P205" s="29">
        <f t="shared" si="18"/>
        <v>3573715.8118225466</v>
      </c>
      <c r="Q205" s="2">
        <f t="shared" si="19"/>
        <v>4.9453731740031884E-2</v>
      </c>
      <c r="R205" s="29" t="str">
        <f t="shared" si="20"/>
        <v>1 train date (May-Aug)</v>
      </c>
      <c r="S205" s="29">
        <f t="shared" si="21"/>
        <v>1.0221222832217594</v>
      </c>
      <c r="T205" s="29">
        <f t="shared" si="22"/>
        <v>3516318.1861510542</v>
      </c>
      <c r="U205" s="2">
        <f t="shared" si="23"/>
        <v>6.4720502172232325E-2</v>
      </c>
    </row>
    <row r="206" spans="1:21">
      <c r="A206">
        <v>9683</v>
      </c>
      <c r="B206" s="1">
        <v>45900</v>
      </c>
      <c r="C206">
        <v>7</v>
      </c>
      <c r="D206">
        <v>1</v>
      </c>
      <c r="E206" t="s">
        <v>7</v>
      </c>
      <c r="F206" s="3">
        <v>3431633.7393731251</v>
      </c>
      <c r="G206" s="3">
        <v>3759644.25</v>
      </c>
      <c r="H206">
        <v>1</v>
      </c>
      <c r="I206" s="3">
        <v>-328010.51062687486</v>
      </c>
      <c r="J206" s="3">
        <v>328010.51062687486</v>
      </c>
      <c r="K206" s="2">
        <v>8.7245092571424807E-2</v>
      </c>
      <c r="L206" s="6">
        <v>-8.7245092571424807E-2</v>
      </c>
      <c r="M206" t="s">
        <v>36</v>
      </c>
      <c r="N206">
        <f>SUMIFS(Actuals!$F:$F,Actuals!$A:$A,$A206,Actuals!$D:$D,$D206,Actuals!$B:$B,EDATE($B206,-12))</f>
        <v>3396600.9</v>
      </c>
      <c r="O206">
        <f>AVERAGE(SUMIFS(Actuals!$F:$F,Actuals!$A:$A,$A206,Actuals!$D:$D,$D206,Actuals!$B:$B,EOMONTH(DATE(2025,$C206-1,1),0))/SUMIFS(Actuals!$F:$F,Actuals!$A:$A,$A206,Actuals!$D:$D,$D206,Actuals!$B:$B,EOMONTH(DATE(2024,$C206-1,1),0)),
 SUMIFS(Actuals!$F:$F,Actuals!$A:$A,$A206,Actuals!$D:$D,$D206,Actuals!$B:$B,EOMONTH(DATE(2025,$C206-2,1),0))/SUMIFS(Actuals!$F:$F,Actuals!$A:$A,$A206,Actuals!$D:$D,$D206,Actuals!$B:$B,EOMONTH(DATE(2024,$C206-2,1),0)),
 SUMIFS(Actuals!$F:$F,Actuals!$A:$A,$A206,Actuals!$D:$D,$D206,Actuals!$B:$B,EOMONTH(DATE(2025,$C206-3,1),0))/SUMIFS(Actuals!$F:$F,Actuals!$A:$A,$A206,Actuals!$D:$D,$D206,Actuals!$B:$B,EOMONTH(DATE(2024,$C206-3,1),0))
)</f>
        <v>1.0448835995260151</v>
      </c>
      <c r="P206" s="29">
        <f t="shared" si="18"/>
        <v>3549052.5745453024</v>
      </c>
      <c r="Q206" s="2">
        <f t="shared" si="19"/>
        <v>5.6013724025803124E-2</v>
      </c>
      <c r="R206" s="29" t="str">
        <f t="shared" si="20"/>
        <v>1 train date (May-Aug)</v>
      </c>
      <c r="S206" s="29">
        <f t="shared" si="21"/>
        <v>1.0221222832217594</v>
      </c>
      <c r="T206" s="29">
        <f t="shared" si="22"/>
        <v>3507549.3128688824</v>
      </c>
      <c r="U206" s="2">
        <f t="shared" si="23"/>
        <v>6.7052869997239112E-2</v>
      </c>
    </row>
    <row r="207" spans="1:21">
      <c r="A207">
        <v>9683</v>
      </c>
      <c r="B207" s="1">
        <v>45900</v>
      </c>
      <c r="C207">
        <v>8</v>
      </c>
      <c r="D207">
        <v>1</v>
      </c>
      <c r="E207" t="s">
        <v>7</v>
      </c>
      <c r="F207" s="3">
        <v>3694931.7841954832</v>
      </c>
      <c r="G207" s="3">
        <v>3759644.25</v>
      </c>
      <c r="H207">
        <v>0</v>
      </c>
      <c r="I207" s="3">
        <v>-64712.465804516803</v>
      </c>
      <c r="J207" s="3">
        <v>64712.465804516803</v>
      </c>
      <c r="K207" s="2">
        <v>1.7212390721413801E-2</v>
      </c>
      <c r="L207" s="6">
        <v>-1.7212390721413801E-2</v>
      </c>
      <c r="M207" t="s">
        <v>36</v>
      </c>
      <c r="N207">
        <f>SUMIFS(Actuals!$F:$F,Actuals!$A:$A,$A207,Actuals!$D:$D,$D207,Actuals!$B:$B,EDATE($B207,-12))</f>
        <v>3396600.9</v>
      </c>
      <c r="O207">
        <f>AVERAGE(SUMIFS(Actuals!$F:$F,Actuals!$A:$A,$A207,Actuals!$D:$D,$D207,Actuals!$B:$B,EOMONTH(DATE(2025,$C207-1,1),0))/SUMIFS(Actuals!$F:$F,Actuals!$A:$A,$A207,Actuals!$D:$D,$D207,Actuals!$B:$B,EOMONTH(DATE(2024,$C207-1,1),0)),
 SUMIFS(Actuals!$F:$F,Actuals!$A:$A,$A207,Actuals!$D:$D,$D207,Actuals!$B:$B,EOMONTH(DATE(2025,$C207-2,1),0))/SUMIFS(Actuals!$F:$F,Actuals!$A:$A,$A207,Actuals!$D:$D,$D207,Actuals!$B:$B,EOMONTH(DATE(2024,$C207-2,1),0)),
 SUMIFS(Actuals!$F:$F,Actuals!$A:$A,$A207,Actuals!$D:$D,$D207,Actuals!$B:$B,EOMONTH(DATE(2025,$C207-3,1),0))/SUMIFS(Actuals!$F:$F,Actuals!$A:$A,$A207,Actuals!$D:$D,$D207,Actuals!$B:$B,EOMONTH(DATE(2024,$C207-3,1),0))
)</f>
        <v>1.0421998442825147</v>
      </c>
      <c r="P207" s="29">
        <f t="shared" si="18"/>
        <v>3539936.9290698492</v>
      </c>
      <c r="Q207" s="2">
        <f t="shared" si="19"/>
        <v>5.8438327224750265E-2</v>
      </c>
      <c r="R207" s="29" t="str">
        <f t="shared" si="20"/>
        <v>1 train date (May-Aug)</v>
      </c>
      <c r="S207" s="29">
        <f t="shared" si="21"/>
        <v>1.0221222832217594</v>
      </c>
      <c r="T207" s="29">
        <f t="shared" si="22"/>
        <v>3776672.1116105365</v>
      </c>
      <c r="U207" s="2">
        <f t="shared" si="23"/>
        <v>4.529115117882886E-3</v>
      </c>
    </row>
    <row r="208" spans="1:21">
      <c r="A208">
        <v>9683</v>
      </c>
      <c r="B208" s="1">
        <v>45930</v>
      </c>
      <c r="C208">
        <v>5</v>
      </c>
      <c r="D208">
        <v>1</v>
      </c>
      <c r="E208" t="s">
        <v>7</v>
      </c>
      <c r="F208" s="3">
        <v>3729305.5787027502</v>
      </c>
      <c r="G208" s="3">
        <v>3546419.4</v>
      </c>
      <c r="H208">
        <v>4</v>
      </c>
      <c r="I208" s="3">
        <v>182886.17870275024</v>
      </c>
      <c r="J208" s="3">
        <v>182886.17870275024</v>
      </c>
      <c r="K208" s="2">
        <v>5.1569247196975698E-2</v>
      </c>
      <c r="L208" s="6">
        <v>5.1569247196975698E-2</v>
      </c>
      <c r="M208" t="s">
        <v>36</v>
      </c>
      <c r="N208">
        <f>SUMIFS(Actuals!$F:$F,Actuals!$A:$A,$A208,Actuals!$D:$D,$D208,Actuals!$B:$B,EDATE($B208,-12))</f>
        <v>3565474.65</v>
      </c>
      <c r="O208">
        <f>AVERAGE(SUMIFS(Actuals!$F:$F,Actuals!$A:$A,$A208,Actuals!$D:$D,$D208,Actuals!$B:$B,EOMONTH(DATE(2025,$C208-1,1),0))/SUMIFS(Actuals!$F:$F,Actuals!$A:$A,$A208,Actuals!$D:$D,$D208,Actuals!$B:$B,EOMONTH(DATE(2024,$C208-1,1),0)),
 SUMIFS(Actuals!$F:$F,Actuals!$A:$A,$A208,Actuals!$D:$D,$D208,Actuals!$B:$B,EOMONTH(DATE(2025,$C208-2,1),0))/SUMIFS(Actuals!$F:$F,Actuals!$A:$A,$A208,Actuals!$D:$D,$D208,Actuals!$B:$B,EOMONTH(DATE(2024,$C208-2,1),0)),
 SUMIFS(Actuals!$F:$F,Actuals!$A:$A,$A208,Actuals!$D:$D,$D208,Actuals!$B:$B,EOMONTH(DATE(2025,$C208-3,1),0))/SUMIFS(Actuals!$F:$F,Actuals!$A:$A,$A208,Actuals!$D:$D,$D208,Actuals!$B:$B,EOMONTH(DATE(2024,$C208-3,1),0))
)</f>
        <v>1.060051090741714</v>
      </c>
      <c r="P208" s="29">
        <f t="shared" si="18"/>
        <v>3779585.291744431</v>
      </c>
      <c r="Q208" s="2">
        <f t="shared" si="19"/>
        <v>6.5746846451502916E-2</v>
      </c>
      <c r="R208" s="29" t="str">
        <f t="shared" si="20"/>
        <v>1 train date (May-Aug)</v>
      </c>
      <c r="S208" s="29">
        <f t="shared" si="21"/>
        <v>1.0221222832217594</v>
      </c>
      <c r="T208" s="29">
        <f t="shared" si="22"/>
        <v>3811806.3329352997</v>
      </c>
      <c r="U208" s="2">
        <f t="shared" si="23"/>
        <v>7.4832359910759524E-2</v>
      </c>
    </row>
    <row r="209" spans="1:21">
      <c r="A209">
        <v>9683</v>
      </c>
      <c r="B209" s="1">
        <v>45930</v>
      </c>
      <c r="C209">
        <v>6</v>
      </c>
      <c r="D209">
        <v>1</v>
      </c>
      <c r="E209" t="s">
        <v>7</v>
      </c>
      <c r="F209" s="3">
        <v>3448813.3557808613</v>
      </c>
      <c r="G209" s="3">
        <v>3546419.4</v>
      </c>
      <c r="H209">
        <v>3</v>
      </c>
      <c r="I209" s="3">
        <v>-97606.044219138566</v>
      </c>
      <c r="J209" s="3">
        <v>97606.044219138566</v>
      </c>
      <c r="K209" s="2">
        <v>2.7522419998925799E-2</v>
      </c>
      <c r="L209" s="6">
        <v>-2.7522419998925799E-2</v>
      </c>
      <c r="M209" t="s">
        <v>36</v>
      </c>
      <c r="N209">
        <f>SUMIFS(Actuals!$F:$F,Actuals!$A:$A,$A209,Actuals!$D:$D,$D209,Actuals!$B:$B,EDATE($B209,-12))</f>
        <v>3565474.65</v>
      </c>
      <c r="O209">
        <f>AVERAGE(SUMIFS(Actuals!$F:$F,Actuals!$A:$A,$A209,Actuals!$D:$D,$D209,Actuals!$B:$B,EOMONTH(DATE(2025,$C209-1,1),0))/SUMIFS(Actuals!$F:$F,Actuals!$A:$A,$A209,Actuals!$D:$D,$D209,Actuals!$B:$B,EOMONTH(DATE(2024,$C209-1,1),0)),
 SUMIFS(Actuals!$F:$F,Actuals!$A:$A,$A209,Actuals!$D:$D,$D209,Actuals!$B:$B,EOMONTH(DATE(2025,$C209-2,1),0))/SUMIFS(Actuals!$F:$F,Actuals!$A:$A,$A209,Actuals!$D:$D,$D209,Actuals!$B:$B,EOMONTH(DATE(2024,$C209-2,1),0)),
 SUMIFS(Actuals!$F:$F,Actuals!$A:$A,$A209,Actuals!$D:$D,$D209,Actuals!$B:$B,EOMONTH(DATE(2025,$C209-3,1),0))/SUMIFS(Actuals!$F:$F,Actuals!$A:$A,$A209,Actuals!$D:$D,$D209,Actuals!$B:$B,EOMONTH(DATE(2024,$C209-3,1),0))
)</f>
        <v>1.0521447520733291</v>
      </c>
      <c r="P209" s="29">
        <f t="shared" si="18"/>
        <v>3751395.4416479897</v>
      </c>
      <c r="Q209" s="2">
        <f t="shared" si="19"/>
        <v>5.7798026270663244E-2</v>
      </c>
      <c r="R209" s="29" t="str">
        <f t="shared" si="20"/>
        <v>1 train date (May-Aug)</v>
      </c>
      <c r="S209" s="29">
        <f t="shared" si="21"/>
        <v>1.0221222832217594</v>
      </c>
      <c r="T209" s="29">
        <f t="shared" si="22"/>
        <v>3525108.9816164318</v>
      </c>
      <c r="U209" s="2">
        <f t="shared" si="23"/>
        <v>6.0089955473309389E-3</v>
      </c>
    </row>
    <row r="210" spans="1:21">
      <c r="A210">
        <v>9683</v>
      </c>
      <c r="B210" s="1">
        <v>45930</v>
      </c>
      <c r="C210">
        <v>7</v>
      </c>
      <c r="D210">
        <v>1</v>
      </c>
      <c r="E210" t="s">
        <v>7</v>
      </c>
      <c r="F210" s="3">
        <v>3440212.8237215574</v>
      </c>
      <c r="G210" s="3">
        <v>3546419.4</v>
      </c>
      <c r="H210">
        <v>2</v>
      </c>
      <c r="I210" s="3">
        <v>-106206.57627844252</v>
      </c>
      <c r="J210" s="3">
        <v>106206.57627844252</v>
      </c>
      <c r="K210" s="2">
        <v>2.9947551121123E-2</v>
      </c>
      <c r="L210" s="6">
        <v>-2.9947551121123E-2</v>
      </c>
      <c r="M210" t="s">
        <v>36</v>
      </c>
      <c r="N210">
        <f>SUMIFS(Actuals!$F:$F,Actuals!$A:$A,$A210,Actuals!$D:$D,$D210,Actuals!$B:$B,EDATE($B210,-12))</f>
        <v>3565474.65</v>
      </c>
      <c r="O210">
        <f>AVERAGE(SUMIFS(Actuals!$F:$F,Actuals!$A:$A,$A210,Actuals!$D:$D,$D210,Actuals!$B:$B,EOMONTH(DATE(2025,$C210-1,1),0))/SUMIFS(Actuals!$F:$F,Actuals!$A:$A,$A210,Actuals!$D:$D,$D210,Actuals!$B:$B,EOMONTH(DATE(2024,$C210-1,1),0)),
 SUMIFS(Actuals!$F:$F,Actuals!$A:$A,$A210,Actuals!$D:$D,$D210,Actuals!$B:$B,EOMONTH(DATE(2025,$C210-2,1),0))/SUMIFS(Actuals!$F:$F,Actuals!$A:$A,$A210,Actuals!$D:$D,$D210,Actuals!$B:$B,EOMONTH(DATE(2024,$C210-2,1),0)),
 SUMIFS(Actuals!$F:$F,Actuals!$A:$A,$A210,Actuals!$D:$D,$D210,Actuals!$B:$B,EOMONTH(DATE(2025,$C210-3,1),0))/SUMIFS(Actuals!$F:$F,Actuals!$A:$A,$A210,Actuals!$D:$D,$D210,Actuals!$B:$B,EOMONTH(DATE(2024,$C210-3,1),0))
)</f>
        <v>1.0448835995260151</v>
      </c>
      <c r="P210" s="29">
        <f t="shared" si="18"/>
        <v>3725505.9863107586</v>
      </c>
      <c r="Q210" s="2">
        <f t="shared" si="19"/>
        <v>5.0497858857516606E-2</v>
      </c>
      <c r="R210" s="29" t="str">
        <f t="shared" si="20"/>
        <v>1 train date (May-Aug)</v>
      </c>
      <c r="S210" s="29">
        <f t="shared" si="21"/>
        <v>1.0221222832217594</v>
      </c>
      <c r="T210" s="29">
        <f t="shared" si="22"/>
        <v>3516318.1861510542</v>
      </c>
      <c r="U210" s="2">
        <f t="shared" si="23"/>
        <v>8.4877761070632773E-3</v>
      </c>
    </row>
    <row r="211" spans="1:21">
      <c r="A211">
        <v>9683</v>
      </c>
      <c r="B211" s="1">
        <v>45930</v>
      </c>
      <c r="C211">
        <v>8</v>
      </c>
      <c r="D211">
        <v>1</v>
      </c>
      <c r="E211" t="s">
        <v>7</v>
      </c>
      <c r="F211" s="3">
        <v>3634879.9406740218</v>
      </c>
      <c r="G211" s="3">
        <v>3546419.4</v>
      </c>
      <c r="H211">
        <v>1</v>
      </c>
      <c r="I211" s="3">
        <v>88460.540674021933</v>
      </c>
      <c r="J211" s="3">
        <v>88460.540674021933</v>
      </c>
      <c r="K211" s="2">
        <v>2.49436207894706E-2</v>
      </c>
      <c r="L211" s="6">
        <v>2.49436207894706E-2</v>
      </c>
      <c r="M211" t="s">
        <v>36</v>
      </c>
      <c r="N211">
        <f>SUMIFS(Actuals!$F:$F,Actuals!$A:$A,$A211,Actuals!$D:$D,$D211,Actuals!$B:$B,EDATE($B211,-12))</f>
        <v>3565474.65</v>
      </c>
      <c r="O211">
        <f>AVERAGE(SUMIFS(Actuals!$F:$F,Actuals!$A:$A,$A211,Actuals!$D:$D,$D211,Actuals!$B:$B,EOMONTH(DATE(2025,$C211-1,1),0))/SUMIFS(Actuals!$F:$F,Actuals!$A:$A,$A211,Actuals!$D:$D,$D211,Actuals!$B:$B,EOMONTH(DATE(2024,$C211-1,1),0)),
 SUMIFS(Actuals!$F:$F,Actuals!$A:$A,$A211,Actuals!$D:$D,$D211,Actuals!$B:$B,EOMONTH(DATE(2025,$C211-2,1),0))/SUMIFS(Actuals!$F:$F,Actuals!$A:$A,$A211,Actuals!$D:$D,$D211,Actuals!$B:$B,EOMONTH(DATE(2024,$C211-2,1),0)),
 SUMIFS(Actuals!$F:$F,Actuals!$A:$A,$A211,Actuals!$D:$D,$D211,Actuals!$B:$B,EOMONTH(DATE(2025,$C211-3,1),0))/SUMIFS(Actuals!$F:$F,Actuals!$A:$A,$A211,Actuals!$D:$D,$D211,Actuals!$B:$B,EOMONTH(DATE(2024,$C211-3,1),0))
)</f>
        <v>1.0421998442825147</v>
      </c>
      <c r="P211" s="29">
        <f t="shared" si="18"/>
        <v>3715937.1250232533</v>
      </c>
      <c r="Q211" s="2">
        <f t="shared" si="19"/>
        <v>4.7799683540884465E-2</v>
      </c>
      <c r="R211" s="29" t="str">
        <f t="shared" si="20"/>
        <v>1 train date (May-Aug)</v>
      </c>
      <c r="S211" s="29">
        <f t="shared" si="21"/>
        <v>1.0221222832217594</v>
      </c>
      <c r="T211" s="29">
        <f t="shared" si="22"/>
        <v>3715291.7841987042</v>
      </c>
      <c r="U211" s="2">
        <f t="shared" si="23"/>
        <v>4.7617713854910752E-2</v>
      </c>
    </row>
    <row r="212" spans="1:21">
      <c r="A212">
        <v>9683</v>
      </c>
      <c r="B212" s="1">
        <v>45930</v>
      </c>
      <c r="C212">
        <v>9</v>
      </c>
      <c r="D212">
        <v>1</v>
      </c>
      <c r="E212" t="s">
        <v>7</v>
      </c>
      <c r="F212" s="3">
        <v>3651813.6876690849</v>
      </c>
      <c r="G212" s="3">
        <v>3546419.4</v>
      </c>
      <c r="H212">
        <v>0</v>
      </c>
      <c r="I212" s="3">
        <v>105394.28766908497</v>
      </c>
      <c r="J212" s="3">
        <v>105394.28766908497</v>
      </c>
      <c r="K212" s="2">
        <v>2.97185064093336E-2</v>
      </c>
      <c r="L212" s="6">
        <v>2.97185064093336E-2</v>
      </c>
      <c r="M212" t="s">
        <v>36</v>
      </c>
      <c r="N212">
        <f>SUMIFS(Actuals!$F:$F,Actuals!$A:$A,$A212,Actuals!$D:$D,$D212,Actuals!$B:$B,EDATE($B212,-12))</f>
        <v>3565474.65</v>
      </c>
      <c r="O212">
        <f>AVERAGE(SUMIFS(Actuals!$F:$F,Actuals!$A:$A,$A212,Actuals!$D:$D,$D212,Actuals!$B:$B,EOMONTH(DATE(2025,$C212-1,1),0))/SUMIFS(Actuals!$F:$F,Actuals!$A:$A,$A212,Actuals!$D:$D,$D212,Actuals!$B:$B,EOMONTH(DATE(2024,$C212-1,1),0)),
 SUMIFS(Actuals!$F:$F,Actuals!$A:$A,$A212,Actuals!$D:$D,$D212,Actuals!$B:$B,EOMONTH(DATE(2025,$C212-2,1),0))/SUMIFS(Actuals!$F:$F,Actuals!$A:$A,$A212,Actuals!$D:$D,$D212,Actuals!$B:$B,EOMONTH(DATE(2024,$C212-2,1),0)),
 SUMIFS(Actuals!$F:$F,Actuals!$A:$A,$A212,Actuals!$D:$D,$D212,Actuals!$B:$B,EOMONTH(DATE(2025,$C212-3,1),0))/SUMIFS(Actuals!$F:$F,Actuals!$A:$A,$A212,Actuals!$D:$D,$D212,Actuals!$B:$B,EOMONTH(DATE(2024,$C212-3,1),0))
)</f>
        <v>1.0661813981116615</v>
      </c>
      <c r="P212" s="29">
        <f t="shared" si="18"/>
        <v>3801442.7472686865</v>
      </c>
      <c r="Q212" s="2">
        <f t="shared" si="19"/>
        <v>7.1910092548187227E-2</v>
      </c>
      <c r="R212" s="29" t="str">
        <f t="shared" si="20"/>
        <v>2 Test data (Sep-Nov)</v>
      </c>
      <c r="S212" s="29">
        <f t="shared" si="21"/>
        <v>1.0221222832217594</v>
      </c>
      <c r="T212" s="29">
        <f t="shared" si="22"/>
        <v>3732600.1443407978</v>
      </c>
      <c r="U212" s="2">
        <f t="shared" si="23"/>
        <v>5.2498230846807881E-2</v>
      </c>
    </row>
    <row r="213" spans="1:21">
      <c r="A213">
        <v>9683</v>
      </c>
      <c r="B213" s="1">
        <v>45961</v>
      </c>
      <c r="C213">
        <v>5</v>
      </c>
      <c r="D213">
        <v>1</v>
      </c>
      <c r="E213" t="s">
        <v>7</v>
      </c>
      <c r="F213" s="3">
        <v>3692012.5229157228</v>
      </c>
      <c r="G213" s="3">
        <v>3753088.65</v>
      </c>
      <c r="H213">
        <v>5</v>
      </c>
      <c r="I213" s="3">
        <v>-61076.127084277105</v>
      </c>
      <c r="J213" s="3">
        <v>61076.127084277105</v>
      </c>
      <c r="K213" s="2">
        <v>1.6273563664497299E-2</v>
      </c>
      <c r="L213" s="6">
        <v>-1.6273563664497299E-2</v>
      </c>
      <c r="M213" t="s">
        <v>36</v>
      </c>
      <c r="N213">
        <f>SUMIFS(Actuals!$F:$F,Actuals!$A:$A,$A213,Actuals!$D:$D,$D213,Actuals!$B:$B,EDATE($B213,-12))</f>
        <v>3487387.5</v>
      </c>
      <c r="O213">
        <f>AVERAGE(SUMIFS(Actuals!$F:$F,Actuals!$A:$A,$A213,Actuals!$D:$D,$D213,Actuals!$B:$B,EOMONTH(DATE(2025,$C213-1,1),0))/SUMIFS(Actuals!$F:$F,Actuals!$A:$A,$A213,Actuals!$D:$D,$D213,Actuals!$B:$B,EOMONTH(DATE(2024,$C213-1,1),0)),
 SUMIFS(Actuals!$F:$F,Actuals!$A:$A,$A213,Actuals!$D:$D,$D213,Actuals!$B:$B,EOMONTH(DATE(2025,$C213-2,1),0))/SUMIFS(Actuals!$F:$F,Actuals!$A:$A,$A213,Actuals!$D:$D,$D213,Actuals!$B:$B,EOMONTH(DATE(2024,$C213-2,1),0)),
 SUMIFS(Actuals!$F:$F,Actuals!$A:$A,$A213,Actuals!$D:$D,$D213,Actuals!$B:$B,EOMONTH(DATE(2025,$C213-3,1),0))/SUMIFS(Actuals!$F:$F,Actuals!$A:$A,$A213,Actuals!$D:$D,$D213,Actuals!$B:$B,EOMONTH(DATE(2024,$C213-3,1),0))
)</f>
        <v>1.060051090741714</v>
      </c>
      <c r="P213" s="29">
        <f t="shared" si="18"/>
        <v>3696808.9232140193</v>
      </c>
      <c r="Q213" s="2">
        <f t="shared" si="19"/>
        <v>1.4995576186557872E-2</v>
      </c>
      <c r="R213" s="29" t="str">
        <f t="shared" si="20"/>
        <v>1 train date (May-Aug)</v>
      </c>
      <c r="S213" s="29">
        <f t="shared" si="21"/>
        <v>1.0221222832217594</v>
      </c>
      <c r="T213" s="29">
        <f t="shared" si="22"/>
        <v>3773688.2696059467</v>
      </c>
      <c r="U213" s="2">
        <f t="shared" si="23"/>
        <v>5.4887111728487469E-3</v>
      </c>
    </row>
    <row r="214" spans="1:21">
      <c r="A214">
        <v>9683</v>
      </c>
      <c r="B214" s="1">
        <v>45961</v>
      </c>
      <c r="C214">
        <v>6</v>
      </c>
      <c r="D214">
        <v>1</v>
      </c>
      <c r="E214" t="s">
        <v>7</v>
      </c>
      <c r="F214" s="3">
        <v>3457435.3891703133</v>
      </c>
      <c r="G214" s="3">
        <v>3753088.65</v>
      </c>
      <c r="H214">
        <v>4</v>
      </c>
      <c r="I214" s="3">
        <v>-295653.26082968665</v>
      </c>
      <c r="J214" s="3">
        <v>295653.26082968665</v>
      </c>
      <c r="K214" s="2">
        <v>7.8775986501061407E-2</v>
      </c>
      <c r="L214" s="6">
        <v>-7.8775986501061407E-2</v>
      </c>
      <c r="M214" t="s">
        <v>36</v>
      </c>
      <c r="N214">
        <f>SUMIFS(Actuals!$F:$F,Actuals!$A:$A,$A214,Actuals!$D:$D,$D214,Actuals!$B:$B,EDATE($B214,-12))</f>
        <v>3487387.5</v>
      </c>
      <c r="O214">
        <f>AVERAGE(SUMIFS(Actuals!$F:$F,Actuals!$A:$A,$A214,Actuals!$D:$D,$D214,Actuals!$B:$B,EOMONTH(DATE(2025,$C214-1,1),0))/SUMIFS(Actuals!$F:$F,Actuals!$A:$A,$A214,Actuals!$D:$D,$D214,Actuals!$B:$B,EOMONTH(DATE(2024,$C214-1,1),0)),
 SUMIFS(Actuals!$F:$F,Actuals!$A:$A,$A214,Actuals!$D:$D,$D214,Actuals!$B:$B,EOMONTH(DATE(2025,$C214-2,1),0))/SUMIFS(Actuals!$F:$F,Actuals!$A:$A,$A214,Actuals!$D:$D,$D214,Actuals!$B:$B,EOMONTH(DATE(2024,$C214-2,1),0)),
 SUMIFS(Actuals!$F:$F,Actuals!$A:$A,$A214,Actuals!$D:$D,$D214,Actuals!$B:$B,EOMONTH(DATE(2025,$C214-3,1),0))/SUMIFS(Actuals!$F:$F,Actuals!$A:$A,$A214,Actuals!$D:$D,$D214,Actuals!$B:$B,EOMONTH(DATE(2024,$C214-3,1),0))
)</f>
        <v>1.0521447520733291</v>
      </c>
      <c r="P214" s="29">
        <f t="shared" si="18"/>
        <v>3669236.4565711273</v>
      </c>
      <c r="Q214" s="2">
        <f t="shared" si="19"/>
        <v>2.2342182998760934E-2</v>
      </c>
      <c r="R214" s="29" t="str">
        <f t="shared" si="20"/>
        <v>1 train date (May-Aug)</v>
      </c>
      <c r="S214" s="29">
        <f t="shared" si="21"/>
        <v>1.0221222832217594</v>
      </c>
      <c r="T214" s="29">
        <f t="shared" si="22"/>
        <v>3533921.7540704729</v>
      </c>
      <c r="U214" s="2">
        <f t="shared" si="23"/>
        <v>5.8396407963751937E-2</v>
      </c>
    </row>
    <row r="215" spans="1:21">
      <c r="A215">
        <v>9683</v>
      </c>
      <c r="B215" s="1">
        <v>45961</v>
      </c>
      <c r="C215">
        <v>7</v>
      </c>
      <c r="D215">
        <v>1</v>
      </c>
      <c r="E215" t="s">
        <v>7</v>
      </c>
      <c r="F215" s="3">
        <v>3448813.3557808613</v>
      </c>
      <c r="G215" s="3">
        <v>3753088.65</v>
      </c>
      <c r="H215">
        <v>3</v>
      </c>
      <c r="I215" s="3">
        <v>-304275.29421913857</v>
      </c>
      <c r="J215" s="3">
        <v>304275.29421913857</v>
      </c>
      <c r="K215" s="2">
        <v>8.1073303242953906E-2</v>
      </c>
      <c r="L215" s="6">
        <v>-8.1073303242953906E-2</v>
      </c>
      <c r="M215" t="s">
        <v>36</v>
      </c>
      <c r="N215">
        <f>SUMIFS(Actuals!$F:$F,Actuals!$A:$A,$A215,Actuals!$D:$D,$D215,Actuals!$B:$B,EDATE($B215,-12))</f>
        <v>3487387.5</v>
      </c>
      <c r="O215">
        <f>AVERAGE(SUMIFS(Actuals!$F:$F,Actuals!$A:$A,$A215,Actuals!$D:$D,$D215,Actuals!$B:$B,EOMONTH(DATE(2025,$C215-1,1),0))/SUMIFS(Actuals!$F:$F,Actuals!$A:$A,$A215,Actuals!$D:$D,$D215,Actuals!$B:$B,EOMONTH(DATE(2024,$C215-1,1),0)),
 SUMIFS(Actuals!$F:$F,Actuals!$A:$A,$A215,Actuals!$D:$D,$D215,Actuals!$B:$B,EOMONTH(DATE(2025,$C215-2,1),0))/SUMIFS(Actuals!$F:$F,Actuals!$A:$A,$A215,Actuals!$D:$D,$D215,Actuals!$B:$B,EOMONTH(DATE(2024,$C215-2,1),0)),
 SUMIFS(Actuals!$F:$F,Actuals!$A:$A,$A215,Actuals!$D:$D,$D215,Actuals!$B:$B,EOMONTH(DATE(2025,$C215-3,1),0))/SUMIFS(Actuals!$F:$F,Actuals!$A:$A,$A215,Actuals!$D:$D,$D215,Actuals!$B:$B,EOMONTH(DATE(2024,$C215-3,1),0))
)</f>
        <v>1.0448835995260151</v>
      </c>
      <c r="P215" s="29">
        <f t="shared" si="18"/>
        <v>3643914.0039420309</v>
      </c>
      <c r="Q215" s="2">
        <f t="shared" si="19"/>
        <v>2.90892798543325E-2</v>
      </c>
      <c r="R215" s="29" t="str">
        <f t="shared" si="20"/>
        <v>1 train date (May-Aug)</v>
      </c>
      <c r="S215" s="29">
        <f t="shared" si="21"/>
        <v>1.0221222832217594</v>
      </c>
      <c r="T215" s="29">
        <f t="shared" si="22"/>
        <v>3525108.9816164318</v>
      </c>
      <c r="U215" s="2">
        <f t="shared" si="23"/>
        <v>6.0744546597258788E-2</v>
      </c>
    </row>
    <row r="216" spans="1:21">
      <c r="A216">
        <v>9683</v>
      </c>
      <c r="B216" s="1">
        <v>45961</v>
      </c>
      <c r="C216">
        <v>8</v>
      </c>
      <c r="D216">
        <v>1</v>
      </c>
      <c r="E216" t="s">
        <v>7</v>
      </c>
      <c r="F216" s="3">
        <v>3728576.3108189455</v>
      </c>
      <c r="G216" s="3">
        <v>3753088.65</v>
      </c>
      <c r="H216">
        <v>2</v>
      </c>
      <c r="I216" s="3">
        <v>-24512.339181054384</v>
      </c>
      <c r="J216" s="3">
        <v>24512.339181054384</v>
      </c>
      <c r="K216" s="2">
        <v>6.5312443874871902E-3</v>
      </c>
      <c r="L216" s="6">
        <v>-6.5312443874871902E-3</v>
      </c>
      <c r="M216" t="s">
        <v>36</v>
      </c>
      <c r="N216">
        <f>SUMIFS(Actuals!$F:$F,Actuals!$A:$A,$A216,Actuals!$D:$D,$D216,Actuals!$B:$B,EDATE($B216,-12))</f>
        <v>3487387.5</v>
      </c>
      <c r="O216">
        <f>AVERAGE(SUMIFS(Actuals!$F:$F,Actuals!$A:$A,$A216,Actuals!$D:$D,$D216,Actuals!$B:$B,EOMONTH(DATE(2025,$C216-1,1),0))/SUMIFS(Actuals!$F:$F,Actuals!$A:$A,$A216,Actuals!$D:$D,$D216,Actuals!$B:$B,EOMONTH(DATE(2024,$C216-1,1),0)),
 SUMIFS(Actuals!$F:$F,Actuals!$A:$A,$A216,Actuals!$D:$D,$D216,Actuals!$B:$B,EOMONTH(DATE(2025,$C216-2,1),0))/SUMIFS(Actuals!$F:$F,Actuals!$A:$A,$A216,Actuals!$D:$D,$D216,Actuals!$B:$B,EOMONTH(DATE(2024,$C216-2,1),0)),
 SUMIFS(Actuals!$F:$F,Actuals!$A:$A,$A216,Actuals!$D:$D,$D216,Actuals!$B:$B,EOMONTH(DATE(2025,$C216-3,1),0))/SUMIFS(Actuals!$F:$F,Actuals!$A:$A,$A216,Actuals!$D:$D,$D216,Actuals!$B:$B,EOMONTH(DATE(2024,$C216-3,1),0))
)</f>
        <v>1.0421998442825147</v>
      </c>
      <c r="P216" s="29">
        <f t="shared" si="18"/>
        <v>3634554.7094527879</v>
      </c>
      <c r="Q216" s="2">
        <f t="shared" si="19"/>
        <v>3.1583037759369749E-2</v>
      </c>
      <c r="R216" s="29" t="str">
        <f t="shared" si="20"/>
        <v>1 train date (May-Aug)</v>
      </c>
      <c r="S216" s="29">
        <f t="shared" si="21"/>
        <v>1.0221222832217594</v>
      </c>
      <c r="T216" s="29">
        <f t="shared" si="22"/>
        <v>3811060.931980825</v>
      </c>
      <c r="U216" s="2">
        <f t="shared" si="23"/>
        <v>1.5446552796141686E-2</v>
      </c>
    </row>
    <row r="217" spans="1:21">
      <c r="A217">
        <v>9683</v>
      </c>
      <c r="B217" s="1">
        <v>45961</v>
      </c>
      <c r="C217">
        <v>9</v>
      </c>
      <c r="D217">
        <v>1</v>
      </c>
      <c r="E217" t="s">
        <v>7</v>
      </c>
      <c r="F217" s="3">
        <v>3761261.8082024734</v>
      </c>
      <c r="G217" s="3">
        <v>3753088.65</v>
      </c>
      <c r="H217">
        <v>1</v>
      </c>
      <c r="I217" s="3">
        <v>8173.1582024735399</v>
      </c>
      <c r="J217" s="3">
        <v>8173.1582024735399</v>
      </c>
      <c r="K217" s="2">
        <v>2.1777152006450802E-3</v>
      </c>
      <c r="L217" s="6">
        <v>2.1777152006450802E-3</v>
      </c>
      <c r="M217" t="s">
        <v>36</v>
      </c>
      <c r="N217">
        <f>SUMIFS(Actuals!$F:$F,Actuals!$A:$A,$A217,Actuals!$D:$D,$D217,Actuals!$B:$B,EDATE($B217,-12))</f>
        <v>3487387.5</v>
      </c>
      <c r="O217">
        <f>AVERAGE(SUMIFS(Actuals!$F:$F,Actuals!$A:$A,$A217,Actuals!$D:$D,$D217,Actuals!$B:$B,EOMONTH(DATE(2025,$C217-1,1),0))/SUMIFS(Actuals!$F:$F,Actuals!$A:$A,$A217,Actuals!$D:$D,$D217,Actuals!$B:$B,EOMONTH(DATE(2024,$C217-1,1),0)),
 SUMIFS(Actuals!$F:$F,Actuals!$A:$A,$A217,Actuals!$D:$D,$D217,Actuals!$B:$B,EOMONTH(DATE(2025,$C217-2,1),0))/SUMIFS(Actuals!$F:$F,Actuals!$A:$A,$A217,Actuals!$D:$D,$D217,Actuals!$B:$B,EOMONTH(DATE(2024,$C217-2,1),0)),
 SUMIFS(Actuals!$F:$F,Actuals!$A:$A,$A217,Actuals!$D:$D,$D217,Actuals!$B:$B,EOMONTH(DATE(2025,$C217-3,1),0))/SUMIFS(Actuals!$F:$F,Actuals!$A:$A,$A217,Actuals!$D:$D,$D217,Actuals!$B:$B,EOMONTH(DATE(2024,$C217-3,1),0))
)</f>
        <v>1.0661813981116615</v>
      </c>
      <c r="P217" s="29">
        <f t="shared" si="18"/>
        <v>3718187.6805071319</v>
      </c>
      <c r="Q217" s="2">
        <f t="shared" si="19"/>
        <v>9.2992659506905221E-3</v>
      </c>
      <c r="R217" s="29" t="str">
        <f t="shared" si="20"/>
        <v>2 Test data (Sep-Nov)</v>
      </c>
      <c r="S217" s="29">
        <f t="shared" si="21"/>
        <v>1.0221222832217594</v>
      </c>
      <c r="T217" s="29">
        <f t="shared" si="22"/>
        <v>3844469.5071947151</v>
      </c>
      <c r="U217" s="2">
        <f t="shared" si="23"/>
        <v>2.4348174454849391E-2</v>
      </c>
    </row>
    <row r="218" spans="1:21">
      <c r="A218">
        <v>9683</v>
      </c>
      <c r="B218" s="1">
        <v>45961</v>
      </c>
      <c r="C218">
        <v>10</v>
      </c>
      <c r="D218">
        <v>1</v>
      </c>
      <c r="E218" t="s">
        <v>7</v>
      </c>
      <c r="F218" s="3">
        <v>3690753.7278443151</v>
      </c>
      <c r="G218" s="3">
        <v>3753088.65</v>
      </c>
      <c r="H218">
        <v>0</v>
      </c>
      <c r="I218" s="3">
        <v>-62334.922155684792</v>
      </c>
      <c r="J218" s="3">
        <v>62334.922155684792</v>
      </c>
      <c r="K218" s="2">
        <v>1.6608966099344501E-2</v>
      </c>
      <c r="L218" s="6">
        <v>-1.6608966099344501E-2</v>
      </c>
      <c r="M218" t="s">
        <v>36</v>
      </c>
      <c r="N218">
        <f>SUMIFS(Actuals!$F:$F,Actuals!$A:$A,$A218,Actuals!$D:$D,$D218,Actuals!$B:$B,EDATE($B218,-12))</f>
        <v>3487387.5</v>
      </c>
      <c r="O218">
        <f>AVERAGE(SUMIFS(Actuals!$F:$F,Actuals!$A:$A,$A218,Actuals!$D:$D,$D218,Actuals!$B:$B,EOMONTH(DATE(2025,$C218-1,1),0))/SUMIFS(Actuals!$F:$F,Actuals!$A:$A,$A218,Actuals!$D:$D,$D218,Actuals!$B:$B,EOMONTH(DATE(2024,$C218-1,1),0)),
 SUMIFS(Actuals!$F:$F,Actuals!$A:$A,$A218,Actuals!$D:$D,$D218,Actuals!$B:$B,EOMONTH(DATE(2025,$C218-2,1),0))/SUMIFS(Actuals!$F:$F,Actuals!$A:$A,$A218,Actuals!$D:$D,$D218,Actuals!$B:$B,EOMONTH(DATE(2024,$C218-2,1),0)),
 SUMIFS(Actuals!$F:$F,Actuals!$A:$A,$A218,Actuals!$D:$D,$D218,Actuals!$B:$B,EOMONTH(DATE(2025,$C218-3,1),0))/SUMIFS(Actuals!$F:$F,Actuals!$A:$A,$A218,Actuals!$D:$D,$D218,Actuals!$B:$B,EOMONTH(DATE(2024,$C218-3,1),0))
)</f>
        <v>1.0756360163540359</v>
      </c>
      <c r="P218" s="29">
        <f t="shared" si="18"/>
        <v>3751159.5979828606</v>
      </c>
      <c r="Q218" s="2">
        <f t="shared" si="19"/>
        <v>5.1399052807859222E-4</v>
      </c>
      <c r="R218" s="29" t="str">
        <f t="shared" si="20"/>
        <v>2 Test data (Sep-Nov)</v>
      </c>
      <c r="S218" s="29">
        <f t="shared" si="21"/>
        <v>1.0221222832217594</v>
      </c>
      <c r="T218" s="29">
        <f t="shared" si="22"/>
        <v>3772401.6271134512</v>
      </c>
      <c r="U218" s="2">
        <f t="shared" si="23"/>
        <v>5.1458888703445208E-3</v>
      </c>
    </row>
    <row r="219" spans="1:21">
      <c r="A219">
        <v>9683</v>
      </c>
      <c r="B219" s="1">
        <v>45991</v>
      </c>
      <c r="C219">
        <v>5</v>
      </c>
      <c r="D219">
        <v>1</v>
      </c>
      <c r="E219" t="s">
        <v>7</v>
      </c>
      <c r="F219" s="3">
        <v>3655092.3976865653</v>
      </c>
      <c r="G219" s="3">
        <v>3888069.75</v>
      </c>
      <c r="H219">
        <v>6</v>
      </c>
      <c r="I219" s="3">
        <v>-232977.35231343471</v>
      </c>
      <c r="J219" s="3">
        <v>232977.35231343471</v>
      </c>
      <c r="K219" s="2">
        <v>5.9921083543687602E-2</v>
      </c>
      <c r="L219" s="6">
        <v>-5.9921083543687602E-2</v>
      </c>
      <c r="M219" t="s">
        <v>36</v>
      </c>
      <c r="N219">
        <f>SUMIFS(Actuals!$F:$F,Actuals!$A:$A,$A219,Actuals!$D:$D,$D219,Actuals!$B:$B,EDATE($B219,-12))</f>
        <v>3670017.75</v>
      </c>
      <c r="O219">
        <f>AVERAGE(SUMIFS(Actuals!$F:$F,Actuals!$A:$A,$A219,Actuals!$D:$D,$D219,Actuals!$B:$B,EOMONTH(DATE(2025,$C219-1,1),0))/SUMIFS(Actuals!$F:$F,Actuals!$A:$A,$A219,Actuals!$D:$D,$D219,Actuals!$B:$B,EOMONTH(DATE(2024,$C219-1,1),0)),
 SUMIFS(Actuals!$F:$F,Actuals!$A:$A,$A219,Actuals!$D:$D,$D219,Actuals!$B:$B,EOMONTH(DATE(2025,$C219-2,1),0))/SUMIFS(Actuals!$F:$F,Actuals!$A:$A,$A219,Actuals!$D:$D,$D219,Actuals!$B:$B,EOMONTH(DATE(2024,$C219-2,1),0)),
 SUMIFS(Actuals!$F:$F,Actuals!$A:$A,$A219,Actuals!$D:$D,$D219,Actuals!$B:$B,EOMONTH(DATE(2025,$C219-3,1),0))/SUMIFS(Actuals!$F:$F,Actuals!$A:$A,$A219,Actuals!$D:$D,$D219,Actuals!$B:$B,EOMONTH(DATE(2024,$C219-3,1),0))
)</f>
        <v>1.060051090741714</v>
      </c>
      <c r="P219" s="29">
        <f t="shared" si="18"/>
        <v>3890406.3189289509</v>
      </c>
      <c r="Q219" s="2">
        <f t="shared" si="19"/>
        <v>6.0095859364429655E-4</v>
      </c>
      <c r="R219" s="29" t="str">
        <f t="shared" si="20"/>
        <v>1 train date (May-Aug)</v>
      </c>
      <c r="S219" s="29">
        <f t="shared" si="21"/>
        <v>1.0221222832217594</v>
      </c>
      <c r="T219" s="29">
        <f t="shared" si="22"/>
        <v>3735951.3869098872</v>
      </c>
      <c r="U219" s="2">
        <f t="shared" si="23"/>
        <v>3.9124391503036385E-2</v>
      </c>
    </row>
    <row r="220" spans="1:21">
      <c r="A220">
        <v>9683</v>
      </c>
      <c r="B220" s="1">
        <v>45991</v>
      </c>
      <c r="C220">
        <v>6</v>
      </c>
      <c r="D220">
        <v>1</v>
      </c>
      <c r="E220" t="s">
        <v>7</v>
      </c>
      <c r="F220" s="3">
        <v>3466078.9776432388</v>
      </c>
      <c r="G220" s="3">
        <v>3888069.75</v>
      </c>
      <c r="H220">
        <v>5</v>
      </c>
      <c r="I220" s="3">
        <v>-421990.77235676115</v>
      </c>
      <c r="J220" s="3">
        <v>421990.77235676115</v>
      </c>
      <c r="K220" s="2">
        <v>0.108534774191425</v>
      </c>
      <c r="L220" s="6">
        <v>-0.108534774191425</v>
      </c>
      <c r="M220" t="s">
        <v>36</v>
      </c>
      <c r="N220">
        <f>SUMIFS(Actuals!$F:$F,Actuals!$A:$A,$A220,Actuals!$D:$D,$D220,Actuals!$B:$B,EDATE($B220,-12))</f>
        <v>3670017.75</v>
      </c>
      <c r="O220">
        <f>AVERAGE(SUMIFS(Actuals!$F:$F,Actuals!$A:$A,$A220,Actuals!$D:$D,$D220,Actuals!$B:$B,EOMONTH(DATE(2025,$C220-1,1),0))/SUMIFS(Actuals!$F:$F,Actuals!$A:$A,$A220,Actuals!$D:$D,$D220,Actuals!$B:$B,EOMONTH(DATE(2024,$C220-1,1),0)),
 SUMIFS(Actuals!$F:$F,Actuals!$A:$A,$A220,Actuals!$D:$D,$D220,Actuals!$B:$B,EOMONTH(DATE(2025,$C220-2,1),0))/SUMIFS(Actuals!$F:$F,Actuals!$A:$A,$A220,Actuals!$D:$D,$D220,Actuals!$B:$B,EOMONTH(DATE(2024,$C220-2,1),0)),
 SUMIFS(Actuals!$F:$F,Actuals!$A:$A,$A220,Actuals!$D:$D,$D220,Actuals!$B:$B,EOMONTH(DATE(2025,$C220-3,1),0))/SUMIFS(Actuals!$F:$F,Actuals!$A:$A,$A220,Actuals!$D:$D,$D220,Actuals!$B:$B,EOMONTH(DATE(2024,$C220-3,1),0))
)</f>
        <v>1.0521447520733291</v>
      </c>
      <c r="P220" s="29">
        <f t="shared" si="18"/>
        <v>3861389.9156784671</v>
      </c>
      <c r="Q220" s="2">
        <f t="shared" si="19"/>
        <v>6.8619742023745493E-3</v>
      </c>
      <c r="R220" s="29" t="str">
        <f t="shared" si="20"/>
        <v>1 train date (May-Aug)</v>
      </c>
      <c r="S220" s="29">
        <f t="shared" si="21"/>
        <v>1.0221222832217594</v>
      </c>
      <c r="T220" s="29">
        <f t="shared" si="22"/>
        <v>3542756.5584556488</v>
      </c>
      <c r="U220" s="2">
        <f t="shared" si="23"/>
        <v>8.8813527983738247E-2</v>
      </c>
    </row>
    <row r="221" spans="1:21">
      <c r="A221">
        <v>9683</v>
      </c>
      <c r="B221" s="1">
        <v>45991</v>
      </c>
      <c r="C221">
        <v>7</v>
      </c>
      <c r="D221">
        <v>1</v>
      </c>
      <c r="E221" t="s">
        <v>7</v>
      </c>
      <c r="F221" s="3">
        <v>3457435.3891703133</v>
      </c>
      <c r="G221" s="3">
        <v>3888069.75</v>
      </c>
      <c r="H221">
        <v>4</v>
      </c>
      <c r="I221" s="3">
        <v>-430634.36082968675</v>
      </c>
      <c r="J221" s="3">
        <v>430634.36082968675</v>
      </c>
      <c r="K221" s="2">
        <v>0.110757879492693</v>
      </c>
      <c r="L221" s="6">
        <v>-0.110757879492693</v>
      </c>
      <c r="M221" t="s">
        <v>36</v>
      </c>
      <c r="N221">
        <f>SUMIFS(Actuals!$F:$F,Actuals!$A:$A,$A221,Actuals!$D:$D,$D221,Actuals!$B:$B,EDATE($B221,-12))</f>
        <v>3670017.75</v>
      </c>
      <c r="O221">
        <f>AVERAGE(SUMIFS(Actuals!$F:$F,Actuals!$A:$A,$A221,Actuals!$D:$D,$D221,Actuals!$B:$B,EOMONTH(DATE(2025,$C221-1,1),0))/SUMIFS(Actuals!$F:$F,Actuals!$A:$A,$A221,Actuals!$D:$D,$D221,Actuals!$B:$B,EOMONTH(DATE(2024,$C221-1,1),0)),
 SUMIFS(Actuals!$F:$F,Actuals!$A:$A,$A221,Actuals!$D:$D,$D221,Actuals!$B:$B,EOMONTH(DATE(2025,$C221-2,1),0))/SUMIFS(Actuals!$F:$F,Actuals!$A:$A,$A221,Actuals!$D:$D,$D221,Actuals!$B:$B,EOMONTH(DATE(2024,$C221-2,1),0)),
 SUMIFS(Actuals!$F:$F,Actuals!$A:$A,$A221,Actuals!$D:$D,$D221,Actuals!$B:$B,EOMONTH(DATE(2025,$C221-3,1),0))/SUMIFS(Actuals!$F:$F,Actuals!$A:$A,$A221,Actuals!$D:$D,$D221,Actuals!$B:$B,EOMONTH(DATE(2024,$C221-3,1),0))
)</f>
        <v>1.0448835995260151</v>
      </c>
      <c r="P221" s="29">
        <f t="shared" si="18"/>
        <v>3834741.3569443668</v>
      </c>
      <c r="Q221" s="2">
        <f t="shared" si="19"/>
        <v>1.3715904416486659E-2</v>
      </c>
      <c r="R221" s="29" t="str">
        <f t="shared" si="20"/>
        <v>1 train date (May-Aug)</v>
      </c>
      <c r="S221" s="29">
        <f t="shared" si="21"/>
        <v>1.0221222832217594</v>
      </c>
      <c r="T221" s="29">
        <f t="shared" si="22"/>
        <v>3533921.7540704729</v>
      </c>
      <c r="U221" s="2">
        <f t="shared" si="23"/>
        <v>9.1085813450112893E-2</v>
      </c>
    </row>
    <row r="222" spans="1:21">
      <c r="A222">
        <v>9683</v>
      </c>
      <c r="B222" s="1">
        <v>45991</v>
      </c>
      <c r="C222">
        <v>8</v>
      </c>
      <c r="D222">
        <v>1</v>
      </c>
      <c r="E222" t="s">
        <v>7</v>
      </c>
      <c r="F222" s="3">
        <v>3668524.4672974846</v>
      </c>
      <c r="G222" s="3">
        <v>3888069.75</v>
      </c>
      <c r="H222">
        <v>3</v>
      </c>
      <c r="I222" s="3">
        <v>-219545.28270251537</v>
      </c>
      <c r="J222" s="3">
        <v>219545.28270251537</v>
      </c>
      <c r="K222" s="2">
        <v>5.6466395105827398E-2</v>
      </c>
      <c r="L222" s="6">
        <v>-5.6466395105827398E-2</v>
      </c>
      <c r="M222" t="s">
        <v>36</v>
      </c>
      <c r="N222">
        <f>SUMIFS(Actuals!$F:$F,Actuals!$A:$A,$A222,Actuals!$D:$D,$D222,Actuals!$B:$B,EDATE($B222,-12))</f>
        <v>3670017.75</v>
      </c>
      <c r="O222">
        <f>AVERAGE(SUMIFS(Actuals!$F:$F,Actuals!$A:$A,$A222,Actuals!$D:$D,$D222,Actuals!$B:$B,EOMONTH(DATE(2025,$C222-1,1),0))/SUMIFS(Actuals!$F:$F,Actuals!$A:$A,$A222,Actuals!$D:$D,$D222,Actuals!$B:$B,EOMONTH(DATE(2024,$C222-1,1),0)),
 SUMIFS(Actuals!$F:$F,Actuals!$A:$A,$A222,Actuals!$D:$D,$D222,Actuals!$B:$B,EOMONTH(DATE(2025,$C222-2,1),0))/SUMIFS(Actuals!$F:$F,Actuals!$A:$A,$A222,Actuals!$D:$D,$D222,Actuals!$B:$B,EOMONTH(DATE(2024,$C222-2,1),0)),
 SUMIFS(Actuals!$F:$F,Actuals!$A:$A,$A222,Actuals!$D:$D,$D222,Actuals!$B:$B,EOMONTH(DATE(2025,$C222-3,1),0))/SUMIFS(Actuals!$F:$F,Actuals!$A:$A,$A222,Actuals!$D:$D,$D222,Actuals!$B:$B,EOMONTH(DATE(2024,$C222-3,1),0))
)</f>
        <v>1.0421998442825147</v>
      </c>
      <c r="P222" s="29">
        <f t="shared" si="18"/>
        <v>3824891.927564065</v>
      </c>
      <c r="Q222" s="2">
        <f t="shared" si="19"/>
        <v>1.6249148420224464E-2</v>
      </c>
      <c r="R222" s="29" t="str">
        <f t="shared" si="20"/>
        <v>1 train date (May-Aug)</v>
      </c>
      <c r="S222" s="29">
        <f t="shared" si="21"/>
        <v>1.0221222832217594</v>
      </c>
      <c r="T222" s="29">
        <f t="shared" si="22"/>
        <v>3749680.6045689937</v>
      </c>
      <c r="U222" s="2">
        <f t="shared" si="23"/>
        <v>3.5593277469110819E-2</v>
      </c>
    </row>
    <row r="223" spans="1:21">
      <c r="A223">
        <v>9683</v>
      </c>
      <c r="B223" s="1">
        <v>45991</v>
      </c>
      <c r="C223">
        <v>9</v>
      </c>
      <c r="D223">
        <v>1</v>
      </c>
      <c r="E223" t="s">
        <v>7</v>
      </c>
      <c r="F223" s="3">
        <v>3685668.6506513371</v>
      </c>
      <c r="G223" s="3">
        <v>3888069.75</v>
      </c>
      <c r="H223">
        <v>2</v>
      </c>
      <c r="I223" s="3">
        <v>-202401.09934866289</v>
      </c>
      <c r="J223" s="3">
        <v>202401.09934866289</v>
      </c>
      <c r="K223" s="2">
        <v>5.20569620307514E-2</v>
      </c>
      <c r="L223" s="6">
        <v>-5.20569620307514E-2</v>
      </c>
      <c r="M223" t="s">
        <v>36</v>
      </c>
      <c r="N223">
        <f>SUMIFS(Actuals!$F:$F,Actuals!$A:$A,$A223,Actuals!$D:$D,$D223,Actuals!$B:$B,EDATE($B223,-12))</f>
        <v>3670017.75</v>
      </c>
      <c r="O223">
        <f>AVERAGE(SUMIFS(Actuals!$F:$F,Actuals!$A:$A,$A223,Actuals!$D:$D,$D223,Actuals!$B:$B,EOMONTH(DATE(2025,$C223-1,1),0))/SUMIFS(Actuals!$F:$F,Actuals!$A:$A,$A223,Actuals!$D:$D,$D223,Actuals!$B:$B,EOMONTH(DATE(2024,$C223-1,1),0)),
 SUMIFS(Actuals!$F:$F,Actuals!$A:$A,$A223,Actuals!$D:$D,$D223,Actuals!$B:$B,EOMONTH(DATE(2025,$C223-2,1),0))/SUMIFS(Actuals!$F:$F,Actuals!$A:$A,$A223,Actuals!$D:$D,$D223,Actuals!$B:$B,EOMONTH(DATE(2024,$C223-2,1),0)),
 SUMIFS(Actuals!$F:$F,Actuals!$A:$A,$A223,Actuals!$D:$D,$D223,Actuals!$B:$B,EOMONTH(DATE(2025,$C223-3,1),0))/SUMIFS(Actuals!$F:$F,Actuals!$A:$A,$A223,Actuals!$D:$D,$D223,Actuals!$B:$B,EOMONTH(DATE(2024,$C223-3,1),0))
)</f>
        <v>1.0661813981116615</v>
      </c>
      <c r="P223" s="29">
        <f t="shared" si="18"/>
        <v>3912904.6557896142</v>
      </c>
      <c r="Q223" s="2">
        <f t="shared" si="19"/>
        <v>6.3874640596697603E-3</v>
      </c>
      <c r="R223" s="29" t="str">
        <f t="shared" si="20"/>
        <v>2 Test data (Sep-Nov)</v>
      </c>
      <c r="S223" s="29">
        <f t="shared" si="21"/>
        <v>1.0221222832217594</v>
      </c>
      <c r="T223" s="29">
        <f t="shared" si="22"/>
        <v>3767204.0564026055</v>
      </c>
      <c r="U223" s="2">
        <f t="shared" si="23"/>
        <v>3.1086297666700683E-2</v>
      </c>
    </row>
    <row r="224" spans="1:21">
      <c r="A224">
        <v>9683</v>
      </c>
      <c r="B224" s="1">
        <v>45991</v>
      </c>
      <c r="C224">
        <v>10</v>
      </c>
      <c r="D224">
        <v>1</v>
      </c>
      <c r="E224" t="s">
        <v>7</v>
      </c>
      <c r="F224" s="3">
        <v>3706584.6390990643</v>
      </c>
      <c r="G224" s="3">
        <v>3888069.75</v>
      </c>
      <c r="H224">
        <v>1</v>
      </c>
      <c r="I224" s="3">
        <v>-181485.11090093572</v>
      </c>
      <c r="J224" s="3">
        <v>181485.11090093572</v>
      </c>
      <c r="K224" s="2">
        <v>4.6677431880159999E-2</v>
      </c>
      <c r="L224" s="6">
        <v>-4.6677431880159999E-2</v>
      </c>
      <c r="M224" t="s">
        <v>36</v>
      </c>
      <c r="N224">
        <f>SUMIFS(Actuals!$F:$F,Actuals!$A:$A,$A224,Actuals!$D:$D,$D224,Actuals!$B:$B,EDATE($B224,-12))</f>
        <v>3670017.75</v>
      </c>
      <c r="O224">
        <f>AVERAGE(SUMIFS(Actuals!$F:$F,Actuals!$A:$A,$A224,Actuals!$D:$D,$D224,Actuals!$B:$B,EOMONTH(DATE(2025,$C224-1,1),0))/SUMIFS(Actuals!$F:$F,Actuals!$A:$A,$A224,Actuals!$D:$D,$D224,Actuals!$B:$B,EOMONTH(DATE(2024,$C224-1,1),0)),
 SUMIFS(Actuals!$F:$F,Actuals!$A:$A,$A224,Actuals!$D:$D,$D224,Actuals!$B:$B,EOMONTH(DATE(2025,$C224-2,1),0))/SUMIFS(Actuals!$F:$F,Actuals!$A:$A,$A224,Actuals!$D:$D,$D224,Actuals!$B:$B,EOMONTH(DATE(2024,$C224-2,1),0)),
 SUMIFS(Actuals!$F:$F,Actuals!$A:$A,$A224,Actuals!$D:$D,$D224,Actuals!$B:$B,EOMONTH(DATE(2025,$C224-3,1),0))/SUMIFS(Actuals!$F:$F,Actuals!$A:$A,$A224,Actuals!$D:$D,$D224,Actuals!$B:$B,EOMONTH(DATE(2024,$C224-3,1),0))
)</f>
        <v>1.0756360163540359</v>
      </c>
      <c r="P224" s="29">
        <f t="shared" si="18"/>
        <v>3947603.272558602</v>
      </c>
      <c r="Q224" s="2">
        <f t="shared" si="19"/>
        <v>1.5311845307971144E-2</v>
      </c>
      <c r="R224" s="29" t="str">
        <f t="shared" si="20"/>
        <v>2 Test data (Sep-Nov)</v>
      </c>
      <c r="S224" s="29">
        <f t="shared" si="21"/>
        <v>1.0221222832217594</v>
      </c>
      <c r="T224" s="29">
        <f t="shared" si="22"/>
        <v>3788582.7542706365</v>
      </c>
      <c r="U224" s="2">
        <f t="shared" si="23"/>
        <v>2.5587760026517921E-2</v>
      </c>
    </row>
    <row r="225" spans="1:21">
      <c r="A225">
        <v>9683</v>
      </c>
      <c r="B225" s="1">
        <v>45991</v>
      </c>
      <c r="C225">
        <v>11</v>
      </c>
      <c r="D225">
        <v>1</v>
      </c>
      <c r="E225" t="s">
        <v>7</v>
      </c>
      <c r="F225" s="3">
        <v>3642294.9870794676</v>
      </c>
      <c r="G225" s="3">
        <v>3888069.75</v>
      </c>
      <c r="H225">
        <v>0</v>
      </c>
      <c r="I225" s="3">
        <v>-245774.76292053238</v>
      </c>
      <c r="J225" s="3">
        <v>245774.76292053238</v>
      </c>
      <c r="K225" s="2">
        <v>6.3212539569417997E-2</v>
      </c>
      <c r="L225" s="6">
        <v>-6.3212539569417997E-2</v>
      </c>
      <c r="M225" t="s">
        <v>36</v>
      </c>
      <c r="N225">
        <f>SUMIFS(Actuals!$F:$F,Actuals!$A:$A,$A225,Actuals!$D:$D,$D225,Actuals!$B:$B,EDATE($B225,-12))</f>
        <v>3670017.75</v>
      </c>
      <c r="O225">
        <f>AVERAGE(SUMIFS(Actuals!$F:$F,Actuals!$A:$A,$A225,Actuals!$D:$D,$D225,Actuals!$B:$B,EOMONTH(DATE(2025,$C225-1,1),0))/SUMIFS(Actuals!$F:$F,Actuals!$A:$A,$A225,Actuals!$D:$D,$D225,Actuals!$B:$B,EOMONTH(DATE(2024,$C225-1,1),0)),
 SUMIFS(Actuals!$F:$F,Actuals!$A:$A,$A225,Actuals!$D:$D,$D225,Actuals!$B:$B,EOMONTH(DATE(2025,$C225-2,1),0))/SUMIFS(Actuals!$F:$F,Actuals!$A:$A,$A225,Actuals!$D:$D,$D225,Actuals!$B:$B,EOMONTH(DATE(2024,$C225-2,1),0)),
 SUMIFS(Actuals!$F:$F,Actuals!$A:$A,$A225,Actuals!$D:$D,$D225,Actuals!$B:$B,EOMONTH(DATE(2025,$C225-3,1),0))/SUMIFS(Actuals!$F:$F,Actuals!$A:$A,$A225,Actuals!$D:$D,$D225,Actuals!$B:$B,EOMONTH(DATE(2024,$C225-3,1),0))
)</f>
        <v>1.0592430332297649</v>
      </c>
      <c r="P225" s="29">
        <f t="shared" si="18"/>
        <v>3887440.7335170768</v>
      </c>
      <c r="Q225" s="2">
        <f t="shared" si="19"/>
        <v>1.6178117250164554E-4</v>
      </c>
      <c r="R225" s="29" t="str">
        <f t="shared" si="20"/>
        <v>2 Test data (Sep-Nov)</v>
      </c>
      <c r="S225" s="29">
        <f t="shared" si="21"/>
        <v>1.0221222832217594</v>
      </c>
      <c r="T225" s="29">
        <f t="shared" si="22"/>
        <v>3722870.8683608337</v>
      </c>
      <c r="U225" s="2">
        <f t="shared" si="23"/>
        <v>4.2488662051180091E-2</v>
      </c>
    </row>
    <row r="226" spans="1:21">
      <c r="A226">
        <v>9692</v>
      </c>
      <c r="B226" s="1">
        <v>45808</v>
      </c>
      <c r="C226">
        <v>5</v>
      </c>
      <c r="D226">
        <v>1</v>
      </c>
      <c r="E226" t="s">
        <v>7</v>
      </c>
      <c r="F226" s="3">
        <v>936000</v>
      </c>
      <c r="G226" s="3">
        <v>804387.15</v>
      </c>
      <c r="H226">
        <v>0</v>
      </c>
      <c r="I226" s="3">
        <v>131612.84999999998</v>
      </c>
      <c r="J226" s="3">
        <v>131612.84999999998</v>
      </c>
      <c r="K226" s="2">
        <v>0.16361878729663901</v>
      </c>
      <c r="L226" s="6">
        <v>0.16361878729663901</v>
      </c>
      <c r="M226" t="s">
        <v>38</v>
      </c>
      <c r="N226">
        <f>SUMIFS(Actuals!$F:$F,Actuals!$A:$A,$A226,Actuals!$D:$D,$D226,Actuals!$B:$B,EDATE($B226,-12))</f>
        <v>721026.45000000007</v>
      </c>
      <c r="O226">
        <f>AVERAGE(SUMIFS(Actuals!$F:$F,Actuals!$A:$A,$A226,Actuals!$D:$D,$D226,Actuals!$B:$B,EOMONTH(DATE(2025,$C226-1,1),0))/SUMIFS(Actuals!$F:$F,Actuals!$A:$A,$A226,Actuals!$D:$D,$D226,Actuals!$B:$B,EOMONTH(DATE(2024,$C226-1,1),0)),
 SUMIFS(Actuals!$F:$F,Actuals!$A:$A,$A226,Actuals!$D:$D,$D226,Actuals!$B:$B,EOMONTH(DATE(2025,$C226-2,1),0))/SUMIFS(Actuals!$F:$F,Actuals!$A:$A,$A226,Actuals!$D:$D,$D226,Actuals!$B:$B,EOMONTH(DATE(2024,$C226-2,1),0)),
 SUMIFS(Actuals!$F:$F,Actuals!$A:$A,$A226,Actuals!$D:$D,$D226,Actuals!$B:$B,EOMONTH(DATE(2025,$C226-3,1),0))/SUMIFS(Actuals!$F:$F,Actuals!$A:$A,$A226,Actuals!$D:$D,$D226,Actuals!$B:$B,EOMONTH(DATE(2024,$C226-3,1),0))
)</f>
        <v>1.2478948298613908</v>
      </c>
      <c r="P226" s="29">
        <f t="shared" si="18"/>
        <v>899765.17914831266</v>
      </c>
      <c r="Q226" s="2">
        <f t="shared" si="19"/>
        <v>0.11857229338921269</v>
      </c>
      <c r="R226" s="29" t="str">
        <f t="shared" si="20"/>
        <v>1 train date (May-Aug)</v>
      </c>
      <c r="S226" s="29">
        <f t="shared" si="21"/>
        <v>0.93215158223729411</v>
      </c>
      <c r="T226" s="29">
        <f t="shared" si="22"/>
        <v>872493.88097410731</v>
      </c>
      <c r="U226" s="2">
        <f t="shared" si="23"/>
        <v>8.4669093699603834E-2</v>
      </c>
    </row>
    <row r="227" spans="1:21">
      <c r="A227">
        <v>9692</v>
      </c>
      <c r="B227" s="1">
        <v>45838</v>
      </c>
      <c r="C227">
        <v>5</v>
      </c>
      <c r="D227">
        <v>1</v>
      </c>
      <c r="E227" t="s">
        <v>7</v>
      </c>
      <c r="F227" s="3">
        <v>888750</v>
      </c>
      <c r="G227" s="3">
        <v>861319.8</v>
      </c>
      <c r="H227">
        <v>1</v>
      </c>
      <c r="I227" s="3">
        <v>27430.199999999953</v>
      </c>
      <c r="J227" s="3">
        <v>27430.199999999953</v>
      </c>
      <c r="K227" s="2">
        <v>3.18467078081799E-2</v>
      </c>
      <c r="L227" s="6">
        <v>3.18467078081799E-2</v>
      </c>
      <c r="M227" t="s">
        <v>38</v>
      </c>
      <c r="N227">
        <f>SUMIFS(Actuals!$F:$F,Actuals!$A:$A,$A227,Actuals!$D:$D,$D227,Actuals!$B:$B,EDATE($B227,-12))</f>
        <v>727206.3</v>
      </c>
      <c r="O227">
        <f>AVERAGE(SUMIFS(Actuals!$F:$F,Actuals!$A:$A,$A227,Actuals!$D:$D,$D227,Actuals!$B:$B,EOMONTH(DATE(2025,$C227-1,1),0))/SUMIFS(Actuals!$F:$F,Actuals!$A:$A,$A227,Actuals!$D:$D,$D227,Actuals!$B:$B,EOMONTH(DATE(2024,$C227-1,1),0)),
 SUMIFS(Actuals!$F:$F,Actuals!$A:$A,$A227,Actuals!$D:$D,$D227,Actuals!$B:$B,EOMONTH(DATE(2025,$C227-2,1),0))/SUMIFS(Actuals!$F:$F,Actuals!$A:$A,$A227,Actuals!$D:$D,$D227,Actuals!$B:$B,EOMONTH(DATE(2024,$C227-2,1),0)),
 SUMIFS(Actuals!$F:$F,Actuals!$A:$A,$A227,Actuals!$D:$D,$D227,Actuals!$B:$B,EOMONTH(DATE(2025,$C227-3,1),0))/SUMIFS(Actuals!$F:$F,Actuals!$A:$A,$A227,Actuals!$D:$D,$D227,Actuals!$B:$B,EOMONTH(DATE(2024,$C227-3,1),0))
)</f>
        <v>1.2478948298613908</v>
      </c>
      <c r="P227" s="29">
        <f t="shared" si="18"/>
        <v>907476.9820126316</v>
      </c>
      <c r="Q227" s="2">
        <f t="shared" si="19"/>
        <v>5.3588901604992197E-2</v>
      </c>
      <c r="R227" s="29" t="str">
        <f t="shared" si="20"/>
        <v>1 train date (May-Aug)</v>
      </c>
      <c r="S227" s="29">
        <f t="shared" si="21"/>
        <v>0.93215158223729411</v>
      </c>
      <c r="T227" s="29">
        <f t="shared" si="22"/>
        <v>828449.71871339518</v>
      </c>
      <c r="U227" s="2">
        <f t="shared" si="23"/>
        <v>3.8162458690262156E-2</v>
      </c>
    </row>
    <row r="228" spans="1:21">
      <c r="A228">
        <v>9692</v>
      </c>
      <c r="B228" s="1">
        <v>45838</v>
      </c>
      <c r="C228">
        <v>6</v>
      </c>
      <c r="D228">
        <v>1</v>
      </c>
      <c r="E228" t="s">
        <v>7</v>
      </c>
      <c r="F228" s="3">
        <v>809215.22257205623</v>
      </c>
      <c r="G228" s="3">
        <v>861319.8</v>
      </c>
      <c r="H228">
        <v>0</v>
      </c>
      <c r="I228" s="3">
        <v>-52104.577427943819</v>
      </c>
      <c r="J228" s="3">
        <v>52104.577427943819</v>
      </c>
      <c r="K228" s="2">
        <v>6.0493880934751297E-2</v>
      </c>
      <c r="L228" s="6">
        <v>-6.0493880934751297E-2</v>
      </c>
      <c r="M228" t="s">
        <v>38</v>
      </c>
      <c r="N228">
        <f>SUMIFS(Actuals!$F:$F,Actuals!$A:$A,$A228,Actuals!$D:$D,$D228,Actuals!$B:$B,EDATE($B228,-12))</f>
        <v>727206.3</v>
      </c>
      <c r="O228">
        <f>AVERAGE(SUMIFS(Actuals!$F:$F,Actuals!$A:$A,$A228,Actuals!$D:$D,$D228,Actuals!$B:$B,EOMONTH(DATE(2025,$C228-1,1),0))/SUMIFS(Actuals!$F:$F,Actuals!$A:$A,$A228,Actuals!$D:$D,$D228,Actuals!$B:$B,EOMONTH(DATE(2024,$C228-1,1),0)),
 SUMIFS(Actuals!$F:$F,Actuals!$A:$A,$A228,Actuals!$D:$D,$D228,Actuals!$B:$B,EOMONTH(DATE(2025,$C228-2,1),0))/SUMIFS(Actuals!$F:$F,Actuals!$A:$A,$A228,Actuals!$D:$D,$D228,Actuals!$B:$B,EOMONTH(DATE(2024,$C228-2,1),0)),
 SUMIFS(Actuals!$F:$F,Actuals!$A:$A,$A228,Actuals!$D:$D,$D228,Actuals!$B:$B,EOMONTH(DATE(2025,$C228-3,1),0))/SUMIFS(Actuals!$F:$F,Actuals!$A:$A,$A228,Actuals!$D:$D,$D228,Actuals!$B:$B,EOMONTH(DATE(2024,$C228-3,1),0))
)</f>
        <v>1.1276231010636324</v>
      </c>
      <c r="P228" s="29">
        <f t="shared" si="18"/>
        <v>820014.62311901024</v>
      </c>
      <c r="Q228" s="2">
        <f t="shared" si="19"/>
        <v>4.7955680202626021E-2</v>
      </c>
      <c r="R228" s="29" t="str">
        <f t="shared" si="20"/>
        <v>1 train date (May-Aug)</v>
      </c>
      <c r="S228" s="29">
        <f t="shared" si="21"/>
        <v>0.93215158223729411</v>
      </c>
      <c r="T228" s="29">
        <f t="shared" si="22"/>
        <v>754311.25009104633</v>
      </c>
      <c r="U228" s="2">
        <f t="shared" si="23"/>
        <v>0.12423788459170881</v>
      </c>
    </row>
    <row r="229" spans="1:21">
      <c r="A229">
        <v>9692</v>
      </c>
      <c r="B229" s="1">
        <v>45869</v>
      </c>
      <c r="C229">
        <v>5</v>
      </c>
      <c r="D229">
        <v>1</v>
      </c>
      <c r="E229" t="s">
        <v>7</v>
      </c>
      <c r="F229" s="3">
        <v>1044000</v>
      </c>
      <c r="G229" s="3">
        <v>905448.15</v>
      </c>
      <c r="H229">
        <v>2</v>
      </c>
      <c r="I229" s="3">
        <v>138551.84999999998</v>
      </c>
      <c r="J229" s="3">
        <v>138551.84999999998</v>
      </c>
      <c r="K229" s="2">
        <v>0.15302019226611699</v>
      </c>
      <c r="L229" s="6">
        <v>0.15302019226611699</v>
      </c>
      <c r="M229" t="s">
        <v>38</v>
      </c>
      <c r="N229">
        <f>SUMIFS(Actuals!$F:$F,Actuals!$A:$A,$A229,Actuals!$D:$D,$D229,Actuals!$B:$B,EDATE($B229,-12))</f>
        <v>1132477.2</v>
      </c>
      <c r="O229">
        <f>AVERAGE(SUMIFS(Actuals!$F:$F,Actuals!$A:$A,$A229,Actuals!$D:$D,$D229,Actuals!$B:$B,EOMONTH(DATE(2025,$C229-1,1),0))/SUMIFS(Actuals!$F:$F,Actuals!$A:$A,$A229,Actuals!$D:$D,$D229,Actuals!$B:$B,EOMONTH(DATE(2024,$C229-1,1),0)),
 SUMIFS(Actuals!$F:$F,Actuals!$A:$A,$A229,Actuals!$D:$D,$D229,Actuals!$B:$B,EOMONTH(DATE(2025,$C229-2,1),0))/SUMIFS(Actuals!$F:$F,Actuals!$A:$A,$A229,Actuals!$D:$D,$D229,Actuals!$B:$B,EOMONTH(DATE(2024,$C229-2,1),0)),
 SUMIFS(Actuals!$F:$F,Actuals!$A:$A,$A229,Actuals!$D:$D,$D229,Actuals!$B:$B,EOMONTH(DATE(2025,$C229-3,1),0))/SUMIFS(Actuals!$F:$F,Actuals!$A:$A,$A229,Actuals!$D:$D,$D229,Actuals!$B:$B,EOMONTH(DATE(2024,$C229-3,1),0))
)</f>
        <v>1.2478948298613908</v>
      </c>
      <c r="P229" s="29">
        <f t="shared" si="18"/>
        <v>1413212.442815904</v>
      </c>
      <c r="Q229" s="2">
        <f t="shared" si="19"/>
        <v>0.56078781851385306</v>
      </c>
      <c r="R229" s="29" t="str">
        <f t="shared" si="20"/>
        <v>1 train date (May-Aug)</v>
      </c>
      <c r="S229" s="29">
        <f t="shared" si="21"/>
        <v>0.93215158223729411</v>
      </c>
      <c r="T229" s="29">
        <f t="shared" si="22"/>
        <v>973166.25185573508</v>
      </c>
      <c r="U229" s="2">
        <f t="shared" si="23"/>
        <v>7.4789596572410091E-2</v>
      </c>
    </row>
    <row r="230" spans="1:21">
      <c r="A230">
        <v>9692</v>
      </c>
      <c r="B230" s="1">
        <v>45869</v>
      </c>
      <c r="C230">
        <v>6</v>
      </c>
      <c r="D230">
        <v>1</v>
      </c>
      <c r="E230" t="s">
        <v>7</v>
      </c>
      <c r="F230" s="3">
        <v>990000</v>
      </c>
      <c r="G230" s="3">
        <v>905448.15</v>
      </c>
      <c r="H230">
        <v>1</v>
      </c>
      <c r="I230" s="3">
        <v>84551.849999999977</v>
      </c>
      <c r="J230" s="3">
        <v>84551.849999999977</v>
      </c>
      <c r="K230" s="2">
        <v>9.3381216804076503E-2</v>
      </c>
      <c r="L230" s="6">
        <v>9.3381216804076503E-2</v>
      </c>
      <c r="M230" t="s">
        <v>38</v>
      </c>
      <c r="N230">
        <f>SUMIFS(Actuals!$F:$F,Actuals!$A:$A,$A230,Actuals!$D:$D,$D230,Actuals!$B:$B,EDATE($B230,-12))</f>
        <v>1132477.2</v>
      </c>
      <c r="O230">
        <f>AVERAGE(SUMIFS(Actuals!$F:$F,Actuals!$A:$A,$A230,Actuals!$D:$D,$D230,Actuals!$B:$B,EOMONTH(DATE(2025,$C230-1,1),0))/SUMIFS(Actuals!$F:$F,Actuals!$A:$A,$A230,Actuals!$D:$D,$D230,Actuals!$B:$B,EOMONTH(DATE(2024,$C230-1,1),0)),
 SUMIFS(Actuals!$F:$F,Actuals!$A:$A,$A230,Actuals!$D:$D,$D230,Actuals!$B:$B,EOMONTH(DATE(2025,$C230-2,1),0))/SUMIFS(Actuals!$F:$F,Actuals!$A:$A,$A230,Actuals!$D:$D,$D230,Actuals!$B:$B,EOMONTH(DATE(2024,$C230-2,1),0)),
 SUMIFS(Actuals!$F:$F,Actuals!$A:$A,$A230,Actuals!$D:$D,$D230,Actuals!$B:$B,EOMONTH(DATE(2025,$C230-3,1),0))/SUMIFS(Actuals!$F:$F,Actuals!$A:$A,$A230,Actuals!$D:$D,$D230,Actuals!$B:$B,EOMONTH(DATE(2024,$C230-3,1),0))
)</f>
        <v>1.1276231010636324</v>
      </c>
      <c r="P230" s="29">
        <f t="shared" si="18"/>
        <v>1277007.4521478594</v>
      </c>
      <c r="Q230" s="2">
        <f t="shared" si="19"/>
        <v>0.41035955747202019</v>
      </c>
      <c r="R230" s="29" t="str">
        <f t="shared" si="20"/>
        <v>1 train date (May-Aug)</v>
      </c>
      <c r="S230" s="29">
        <f t="shared" si="21"/>
        <v>0.93215158223729411</v>
      </c>
      <c r="T230" s="29">
        <f t="shared" si="22"/>
        <v>922830.0664149212</v>
      </c>
      <c r="U230" s="2">
        <f t="shared" si="23"/>
        <v>1.9197031232457841E-2</v>
      </c>
    </row>
    <row r="231" spans="1:21">
      <c r="A231">
        <v>9692</v>
      </c>
      <c r="B231" s="1">
        <v>45869</v>
      </c>
      <c r="C231">
        <v>7</v>
      </c>
      <c r="D231">
        <v>1</v>
      </c>
      <c r="E231" t="s">
        <v>7</v>
      </c>
      <c r="F231" s="3">
        <v>1125000</v>
      </c>
      <c r="G231" s="3">
        <v>905448.15</v>
      </c>
      <c r="H231">
        <v>0</v>
      </c>
      <c r="I231" s="3">
        <v>219551.84999999998</v>
      </c>
      <c r="J231" s="3">
        <v>219551.84999999998</v>
      </c>
      <c r="K231" s="2">
        <v>0.24247865545917799</v>
      </c>
      <c r="L231" s="6">
        <v>0.24247865545917799</v>
      </c>
      <c r="M231" t="s">
        <v>38</v>
      </c>
      <c r="N231">
        <f>SUMIFS(Actuals!$F:$F,Actuals!$A:$A,$A231,Actuals!$D:$D,$D231,Actuals!$B:$B,EDATE($B231,-12))</f>
        <v>1132477.2</v>
      </c>
      <c r="O231">
        <f>AVERAGE(SUMIFS(Actuals!$F:$F,Actuals!$A:$A,$A231,Actuals!$D:$D,$D231,Actuals!$B:$B,EOMONTH(DATE(2025,$C231-1,1),0))/SUMIFS(Actuals!$F:$F,Actuals!$A:$A,$A231,Actuals!$D:$D,$D231,Actuals!$B:$B,EOMONTH(DATE(2024,$C231-1,1),0)),
 SUMIFS(Actuals!$F:$F,Actuals!$A:$A,$A231,Actuals!$D:$D,$D231,Actuals!$B:$B,EOMONTH(DATE(2025,$C231-2,1),0))/SUMIFS(Actuals!$F:$F,Actuals!$A:$A,$A231,Actuals!$D:$D,$D231,Actuals!$B:$B,EOMONTH(DATE(2024,$C231-2,1),0)),
 SUMIFS(Actuals!$F:$F,Actuals!$A:$A,$A231,Actuals!$D:$D,$D231,Actuals!$B:$B,EOMONTH(DATE(2025,$C231-3,1),0))/SUMIFS(Actuals!$F:$F,Actuals!$A:$A,$A231,Actuals!$D:$D,$D231,Actuals!$B:$B,EOMONTH(DATE(2024,$C231-3,1),0))
)</f>
        <v>1.0460672244437892</v>
      </c>
      <c r="P231" s="29">
        <f t="shared" si="18"/>
        <v>1184647.2813498739</v>
      </c>
      <c r="Q231" s="2">
        <f t="shared" si="19"/>
        <v>0.30835463228885479</v>
      </c>
      <c r="R231" s="29" t="str">
        <f t="shared" si="20"/>
        <v>1 train date (May-Aug)</v>
      </c>
      <c r="S231" s="29">
        <f t="shared" si="21"/>
        <v>0.93215158223729411</v>
      </c>
      <c r="T231" s="29">
        <f t="shared" si="22"/>
        <v>1048670.5300169559</v>
      </c>
      <c r="U231" s="2">
        <f t="shared" si="23"/>
        <v>0.15817844458233848</v>
      </c>
    </row>
    <row r="232" spans="1:21">
      <c r="A232">
        <v>9692</v>
      </c>
      <c r="B232" s="1">
        <v>45900</v>
      </c>
      <c r="C232">
        <v>5</v>
      </c>
      <c r="D232">
        <v>1</v>
      </c>
      <c r="E232" t="s">
        <v>7</v>
      </c>
      <c r="F232" s="3">
        <v>891000</v>
      </c>
      <c r="G232" s="3">
        <v>697486.05</v>
      </c>
      <c r="H232">
        <v>3</v>
      </c>
      <c r="I232" s="3">
        <v>193513.94999999995</v>
      </c>
      <c r="J232" s="3">
        <v>193513.94999999995</v>
      </c>
      <c r="K232" s="2">
        <v>0.27744490373678399</v>
      </c>
      <c r="L232" s="6">
        <v>0.27744490373678399</v>
      </c>
      <c r="M232" t="s">
        <v>38</v>
      </c>
      <c r="N232">
        <f>SUMIFS(Actuals!$F:$F,Actuals!$A:$A,$A232,Actuals!$D:$D,$D232,Actuals!$B:$B,EDATE($B232,-12))</f>
        <v>898789.5</v>
      </c>
      <c r="O232">
        <f>AVERAGE(SUMIFS(Actuals!$F:$F,Actuals!$A:$A,$A232,Actuals!$D:$D,$D232,Actuals!$B:$B,EOMONTH(DATE(2025,$C232-1,1),0))/SUMIFS(Actuals!$F:$F,Actuals!$A:$A,$A232,Actuals!$D:$D,$D232,Actuals!$B:$B,EOMONTH(DATE(2024,$C232-1,1),0)),
 SUMIFS(Actuals!$F:$F,Actuals!$A:$A,$A232,Actuals!$D:$D,$D232,Actuals!$B:$B,EOMONTH(DATE(2025,$C232-2,1),0))/SUMIFS(Actuals!$F:$F,Actuals!$A:$A,$A232,Actuals!$D:$D,$D232,Actuals!$B:$B,EOMONTH(DATE(2024,$C232-2,1),0)),
 SUMIFS(Actuals!$F:$F,Actuals!$A:$A,$A232,Actuals!$D:$D,$D232,Actuals!$B:$B,EOMONTH(DATE(2025,$C232-3,1),0))/SUMIFS(Actuals!$F:$F,Actuals!$A:$A,$A232,Actuals!$D:$D,$D232,Actuals!$B:$B,EOMONTH(DATE(2024,$C232-3,1),0))
)</f>
        <v>1.2478948298613908</v>
      </c>
      <c r="P232" s="29">
        <f t="shared" si="18"/>
        <v>1121594.7701837046</v>
      </c>
      <c r="Q232" s="2">
        <f t="shared" si="19"/>
        <v>0.60805333695735486</v>
      </c>
      <c r="R232" s="29" t="str">
        <f t="shared" si="20"/>
        <v>1 train date (May-Aug)</v>
      </c>
      <c r="S232" s="29">
        <f t="shared" si="21"/>
        <v>0.93215158223729411</v>
      </c>
      <c r="T232" s="29">
        <f t="shared" si="22"/>
        <v>830547.05977342906</v>
      </c>
      <c r="U232" s="2">
        <f t="shared" si="23"/>
        <v>0.19077228823921139</v>
      </c>
    </row>
    <row r="233" spans="1:21">
      <c r="A233">
        <v>9692</v>
      </c>
      <c r="B233" s="1">
        <v>45900</v>
      </c>
      <c r="C233">
        <v>6</v>
      </c>
      <c r="D233">
        <v>1</v>
      </c>
      <c r="E233" t="s">
        <v>7</v>
      </c>
      <c r="F233" s="3">
        <v>841500</v>
      </c>
      <c r="G233" s="3">
        <v>697486.05</v>
      </c>
      <c r="H233">
        <v>2</v>
      </c>
      <c r="I233" s="3">
        <v>144013.94999999995</v>
      </c>
      <c r="J233" s="3">
        <v>144013.94999999995</v>
      </c>
      <c r="K233" s="2">
        <v>0.20647574241807401</v>
      </c>
      <c r="L233" s="6">
        <v>0.20647574241807401</v>
      </c>
      <c r="M233" t="s">
        <v>38</v>
      </c>
      <c r="N233">
        <f>SUMIFS(Actuals!$F:$F,Actuals!$A:$A,$A233,Actuals!$D:$D,$D233,Actuals!$B:$B,EDATE($B233,-12))</f>
        <v>898789.5</v>
      </c>
      <c r="O233">
        <f>AVERAGE(SUMIFS(Actuals!$F:$F,Actuals!$A:$A,$A233,Actuals!$D:$D,$D233,Actuals!$B:$B,EOMONTH(DATE(2025,$C233-1,1),0))/SUMIFS(Actuals!$F:$F,Actuals!$A:$A,$A233,Actuals!$D:$D,$D233,Actuals!$B:$B,EOMONTH(DATE(2024,$C233-1,1),0)),
 SUMIFS(Actuals!$F:$F,Actuals!$A:$A,$A233,Actuals!$D:$D,$D233,Actuals!$B:$B,EOMONTH(DATE(2025,$C233-2,1),0))/SUMIFS(Actuals!$F:$F,Actuals!$A:$A,$A233,Actuals!$D:$D,$D233,Actuals!$B:$B,EOMONTH(DATE(2024,$C233-2,1),0)),
 SUMIFS(Actuals!$F:$F,Actuals!$A:$A,$A233,Actuals!$D:$D,$D233,Actuals!$B:$B,EOMONTH(DATE(2025,$C233-3,1),0))/SUMIFS(Actuals!$F:$F,Actuals!$A:$A,$A233,Actuals!$D:$D,$D233,Actuals!$B:$B,EOMONTH(DATE(2024,$C233-3,1),0))
)</f>
        <v>1.1276231010636324</v>
      </c>
      <c r="P233" s="29">
        <f t="shared" si="18"/>
        <v>1013495.8031934316</v>
      </c>
      <c r="Q233" s="2">
        <f t="shared" si="19"/>
        <v>0.45306963944788792</v>
      </c>
      <c r="R233" s="29" t="str">
        <f t="shared" si="20"/>
        <v>1 train date (May-Aug)</v>
      </c>
      <c r="S233" s="29">
        <f t="shared" si="21"/>
        <v>0.93215158223729411</v>
      </c>
      <c r="T233" s="29">
        <f t="shared" si="22"/>
        <v>784405.55645268294</v>
      </c>
      <c r="U233" s="2">
        <f t="shared" si="23"/>
        <v>0.12461827222592178</v>
      </c>
    </row>
    <row r="234" spans="1:21">
      <c r="A234">
        <v>9692</v>
      </c>
      <c r="B234" s="1">
        <v>45900</v>
      </c>
      <c r="C234">
        <v>7</v>
      </c>
      <c r="D234">
        <v>1</v>
      </c>
      <c r="E234" t="s">
        <v>7</v>
      </c>
      <c r="F234" s="3">
        <v>816894.32021067443</v>
      </c>
      <c r="G234" s="3">
        <v>697486.05</v>
      </c>
      <c r="H234">
        <v>1</v>
      </c>
      <c r="I234" s="3">
        <v>119408.27021067438</v>
      </c>
      <c r="J234" s="3">
        <v>119408.27021067438</v>
      </c>
      <c r="K234" s="2">
        <v>0.17119807659332301</v>
      </c>
      <c r="L234" s="6">
        <v>0.17119807659332301</v>
      </c>
      <c r="M234" t="s">
        <v>38</v>
      </c>
      <c r="N234">
        <f>SUMIFS(Actuals!$F:$F,Actuals!$A:$A,$A234,Actuals!$D:$D,$D234,Actuals!$B:$B,EDATE($B234,-12))</f>
        <v>898789.5</v>
      </c>
      <c r="O234">
        <f>AVERAGE(SUMIFS(Actuals!$F:$F,Actuals!$A:$A,$A234,Actuals!$D:$D,$D234,Actuals!$B:$B,EOMONTH(DATE(2025,$C234-1,1),0))/SUMIFS(Actuals!$F:$F,Actuals!$A:$A,$A234,Actuals!$D:$D,$D234,Actuals!$B:$B,EOMONTH(DATE(2024,$C234-1,1),0)),
 SUMIFS(Actuals!$F:$F,Actuals!$A:$A,$A234,Actuals!$D:$D,$D234,Actuals!$B:$B,EOMONTH(DATE(2025,$C234-2,1),0))/SUMIFS(Actuals!$F:$F,Actuals!$A:$A,$A234,Actuals!$D:$D,$D234,Actuals!$B:$B,EOMONTH(DATE(2024,$C234-2,1),0)),
 SUMIFS(Actuals!$F:$F,Actuals!$A:$A,$A234,Actuals!$D:$D,$D234,Actuals!$B:$B,EOMONTH(DATE(2025,$C234-3,1),0))/SUMIFS(Actuals!$F:$F,Actuals!$A:$A,$A234,Actuals!$D:$D,$D234,Actuals!$B:$B,EOMONTH(DATE(2024,$C234-3,1),0))
)</f>
        <v>1.0460672244437892</v>
      </c>
      <c r="P234" s="29">
        <f t="shared" si="18"/>
        <v>940194.23762422102</v>
      </c>
      <c r="Q234" s="2">
        <f t="shared" si="19"/>
        <v>0.34797568729040668</v>
      </c>
      <c r="R234" s="29" t="str">
        <f t="shared" si="20"/>
        <v>1 train date (May-Aug)</v>
      </c>
      <c r="S234" s="29">
        <f t="shared" si="21"/>
        <v>0.93215158223729411</v>
      </c>
      <c r="T234" s="29">
        <f t="shared" si="22"/>
        <v>761469.33310503897</v>
      </c>
      <c r="U234" s="2">
        <f t="shared" si="23"/>
        <v>9.1734140209741716E-2</v>
      </c>
    </row>
    <row r="235" spans="1:21">
      <c r="A235">
        <v>9692</v>
      </c>
      <c r="B235" s="1">
        <v>45900</v>
      </c>
      <c r="C235">
        <v>8</v>
      </c>
      <c r="D235">
        <v>1</v>
      </c>
      <c r="E235" t="s">
        <v>7</v>
      </c>
      <c r="F235" s="3">
        <v>918148.68270920659</v>
      </c>
      <c r="G235" s="3">
        <v>697486.05</v>
      </c>
      <c r="H235">
        <v>0</v>
      </c>
      <c r="I235" s="3">
        <v>220662.63270920655</v>
      </c>
      <c r="J235" s="3">
        <v>220662.63270920655</v>
      </c>
      <c r="K235" s="2">
        <v>0.31636852480305</v>
      </c>
      <c r="L235" s="6">
        <v>0.31636852480305</v>
      </c>
      <c r="M235" t="s">
        <v>38</v>
      </c>
      <c r="N235">
        <f>SUMIFS(Actuals!$F:$F,Actuals!$A:$A,$A235,Actuals!$D:$D,$D235,Actuals!$B:$B,EDATE($B235,-12))</f>
        <v>898789.5</v>
      </c>
      <c r="O235">
        <f>AVERAGE(SUMIFS(Actuals!$F:$F,Actuals!$A:$A,$A235,Actuals!$D:$D,$D235,Actuals!$B:$B,EOMONTH(DATE(2025,$C235-1,1),0))/SUMIFS(Actuals!$F:$F,Actuals!$A:$A,$A235,Actuals!$D:$D,$D235,Actuals!$B:$B,EOMONTH(DATE(2024,$C235-1,1),0)),
 SUMIFS(Actuals!$F:$F,Actuals!$A:$A,$A235,Actuals!$D:$D,$D235,Actuals!$B:$B,EOMONTH(DATE(2025,$C235-2,1),0))/SUMIFS(Actuals!$F:$F,Actuals!$A:$A,$A235,Actuals!$D:$D,$D235,Actuals!$B:$B,EOMONTH(DATE(2024,$C235-2,1),0)),
 SUMIFS(Actuals!$F:$F,Actuals!$A:$A,$A235,Actuals!$D:$D,$D235,Actuals!$B:$B,EOMONTH(DATE(2025,$C235-3,1),0))/SUMIFS(Actuals!$F:$F,Actuals!$A:$A,$A235,Actuals!$D:$D,$D235,Actuals!$B:$B,EOMONTH(DATE(2024,$C235-3,1),0))
)</f>
        <v>1.0331885489424044</v>
      </c>
      <c r="P235" s="29">
        <f t="shared" si="18"/>
        <v>928619.01930966915</v>
      </c>
      <c r="Q235" s="2">
        <f t="shared" si="19"/>
        <v>0.33138006030324058</v>
      </c>
      <c r="R235" s="29" t="str">
        <f t="shared" si="20"/>
        <v>1 train date (May-Aug)</v>
      </c>
      <c r="S235" s="29">
        <f t="shared" si="21"/>
        <v>0.93215158223729411</v>
      </c>
      <c r="T235" s="29">
        <f t="shared" si="22"/>
        <v>855853.74731647421</v>
      </c>
      <c r="U235" s="2">
        <f t="shared" si="23"/>
        <v>0.22705500320253597</v>
      </c>
    </row>
    <row r="236" spans="1:21">
      <c r="A236">
        <v>9692</v>
      </c>
      <c r="B236" s="1">
        <v>45930</v>
      </c>
      <c r="C236">
        <v>5</v>
      </c>
      <c r="D236">
        <v>1</v>
      </c>
      <c r="E236" t="s">
        <v>7</v>
      </c>
      <c r="F236" s="3">
        <v>900000</v>
      </c>
      <c r="G236" s="3">
        <v>806223.6</v>
      </c>
      <c r="H236">
        <v>4</v>
      </c>
      <c r="I236" s="3">
        <v>93776.400000000023</v>
      </c>
      <c r="J236" s="3">
        <v>93776.400000000023</v>
      </c>
      <c r="K236" s="2">
        <v>0.116315622613875</v>
      </c>
      <c r="L236" s="6">
        <v>0.116315622613875</v>
      </c>
      <c r="M236" t="s">
        <v>38</v>
      </c>
      <c r="N236">
        <f>SUMIFS(Actuals!$F:$F,Actuals!$A:$A,$A236,Actuals!$D:$D,$D236,Actuals!$B:$B,EDATE($B236,-12))</f>
        <v>963559.35</v>
      </c>
      <c r="O236">
        <f>AVERAGE(SUMIFS(Actuals!$F:$F,Actuals!$A:$A,$A236,Actuals!$D:$D,$D236,Actuals!$B:$B,EOMONTH(DATE(2025,$C236-1,1),0))/SUMIFS(Actuals!$F:$F,Actuals!$A:$A,$A236,Actuals!$D:$D,$D236,Actuals!$B:$B,EOMONTH(DATE(2024,$C236-1,1),0)),
 SUMIFS(Actuals!$F:$F,Actuals!$A:$A,$A236,Actuals!$D:$D,$D236,Actuals!$B:$B,EOMONTH(DATE(2025,$C236-2,1),0))/SUMIFS(Actuals!$F:$F,Actuals!$A:$A,$A236,Actuals!$D:$D,$D236,Actuals!$B:$B,EOMONTH(DATE(2024,$C236-2,1),0)),
 SUMIFS(Actuals!$F:$F,Actuals!$A:$A,$A236,Actuals!$D:$D,$D236,Actuals!$B:$B,EOMONTH(DATE(2025,$C236-3,1),0))/SUMIFS(Actuals!$F:$F,Actuals!$A:$A,$A236,Actuals!$D:$D,$D236,Actuals!$B:$B,EOMONTH(DATE(2024,$C236-3,1),0))
)</f>
        <v>1.2478948298613908</v>
      </c>
      <c r="P236" s="29">
        <f t="shared" si="18"/>
        <v>1202420.7311296023</v>
      </c>
      <c r="Q236" s="2">
        <f t="shared" si="19"/>
        <v>0.49142338568308136</v>
      </c>
      <c r="R236" s="29" t="str">
        <f t="shared" si="20"/>
        <v>1 train date (May-Aug)</v>
      </c>
      <c r="S236" s="29">
        <f t="shared" si="21"/>
        <v>0.93215158223729411</v>
      </c>
      <c r="T236" s="29">
        <f t="shared" si="22"/>
        <v>838936.42401356471</v>
      </c>
      <c r="U236" s="2">
        <f t="shared" si="23"/>
        <v>4.0575373895734054E-2</v>
      </c>
    </row>
    <row r="237" spans="1:21">
      <c r="A237">
        <v>9692</v>
      </c>
      <c r="B237" s="1">
        <v>45930</v>
      </c>
      <c r="C237">
        <v>6</v>
      </c>
      <c r="D237">
        <v>1</v>
      </c>
      <c r="E237" t="s">
        <v>7</v>
      </c>
      <c r="F237" s="3">
        <v>810000</v>
      </c>
      <c r="G237" s="3">
        <v>806223.6</v>
      </c>
      <c r="H237">
        <v>3</v>
      </c>
      <c r="I237" s="3">
        <v>3776.4000000000233</v>
      </c>
      <c r="J237" s="3">
        <v>3776.4000000000233</v>
      </c>
      <c r="K237" s="2">
        <v>4.68406035248785E-3</v>
      </c>
      <c r="L237" s="6">
        <v>4.68406035248785E-3</v>
      </c>
      <c r="M237" t="s">
        <v>38</v>
      </c>
      <c r="N237">
        <f>SUMIFS(Actuals!$F:$F,Actuals!$A:$A,$A237,Actuals!$D:$D,$D237,Actuals!$B:$B,EDATE($B237,-12))</f>
        <v>963559.35</v>
      </c>
      <c r="O237">
        <f>AVERAGE(SUMIFS(Actuals!$F:$F,Actuals!$A:$A,$A237,Actuals!$D:$D,$D237,Actuals!$B:$B,EOMONTH(DATE(2025,$C237-1,1),0))/SUMIFS(Actuals!$F:$F,Actuals!$A:$A,$A237,Actuals!$D:$D,$D237,Actuals!$B:$B,EOMONTH(DATE(2024,$C237-1,1),0)),
 SUMIFS(Actuals!$F:$F,Actuals!$A:$A,$A237,Actuals!$D:$D,$D237,Actuals!$B:$B,EOMONTH(DATE(2025,$C237-2,1),0))/SUMIFS(Actuals!$F:$F,Actuals!$A:$A,$A237,Actuals!$D:$D,$D237,Actuals!$B:$B,EOMONTH(DATE(2024,$C237-2,1),0)),
 SUMIFS(Actuals!$F:$F,Actuals!$A:$A,$A237,Actuals!$D:$D,$D237,Actuals!$B:$B,EOMONTH(DATE(2025,$C237-3,1),0))/SUMIFS(Actuals!$F:$F,Actuals!$A:$A,$A237,Actuals!$D:$D,$D237,Actuals!$B:$B,EOMONTH(DATE(2024,$C237-3,1),0))
)</f>
        <v>1.1276231010636324</v>
      </c>
      <c r="P237" s="29">
        <f t="shared" si="18"/>
        <v>1086531.7823058579</v>
      </c>
      <c r="Q237" s="2">
        <f t="shared" si="19"/>
        <v>0.34768044783836383</v>
      </c>
      <c r="R237" s="29" t="str">
        <f t="shared" si="20"/>
        <v>1 train date (May-Aug)</v>
      </c>
      <c r="S237" s="29">
        <f t="shared" si="21"/>
        <v>0.93215158223729411</v>
      </c>
      <c r="T237" s="29">
        <f t="shared" si="22"/>
        <v>755042.78161220823</v>
      </c>
      <c r="U237" s="2">
        <f t="shared" si="23"/>
        <v>6.3482163493839366E-2</v>
      </c>
    </row>
    <row r="238" spans="1:21">
      <c r="A238">
        <v>9692</v>
      </c>
      <c r="B238" s="1">
        <v>45930</v>
      </c>
      <c r="C238">
        <v>7</v>
      </c>
      <c r="D238">
        <v>1</v>
      </c>
      <c r="E238" t="s">
        <v>7</v>
      </c>
      <c r="F238" s="3">
        <v>810085.76303960825</v>
      </c>
      <c r="G238" s="3">
        <v>806223.6</v>
      </c>
      <c r="H238">
        <v>2</v>
      </c>
      <c r="I238" s="3">
        <v>3862.1630396082764</v>
      </c>
      <c r="J238" s="3">
        <v>3862.1630396082764</v>
      </c>
      <c r="K238" s="2">
        <v>4.7904365979962301E-3</v>
      </c>
      <c r="L238" s="6">
        <v>4.7904365979962301E-3</v>
      </c>
      <c r="M238" t="s">
        <v>38</v>
      </c>
      <c r="N238">
        <f>SUMIFS(Actuals!$F:$F,Actuals!$A:$A,$A238,Actuals!$D:$D,$D238,Actuals!$B:$B,EDATE($B238,-12))</f>
        <v>963559.35</v>
      </c>
      <c r="O238">
        <f>AVERAGE(SUMIFS(Actuals!$F:$F,Actuals!$A:$A,$A238,Actuals!$D:$D,$D238,Actuals!$B:$B,EOMONTH(DATE(2025,$C238-1,1),0))/SUMIFS(Actuals!$F:$F,Actuals!$A:$A,$A238,Actuals!$D:$D,$D238,Actuals!$B:$B,EOMONTH(DATE(2024,$C238-1,1),0)),
 SUMIFS(Actuals!$F:$F,Actuals!$A:$A,$A238,Actuals!$D:$D,$D238,Actuals!$B:$B,EOMONTH(DATE(2025,$C238-2,1),0))/SUMIFS(Actuals!$F:$F,Actuals!$A:$A,$A238,Actuals!$D:$D,$D238,Actuals!$B:$B,EOMONTH(DATE(2024,$C238-2,1),0)),
 SUMIFS(Actuals!$F:$F,Actuals!$A:$A,$A238,Actuals!$D:$D,$D238,Actuals!$B:$B,EOMONTH(DATE(2025,$C238-3,1),0))/SUMIFS(Actuals!$F:$F,Actuals!$A:$A,$A238,Actuals!$D:$D,$D238,Actuals!$B:$B,EOMONTH(DATE(2024,$C238-3,1),0))
)</f>
        <v>1.0460672244437892</v>
      </c>
      <c r="P238" s="29">
        <f t="shared" si="18"/>
        <v>1007947.8548413616</v>
      </c>
      <c r="Q238" s="2">
        <f t="shared" si="19"/>
        <v>0.2502088190439497</v>
      </c>
      <c r="R238" s="29" t="str">
        <f t="shared" si="20"/>
        <v>1 train date (May-Aug)</v>
      </c>
      <c r="S238" s="29">
        <f t="shared" si="21"/>
        <v>0.93215158223729411</v>
      </c>
      <c r="T238" s="29">
        <f t="shared" si="22"/>
        <v>755122.72576527658</v>
      </c>
      <c r="U238" s="2">
        <f t="shared" si="23"/>
        <v>6.3383004708276208E-2</v>
      </c>
    </row>
    <row r="239" spans="1:21">
      <c r="A239">
        <v>9692</v>
      </c>
      <c r="B239" s="1">
        <v>45930</v>
      </c>
      <c r="C239">
        <v>8</v>
      </c>
      <c r="D239">
        <v>1</v>
      </c>
      <c r="E239" t="s">
        <v>7</v>
      </c>
      <c r="F239" s="3">
        <v>912607.37477430759</v>
      </c>
      <c r="G239" s="3">
        <v>806223.6</v>
      </c>
      <c r="H239">
        <v>1</v>
      </c>
      <c r="I239" s="3">
        <v>106383.77477430762</v>
      </c>
      <c r="J239" s="3">
        <v>106383.77477430762</v>
      </c>
      <c r="K239" s="2">
        <v>0.13195318863688399</v>
      </c>
      <c r="L239" s="6">
        <v>0.13195318863688399</v>
      </c>
      <c r="M239" t="s">
        <v>38</v>
      </c>
      <c r="N239">
        <f>SUMIFS(Actuals!$F:$F,Actuals!$A:$A,$A239,Actuals!$D:$D,$D239,Actuals!$B:$B,EDATE($B239,-12))</f>
        <v>963559.35</v>
      </c>
      <c r="O239">
        <f>AVERAGE(SUMIFS(Actuals!$F:$F,Actuals!$A:$A,$A239,Actuals!$D:$D,$D239,Actuals!$B:$B,EOMONTH(DATE(2025,$C239-1,1),0))/SUMIFS(Actuals!$F:$F,Actuals!$A:$A,$A239,Actuals!$D:$D,$D239,Actuals!$B:$B,EOMONTH(DATE(2024,$C239-1,1),0)),
 SUMIFS(Actuals!$F:$F,Actuals!$A:$A,$A239,Actuals!$D:$D,$D239,Actuals!$B:$B,EOMONTH(DATE(2025,$C239-2,1),0))/SUMIFS(Actuals!$F:$F,Actuals!$A:$A,$A239,Actuals!$D:$D,$D239,Actuals!$B:$B,EOMONTH(DATE(2024,$C239-2,1),0)),
 SUMIFS(Actuals!$F:$F,Actuals!$A:$A,$A239,Actuals!$D:$D,$D239,Actuals!$B:$B,EOMONTH(DATE(2025,$C239-3,1),0))/SUMIFS(Actuals!$F:$F,Actuals!$A:$A,$A239,Actuals!$D:$D,$D239,Actuals!$B:$B,EOMONTH(DATE(2024,$C239-3,1),0))
)</f>
        <v>1.0331885489424044</v>
      </c>
      <c r="P239" s="29">
        <f t="shared" si="18"/>
        <v>995538.48664638633</v>
      </c>
      <c r="Q239" s="2">
        <f t="shared" si="19"/>
        <v>0.23481685061859559</v>
      </c>
      <c r="R239" s="29" t="str">
        <f t="shared" si="20"/>
        <v>1 train date (May-Aug)</v>
      </c>
      <c r="S239" s="29">
        <f t="shared" si="21"/>
        <v>0.93215158223729411</v>
      </c>
      <c r="T239" s="29">
        <f t="shared" si="22"/>
        <v>850688.40835729404</v>
      </c>
      <c r="U239" s="2">
        <f t="shared" si="23"/>
        <v>5.5151955806421529E-2</v>
      </c>
    </row>
    <row r="240" spans="1:21">
      <c r="A240">
        <v>9692</v>
      </c>
      <c r="B240" s="1">
        <v>45930</v>
      </c>
      <c r="C240">
        <v>9</v>
      </c>
      <c r="D240">
        <v>1</v>
      </c>
      <c r="E240" t="s">
        <v>7</v>
      </c>
      <c r="F240" s="3">
        <v>849653.73525888822</v>
      </c>
      <c r="G240" s="3">
        <v>806223.6</v>
      </c>
      <c r="H240">
        <v>0</v>
      </c>
      <c r="I240" s="3">
        <v>43430.135258888244</v>
      </c>
      <c r="J240" s="3">
        <v>43430.135258888244</v>
      </c>
      <c r="K240" s="2">
        <v>5.3868598313034102E-2</v>
      </c>
      <c r="L240" s="6">
        <v>5.3868598313034102E-2</v>
      </c>
      <c r="M240" t="s">
        <v>38</v>
      </c>
      <c r="N240">
        <f>SUMIFS(Actuals!$F:$F,Actuals!$A:$A,$A240,Actuals!$D:$D,$D240,Actuals!$B:$B,EDATE($B240,-12))</f>
        <v>963559.35</v>
      </c>
      <c r="O240">
        <f>AVERAGE(SUMIFS(Actuals!$F:$F,Actuals!$A:$A,$A240,Actuals!$D:$D,$D240,Actuals!$B:$B,EOMONTH(DATE(2025,$C240-1,1),0))/SUMIFS(Actuals!$F:$F,Actuals!$A:$A,$A240,Actuals!$D:$D,$D240,Actuals!$B:$B,EOMONTH(DATE(2024,$C240-1,1),0)),
 SUMIFS(Actuals!$F:$F,Actuals!$A:$A,$A240,Actuals!$D:$D,$D240,Actuals!$B:$B,EOMONTH(DATE(2025,$C240-2,1),0))/SUMIFS(Actuals!$F:$F,Actuals!$A:$A,$A240,Actuals!$D:$D,$D240,Actuals!$B:$B,EOMONTH(DATE(2024,$C240-2,1),0)),
 SUMIFS(Actuals!$F:$F,Actuals!$A:$A,$A240,Actuals!$D:$D,$D240,Actuals!$B:$B,EOMONTH(DATE(2025,$C240-3,1),0))/SUMIFS(Actuals!$F:$F,Actuals!$A:$A,$A240,Actuals!$D:$D,$D240,Actuals!$B:$B,EOMONTH(DATE(2024,$C240-3,1),0))
)</f>
        <v>0.91999332564672887</v>
      </c>
      <c r="P240" s="29">
        <f t="shared" si="18"/>
        <v>886468.17086450034</v>
      </c>
      <c r="Q240" s="2">
        <f t="shared" si="19"/>
        <v>9.953140898443108E-2</v>
      </c>
      <c r="R240" s="29" t="str">
        <f t="shared" si="20"/>
        <v>2 Test data (Sep-Nov)</v>
      </c>
      <c r="S240" s="29">
        <f t="shared" si="21"/>
        <v>0.93215158223729411</v>
      </c>
      <c r="T240" s="29">
        <f t="shared" si="22"/>
        <v>792006.07367539965</v>
      </c>
      <c r="U240" s="2">
        <f t="shared" si="23"/>
        <v>1.7634718612305981E-2</v>
      </c>
    </row>
    <row r="241" spans="1:21">
      <c r="A241">
        <v>9692</v>
      </c>
      <c r="B241" s="1">
        <v>45961</v>
      </c>
      <c r="C241">
        <v>5</v>
      </c>
      <c r="D241">
        <v>1</v>
      </c>
      <c r="E241" t="s">
        <v>7</v>
      </c>
      <c r="F241" s="3">
        <v>1003500</v>
      </c>
      <c r="G241" s="3">
        <v>1122942.1500000001</v>
      </c>
      <c r="H241">
        <v>5</v>
      </c>
      <c r="I241" s="3">
        <v>-119442.15000000014</v>
      </c>
      <c r="J241" s="3">
        <v>119442.15000000014</v>
      </c>
      <c r="K241" s="2">
        <v>0.106365363522956</v>
      </c>
      <c r="L241" s="6">
        <v>-0.106365363522956</v>
      </c>
      <c r="M241" t="s">
        <v>38</v>
      </c>
      <c r="N241">
        <f>SUMIFS(Actuals!$F:$F,Actuals!$A:$A,$A241,Actuals!$D:$D,$D241,Actuals!$B:$B,EDATE($B241,-12))</f>
        <v>908472.15</v>
      </c>
      <c r="O241">
        <f>AVERAGE(SUMIFS(Actuals!$F:$F,Actuals!$A:$A,$A241,Actuals!$D:$D,$D241,Actuals!$B:$B,EOMONTH(DATE(2025,$C241-1,1),0))/SUMIFS(Actuals!$F:$F,Actuals!$A:$A,$A241,Actuals!$D:$D,$D241,Actuals!$B:$B,EOMONTH(DATE(2024,$C241-1,1),0)),
 SUMIFS(Actuals!$F:$F,Actuals!$A:$A,$A241,Actuals!$D:$D,$D241,Actuals!$B:$B,EOMONTH(DATE(2025,$C241-2,1),0))/SUMIFS(Actuals!$F:$F,Actuals!$A:$A,$A241,Actuals!$D:$D,$D241,Actuals!$B:$B,EOMONTH(DATE(2024,$C241-2,1),0)),
 SUMIFS(Actuals!$F:$F,Actuals!$A:$A,$A241,Actuals!$D:$D,$D241,Actuals!$B:$B,EOMONTH(DATE(2025,$C241-3,1),0))/SUMIFS(Actuals!$F:$F,Actuals!$A:$A,$A241,Actuals!$D:$D,$D241,Actuals!$B:$B,EOMONTH(DATE(2024,$C241-3,1),0))
)</f>
        <v>1.2478948298613908</v>
      </c>
      <c r="P241" s="29">
        <f t="shared" si="18"/>
        <v>1133677.6990580619</v>
      </c>
      <c r="Q241" s="2">
        <f t="shared" si="19"/>
        <v>9.5601977876258269E-3</v>
      </c>
      <c r="R241" s="29" t="str">
        <f t="shared" si="20"/>
        <v>1 train date (May-Aug)</v>
      </c>
      <c r="S241" s="29">
        <f t="shared" si="21"/>
        <v>0.93215158223729411</v>
      </c>
      <c r="T241" s="29">
        <f t="shared" si="22"/>
        <v>935414.11277512461</v>
      </c>
      <c r="U241" s="2">
        <f t="shared" si="23"/>
        <v>0.16699705966587461</v>
      </c>
    </row>
    <row r="242" spans="1:21">
      <c r="A242">
        <v>9692</v>
      </c>
      <c r="B242" s="1">
        <v>45961</v>
      </c>
      <c r="C242">
        <v>6</v>
      </c>
      <c r="D242">
        <v>1</v>
      </c>
      <c r="E242" t="s">
        <v>7</v>
      </c>
      <c r="F242" s="3">
        <v>1003500</v>
      </c>
      <c r="G242" s="3">
        <v>1122942.1500000001</v>
      </c>
      <c r="H242">
        <v>4</v>
      </c>
      <c r="I242" s="3">
        <v>-119442.15000000014</v>
      </c>
      <c r="J242" s="3">
        <v>119442.15000000014</v>
      </c>
      <c r="K242" s="2">
        <v>0.106365363522956</v>
      </c>
      <c r="L242" s="6">
        <v>-0.106365363522956</v>
      </c>
      <c r="M242" t="s">
        <v>38</v>
      </c>
      <c r="N242">
        <f>SUMIFS(Actuals!$F:$F,Actuals!$A:$A,$A242,Actuals!$D:$D,$D242,Actuals!$B:$B,EDATE($B242,-12))</f>
        <v>908472.15</v>
      </c>
      <c r="O242">
        <f>AVERAGE(SUMIFS(Actuals!$F:$F,Actuals!$A:$A,$A242,Actuals!$D:$D,$D242,Actuals!$B:$B,EOMONTH(DATE(2025,$C242-1,1),0))/SUMIFS(Actuals!$F:$F,Actuals!$A:$A,$A242,Actuals!$D:$D,$D242,Actuals!$B:$B,EOMONTH(DATE(2024,$C242-1,1),0)),
 SUMIFS(Actuals!$F:$F,Actuals!$A:$A,$A242,Actuals!$D:$D,$D242,Actuals!$B:$B,EOMONTH(DATE(2025,$C242-2,1),0))/SUMIFS(Actuals!$F:$F,Actuals!$A:$A,$A242,Actuals!$D:$D,$D242,Actuals!$B:$B,EOMONTH(DATE(2024,$C242-2,1),0)),
 SUMIFS(Actuals!$F:$F,Actuals!$A:$A,$A242,Actuals!$D:$D,$D242,Actuals!$B:$B,EOMONTH(DATE(2025,$C242-3,1),0))/SUMIFS(Actuals!$F:$F,Actuals!$A:$A,$A242,Actuals!$D:$D,$D242,Actuals!$B:$B,EOMONTH(DATE(2024,$C242-3,1),0))
)</f>
        <v>1.1276231010636324</v>
      </c>
      <c r="P242" s="29">
        <f t="shared" si="18"/>
        <v>1024414.1830129455</v>
      </c>
      <c r="Q242" s="2">
        <f t="shared" si="19"/>
        <v>8.7740910773591196E-2</v>
      </c>
      <c r="R242" s="29" t="str">
        <f t="shared" si="20"/>
        <v>1 train date (May-Aug)</v>
      </c>
      <c r="S242" s="29">
        <f t="shared" si="21"/>
        <v>0.93215158223729411</v>
      </c>
      <c r="T242" s="29">
        <f t="shared" si="22"/>
        <v>935414.11277512461</v>
      </c>
      <c r="U242" s="2">
        <f t="shared" si="23"/>
        <v>0.16699705966587461</v>
      </c>
    </row>
    <row r="243" spans="1:21">
      <c r="A243">
        <v>9692</v>
      </c>
      <c r="B243" s="1">
        <v>45961</v>
      </c>
      <c r="C243">
        <v>7</v>
      </c>
      <c r="D243">
        <v>1</v>
      </c>
      <c r="E243" t="s">
        <v>7</v>
      </c>
      <c r="F243" s="3">
        <v>1057500</v>
      </c>
      <c r="G243" s="3">
        <v>1122942.1500000001</v>
      </c>
      <c r="H243">
        <v>3</v>
      </c>
      <c r="I243" s="3">
        <v>-65442.15000000014</v>
      </c>
      <c r="J243" s="3">
        <v>65442.15000000014</v>
      </c>
      <c r="K243" s="2">
        <v>5.8277401021949497E-2</v>
      </c>
      <c r="L243" s="6">
        <v>-5.8277401021949497E-2</v>
      </c>
      <c r="M243" t="s">
        <v>38</v>
      </c>
      <c r="N243">
        <f>SUMIFS(Actuals!$F:$F,Actuals!$A:$A,$A243,Actuals!$D:$D,$D243,Actuals!$B:$B,EDATE($B243,-12))</f>
        <v>908472.15</v>
      </c>
      <c r="O243">
        <f>AVERAGE(SUMIFS(Actuals!$F:$F,Actuals!$A:$A,$A243,Actuals!$D:$D,$D243,Actuals!$B:$B,EOMONTH(DATE(2025,$C243-1,1),0))/SUMIFS(Actuals!$F:$F,Actuals!$A:$A,$A243,Actuals!$D:$D,$D243,Actuals!$B:$B,EOMONTH(DATE(2024,$C243-1,1),0)),
 SUMIFS(Actuals!$F:$F,Actuals!$A:$A,$A243,Actuals!$D:$D,$D243,Actuals!$B:$B,EOMONTH(DATE(2025,$C243-2,1),0))/SUMIFS(Actuals!$F:$F,Actuals!$A:$A,$A243,Actuals!$D:$D,$D243,Actuals!$B:$B,EOMONTH(DATE(2024,$C243-2,1),0)),
 SUMIFS(Actuals!$F:$F,Actuals!$A:$A,$A243,Actuals!$D:$D,$D243,Actuals!$B:$B,EOMONTH(DATE(2025,$C243-3,1),0))/SUMIFS(Actuals!$F:$F,Actuals!$A:$A,$A243,Actuals!$D:$D,$D243,Actuals!$B:$B,EOMONTH(DATE(2024,$C243-3,1),0))
)</f>
        <v>1.0460672244437892</v>
      </c>
      <c r="P243" s="29">
        <f t="shared" si="18"/>
        <v>950322.94043498172</v>
      </c>
      <c r="Q243" s="2">
        <f t="shared" si="19"/>
        <v>0.15372048289844531</v>
      </c>
      <c r="R243" s="29" t="str">
        <f t="shared" si="20"/>
        <v>1 train date (May-Aug)</v>
      </c>
      <c r="S243" s="29">
        <f t="shared" si="21"/>
        <v>0.93215158223729411</v>
      </c>
      <c r="T243" s="29">
        <f t="shared" si="22"/>
        <v>985750.2982159385</v>
      </c>
      <c r="U243" s="2">
        <f t="shared" si="23"/>
        <v>0.12217178933399341</v>
      </c>
    </row>
    <row r="244" spans="1:21">
      <c r="A244">
        <v>9692</v>
      </c>
      <c r="B244" s="1">
        <v>45961</v>
      </c>
      <c r="C244">
        <v>8</v>
      </c>
      <c r="D244">
        <v>1</v>
      </c>
      <c r="E244" t="s">
        <v>7</v>
      </c>
      <c r="F244" s="3">
        <v>967500</v>
      </c>
      <c r="G244" s="3">
        <v>1122942.1500000001</v>
      </c>
      <c r="H244">
        <v>2</v>
      </c>
      <c r="I244" s="3">
        <v>-155442.15000000014</v>
      </c>
      <c r="J244" s="3">
        <v>155442.15000000014</v>
      </c>
      <c r="K244" s="2">
        <v>0.13842400519029399</v>
      </c>
      <c r="L244" s="6">
        <v>-0.13842400519029399</v>
      </c>
      <c r="M244" t="s">
        <v>38</v>
      </c>
      <c r="N244">
        <f>SUMIFS(Actuals!$F:$F,Actuals!$A:$A,$A244,Actuals!$D:$D,$D244,Actuals!$B:$B,EDATE($B244,-12))</f>
        <v>908472.15</v>
      </c>
      <c r="O244">
        <f>AVERAGE(SUMIFS(Actuals!$F:$F,Actuals!$A:$A,$A244,Actuals!$D:$D,$D244,Actuals!$B:$B,EOMONTH(DATE(2025,$C244-1,1),0))/SUMIFS(Actuals!$F:$F,Actuals!$A:$A,$A244,Actuals!$D:$D,$D244,Actuals!$B:$B,EOMONTH(DATE(2024,$C244-1,1),0)),
 SUMIFS(Actuals!$F:$F,Actuals!$A:$A,$A244,Actuals!$D:$D,$D244,Actuals!$B:$B,EOMONTH(DATE(2025,$C244-2,1),0))/SUMIFS(Actuals!$F:$F,Actuals!$A:$A,$A244,Actuals!$D:$D,$D244,Actuals!$B:$B,EOMONTH(DATE(2024,$C244-2,1),0)),
 SUMIFS(Actuals!$F:$F,Actuals!$A:$A,$A244,Actuals!$D:$D,$D244,Actuals!$B:$B,EOMONTH(DATE(2025,$C244-3,1),0))/SUMIFS(Actuals!$F:$F,Actuals!$A:$A,$A244,Actuals!$D:$D,$D244,Actuals!$B:$B,EOMONTH(DATE(2024,$C244-3,1),0))
)</f>
        <v>1.0331885489424044</v>
      </c>
      <c r="P244" s="29">
        <f t="shared" si="18"/>
        <v>938623.02241308638</v>
      </c>
      <c r="Q244" s="2">
        <f t="shared" si="19"/>
        <v>0.16413946843736674</v>
      </c>
      <c r="R244" s="29" t="str">
        <f t="shared" si="20"/>
        <v>1 train date (May-Aug)</v>
      </c>
      <c r="S244" s="29">
        <f t="shared" si="21"/>
        <v>0.93215158223729411</v>
      </c>
      <c r="T244" s="29">
        <f t="shared" si="22"/>
        <v>901856.65581458202</v>
      </c>
      <c r="U244" s="2">
        <f t="shared" si="23"/>
        <v>0.19688057322046207</v>
      </c>
    </row>
    <row r="245" spans="1:21">
      <c r="A245">
        <v>9692</v>
      </c>
      <c r="B245" s="1">
        <v>45961</v>
      </c>
      <c r="C245">
        <v>9</v>
      </c>
      <c r="D245">
        <v>1</v>
      </c>
      <c r="E245" t="s">
        <v>7</v>
      </c>
      <c r="F245" s="3">
        <v>967500</v>
      </c>
      <c r="G245" s="3">
        <v>1122942.1500000001</v>
      </c>
      <c r="H245">
        <v>1</v>
      </c>
      <c r="I245" s="3">
        <v>-155442.15000000014</v>
      </c>
      <c r="J245" s="3">
        <v>155442.15000000014</v>
      </c>
      <c r="K245" s="2">
        <v>0.13842400519029399</v>
      </c>
      <c r="L245" s="6">
        <v>-0.13842400519029399</v>
      </c>
      <c r="M245" t="s">
        <v>38</v>
      </c>
      <c r="N245">
        <f>SUMIFS(Actuals!$F:$F,Actuals!$A:$A,$A245,Actuals!$D:$D,$D245,Actuals!$B:$B,EDATE($B245,-12))</f>
        <v>908472.15</v>
      </c>
      <c r="O245">
        <f>AVERAGE(SUMIFS(Actuals!$F:$F,Actuals!$A:$A,$A245,Actuals!$D:$D,$D245,Actuals!$B:$B,EOMONTH(DATE(2025,$C245-1,1),0))/SUMIFS(Actuals!$F:$F,Actuals!$A:$A,$A245,Actuals!$D:$D,$D245,Actuals!$B:$B,EOMONTH(DATE(2024,$C245-1,1),0)),
 SUMIFS(Actuals!$F:$F,Actuals!$A:$A,$A245,Actuals!$D:$D,$D245,Actuals!$B:$B,EOMONTH(DATE(2025,$C245-2,1),0))/SUMIFS(Actuals!$F:$F,Actuals!$A:$A,$A245,Actuals!$D:$D,$D245,Actuals!$B:$B,EOMONTH(DATE(2024,$C245-2,1),0)),
 SUMIFS(Actuals!$F:$F,Actuals!$A:$A,$A245,Actuals!$D:$D,$D245,Actuals!$B:$B,EOMONTH(DATE(2025,$C245-3,1),0))/SUMIFS(Actuals!$F:$F,Actuals!$A:$A,$A245,Actuals!$D:$D,$D245,Actuals!$B:$B,EOMONTH(DATE(2024,$C245-3,1),0))
)</f>
        <v>0.91999332564672887</v>
      </c>
      <c r="P245" s="29">
        <f t="shared" si="18"/>
        <v>835788.3145359339</v>
      </c>
      <c r="Q245" s="2">
        <f t="shared" si="19"/>
        <v>0.25571560873733895</v>
      </c>
      <c r="R245" s="29" t="str">
        <f t="shared" si="20"/>
        <v>2 Test data (Sep-Nov)</v>
      </c>
      <c r="S245" s="29">
        <f t="shared" si="21"/>
        <v>0.93215158223729411</v>
      </c>
      <c r="T245" s="29">
        <f t="shared" si="22"/>
        <v>901856.65581458202</v>
      </c>
      <c r="U245" s="2">
        <f t="shared" si="23"/>
        <v>0.19688057322046207</v>
      </c>
    </row>
    <row r="246" spans="1:21">
      <c r="A246">
        <v>9692</v>
      </c>
      <c r="B246" s="1">
        <v>45961</v>
      </c>
      <c r="C246">
        <v>10</v>
      </c>
      <c r="D246">
        <v>1</v>
      </c>
      <c r="E246" t="s">
        <v>7</v>
      </c>
      <c r="F246" s="3">
        <v>1192224.8360521081</v>
      </c>
      <c r="G246" s="3">
        <v>1122942.1500000001</v>
      </c>
      <c r="H246">
        <v>0</v>
      </c>
      <c r="I246" s="3">
        <v>69282.686052107951</v>
      </c>
      <c r="J246" s="3">
        <v>69282.686052107951</v>
      </c>
      <c r="K246" s="2">
        <v>6.1697466830422203E-2</v>
      </c>
      <c r="L246" s="6">
        <v>6.1697466830422203E-2</v>
      </c>
      <c r="M246" t="s">
        <v>38</v>
      </c>
      <c r="N246">
        <f>SUMIFS(Actuals!$F:$F,Actuals!$A:$A,$A246,Actuals!$D:$D,$D246,Actuals!$B:$B,EDATE($B246,-12))</f>
        <v>908472.15</v>
      </c>
      <c r="O246">
        <f>AVERAGE(SUMIFS(Actuals!$F:$F,Actuals!$A:$A,$A246,Actuals!$D:$D,$D246,Actuals!$B:$B,EOMONTH(DATE(2025,$C246-1,1),0))/SUMIFS(Actuals!$F:$F,Actuals!$A:$A,$A246,Actuals!$D:$D,$D246,Actuals!$B:$B,EOMONTH(DATE(2024,$C246-1,1),0)),
 SUMIFS(Actuals!$F:$F,Actuals!$A:$A,$A246,Actuals!$D:$D,$D246,Actuals!$B:$B,EOMONTH(DATE(2025,$C246-2,1),0))/SUMIFS(Actuals!$F:$F,Actuals!$A:$A,$A246,Actuals!$D:$D,$D246,Actuals!$B:$B,EOMONTH(DATE(2024,$C246-2,1),0)),
 SUMIFS(Actuals!$F:$F,Actuals!$A:$A,$A246,Actuals!$D:$D,$D246,Actuals!$B:$B,EOMONTH(DATE(2025,$C246-3,1),0))/SUMIFS(Actuals!$F:$F,Actuals!$A:$A,$A246,Actuals!$D:$D,$D246,Actuals!$B:$B,EOMONTH(DATE(2024,$C246-3,1),0))
)</f>
        <v>0.80409035727118228</v>
      </c>
      <c r="P246" s="29">
        <f t="shared" si="18"/>
        <v>730493.69566441909</v>
      </c>
      <c r="Q246" s="2">
        <f t="shared" si="19"/>
        <v>0.34948234362347252</v>
      </c>
      <c r="R246" s="29" t="str">
        <f t="shared" si="20"/>
        <v>2 Test data (Sep-Nov)</v>
      </c>
      <c r="S246" s="29">
        <f t="shared" si="21"/>
        <v>0.93215158223729411</v>
      </c>
      <c r="T246" s="29">
        <f t="shared" si="22"/>
        <v>1111334.2673085711</v>
      </c>
      <c r="U246" s="2">
        <f t="shared" si="23"/>
        <v>1.0337026436694888E-2</v>
      </c>
    </row>
    <row r="247" spans="1:21">
      <c r="A247">
        <v>9692</v>
      </c>
      <c r="B247" s="1">
        <v>45991</v>
      </c>
      <c r="C247">
        <v>5</v>
      </c>
      <c r="D247">
        <v>1</v>
      </c>
      <c r="E247" t="s">
        <v>7</v>
      </c>
      <c r="F247" s="3">
        <v>925200</v>
      </c>
      <c r="G247" s="3">
        <v>775785.15</v>
      </c>
      <c r="H247">
        <v>6</v>
      </c>
      <c r="I247" s="3">
        <v>149414.84999999998</v>
      </c>
      <c r="J247" s="3">
        <v>149414.84999999998</v>
      </c>
      <c r="K247" s="2">
        <v>0.19259823418893701</v>
      </c>
      <c r="L247" s="6">
        <v>0.19259823418893701</v>
      </c>
      <c r="M247" t="s">
        <v>38</v>
      </c>
      <c r="N247">
        <f>SUMIFS(Actuals!$F:$F,Actuals!$A:$A,$A247,Actuals!$D:$D,$D247,Actuals!$B:$B,EDATE($B247,-12))</f>
        <v>714254.4</v>
      </c>
      <c r="O247">
        <f>AVERAGE(SUMIFS(Actuals!$F:$F,Actuals!$A:$A,$A247,Actuals!$D:$D,$D247,Actuals!$B:$B,EOMONTH(DATE(2025,$C247-1,1),0))/SUMIFS(Actuals!$F:$F,Actuals!$A:$A,$A247,Actuals!$D:$D,$D247,Actuals!$B:$B,EOMONTH(DATE(2024,$C247-1,1),0)),
 SUMIFS(Actuals!$F:$F,Actuals!$A:$A,$A247,Actuals!$D:$D,$D247,Actuals!$B:$B,EOMONTH(DATE(2025,$C247-2,1),0))/SUMIFS(Actuals!$F:$F,Actuals!$A:$A,$A247,Actuals!$D:$D,$D247,Actuals!$B:$B,EOMONTH(DATE(2024,$C247-2,1),0)),
 SUMIFS(Actuals!$F:$F,Actuals!$A:$A,$A247,Actuals!$D:$D,$D247,Actuals!$B:$B,EOMONTH(DATE(2025,$C247-3,1),0))/SUMIFS(Actuals!$F:$F,Actuals!$A:$A,$A247,Actuals!$D:$D,$D247,Actuals!$B:$B,EOMONTH(DATE(2024,$C247-3,1),0))
)</f>
        <v>1.2478948298613908</v>
      </c>
      <c r="P247" s="29">
        <f t="shared" si="18"/>
        <v>891314.37296574982</v>
      </c>
      <c r="Q247" s="2">
        <f t="shared" si="19"/>
        <v>0.14891909566166586</v>
      </c>
      <c r="R247" s="29" t="str">
        <f t="shared" si="20"/>
        <v>1 train date (May-Aug)</v>
      </c>
      <c r="S247" s="29">
        <f t="shared" si="21"/>
        <v>0.93215158223729411</v>
      </c>
      <c r="T247" s="29">
        <f t="shared" si="22"/>
        <v>862426.6438859445</v>
      </c>
      <c r="U247" s="2">
        <f t="shared" si="23"/>
        <v>0.11168233097262106</v>
      </c>
    </row>
    <row r="248" spans="1:21">
      <c r="A248">
        <v>9692</v>
      </c>
      <c r="B248" s="1">
        <v>45991</v>
      </c>
      <c r="C248">
        <v>6</v>
      </c>
      <c r="D248">
        <v>1</v>
      </c>
      <c r="E248" t="s">
        <v>7</v>
      </c>
      <c r="F248" s="3">
        <v>877500</v>
      </c>
      <c r="G248" s="3">
        <v>775785.15</v>
      </c>
      <c r="H248">
        <v>5</v>
      </c>
      <c r="I248" s="3">
        <v>101714.84999999998</v>
      </c>
      <c r="J248" s="3">
        <v>101714.84999999998</v>
      </c>
      <c r="K248" s="2">
        <v>0.13111213845740699</v>
      </c>
      <c r="L248" s="6">
        <v>0.13111213845740699</v>
      </c>
      <c r="M248" t="s">
        <v>38</v>
      </c>
      <c r="N248">
        <f>SUMIFS(Actuals!$F:$F,Actuals!$A:$A,$A248,Actuals!$D:$D,$D248,Actuals!$B:$B,EDATE($B248,-12))</f>
        <v>714254.4</v>
      </c>
      <c r="O248">
        <f>AVERAGE(SUMIFS(Actuals!$F:$F,Actuals!$A:$A,$A248,Actuals!$D:$D,$D248,Actuals!$B:$B,EOMONTH(DATE(2025,$C248-1,1),0))/SUMIFS(Actuals!$F:$F,Actuals!$A:$A,$A248,Actuals!$D:$D,$D248,Actuals!$B:$B,EOMONTH(DATE(2024,$C248-1,1),0)),
 SUMIFS(Actuals!$F:$F,Actuals!$A:$A,$A248,Actuals!$D:$D,$D248,Actuals!$B:$B,EOMONTH(DATE(2025,$C248-2,1),0))/SUMIFS(Actuals!$F:$F,Actuals!$A:$A,$A248,Actuals!$D:$D,$D248,Actuals!$B:$B,EOMONTH(DATE(2024,$C248-2,1),0)),
 SUMIFS(Actuals!$F:$F,Actuals!$A:$A,$A248,Actuals!$D:$D,$D248,Actuals!$B:$B,EOMONTH(DATE(2025,$C248-3,1),0))/SUMIFS(Actuals!$F:$F,Actuals!$A:$A,$A248,Actuals!$D:$D,$D248,Actuals!$B:$B,EOMONTH(DATE(2024,$C248-3,1),0))
)</f>
        <v>1.1276231010636324</v>
      </c>
      <c r="P248" s="29">
        <f t="shared" si="18"/>
        <v>805409.7614763442</v>
      </c>
      <c r="Q248" s="2">
        <f t="shared" si="19"/>
        <v>3.8186618390857532E-2</v>
      </c>
      <c r="R248" s="29" t="str">
        <f t="shared" si="20"/>
        <v>1 train date (May-Aug)</v>
      </c>
      <c r="S248" s="29">
        <f t="shared" si="21"/>
        <v>0.93215158223729411</v>
      </c>
      <c r="T248" s="29">
        <f t="shared" si="22"/>
        <v>817963.01341322553</v>
      </c>
      <c r="U248" s="2">
        <f t="shared" si="23"/>
        <v>5.4367969550880822E-2</v>
      </c>
    </row>
    <row r="249" spans="1:21">
      <c r="A249">
        <v>9692</v>
      </c>
      <c r="B249" s="1">
        <v>45991</v>
      </c>
      <c r="C249">
        <v>7</v>
      </c>
      <c r="D249">
        <v>1</v>
      </c>
      <c r="E249" t="s">
        <v>7</v>
      </c>
      <c r="F249" s="3">
        <v>810933.08788673871</v>
      </c>
      <c r="G249" s="3">
        <v>775785.15</v>
      </c>
      <c r="H249">
        <v>4</v>
      </c>
      <c r="I249" s="3">
        <v>35147.937886738684</v>
      </c>
      <c r="J249" s="3">
        <v>35147.937886738684</v>
      </c>
      <c r="K249" s="2">
        <v>4.5306278274002403E-2</v>
      </c>
      <c r="L249" s="6">
        <v>4.5306278274002403E-2</v>
      </c>
      <c r="M249" t="s">
        <v>38</v>
      </c>
      <c r="N249">
        <f>SUMIFS(Actuals!$F:$F,Actuals!$A:$A,$A249,Actuals!$D:$D,$D249,Actuals!$B:$B,EDATE($B249,-12))</f>
        <v>714254.4</v>
      </c>
      <c r="O249">
        <f>AVERAGE(SUMIFS(Actuals!$F:$F,Actuals!$A:$A,$A249,Actuals!$D:$D,$D249,Actuals!$B:$B,EOMONTH(DATE(2025,$C249-1,1),0))/SUMIFS(Actuals!$F:$F,Actuals!$A:$A,$A249,Actuals!$D:$D,$D249,Actuals!$B:$B,EOMONTH(DATE(2024,$C249-1,1),0)),
 SUMIFS(Actuals!$F:$F,Actuals!$A:$A,$A249,Actuals!$D:$D,$D249,Actuals!$B:$B,EOMONTH(DATE(2025,$C249-2,1),0))/SUMIFS(Actuals!$F:$F,Actuals!$A:$A,$A249,Actuals!$D:$D,$D249,Actuals!$B:$B,EOMONTH(DATE(2024,$C249-2,1),0)),
 SUMIFS(Actuals!$F:$F,Actuals!$A:$A,$A249,Actuals!$D:$D,$D249,Actuals!$B:$B,EOMONTH(DATE(2025,$C249-3,1),0))/SUMIFS(Actuals!$F:$F,Actuals!$A:$A,$A249,Actuals!$D:$D,$D249,Actuals!$B:$B,EOMONTH(DATE(2024,$C249-3,1),0))
)</f>
        <v>1.0460672244437892</v>
      </c>
      <c r="P249" s="29">
        <f t="shared" si="18"/>
        <v>747158.11775476404</v>
      </c>
      <c r="Q249" s="2">
        <f t="shared" si="19"/>
        <v>3.690072212033961E-2</v>
      </c>
      <c r="R249" s="29" t="str">
        <f t="shared" si="20"/>
        <v>1 train date (May-Aug)</v>
      </c>
      <c r="S249" s="29">
        <f t="shared" si="21"/>
        <v>0.93215158223729411</v>
      </c>
      <c r="T249" s="29">
        <f t="shared" si="22"/>
        <v>755912.56096219819</v>
      </c>
      <c r="U249" s="2">
        <f t="shared" si="23"/>
        <v>2.5616098784311401E-2</v>
      </c>
    </row>
    <row r="250" spans="1:21">
      <c r="A250">
        <v>9692</v>
      </c>
      <c r="B250" s="1">
        <v>45991</v>
      </c>
      <c r="C250">
        <v>8</v>
      </c>
      <c r="D250">
        <v>1</v>
      </c>
      <c r="E250" t="s">
        <v>7</v>
      </c>
      <c r="F250" s="3">
        <v>901155.33837551402</v>
      </c>
      <c r="G250" s="3">
        <v>775785.15</v>
      </c>
      <c r="H250">
        <v>3</v>
      </c>
      <c r="I250" s="3">
        <v>125370.188375514</v>
      </c>
      <c r="J250" s="3">
        <v>125370.188375514</v>
      </c>
      <c r="K250" s="2">
        <v>0.161604264241864</v>
      </c>
      <c r="L250" s="6">
        <v>0.161604264241864</v>
      </c>
      <c r="M250" t="s">
        <v>38</v>
      </c>
      <c r="N250">
        <f>SUMIFS(Actuals!$F:$F,Actuals!$A:$A,$A250,Actuals!$D:$D,$D250,Actuals!$B:$B,EDATE($B250,-12))</f>
        <v>714254.4</v>
      </c>
      <c r="O250">
        <f>AVERAGE(SUMIFS(Actuals!$F:$F,Actuals!$A:$A,$A250,Actuals!$D:$D,$D250,Actuals!$B:$B,EOMONTH(DATE(2025,$C250-1,1),0))/SUMIFS(Actuals!$F:$F,Actuals!$A:$A,$A250,Actuals!$D:$D,$D250,Actuals!$B:$B,EOMONTH(DATE(2024,$C250-1,1),0)),
 SUMIFS(Actuals!$F:$F,Actuals!$A:$A,$A250,Actuals!$D:$D,$D250,Actuals!$B:$B,EOMONTH(DATE(2025,$C250-2,1),0))/SUMIFS(Actuals!$F:$F,Actuals!$A:$A,$A250,Actuals!$D:$D,$D250,Actuals!$B:$B,EOMONTH(DATE(2024,$C250-2,1),0)),
 SUMIFS(Actuals!$F:$F,Actuals!$A:$A,$A250,Actuals!$D:$D,$D250,Actuals!$B:$B,EOMONTH(DATE(2025,$C250-3,1),0))/SUMIFS(Actuals!$F:$F,Actuals!$A:$A,$A250,Actuals!$D:$D,$D250,Actuals!$B:$B,EOMONTH(DATE(2024,$C250-3,1),0))
)</f>
        <v>1.0331885489424044</v>
      </c>
      <c r="P250" s="29">
        <f t="shared" si="18"/>
        <v>737959.46711172769</v>
      </c>
      <c r="Q250" s="2">
        <f t="shared" si="19"/>
        <v>4.8757936251128724E-2</v>
      </c>
      <c r="R250" s="29" t="str">
        <f t="shared" si="20"/>
        <v>1 train date (May-Aug)</v>
      </c>
      <c r="S250" s="29">
        <f t="shared" si="21"/>
        <v>0.93215158223729411</v>
      </c>
      <c r="T250" s="29">
        <f t="shared" si="22"/>
        <v>840013.37450831954</v>
      </c>
      <c r="U250" s="2">
        <f t="shared" si="23"/>
        <v>8.2791252846641253E-2</v>
      </c>
    </row>
    <row r="251" spans="1:21">
      <c r="A251">
        <v>9692</v>
      </c>
      <c r="B251" s="1">
        <v>45991</v>
      </c>
      <c r="C251">
        <v>9</v>
      </c>
      <c r="D251">
        <v>1</v>
      </c>
      <c r="E251" t="s">
        <v>7</v>
      </c>
      <c r="F251" s="3">
        <v>718767.50506803486</v>
      </c>
      <c r="G251" s="3">
        <v>775785.15</v>
      </c>
      <c r="H251">
        <v>2</v>
      </c>
      <c r="I251" s="3">
        <v>-57017.644931965158</v>
      </c>
      <c r="J251" s="3">
        <v>57017.644931965158</v>
      </c>
      <c r="K251" s="2">
        <v>7.3496695485812197E-2</v>
      </c>
      <c r="L251" s="6">
        <v>-7.3496695485812197E-2</v>
      </c>
      <c r="M251" t="s">
        <v>38</v>
      </c>
      <c r="N251">
        <f>SUMIFS(Actuals!$F:$F,Actuals!$A:$A,$A251,Actuals!$D:$D,$D251,Actuals!$B:$B,EDATE($B251,-12))</f>
        <v>714254.4</v>
      </c>
      <c r="O251">
        <f>AVERAGE(SUMIFS(Actuals!$F:$F,Actuals!$A:$A,$A251,Actuals!$D:$D,$D251,Actuals!$B:$B,EOMONTH(DATE(2025,$C251-1,1),0))/SUMIFS(Actuals!$F:$F,Actuals!$A:$A,$A251,Actuals!$D:$D,$D251,Actuals!$B:$B,EOMONTH(DATE(2024,$C251-1,1),0)),
 SUMIFS(Actuals!$F:$F,Actuals!$A:$A,$A251,Actuals!$D:$D,$D251,Actuals!$B:$B,EOMONTH(DATE(2025,$C251-2,1),0))/SUMIFS(Actuals!$F:$F,Actuals!$A:$A,$A251,Actuals!$D:$D,$D251,Actuals!$B:$B,EOMONTH(DATE(2024,$C251-2,1),0)),
 SUMIFS(Actuals!$F:$F,Actuals!$A:$A,$A251,Actuals!$D:$D,$D251,Actuals!$B:$B,EOMONTH(DATE(2025,$C251-3,1),0))/SUMIFS(Actuals!$F:$F,Actuals!$A:$A,$A251,Actuals!$D:$D,$D251,Actuals!$B:$B,EOMONTH(DATE(2024,$C251-3,1),0))
)</f>
        <v>0.91999332564672887</v>
      </c>
      <c r="P251" s="29">
        <f t="shared" si="18"/>
        <v>657109.2808138089</v>
      </c>
      <c r="Q251" s="2">
        <f t="shared" si="19"/>
        <v>0.15297517513217559</v>
      </c>
      <c r="R251" s="29" t="str">
        <f t="shared" si="20"/>
        <v>2 Test data (Sep-Nov)</v>
      </c>
      <c r="S251" s="29">
        <f t="shared" si="21"/>
        <v>0.93215158223729411</v>
      </c>
      <c r="T251" s="29">
        <f t="shared" si="22"/>
        <v>670000.26710992097</v>
      </c>
      <c r="U251" s="2">
        <f t="shared" si="23"/>
        <v>0.13635847874901841</v>
      </c>
    </row>
    <row r="252" spans="1:21">
      <c r="A252">
        <v>9692</v>
      </c>
      <c r="B252" s="1">
        <v>45991</v>
      </c>
      <c r="C252">
        <v>10</v>
      </c>
      <c r="D252">
        <v>1</v>
      </c>
      <c r="E252" t="s">
        <v>7</v>
      </c>
      <c r="F252" s="3">
        <v>723078.56623357511</v>
      </c>
      <c r="G252" s="3">
        <v>775785.15</v>
      </c>
      <c r="H252">
        <v>1</v>
      </c>
      <c r="I252" s="3">
        <v>-52706.583766424912</v>
      </c>
      <c r="J252" s="3">
        <v>52706.583766424912</v>
      </c>
      <c r="K252" s="2">
        <v>6.7939665726296602E-2</v>
      </c>
      <c r="L252" s="6">
        <v>-6.7939665726296602E-2</v>
      </c>
      <c r="M252" t="s">
        <v>38</v>
      </c>
      <c r="N252">
        <f>SUMIFS(Actuals!$F:$F,Actuals!$A:$A,$A252,Actuals!$D:$D,$D252,Actuals!$B:$B,EDATE($B252,-12))</f>
        <v>714254.4</v>
      </c>
      <c r="O252">
        <f>AVERAGE(SUMIFS(Actuals!$F:$F,Actuals!$A:$A,$A252,Actuals!$D:$D,$D252,Actuals!$B:$B,EOMONTH(DATE(2025,$C252-1,1),0))/SUMIFS(Actuals!$F:$F,Actuals!$A:$A,$A252,Actuals!$D:$D,$D252,Actuals!$B:$B,EOMONTH(DATE(2024,$C252-1,1),0)),
 SUMIFS(Actuals!$F:$F,Actuals!$A:$A,$A252,Actuals!$D:$D,$D252,Actuals!$B:$B,EOMONTH(DATE(2025,$C252-2,1),0))/SUMIFS(Actuals!$F:$F,Actuals!$A:$A,$A252,Actuals!$D:$D,$D252,Actuals!$B:$B,EOMONTH(DATE(2024,$C252-2,1),0)),
 SUMIFS(Actuals!$F:$F,Actuals!$A:$A,$A252,Actuals!$D:$D,$D252,Actuals!$B:$B,EOMONTH(DATE(2025,$C252-3,1),0))/SUMIFS(Actuals!$F:$F,Actuals!$A:$A,$A252,Actuals!$D:$D,$D252,Actuals!$B:$B,EOMONTH(DATE(2024,$C252-3,1),0))
)</f>
        <v>0.80409035727118228</v>
      </c>
      <c r="P252" s="29">
        <f t="shared" si="18"/>
        <v>574325.07567851397</v>
      </c>
      <c r="Q252" s="2">
        <f t="shared" si="19"/>
        <v>0.2596853965579079</v>
      </c>
      <c r="R252" s="29" t="str">
        <f t="shared" si="20"/>
        <v>2 Test data (Sep-Nov)</v>
      </c>
      <c r="S252" s="29">
        <f t="shared" si="21"/>
        <v>0.93215158223729411</v>
      </c>
      <c r="T252" s="29">
        <f t="shared" si="22"/>
        <v>674018.82959650108</v>
      </c>
      <c r="U252" s="2">
        <f t="shared" si="23"/>
        <v>0.13117848466614621</v>
      </c>
    </row>
    <row r="253" spans="1:21">
      <c r="A253">
        <v>9692</v>
      </c>
      <c r="B253" s="1">
        <v>45991</v>
      </c>
      <c r="C253">
        <v>11</v>
      </c>
      <c r="D253">
        <v>1</v>
      </c>
      <c r="E253" t="s">
        <v>7</v>
      </c>
      <c r="F253" s="3">
        <v>723078.45000000007</v>
      </c>
      <c r="G253" s="3">
        <v>775785.15</v>
      </c>
      <c r="H253">
        <v>0</v>
      </c>
      <c r="I253" s="3">
        <v>-52706.699999999953</v>
      </c>
      <c r="J253" s="3">
        <v>52706.699999999953</v>
      </c>
      <c r="K253" s="2">
        <v>6.7939815553313895E-2</v>
      </c>
      <c r="L253" s="6">
        <v>-6.7939815553313895E-2</v>
      </c>
      <c r="M253" t="s">
        <v>38</v>
      </c>
      <c r="N253">
        <f>SUMIFS(Actuals!$F:$F,Actuals!$A:$A,$A253,Actuals!$D:$D,$D253,Actuals!$B:$B,EDATE($B253,-12))</f>
        <v>714254.4</v>
      </c>
      <c r="O253">
        <f>AVERAGE(SUMIFS(Actuals!$F:$F,Actuals!$A:$A,$A253,Actuals!$D:$D,$D253,Actuals!$B:$B,EOMONTH(DATE(2025,$C253-1,1),0))/SUMIFS(Actuals!$F:$F,Actuals!$A:$A,$A253,Actuals!$D:$D,$D253,Actuals!$B:$B,EOMONTH(DATE(2024,$C253-1,1),0)),
 SUMIFS(Actuals!$F:$F,Actuals!$A:$A,$A253,Actuals!$D:$D,$D253,Actuals!$B:$B,EOMONTH(DATE(2025,$C253-2,1),0))/SUMIFS(Actuals!$F:$F,Actuals!$A:$A,$A253,Actuals!$D:$D,$D253,Actuals!$B:$B,EOMONTH(DATE(2024,$C253-2,1),0)),
 SUMIFS(Actuals!$F:$F,Actuals!$A:$A,$A253,Actuals!$D:$D,$D253,Actuals!$B:$B,EOMONTH(DATE(2025,$C253-3,1),0))/SUMIFS(Actuals!$F:$F,Actuals!$A:$A,$A253,Actuals!$D:$D,$D253,Actuals!$B:$B,EOMONTH(DATE(2024,$C253-3,1),0))
)</f>
        <v>0.94960664761375202</v>
      </c>
      <c r="P253" s="29">
        <f t="shared" si="18"/>
        <v>678260.7263273719</v>
      </c>
      <c r="Q253" s="2">
        <f t="shared" si="19"/>
        <v>0.12571060901672082</v>
      </c>
      <c r="R253" s="29" t="str">
        <f t="shared" si="20"/>
        <v>2 Test data (Sep-Nov)</v>
      </c>
      <c r="S253" s="29">
        <f t="shared" si="21"/>
        <v>0.93215158223729411</v>
      </c>
      <c r="T253" s="29">
        <f t="shared" si="22"/>
        <v>674018.72124919028</v>
      </c>
      <c r="U253" s="2">
        <f t="shared" si="23"/>
        <v>0.1311786243276373</v>
      </c>
    </row>
    <row r="254" spans="1:21">
      <c r="A254">
        <v>9700</v>
      </c>
      <c r="B254" s="1">
        <v>45808</v>
      </c>
      <c r="C254">
        <v>5</v>
      </c>
      <c r="D254">
        <v>1</v>
      </c>
      <c r="E254" t="s">
        <v>7</v>
      </c>
      <c r="F254" s="3">
        <v>1131878.41875</v>
      </c>
      <c r="G254" s="3">
        <v>1136061.9000000001</v>
      </c>
      <c r="H254">
        <v>0</v>
      </c>
      <c r="I254" s="3">
        <v>-4183.4812500001863</v>
      </c>
      <c r="J254" s="3">
        <v>4183.4812500001863</v>
      </c>
      <c r="K254" s="2">
        <v>3.6824412912713502E-3</v>
      </c>
      <c r="L254" s="6">
        <v>-3.6824412912713502E-3</v>
      </c>
      <c r="M254" t="s">
        <v>40</v>
      </c>
      <c r="N254">
        <f>SUMIFS(Actuals!$F:$F,Actuals!$A:$A,$A254,Actuals!$D:$D,$D254,Actuals!$B:$B,EDATE($B254,-12))</f>
        <v>1213420.05</v>
      </c>
      <c r="O254">
        <f>AVERAGE(SUMIFS(Actuals!$F:$F,Actuals!$A:$A,$A254,Actuals!$D:$D,$D254,Actuals!$B:$B,EOMONTH(DATE(2025,$C254-1,1),0))/SUMIFS(Actuals!$F:$F,Actuals!$A:$A,$A254,Actuals!$D:$D,$D254,Actuals!$B:$B,EOMONTH(DATE(2024,$C254-1,1),0)),
 SUMIFS(Actuals!$F:$F,Actuals!$A:$A,$A254,Actuals!$D:$D,$D254,Actuals!$B:$B,EOMONTH(DATE(2025,$C254-2,1),0))/SUMIFS(Actuals!$F:$F,Actuals!$A:$A,$A254,Actuals!$D:$D,$D254,Actuals!$B:$B,EOMONTH(DATE(2024,$C254-2,1),0)),
 SUMIFS(Actuals!$F:$F,Actuals!$A:$A,$A254,Actuals!$D:$D,$D254,Actuals!$B:$B,EOMONTH(DATE(2025,$C254-3,1),0))/SUMIFS(Actuals!$F:$F,Actuals!$A:$A,$A254,Actuals!$D:$D,$D254,Actuals!$B:$B,EOMONTH(DATE(2024,$C254-3,1),0))
)</f>
        <v>1.0384009357053565</v>
      </c>
      <c r="P254" s="29">
        <f t="shared" si="18"/>
        <v>1260016.5153236405</v>
      </c>
      <c r="Q254" s="2">
        <f t="shared" si="19"/>
        <v>0.10910903298811481</v>
      </c>
      <c r="R254" s="29" t="str">
        <f t="shared" si="20"/>
        <v>1 train date (May-Aug)</v>
      </c>
      <c r="S254" s="29">
        <f t="shared" si="21"/>
        <v>1.0247686841986505</v>
      </c>
      <c r="T254" s="29">
        <f t="shared" si="22"/>
        <v>1159913.5578552866</v>
      </c>
      <c r="U254" s="2">
        <f t="shared" si="23"/>
        <v>2.0995033681955617E-2</v>
      </c>
    </row>
    <row r="255" spans="1:21">
      <c r="A255">
        <v>9700</v>
      </c>
      <c r="B255" s="1">
        <v>45838</v>
      </c>
      <c r="C255">
        <v>5</v>
      </c>
      <c r="D255">
        <v>1</v>
      </c>
      <c r="E255" t="s">
        <v>7</v>
      </c>
      <c r="F255" s="3">
        <v>1126219.02665625</v>
      </c>
      <c r="G255" s="3">
        <v>1056393.45</v>
      </c>
      <c r="H255">
        <v>1</v>
      </c>
      <c r="I255" s="3">
        <v>69825.57665625005</v>
      </c>
      <c r="J255" s="3">
        <v>69825.57665625005</v>
      </c>
      <c r="K255" s="2">
        <v>6.6098077999489704E-2</v>
      </c>
      <c r="L255" s="6">
        <v>6.6098077999489704E-2</v>
      </c>
      <c r="M255" t="s">
        <v>40</v>
      </c>
      <c r="N255">
        <f>SUMIFS(Actuals!$F:$F,Actuals!$A:$A,$A255,Actuals!$D:$D,$D255,Actuals!$B:$B,EDATE($B255,-12))</f>
        <v>1134679.05</v>
      </c>
      <c r="O255">
        <f>AVERAGE(SUMIFS(Actuals!$F:$F,Actuals!$A:$A,$A255,Actuals!$D:$D,$D255,Actuals!$B:$B,EOMONTH(DATE(2025,$C255-1,1),0))/SUMIFS(Actuals!$F:$F,Actuals!$A:$A,$A255,Actuals!$D:$D,$D255,Actuals!$B:$B,EOMONTH(DATE(2024,$C255-1,1),0)),
 SUMIFS(Actuals!$F:$F,Actuals!$A:$A,$A255,Actuals!$D:$D,$D255,Actuals!$B:$B,EOMONTH(DATE(2025,$C255-2,1),0))/SUMIFS(Actuals!$F:$F,Actuals!$A:$A,$A255,Actuals!$D:$D,$D255,Actuals!$B:$B,EOMONTH(DATE(2024,$C255-2,1),0)),
 SUMIFS(Actuals!$F:$F,Actuals!$A:$A,$A255,Actuals!$D:$D,$D255,Actuals!$B:$B,EOMONTH(DATE(2025,$C255-3,1),0))/SUMIFS(Actuals!$F:$F,Actuals!$A:$A,$A255,Actuals!$D:$D,$D255,Actuals!$B:$B,EOMONTH(DATE(2024,$C255-3,1),0))
)</f>
        <v>1.0384009357053565</v>
      </c>
      <c r="P255" s="29">
        <f t="shared" si="18"/>
        <v>1178251.787245265</v>
      </c>
      <c r="Q255" s="2">
        <f t="shared" si="19"/>
        <v>0.11535317380590066</v>
      </c>
      <c r="R255" s="29" t="str">
        <f t="shared" si="20"/>
        <v>1 train date (May-Aug)</v>
      </c>
      <c r="S255" s="29">
        <f t="shared" si="21"/>
        <v>1.0247686841986505</v>
      </c>
      <c r="T255" s="29">
        <f t="shared" si="22"/>
        <v>1154113.9900660103</v>
      </c>
      <c r="U255" s="2">
        <f t="shared" si="23"/>
        <v>9.2503924618247413E-2</v>
      </c>
    </row>
    <row r="256" spans="1:21">
      <c r="A256">
        <v>9700</v>
      </c>
      <c r="B256" s="1">
        <v>45838</v>
      </c>
      <c r="C256">
        <v>6</v>
      </c>
      <c r="D256">
        <v>1</v>
      </c>
      <c r="E256" t="s">
        <v>7</v>
      </c>
      <c r="F256" s="3">
        <v>1159066.0348369482</v>
      </c>
      <c r="G256" s="3">
        <v>1056393.45</v>
      </c>
      <c r="H256">
        <v>0</v>
      </c>
      <c r="I256" s="3">
        <v>102672.5848369482</v>
      </c>
      <c r="J256" s="3">
        <v>102672.5848369482</v>
      </c>
      <c r="K256" s="2">
        <v>9.7191614390403705E-2</v>
      </c>
      <c r="L256" s="6">
        <v>9.7191614390403705E-2</v>
      </c>
      <c r="M256" t="s">
        <v>40</v>
      </c>
      <c r="N256">
        <f>SUMIFS(Actuals!$F:$F,Actuals!$A:$A,$A256,Actuals!$D:$D,$D256,Actuals!$B:$B,EDATE($B256,-12))</f>
        <v>1134679.05</v>
      </c>
      <c r="O256">
        <f>AVERAGE(SUMIFS(Actuals!$F:$F,Actuals!$A:$A,$A256,Actuals!$D:$D,$D256,Actuals!$B:$B,EOMONTH(DATE(2025,$C256-1,1),0))/SUMIFS(Actuals!$F:$F,Actuals!$A:$A,$A256,Actuals!$D:$D,$D256,Actuals!$B:$B,EOMONTH(DATE(2024,$C256-1,1),0)),
 SUMIFS(Actuals!$F:$F,Actuals!$A:$A,$A256,Actuals!$D:$D,$D256,Actuals!$B:$B,EOMONTH(DATE(2025,$C256-2,1),0))/SUMIFS(Actuals!$F:$F,Actuals!$A:$A,$A256,Actuals!$D:$D,$D256,Actuals!$B:$B,EOMONTH(DATE(2024,$C256-2,1),0)),
 SUMIFS(Actuals!$F:$F,Actuals!$A:$A,$A256,Actuals!$D:$D,$D256,Actuals!$B:$B,EOMONTH(DATE(2025,$C256-3,1),0))/SUMIFS(Actuals!$F:$F,Actuals!$A:$A,$A256,Actuals!$D:$D,$D256,Actuals!$B:$B,EOMONTH(DATE(2024,$C256-3,1),0))
)</f>
        <v>1.0168106633730756</v>
      </c>
      <c r="P256" s="29">
        <f t="shared" si="18"/>
        <v>1153753.7575460311</v>
      </c>
      <c r="Q256" s="2">
        <f t="shared" si="19"/>
        <v>9.2162922390356741E-2</v>
      </c>
      <c r="R256" s="29" t="str">
        <f t="shared" si="20"/>
        <v>1 train date (May-Aug)</v>
      </c>
      <c r="S256" s="29">
        <f t="shared" si="21"/>
        <v>1.0247686841986505</v>
      </c>
      <c r="T256" s="29">
        <f t="shared" si="22"/>
        <v>1187774.5754192066</v>
      </c>
      <c r="U256" s="2">
        <f t="shared" si="23"/>
        <v>0.12436760699264719</v>
      </c>
    </row>
    <row r="257" spans="1:21">
      <c r="A257">
        <v>9700</v>
      </c>
      <c r="B257" s="1">
        <v>45869</v>
      </c>
      <c r="C257">
        <v>5</v>
      </c>
      <c r="D257">
        <v>1</v>
      </c>
      <c r="E257" t="s">
        <v>7</v>
      </c>
      <c r="F257" s="3">
        <v>1120587.9315229687</v>
      </c>
      <c r="G257" s="3">
        <v>1180173.6000000001</v>
      </c>
      <c r="H257">
        <v>2</v>
      </c>
      <c r="I257" s="3">
        <v>-59585.668477031402</v>
      </c>
      <c r="J257" s="3">
        <v>59585.668477031402</v>
      </c>
      <c r="K257" s="2">
        <v>5.0488901359114803E-2</v>
      </c>
      <c r="L257" s="6">
        <v>-5.0488901359114803E-2</v>
      </c>
      <c r="M257" t="s">
        <v>40</v>
      </c>
      <c r="N257">
        <f>SUMIFS(Actuals!$F:$F,Actuals!$A:$A,$A257,Actuals!$D:$D,$D257,Actuals!$B:$B,EDATE($B257,-12))</f>
        <v>1032566.85</v>
      </c>
      <c r="O257">
        <f>AVERAGE(SUMIFS(Actuals!$F:$F,Actuals!$A:$A,$A257,Actuals!$D:$D,$D257,Actuals!$B:$B,EOMONTH(DATE(2025,$C257-1,1),0))/SUMIFS(Actuals!$F:$F,Actuals!$A:$A,$A257,Actuals!$D:$D,$D257,Actuals!$B:$B,EOMONTH(DATE(2024,$C257-1,1),0)),
 SUMIFS(Actuals!$F:$F,Actuals!$A:$A,$A257,Actuals!$D:$D,$D257,Actuals!$B:$B,EOMONTH(DATE(2025,$C257-2,1),0))/SUMIFS(Actuals!$F:$F,Actuals!$A:$A,$A257,Actuals!$D:$D,$D257,Actuals!$B:$B,EOMONTH(DATE(2024,$C257-2,1),0)),
 SUMIFS(Actuals!$F:$F,Actuals!$A:$A,$A257,Actuals!$D:$D,$D257,Actuals!$B:$B,EOMONTH(DATE(2025,$C257-3,1),0))/SUMIFS(Actuals!$F:$F,Actuals!$A:$A,$A257,Actuals!$D:$D,$D257,Actuals!$B:$B,EOMONTH(DATE(2024,$C257-3,1),0))
)</f>
        <v>1.0384009357053565</v>
      </c>
      <c r="P257" s="29">
        <f t="shared" si="18"/>
        <v>1072218.3832183324</v>
      </c>
      <c r="Q257" s="2">
        <f t="shared" si="19"/>
        <v>9.1474014315917299E-2</v>
      </c>
      <c r="R257" s="29" t="str">
        <f t="shared" si="20"/>
        <v>1 train date (May-Aug)</v>
      </c>
      <c r="S257" s="29">
        <f t="shared" si="21"/>
        <v>1.0247686841986505</v>
      </c>
      <c r="T257" s="29">
        <f t="shared" si="22"/>
        <v>1148343.4201156802</v>
      </c>
      <c r="U257" s="2">
        <f t="shared" si="23"/>
        <v>2.6970760813764934E-2</v>
      </c>
    </row>
    <row r="258" spans="1:21">
      <c r="A258">
        <v>9700</v>
      </c>
      <c r="B258" s="1">
        <v>45869</v>
      </c>
      <c r="C258">
        <v>6</v>
      </c>
      <c r="D258">
        <v>1</v>
      </c>
      <c r="E258" t="s">
        <v>7</v>
      </c>
      <c r="F258" s="3">
        <v>1123090.8099061798</v>
      </c>
      <c r="G258" s="3">
        <v>1180173.6000000001</v>
      </c>
      <c r="H258">
        <v>1</v>
      </c>
      <c r="I258" s="3">
        <v>-57082.790093820309</v>
      </c>
      <c r="J258" s="3">
        <v>57082.790093820309</v>
      </c>
      <c r="K258" s="2">
        <v>4.8368129988520601E-2</v>
      </c>
      <c r="L258" s="6">
        <v>-4.8368129988520601E-2</v>
      </c>
      <c r="M258" t="s">
        <v>40</v>
      </c>
      <c r="N258">
        <f>SUMIFS(Actuals!$F:$F,Actuals!$A:$A,$A258,Actuals!$D:$D,$D258,Actuals!$B:$B,EDATE($B258,-12))</f>
        <v>1032566.85</v>
      </c>
      <c r="O258">
        <f>AVERAGE(SUMIFS(Actuals!$F:$F,Actuals!$A:$A,$A258,Actuals!$D:$D,$D258,Actuals!$B:$B,EOMONTH(DATE(2025,$C258-1,1),0))/SUMIFS(Actuals!$F:$F,Actuals!$A:$A,$A258,Actuals!$D:$D,$D258,Actuals!$B:$B,EOMONTH(DATE(2024,$C258-1,1),0)),
 SUMIFS(Actuals!$F:$F,Actuals!$A:$A,$A258,Actuals!$D:$D,$D258,Actuals!$B:$B,EOMONTH(DATE(2025,$C258-2,1),0))/SUMIFS(Actuals!$F:$F,Actuals!$A:$A,$A258,Actuals!$D:$D,$D258,Actuals!$B:$B,EOMONTH(DATE(2024,$C258-2,1),0)),
 SUMIFS(Actuals!$F:$F,Actuals!$A:$A,$A258,Actuals!$D:$D,$D258,Actuals!$B:$B,EOMONTH(DATE(2025,$C258-3,1),0))/SUMIFS(Actuals!$F:$F,Actuals!$A:$A,$A258,Actuals!$D:$D,$D258,Actuals!$B:$B,EOMONTH(DATE(2024,$C258-3,1),0))
)</f>
        <v>1.0168106633730756</v>
      </c>
      <c r="P258" s="29">
        <f t="shared" ref="P258:P321" si="24">N258*O258</f>
        <v>1049924.9837255471</v>
      </c>
      <c r="Q258" s="2">
        <f t="shared" ref="Q258:Q321" si="25">IFERROR(ABS(P258-G258)/ABS(G258),"")</f>
        <v>0.11036394668924385</v>
      </c>
      <c r="R258" s="29" t="str">
        <f t="shared" ref="R258:R321" si="26">IF(C258&lt;=8,"1 train date (May-Aug)","2 Test data (Sep-Nov)")</f>
        <v>1 train date (May-Aug)</v>
      </c>
      <c r="S258" s="29">
        <f t="shared" ref="S258:S321" si="27">1/(1+AVERAGEIFS($L:$L,$A:$A,$A258,$R:$R,"1 train date (May-Aug)"))</f>
        <v>1.0247686841986505</v>
      </c>
      <c r="T258" s="29">
        <f t="shared" ref="T258:T321" si="28">F258*S258</f>
        <v>1150908.2915031526</v>
      </c>
      <c r="U258" s="2">
        <f t="shared" ref="U258:U321" si="29">IFERROR(ABS(T258-G258)/ABS(G258),"")</f>
        <v>2.479746072683503E-2</v>
      </c>
    </row>
    <row r="259" spans="1:21">
      <c r="A259">
        <v>9700</v>
      </c>
      <c r="B259" s="1">
        <v>45869</v>
      </c>
      <c r="C259">
        <v>7</v>
      </c>
      <c r="D259">
        <v>1</v>
      </c>
      <c r="E259" t="s">
        <v>7</v>
      </c>
      <c r="F259" s="3">
        <v>1066957.3845000002</v>
      </c>
      <c r="G259" s="3">
        <v>1180173.6000000001</v>
      </c>
      <c r="H259">
        <v>0</v>
      </c>
      <c r="I259" s="3">
        <v>-113216.21549999993</v>
      </c>
      <c r="J259" s="3">
        <v>113216.21549999993</v>
      </c>
      <c r="K259" s="2">
        <v>9.5931831977939405E-2</v>
      </c>
      <c r="L259" s="6">
        <v>-9.5931831977939405E-2</v>
      </c>
      <c r="M259" t="s">
        <v>40</v>
      </c>
      <c r="N259">
        <f>SUMIFS(Actuals!$F:$F,Actuals!$A:$A,$A259,Actuals!$D:$D,$D259,Actuals!$B:$B,EDATE($B259,-12))</f>
        <v>1032566.85</v>
      </c>
      <c r="O259">
        <f>AVERAGE(SUMIFS(Actuals!$F:$F,Actuals!$A:$A,$A259,Actuals!$D:$D,$D259,Actuals!$B:$B,EOMONTH(DATE(2025,$C259-1,1),0))/SUMIFS(Actuals!$F:$F,Actuals!$A:$A,$A259,Actuals!$D:$D,$D259,Actuals!$B:$B,EOMONTH(DATE(2024,$C259-1,1),0)),
 SUMIFS(Actuals!$F:$F,Actuals!$A:$A,$A259,Actuals!$D:$D,$D259,Actuals!$B:$B,EOMONTH(DATE(2025,$C259-2,1),0))/SUMIFS(Actuals!$F:$F,Actuals!$A:$A,$A259,Actuals!$D:$D,$D259,Actuals!$B:$B,EOMONTH(DATE(2024,$C259-2,1),0)),
 SUMIFS(Actuals!$F:$F,Actuals!$A:$A,$A259,Actuals!$D:$D,$D259,Actuals!$B:$B,EOMONTH(DATE(2025,$C259-3,1),0))/SUMIFS(Actuals!$F:$F,Actuals!$A:$A,$A259,Actuals!$D:$D,$D259,Actuals!$B:$B,EOMONTH(DATE(2024,$C259-3,1),0))
)</f>
        <v>0.99745403565558177</v>
      </c>
      <c r="P259" s="29">
        <f t="shared" si="24"/>
        <v>1029937.9716166718</v>
      </c>
      <c r="Q259" s="2">
        <f t="shared" si="25"/>
        <v>0.12729960099372525</v>
      </c>
      <c r="R259" s="29" t="str">
        <f t="shared" si="26"/>
        <v>1 train date (May-Aug)</v>
      </c>
      <c r="S259" s="29">
        <f t="shared" si="27"/>
        <v>1.0247686841986505</v>
      </c>
      <c r="T259" s="29">
        <f t="shared" si="28"/>
        <v>1093384.5150100987</v>
      </c>
      <c r="U259" s="2">
        <f t="shared" si="29"/>
        <v>7.3539253030148605E-2</v>
      </c>
    </row>
    <row r="260" spans="1:21">
      <c r="A260">
        <v>9700</v>
      </c>
      <c r="B260" s="1">
        <v>45900</v>
      </c>
      <c r="C260">
        <v>5</v>
      </c>
      <c r="D260">
        <v>1</v>
      </c>
      <c r="E260" t="s">
        <v>7</v>
      </c>
      <c r="F260" s="3">
        <v>1114984.9918653539</v>
      </c>
      <c r="G260" s="3">
        <v>1110995.1000000001</v>
      </c>
      <c r="H260">
        <v>3</v>
      </c>
      <c r="I260" s="3">
        <v>3989.8918653537985</v>
      </c>
      <c r="J260" s="3">
        <v>3989.8918653537985</v>
      </c>
      <c r="K260" s="2">
        <v>3.5912776441172399E-3</v>
      </c>
      <c r="L260" s="6">
        <v>3.5912776441172399E-3</v>
      </c>
      <c r="M260" t="s">
        <v>40</v>
      </c>
      <c r="N260">
        <f>SUMIFS(Actuals!$F:$F,Actuals!$A:$A,$A260,Actuals!$D:$D,$D260,Actuals!$B:$B,EDATE($B260,-12))</f>
        <v>1147618.3500000001</v>
      </c>
      <c r="O260">
        <f>AVERAGE(SUMIFS(Actuals!$F:$F,Actuals!$A:$A,$A260,Actuals!$D:$D,$D260,Actuals!$B:$B,EOMONTH(DATE(2025,$C260-1,1),0))/SUMIFS(Actuals!$F:$F,Actuals!$A:$A,$A260,Actuals!$D:$D,$D260,Actuals!$B:$B,EOMONTH(DATE(2024,$C260-1,1),0)),
 SUMIFS(Actuals!$F:$F,Actuals!$A:$A,$A260,Actuals!$D:$D,$D260,Actuals!$B:$B,EOMONTH(DATE(2025,$C260-2,1),0))/SUMIFS(Actuals!$F:$F,Actuals!$A:$A,$A260,Actuals!$D:$D,$D260,Actuals!$B:$B,EOMONTH(DATE(2024,$C260-2,1),0)),
 SUMIFS(Actuals!$F:$F,Actuals!$A:$A,$A260,Actuals!$D:$D,$D260,Actuals!$B:$B,EOMONTH(DATE(2025,$C260-3,1),0))/SUMIFS(Actuals!$F:$F,Actuals!$A:$A,$A260,Actuals!$D:$D,$D260,Actuals!$B:$B,EOMONTH(DATE(2024,$C260-3,1),0))
)</f>
        <v>1.0384009357053565</v>
      </c>
      <c r="P260" s="29">
        <f t="shared" si="24"/>
        <v>1191687.9684726375</v>
      </c>
      <c r="Q260" s="2">
        <f t="shared" si="25"/>
        <v>7.2631165045316012E-2</v>
      </c>
      <c r="R260" s="29" t="str">
        <f t="shared" si="26"/>
        <v>1 train date (May-Aug)</v>
      </c>
      <c r="S260" s="29">
        <f t="shared" si="27"/>
        <v>1.0247686841986505</v>
      </c>
      <c r="T260" s="29">
        <f t="shared" si="28"/>
        <v>1142601.7030151018</v>
      </c>
      <c r="U260" s="2">
        <f t="shared" si="29"/>
        <v>2.8448913064604647E-2</v>
      </c>
    </row>
    <row r="261" spans="1:21">
      <c r="A261">
        <v>9700</v>
      </c>
      <c r="B261" s="1">
        <v>45900</v>
      </c>
      <c r="C261">
        <v>6</v>
      </c>
      <c r="D261">
        <v>1</v>
      </c>
      <c r="E261" t="s">
        <v>7</v>
      </c>
      <c r="F261" s="3">
        <v>1137539.800559782</v>
      </c>
      <c r="G261" s="3">
        <v>1110995.1000000001</v>
      </c>
      <c r="H261">
        <v>2</v>
      </c>
      <c r="I261" s="3">
        <v>26544.700559781864</v>
      </c>
      <c r="J261" s="3">
        <v>26544.700559781864</v>
      </c>
      <c r="K261" s="2">
        <v>2.3892725143235899E-2</v>
      </c>
      <c r="L261" s="6">
        <v>2.3892725143235899E-2</v>
      </c>
      <c r="M261" t="s">
        <v>40</v>
      </c>
      <c r="N261">
        <f>SUMIFS(Actuals!$F:$F,Actuals!$A:$A,$A261,Actuals!$D:$D,$D261,Actuals!$B:$B,EDATE($B261,-12))</f>
        <v>1147618.3500000001</v>
      </c>
      <c r="O261">
        <f>AVERAGE(SUMIFS(Actuals!$F:$F,Actuals!$A:$A,$A261,Actuals!$D:$D,$D261,Actuals!$B:$B,EOMONTH(DATE(2025,$C261-1,1),0))/SUMIFS(Actuals!$F:$F,Actuals!$A:$A,$A261,Actuals!$D:$D,$D261,Actuals!$B:$B,EOMONTH(DATE(2024,$C261-1,1),0)),
 SUMIFS(Actuals!$F:$F,Actuals!$A:$A,$A261,Actuals!$D:$D,$D261,Actuals!$B:$B,EOMONTH(DATE(2025,$C261-2,1),0))/SUMIFS(Actuals!$F:$F,Actuals!$A:$A,$A261,Actuals!$D:$D,$D261,Actuals!$B:$B,EOMONTH(DATE(2024,$C261-2,1),0)),
 SUMIFS(Actuals!$F:$F,Actuals!$A:$A,$A261,Actuals!$D:$D,$D261,Actuals!$B:$B,EOMONTH(DATE(2025,$C261-3,1),0))/SUMIFS(Actuals!$F:$F,Actuals!$A:$A,$A261,Actuals!$D:$D,$D261,Actuals!$B:$B,EOMONTH(DATE(2024,$C261-3,1),0))
)</f>
        <v>1.0168106633730756</v>
      </c>
      <c r="P261" s="29">
        <f t="shared" si="24"/>
        <v>1166910.5757626146</v>
      </c>
      <c r="Q261" s="2">
        <f t="shared" si="25"/>
        <v>5.0329183056355975E-2</v>
      </c>
      <c r="R261" s="29" t="str">
        <f t="shared" si="26"/>
        <v>1 train date (May-Aug)</v>
      </c>
      <c r="S261" s="29">
        <f t="shared" si="27"/>
        <v>1.0247686841986505</v>
      </c>
      <c r="T261" s="29">
        <f t="shared" si="28"/>
        <v>1165715.1646432432</v>
      </c>
      <c r="U261" s="2">
        <f t="shared" si="29"/>
        <v>4.9253200705604454E-2</v>
      </c>
    </row>
    <row r="262" spans="1:21">
      <c r="A262">
        <v>9700</v>
      </c>
      <c r="B262" s="1">
        <v>45900</v>
      </c>
      <c r="C262">
        <v>7</v>
      </c>
      <c r="D262">
        <v>1</v>
      </c>
      <c r="E262" t="s">
        <v>7</v>
      </c>
      <c r="F262" s="3">
        <v>1077626.9583450002</v>
      </c>
      <c r="G262" s="3">
        <v>1110995.1000000001</v>
      </c>
      <c r="H262">
        <v>1</v>
      </c>
      <c r="I262" s="3">
        <v>-33368.141654999927</v>
      </c>
      <c r="J262" s="3">
        <v>33368.141654999927</v>
      </c>
      <c r="K262" s="2">
        <v>3.0034463387822299E-2</v>
      </c>
      <c r="L262" s="6">
        <v>-3.0034463387822299E-2</v>
      </c>
      <c r="M262" t="s">
        <v>40</v>
      </c>
      <c r="N262">
        <f>SUMIFS(Actuals!$F:$F,Actuals!$A:$A,$A262,Actuals!$D:$D,$D262,Actuals!$B:$B,EDATE($B262,-12))</f>
        <v>1147618.3500000001</v>
      </c>
      <c r="O262">
        <f>AVERAGE(SUMIFS(Actuals!$F:$F,Actuals!$A:$A,$A262,Actuals!$D:$D,$D262,Actuals!$B:$B,EOMONTH(DATE(2025,$C262-1,1),0))/SUMIFS(Actuals!$F:$F,Actuals!$A:$A,$A262,Actuals!$D:$D,$D262,Actuals!$B:$B,EOMONTH(DATE(2024,$C262-1,1),0)),
 SUMIFS(Actuals!$F:$F,Actuals!$A:$A,$A262,Actuals!$D:$D,$D262,Actuals!$B:$B,EOMONTH(DATE(2025,$C262-2,1),0))/SUMIFS(Actuals!$F:$F,Actuals!$A:$A,$A262,Actuals!$D:$D,$D262,Actuals!$B:$B,EOMONTH(DATE(2024,$C262-2,1),0)),
 SUMIFS(Actuals!$F:$F,Actuals!$A:$A,$A262,Actuals!$D:$D,$D262,Actuals!$B:$B,EOMONTH(DATE(2025,$C262-3,1),0))/SUMIFS(Actuals!$F:$F,Actuals!$A:$A,$A262,Actuals!$D:$D,$D262,Actuals!$B:$B,EOMONTH(DATE(2024,$C262-3,1),0))
)</f>
        <v>0.99745403565558177</v>
      </c>
      <c r="P262" s="29">
        <f t="shared" si="24"/>
        <v>1144696.5545999</v>
      </c>
      <c r="Q262" s="2">
        <f t="shared" si="25"/>
        <v>3.033447636258696E-2</v>
      </c>
      <c r="R262" s="29" t="str">
        <f t="shared" si="26"/>
        <v>1 train date (May-Aug)</v>
      </c>
      <c r="S262" s="29">
        <f t="shared" si="27"/>
        <v>1.0247686841986505</v>
      </c>
      <c r="T262" s="29">
        <f t="shared" si="28"/>
        <v>1104318.3601601997</v>
      </c>
      <c r="U262" s="2">
        <f t="shared" si="29"/>
        <v>6.0096933279007265E-3</v>
      </c>
    </row>
    <row r="263" spans="1:21">
      <c r="A263">
        <v>9700</v>
      </c>
      <c r="B263" s="1">
        <v>45900</v>
      </c>
      <c r="C263">
        <v>8</v>
      </c>
      <c r="D263">
        <v>1</v>
      </c>
      <c r="E263" t="s">
        <v>7</v>
      </c>
      <c r="F263" s="3">
        <v>1133711.3550948603</v>
      </c>
      <c r="G263" s="3">
        <v>1110995.1000000001</v>
      </c>
      <c r="H263">
        <v>0</v>
      </c>
      <c r="I263" s="3">
        <v>22716.255094860215</v>
      </c>
      <c r="J263" s="3">
        <v>22716.255094860215</v>
      </c>
      <c r="K263" s="2">
        <v>2.04467644320485E-2</v>
      </c>
      <c r="L263" s="6">
        <v>2.04467644320485E-2</v>
      </c>
      <c r="M263" t="s">
        <v>40</v>
      </c>
      <c r="N263">
        <f>SUMIFS(Actuals!$F:$F,Actuals!$A:$A,$A263,Actuals!$D:$D,$D263,Actuals!$B:$B,EDATE($B263,-12))</f>
        <v>1147618.3500000001</v>
      </c>
      <c r="O263">
        <f>AVERAGE(SUMIFS(Actuals!$F:$F,Actuals!$A:$A,$A263,Actuals!$D:$D,$D263,Actuals!$B:$B,EOMONTH(DATE(2025,$C263-1,1),0))/SUMIFS(Actuals!$F:$F,Actuals!$A:$A,$A263,Actuals!$D:$D,$D263,Actuals!$B:$B,EOMONTH(DATE(2024,$C263-1,1),0)),
 SUMIFS(Actuals!$F:$F,Actuals!$A:$A,$A263,Actuals!$D:$D,$D263,Actuals!$B:$B,EOMONTH(DATE(2025,$C263-2,1),0))/SUMIFS(Actuals!$F:$F,Actuals!$A:$A,$A263,Actuals!$D:$D,$D263,Actuals!$B:$B,EOMONTH(DATE(2024,$C263-2,1),0)),
 SUMIFS(Actuals!$F:$F,Actuals!$A:$A,$A263,Actuals!$D:$D,$D263,Actuals!$B:$B,EOMONTH(DATE(2025,$C263-3,1),0))/SUMIFS(Actuals!$F:$F,Actuals!$A:$A,$A263,Actuals!$D:$D,$D263,Actuals!$B:$B,EOMONTH(DATE(2024,$C263-3,1),0))
)</f>
        <v>1.003401836637307</v>
      </c>
      <c r="P263" s="29">
        <f t="shared" si="24"/>
        <v>1151522.360148676</v>
      </c>
      <c r="Q263" s="2">
        <f t="shared" si="25"/>
        <v>3.6478342837583957E-2</v>
      </c>
      <c r="R263" s="29" t="str">
        <f t="shared" si="26"/>
        <v>1 train date (May-Aug)</v>
      </c>
      <c r="S263" s="29">
        <f t="shared" si="27"/>
        <v>1.0247686841986505</v>
      </c>
      <c r="T263" s="29">
        <f t="shared" si="28"/>
        <v>1161791.8936216291</v>
      </c>
      <c r="U263" s="2">
        <f t="shared" si="29"/>
        <v>4.5721888081800728E-2</v>
      </c>
    </row>
    <row r="264" spans="1:21">
      <c r="A264">
        <v>9700</v>
      </c>
      <c r="B264" s="1">
        <v>45930</v>
      </c>
      <c r="C264">
        <v>5</v>
      </c>
      <c r="D264">
        <v>1</v>
      </c>
      <c r="E264" t="s">
        <v>7</v>
      </c>
      <c r="F264" s="3">
        <v>1109410.066906027</v>
      </c>
      <c r="G264" s="3">
        <v>1020115.35</v>
      </c>
      <c r="H264">
        <v>4</v>
      </c>
      <c r="I264" s="3">
        <v>89294.716906027053</v>
      </c>
      <c r="J264" s="3">
        <v>89294.716906027053</v>
      </c>
      <c r="K264" s="2">
        <v>8.7533941045027E-2</v>
      </c>
      <c r="L264" s="6">
        <v>8.7533941045027E-2</v>
      </c>
      <c r="M264" t="s">
        <v>40</v>
      </c>
      <c r="N264">
        <f>SUMIFS(Actuals!$F:$F,Actuals!$A:$A,$A264,Actuals!$D:$D,$D264,Actuals!$B:$B,EDATE($B264,-12))</f>
        <v>1034892</v>
      </c>
      <c r="O264">
        <f>AVERAGE(SUMIFS(Actuals!$F:$F,Actuals!$A:$A,$A264,Actuals!$D:$D,$D264,Actuals!$B:$B,EOMONTH(DATE(2025,$C264-1,1),0))/SUMIFS(Actuals!$F:$F,Actuals!$A:$A,$A264,Actuals!$D:$D,$D264,Actuals!$B:$B,EOMONTH(DATE(2024,$C264-1,1),0)),
 SUMIFS(Actuals!$F:$F,Actuals!$A:$A,$A264,Actuals!$D:$D,$D264,Actuals!$B:$B,EOMONTH(DATE(2025,$C264-2,1),0))/SUMIFS(Actuals!$F:$F,Actuals!$A:$A,$A264,Actuals!$D:$D,$D264,Actuals!$B:$B,EOMONTH(DATE(2024,$C264-2,1),0)),
 SUMIFS(Actuals!$F:$F,Actuals!$A:$A,$A264,Actuals!$D:$D,$D264,Actuals!$B:$B,EOMONTH(DATE(2025,$C264-3,1),0))/SUMIFS(Actuals!$F:$F,Actuals!$A:$A,$A264,Actuals!$D:$D,$D264,Actuals!$B:$B,EOMONTH(DATE(2024,$C264-3,1),0))
)</f>
        <v>1.0384009357053565</v>
      </c>
      <c r="P264" s="29">
        <f t="shared" si="24"/>
        <v>1074632.8211539879</v>
      </c>
      <c r="Q264" s="2">
        <f t="shared" si="25"/>
        <v>5.3442457418161504E-2</v>
      </c>
      <c r="R264" s="29" t="str">
        <f t="shared" si="26"/>
        <v>1 train date (May-Aug)</v>
      </c>
      <c r="S264" s="29">
        <f t="shared" si="27"/>
        <v>1.0247686841986505</v>
      </c>
      <c r="T264" s="29">
        <f t="shared" si="28"/>
        <v>1136888.6945000261</v>
      </c>
      <c r="U264" s="2">
        <f t="shared" si="29"/>
        <v>0.11447072578608496</v>
      </c>
    </row>
    <row r="265" spans="1:21">
      <c r="A265">
        <v>9700</v>
      </c>
      <c r="B265" s="1">
        <v>45930</v>
      </c>
      <c r="C265">
        <v>6</v>
      </c>
      <c r="D265">
        <v>1</v>
      </c>
      <c r="E265" t="s">
        <v>7</v>
      </c>
      <c r="F265" s="3">
        <v>1091250</v>
      </c>
      <c r="G265" s="3">
        <v>1020115.35</v>
      </c>
      <c r="H265">
        <v>3</v>
      </c>
      <c r="I265" s="3">
        <v>71134.650000000023</v>
      </c>
      <c r="J265" s="3">
        <v>71134.650000000023</v>
      </c>
      <c r="K265" s="2">
        <v>6.9731967076076304E-2</v>
      </c>
      <c r="L265" s="6">
        <v>6.9731967076076304E-2</v>
      </c>
      <c r="M265" t="s">
        <v>40</v>
      </c>
      <c r="N265">
        <f>SUMIFS(Actuals!$F:$F,Actuals!$A:$A,$A265,Actuals!$D:$D,$D265,Actuals!$B:$B,EDATE($B265,-12))</f>
        <v>1034892</v>
      </c>
      <c r="O265">
        <f>AVERAGE(SUMIFS(Actuals!$F:$F,Actuals!$A:$A,$A265,Actuals!$D:$D,$D265,Actuals!$B:$B,EOMONTH(DATE(2025,$C265-1,1),0))/SUMIFS(Actuals!$F:$F,Actuals!$A:$A,$A265,Actuals!$D:$D,$D265,Actuals!$B:$B,EOMONTH(DATE(2024,$C265-1,1),0)),
 SUMIFS(Actuals!$F:$F,Actuals!$A:$A,$A265,Actuals!$D:$D,$D265,Actuals!$B:$B,EOMONTH(DATE(2025,$C265-2,1),0))/SUMIFS(Actuals!$F:$F,Actuals!$A:$A,$A265,Actuals!$D:$D,$D265,Actuals!$B:$B,EOMONTH(DATE(2024,$C265-2,1),0)),
 SUMIFS(Actuals!$F:$F,Actuals!$A:$A,$A265,Actuals!$D:$D,$D265,Actuals!$B:$B,EOMONTH(DATE(2025,$C265-3,1),0))/SUMIFS(Actuals!$F:$F,Actuals!$A:$A,$A265,Actuals!$D:$D,$D265,Actuals!$B:$B,EOMONTH(DATE(2024,$C265-3,1),0))
)</f>
        <v>1.0168106633730756</v>
      </c>
      <c r="P265" s="29">
        <f t="shared" si="24"/>
        <v>1052289.2210394889</v>
      </c>
      <c r="Q265" s="2">
        <f t="shared" si="25"/>
        <v>3.1539444082954872E-2</v>
      </c>
      <c r="R265" s="29" t="str">
        <f t="shared" si="26"/>
        <v>1 train date (May-Aug)</v>
      </c>
      <c r="S265" s="29">
        <f t="shared" si="27"/>
        <v>1.0247686841986505</v>
      </c>
      <c r="T265" s="29">
        <f t="shared" si="28"/>
        <v>1118278.8266317775</v>
      </c>
      <c r="U265" s="2">
        <f t="shared" si="29"/>
        <v>9.6227820345784892E-2</v>
      </c>
    </row>
    <row r="266" spans="1:21">
      <c r="A266">
        <v>9700</v>
      </c>
      <c r="B266" s="1">
        <v>45930</v>
      </c>
      <c r="C266">
        <v>7</v>
      </c>
      <c r="D266">
        <v>1</v>
      </c>
      <c r="E266" t="s">
        <v>7</v>
      </c>
      <c r="F266" s="3">
        <v>1088403.2279284501</v>
      </c>
      <c r="G266" s="3">
        <v>1020115.35</v>
      </c>
      <c r="H266">
        <v>2</v>
      </c>
      <c r="I266" s="3">
        <v>68287.877928450122</v>
      </c>
      <c r="J266" s="3">
        <v>68287.877928450122</v>
      </c>
      <c r="K266" s="2">
        <v>6.69413296530144E-2</v>
      </c>
      <c r="L266" s="6">
        <v>6.69413296530144E-2</v>
      </c>
      <c r="M266" t="s">
        <v>40</v>
      </c>
      <c r="N266">
        <f>SUMIFS(Actuals!$F:$F,Actuals!$A:$A,$A266,Actuals!$D:$D,$D266,Actuals!$B:$B,EDATE($B266,-12))</f>
        <v>1034892</v>
      </c>
      <c r="O266">
        <f>AVERAGE(SUMIFS(Actuals!$F:$F,Actuals!$A:$A,$A266,Actuals!$D:$D,$D266,Actuals!$B:$B,EOMONTH(DATE(2025,$C266-1,1),0))/SUMIFS(Actuals!$F:$F,Actuals!$A:$A,$A266,Actuals!$D:$D,$D266,Actuals!$B:$B,EOMONTH(DATE(2024,$C266-1,1),0)),
 SUMIFS(Actuals!$F:$F,Actuals!$A:$A,$A266,Actuals!$D:$D,$D266,Actuals!$B:$B,EOMONTH(DATE(2025,$C266-2,1),0))/SUMIFS(Actuals!$F:$F,Actuals!$A:$A,$A266,Actuals!$D:$D,$D266,Actuals!$B:$B,EOMONTH(DATE(2024,$C266-2,1),0)),
 SUMIFS(Actuals!$F:$F,Actuals!$A:$A,$A266,Actuals!$D:$D,$D266,Actuals!$B:$B,EOMONTH(DATE(2025,$C266-3,1),0))/SUMIFS(Actuals!$F:$F,Actuals!$A:$A,$A266,Actuals!$D:$D,$D266,Actuals!$B:$B,EOMONTH(DATE(2024,$C266-3,1),0))
)</f>
        <v>0.99745403565558177</v>
      </c>
      <c r="P266" s="29">
        <f t="shared" si="24"/>
        <v>1032257.2018676763</v>
      </c>
      <c r="Q266" s="2">
        <f t="shared" si="25"/>
        <v>1.1902430316019031E-2</v>
      </c>
      <c r="R266" s="29" t="str">
        <f t="shared" si="26"/>
        <v>1 train date (May-Aug)</v>
      </c>
      <c r="S266" s="29">
        <f t="shared" si="27"/>
        <v>1.0247686841986505</v>
      </c>
      <c r="T266" s="29">
        <f t="shared" si="28"/>
        <v>1115361.5437618017</v>
      </c>
      <c r="U266" s="2">
        <f t="shared" si="29"/>
        <v>9.3368062505678112E-2</v>
      </c>
    </row>
    <row r="267" spans="1:21">
      <c r="A267">
        <v>9700</v>
      </c>
      <c r="B267" s="1">
        <v>45930</v>
      </c>
      <c r="C267">
        <v>8</v>
      </c>
      <c r="D267">
        <v>1</v>
      </c>
      <c r="E267" t="s">
        <v>7</v>
      </c>
      <c r="F267" s="3">
        <v>1058791.7346998109</v>
      </c>
      <c r="G267" s="3">
        <v>1020115.35</v>
      </c>
      <c r="H267">
        <v>1</v>
      </c>
      <c r="I267" s="3">
        <v>38676.384699810878</v>
      </c>
      <c r="J267" s="3">
        <v>38676.384699810878</v>
      </c>
      <c r="K267" s="2">
        <v>3.7913736617933298E-2</v>
      </c>
      <c r="L267" s="6">
        <v>3.7913736617933298E-2</v>
      </c>
      <c r="M267" t="s">
        <v>40</v>
      </c>
      <c r="N267">
        <f>SUMIFS(Actuals!$F:$F,Actuals!$A:$A,$A267,Actuals!$D:$D,$D267,Actuals!$B:$B,EDATE($B267,-12))</f>
        <v>1034892</v>
      </c>
      <c r="O267">
        <f>AVERAGE(SUMIFS(Actuals!$F:$F,Actuals!$A:$A,$A267,Actuals!$D:$D,$D267,Actuals!$B:$B,EOMONTH(DATE(2025,$C267-1,1),0))/SUMIFS(Actuals!$F:$F,Actuals!$A:$A,$A267,Actuals!$D:$D,$D267,Actuals!$B:$B,EOMONTH(DATE(2024,$C267-1,1),0)),
 SUMIFS(Actuals!$F:$F,Actuals!$A:$A,$A267,Actuals!$D:$D,$D267,Actuals!$B:$B,EOMONTH(DATE(2025,$C267-2,1),0))/SUMIFS(Actuals!$F:$F,Actuals!$A:$A,$A267,Actuals!$D:$D,$D267,Actuals!$B:$B,EOMONTH(DATE(2024,$C267-2,1),0)),
 SUMIFS(Actuals!$F:$F,Actuals!$A:$A,$A267,Actuals!$D:$D,$D267,Actuals!$B:$B,EOMONTH(DATE(2025,$C267-3,1),0))/SUMIFS(Actuals!$F:$F,Actuals!$A:$A,$A267,Actuals!$D:$D,$D267,Actuals!$B:$B,EOMONTH(DATE(2024,$C267-3,1),0))
)</f>
        <v>1.003401836637307</v>
      </c>
      <c r="P267" s="29">
        <f t="shared" si="24"/>
        <v>1038412.5335212559</v>
      </c>
      <c r="Q267" s="2">
        <f t="shared" si="25"/>
        <v>1.7936386822584298E-2</v>
      </c>
      <c r="R267" s="29" t="str">
        <f t="shared" si="26"/>
        <v>1 train date (May-Aug)</v>
      </c>
      <c r="S267" s="29">
        <f t="shared" si="27"/>
        <v>1.0247686841986505</v>
      </c>
      <c r="T267" s="29">
        <f t="shared" si="28"/>
        <v>1085016.6128087319</v>
      </c>
      <c r="U267" s="2">
        <f t="shared" si="29"/>
        <v>6.3621494185664276E-2</v>
      </c>
    </row>
    <row r="268" spans="1:21">
      <c r="A268">
        <v>9700</v>
      </c>
      <c r="B268" s="1">
        <v>45930</v>
      </c>
      <c r="C268">
        <v>9</v>
      </c>
      <c r="D268">
        <v>1</v>
      </c>
      <c r="E268" t="s">
        <v>7</v>
      </c>
      <c r="F268" s="3">
        <v>1125816.6128171899</v>
      </c>
      <c r="G268" s="3">
        <v>1020115.35</v>
      </c>
      <c r="H268">
        <v>0</v>
      </c>
      <c r="I268" s="3">
        <v>105701.26281718991</v>
      </c>
      <c r="J268" s="3">
        <v>105701.26281718991</v>
      </c>
      <c r="K268" s="2">
        <v>0.103616971176044</v>
      </c>
      <c r="L268" s="6">
        <v>0.103616971176044</v>
      </c>
      <c r="M268" t="s">
        <v>40</v>
      </c>
      <c r="N268">
        <f>SUMIFS(Actuals!$F:$F,Actuals!$A:$A,$A268,Actuals!$D:$D,$D268,Actuals!$B:$B,EDATE($B268,-12))</f>
        <v>1034892</v>
      </c>
      <c r="O268">
        <f>AVERAGE(SUMIFS(Actuals!$F:$F,Actuals!$A:$A,$A268,Actuals!$D:$D,$D268,Actuals!$B:$B,EOMONTH(DATE(2025,$C268-1,1),0))/SUMIFS(Actuals!$F:$F,Actuals!$A:$A,$A268,Actuals!$D:$D,$D268,Actuals!$B:$B,EOMONTH(DATE(2024,$C268-1,1),0)),
 SUMIFS(Actuals!$F:$F,Actuals!$A:$A,$A268,Actuals!$D:$D,$D268,Actuals!$B:$B,EOMONTH(DATE(2025,$C268-2,1),0))/SUMIFS(Actuals!$F:$F,Actuals!$A:$A,$A268,Actuals!$D:$D,$D268,Actuals!$B:$B,EOMONTH(DATE(2024,$C268-2,1),0)),
 SUMIFS(Actuals!$F:$F,Actuals!$A:$A,$A268,Actuals!$D:$D,$D268,Actuals!$B:$B,EOMONTH(DATE(2025,$C268-3,1),0))/SUMIFS(Actuals!$F:$F,Actuals!$A:$A,$A268,Actuals!$D:$D,$D268,Actuals!$B:$B,EOMONTH(DATE(2024,$C268-3,1),0))
)</f>
        <v>1.014015091891425</v>
      </c>
      <c r="P268" s="29">
        <f t="shared" si="24"/>
        <v>1049396.1064777006</v>
      </c>
      <c r="Q268" s="2">
        <f t="shared" si="25"/>
        <v>2.8703377983382627E-2</v>
      </c>
      <c r="R268" s="29" t="str">
        <f t="shared" si="26"/>
        <v>2 Test data (Sep-Nov)</v>
      </c>
      <c r="S268" s="29">
        <f t="shared" si="27"/>
        <v>1.0247686841986505</v>
      </c>
      <c r="T268" s="29">
        <f t="shared" si="28"/>
        <v>1153701.6089656532</v>
      </c>
      <c r="U268" s="2">
        <f t="shared" si="29"/>
        <v>0.13095211141137447</v>
      </c>
    </row>
    <row r="269" spans="1:21">
      <c r="A269">
        <v>9700</v>
      </c>
      <c r="B269" s="1">
        <v>45961</v>
      </c>
      <c r="C269">
        <v>5</v>
      </c>
      <c r="D269">
        <v>1</v>
      </c>
      <c r="E269" t="s">
        <v>7</v>
      </c>
      <c r="F269" s="3">
        <v>1103863.0165714968</v>
      </c>
      <c r="G269" s="3">
        <v>1172326.95</v>
      </c>
      <c r="H269">
        <v>5</v>
      </c>
      <c r="I269" s="3">
        <v>-68463.933428503107</v>
      </c>
      <c r="J269" s="3">
        <v>68463.933428503107</v>
      </c>
      <c r="K269" s="2">
        <v>5.8400033735045598E-2</v>
      </c>
      <c r="L269" s="6">
        <v>-5.8400033735045598E-2</v>
      </c>
      <c r="M269" t="s">
        <v>40</v>
      </c>
      <c r="N269">
        <f>SUMIFS(Actuals!$F:$F,Actuals!$A:$A,$A269,Actuals!$D:$D,$D269,Actuals!$B:$B,EDATE($B269,-12))</f>
        <v>1101073.95</v>
      </c>
      <c r="O269">
        <f>AVERAGE(SUMIFS(Actuals!$F:$F,Actuals!$A:$A,$A269,Actuals!$D:$D,$D269,Actuals!$B:$B,EOMONTH(DATE(2025,$C269-1,1),0))/SUMIFS(Actuals!$F:$F,Actuals!$A:$A,$A269,Actuals!$D:$D,$D269,Actuals!$B:$B,EOMONTH(DATE(2024,$C269-1,1),0)),
 SUMIFS(Actuals!$F:$F,Actuals!$A:$A,$A269,Actuals!$D:$D,$D269,Actuals!$B:$B,EOMONTH(DATE(2025,$C269-2,1),0))/SUMIFS(Actuals!$F:$F,Actuals!$A:$A,$A269,Actuals!$D:$D,$D269,Actuals!$B:$B,EOMONTH(DATE(2024,$C269-2,1),0)),
 SUMIFS(Actuals!$F:$F,Actuals!$A:$A,$A269,Actuals!$D:$D,$D269,Actuals!$B:$B,EOMONTH(DATE(2025,$C269-3,1),0))/SUMIFS(Actuals!$F:$F,Actuals!$A:$A,$A269,Actuals!$D:$D,$D269,Actuals!$B:$B,EOMONTH(DATE(2024,$C269-3,1),0))
)</f>
        <v>1.0384009357053565</v>
      </c>
      <c r="P269" s="29">
        <f t="shared" si="24"/>
        <v>1143356.2199607929</v>
      </c>
      <c r="Q269" s="2">
        <f t="shared" si="25"/>
        <v>2.4712159043351372E-2</v>
      </c>
      <c r="R269" s="29" t="str">
        <f t="shared" si="26"/>
        <v>1 train date (May-Aug)</v>
      </c>
      <c r="S269" s="29">
        <f t="shared" si="27"/>
        <v>1.0247686841986505</v>
      </c>
      <c r="T269" s="29">
        <f t="shared" si="28"/>
        <v>1131204.2510275259</v>
      </c>
      <c r="U269" s="2">
        <f t="shared" si="29"/>
        <v>3.5077841529169047E-2</v>
      </c>
    </row>
    <row r="270" spans="1:21">
      <c r="A270">
        <v>9700</v>
      </c>
      <c r="B270" s="1">
        <v>45961</v>
      </c>
      <c r="C270">
        <v>6</v>
      </c>
      <c r="D270">
        <v>1</v>
      </c>
      <c r="E270" t="s">
        <v>7</v>
      </c>
      <c r="F270" s="3">
        <v>1102500</v>
      </c>
      <c r="G270" s="3">
        <v>1172326.95</v>
      </c>
      <c r="H270">
        <v>4</v>
      </c>
      <c r="I270" s="3">
        <v>-69826.949999999953</v>
      </c>
      <c r="J270" s="3">
        <v>69826.949999999953</v>
      </c>
      <c r="K270" s="2">
        <v>5.9562692813638698E-2</v>
      </c>
      <c r="L270" s="6">
        <v>-5.9562692813638698E-2</v>
      </c>
      <c r="M270" t="s">
        <v>40</v>
      </c>
      <c r="N270">
        <f>SUMIFS(Actuals!$F:$F,Actuals!$A:$A,$A270,Actuals!$D:$D,$D270,Actuals!$B:$B,EDATE($B270,-12))</f>
        <v>1101073.95</v>
      </c>
      <c r="O270">
        <f>AVERAGE(SUMIFS(Actuals!$F:$F,Actuals!$A:$A,$A270,Actuals!$D:$D,$D270,Actuals!$B:$B,EOMONTH(DATE(2025,$C270-1,1),0))/SUMIFS(Actuals!$F:$F,Actuals!$A:$A,$A270,Actuals!$D:$D,$D270,Actuals!$B:$B,EOMONTH(DATE(2024,$C270-1,1),0)),
 SUMIFS(Actuals!$F:$F,Actuals!$A:$A,$A270,Actuals!$D:$D,$D270,Actuals!$B:$B,EOMONTH(DATE(2025,$C270-2,1),0))/SUMIFS(Actuals!$F:$F,Actuals!$A:$A,$A270,Actuals!$D:$D,$D270,Actuals!$B:$B,EOMONTH(DATE(2024,$C270-2,1),0)),
 SUMIFS(Actuals!$F:$F,Actuals!$A:$A,$A270,Actuals!$D:$D,$D270,Actuals!$B:$B,EOMONTH(DATE(2025,$C270-3,1),0))/SUMIFS(Actuals!$F:$F,Actuals!$A:$A,$A270,Actuals!$D:$D,$D270,Actuals!$B:$B,EOMONTH(DATE(2024,$C270-3,1),0))
)</f>
        <v>1.0168106633730756</v>
      </c>
      <c r="P270" s="29">
        <f t="shared" si="24"/>
        <v>1119583.7335223125</v>
      </c>
      <c r="Q270" s="2">
        <f t="shared" si="25"/>
        <v>4.4990193629590683E-2</v>
      </c>
      <c r="R270" s="29" t="str">
        <f t="shared" si="26"/>
        <v>1 train date (May-Aug)</v>
      </c>
      <c r="S270" s="29">
        <f t="shared" si="27"/>
        <v>1.0247686841986505</v>
      </c>
      <c r="T270" s="29">
        <f t="shared" si="28"/>
        <v>1129807.4743290122</v>
      </c>
      <c r="U270" s="2">
        <f t="shared" si="29"/>
        <v>3.6269298143310397E-2</v>
      </c>
    </row>
    <row r="271" spans="1:21">
      <c r="A271">
        <v>9700</v>
      </c>
      <c r="B271" s="1">
        <v>45961</v>
      </c>
      <c r="C271">
        <v>7</v>
      </c>
      <c r="D271">
        <v>1</v>
      </c>
      <c r="E271" t="s">
        <v>7</v>
      </c>
      <c r="F271" s="3">
        <v>1099287.2602077345</v>
      </c>
      <c r="G271" s="3">
        <v>1172326.95</v>
      </c>
      <c r="H271">
        <v>3</v>
      </c>
      <c r="I271" s="3">
        <v>-73039.689792265417</v>
      </c>
      <c r="J271" s="3">
        <v>73039.689792265417</v>
      </c>
      <c r="K271" s="2">
        <v>6.23031738648211E-2</v>
      </c>
      <c r="L271" s="6">
        <v>-6.23031738648211E-2</v>
      </c>
      <c r="M271" t="s">
        <v>40</v>
      </c>
      <c r="N271">
        <f>SUMIFS(Actuals!$F:$F,Actuals!$A:$A,$A271,Actuals!$D:$D,$D271,Actuals!$B:$B,EDATE($B271,-12))</f>
        <v>1101073.95</v>
      </c>
      <c r="O271">
        <f>AVERAGE(SUMIFS(Actuals!$F:$F,Actuals!$A:$A,$A271,Actuals!$D:$D,$D271,Actuals!$B:$B,EOMONTH(DATE(2025,$C271-1,1),0))/SUMIFS(Actuals!$F:$F,Actuals!$A:$A,$A271,Actuals!$D:$D,$D271,Actuals!$B:$B,EOMONTH(DATE(2024,$C271-1,1),0)),
 SUMIFS(Actuals!$F:$F,Actuals!$A:$A,$A271,Actuals!$D:$D,$D271,Actuals!$B:$B,EOMONTH(DATE(2025,$C271-2,1),0))/SUMIFS(Actuals!$F:$F,Actuals!$A:$A,$A271,Actuals!$D:$D,$D271,Actuals!$B:$B,EOMONTH(DATE(2024,$C271-2,1),0)),
 SUMIFS(Actuals!$F:$F,Actuals!$A:$A,$A271,Actuals!$D:$D,$D271,Actuals!$B:$B,EOMONTH(DATE(2025,$C271-3,1),0))/SUMIFS(Actuals!$F:$F,Actuals!$A:$A,$A271,Actuals!$D:$D,$D271,Actuals!$B:$B,EOMONTH(DATE(2024,$C271-3,1),0))
)</f>
        <v>0.99745403565558177</v>
      </c>
      <c r="P271" s="29">
        <f t="shared" si="24"/>
        <v>1098270.6549827321</v>
      </c>
      <c r="Q271" s="2">
        <f t="shared" si="25"/>
        <v>6.3170342554410966E-2</v>
      </c>
      <c r="R271" s="29" t="str">
        <f t="shared" si="26"/>
        <v>1 train date (May-Aug)</v>
      </c>
      <c r="S271" s="29">
        <f t="shared" si="27"/>
        <v>1.0247686841986505</v>
      </c>
      <c r="T271" s="29">
        <f t="shared" si="28"/>
        <v>1126515.1591994197</v>
      </c>
      <c r="U271" s="2">
        <f t="shared" si="29"/>
        <v>3.907765730420195E-2</v>
      </c>
    </row>
    <row r="272" spans="1:21">
      <c r="A272">
        <v>9700</v>
      </c>
      <c r="B272" s="1">
        <v>45961</v>
      </c>
      <c r="C272">
        <v>8</v>
      </c>
      <c r="D272">
        <v>1</v>
      </c>
      <c r="E272" t="s">
        <v>7</v>
      </c>
      <c r="F272" s="3">
        <v>1124448.5436826833</v>
      </c>
      <c r="G272" s="3">
        <v>1172326.95</v>
      </c>
      <c r="H272">
        <v>2</v>
      </c>
      <c r="I272" s="3">
        <v>-47878.406317316694</v>
      </c>
      <c r="J272" s="3">
        <v>47878.406317316694</v>
      </c>
      <c r="K272" s="2">
        <v>4.0840489350958499E-2</v>
      </c>
      <c r="L272" s="6">
        <v>-4.0840489350958499E-2</v>
      </c>
      <c r="M272" t="s">
        <v>40</v>
      </c>
      <c r="N272">
        <f>SUMIFS(Actuals!$F:$F,Actuals!$A:$A,$A272,Actuals!$D:$D,$D272,Actuals!$B:$B,EDATE($B272,-12))</f>
        <v>1101073.95</v>
      </c>
      <c r="O272">
        <f>AVERAGE(SUMIFS(Actuals!$F:$F,Actuals!$A:$A,$A272,Actuals!$D:$D,$D272,Actuals!$B:$B,EOMONTH(DATE(2025,$C272-1,1),0))/SUMIFS(Actuals!$F:$F,Actuals!$A:$A,$A272,Actuals!$D:$D,$D272,Actuals!$B:$B,EOMONTH(DATE(2024,$C272-1,1),0)),
 SUMIFS(Actuals!$F:$F,Actuals!$A:$A,$A272,Actuals!$D:$D,$D272,Actuals!$B:$B,EOMONTH(DATE(2025,$C272-2,1),0))/SUMIFS(Actuals!$F:$F,Actuals!$A:$A,$A272,Actuals!$D:$D,$D272,Actuals!$B:$B,EOMONTH(DATE(2024,$C272-2,1),0)),
 SUMIFS(Actuals!$F:$F,Actuals!$A:$A,$A272,Actuals!$D:$D,$D272,Actuals!$B:$B,EOMONTH(DATE(2025,$C272-3,1),0))/SUMIFS(Actuals!$F:$F,Actuals!$A:$A,$A272,Actuals!$D:$D,$D272,Actuals!$B:$B,EOMONTH(DATE(2024,$C272-3,1),0))
)</f>
        <v>1.003401836637307</v>
      </c>
      <c r="P272" s="29">
        <f t="shared" si="24"/>
        <v>1104819.6237034942</v>
      </c>
      <c r="Q272" s="2">
        <f t="shared" si="25"/>
        <v>5.7584043680396289E-2</v>
      </c>
      <c r="R272" s="29" t="str">
        <f t="shared" si="26"/>
        <v>1 train date (May-Aug)</v>
      </c>
      <c r="S272" s="29">
        <f t="shared" si="27"/>
        <v>1.0247686841986505</v>
      </c>
      <c r="T272" s="29">
        <f t="shared" si="28"/>
        <v>1152299.6545587922</v>
      </c>
      <c r="U272" s="2">
        <f t="shared" si="29"/>
        <v>1.7083370335560153E-2</v>
      </c>
    </row>
    <row r="273" spans="1:21">
      <c r="A273">
        <v>9700</v>
      </c>
      <c r="B273" s="1">
        <v>45961</v>
      </c>
      <c r="C273">
        <v>9</v>
      </c>
      <c r="D273">
        <v>1</v>
      </c>
      <c r="E273" t="s">
        <v>7</v>
      </c>
      <c r="F273" s="3">
        <v>1128219.3705358494</v>
      </c>
      <c r="G273" s="3">
        <v>1172326.95</v>
      </c>
      <c r="H273">
        <v>1</v>
      </c>
      <c r="I273" s="3">
        <v>-44107.579464150593</v>
      </c>
      <c r="J273" s="3">
        <v>44107.579464150593</v>
      </c>
      <c r="K273" s="2">
        <v>3.7623957603423297E-2</v>
      </c>
      <c r="L273" s="6">
        <v>-3.7623957603423297E-2</v>
      </c>
      <c r="M273" t="s">
        <v>40</v>
      </c>
      <c r="N273">
        <f>SUMIFS(Actuals!$F:$F,Actuals!$A:$A,$A273,Actuals!$D:$D,$D273,Actuals!$B:$B,EDATE($B273,-12))</f>
        <v>1101073.95</v>
      </c>
      <c r="O273">
        <f>AVERAGE(SUMIFS(Actuals!$F:$F,Actuals!$A:$A,$A273,Actuals!$D:$D,$D273,Actuals!$B:$B,EOMONTH(DATE(2025,$C273-1,1),0))/SUMIFS(Actuals!$F:$F,Actuals!$A:$A,$A273,Actuals!$D:$D,$D273,Actuals!$B:$B,EOMONTH(DATE(2024,$C273-1,1),0)),
 SUMIFS(Actuals!$F:$F,Actuals!$A:$A,$A273,Actuals!$D:$D,$D273,Actuals!$B:$B,EOMONTH(DATE(2025,$C273-2,1),0))/SUMIFS(Actuals!$F:$F,Actuals!$A:$A,$A273,Actuals!$D:$D,$D273,Actuals!$B:$B,EOMONTH(DATE(2024,$C273-2,1),0)),
 SUMIFS(Actuals!$F:$F,Actuals!$A:$A,$A273,Actuals!$D:$D,$D273,Actuals!$B:$B,EOMONTH(DATE(2025,$C273-3,1),0))/SUMIFS(Actuals!$F:$F,Actuals!$A:$A,$A273,Actuals!$D:$D,$D273,Actuals!$B:$B,EOMONTH(DATE(2024,$C273-3,1),0))
)</f>
        <v>1.014015091891425</v>
      </c>
      <c r="P273" s="29">
        <f t="shared" si="24"/>
        <v>1116505.6025885043</v>
      </c>
      <c r="Q273" s="2">
        <f t="shared" si="25"/>
        <v>4.7615852737579421E-2</v>
      </c>
      <c r="R273" s="29" t="str">
        <f t="shared" si="26"/>
        <v>2 Test data (Sep-Nov)</v>
      </c>
      <c r="S273" s="29">
        <f t="shared" si="27"/>
        <v>1.0247686841986505</v>
      </c>
      <c r="T273" s="29">
        <f t="shared" si="28"/>
        <v>1156163.8798314522</v>
      </c>
      <c r="U273" s="2">
        <f t="shared" si="29"/>
        <v>1.3787169328955372E-2</v>
      </c>
    </row>
    <row r="274" spans="1:21">
      <c r="A274">
        <v>9700</v>
      </c>
      <c r="B274" s="1">
        <v>45961</v>
      </c>
      <c r="C274">
        <v>10</v>
      </c>
      <c r="D274">
        <v>1</v>
      </c>
      <c r="E274" t="s">
        <v>7</v>
      </c>
      <c r="F274" s="3">
        <v>1134558.7631299796</v>
      </c>
      <c r="G274" s="3">
        <v>1172326.95</v>
      </c>
      <c r="H274">
        <v>0</v>
      </c>
      <c r="I274" s="3">
        <v>-37768.186870020349</v>
      </c>
      <c r="J274" s="3">
        <v>37768.186870020349</v>
      </c>
      <c r="K274" s="2">
        <v>3.2216428079232001E-2</v>
      </c>
      <c r="L274" s="6">
        <v>-3.2216428079232001E-2</v>
      </c>
      <c r="M274" t="s">
        <v>40</v>
      </c>
      <c r="N274">
        <f>SUMIFS(Actuals!$F:$F,Actuals!$A:$A,$A274,Actuals!$D:$D,$D274,Actuals!$B:$B,EDATE($B274,-12))</f>
        <v>1101073.95</v>
      </c>
      <c r="O274">
        <f>AVERAGE(SUMIFS(Actuals!$F:$F,Actuals!$A:$A,$A274,Actuals!$D:$D,$D274,Actuals!$B:$B,EOMONTH(DATE(2025,$C274-1,1),0))/SUMIFS(Actuals!$F:$F,Actuals!$A:$A,$A274,Actuals!$D:$D,$D274,Actuals!$B:$B,EOMONTH(DATE(2024,$C274-1,1),0)),
 SUMIFS(Actuals!$F:$F,Actuals!$A:$A,$A274,Actuals!$D:$D,$D274,Actuals!$B:$B,EOMONTH(DATE(2025,$C274-2,1),0))/SUMIFS(Actuals!$F:$F,Actuals!$A:$A,$A274,Actuals!$D:$D,$D274,Actuals!$B:$B,EOMONTH(DATE(2024,$C274-2,1),0)),
 SUMIFS(Actuals!$F:$F,Actuals!$A:$A,$A274,Actuals!$D:$D,$D274,Actuals!$B:$B,EOMONTH(DATE(2025,$C274-3,1),0))/SUMIFS(Actuals!$F:$F,Actuals!$A:$A,$A274,Actuals!$D:$D,$D274,Actuals!$B:$B,EOMONTH(DATE(2024,$C274-3,1),0))
)</f>
        <v>1.0322534786112973</v>
      </c>
      <c r="P274" s="29">
        <f t="shared" si="24"/>
        <v>1136587.4150957817</v>
      </c>
      <c r="Q274" s="2">
        <f t="shared" si="25"/>
        <v>3.0485979106953297E-2</v>
      </c>
      <c r="R274" s="29" t="str">
        <f t="shared" si="26"/>
        <v>2 Test data (Sep-Nov)</v>
      </c>
      <c r="S274" s="29">
        <f t="shared" si="27"/>
        <v>1.0247686841986505</v>
      </c>
      <c r="T274" s="29">
        <f t="shared" si="28"/>
        <v>1162660.2908387575</v>
      </c>
      <c r="U274" s="2">
        <f t="shared" si="29"/>
        <v>8.2457024136845299E-3</v>
      </c>
    </row>
    <row r="275" spans="1:21">
      <c r="A275">
        <v>9700</v>
      </c>
      <c r="B275" s="1">
        <v>45991</v>
      </c>
      <c r="C275">
        <v>5</v>
      </c>
      <c r="D275">
        <v>1</v>
      </c>
      <c r="E275" t="s">
        <v>7</v>
      </c>
      <c r="F275" s="3">
        <v>1098343.7014886392</v>
      </c>
      <c r="G275" s="3">
        <v>1173139.2</v>
      </c>
      <c r="H275">
        <v>6</v>
      </c>
      <c r="I275" s="3">
        <v>-74795.498511360725</v>
      </c>
      <c r="J275" s="3">
        <v>74795.498511360725</v>
      </c>
      <c r="K275" s="2">
        <v>6.3756712341860797E-2</v>
      </c>
      <c r="L275" s="6">
        <v>-6.3756712341860797E-2</v>
      </c>
      <c r="M275" t="s">
        <v>40</v>
      </c>
      <c r="N275">
        <f>SUMIFS(Actuals!$F:$F,Actuals!$A:$A,$A275,Actuals!$D:$D,$D275,Actuals!$B:$B,EDATE($B275,-12))</f>
        <v>1145662.6500000001</v>
      </c>
      <c r="O275">
        <f>AVERAGE(SUMIFS(Actuals!$F:$F,Actuals!$A:$A,$A275,Actuals!$D:$D,$D275,Actuals!$B:$B,EOMONTH(DATE(2025,$C275-1,1),0))/SUMIFS(Actuals!$F:$F,Actuals!$A:$A,$A275,Actuals!$D:$D,$D275,Actuals!$B:$B,EOMONTH(DATE(2024,$C275-1,1),0)),
 SUMIFS(Actuals!$F:$F,Actuals!$A:$A,$A275,Actuals!$D:$D,$D275,Actuals!$B:$B,EOMONTH(DATE(2025,$C275-2,1),0))/SUMIFS(Actuals!$F:$F,Actuals!$A:$A,$A275,Actuals!$D:$D,$D275,Actuals!$B:$B,EOMONTH(DATE(2024,$C275-2,1),0)),
 SUMIFS(Actuals!$F:$F,Actuals!$A:$A,$A275,Actuals!$D:$D,$D275,Actuals!$B:$B,EOMONTH(DATE(2025,$C275-3,1),0))/SUMIFS(Actuals!$F:$F,Actuals!$A:$A,$A275,Actuals!$D:$D,$D275,Actuals!$B:$B,EOMONTH(DATE(2024,$C275-3,1),0))
)</f>
        <v>1.0384009357053565</v>
      </c>
      <c r="P275" s="29">
        <f t="shared" si="24"/>
        <v>1189657.1677626786</v>
      </c>
      <c r="Q275" s="2">
        <f t="shared" si="25"/>
        <v>1.4080143057770663E-2</v>
      </c>
      <c r="R275" s="29" t="str">
        <f t="shared" si="26"/>
        <v>1 train date (May-Aug)</v>
      </c>
      <c r="S275" s="29">
        <f t="shared" si="27"/>
        <v>1.0247686841986505</v>
      </c>
      <c r="T275" s="29">
        <f t="shared" si="28"/>
        <v>1125548.2297723882</v>
      </c>
      <c r="U275" s="2">
        <f t="shared" si="29"/>
        <v>4.0567198016750031E-2</v>
      </c>
    </row>
    <row r="276" spans="1:21">
      <c r="A276">
        <v>9700</v>
      </c>
      <c r="B276" s="1">
        <v>45991</v>
      </c>
      <c r="C276">
        <v>6</v>
      </c>
      <c r="D276">
        <v>1</v>
      </c>
      <c r="E276" t="s">
        <v>7</v>
      </c>
      <c r="F276" s="3">
        <v>1109250</v>
      </c>
      <c r="G276" s="3">
        <v>1173139.2</v>
      </c>
      <c r="H276">
        <v>5</v>
      </c>
      <c r="I276" s="3">
        <v>-63889.199999999953</v>
      </c>
      <c r="J276" s="3">
        <v>63889.199999999953</v>
      </c>
      <c r="K276" s="2">
        <v>5.4460033387342198E-2</v>
      </c>
      <c r="L276" s="6">
        <v>-5.4460033387342198E-2</v>
      </c>
      <c r="M276" t="s">
        <v>40</v>
      </c>
      <c r="N276">
        <f>SUMIFS(Actuals!$F:$F,Actuals!$A:$A,$A276,Actuals!$D:$D,$D276,Actuals!$B:$B,EDATE($B276,-12))</f>
        <v>1145662.6500000001</v>
      </c>
      <c r="O276">
        <f>AVERAGE(SUMIFS(Actuals!$F:$F,Actuals!$A:$A,$A276,Actuals!$D:$D,$D276,Actuals!$B:$B,EOMONTH(DATE(2025,$C276-1,1),0))/SUMIFS(Actuals!$F:$F,Actuals!$A:$A,$A276,Actuals!$D:$D,$D276,Actuals!$B:$B,EOMONTH(DATE(2024,$C276-1,1),0)),
 SUMIFS(Actuals!$F:$F,Actuals!$A:$A,$A276,Actuals!$D:$D,$D276,Actuals!$B:$B,EOMONTH(DATE(2025,$C276-2,1),0))/SUMIFS(Actuals!$F:$F,Actuals!$A:$A,$A276,Actuals!$D:$D,$D276,Actuals!$B:$B,EOMONTH(DATE(2024,$C276-2,1),0)),
 SUMIFS(Actuals!$F:$F,Actuals!$A:$A,$A276,Actuals!$D:$D,$D276,Actuals!$B:$B,EOMONTH(DATE(2025,$C276-3,1),0))/SUMIFS(Actuals!$F:$F,Actuals!$A:$A,$A276,Actuals!$D:$D,$D276,Actuals!$B:$B,EOMONTH(DATE(2024,$C276-3,1),0))
)</f>
        <v>1.0168106633730756</v>
      </c>
      <c r="P276" s="29">
        <f t="shared" si="24"/>
        <v>1164921.9991482559</v>
      </c>
      <c r="Q276" s="2">
        <f t="shared" si="25"/>
        <v>7.0044550993982992E-3</v>
      </c>
      <c r="R276" s="29" t="str">
        <f t="shared" si="26"/>
        <v>1 train date (May-Aug)</v>
      </c>
      <c r="S276" s="29">
        <f t="shared" si="27"/>
        <v>1.0247686841986505</v>
      </c>
      <c r="T276" s="29">
        <f t="shared" si="28"/>
        <v>1136724.6629473532</v>
      </c>
      <c r="U276" s="2">
        <f t="shared" si="29"/>
        <v>3.1040252557110654E-2</v>
      </c>
    </row>
    <row r="277" spans="1:21">
      <c r="A277">
        <v>9700</v>
      </c>
      <c r="B277" s="1">
        <v>45991</v>
      </c>
      <c r="C277">
        <v>7</v>
      </c>
      <c r="D277">
        <v>1</v>
      </c>
      <c r="E277" t="s">
        <v>7</v>
      </c>
      <c r="F277" s="3">
        <v>1110280.132809812</v>
      </c>
      <c r="G277" s="3">
        <v>1173139.2</v>
      </c>
      <c r="H277">
        <v>4</v>
      </c>
      <c r="I277" s="3">
        <v>-62859.067190187983</v>
      </c>
      <c r="J277" s="3">
        <v>62859.067190187983</v>
      </c>
      <c r="K277" s="2">
        <v>5.3581934002536101E-2</v>
      </c>
      <c r="L277" s="6">
        <v>-5.3581934002536101E-2</v>
      </c>
      <c r="M277" t="s">
        <v>40</v>
      </c>
      <c r="N277">
        <f>SUMIFS(Actuals!$F:$F,Actuals!$A:$A,$A277,Actuals!$D:$D,$D277,Actuals!$B:$B,EDATE($B277,-12))</f>
        <v>1145662.6500000001</v>
      </c>
      <c r="O277">
        <f>AVERAGE(SUMIFS(Actuals!$F:$F,Actuals!$A:$A,$A277,Actuals!$D:$D,$D277,Actuals!$B:$B,EOMONTH(DATE(2025,$C277-1,1),0))/SUMIFS(Actuals!$F:$F,Actuals!$A:$A,$A277,Actuals!$D:$D,$D277,Actuals!$B:$B,EOMONTH(DATE(2024,$C277-1,1),0)),
 SUMIFS(Actuals!$F:$F,Actuals!$A:$A,$A277,Actuals!$D:$D,$D277,Actuals!$B:$B,EOMONTH(DATE(2025,$C277-2,1),0))/SUMIFS(Actuals!$F:$F,Actuals!$A:$A,$A277,Actuals!$D:$D,$D277,Actuals!$B:$B,EOMONTH(DATE(2024,$C277-2,1),0)),
 SUMIFS(Actuals!$F:$F,Actuals!$A:$A,$A277,Actuals!$D:$D,$D277,Actuals!$B:$B,EOMONTH(DATE(2025,$C277-3,1),0))/SUMIFS(Actuals!$F:$F,Actuals!$A:$A,$A277,Actuals!$D:$D,$D277,Actuals!$B:$B,EOMONTH(DATE(2024,$C277-3,1),0))
)</f>
        <v>0.99745403565558177</v>
      </c>
      <c r="P277" s="29">
        <f t="shared" si="24"/>
        <v>1142745.8337423685</v>
      </c>
      <c r="Q277" s="2">
        <f t="shared" si="25"/>
        <v>2.5907723702039327E-2</v>
      </c>
      <c r="R277" s="29" t="str">
        <f t="shared" si="26"/>
        <v>1 train date (May-Aug)</v>
      </c>
      <c r="S277" s="29">
        <f t="shared" si="27"/>
        <v>1.0247686841986505</v>
      </c>
      <c r="T277" s="29">
        <f t="shared" si="28"/>
        <v>1137780.310791414</v>
      </c>
      <c r="U277" s="2">
        <f t="shared" si="29"/>
        <v>3.0140403805947288E-2</v>
      </c>
    </row>
    <row r="278" spans="1:21">
      <c r="A278">
        <v>9700</v>
      </c>
      <c r="B278" s="1">
        <v>45991</v>
      </c>
      <c r="C278">
        <v>8</v>
      </c>
      <c r="D278">
        <v>1</v>
      </c>
      <c r="E278" t="s">
        <v>7</v>
      </c>
      <c r="F278" s="3">
        <v>1152779.4603225307</v>
      </c>
      <c r="G278" s="3">
        <v>1173139.2</v>
      </c>
      <c r="H278">
        <v>3</v>
      </c>
      <c r="I278" s="3">
        <v>-20359.739677469246</v>
      </c>
      <c r="J278" s="3">
        <v>20359.739677469246</v>
      </c>
      <c r="K278" s="2">
        <v>1.7354922312261999E-2</v>
      </c>
      <c r="L278" s="6">
        <v>-1.7354922312261999E-2</v>
      </c>
      <c r="M278" t="s">
        <v>40</v>
      </c>
      <c r="N278">
        <f>SUMIFS(Actuals!$F:$F,Actuals!$A:$A,$A278,Actuals!$D:$D,$D278,Actuals!$B:$B,EDATE($B278,-12))</f>
        <v>1145662.6500000001</v>
      </c>
      <c r="O278">
        <f>AVERAGE(SUMIFS(Actuals!$F:$F,Actuals!$A:$A,$A278,Actuals!$D:$D,$D278,Actuals!$B:$B,EOMONTH(DATE(2025,$C278-1,1),0))/SUMIFS(Actuals!$F:$F,Actuals!$A:$A,$A278,Actuals!$D:$D,$D278,Actuals!$B:$B,EOMONTH(DATE(2024,$C278-1,1),0)),
 SUMIFS(Actuals!$F:$F,Actuals!$A:$A,$A278,Actuals!$D:$D,$D278,Actuals!$B:$B,EOMONTH(DATE(2025,$C278-2,1),0))/SUMIFS(Actuals!$F:$F,Actuals!$A:$A,$A278,Actuals!$D:$D,$D278,Actuals!$B:$B,EOMONTH(DATE(2024,$C278-2,1),0)),
 SUMIFS(Actuals!$F:$F,Actuals!$A:$A,$A278,Actuals!$D:$D,$D278,Actuals!$B:$B,EOMONTH(DATE(2025,$C278-3,1),0))/SUMIFS(Actuals!$F:$F,Actuals!$A:$A,$A278,Actuals!$D:$D,$D278,Actuals!$B:$B,EOMONTH(DATE(2024,$C278-3,1),0))
)</f>
        <v>1.003401836637307</v>
      </c>
      <c r="P278" s="29">
        <f t="shared" si="24"/>
        <v>1149560.0071767643</v>
      </c>
      <c r="Q278" s="2">
        <f t="shared" si="25"/>
        <v>2.0099228483061213E-2</v>
      </c>
      <c r="R278" s="29" t="str">
        <f t="shared" si="26"/>
        <v>1 train date (May-Aug)</v>
      </c>
      <c r="S278" s="29">
        <f t="shared" si="27"/>
        <v>1.0247686841986505</v>
      </c>
      <c r="T278" s="29">
        <f t="shared" si="28"/>
        <v>1181332.2907259502</v>
      </c>
      <c r="U278" s="2">
        <f t="shared" si="29"/>
        <v>6.9839032963438597E-3</v>
      </c>
    </row>
    <row r="279" spans="1:21">
      <c r="A279">
        <v>9700</v>
      </c>
      <c r="B279" s="1">
        <v>45991</v>
      </c>
      <c r="C279">
        <v>9</v>
      </c>
      <c r="D279">
        <v>1</v>
      </c>
      <c r="E279" t="s">
        <v>7</v>
      </c>
      <c r="F279" s="3">
        <v>1130471.9558970924</v>
      </c>
      <c r="G279" s="3">
        <v>1173139.2</v>
      </c>
      <c r="H279">
        <v>2</v>
      </c>
      <c r="I279" s="3">
        <v>-42667.2441029076</v>
      </c>
      <c r="J279" s="3">
        <v>42667.2441029076</v>
      </c>
      <c r="K279" s="2">
        <v>3.6370146102787798E-2</v>
      </c>
      <c r="L279" s="6">
        <v>-3.6370146102787798E-2</v>
      </c>
      <c r="M279" t="s">
        <v>40</v>
      </c>
      <c r="N279">
        <f>SUMIFS(Actuals!$F:$F,Actuals!$A:$A,$A279,Actuals!$D:$D,$D279,Actuals!$B:$B,EDATE($B279,-12))</f>
        <v>1145662.6500000001</v>
      </c>
      <c r="O279">
        <f>AVERAGE(SUMIFS(Actuals!$F:$F,Actuals!$A:$A,$A279,Actuals!$D:$D,$D279,Actuals!$B:$B,EOMONTH(DATE(2025,$C279-1,1),0))/SUMIFS(Actuals!$F:$F,Actuals!$A:$A,$A279,Actuals!$D:$D,$D279,Actuals!$B:$B,EOMONTH(DATE(2024,$C279-1,1),0)),
 SUMIFS(Actuals!$F:$F,Actuals!$A:$A,$A279,Actuals!$D:$D,$D279,Actuals!$B:$B,EOMONTH(DATE(2025,$C279-2,1),0))/SUMIFS(Actuals!$F:$F,Actuals!$A:$A,$A279,Actuals!$D:$D,$D279,Actuals!$B:$B,EOMONTH(DATE(2024,$C279-2,1),0)),
 SUMIFS(Actuals!$F:$F,Actuals!$A:$A,$A279,Actuals!$D:$D,$D279,Actuals!$B:$B,EOMONTH(DATE(2025,$C279-3,1),0))/SUMIFS(Actuals!$F:$F,Actuals!$A:$A,$A279,Actuals!$D:$D,$D279,Actuals!$B:$B,EOMONTH(DATE(2024,$C279-3,1),0))
)</f>
        <v>1.014015091891425</v>
      </c>
      <c r="P279" s="29">
        <f t="shared" si="24"/>
        <v>1161719.2173163237</v>
      </c>
      <c r="Q279" s="2">
        <f t="shared" si="25"/>
        <v>9.7345504128378765E-3</v>
      </c>
      <c r="R279" s="29" t="str">
        <f t="shared" si="26"/>
        <v>2 Test data (Sep-Nov)</v>
      </c>
      <c r="S279" s="29">
        <f t="shared" si="27"/>
        <v>1.0247686841986505</v>
      </c>
      <c r="T279" s="29">
        <f t="shared" si="28"/>
        <v>1158472.2587681382</v>
      </c>
      <c r="U279" s="2">
        <f t="shared" si="29"/>
        <v>1.2502302567215989E-2</v>
      </c>
    </row>
    <row r="280" spans="1:21">
      <c r="A280">
        <v>9700</v>
      </c>
      <c r="B280" s="1">
        <v>45991</v>
      </c>
      <c r="C280">
        <v>10</v>
      </c>
      <c r="D280">
        <v>1</v>
      </c>
      <c r="E280" t="s">
        <v>7</v>
      </c>
      <c r="F280" s="3">
        <v>1142556.3655005924</v>
      </c>
      <c r="G280" s="3">
        <v>1173139.2</v>
      </c>
      <c r="H280">
        <v>1</v>
      </c>
      <c r="I280" s="3">
        <v>-30582.83449940756</v>
      </c>
      <c r="J280" s="3">
        <v>30582.83449940756</v>
      </c>
      <c r="K280" s="2">
        <v>2.6069229038981501E-2</v>
      </c>
      <c r="L280" s="6">
        <v>-2.6069229038981501E-2</v>
      </c>
      <c r="M280" t="s">
        <v>40</v>
      </c>
      <c r="N280">
        <f>SUMIFS(Actuals!$F:$F,Actuals!$A:$A,$A280,Actuals!$D:$D,$D280,Actuals!$B:$B,EDATE($B280,-12))</f>
        <v>1145662.6500000001</v>
      </c>
      <c r="O280">
        <f>AVERAGE(SUMIFS(Actuals!$F:$F,Actuals!$A:$A,$A280,Actuals!$D:$D,$D280,Actuals!$B:$B,EOMONTH(DATE(2025,$C280-1,1),0))/SUMIFS(Actuals!$F:$F,Actuals!$A:$A,$A280,Actuals!$D:$D,$D280,Actuals!$B:$B,EOMONTH(DATE(2024,$C280-1,1),0)),
 SUMIFS(Actuals!$F:$F,Actuals!$A:$A,$A280,Actuals!$D:$D,$D280,Actuals!$B:$B,EOMONTH(DATE(2025,$C280-2,1),0))/SUMIFS(Actuals!$F:$F,Actuals!$A:$A,$A280,Actuals!$D:$D,$D280,Actuals!$B:$B,EOMONTH(DATE(2024,$C280-2,1),0)),
 SUMIFS(Actuals!$F:$F,Actuals!$A:$A,$A280,Actuals!$D:$D,$D280,Actuals!$B:$B,EOMONTH(DATE(2025,$C280-3,1),0))/SUMIFS(Actuals!$F:$F,Actuals!$A:$A,$A280,Actuals!$D:$D,$D280,Actuals!$B:$B,EOMONTH(DATE(2024,$C280-3,1),0))
)</f>
        <v>1.0322534786112973</v>
      </c>
      <c r="P280" s="29">
        <f t="shared" si="24"/>
        <v>1182614.2557775374</v>
      </c>
      <c r="Q280" s="2">
        <f t="shared" si="25"/>
        <v>8.0766679500074712E-3</v>
      </c>
      <c r="R280" s="29" t="str">
        <f t="shared" si="26"/>
        <v>2 Test data (Sep-Nov)</v>
      </c>
      <c r="S280" s="29">
        <f t="shared" si="27"/>
        <v>1.0247686841986505</v>
      </c>
      <c r="T280" s="29">
        <f t="shared" si="28"/>
        <v>1170855.9832968344</v>
      </c>
      <c r="U280" s="2">
        <f t="shared" si="29"/>
        <v>1.946245341699907E-3</v>
      </c>
    </row>
    <row r="281" spans="1:21">
      <c r="A281">
        <v>9700</v>
      </c>
      <c r="B281" s="1">
        <v>45991</v>
      </c>
      <c r="C281">
        <v>11</v>
      </c>
      <c r="D281">
        <v>1</v>
      </c>
      <c r="E281" t="s">
        <v>7</v>
      </c>
      <c r="F281" s="3">
        <v>1123939.0791655239</v>
      </c>
      <c r="G281" s="3">
        <v>1173139.2</v>
      </c>
      <c r="H281">
        <v>0</v>
      </c>
      <c r="I281" s="3">
        <v>-49200.120834476082</v>
      </c>
      <c r="J281" s="3">
        <v>49200.120834476082</v>
      </c>
      <c r="K281" s="2">
        <v>4.1938860140788098E-2</v>
      </c>
      <c r="L281" s="6">
        <v>-4.1938860140788098E-2</v>
      </c>
      <c r="M281" t="s">
        <v>40</v>
      </c>
      <c r="N281">
        <f>SUMIFS(Actuals!$F:$F,Actuals!$A:$A,$A281,Actuals!$D:$D,$D281,Actuals!$B:$B,EDATE($B281,-12))</f>
        <v>1145662.6500000001</v>
      </c>
      <c r="O281">
        <f>AVERAGE(SUMIFS(Actuals!$F:$F,Actuals!$A:$A,$A281,Actuals!$D:$D,$D281,Actuals!$B:$B,EOMONTH(DATE(2025,$C281-1,1),0))/SUMIFS(Actuals!$F:$F,Actuals!$A:$A,$A281,Actuals!$D:$D,$D281,Actuals!$B:$B,EOMONTH(DATE(2024,$C281-1,1),0)),
 SUMIFS(Actuals!$F:$F,Actuals!$A:$A,$A281,Actuals!$D:$D,$D281,Actuals!$B:$B,EOMONTH(DATE(2025,$C281-2,1),0))/SUMIFS(Actuals!$F:$F,Actuals!$A:$A,$A281,Actuals!$D:$D,$D281,Actuals!$B:$B,EOMONTH(DATE(2024,$C281-2,1),0)),
 SUMIFS(Actuals!$F:$F,Actuals!$A:$A,$A281,Actuals!$D:$D,$D281,Actuals!$B:$B,EOMONTH(DATE(2025,$C281-3,1),0))/SUMIFS(Actuals!$F:$F,Actuals!$A:$A,$A281,Actuals!$D:$D,$D281,Actuals!$B:$B,EOMONTH(DATE(2024,$C281-3,1),0))
)</f>
        <v>1.0061738111369063</v>
      </c>
      <c r="P281" s="29">
        <f t="shared" si="24"/>
        <v>1152735.7548277078</v>
      </c>
      <c r="Q281" s="2">
        <f t="shared" si="25"/>
        <v>1.7392177477568035E-2</v>
      </c>
      <c r="R281" s="29" t="str">
        <f t="shared" si="26"/>
        <v>2 Test data (Sep-Nov)</v>
      </c>
      <c r="S281" s="29">
        <f t="shared" si="27"/>
        <v>1.0247686841986505</v>
      </c>
      <c r="T281" s="29">
        <f t="shared" si="28"/>
        <v>1151777.5712758969</v>
      </c>
      <c r="U281" s="2">
        <f t="shared" si="29"/>
        <v>1.8208946324616119E-2</v>
      </c>
    </row>
    <row r="282" spans="1:21">
      <c r="A282">
        <v>9701</v>
      </c>
      <c r="B282" s="1">
        <v>45808</v>
      </c>
      <c r="C282">
        <v>5</v>
      </c>
      <c r="D282">
        <v>1</v>
      </c>
      <c r="E282" t="s">
        <v>7</v>
      </c>
      <c r="F282" s="3">
        <v>23620.994107473798</v>
      </c>
      <c r="G282" s="3">
        <v>24186.15</v>
      </c>
      <c r="H282">
        <v>0</v>
      </c>
      <c r="I282" s="3">
        <v>-565.15589252620339</v>
      </c>
      <c r="J282" s="3">
        <v>565.15589252620339</v>
      </c>
      <c r="K282" s="2">
        <v>2.3366922495982299E-2</v>
      </c>
      <c r="L282" s="6">
        <v>-2.3366922495982299E-2</v>
      </c>
      <c r="M282" t="s">
        <v>42</v>
      </c>
      <c r="N282">
        <f>SUMIFS(Actuals!$F:$F,Actuals!$A:$A,$A282,Actuals!$D:$D,$D282,Actuals!$B:$B,EDATE($B282,-12))</f>
        <v>24273</v>
      </c>
      <c r="O282">
        <f>AVERAGE(SUMIFS(Actuals!$F:$F,Actuals!$A:$A,$A282,Actuals!$D:$D,$D282,Actuals!$B:$B,EOMONTH(DATE(2025,$C282-1,1),0))/SUMIFS(Actuals!$F:$F,Actuals!$A:$A,$A282,Actuals!$D:$D,$D282,Actuals!$B:$B,EOMONTH(DATE(2024,$C282-1,1),0)),
 SUMIFS(Actuals!$F:$F,Actuals!$A:$A,$A282,Actuals!$D:$D,$D282,Actuals!$B:$B,EOMONTH(DATE(2025,$C282-2,1),0))/SUMIFS(Actuals!$F:$F,Actuals!$A:$A,$A282,Actuals!$D:$D,$D282,Actuals!$B:$B,EOMONTH(DATE(2024,$C282-2,1),0)),
 SUMIFS(Actuals!$F:$F,Actuals!$A:$A,$A282,Actuals!$D:$D,$D282,Actuals!$B:$B,EOMONTH(DATE(2025,$C282-3,1),0))/SUMIFS(Actuals!$F:$F,Actuals!$A:$A,$A282,Actuals!$D:$D,$D282,Actuals!$B:$B,EOMONTH(DATE(2024,$C282-3,1),0))
)</f>
        <v>1.1248728182998222</v>
      </c>
      <c r="P282" s="29">
        <f t="shared" si="24"/>
        <v>27304.037918591584</v>
      </c>
      <c r="Q282" s="2">
        <f t="shared" si="25"/>
        <v>0.12891212196201474</v>
      </c>
      <c r="R282" s="29" t="str">
        <f t="shared" si="26"/>
        <v>1 train date (May-Aug)</v>
      </c>
      <c r="S282" s="29">
        <f t="shared" si="27"/>
        <v>1.005048087592062</v>
      </c>
      <c r="T282" s="29">
        <f t="shared" si="28"/>
        <v>23740.234954739906</v>
      </c>
      <c r="U282" s="2">
        <f t="shared" si="29"/>
        <v>1.8436793175436984E-2</v>
      </c>
    </row>
    <row r="283" spans="1:21">
      <c r="A283">
        <v>9701</v>
      </c>
      <c r="B283" s="1">
        <v>45838</v>
      </c>
      <c r="C283">
        <v>5</v>
      </c>
      <c r="D283">
        <v>1</v>
      </c>
      <c r="E283" t="s">
        <v>7</v>
      </c>
      <c r="F283" s="3">
        <v>23766.116116865694</v>
      </c>
      <c r="G283" s="3">
        <v>23329.350000000002</v>
      </c>
      <c r="H283">
        <v>1</v>
      </c>
      <c r="I283" s="3">
        <v>436.76611686569231</v>
      </c>
      <c r="J283" s="3">
        <v>436.76611686569231</v>
      </c>
      <c r="K283" s="2">
        <v>1.87217439348157E-2</v>
      </c>
      <c r="L283" s="6">
        <v>1.87217439348157E-2</v>
      </c>
      <c r="M283" t="s">
        <v>42</v>
      </c>
      <c r="N283">
        <f>SUMIFS(Actuals!$F:$F,Actuals!$A:$A,$A283,Actuals!$D:$D,$D283,Actuals!$B:$B,EDATE($B283,-12))</f>
        <v>23076</v>
      </c>
      <c r="O283">
        <f>AVERAGE(SUMIFS(Actuals!$F:$F,Actuals!$A:$A,$A283,Actuals!$D:$D,$D283,Actuals!$B:$B,EOMONTH(DATE(2025,$C283-1,1),0))/SUMIFS(Actuals!$F:$F,Actuals!$A:$A,$A283,Actuals!$D:$D,$D283,Actuals!$B:$B,EOMONTH(DATE(2024,$C283-1,1),0)),
 SUMIFS(Actuals!$F:$F,Actuals!$A:$A,$A283,Actuals!$D:$D,$D283,Actuals!$B:$B,EOMONTH(DATE(2025,$C283-2,1),0))/SUMIFS(Actuals!$F:$F,Actuals!$A:$A,$A283,Actuals!$D:$D,$D283,Actuals!$B:$B,EOMONTH(DATE(2024,$C283-2,1),0)),
 SUMIFS(Actuals!$F:$F,Actuals!$A:$A,$A283,Actuals!$D:$D,$D283,Actuals!$B:$B,EOMONTH(DATE(2025,$C283-3,1),0))/SUMIFS(Actuals!$F:$F,Actuals!$A:$A,$A283,Actuals!$D:$D,$D283,Actuals!$B:$B,EOMONTH(DATE(2024,$C283-3,1),0))
)</f>
        <v>1.1248728182998222</v>
      </c>
      <c r="P283" s="29">
        <f t="shared" si="24"/>
        <v>25957.565155086697</v>
      </c>
      <c r="Q283" s="2">
        <f t="shared" si="25"/>
        <v>0.1126570245243307</v>
      </c>
      <c r="R283" s="29" t="str">
        <f t="shared" si="26"/>
        <v>1 train date (May-Aug)</v>
      </c>
      <c r="S283" s="29">
        <f t="shared" si="27"/>
        <v>1.005048087592062</v>
      </c>
      <c r="T283" s="29">
        <f t="shared" si="28"/>
        <v>23886.089552746747</v>
      </c>
      <c r="U283" s="2">
        <f t="shared" si="29"/>
        <v>2.386434053013672E-2</v>
      </c>
    </row>
    <row r="284" spans="1:21">
      <c r="A284">
        <v>9701</v>
      </c>
      <c r="B284" s="1">
        <v>45838</v>
      </c>
      <c r="C284">
        <v>6</v>
      </c>
      <c r="D284">
        <v>1</v>
      </c>
      <c r="E284" t="s">
        <v>7</v>
      </c>
      <c r="F284" s="3">
        <v>25405.109707098956</v>
      </c>
      <c r="G284" s="3">
        <v>23329.350000000002</v>
      </c>
      <c r="H284">
        <v>0</v>
      </c>
      <c r="I284" s="3">
        <v>2075.7597070989541</v>
      </c>
      <c r="J284" s="3">
        <v>2075.7597070989541</v>
      </c>
      <c r="K284" s="2">
        <v>8.8976319833126705E-2</v>
      </c>
      <c r="L284" s="6">
        <v>8.8976319833126705E-2</v>
      </c>
      <c r="M284" t="s">
        <v>42</v>
      </c>
      <c r="N284">
        <f>SUMIFS(Actuals!$F:$F,Actuals!$A:$A,$A284,Actuals!$D:$D,$D284,Actuals!$B:$B,EDATE($B284,-12))</f>
        <v>23076</v>
      </c>
      <c r="O284">
        <f>AVERAGE(SUMIFS(Actuals!$F:$F,Actuals!$A:$A,$A284,Actuals!$D:$D,$D284,Actuals!$B:$B,EOMONTH(DATE(2025,$C284-1,1),0))/SUMIFS(Actuals!$F:$F,Actuals!$A:$A,$A284,Actuals!$D:$D,$D284,Actuals!$B:$B,EOMONTH(DATE(2024,$C284-1,1),0)),
 SUMIFS(Actuals!$F:$F,Actuals!$A:$A,$A284,Actuals!$D:$D,$D284,Actuals!$B:$B,EOMONTH(DATE(2025,$C284-2,1),0))/SUMIFS(Actuals!$F:$F,Actuals!$A:$A,$A284,Actuals!$D:$D,$D284,Actuals!$B:$B,EOMONTH(DATE(2024,$C284-2,1),0)),
 SUMIFS(Actuals!$F:$F,Actuals!$A:$A,$A284,Actuals!$D:$D,$D284,Actuals!$B:$B,EOMONTH(DATE(2025,$C284-3,1),0))/SUMIFS(Actuals!$F:$F,Actuals!$A:$A,$A284,Actuals!$D:$D,$D284,Actuals!$B:$B,EOMONTH(DATE(2024,$C284-3,1),0))
)</f>
        <v>1.0865639661858537</v>
      </c>
      <c r="P284" s="29">
        <f t="shared" si="24"/>
        <v>25073.550083704762</v>
      </c>
      <c r="Q284" s="2">
        <f t="shared" si="25"/>
        <v>7.4764195475002931E-2</v>
      </c>
      <c r="R284" s="29" t="str">
        <f t="shared" si="26"/>
        <v>1 train date (May-Aug)</v>
      </c>
      <c r="S284" s="29">
        <f t="shared" si="27"/>
        <v>1.005048087592062</v>
      </c>
      <c r="T284" s="29">
        <f t="shared" si="28"/>
        <v>25533.356926186338</v>
      </c>
      <c r="U284" s="2">
        <f t="shared" si="29"/>
        <v>9.4473567681325685E-2</v>
      </c>
    </row>
    <row r="285" spans="1:21">
      <c r="A285">
        <v>9701</v>
      </c>
      <c r="B285" s="1">
        <v>45869</v>
      </c>
      <c r="C285">
        <v>5</v>
      </c>
      <c r="D285">
        <v>1</v>
      </c>
      <c r="E285" t="s">
        <v>7</v>
      </c>
      <c r="F285" s="3">
        <v>23920.912926883713</v>
      </c>
      <c r="G285" s="3">
        <v>25371</v>
      </c>
      <c r="H285">
        <v>2</v>
      </c>
      <c r="I285" s="3">
        <v>-1450.0870731162868</v>
      </c>
      <c r="J285" s="3">
        <v>1450.0870731162868</v>
      </c>
      <c r="K285" s="2">
        <v>5.7155298297910502E-2</v>
      </c>
      <c r="L285" s="6">
        <v>-5.7155298297910502E-2</v>
      </c>
      <c r="M285" t="s">
        <v>42</v>
      </c>
      <c r="N285">
        <f>SUMIFS(Actuals!$F:$F,Actuals!$A:$A,$A285,Actuals!$D:$D,$D285,Actuals!$B:$B,EDATE($B285,-12))</f>
        <v>21347.55</v>
      </c>
      <c r="O285">
        <f>AVERAGE(SUMIFS(Actuals!$F:$F,Actuals!$A:$A,$A285,Actuals!$D:$D,$D285,Actuals!$B:$B,EOMONTH(DATE(2025,$C285-1,1),0))/SUMIFS(Actuals!$F:$F,Actuals!$A:$A,$A285,Actuals!$D:$D,$D285,Actuals!$B:$B,EOMONTH(DATE(2024,$C285-1,1),0)),
 SUMIFS(Actuals!$F:$F,Actuals!$A:$A,$A285,Actuals!$D:$D,$D285,Actuals!$B:$B,EOMONTH(DATE(2025,$C285-2,1),0))/SUMIFS(Actuals!$F:$F,Actuals!$A:$A,$A285,Actuals!$D:$D,$D285,Actuals!$B:$B,EOMONTH(DATE(2024,$C285-2,1),0)),
 SUMIFS(Actuals!$F:$F,Actuals!$A:$A,$A285,Actuals!$D:$D,$D285,Actuals!$B:$B,EOMONTH(DATE(2025,$C285-3,1),0))/SUMIFS(Actuals!$F:$F,Actuals!$A:$A,$A285,Actuals!$D:$D,$D285,Actuals!$B:$B,EOMONTH(DATE(2024,$C285-3,1),0))
)</f>
        <v>1.1248728182998222</v>
      </c>
      <c r="P285" s="29">
        <f t="shared" si="24"/>
        <v>24013.27873229637</v>
      </c>
      <c r="Q285" s="2">
        <f t="shared" si="25"/>
        <v>5.3514692668938144E-2</v>
      </c>
      <c r="R285" s="29" t="str">
        <f t="shared" si="26"/>
        <v>1 train date (May-Aug)</v>
      </c>
      <c r="S285" s="29">
        <f t="shared" si="27"/>
        <v>1.005048087592062</v>
      </c>
      <c r="T285" s="29">
        <f t="shared" si="28"/>
        <v>24041.667790620711</v>
      </c>
      <c r="U285" s="2">
        <f t="shared" si="29"/>
        <v>5.2395735658006724E-2</v>
      </c>
    </row>
    <row r="286" spans="1:21">
      <c r="A286">
        <v>9701</v>
      </c>
      <c r="B286" s="1">
        <v>45869</v>
      </c>
      <c r="C286">
        <v>6</v>
      </c>
      <c r="D286">
        <v>1</v>
      </c>
      <c r="E286" t="s">
        <v>7</v>
      </c>
      <c r="F286" s="3">
        <v>24809.076396754408</v>
      </c>
      <c r="G286" s="3">
        <v>25371</v>
      </c>
      <c r="H286">
        <v>1</v>
      </c>
      <c r="I286" s="3">
        <v>-561.92360324559195</v>
      </c>
      <c r="J286" s="3">
        <v>561.92360324559195</v>
      </c>
      <c r="K286" s="2">
        <v>2.2148263893641999E-2</v>
      </c>
      <c r="L286" s="6">
        <v>-2.2148263893641999E-2</v>
      </c>
      <c r="M286" t="s">
        <v>42</v>
      </c>
      <c r="N286">
        <f>SUMIFS(Actuals!$F:$F,Actuals!$A:$A,$A286,Actuals!$D:$D,$D286,Actuals!$B:$B,EDATE($B286,-12))</f>
        <v>21347.55</v>
      </c>
      <c r="O286">
        <f>AVERAGE(SUMIFS(Actuals!$F:$F,Actuals!$A:$A,$A286,Actuals!$D:$D,$D286,Actuals!$B:$B,EOMONTH(DATE(2025,$C286-1,1),0))/SUMIFS(Actuals!$F:$F,Actuals!$A:$A,$A286,Actuals!$D:$D,$D286,Actuals!$B:$B,EOMONTH(DATE(2024,$C286-1,1),0)),
 SUMIFS(Actuals!$F:$F,Actuals!$A:$A,$A286,Actuals!$D:$D,$D286,Actuals!$B:$B,EOMONTH(DATE(2025,$C286-2,1),0))/SUMIFS(Actuals!$F:$F,Actuals!$A:$A,$A286,Actuals!$D:$D,$D286,Actuals!$B:$B,EOMONTH(DATE(2024,$C286-2,1),0)),
 SUMIFS(Actuals!$F:$F,Actuals!$A:$A,$A286,Actuals!$D:$D,$D286,Actuals!$B:$B,EOMONTH(DATE(2025,$C286-3,1),0))/SUMIFS(Actuals!$F:$F,Actuals!$A:$A,$A286,Actuals!$D:$D,$D286,Actuals!$B:$B,EOMONTH(DATE(2024,$C286-3,1),0))
)</f>
        <v>1.0865639661858537</v>
      </c>
      <c r="P286" s="29">
        <f t="shared" si="24"/>
        <v>23195.478596350822</v>
      </c>
      <c r="Q286" s="2">
        <f t="shared" si="25"/>
        <v>8.5748350622725872E-2</v>
      </c>
      <c r="R286" s="29" t="str">
        <f t="shared" si="26"/>
        <v>1 train date (May-Aug)</v>
      </c>
      <c r="S286" s="29">
        <f t="shared" si="27"/>
        <v>1.005048087592062</v>
      </c>
      <c r="T286" s="29">
        <f t="shared" si="28"/>
        <v>24934.314787483381</v>
      </c>
      <c r="U286" s="2">
        <f t="shared" si="29"/>
        <v>1.7211982677727278E-2</v>
      </c>
    </row>
    <row r="287" spans="1:21">
      <c r="A287">
        <v>9701</v>
      </c>
      <c r="B287" s="1">
        <v>45869</v>
      </c>
      <c r="C287">
        <v>7</v>
      </c>
      <c r="D287">
        <v>1</v>
      </c>
      <c r="E287" t="s">
        <v>7</v>
      </c>
      <c r="F287" s="3">
        <v>24221.78378394918</v>
      </c>
      <c r="G287" s="3">
        <v>25371</v>
      </c>
      <c r="H287">
        <v>0</v>
      </c>
      <c r="I287" s="3">
        <v>-1149.2162160508196</v>
      </c>
      <c r="J287" s="3">
        <v>1149.2162160508196</v>
      </c>
      <c r="K287" s="2">
        <v>4.5296449333917403E-2</v>
      </c>
      <c r="L287" s="6">
        <v>-4.5296449333917403E-2</v>
      </c>
      <c r="M287" t="s">
        <v>42</v>
      </c>
      <c r="N287">
        <f>SUMIFS(Actuals!$F:$F,Actuals!$A:$A,$A287,Actuals!$D:$D,$D287,Actuals!$B:$B,EDATE($B287,-12))</f>
        <v>21347.55</v>
      </c>
      <c r="O287">
        <f>AVERAGE(SUMIFS(Actuals!$F:$F,Actuals!$A:$A,$A287,Actuals!$D:$D,$D287,Actuals!$B:$B,EOMONTH(DATE(2025,$C287-1,1),0))/SUMIFS(Actuals!$F:$F,Actuals!$A:$A,$A287,Actuals!$D:$D,$D287,Actuals!$B:$B,EOMONTH(DATE(2024,$C287-1,1),0)),
 SUMIFS(Actuals!$F:$F,Actuals!$A:$A,$A287,Actuals!$D:$D,$D287,Actuals!$B:$B,EOMONTH(DATE(2025,$C287-2,1),0))/SUMIFS(Actuals!$F:$F,Actuals!$A:$A,$A287,Actuals!$D:$D,$D287,Actuals!$B:$B,EOMONTH(DATE(2024,$C287-2,1),0)),
 SUMIFS(Actuals!$F:$F,Actuals!$A:$A,$A287,Actuals!$D:$D,$D287,Actuals!$B:$B,EOMONTH(DATE(2025,$C287-3,1),0))/SUMIFS(Actuals!$F:$F,Actuals!$A:$A,$A287,Actuals!$D:$D,$D287,Actuals!$B:$B,EOMONTH(DATE(2024,$C287-3,1),0))
)</f>
        <v>1.0658645191293907</v>
      </c>
      <c r="P287" s="29">
        <f t="shared" si="24"/>
        <v>22753.596115340624</v>
      </c>
      <c r="Q287" s="2">
        <f t="shared" si="25"/>
        <v>0.10316518405499885</v>
      </c>
      <c r="R287" s="29" t="str">
        <f t="shared" si="26"/>
        <v>1 train date (May-Aug)</v>
      </c>
      <c r="S287" s="29">
        <f t="shared" si="27"/>
        <v>1.005048087592062</v>
      </c>
      <c r="T287" s="29">
        <f t="shared" si="28"/>
        <v>24344.057470126543</v>
      </c>
      <c r="U287" s="2">
        <f t="shared" si="29"/>
        <v>4.0477022185702448E-2</v>
      </c>
    </row>
    <row r="288" spans="1:21">
      <c r="A288">
        <v>9701</v>
      </c>
      <c r="B288" s="1">
        <v>45900</v>
      </c>
      <c r="C288">
        <v>5</v>
      </c>
      <c r="D288">
        <v>1</v>
      </c>
      <c r="E288" t="s">
        <v>7</v>
      </c>
      <c r="F288" s="3">
        <v>24070.872336588673</v>
      </c>
      <c r="G288" s="3">
        <v>25047</v>
      </c>
      <c r="H288">
        <v>3</v>
      </c>
      <c r="I288" s="3">
        <v>-976.12766341132738</v>
      </c>
      <c r="J288" s="3">
        <v>976.12766341132738</v>
      </c>
      <c r="K288" s="2">
        <v>3.8971839478234002E-2</v>
      </c>
      <c r="L288" s="6">
        <v>-3.8971839478234002E-2</v>
      </c>
      <c r="M288" t="s">
        <v>42</v>
      </c>
      <c r="N288">
        <f>SUMIFS(Actuals!$F:$F,Actuals!$A:$A,$A288,Actuals!$D:$D,$D288,Actuals!$B:$B,EDATE($B288,-12))</f>
        <v>23486.850000000002</v>
      </c>
      <c r="O288">
        <f>AVERAGE(SUMIFS(Actuals!$F:$F,Actuals!$A:$A,$A288,Actuals!$D:$D,$D288,Actuals!$B:$B,EOMONTH(DATE(2025,$C288-1,1),0))/SUMIFS(Actuals!$F:$F,Actuals!$A:$A,$A288,Actuals!$D:$D,$D288,Actuals!$B:$B,EOMONTH(DATE(2024,$C288-1,1),0)),
 SUMIFS(Actuals!$F:$F,Actuals!$A:$A,$A288,Actuals!$D:$D,$D288,Actuals!$B:$B,EOMONTH(DATE(2025,$C288-2,1),0))/SUMIFS(Actuals!$F:$F,Actuals!$A:$A,$A288,Actuals!$D:$D,$D288,Actuals!$B:$B,EOMONTH(DATE(2024,$C288-2,1),0)),
 SUMIFS(Actuals!$F:$F,Actuals!$A:$A,$A288,Actuals!$D:$D,$D288,Actuals!$B:$B,EOMONTH(DATE(2025,$C288-3,1),0))/SUMIFS(Actuals!$F:$F,Actuals!$A:$A,$A288,Actuals!$D:$D,$D288,Actuals!$B:$B,EOMONTH(DATE(2024,$C288-3,1),0))
)</f>
        <v>1.1248728182998222</v>
      </c>
      <c r="P288" s="29">
        <f t="shared" si="24"/>
        <v>26419.719152485181</v>
      </c>
      <c r="Q288" s="2">
        <f t="shared" si="25"/>
        <v>5.4805731324517132E-2</v>
      </c>
      <c r="R288" s="29" t="str">
        <f t="shared" si="26"/>
        <v>1 train date (May-Aug)</v>
      </c>
      <c r="S288" s="29">
        <f t="shared" si="27"/>
        <v>1.005048087592062</v>
      </c>
      <c r="T288" s="29">
        <f t="shared" si="28"/>
        <v>24192.384208561114</v>
      </c>
      <c r="U288" s="2">
        <f t="shared" si="29"/>
        <v>3.4120485145481931E-2</v>
      </c>
    </row>
    <row r="289" spans="1:21">
      <c r="A289">
        <v>9701</v>
      </c>
      <c r="B289" s="1">
        <v>45900</v>
      </c>
      <c r="C289">
        <v>6</v>
      </c>
      <c r="D289">
        <v>1</v>
      </c>
      <c r="E289" t="s">
        <v>7</v>
      </c>
      <c r="F289" s="3">
        <v>24040.732292440953</v>
      </c>
      <c r="G289" s="3">
        <v>25047</v>
      </c>
      <c r="H289">
        <v>2</v>
      </c>
      <c r="I289" s="3">
        <v>-1006.2677075590473</v>
      </c>
      <c r="J289" s="3">
        <v>1006.2677075590473</v>
      </c>
      <c r="K289" s="2">
        <v>4.0175178965906E-2</v>
      </c>
      <c r="L289" s="6">
        <v>-4.0175178965906E-2</v>
      </c>
      <c r="M289" t="s">
        <v>42</v>
      </c>
      <c r="N289">
        <f>SUMIFS(Actuals!$F:$F,Actuals!$A:$A,$A289,Actuals!$D:$D,$D289,Actuals!$B:$B,EDATE($B289,-12))</f>
        <v>23486.850000000002</v>
      </c>
      <c r="O289">
        <f>AVERAGE(SUMIFS(Actuals!$F:$F,Actuals!$A:$A,$A289,Actuals!$D:$D,$D289,Actuals!$B:$B,EOMONTH(DATE(2025,$C289-1,1),0))/SUMIFS(Actuals!$F:$F,Actuals!$A:$A,$A289,Actuals!$D:$D,$D289,Actuals!$B:$B,EOMONTH(DATE(2024,$C289-1,1),0)),
 SUMIFS(Actuals!$F:$F,Actuals!$A:$A,$A289,Actuals!$D:$D,$D289,Actuals!$B:$B,EOMONTH(DATE(2025,$C289-2,1),0))/SUMIFS(Actuals!$F:$F,Actuals!$A:$A,$A289,Actuals!$D:$D,$D289,Actuals!$B:$B,EOMONTH(DATE(2024,$C289-2,1),0)),
 SUMIFS(Actuals!$F:$F,Actuals!$A:$A,$A289,Actuals!$D:$D,$D289,Actuals!$B:$B,EOMONTH(DATE(2025,$C289-3,1),0))/SUMIFS(Actuals!$F:$F,Actuals!$A:$A,$A289,Actuals!$D:$D,$D289,Actuals!$B:$B,EOMONTH(DATE(2024,$C289-3,1),0))
)</f>
        <v>1.0865639661858537</v>
      </c>
      <c r="P289" s="29">
        <f t="shared" si="24"/>
        <v>25519.96488921222</v>
      </c>
      <c r="Q289" s="2">
        <f t="shared" si="25"/>
        <v>1.888309534923226E-2</v>
      </c>
      <c r="R289" s="29" t="str">
        <f t="shared" si="26"/>
        <v>1 train date (May-Aug)</v>
      </c>
      <c r="S289" s="29">
        <f t="shared" si="27"/>
        <v>1.005048087592062</v>
      </c>
      <c r="T289" s="29">
        <f t="shared" si="28"/>
        <v>24162.092014830509</v>
      </c>
      <c r="U289" s="2">
        <f t="shared" si="29"/>
        <v>3.5329899196290634E-2</v>
      </c>
    </row>
    <row r="290" spans="1:21">
      <c r="A290">
        <v>9701</v>
      </c>
      <c r="B290" s="1">
        <v>45900</v>
      </c>
      <c r="C290">
        <v>7</v>
      </c>
      <c r="D290">
        <v>1</v>
      </c>
      <c r="E290" t="s">
        <v>7</v>
      </c>
      <c r="F290" s="3">
        <v>23476.788590458902</v>
      </c>
      <c r="G290" s="3">
        <v>25047</v>
      </c>
      <c r="H290">
        <v>1</v>
      </c>
      <c r="I290" s="3">
        <v>-1570.211409541098</v>
      </c>
      <c r="J290" s="3">
        <v>1570.211409541098</v>
      </c>
      <c r="K290" s="2">
        <v>6.2690598057296196E-2</v>
      </c>
      <c r="L290" s="6">
        <v>-6.2690598057296196E-2</v>
      </c>
      <c r="M290" t="s">
        <v>42</v>
      </c>
      <c r="N290">
        <f>SUMIFS(Actuals!$F:$F,Actuals!$A:$A,$A290,Actuals!$D:$D,$D290,Actuals!$B:$B,EDATE($B290,-12))</f>
        <v>23486.850000000002</v>
      </c>
      <c r="O290">
        <f>AVERAGE(SUMIFS(Actuals!$F:$F,Actuals!$A:$A,$A290,Actuals!$D:$D,$D290,Actuals!$B:$B,EOMONTH(DATE(2025,$C290-1,1),0))/SUMIFS(Actuals!$F:$F,Actuals!$A:$A,$A290,Actuals!$D:$D,$D290,Actuals!$B:$B,EOMONTH(DATE(2024,$C290-1,1),0)),
 SUMIFS(Actuals!$F:$F,Actuals!$A:$A,$A290,Actuals!$D:$D,$D290,Actuals!$B:$B,EOMONTH(DATE(2025,$C290-2,1),0))/SUMIFS(Actuals!$F:$F,Actuals!$A:$A,$A290,Actuals!$D:$D,$D290,Actuals!$B:$B,EOMONTH(DATE(2024,$C290-2,1),0)),
 SUMIFS(Actuals!$F:$F,Actuals!$A:$A,$A290,Actuals!$D:$D,$D290,Actuals!$B:$B,EOMONTH(DATE(2025,$C290-3,1),0))/SUMIFS(Actuals!$F:$F,Actuals!$A:$A,$A290,Actuals!$D:$D,$D290,Actuals!$B:$B,EOMONTH(DATE(2024,$C290-3,1),0))
)</f>
        <v>1.0658645191293907</v>
      </c>
      <c r="P290" s="29">
        <f t="shared" si="24"/>
        <v>25033.800081114132</v>
      </c>
      <c r="Q290" s="2">
        <f t="shared" si="25"/>
        <v>5.2700598418445722E-4</v>
      </c>
      <c r="R290" s="29" t="str">
        <f t="shared" si="26"/>
        <v>1 train date (May-Aug)</v>
      </c>
      <c r="S290" s="29">
        <f t="shared" si="27"/>
        <v>1.005048087592062</v>
      </c>
      <c r="T290" s="29">
        <f t="shared" si="28"/>
        <v>23595.301475643861</v>
      </c>
      <c r="U290" s="2">
        <f t="shared" si="29"/>
        <v>5.7958978095426175E-2</v>
      </c>
    </row>
    <row r="291" spans="1:21">
      <c r="A291">
        <v>9701</v>
      </c>
      <c r="B291" s="1">
        <v>45900</v>
      </c>
      <c r="C291">
        <v>8</v>
      </c>
      <c r="D291">
        <v>1</v>
      </c>
      <c r="E291" t="s">
        <v>7</v>
      </c>
      <c r="F291" s="3">
        <v>23567.219838403955</v>
      </c>
      <c r="G291" s="3">
        <v>25047</v>
      </c>
      <c r="H291">
        <v>0</v>
      </c>
      <c r="I291" s="3">
        <v>-1479.7801615960452</v>
      </c>
      <c r="J291" s="3">
        <v>1479.7801615960452</v>
      </c>
      <c r="K291" s="2">
        <v>5.9080135808521797E-2</v>
      </c>
      <c r="L291" s="6">
        <v>-5.9080135808521797E-2</v>
      </c>
      <c r="M291" t="s">
        <v>42</v>
      </c>
      <c r="N291">
        <f>SUMIFS(Actuals!$F:$F,Actuals!$A:$A,$A291,Actuals!$D:$D,$D291,Actuals!$B:$B,EDATE($B291,-12))</f>
        <v>23486.850000000002</v>
      </c>
      <c r="O291">
        <f>AVERAGE(SUMIFS(Actuals!$F:$F,Actuals!$A:$A,$A291,Actuals!$D:$D,$D291,Actuals!$B:$B,EOMONTH(DATE(2025,$C291-1,1),0))/SUMIFS(Actuals!$F:$F,Actuals!$A:$A,$A291,Actuals!$D:$D,$D291,Actuals!$B:$B,EOMONTH(DATE(2024,$C291-1,1),0)),
 SUMIFS(Actuals!$F:$F,Actuals!$A:$A,$A291,Actuals!$D:$D,$D291,Actuals!$B:$B,EOMONTH(DATE(2025,$C291-2,1),0))/SUMIFS(Actuals!$F:$F,Actuals!$A:$A,$A291,Actuals!$D:$D,$D291,Actuals!$B:$B,EOMONTH(DATE(2024,$C291-2,1),0)),
 SUMIFS(Actuals!$F:$F,Actuals!$A:$A,$A291,Actuals!$D:$D,$D291,Actuals!$B:$B,EOMONTH(DATE(2025,$C291-3,1),0))/SUMIFS(Actuals!$F:$F,Actuals!$A:$A,$A291,Actuals!$D:$D,$D291,Actuals!$B:$B,EOMONTH(DATE(2024,$C291-3,1),0))
)</f>
        <v>1.0652915027417449</v>
      </c>
      <c r="P291" s="29">
        <f t="shared" si="24"/>
        <v>25020.341731169952</v>
      </c>
      <c r="Q291" s="2">
        <f t="shared" si="25"/>
        <v>1.0643298131531819E-3</v>
      </c>
      <c r="R291" s="29" t="str">
        <f t="shared" si="26"/>
        <v>1 train date (May-Aug)</v>
      </c>
      <c r="S291" s="29">
        <f t="shared" si="27"/>
        <v>1.005048087592062</v>
      </c>
      <c r="T291" s="29">
        <f t="shared" si="28"/>
        <v>23686.189228449599</v>
      </c>
      <c r="U291" s="2">
        <f t="shared" si="29"/>
        <v>5.4330289916972134E-2</v>
      </c>
    </row>
    <row r="292" spans="1:21">
      <c r="A292">
        <v>9701</v>
      </c>
      <c r="B292" s="1">
        <v>45930</v>
      </c>
      <c r="C292">
        <v>5</v>
      </c>
      <c r="D292">
        <v>1</v>
      </c>
      <c r="E292" t="s">
        <v>7</v>
      </c>
      <c r="F292" s="3">
        <v>24215.994345980565</v>
      </c>
      <c r="G292" s="3">
        <v>22058.55</v>
      </c>
      <c r="H292">
        <v>4</v>
      </c>
      <c r="I292" s="3">
        <v>2157.4443459805661</v>
      </c>
      <c r="J292" s="3">
        <v>2157.4443459805661</v>
      </c>
      <c r="K292" s="2">
        <v>9.7805356470872601E-2</v>
      </c>
      <c r="L292" s="6">
        <v>9.7805356470872601E-2</v>
      </c>
      <c r="M292" t="s">
        <v>42</v>
      </c>
      <c r="N292">
        <f>SUMIFS(Actuals!$F:$F,Actuals!$A:$A,$A292,Actuals!$D:$D,$D292,Actuals!$B:$B,EDATE($B292,-12))</f>
        <v>21830.850000000002</v>
      </c>
      <c r="O292">
        <f>AVERAGE(SUMIFS(Actuals!$F:$F,Actuals!$A:$A,$A292,Actuals!$D:$D,$D292,Actuals!$B:$B,EOMONTH(DATE(2025,$C292-1,1),0))/SUMIFS(Actuals!$F:$F,Actuals!$A:$A,$A292,Actuals!$D:$D,$D292,Actuals!$B:$B,EOMONTH(DATE(2024,$C292-1,1),0)),
 SUMIFS(Actuals!$F:$F,Actuals!$A:$A,$A292,Actuals!$D:$D,$D292,Actuals!$B:$B,EOMONTH(DATE(2025,$C292-2,1),0))/SUMIFS(Actuals!$F:$F,Actuals!$A:$A,$A292,Actuals!$D:$D,$D292,Actuals!$B:$B,EOMONTH(DATE(2024,$C292-2,1),0)),
 SUMIFS(Actuals!$F:$F,Actuals!$A:$A,$A292,Actuals!$D:$D,$D292,Actuals!$B:$B,EOMONTH(DATE(2025,$C292-3,1),0))/SUMIFS(Actuals!$F:$F,Actuals!$A:$A,$A292,Actuals!$D:$D,$D292,Actuals!$B:$B,EOMONTH(DATE(2024,$C292-3,1),0))
)</f>
        <v>1.1248728182998222</v>
      </c>
      <c r="P292" s="29">
        <f t="shared" si="24"/>
        <v>24556.929765380675</v>
      </c>
      <c r="Q292" s="2">
        <f t="shared" si="25"/>
        <v>0.11326128713721781</v>
      </c>
      <c r="R292" s="29" t="str">
        <f t="shared" si="26"/>
        <v>1 train date (May-Aug)</v>
      </c>
      <c r="S292" s="29">
        <f t="shared" si="27"/>
        <v>1.005048087592062</v>
      </c>
      <c r="T292" s="29">
        <f t="shared" si="28"/>
        <v>24338.238806567952</v>
      </c>
      <c r="U292" s="2">
        <f t="shared" si="29"/>
        <v>0.1033471740693723</v>
      </c>
    </row>
    <row r="293" spans="1:21">
      <c r="A293">
        <v>9701</v>
      </c>
      <c r="B293" s="1">
        <v>45930</v>
      </c>
      <c r="C293">
        <v>6</v>
      </c>
      <c r="D293">
        <v>1</v>
      </c>
      <c r="E293" t="s">
        <v>7</v>
      </c>
      <c r="F293" s="3">
        <v>24254.845518722319</v>
      </c>
      <c r="G293" s="3">
        <v>22058.55</v>
      </c>
      <c r="H293">
        <v>3</v>
      </c>
      <c r="I293" s="3">
        <v>2196.2955187223197</v>
      </c>
      <c r="J293" s="3">
        <v>2196.2955187223197</v>
      </c>
      <c r="K293" s="2">
        <v>9.9566631474975395E-2</v>
      </c>
      <c r="L293" s="6">
        <v>9.9566631474975395E-2</v>
      </c>
      <c r="M293" t="s">
        <v>42</v>
      </c>
      <c r="N293">
        <f>SUMIFS(Actuals!$F:$F,Actuals!$A:$A,$A293,Actuals!$D:$D,$D293,Actuals!$B:$B,EDATE($B293,-12))</f>
        <v>21830.850000000002</v>
      </c>
      <c r="O293">
        <f>AVERAGE(SUMIFS(Actuals!$F:$F,Actuals!$A:$A,$A293,Actuals!$D:$D,$D293,Actuals!$B:$B,EOMONTH(DATE(2025,$C293-1,1),0))/SUMIFS(Actuals!$F:$F,Actuals!$A:$A,$A293,Actuals!$D:$D,$D293,Actuals!$B:$B,EOMONTH(DATE(2024,$C293-1,1),0)),
 SUMIFS(Actuals!$F:$F,Actuals!$A:$A,$A293,Actuals!$D:$D,$D293,Actuals!$B:$B,EOMONTH(DATE(2025,$C293-2,1),0))/SUMIFS(Actuals!$F:$F,Actuals!$A:$A,$A293,Actuals!$D:$D,$D293,Actuals!$B:$B,EOMONTH(DATE(2024,$C293-2,1),0)),
 SUMIFS(Actuals!$F:$F,Actuals!$A:$A,$A293,Actuals!$D:$D,$D293,Actuals!$B:$B,EOMONTH(DATE(2025,$C293-3,1),0))/SUMIFS(Actuals!$F:$F,Actuals!$A:$A,$A293,Actuals!$D:$D,$D293,Actuals!$B:$B,EOMONTH(DATE(2024,$C293-3,1),0))
)</f>
        <v>1.0865639661858537</v>
      </c>
      <c r="P293" s="29">
        <f t="shared" si="24"/>
        <v>23720.614961208448</v>
      </c>
      <c r="Q293" s="2">
        <f t="shared" si="25"/>
        <v>7.5347879221818709E-2</v>
      </c>
      <c r="R293" s="29" t="str">
        <f t="shared" si="26"/>
        <v>1 train date (May-Aug)</v>
      </c>
      <c r="S293" s="29">
        <f t="shared" si="27"/>
        <v>1.005048087592062</v>
      </c>
      <c r="T293" s="29">
        <f t="shared" si="28"/>
        <v>24377.286103432762</v>
      </c>
      <c r="U293" s="2">
        <f t="shared" si="29"/>
        <v>0.10511734014396969</v>
      </c>
    </row>
    <row r="294" spans="1:21">
      <c r="A294">
        <v>9701</v>
      </c>
      <c r="B294" s="1">
        <v>45930</v>
      </c>
      <c r="C294">
        <v>7</v>
      </c>
      <c r="D294">
        <v>1</v>
      </c>
      <c r="E294" t="s">
        <v>7</v>
      </c>
      <c r="F294" s="3">
        <v>23682.52120361802</v>
      </c>
      <c r="G294" s="3">
        <v>22058.55</v>
      </c>
      <c r="H294">
        <v>2</v>
      </c>
      <c r="I294" s="3">
        <v>1623.9712036180208</v>
      </c>
      <c r="J294" s="3">
        <v>1623.9712036180208</v>
      </c>
      <c r="K294" s="2">
        <v>7.3620940797016199E-2</v>
      </c>
      <c r="L294" s="6">
        <v>7.3620940797016199E-2</v>
      </c>
      <c r="M294" t="s">
        <v>42</v>
      </c>
      <c r="N294">
        <f>SUMIFS(Actuals!$F:$F,Actuals!$A:$A,$A294,Actuals!$D:$D,$D294,Actuals!$B:$B,EDATE($B294,-12))</f>
        <v>21830.850000000002</v>
      </c>
      <c r="O294">
        <f>AVERAGE(SUMIFS(Actuals!$F:$F,Actuals!$A:$A,$A294,Actuals!$D:$D,$D294,Actuals!$B:$B,EOMONTH(DATE(2025,$C294-1,1),0))/SUMIFS(Actuals!$F:$F,Actuals!$A:$A,$A294,Actuals!$D:$D,$D294,Actuals!$B:$B,EOMONTH(DATE(2024,$C294-1,1),0)),
 SUMIFS(Actuals!$F:$F,Actuals!$A:$A,$A294,Actuals!$D:$D,$D294,Actuals!$B:$B,EOMONTH(DATE(2025,$C294-2,1),0))/SUMIFS(Actuals!$F:$F,Actuals!$A:$A,$A294,Actuals!$D:$D,$D294,Actuals!$B:$B,EOMONTH(DATE(2024,$C294-2,1),0)),
 SUMIFS(Actuals!$F:$F,Actuals!$A:$A,$A294,Actuals!$D:$D,$D294,Actuals!$B:$B,EOMONTH(DATE(2025,$C294-3,1),0))/SUMIFS(Actuals!$F:$F,Actuals!$A:$A,$A294,Actuals!$D:$D,$D294,Actuals!$B:$B,EOMONTH(DATE(2024,$C294-3,1),0))
)</f>
        <v>1.0658645191293907</v>
      </c>
      <c r="P294" s="29">
        <f t="shared" si="24"/>
        <v>23268.728437435861</v>
      </c>
      <c r="Q294" s="2">
        <f t="shared" si="25"/>
        <v>5.4862102787166939E-2</v>
      </c>
      <c r="R294" s="29" t="str">
        <f t="shared" si="26"/>
        <v>1 train date (May-Aug)</v>
      </c>
      <c r="S294" s="29">
        <f t="shared" si="27"/>
        <v>1.005048087592062</v>
      </c>
      <c r="T294" s="29">
        <f t="shared" si="28"/>
        <v>23802.072645054748</v>
      </c>
      <c r="U294" s="2">
        <f t="shared" si="29"/>
        <v>7.9040673346831458E-2</v>
      </c>
    </row>
    <row r="295" spans="1:21">
      <c r="A295">
        <v>9701</v>
      </c>
      <c r="B295" s="1">
        <v>45930</v>
      </c>
      <c r="C295">
        <v>8</v>
      </c>
      <c r="D295">
        <v>1</v>
      </c>
      <c r="E295" t="s">
        <v>7</v>
      </c>
      <c r="F295" s="3">
        <v>22926.771384904314</v>
      </c>
      <c r="G295" s="3">
        <v>22058.55</v>
      </c>
      <c r="H295">
        <v>1</v>
      </c>
      <c r="I295" s="3">
        <v>868.22138490431462</v>
      </c>
      <c r="J295" s="3">
        <v>868.22138490431462</v>
      </c>
      <c r="K295" s="2">
        <v>3.9359857511228703E-2</v>
      </c>
      <c r="L295" s="6">
        <v>3.9359857511228703E-2</v>
      </c>
      <c r="M295" t="s">
        <v>42</v>
      </c>
      <c r="N295">
        <f>SUMIFS(Actuals!$F:$F,Actuals!$A:$A,$A295,Actuals!$D:$D,$D295,Actuals!$B:$B,EDATE($B295,-12))</f>
        <v>21830.850000000002</v>
      </c>
      <c r="O295">
        <f>AVERAGE(SUMIFS(Actuals!$F:$F,Actuals!$A:$A,$A295,Actuals!$D:$D,$D295,Actuals!$B:$B,EOMONTH(DATE(2025,$C295-1,1),0))/SUMIFS(Actuals!$F:$F,Actuals!$A:$A,$A295,Actuals!$D:$D,$D295,Actuals!$B:$B,EOMONTH(DATE(2024,$C295-1,1),0)),
 SUMIFS(Actuals!$F:$F,Actuals!$A:$A,$A295,Actuals!$D:$D,$D295,Actuals!$B:$B,EOMONTH(DATE(2025,$C295-2,1),0))/SUMIFS(Actuals!$F:$F,Actuals!$A:$A,$A295,Actuals!$D:$D,$D295,Actuals!$B:$B,EOMONTH(DATE(2024,$C295-2,1),0)),
 SUMIFS(Actuals!$F:$F,Actuals!$A:$A,$A295,Actuals!$D:$D,$D295,Actuals!$B:$B,EOMONTH(DATE(2025,$C295-3,1),0))/SUMIFS(Actuals!$F:$F,Actuals!$A:$A,$A295,Actuals!$D:$D,$D295,Actuals!$B:$B,EOMONTH(DATE(2024,$C295-3,1),0))
)</f>
        <v>1.0652915027417449</v>
      </c>
      <c r="P295" s="29">
        <f t="shared" si="24"/>
        <v>23256.219002629623</v>
      </c>
      <c r="Q295" s="2">
        <f t="shared" si="25"/>
        <v>5.429500137722669E-2</v>
      </c>
      <c r="R295" s="29" t="str">
        <f t="shared" si="26"/>
        <v>1 train date (May-Aug)</v>
      </c>
      <c r="S295" s="29">
        <f t="shared" si="27"/>
        <v>1.005048087592062</v>
      </c>
      <c r="T295" s="29">
        <f t="shared" si="28"/>
        <v>23042.507735058491</v>
      </c>
      <c r="U295" s="2">
        <f t="shared" si="29"/>
        <v>4.4606637111618462E-2</v>
      </c>
    </row>
    <row r="296" spans="1:21">
      <c r="A296">
        <v>9701</v>
      </c>
      <c r="B296" s="1">
        <v>45930</v>
      </c>
      <c r="C296">
        <v>9</v>
      </c>
      <c r="D296">
        <v>1</v>
      </c>
      <c r="E296" t="s">
        <v>7</v>
      </c>
      <c r="F296" s="3">
        <v>24077.7</v>
      </c>
      <c r="G296" s="3">
        <v>22058.55</v>
      </c>
      <c r="H296">
        <v>0</v>
      </c>
      <c r="I296" s="3">
        <v>2019.1500000000015</v>
      </c>
      <c r="J296" s="3">
        <v>2019.1500000000015</v>
      </c>
      <c r="K296" s="2">
        <v>9.1535935045594596E-2</v>
      </c>
      <c r="L296" s="6">
        <v>9.1535935045594596E-2</v>
      </c>
      <c r="M296" t="s">
        <v>42</v>
      </c>
      <c r="N296">
        <f>SUMIFS(Actuals!$F:$F,Actuals!$A:$A,$A296,Actuals!$D:$D,$D296,Actuals!$B:$B,EDATE($B296,-12))</f>
        <v>21830.850000000002</v>
      </c>
      <c r="O296">
        <f>AVERAGE(SUMIFS(Actuals!$F:$F,Actuals!$A:$A,$A296,Actuals!$D:$D,$D296,Actuals!$B:$B,EOMONTH(DATE(2025,$C296-1,1),0))/SUMIFS(Actuals!$F:$F,Actuals!$A:$A,$A296,Actuals!$D:$D,$D296,Actuals!$B:$B,EOMONTH(DATE(2024,$C296-1,1),0)),
 SUMIFS(Actuals!$F:$F,Actuals!$A:$A,$A296,Actuals!$D:$D,$D296,Actuals!$B:$B,EOMONTH(DATE(2025,$C296-2,1),0))/SUMIFS(Actuals!$F:$F,Actuals!$A:$A,$A296,Actuals!$D:$D,$D296,Actuals!$B:$B,EOMONTH(DATE(2024,$C296-2,1),0)),
 SUMIFS(Actuals!$F:$F,Actuals!$A:$A,$A296,Actuals!$D:$D,$D296,Actuals!$B:$B,EOMONTH(DATE(2025,$C296-3,1),0))/SUMIFS(Actuals!$F:$F,Actuals!$A:$A,$A296,Actuals!$D:$D,$D296,Actuals!$B:$B,EOMONTH(DATE(2024,$C296-3,1),0))
)</f>
        <v>1.0886263634012241</v>
      </c>
      <c r="P296" s="29">
        <f t="shared" si="24"/>
        <v>23765.638845457615</v>
      </c>
      <c r="Q296" s="2">
        <f t="shared" si="25"/>
        <v>7.7388987284187596E-2</v>
      </c>
      <c r="R296" s="29" t="str">
        <f t="shared" si="26"/>
        <v>2 Test data (Sep-Nov)</v>
      </c>
      <c r="S296" s="29">
        <f t="shared" si="27"/>
        <v>1.005048087592062</v>
      </c>
      <c r="T296" s="29">
        <f t="shared" si="28"/>
        <v>24199.24633861539</v>
      </c>
      <c r="U296" s="2">
        <f t="shared" si="29"/>
        <v>9.7046104055588028E-2</v>
      </c>
    </row>
    <row r="297" spans="1:21">
      <c r="A297">
        <v>9701</v>
      </c>
      <c r="B297" s="1">
        <v>45961</v>
      </c>
      <c r="C297">
        <v>5</v>
      </c>
      <c r="D297">
        <v>1</v>
      </c>
      <c r="E297" t="s">
        <v>7</v>
      </c>
      <c r="F297" s="3">
        <v>24370.791155998584</v>
      </c>
      <c r="G297" s="3">
        <v>24866.100000000002</v>
      </c>
      <c r="H297">
        <v>5</v>
      </c>
      <c r="I297" s="3">
        <v>-495.30884400141804</v>
      </c>
      <c r="J297" s="3">
        <v>495.30884400141804</v>
      </c>
      <c r="K297" s="2">
        <v>1.9919040139041399E-2</v>
      </c>
      <c r="L297" s="6">
        <v>-1.9919040139041399E-2</v>
      </c>
      <c r="M297" t="s">
        <v>42</v>
      </c>
      <c r="N297">
        <f>SUMIFS(Actuals!$F:$F,Actuals!$A:$A,$A297,Actuals!$D:$D,$D297,Actuals!$B:$B,EDATE($B297,-12))</f>
        <v>22015.350000000002</v>
      </c>
      <c r="O297">
        <f>AVERAGE(SUMIFS(Actuals!$F:$F,Actuals!$A:$A,$A297,Actuals!$D:$D,$D297,Actuals!$B:$B,EOMONTH(DATE(2025,$C297-1,1),0))/SUMIFS(Actuals!$F:$F,Actuals!$A:$A,$A297,Actuals!$D:$D,$D297,Actuals!$B:$B,EOMONTH(DATE(2024,$C297-1,1),0)),
 SUMIFS(Actuals!$F:$F,Actuals!$A:$A,$A297,Actuals!$D:$D,$D297,Actuals!$B:$B,EOMONTH(DATE(2025,$C297-2,1),0))/SUMIFS(Actuals!$F:$F,Actuals!$A:$A,$A297,Actuals!$D:$D,$D297,Actuals!$B:$B,EOMONTH(DATE(2024,$C297-2,1),0)),
 SUMIFS(Actuals!$F:$F,Actuals!$A:$A,$A297,Actuals!$D:$D,$D297,Actuals!$B:$B,EOMONTH(DATE(2025,$C297-3,1),0))/SUMIFS(Actuals!$F:$F,Actuals!$A:$A,$A297,Actuals!$D:$D,$D297,Actuals!$B:$B,EOMONTH(DATE(2024,$C297-3,1),0))
)</f>
        <v>1.1248728182998222</v>
      </c>
      <c r="P297" s="29">
        <f t="shared" si="24"/>
        <v>24764.468800356994</v>
      </c>
      <c r="Q297" s="2">
        <f t="shared" si="25"/>
        <v>4.0871387006007611E-3</v>
      </c>
      <c r="R297" s="29" t="str">
        <f t="shared" si="26"/>
        <v>1 train date (May-Aug)</v>
      </c>
      <c r="S297" s="29">
        <f t="shared" si="27"/>
        <v>1.005048087592062</v>
      </c>
      <c r="T297" s="29">
        <f t="shared" si="28"/>
        <v>24493.817044441916</v>
      </c>
      <c r="U297" s="2">
        <f t="shared" si="29"/>
        <v>1.4971505606351077E-2</v>
      </c>
    </row>
    <row r="298" spans="1:21">
      <c r="A298">
        <v>9701</v>
      </c>
      <c r="B298" s="1">
        <v>45961</v>
      </c>
      <c r="C298">
        <v>6</v>
      </c>
      <c r="D298">
        <v>1</v>
      </c>
      <c r="E298" t="s">
        <v>7</v>
      </c>
      <c r="F298" s="3">
        <v>24226.592233521878</v>
      </c>
      <c r="G298" s="3">
        <v>24866.100000000002</v>
      </c>
      <c r="H298">
        <v>4</v>
      </c>
      <c r="I298" s="3">
        <v>-639.50776647812381</v>
      </c>
      <c r="J298" s="3">
        <v>639.50776647812381</v>
      </c>
      <c r="K298" s="2">
        <v>2.57180565701145E-2</v>
      </c>
      <c r="L298" s="6">
        <v>-2.57180565701145E-2</v>
      </c>
      <c r="M298" t="s">
        <v>42</v>
      </c>
      <c r="N298">
        <f>SUMIFS(Actuals!$F:$F,Actuals!$A:$A,$A298,Actuals!$D:$D,$D298,Actuals!$B:$B,EDATE($B298,-12))</f>
        <v>22015.350000000002</v>
      </c>
      <c r="O298">
        <f>AVERAGE(SUMIFS(Actuals!$F:$F,Actuals!$A:$A,$A298,Actuals!$D:$D,$D298,Actuals!$B:$B,EOMONTH(DATE(2025,$C298-1,1),0))/SUMIFS(Actuals!$F:$F,Actuals!$A:$A,$A298,Actuals!$D:$D,$D298,Actuals!$B:$B,EOMONTH(DATE(2024,$C298-1,1),0)),
 SUMIFS(Actuals!$F:$F,Actuals!$A:$A,$A298,Actuals!$D:$D,$D298,Actuals!$B:$B,EOMONTH(DATE(2025,$C298-2,1),0))/SUMIFS(Actuals!$F:$F,Actuals!$A:$A,$A298,Actuals!$D:$D,$D298,Actuals!$B:$B,EOMONTH(DATE(2024,$C298-2,1),0)),
 SUMIFS(Actuals!$F:$F,Actuals!$A:$A,$A298,Actuals!$D:$D,$D298,Actuals!$B:$B,EOMONTH(DATE(2025,$C298-3,1),0))/SUMIFS(Actuals!$F:$F,Actuals!$A:$A,$A298,Actuals!$D:$D,$D298,Actuals!$B:$B,EOMONTH(DATE(2024,$C298-3,1),0))
)</f>
        <v>1.0865639661858537</v>
      </c>
      <c r="P298" s="29">
        <f t="shared" si="24"/>
        <v>23921.086012969736</v>
      </c>
      <c r="Q298" s="2">
        <f t="shared" si="25"/>
        <v>3.8004109491647918E-2</v>
      </c>
      <c r="R298" s="29" t="str">
        <f t="shared" si="26"/>
        <v>1 train date (May-Aug)</v>
      </c>
      <c r="S298" s="29">
        <f t="shared" si="27"/>
        <v>1.005048087592062</v>
      </c>
      <c r="T298" s="29">
        <f t="shared" si="28"/>
        <v>24348.890193173866</v>
      </c>
      <c r="U298" s="2">
        <f t="shared" si="29"/>
        <v>2.0799795980316036E-2</v>
      </c>
    </row>
    <row r="299" spans="1:21">
      <c r="A299">
        <v>9701</v>
      </c>
      <c r="B299" s="1">
        <v>45961</v>
      </c>
      <c r="C299">
        <v>7</v>
      </c>
      <c r="D299">
        <v>1</v>
      </c>
      <c r="E299" t="s">
        <v>7</v>
      </c>
      <c r="F299" s="3">
        <v>23685.733446305047</v>
      </c>
      <c r="G299" s="3">
        <v>24866.100000000002</v>
      </c>
      <c r="H299">
        <v>3</v>
      </c>
      <c r="I299" s="3">
        <v>-1180.3665536949557</v>
      </c>
      <c r="J299" s="3">
        <v>1180.3665536949557</v>
      </c>
      <c r="K299" s="2">
        <v>4.7468905606225201E-2</v>
      </c>
      <c r="L299" s="6">
        <v>-4.7468905606225201E-2</v>
      </c>
      <c r="M299" t="s">
        <v>42</v>
      </c>
      <c r="N299">
        <f>SUMIFS(Actuals!$F:$F,Actuals!$A:$A,$A299,Actuals!$D:$D,$D299,Actuals!$B:$B,EDATE($B299,-12))</f>
        <v>22015.350000000002</v>
      </c>
      <c r="O299">
        <f>AVERAGE(SUMIFS(Actuals!$F:$F,Actuals!$A:$A,$A299,Actuals!$D:$D,$D299,Actuals!$B:$B,EOMONTH(DATE(2025,$C299-1,1),0))/SUMIFS(Actuals!$F:$F,Actuals!$A:$A,$A299,Actuals!$D:$D,$D299,Actuals!$B:$B,EOMONTH(DATE(2024,$C299-1,1),0)),
 SUMIFS(Actuals!$F:$F,Actuals!$A:$A,$A299,Actuals!$D:$D,$D299,Actuals!$B:$B,EOMONTH(DATE(2025,$C299-2,1),0))/SUMIFS(Actuals!$F:$F,Actuals!$A:$A,$A299,Actuals!$D:$D,$D299,Actuals!$B:$B,EOMONTH(DATE(2024,$C299-2,1),0)),
 SUMIFS(Actuals!$F:$F,Actuals!$A:$A,$A299,Actuals!$D:$D,$D299,Actuals!$B:$B,EOMONTH(DATE(2025,$C299-3,1),0))/SUMIFS(Actuals!$F:$F,Actuals!$A:$A,$A299,Actuals!$D:$D,$D299,Actuals!$B:$B,EOMONTH(DATE(2024,$C299-3,1),0))
)</f>
        <v>1.0658645191293907</v>
      </c>
      <c r="P299" s="29">
        <f t="shared" si="24"/>
        <v>23465.380441215235</v>
      </c>
      <c r="Q299" s="2">
        <f t="shared" si="25"/>
        <v>5.6330488447515578E-2</v>
      </c>
      <c r="R299" s="29" t="str">
        <f t="shared" si="26"/>
        <v>1 train date (May-Aug)</v>
      </c>
      <c r="S299" s="29">
        <f t="shared" si="27"/>
        <v>1.005048087592062</v>
      </c>
      <c r="T299" s="29">
        <f t="shared" si="28"/>
        <v>23805.301103424226</v>
      </c>
      <c r="U299" s="2">
        <f t="shared" si="29"/>
        <v>4.2660445207562736E-2</v>
      </c>
    </row>
    <row r="300" spans="1:21">
      <c r="A300">
        <v>9701</v>
      </c>
      <c r="B300" s="1">
        <v>45961</v>
      </c>
      <c r="C300">
        <v>8</v>
      </c>
      <c r="D300">
        <v>1</v>
      </c>
      <c r="E300" t="s">
        <v>7</v>
      </c>
      <c r="F300" s="3">
        <v>24655.567751660576</v>
      </c>
      <c r="G300" s="3">
        <v>24866.100000000002</v>
      </c>
      <c r="H300">
        <v>2</v>
      </c>
      <c r="I300" s="3">
        <v>-210.53224833942659</v>
      </c>
      <c r="J300" s="3">
        <v>210.53224833942659</v>
      </c>
      <c r="K300" s="2">
        <v>8.4666372426486902E-3</v>
      </c>
      <c r="L300" s="6">
        <v>-8.4666372426486902E-3</v>
      </c>
      <c r="M300" t="s">
        <v>42</v>
      </c>
      <c r="N300">
        <f>SUMIFS(Actuals!$F:$F,Actuals!$A:$A,$A300,Actuals!$D:$D,$D300,Actuals!$B:$B,EDATE($B300,-12))</f>
        <v>22015.350000000002</v>
      </c>
      <c r="O300">
        <f>AVERAGE(SUMIFS(Actuals!$F:$F,Actuals!$A:$A,$A300,Actuals!$D:$D,$D300,Actuals!$B:$B,EOMONTH(DATE(2025,$C300-1,1),0))/SUMIFS(Actuals!$F:$F,Actuals!$A:$A,$A300,Actuals!$D:$D,$D300,Actuals!$B:$B,EOMONTH(DATE(2024,$C300-1,1),0)),
 SUMIFS(Actuals!$F:$F,Actuals!$A:$A,$A300,Actuals!$D:$D,$D300,Actuals!$B:$B,EOMONTH(DATE(2025,$C300-2,1),0))/SUMIFS(Actuals!$F:$F,Actuals!$A:$A,$A300,Actuals!$D:$D,$D300,Actuals!$B:$B,EOMONTH(DATE(2024,$C300-2,1),0)),
 SUMIFS(Actuals!$F:$F,Actuals!$A:$A,$A300,Actuals!$D:$D,$D300,Actuals!$B:$B,EOMONTH(DATE(2025,$C300-3,1),0))/SUMIFS(Actuals!$F:$F,Actuals!$A:$A,$A300,Actuals!$D:$D,$D300,Actuals!$B:$B,EOMONTH(DATE(2024,$C300-3,1),0))
)</f>
        <v>1.0652915027417449</v>
      </c>
      <c r="P300" s="29">
        <f t="shared" si="24"/>
        <v>23452.765284885474</v>
      </c>
      <c r="Q300" s="2">
        <f t="shared" si="25"/>
        <v>5.6837811925252772E-2</v>
      </c>
      <c r="R300" s="29" t="str">
        <f t="shared" si="26"/>
        <v>1 train date (May-Aug)</v>
      </c>
      <c r="S300" s="29">
        <f t="shared" si="27"/>
        <v>1.005048087592062</v>
      </c>
      <c r="T300" s="29">
        <f t="shared" si="28"/>
        <v>24780.031217302978</v>
      </c>
      <c r="U300" s="2">
        <f t="shared" si="29"/>
        <v>3.4612899769977715E-3</v>
      </c>
    </row>
    <row r="301" spans="1:21">
      <c r="A301">
        <v>9701</v>
      </c>
      <c r="B301" s="1">
        <v>45961</v>
      </c>
      <c r="C301">
        <v>9</v>
      </c>
      <c r="D301">
        <v>1</v>
      </c>
      <c r="E301" t="s">
        <v>7</v>
      </c>
      <c r="F301" s="3">
        <v>24751.298472927512</v>
      </c>
      <c r="G301" s="3">
        <v>24866.100000000002</v>
      </c>
      <c r="H301">
        <v>1</v>
      </c>
      <c r="I301" s="3">
        <v>-114.80152707248999</v>
      </c>
      <c r="J301" s="3">
        <v>114.80152707248999</v>
      </c>
      <c r="K301" s="2">
        <v>4.6167886026554196E-3</v>
      </c>
      <c r="L301" s="6">
        <v>-4.6167886026554196E-3</v>
      </c>
      <c r="M301" t="s">
        <v>42</v>
      </c>
      <c r="N301">
        <f>SUMIFS(Actuals!$F:$F,Actuals!$A:$A,$A301,Actuals!$D:$D,$D301,Actuals!$B:$B,EDATE($B301,-12))</f>
        <v>22015.350000000002</v>
      </c>
      <c r="O301">
        <f>AVERAGE(SUMIFS(Actuals!$F:$F,Actuals!$A:$A,$A301,Actuals!$D:$D,$D301,Actuals!$B:$B,EOMONTH(DATE(2025,$C301-1,1),0))/SUMIFS(Actuals!$F:$F,Actuals!$A:$A,$A301,Actuals!$D:$D,$D301,Actuals!$B:$B,EOMONTH(DATE(2024,$C301-1,1),0)),
 SUMIFS(Actuals!$F:$F,Actuals!$A:$A,$A301,Actuals!$D:$D,$D301,Actuals!$B:$B,EOMONTH(DATE(2025,$C301-2,1),0))/SUMIFS(Actuals!$F:$F,Actuals!$A:$A,$A301,Actuals!$D:$D,$D301,Actuals!$B:$B,EOMONTH(DATE(2024,$C301-2,1),0)),
 SUMIFS(Actuals!$F:$F,Actuals!$A:$A,$A301,Actuals!$D:$D,$D301,Actuals!$B:$B,EOMONTH(DATE(2025,$C301-3,1),0))/SUMIFS(Actuals!$F:$F,Actuals!$A:$A,$A301,Actuals!$D:$D,$D301,Actuals!$B:$B,EOMONTH(DATE(2024,$C301-3,1),0))
)</f>
        <v>1.0886263634012241</v>
      </c>
      <c r="P301" s="29">
        <f t="shared" si="24"/>
        <v>23966.490409505142</v>
      </c>
      <c r="Q301" s="2">
        <f t="shared" si="25"/>
        <v>3.6178153811609368E-2</v>
      </c>
      <c r="R301" s="29" t="str">
        <f t="shared" si="26"/>
        <v>2 Test data (Sep-Nov)</v>
      </c>
      <c r="S301" s="29">
        <f t="shared" si="27"/>
        <v>1.005048087592062</v>
      </c>
      <c r="T301" s="29">
        <f t="shared" si="28"/>
        <v>24876.245195636122</v>
      </c>
      <c r="U301" s="2">
        <f t="shared" si="29"/>
        <v>4.0799303614639008E-4</v>
      </c>
    </row>
    <row r="302" spans="1:21">
      <c r="A302">
        <v>9701</v>
      </c>
      <c r="B302" s="1">
        <v>45961</v>
      </c>
      <c r="C302">
        <v>10</v>
      </c>
      <c r="D302">
        <v>1</v>
      </c>
      <c r="E302" t="s">
        <v>7</v>
      </c>
      <c r="F302" s="3">
        <v>24427.608297304454</v>
      </c>
      <c r="G302" s="3">
        <v>24866.100000000002</v>
      </c>
      <c r="H302">
        <v>0</v>
      </c>
      <c r="I302" s="3">
        <v>-438.49170269554816</v>
      </c>
      <c r="J302" s="3">
        <v>438.49170269554816</v>
      </c>
      <c r="K302" s="2">
        <v>1.7634116435450198E-2</v>
      </c>
      <c r="L302" s="6">
        <v>-1.7634116435450198E-2</v>
      </c>
      <c r="M302" t="s">
        <v>42</v>
      </c>
      <c r="N302">
        <f>SUMIFS(Actuals!$F:$F,Actuals!$A:$A,$A302,Actuals!$D:$D,$D302,Actuals!$B:$B,EDATE($B302,-12))</f>
        <v>22015.350000000002</v>
      </c>
      <c r="O302">
        <f>AVERAGE(SUMIFS(Actuals!$F:$F,Actuals!$A:$A,$A302,Actuals!$D:$D,$D302,Actuals!$B:$B,EOMONTH(DATE(2025,$C302-1,1),0))/SUMIFS(Actuals!$F:$F,Actuals!$A:$A,$A302,Actuals!$D:$D,$D302,Actuals!$B:$B,EOMONTH(DATE(2024,$C302-1,1),0)),
 SUMIFS(Actuals!$F:$F,Actuals!$A:$A,$A302,Actuals!$D:$D,$D302,Actuals!$B:$B,EOMONTH(DATE(2025,$C302-2,1),0))/SUMIFS(Actuals!$F:$F,Actuals!$A:$A,$A302,Actuals!$D:$D,$D302,Actuals!$B:$B,EOMONTH(DATE(2024,$C302-2,1),0)),
 SUMIFS(Actuals!$F:$F,Actuals!$A:$A,$A302,Actuals!$D:$D,$D302,Actuals!$B:$B,EOMONTH(DATE(2025,$C302-3,1),0))/SUMIFS(Actuals!$F:$F,Actuals!$A:$A,$A302,Actuals!$D:$D,$D302,Actuals!$B:$B,EOMONTH(DATE(2024,$C302-3,1),0))
)</f>
        <v>1.0884434483382444</v>
      </c>
      <c r="P302" s="29">
        <f t="shared" si="24"/>
        <v>23962.463470373372</v>
      </c>
      <c r="Q302" s="2">
        <f t="shared" si="25"/>
        <v>3.6340098753991593E-2</v>
      </c>
      <c r="R302" s="29" t="str">
        <f t="shared" si="26"/>
        <v>2 Test data (Sep-Nov)</v>
      </c>
      <c r="S302" s="29">
        <f t="shared" si="27"/>
        <v>1.005048087592062</v>
      </c>
      <c r="T302" s="29">
        <f t="shared" si="28"/>
        <v>24550.921003653828</v>
      </c>
      <c r="U302" s="2">
        <f t="shared" si="29"/>
        <v>1.2675047407762947E-2</v>
      </c>
    </row>
    <row r="303" spans="1:21">
      <c r="A303">
        <v>9701</v>
      </c>
      <c r="B303" s="1">
        <v>45991</v>
      </c>
      <c r="C303">
        <v>5</v>
      </c>
      <c r="D303">
        <v>1</v>
      </c>
      <c r="E303" t="s">
        <v>7</v>
      </c>
      <c r="F303" s="3">
        <v>24515.913165390477</v>
      </c>
      <c r="G303" s="3">
        <v>26572.95</v>
      </c>
      <c r="H303">
        <v>6</v>
      </c>
      <c r="I303" s="3">
        <v>-2057.0368346095238</v>
      </c>
      <c r="J303" s="3">
        <v>2057.0368346095238</v>
      </c>
      <c r="K303" s="2">
        <v>7.7410932343210795E-2</v>
      </c>
      <c r="L303" s="6">
        <v>-7.7410932343210795E-2</v>
      </c>
      <c r="M303" t="s">
        <v>42</v>
      </c>
      <c r="N303">
        <f>SUMIFS(Actuals!$F:$F,Actuals!$A:$A,$A303,Actuals!$D:$D,$D303,Actuals!$B:$B,EDATE($B303,-12))</f>
        <v>24485.4</v>
      </c>
      <c r="O303">
        <f>AVERAGE(SUMIFS(Actuals!$F:$F,Actuals!$A:$A,$A303,Actuals!$D:$D,$D303,Actuals!$B:$B,EOMONTH(DATE(2025,$C303-1,1),0))/SUMIFS(Actuals!$F:$F,Actuals!$A:$A,$A303,Actuals!$D:$D,$D303,Actuals!$B:$B,EOMONTH(DATE(2024,$C303-1,1),0)),
 SUMIFS(Actuals!$F:$F,Actuals!$A:$A,$A303,Actuals!$D:$D,$D303,Actuals!$B:$B,EOMONTH(DATE(2025,$C303-2,1),0))/SUMIFS(Actuals!$F:$F,Actuals!$A:$A,$A303,Actuals!$D:$D,$D303,Actuals!$B:$B,EOMONTH(DATE(2024,$C303-2,1),0)),
 SUMIFS(Actuals!$F:$F,Actuals!$A:$A,$A303,Actuals!$D:$D,$D303,Actuals!$B:$B,EOMONTH(DATE(2025,$C303-3,1),0))/SUMIFS(Actuals!$F:$F,Actuals!$A:$A,$A303,Actuals!$D:$D,$D303,Actuals!$B:$B,EOMONTH(DATE(2024,$C303-3,1),0))
)</f>
        <v>1.1248728182998222</v>
      </c>
      <c r="P303" s="29">
        <f t="shared" si="24"/>
        <v>27542.96090519847</v>
      </c>
      <c r="Q303" s="2">
        <f t="shared" si="25"/>
        <v>3.6503696623764736E-2</v>
      </c>
      <c r="R303" s="29" t="str">
        <f t="shared" si="26"/>
        <v>1 train date (May-Aug)</v>
      </c>
      <c r="S303" s="29">
        <f t="shared" si="27"/>
        <v>1.005048087592062</v>
      </c>
      <c r="T303" s="29">
        <f t="shared" si="28"/>
        <v>24639.671642448753</v>
      </c>
      <c r="U303" s="2">
        <f t="shared" si="29"/>
        <v>7.2753621918200562E-2</v>
      </c>
    </row>
    <row r="304" spans="1:21">
      <c r="A304">
        <v>9701</v>
      </c>
      <c r="B304" s="1">
        <v>45991</v>
      </c>
      <c r="C304">
        <v>6</v>
      </c>
      <c r="D304">
        <v>1</v>
      </c>
      <c r="E304" t="s">
        <v>7</v>
      </c>
      <c r="F304" s="3">
        <v>25655.309477224746</v>
      </c>
      <c r="G304" s="3">
        <v>26572.95</v>
      </c>
      <c r="H304">
        <v>5</v>
      </c>
      <c r="I304" s="3">
        <v>-917.64052277525479</v>
      </c>
      <c r="J304" s="3">
        <v>917.64052277525479</v>
      </c>
      <c r="K304" s="2">
        <v>3.45328810980811E-2</v>
      </c>
      <c r="L304" s="6">
        <v>-3.45328810980811E-2</v>
      </c>
      <c r="M304" t="s">
        <v>42</v>
      </c>
      <c r="N304">
        <f>SUMIFS(Actuals!$F:$F,Actuals!$A:$A,$A304,Actuals!$D:$D,$D304,Actuals!$B:$B,EDATE($B304,-12))</f>
        <v>24485.4</v>
      </c>
      <c r="O304">
        <f>AVERAGE(SUMIFS(Actuals!$F:$F,Actuals!$A:$A,$A304,Actuals!$D:$D,$D304,Actuals!$B:$B,EOMONTH(DATE(2025,$C304-1,1),0))/SUMIFS(Actuals!$F:$F,Actuals!$A:$A,$A304,Actuals!$D:$D,$D304,Actuals!$B:$B,EOMONTH(DATE(2024,$C304-1,1),0)),
 SUMIFS(Actuals!$F:$F,Actuals!$A:$A,$A304,Actuals!$D:$D,$D304,Actuals!$B:$B,EOMONTH(DATE(2025,$C304-2,1),0))/SUMIFS(Actuals!$F:$F,Actuals!$A:$A,$A304,Actuals!$D:$D,$D304,Actuals!$B:$B,EOMONTH(DATE(2024,$C304-2,1),0)),
 SUMIFS(Actuals!$F:$F,Actuals!$A:$A,$A304,Actuals!$D:$D,$D304,Actuals!$B:$B,EOMONTH(DATE(2025,$C304-3,1),0))/SUMIFS(Actuals!$F:$F,Actuals!$A:$A,$A304,Actuals!$D:$D,$D304,Actuals!$B:$B,EOMONTH(DATE(2024,$C304-3,1),0))
)</f>
        <v>1.0865639661858537</v>
      </c>
      <c r="P304" s="29">
        <f t="shared" si="24"/>
        <v>26604.953337647104</v>
      </c>
      <c r="Q304" s="2">
        <f t="shared" si="25"/>
        <v>1.2043577264512883E-3</v>
      </c>
      <c r="R304" s="29" t="str">
        <f t="shared" si="26"/>
        <v>1 train date (May-Aug)</v>
      </c>
      <c r="S304" s="29">
        <f t="shared" si="27"/>
        <v>1.005048087592062</v>
      </c>
      <c r="T304" s="29">
        <f t="shared" si="28"/>
        <v>25784.819726667236</v>
      </c>
      <c r="U304" s="2">
        <f t="shared" si="29"/>
        <v>2.9659118514608455E-2</v>
      </c>
    </row>
    <row r="305" spans="1:21">
      <c r="A305">
        <v>9701</v>
      </c>
      <c r="B305" s="1">
        <v>45991</v>
      </c>
      <c r="C305">
        <v>7</v>
      </c>
      <c r="D305">
        <v>1</v>
      </c>
      <c r="E305" t="s">
        <v>7</v>
      </c>
      <c r="F305" s="3">
        <v>25105.931275168372</v>
      </c>
      <c r="G305" s="3">
        <v>26572.95</v>
      </c>
      <c r="H305">
        <v>4</v>
      </c>
      <c r="I305" s="3">
        <v>-1467.0187248316288</v>
      </c>
      <c r="J305" s="3">
        <v>1467.0187248316288</v>
      </c>
      <c r="K305" s="2">
        <v>5.5207221058694203E-2</v>
      </c>
      <c r="L305" s="6">
        <v>-5.5207221058694203E-2</v>
      </c>
      <c r="M305" t="s">
        <v>42</v>
      </c>
      <c r="N305">
        <f>SUMIFS(Actuals!$F:$F,Actuals!$A:$A,$A305,Actuals!$D:$D,$D305,Actuals!$B:$B,EDATE($B305,-12))</f>
        <v>24485.4</v>
      </c>
      <c r="O305">
        <f>AVERAGE(SUMIFS(Actuals!$F:$F,Actuals!$A:$A,$A305,Actuals!$D:$D,$D305,Actuals!$B:$B,EOMONTH(DATE(2025,$C305-1,1),0))/SUMIFS(Actuals!$F:$F,Actuals!$A:$A,$A305,Actuals!$D:$D,$D305,Actuals!$B:$B,EOMONTH(DATE(2024,$C305-1,1),0)),
 SUMIFS(Actuals!$F:$F,Actuals!$A:$A,$A305,Actuals!$D:$D,$D305,Actuals!$B:$B,EOMONTH(DATE(2025,$C305-2,1),0))/SUMIFS(Actuals!$F:$F,Actuals!$A:$A,$A305,Actuals!$D:$D,$D305,Actuals!$B:$B,EOMONTH(DATE(2024,$C305-2,1),0)),
 SUMIFS(Actuals!$F:$F,Actuals!$A:$A,$A305,Actuals!$D:$D,$D305,Actuals!$B:$B,EOMONTH(DATE(2025,$C305-3,1),0))/SUMIFS(Actuals!$F:$F,Actuals!$A:$A,$A305,Actuals!$D:$D,$D305,Actuals!$B:$B,EOMONTH(DATE(2024,$C305-3,1),0))
)</f>
        <v>1.0658645191293907</v>
      </c>
      <c r="P305" s="29">
        <f t="shared" si="24"/>
        <v>26098.119096690785</v>
      </c>
      <c r="Q305" s="2">
        <f t="shared" si="25"/>
        <v>1.7868957090169345E-2</v>
      </c>
      <c r="R305" s="29" t="str">
        <f t="shared" si="26"/>
        <v>1 train date (May-Aug)</v>
      </c>
      <c r="S305" s="29">
        <f t="shared" si="27"/>
        <v>1.005048087592062</v>
      </c>
      <c r="T305" s="29">
        <f t="shared" si="28"/>
        <v>25232.66821532571</v>
      </c>
      <c r="U305" s="2">
        <f t="shared" si="29"/>
        <v>5.0437824354250878E-2</v>
      </c>
    </row>
    <row r="306" spans="1:21">
      <c r="A306">
        <v>9701</v>
      </c>
      <c r="B306" s="1">
        <v>45991</v>
      </c>
      <c r="C306">
        <v>8</v>
      </c>
      <c r="D306">
        <v>1</v>
      </c>
      <c r="E306" t="s">
        <v>7</v>
      </c>
      <c r="F306" s="3">
        <v>25278.645233019008</v>
      </c>
      <c r="G306" s="3">
        <v>26572.95</v>
      </c>
      <c r="H306">
        <v>3</v>
      </c>
      <c r="I306" s="3">
        <v>-1294.304766980993</v>
      </c>
      <c r="J306" s="3">
        <v>1294.304766980993</v>
      </c>
      <c r="K306" s="2">
        <v>4.8707605553052702E-2</v>
      </c>
      <c r="L306" s="6">
        <v>-4.8707605553052702E-2</v>
      </c>
      <c r="M306" t="s">
        <v>42</v>
      </c>
      <c r="N306">
        <f>SUMIFS(Actuals!$F:$F,Actuals!$A:$A,$A306,Actuals!$D:$D,$D306,Actuals!$B:$B,EDATE($B306,-12))</f>
        <v>24485.4</v>
      </c>
      <c r="O306">
        <f>AVERAGE(SUMIFS(Actuals!$F:$F,Actuals!$A:$A,$A306,Actuals!$D:$D,$D306,Actuals!$B:$B,EOMONTH(DATE(2025,$C306-1,1),0))/SUMIFS(Actuals!$F:$F,Actuals!$A:$A,$A306,Actuals!$D:$D,$D306,Actuals!$B:$B,EOMONTH(DATE(2024,$C306-1,1),0)),
 SUMIFS(Actuals!$F:$F,Actuals!$A:$A,$A306,Actuals!$D:$D,$D306,Actuals!$B:$B,EOMONTH(DATE(2025,$C306-2,1),0))/SUMIFS(Actuals!$F:$F,Actuals!$A:$A,$A306,Actuals!$D:$D,$D306,Actuals!$B:$B,EOMONTH(DATE(2024,$C306-2,1),0)),
 SUMIFS(Actuals!$F:$F,Actuals!$A:$A,$A306,Actuals!$D:$D,$D306,Actuals!$B:$B,EOMONTH(DATE(2025,$C306-3,1),0))/SUMIFS(Actuals!$F:$F,Actuals!$A:$A,$A306,Actuals!$D:$D,$D306,Actuals!$B:$B,EOMONTH(DATE(2024,$C306-3,1),0))
)</f>
        <v>1.0652915027417449</v>
      </c>
      <c r="P306" s="29">
        <f t="shared" si="24"/>
        <v>26084.088561232722</v>
      </c>
      <c r="Q306" s="2">
        <f t="shared" si="25"/>
        <v>1.8396957762208514E-2</v>
      </c>
      <c r="R306" s="29" t="str">
        <f t="shared" si="26"/>
        <v>1 train date (May-Aug)</v>
      </c>
      <c r="S306" s="29">
        <f t="shared" si="27"/>
        <v>1.005048087592062</v>
      </c>
      <c r="T306" s="29">
        <f t="shared" si="28"/>
        <v>25406.25404836395</v>
      </c>
      <c r="U306" s="2">
        <f t="shared" si="29"/>
        <v>4.390539822022211E-2</v>
      </c>
    </row>
    <row r="307" spans="1:21">
      <c r="A307">
        <v>9701</v>
      </c>
      <c r="B307" s="1">
        <v>45991</v>
      </c>
      <c r="C307">
        <v>9</v>
      </c>
      <c r="D307">
        <v>1</v>
      </c>
      <c r="E307" t="s">
        <v>7</v>
      </c>
      <c r="F307" s="3">
        <v>25375.173791102519</v>
      </c>
      <c r="G307" s="3">
        <v>26572.95</v>
      </c>
      <c r="H307">
        <v>2</v>
      </c>
      <c r="I307" s="3">
        <v>-1197.7762088974814</v>
      </c>
      <c r="J307" s="3">
        <v>1197.7762088974814</v>
      </c>
      <c r="K307" s="2">
        <v>4.5075018351273803E-2</v>
      </c>
      <c r="L307" s="6">
        <v>-4.5075018351273803E-2</v>
      </c>
      <c r="M307" t="s">
        <v>42</v>
      </c>
      <c r="N307">
        <f>SUMIFS(Actuals!$F:$F,Actuals!$A:$A,$A307,Actuals!$D:$D,$D307,Actuals!$B:$B,EDATE($B307,-12))</f>
        <v>24485.4</v>
      </c>
      <c r="O307">
        <f>AVERAGE(SUMIFS(Actuals!$F:$F,Actuals!$A:$A,$A307,Actuals!$D:$D,$D307,Actuals!$B:$B,EOMONTH(DATE(2025,$C307-1,1),0))/SUMIFS(Actuals!$F:$F,Actuals!$A:$A,$A307,Actuals!$D:$D,$D307,Actuals!$B:$B,EOMONTH(DATE(2024,$C307-1,1),0)),
 SUMIFS(Actuals!$F:$F,Actuals!$A:$A,$A307,Actuals!$D:$D,$D307,Actuals!$B:$B,EOMONTH(DATE(2025,$C307-2,1),0))/SUMIFS(Actuals!$F:$F,Actuals!$A:$A,$A307,Actuals!$D:$D,$D307,Actuals!$B:$B,EOMONTH(DATE(2024,$C307-2,1),0)),
 SUMIFS(Actuals!$F:$F,Actuals!$A:$A,$A307,Actuals!$D:$D,$D307,Actuals!$B:$B,EOMONTH(DATE(2025,$C307-3,1),0))/SUMIFS(Actuals!$F:$F,Actuals!$A:$A,$A307,Actuals!$D:$D,$D307,Actuals!$B:$B,EOMONTH(DATE(2024,$C307-3,1),0))
)</f>
        <v>1.0886263634012241</v>
      </c>
      <c r="P307" s="29">
        <f t="shared" si="24"/>
        <v>26655.451958424335</v>
      </c>
      <c r="Q307" s="2">
        <f t="shared" si="25"/>
        <v>3.1047346427225653E-3</v>
      </c>
      <c r="R307" s="29" t="str">
        <f t="shared" si="26"/>
        <v>2 Test data (Sep-Nov)</v>
      </c>
      <c r="S307" s="29">
        <f t="shared" si="27"/>
        <v>1.005048087592062</v>
      </c>
      <c r="T307" s="29">
        <f t="shared" si="28"/>
        <v>25503.269891063799</v>
      </c>
      <c r="U307" s="2">
        <f t="shared" si="29"/>
        <v>4.0254473400062905E-2</v>
      </c>
    </row>
    <row r="308" spans="1:21">
      <c r="A308">
        <v>9701</v>
      </c>
      <c r="B308" s="1">
        <v>45991</v>
      </c>
      <c r="C308">
        <v>10</v>
      </c>
      <c r="D308">
        <v>1</v>
      </c>
      <c r="E308" t="s">
        <v>7</v>
      </c>
      <c r="F308" s="3">
        <v>24573.415777105187</v>
      </c>
      <c r="G308" s="3">
        <v>26572.95</v>
      </c>
      <c r="H308">
        <v>1</v>
      </c>
      <c r="I308" s="3">
        <v>-1999.5342228948139</v>
      </c>
      <c r="J308" s="3">
        <v>1999.5342228948139</v>
      </c>
      <c r="K308" s="2">
        <v>7.5246979462002303E-2</v>
      </c>
      <c r="L308" s="6">
        <v>-7.5246979462002303E-2</v>
      </c>
      <c r="M308" t="s">
        <v>42</v>
      </c>
      <c r="N308">
        <f>SUMIFS(Actuals!$F:$F,Actuals!$A:$A,$A308,Actuals!$D:$D,$D308,Actuals!$B:$B,EDATE($B308,-12))</f>
        <v>24485.4</v>
      </c>
      <c r="O308">
        <f>AVERAGE(SUMIFS(Actuals!$F:$F,Actuals!$A:$A,$A308,Actuals!$D:$D,$D308,Actuals!$B:$B,EOMONTH(DATE(2025,$C308-1,1),0))/SUMIFS(Actuals!$F:$F,Actuals!$A:$A,$A308,Actuals!$D:$D,$D308,Actuals!$B:$B,EOMONTH(DATE(2024,$C308-1,1),0)),
 SUMIFS(Actuals!$F:$F,Actuals!$A:$A,$A308,Actuals!$D:$D,$D308,Actuals!$B:$B,EOMONTH(DATE(2025,$C308-2,1),0))/SUMIFS(Actuals!$F:$F,Actuals!$A:$A,$A308,Actuals!$D:$D,$D308,Actuals!$B:$B,EOMONTH(DATE(2024,$C308-2,1),0)),
 SUMIFS(Actuals!$F:$F,Actuals!$A:$A,$A308,Actuals!$D:$D,$D308,Actuals!$B:$B,EOMONTH(DATE(2025,$C308-3,1),0))/SUMIFS(Actuals!$F:$F,Actuals!$A:$A,$A308,Actuals!$D:$D,$D308,Actuals!$B:$B,EOMONTH(DATE(2024,$C308-3,1),0))
)</f>
        <v>1.0884434483382444</v>
      </c>
      <c r="P308" s="29">
        <f t="shared" si="24"/>
        <v>26650.97320994125</v>
      </c>
      <c r="Q308" s="2">
        <f t="shared" si="25"/>
        <v>2.9361892428672637E-3</v>
      </c>
      <c r="R308" s="29" t="str">
        <f t="shared" si="26"/>
        <v>2 Test data (Sep-Nov)</v>
      </c>
      <c r="S308" s="29">
        <f t="shared" si="27"/>
        <v>1.005048087592062</v>
      </c>
      <c r="T308" s="29">
        <f t="shared" si="28"/>
        <v>24697.464532384172</v>
      </c>
      <c r="U308" s="2">
        <f t="shared" si="29"/>
        <v>7.0578745213302568E-2</v>
      </c>
    </row>
    <row r="309" spans="1:21">
      <c r="A309">
        <v>9701</v>
      </c>
      <c r="B309" s="1">
        <v>45991</v>
      </c>
      <c r="C309">
        <v>11</v>
      </c>
      <c r="D309">
        <v>1</v>
      </c>
      <c r="E309" t="s">
        <v>7</v>
      </c>
      <c r="F309" s="3">
        <v>24610.555333146262</v>
      </c>
      <c r="G309" s="3">
        <v>26572.95</v>
      </c>
      <c r="H309">
        <v>0</v>
      </c>
      <c r="I309" s="3">
        <v>-1962.3946668537392</v>
      </c>
      <c r="J309" s="3">
        <v>1962.3946668537392</v>
      </c>
      <c r="K309" s="2">
        <v>7.3849334261109095E-2</v>
      </c>
      <c r="L309" s="6">
        <v>-7.3849334261109095E-2</v>
      </c>
      <c r="M309" t="s">
        <v>42</v>
      </c>
      <c r="N309">
        <f>SUMIFS(Actuals!$F:$F,Actuals!$A:$A,$A309,Actuals!$D:$D,$D309,Actuals!$B:$B,EDATE($B309,-12))</f>
        <v>24485.4</v>
      </c>
      <c r="O309">
        <f>AVERAGE(SUMIFS(Actuals!$F:$F,Actuals!$A:$A,$A309,Actuals!$D:$D,$D309,Actuals!$B:$B,EOMONTH(DATE(2025,$C309-1,1),0))/SUMIFS(Actuals!$F:$F,Actuals!$A:$A,$A309,Actuals!$D:$D,$D309,Actuals!$B:$B,EOMONTH(DATE(2024,$C309-1,1),0)),
 SUMIFS(Actuals!$F:$F,Actuals!$A:$A,$A309,Actuals!$D:$D,$D309,Actuals!$B:$B,EOMONTH(DATE(2025,$C309-2,1),0))/SUMIFS(Actuals!$F:$F,Actuals!$A:$A,$A309,Actuals!$D:$D,$D309,Actuals!$B:$B,EOMONTH(DATE(2024,$C309-2,1),0)),
 SUMIFS(Actuals!$F:$F,Actuals!$A:$A,$A309,Actuals!$D:$D,$D309,Actuals!$B:$B,EOMONTH(DATE(2025,$C309-3,1),0))/SUMIFS(Actuals!$F:$F,Actuals!$A:$A,$A309,Actuals!$D:$D,$D309,Actuals!$B:$B,EOMONTH(DATE(2024,$C309-3,1),0))
)</f>
        <v>1.0687819745240961</v>
      </c>
      <c r="P309" s="29">
        <f t="shared" si="24"/>
        <v>26169.554159012303</v>
      </c>
      <c r="Q309" s="2">
        <f t="shared" si="25"/>
        <v>1.5180694690943148E-2</v>
      </c>
      <c r="R309" s="29" t="str">
        <f t="shared" si="26"/>
        <v>2 Test data (Sep-Nov)</v>
      </c>
      <c r="S309" s="29">
        <f t="shared" si="27"/>
        <v>1.005048087592062</v>
      </c>
      <c r="T309" s="29">
        <f t="shared" si="28"/>
        <v>24734.791572157272</v>
      </c>
      <c r="U309" s="2">
        <f t="shared" si="29"/>
        <v>6.9174044577012678E-2</v>
      </c>
    </row>
    <row r="310" spans="1:21">
      <c r="A310">
        <v>9702</v>
      </c>
      <c r="B310" s="1">
        <v>45808</v>
      </c>
      <c r="C310">
        <v>5</v>
      </c>
      <c r="D310">
        <v>1</v>
      </c>
      <c r="E310" t="s">
        <v>7</v>
      </c>
      <c r="F310" s="3">
        <v>18616.999500000002</v>
      </c>
      <c r="G310" s="3">
        <v>18781.650000000001</v>
      </c>
      <c r="H310">
        <v>0</v>
      </c>
      <c r="I310" s="3">
        <v>-164.65049999999974</v>
      </c>
      <c r="J310" s="3">
        <v>164.65049999999974</v>
      </c>
      <c r="K310" s="2">
        <v>8.7665620432709392E-3</v>
      </c>
      <c r="L310" s="6">
        <v>-8.7665620432709392E-3</v>
      </c>
      <c r="M310" t="s">
        <v>44</v>
      </c>
      <c r="N310">
        <f>SUMIFS(Actuals!$F:$F,Actuals!$A:$A,$A310,Actuals!$D:$D,$D310,Actuals!$B:$B,EDATE($B310,-12))</f>
        <v>16456.95</v>
      </c>
      <c r="O310">
        <f>AVERAGE(SUMIFS(Actuals!$F:$F,Actuals!$A:$A,$A310,Actuals!$D:$D,$D310,Actuals!$B:$B,EOMONTH(DATE(2025,$C310-1,1),0))/SUMIFS(Actuals!$F:$F,Actuals!$A:$A,$A310,Actuals!$D:$D,$D310,Actuals!$B:$B,EOMONTH(DATE(2024,$C310-1,1),0)),
 SUMIFS(Actuals!$F:$F,Actuals!$A:$A,$A310,Actuals!$D:$D,$D310,Actuals!$B:$B,EOMONTH(DATE(2025,$C310-2,1),0))/SUMIFS(Actuals!$F:$F,Actuals!$A:$A,$A310,Actuals!$D:$D,$D310,Actuals!$B:$B,EOMONTH(DATE(2024,$C310-2,1),0)),
 SUMIFS(Actuals!$F:$F,Actuals!$A:$A,$A310,Actuals!$D:$D,$D310,Actuals!$B:$B,EOMONTH(DATE(2025,$C310-3,1),0))/SUMIFS(Actuals!$F:$F,Actuals!$A:$A,$A310,Actuals!$D:$D,$D310,Actuals!$B:$B,EOMONTH(DATE(2024,$C310-3,1),0))
)</f>
        <v>1.2486608220229607</v>
      </c>
      <c r="P310" s="29">
        <f t="shared" si="24"/>
        <v>20549.148714990763</v>
      </c>
      <c r="Q310" s="2">
        <f t="shared" si="25"/>
        <v>9.4107744260528814E-2</v>
      </c>
      <c r="R310" s="29" t="str">
        <f t="shared" si="26"/>
        <v>1 train date (May-Aug)</v>
      </c>
      <c r="S310" s="29">
        <f t="shared" si="27"/>
        <v>1.018716649634493</v>
      </c>
      <c r="T310" s="29">
        <f t="shared" si="28"/>
        <v>18965.447356887034</v>
      </c>
      <c r="U310" s="2">
        <f t="shared" si="29"/>
        <v>9.7860069209591768E-3</v>
      </c>
    </row>
    <row r="311" spans="1:21">
      <c r="A311">
        <v>9702</v>
      </c>
      <c r="B311" s="1">
        <v>45838</v>
      </c>
      <c r="C311">
        <v>5</v>
      </c>
      <c r="D311">
        <v>1</v>
      </c>
      <c r="E311" t="s">
        <v>7</v>
      </c>
      <c r="F311" s="3">
        <v>18430.829505000002</v>
      </c>
      <c r="G311" s="3">
        <v>18087.75</v>
      </c>
      <c r="H311">
        <v>1</v>
      </c>
      <c r="I311" s="3">
        <v>343.07950500000152</v>
      </c>
      <c r="J311" s="3">
        <v>343.07950500000152</v>
      </c>
      <c r="K311" s="2">
        <v>1.8967505908695202E-2</v>
      </c>
      <c r="L311" s="6">
        <v>1.8967505908695202E-2</v>
      </c>
      <c r="M311" t="s">
        <v>44</v>
      </c>
      <c r="N311">
        <f>SUMIFS(Actuals!$F:$F,Actuals!$A:$A,$A311,Actuals!$D:$D,$D311,Actuals!$B:$B,EDATE($B311,-12))</f>
        <v>16025.4</v>
      </c>
      <c r="O311">
        <f>AVERAGE(SUMIFS(Actuals!$F:$F,Actuals!$A:$A,$A311,Actuals!$D:$D,$D311,Actuals!$B:$B,EOMONTH(DATE(2025,$C311-1,1),0))/SUMIFS(Actuals!$F:$F,Actuals!$A:$A,$A311,Actuals!$D:$D,$D311,Actuals!$B:$B,EOMONTH(DATE(2024,$C311-1,1),0)),
 SUMIFS(Actuals!$F:$F,Actuals!$A:$A,$A311,Actuals!$D:$D,$D311,Actuals!$B:$B,EOMONTH(DATE(2025,$C311-2,1),0))/SUMIFS(Actuals!$F:$F,Actuals!$A:$A,$A311,Actuals!$D:$D,$D311,Actuals!$B:$B,EOMONTH(DATE(2024,$C311-2,1),0)),
 SUMIFS(Actuals!$F:$F,Actuals!$A:$A,$A311,Actuals!$D:$D,$D311,Actuals!$B:$B,EOMONTH(DATE(2025,$C311-3,1),0))/SUMIFS(Actuals!$F:$F,Actuals!$A:$A,$A311,Actuals!$D:$D,$D311,Actuals!$B:$B,EOMONTH(DATE(2024,$C311-3,1),0))
)</f>
        <v>1.2486608220229607</v>
      </c>
      <c r="P311" s="29">
        <f t="shared" si="24"/>
        <v>20010.289137246753</v>
      </c>
      <c r="Q311" s="2">
        <f t="shared" si="25"/>
        <v>0.1062895682020568</v>
      </c>
      <c r="R311" s="29" t="str">
        <f t="shared" si="26"/>
        <v>1 train date (May-Aug)</v>
      </c>
      <c r="S311" s="29">
        <f t="shared" si="27"/>
        <v>1.018716649634493</v>
      </c>
      <c r="T311" s="29">
        <f t="shared" si="28"/>
        <v>18775.792883318165</v>
      </c>
      <c r="U311" s="2">
        <f t="shared" si="29"/>
        <v>3.8039163705721551E-2</v>
      </c>
    </row>
    <row r="312" spans="1:21">
      <c r="A312">
        <v>9702</v>
      </c>
      <c r="B312" s="1">
        <v>45838</v>
      </c>
      <c r="C312">
        <v>6</v>
      </c>
      <c r="D312">
        <v>1</v>
      </c>
      <c r="E312" t="s">
        <v>7</v>
      </c>
      <c r="F312" s="3">
        <v>18430.829505000002</v>
      </c>
      <c r="G312" s="3">
        <v>18087.75</v>
      </c>
      <c r="H312">
        <v>0</v>
      </c>
      <c r="I312" s="3">
        <v>343.07950500000152</v>
      </c>
      <c r="J312" s="3">
        <v>343.07950500000152</v>
      </c>
      <c r="K312" s="2">
        <v>1.8967505908695202E-2</v>
      </c>
      <c r="L312" s="6">
        <v>1.8967505908695202E-2</v>
      </c>
      <c r="M312" t="s">
        <v>44</v>
      </c>
      <c r="N312">
        <f>SUMIFS(Actuals!$F:$F,Actuals!$A:$A,$A312,Actuals!$D:$D,$D312,Actuals!$B:$B,EDATE($B312,-12))</f>
        <v>16025.4</v>
      </c>
      <c r="O312">
        <f>AVERAGE(SUMIFS(Actuals!$F:$F,Actuals!$A:$A,$A312,Actuals!$D:$D,$D312,Actuals!$B:$B,EOMONTH(DATE(2025,$C312-1,1),0))/SUMIFS(Actuals!$F:$F,Actuals!$A:$A,$A312,Actuals!$D:$D,$D312,Actuals!$B:$B,EOMONTH(DATE(2024,$C312-1,1),0)),
 SUMIFS(Actuals!$F:$F,Actuals!$A:$A,$A312,Actuals!$D:$D,$D312,Actuals!$B:$B,EOMONTH(DATE(2025,$C312-2,1),0))/SUMIFS(Actuals!$F:$F,Actuals!$A:$A,$A312,Actuals!$D:$D,$D312,Actuals!$B:$B,EOMONTH(DATE(2024,$C312-2,1),0)),
 SUMIFS(Actuals!$F:$F,Actuals!$A:$A,$A312,Actuals!$D:$D,$D312,Actuals!$B:$B,EOMONTH(DATE(2025,$C312-3,1),0))/SUMIFS(Actuals!$F:$F,Actuals!$A:$A,$A312,Actuals!$D:$D,$D312,Actuals!$B:$B,EOMONTH(DATE(2024,$C312-3,1),0))
)</f>
        <v>1.2274865905706054</v>
      </c>
      <c r="P312" s="29">
        <f t="shared" si="24"/>
        <v>19670.963608530179</v>
      </c>
      <c r="Q312" s="2">
        <f t="shared" si="25"/>
        <v>8.7529604761796193E-2</v>
      </c>
      <c r="R312" s="29" t="str">
        <f t="shared" si="26"/>
        <v>1 train date (May-Aug)</v>
      </c>
      <c r="S312" s="29">
        <f t="shared" si="27"/>
        <v>1.018716649634493</v>
      </c>
      <c r="T312" s="29">
        <f t="shared" si="28"/>
        <v>18775.792883318165</v>
      </c>
      <c r="U312" s="2">
        <f t="shared" si="29"/>
        <v>3.8039163705721551E-2</v>
      </c>
    </row>
    <row r="313" spans="1:21">
      <c r="A313">
        <v>9702</v>
      </c>
      <c r="B313" s="1">
        <v>45869</v>
      </c>
      <c r="C313">
        <v>5</v>
      </c>
      <c r="D313">
        <v>1</v>
      </c>
      <c r="E313" t="s">
        <v>7</v>
      </c>
      <c r="F313" s="3">
        <v>18246.521209950002</v>
      </c>
      <c r="G313" s="3">
        <v>20150.55</v>
      </c>
      <c r="H313">
        <v>2</v>
      </c>
      <c r="I313" s="3">
        <v>-1904.028790049997</v>
      </c>
      <c r="J313" s="3">
        <v>1904.028790049997</v>
      </c>
      <c r="K313" s="2">
        <v>9.4490164787065206E-2</v>
      </c>
      <c r="L313" s="6">
        <v>-9.4490164787065206E-2</v>
      </c>
      <c r="M313" t="s">
        <v>44</v>
      </c>
      <c r="N313">
        <f>SUMIFS(Actuals!$F:$F,Actuals!$A:$A,$A313,Actuals!$D:$D,$D313,Actuals!$B:$B,EDATE($B313,-12))</f>
        <v>14676.75</v>
      </c>
      <c r="O313">
        <f>AVERAGE(SUMIFS(Actuals!$F:$F,Actuals!$A:$A,$A313,Actuals!$D:$D,$D313,Actuals!$B:$B,EOMONTH(DATE(2025,$C313-1,1),0))/SUMIFS(Actuals!$F:$F,Actuals!$A:$A,$A313,Actuals!$D:$D,$D313,Actuals!$B:$B,EOMONTH(DATE(2024,$C313-1,1),0)),
 SUMIFS(Actuals!$F:$F,Actuals!$A:$A,$A313,Actuals!$D:$D,$D313,Actuals!$B:$B,EOMONTH(DATE(2025,$C313-2,1),0))/SUMIFS(Actuals!$F:$F,Actuals!$A:$A,$A313,Actuals!$D:$D,$D313,Actuals!$B:$B,EOMONTH(DATE(2024,$C313-2,1),0)),
 SUMIFS(Actuals!$F:$F,Actuals!$A:$A,$A313,Actuals!$D:$D,$D313,Actuals!$B:$B,EOMONTH(DATE(2025,$C313-3,1),0))/SUMIFS(Actuals!$F:$F,Actuals!$A:$A,$A313,Actuals!$D:$D,$D313,Actuals!$B:$B,EOMONTH(DATE(2024,$C313-3,1),0))
)</f>
        <v>1.2486608220229607</v>
      </c>
      <c r="P313" s="29">
        <f t="shared" si="24"/>
        <v>18326.282719625488</v>
      </c>
      <c r="Q313" s="2">
        <f t="shared" si="25"/>
        <v>9.0531885252487496E-2</v>
      </c>
      <c r="R313" s="29" t="str">
        <f t="shared" si="26"/>
        <v>1 train date (May-Aug)</v>
      </c>
      <c r="S313" s="29">
        <f t="shared" si="27"/>
        <v>1.018716649634493</v>
      </c>
      <c r="T313" s="29">
        <f t="shared" si="28"/>
        <v>18588.034954484981</v>
      </c>
      <c r="U313" s="2">
        <f t="shared" si="29"/>
        <v>7.7542054460797247E-2</v>
      </c>
    </row>
    <row r="314" spans="1:21">
      <c r="A314">
        <v>9702</v>
      </c>
      <c r="B314" s="1">
        <v>45869</v>
      </c>
      <c r="C314">
        <v>6</v>
      </c>
      <c r="D314">
        <v>1</v>
      </c>
      <c r="E314" t="s">
        <v>7</v>
      </c>
      <c r="F314" s="3">
        <v>18246.521209950002</v>
      </c>
      <c r="G314" s="3">
        <v>20150.55</v>
      </c>
      <c r="H314">
        <v>1</v>
      </c>
      <c r="I314" s="3">
        <v>-1904.028790049997</v>
      </c>
      <c r="J314" s="3">
        <v>1904.028790049997</v>
      </c>
      <c r="K314" s="2">
        <v>9.4490164787065206E-2</v>
      </c>
      <c r="L314" s="6">
        <v>-9.4490164787065206E-2</v>
      </c>
      <c r="M314" t="s">
        <v>44</v>
      </c>
      <c r="N314">
        <f>SUMIFS(Actuals!$F:$F,Actuals!$A:$A,$A314,Actuals!$D:$D,$D314,Actuals!$B:$B,EDATE($B314,-12))</f>
        <v>14676.75</v>
      </c>
      <c r="O314">
        <f>AVERAGE(SUMIFS(Actuals!$F:$F,Actuals!$A:$A,$A314,Actuals!$D:$D,$D314,Actuals!$B:$B,EOMONTH(DATE(2025,$C314-1,1),0))/SUMIFS(Actuals!$F:$F,Actuals!$A:$A,$A314,Actuals!$D:$D,$D314,Actuals!$B:$B,EOMONTH(DATE(2024,$C314-1,1),0)),
 SUMIFS(Actuals!$F:$F,Actuals!$A:$A,$A314,Actuals!$D:$D,$D314,Actuals!$B:$B,EOMONTH(DATE(2025,$C314-2,1),0))/SUMIFS(Actuals!$F:$F,Actuals!$A:$A,$A314,Actuals!$D:$D,$D314,Actuals!$B:$B,EOMONTH(DATE(2024,$C314-2,1),0)),
 SUMIFS(Actuals!$F:$F,Actuals!$A:$A,$A314,Actuals!$D:$D,$D314,Actuals!$B:$B,EOMONTH(DATE(2025,$C314-3,1),0))/SUMIFS(Actuals!$F:$F,Actuals!$A:$A,$A314,Actuals!$D:$D,$D314,Actuals!$B:$B,EOMONTH(DATE(2024,$C314-3,1),0))
)</f>
        <v>1.2274865905706054</v>
      </c>
      <c r="P314" s="29">
        <f t="shared" si="24"/>
        <v>18015.513818157131</v>
      </c>
      <c r="Q314" s="2">
        <f t="shared" si="25"/>
        <v>0.10595423856137268</v>
      </c>
      <c r="R314" s="29" t="str">
        <f t="shared" si="26"/>
        <v>1 train date (May-Aug)</v>
      </c>
      <c r="S314" s="29">
        <f t="shared" si="27"/>
        <v>1.018716649634493</v>
      </c>
      <c r="T314" s="29">
        <f t="shared" si="28"/>
        <v>18588.034954484981</v>
      </c>
      <c r="U314" s="2">
        <f t="shared" si="29"/>
        <v>7.7542054460797247E-2</v>
      </c>
    </row>
    <row r="315" spans="1:21">
      <c r="A315">
        <v>9702</v>
      </c>
      <c r="B315" s="1">
        <v>45869</v>
      </c>
      <c r="C315">
        <v>7</v>
      </c>
      <c r="D315">
        <v>1</v>
      </c>
      <c r="E315" t="s">
        <v>7</v>
      </c>
      <c r="F315" s="3">
        <v>18033.48675</v>
      </c>
      <c r="G315" s="3">
        <v>20150.55</v>
      </c>
      <c r="H315">
        <v>0</v>
      </c>
      <c r="I315" s="3">
        <v>-2117.0632499999992</v>
      </c>
      <c r="J315" s="3">
        <v>2117.0632499999992</v>
      </c>
      <c r="K315" s="2">
        <v>0.10506230599164799</v>
      </c>
      <c r="L315" s="6">
        <v>-0.10506230599164799</v>
      </c>
      <c r="M315" t="s">
        <v>44</v>
      </c>
      <c r="N315">
        <f>SUMIFS(Actuals!$F:$F,Actuals!$A:$A,$A315,Actuals!$D:$D,$D315,Actuals!$B:$B,EDATE($B315,-12))</f>
        <v>14676.75</v>
      </c>
      <c r="O315">
        <f>AVERAGE(SUMIFS(Actuals!$F:$F,Actuals!$A:$A,$A315,Actuals!$D:$D,$D315,Actuals!$B:$B,EOMONTH(DATE(2025,$C315-1,1),0))/SUMIFS(Actuals!$F:$F,Actuals!$A:$A,$A315,Actuals!$D:$D,$D315,Actuals!$B:$B,EOMONTH(DATE(2024,$C315-1,1),0)),
 SUMIFS(Actuals!$F:$F,Actuals!$A:$A,$A315,Actuals!$D:$D,$D315,Actuals!$B:$B,EOMONTH(DATE(2025,$C315-2,1),0))/SUMIFS(Actuals!$F:$F,Actuals!$A:$A,$A315,Actuals!$D:$D,$D315,Actuals!$B:$B,EOMONTH(DATE(2024,$C315-2,1),0)),
 SUMIFS(Actuals!$F:$F,Actuals!$A:$A,$A315,Actuals!$D:$D,$D315,Actuals!$B:$B,EOMONTH(DATE(2025,$C315-3,1),0))/SUMIFS(Actuals!$F:$F,Actuals!$A:$A,$A315,Actuals!$D:$D,$D315,Actuals!$B:$B,EOMONTH(DATE(2024,$C315-3,1),0))
)</f>
        <v>1.2006665764184092</v>
      </c>
      <c r="P315" s="29">
        <f t="shared" si="24"/>
        <v>17621.883175448889</v>
      </c>
      <c r="Q315" s="2">
        <f t="shared" si="25"/>
        <v>0.12548872485123783</v>
      </c>
      <c r="R315" s="29" t="str">
        <f t="shared" si="26"/>
        <v>1 train date (May-Aug)</v>
      </c>
      <c r="S315" s="29">
        <f t="shared" si="27"/>
        <v>1.018716649634493</v>
      </c>
      <c r="T315" s="29">
        <f t="shared" si="28"/>
        <v>18371.013203188024</v>
      </c>
      <c r="U315" s="2">
        <f t="shared" si="29"/>
        <v>8.8312070728192305E-2</v>
      </c>
    </row>
    <row r="316" spans="1:21">
      <c r="A316">
        <v>9702</v>
      </c>
      <c r="B316" s="1">
        <v>45900</v>
      </c>
      <c r="C316">
        <v>5</v>
      </c>
      <c r="D316">
        <v>1</v>
      </c>
      <c r="E316" t="s">
        <v>7</v>
      </c>
      <c r="F316" s="3">
        <v>18064.055997850504</v>
      </c>
      <c r="G316" s="3">
        <v>19867.05</v>
      </c>
      <c r="H316">
        <v>3</v>
      </c>
      <c r="I316" s="3">
        <v>-1802.9940021494949</v>
      </c>
      <c r="J316" s="3">
        <v>1802.9940021494949</v>
      </c>
      <c r="K316" s="2">
        <v>9.0752980545652007E-2</v>
      </c>
      <c r="L316" s="6">
        <v>-9.0752980545652007E-2</v>
      </c>
      <c r="M316" t="s">
        <v>44</v>
      </c>
      <c r="N316">
        <f>SUMIFS(Actuals!$F:$F,Actuals!$A:$A,$A316,Actuals!$D:$D,$D316,Actuals!$B:$B,EDATE($B316,-12))</f>
        <v>16362</v>
      </c>
      <c r="O316">
        <f>AVERAGE(SUMIFS(Actuals!$F:$F,Actuals!$A:$A,$A316,Actuals!$D:$D,$D316,Actuals!$B:$B,EOMONTH(DATE(2025,$C316-1,1),0))/SUMIFS(Actuals!$F:$F,Actuals!$A:$A,$A316,Actuals!$D:$D,$D316,Actuals!$B:$B,EOMONTH(DATE(2024,$C316-1,1),0)),
 SUMIFS(Actuals!$F:$F,Actuals!$A:$A,$A316,Actuals!$D:$D,$D316,Actuals!$B:$B,EOMONTH(DATE(2025,$C316-2,1),0))/SUMIFS(Actuals!$F:$F,Actuals!$A:$A,$A316,Actuals!$D:$D,$D316,Actuals!$B:$B,EOMONTH(DATE(2024,$C316-2,1),0)),
 SUMIFS(Actuals!$F:$F,Actuals!$A:$A,$A316,Actuals!$D:$D,$D316,Actuals!$B:$B,EOMONTH(DATE(2025,$C316-3,1),0))/SUMIFS(Actuals!$F:$F,Actuals!$A:$A,$A316,Actuals!$D:$D,$D316,Actuals!$B:$B,EOMONTH(DATE(2024,$C316-3,1),0))
)</f>
        <v>1.2486608220229607</v>
      </c>
      <c r="P316" s="29">
        <f t="shared" si="24"/>
        <v>20430.588369939684</v>
      </c>
      <c r="Q316" s="2">
        <f t="shared" si="25"/>
        <v>2.8365478012069449E-2</v>
      </c>
      <c r="R316" s="29" t="str">
        <f t="shared" si="26"/>
        <v>1 train date (May-Aug)</v>
      </c>
      <c r="S316" s="29">
        <f t="shared" si="27"/>
        <v>1.018716649634493</v>
      </c>
      <c r="T316" s="29">
        <f t="shared" si="28"/>
        <v>18402.154604940133</v>
      </c>
      <c r="U316" s="2">
        <f t="shared" si="29"/>
        <v>7.3734922651317938E-2</v>
      </c>
    </row>
    <row r="317" spans="1:21">
      <c r="A317">
        <v>9702</v>
      </c>
      <c r="B317" s="1">
        <v>45900</v>
      </c>
      <c r="C317">
        <v>6</v>
      </c>
      <c r="D317">
        <v>1</v>
      </c>
      <c r="E317" t="s">
        <v>7</v>
      </c>
      <c r="F317" s="3">
        <v>18064.055997850504</v>
      </c>
      <c r="G317" s="3">
        <v>19867.05</v>
      </c>
      <c r="H317">
        <v>2</v>
      </c>
      <c r="I317" s="3">
        <v>-1802.9940021494949</v>
      </c>
      <c r="J317" s="3">
        <v>1802.9940021494949</v>
      </c>
      <c r="K317" s="2">
        <v>9.0752980545652007E-2</v>
      </c>
      <c r="L317" s="6">
        <v>-9.0752980545652007E-2</v>
      </c>
      <c r="M317" t="s">
        <v>44</v>
      </c>
      <c r="N317">
        <f>SUMIFS(Actuals!$F:$F,Actuals!$A:$A,$A317,Actuals!$D:$D,$D317,Actuals!$B:$B,EDATE($B317,-12))</f>
        <v>16362</v>
      </c>
      <c r="O317">
        <f>AVERAGE(SUMIFS(Actuals!$F:$F,Actuals!$A:$A,$A317,Actuals!$D:$D,$D317,Actuals!$B:$B,EOMONTH(DATE(2025,$C317-1,1),0))/SUMIFS(Actuals!$F:$F,Actuals!$A:$A,$A317,Actuals!$D:$D,$D317,Actuals!$B:$B,EOMONTH(DATE(2024,$C317-1,1),0)),
 SUMIFS(Actuals!$F:$F,Actuals!$A:$A,$A317,Actuals!$D:$D,$D317,Actuals!$B:$B,EOMONTH(DATE(2025,$C317-2,1),0))/SUMIFS(Actuals!$F:$F,Actuals!$A:$A,$A317,Actuals!$D:$D,$D317,Actuals!$B:$B,EOMONTH(DATE(2024,$C317-2,1),0)),
 SUMIFS(Actuals!$F:$F,Actuals!$A:$A,$A317,Actuals!$D:$D,$D317,Actuals!$B:$B,EOMONTH(DATE(2025,$C317-3,1),0))/SUMIFS(Actuals!$F:$F,Actuals!$A:$A,$A317,Actuals!$D:$D,$D317,Actuals!$B:$B,EOMONTH(DATE(2024,$C317-3,1),0))
)</f>
        <v>1.2274865905706054</v>
      </c>
      <c r="P317" s="29">
        <f t="shared" si="24"/>
        <v>20084.135594916246</v>
      </c>
      <c r="Q317" s="2">
        <f t="shared" si="25"/>
        <v>1.092691642273246E-2</v>
      </c>
      <c r="R317" s="29" t="str">
        <f t="shared" si="26"/>
        <v>1 train date (May-Aug)</v>
      </c>
      <c r="S317" s="29">
        <f t="shared" si="27"/>
        <v>1.018716649634493</v>
      </c>
      <c r="T317" s="29">
        <f t="shared" si="28"/>
        <v>18402.154604940133</v>
      </c>
      <c r="U317" s="2">
        <f t="shared" si="29"/>
        <v>7.3734922651317938E-2</v>
      </c>
    </row>
    <row r="318" spans="1:21">
      <c r="A318">
        <v>9702</v>
      </c>
      <c r="B318" s="1">
        <v>45900</v>
      </c>
      <c r="C318">
        <v>7</v>
      </c>
      <c r="D318">
        <v>1</v>
      </c>
      <c r="E318" t="s">
        <v>7</v>
      </c>
      <c r="F318" s="3">
        <v>17979.38628975</v>
      </c>
      <c r="G318" s="3">
        <v>19867.05</v>
      </c>
      <c r="H318">
        <v>1</v>
      </c>
      <c r="I318" s="3">
        <v>-1887.663710249999</v>
      </c>
      <c r="J318" s="3">
        <v>1887.663710249999</v>
      </c>
      <c r="K318" s="2">
        <v>9.5014796371378704E-2</v>
      </c>
      <c r="L318" s="6">
        <v>-9.5014796371378704E-2</v>
      </c>
      <c r="M318" t="s">
        <v>44</v>
      </c>
      <c r="N318">
        <f>SUMIFS(Actuals!$F:$F,Actuals!$A:$A,$A318,Actuals!$D:$D,$D318,Actuals!$B:$B,EDATE($B318,-12))</f>
        <v>16362</v>
      </c>
      <c r="O318">
        <f>AVERAGE(SUMIFS(Actuals!$F:$F,Actuals!$A:$A,$A318,Actuals!$D:$D,$D318,Actuals!$B:$B,EOMONTH(DATE(2025,$C318-1,1),0))/SUMIFS(Actuals!$F:$F,Actuals!$A:$A,$A318,Actuals!$D:$D,$D318,Actuals!$B:$B,EOMONTH(DATE(2024,$C318-1,1),0)),
 SUMIFS(Actuals!$F:$F,Actuals!$A:$A,$A318,Actuals!$D:$D,$D318,Actuals!$B:$B,EOMONTH(DATE(2025,$C318-2,1),0))/SUMIFS(Actuals!$F:$F,Actuals!$A:$A,$A318,Actuals!$D:$D,$D318,Actuals!$B:$B,EOMONTH(DATE(2024,$C318-2,1),0)),
 SUMIFS(Actuals!$F:$F,Actuals!$A:$A,$A318,Actuals!$D:$D,$D318,Actuals!$B:$B,EOMONTH(DATE(2025,$C318-3,1),0))/SUMIFS(Actuals!$F:$F,Actuals!$A:$A,$A318,Actuals!$D:$D,$D318,Actuals!$B:$B,EOMONTH(DATE(2024,$C318-3,1),0))
)</f>
        <v>1.2006665764184092</v>
      </c>
      <c r="P318" s="29">
        <f t="shared" si="24"/>
        <v>19645.306523358013</v>
      </c>
      <c r="Q318" s="2">
        <f t="shared" si="25"/>
        <v>1.1161369032744494E-2</v>
      </c>
      <c r="R318" s="29" t="str">
        <f t="shared" si="26"/>
        <v>1 train date (May-Aug)</v>
      </c>
      <c r="S318" s="29">
        <f t="shared" si="27"/>
        <v>1.018716649634493</v>
      </c>
      <c r="T318" s="29">
        <f t="shared" si="28"/>
        <v>18315.900163578459</v>
      </c>
      <c r="U318" s="2">
        <f t="shared" si="29"/>
        <v>7.8076505390661438E-2</v>
      </c>
    </row>
    <row r="319" spans="1:21">
      <c r="A319">
        <v>9702</v>
      </c>
      <c r="B319" s="1">
        <v>45900</v>
      </c>
      <c r="C319">
        <v>8</v>
      </c>
      <c r="D319">
        <v>1</v>
      </c>
      <c r="E319" t="s">
        <v>7</v>
      </c>
      <c r="F319" s="3">
        <v>19700.55</v>
      </c>
      <c r="G319" s="3">
        <v>19867.05</v>
      </c>
      <c r="H319">
        <v>0</v>
      </c>
      <c r="I319" s="3">
        <v>-166.5</v>
      </c>
      <c r="J319" s="3">
        <v>166.5</v>
      </c>
      <c r="K319" s="2">
        <v>8.3807107748759893E-3</v>
      </c>
      <c r="L319" s="6">
        <v>-8.3807107748759893E-3</v>
      </c>
      <c r="M319" t="s">
        <v>44</v>
      </c>
      <c r="N319">
        <f>SUMIFS(Actuals!$F:$F,Actuals!$A:$A,$A319,Actuals!$D:$D,$D319,Actuals!$B:$B,EDATE($B319,-12))</f>
        <v>16362</v>
      </c>
      <c r="O319">
        <f>AVERAGE(SUMIFS(Actuals!$F:$F,Actuals!$A:$A,$A319,Actuals!$D:$D,$D319,Actuals!$B:$B,EOMONTH(DATE(2025,$C319-1,1),0))/SUMIFS(Actuals!$F:$F,Actuals!$A:$A,$A319,Actuals!$D:$D,$D319,Actuals!$B:$B,EOMONTH(DATE(2024,$C319-1,1),0)),
 SUMIFS(Actuals!$F:$F,Actuals!$A:$A,$A319,Actuals!$D:$D,$D319,Actuals!$B:$B,EOMONTH(DATE(2025,$C319-2,1),0))/SUMIFS(Actuals!$F:$F,Actuals!$A:$A,$A319,Actuals!$D:$D,$D319,Actuals!$B:$B,EOMONTH(DATE(2024,$C319-2,1),0)),
 SUMIFS(Actuals!$F:$F,Actuals!$A:$A,$A319,Actuals!$D:$D,$D319,Actuals!$B:$B,EOMONTH(DATE(2025,$C319-3,1),0))/SUMIFS(Actuals!$F:$F,Actuals!$A:$A,$A319,Actuals!$D:$D,$D319,Actuals!$B:$B,EOMONTH(DATE(2024,$C319-3,1),0))
)</f>
        <v>1.2143030905633088</v>
      </c>
      <c r="P319" s="29">
        <f t="shared" si="24"/>
        <v>19868.427167796857</v>
      </c>
      <c r="Q319" s="2">
        <f t="shared" si="25"/>
        <v>6.9319189152791945E-5</v>
      </c>
      <c r="R319" s="29" t="str">
        <f t="shared" si="26"/>
        <v>1 train date (May-Aug)</v>
      </c>
      <c r="S319" s="29">
        <f t="shared" si="27"/>
        <v>1.018716649634493</v>
      </c>
      <c r="T319" s="29">
        <f t="shared" si="28"/>
        <v>20069.278291956813</v>
      </c>
      <c r="U319" s="2">
        <f t="shared" si="29"/>
        <v>1.0179080032355752E-2</v>
      </c>
    </row>
    <row r="320" spans="1:21">
      <c r="A320">
        <v>9702</v>
      </c>
      <c r="B320" s="1">
        <v>45930</v>
      </c>
      <c r="C320">
        <v>5</v>
      </c>
      <c r="D320">
        <v>1</v>
      </c>
      <c r="E320" t="s">
        <v>7</v>
      </c>
      <c r="F320" s="3">
        <v>17883.415437871998</v>
      </c>
      <c r="G320" s="3">
        <v>17721</v>
      </c>
      <c r="H320">
        <v>4</v>
      </c>
      <c r="I320" s="3">
        <v>162.41543787199771</v>
      </c>
      <c r="J320" s="3">
        <v>162.41543787199771</v>
      </c>
      <c r="K320" s="2">
        <v>9.1651395447208198E-3</v>
      </c>
      <c r="L320" s="6">
        <v>9.1651395447208198E-3</v>
      </c>
      <c r="M320" t="s">
        <v>44</v>
      </c>
      <c r="N320">
        <f>SUMIFS(Actuals!$F:$F,Actuals!$A:$A,$A320,Actuals!$D:$D,$D320,Actuals!$B:$B,EDATE($B320,-12))</f>
        <v>15392.25</v>
      </c>
      <c r="O320">
        <f>AVERAGE(SUMIFS(Actuals!$F:$F,Actuals!$A:$A,$A320,Actuals!$D:$D,$D320,Actuals!$B:$B,EOMONTH(DATE(2025,$C320-1,1),0))/SUMIFS(Actuals!$F:$F,Actuals!$A:$A,$A320,Actuals!$D:$D,$D320,Actuals!$B:$B,EOMONTH(DATE(2024,$C320-1,1),0)),
 SUMIFS(Actuals!$F:$F,Actuals!$A:$A,$A320,Actuals!$D:$D,$D320,Actuals!$B:$B,EOMONTH(DATE(2025,$C320-2,1),0))/SUMIFS(Actuals!$F:$F,Actuals!$A:$A,$A320,Actuals!$D:$D,$D320,Actuals!$B:$B,EOMONTH(DATE(2024,$C320-2,1),0)),
 SUMIFS(Actuals!$F:$F,Actuals!$A:$A,$A320,Actuals!$D:$D,$D320,Actuals!$B:$B,EOMONTH(DATE(2025,$C320-3,1),0))/SUMIFS(Actuals!$F:$F,Actuals!$A:$A,$A320,Actuals!$D:$D,$D320,Actuals!$B:$B,EOMONTH(DATE(2024,$C320-3,1),0))
)</f>
        <v>1.2486608220229607</v>
      </c>
      <c r="P320" s="29">
        <f t="shared" si="24"/>
        <v>19219.699537782915</v>
      </c>
      <c r="Q320" s="2">
        <f t="shared" si="25"/>
        <v>8.4571950667734055E-2</v>
      </c>
      <c r="R320" s="29" t="str">
        <f t="shared" si="26"/>
        <v>1 train date (May-Aug)</v>
      </c>
      <c r="S320" s="29">
        <f t="shared" si="27"/>
        <v>1.018716649634493</v>
      </c>
      <c r="T320" s="29">
        <f t="shared" si="28"/>
        <v>18218.133058890733</v>
      </c>
      <c r="U320" s="2">
        <f t="shared" si="29"/>
        <v>2.8053329884923713E-2</v>
      </c>
    </row>
    <row r="321" spans="1:21">
      <c r="A321">
        <v>9702</v>
      </c>
      <c r="B321" s="1">
        <v>45930</v>
      </c>
      <c r="C321">
        <v>6</v>
      </c>
      <c r="D321">
        <v>1</v>
      </c>
      <c r="E321" t="s">
        <v>7</v>
      </c>
      <c r="F321" s="3">
        <v>17883.415437871998</v>
      </c>
      <c r="G321" s="3">
        <v>17721</v>
      </c>
      <c r="H321">
        <v>3</v>
      </c>
      <c r="I321" s="3">
        <v>162.41543787199771</v>
      </c>
      <c r="J321" s="3">
        <v>162.41543787199771</v>
      </c>
      <c r="K321" s="2">
        <v>9.1651395447208198E-3</v>
      </c>
      <c r="L321" s="6">
        <v>9.1651395447208198E-3</v>
      </c>
      <c r="M321" t="s">
        <v>44</v>
      </c>
      <c r="N321">
        <f>SUMIFS(Actuals!$F:$F,Actuals!$A:$A,$A321,Actuals!$D:$D,$D321,Actuals!$B:$B,EDATE($B321,-12))</f>
        <v>15392.25</v>
      </c>
      <c r="O321">
        <f>AVERAGE(SUMIFS(Actuals!$F:$F,Actuals!$A:$A,$A321,Actuals!$D:$D,$D321,Actuals!$B:$B,EOMONTH(DATE(2025,$C321-1,1),0))/SUMIFS(Actuals!$F:$F,Actuals!$A:$A,$A321,Actuals!$D:$D,$D321,Actuals!$B:$B,EOMONTH(DATE(2024,$C321-1,1),0)),
 SUMIFS(Actuals!$F:$F,Actuals!$A:$A,$A321,Actuals!$D:$D,$D321,Actuals!$B:$B,EOMONTH(DATE(2025,$C321-2,1),0))/SUMIFS(Actuals!$F:$F,Actuals!$A:$A,$A321,Actuals!$D:$D,$D321,Actuals!$B:$B,EOMONTH(DATE(2024,$C321-2,1),0)),
 SUMIFS(Actuals!$F:$F,Actuals!$A:$A,$A321,Actuals!$D:$D,$D321,Actuals!$B:$B,EOMONTH(DATE(2025,$C321-3,1),0))/SUMIFS(Actuals!$F:$F,Actuals!$A:$A,$A321,Actuals!$D:$D,$D321,Actuals!$B:$B,EOMONTH(DATE(2024,$C321-3,1),0))
)</f>
        <v>1.2274865905706054</v>
      </c>
      <c r="P321" s="29">
        <f t="shared" si="24"/>
        <v>18893.780473710402</v>
      </c>
      <c r="Q321" s="2">
        <f t="shared" si="25"/>
        <v>6.6180264867129482E-2</v>
      </c>
      <c r="R321" s="29" t="str">
        <f t="shared" si="26"/>
        <v>1 train date (May-Aug)</v>
      </c>
      <c r="S321" s="29">
        <f t="shared" si="27"/>
        <v>1.018716649634493</v>
      </c>
      <c r="T321" s="29">
        <f t="shared" si="28"/>
        <v>18218.133058890733</v>
      </c>
      <c r="U321" s="2">
        <f t="shared" si="29"/>
        <v>2.8053329884923713E-2</v>
      </c>
    </row>
    <row r="322" spans="1:21">
      <c r="A322">
        <v>9702</v>
      </c>
      <c r="B322" s="1">
        <v>45930</v>
      </c>
      <c r="C322">
        <v>7</v>
      </c>
      <c r="D322">
        <v>1</v>
      </c>
      <c r="E322" t="s">
        <v>7</v>
      </c>
      <c r="F322" s="3">
        <v>17925.448130880752</v>
      </c>
      <c r="G322" s="3">
        <v>17721</v>
      </c>
      <c r="H322">
        <v>2</v>
      </c>
      <c r="I322" s="3">
        <v>204.44813088075171</v>
      </c>
      <c r="J322" s="3">
        <v>204.44813088075171</v>
      </c>
      <c r="K322" s="2">
        <v>1.1537053827704501E-2</v>
      </c>
      <c r="L322" s="6">
        <v>1.1537053827704501E-2</v>
      </c>
      <c r="M322" t="s">
        <v>44</v>
      </c>
      <c r="N322">
        <f>SUMIFS(Actuals!$F:$F,Actuals!$A:$A,$A322,Actuals!$D:$D,$D322,Actuals!$B:$B,EDATE($B322,-12))</f>
        <v>15392.25</v>
      </c>
      <c r="O322">
        <f>AVERAGE(SUMIFS(Actuals!$F:$F,Actuals!$A:$A,$A322,Actuals!$D:$D,$D322,Actuals!$B:$B,EOMONTH(DATE(2025,$C322-1,1),0))/SUMIFS(Actuals!$F:$F,Actuals!$A:$A,$A322,Actuals!$D:$D,$D322,Actuals!$B:$B,EOMONTH(DATE(2024,$C322-1,1),0)),
 SUMIFS(Actuals!$F:$F,Actuals!$A:$A,$A322,Actuals!$D:$D,$D322,Actuals!$B:$B,EOMONTH(DATE(2025,$C322-2,1),0))/SUMIFS(Actuals!$F:$F,Actuals!$A:$A,$A322,Actuals!$D:$D,$D322,Actuals!$B:$B,EOMONTH(DATE(2024,$C322-2,1),0)),
 SUMIFS(Actuals!$F:$F,Actuals!$A:$A,$A322,Actuals!$D:$D,$D322,Actuals!$B:$B,EOMONTH(DATE(2025,$C322-3,1),0))/SUMIFS(Actuals!$F:$F,Actuals!$A:$A,$A322,Actuals!$D:$D,$D322,Actuals!$B:$B,EOMONTH(DATE(2024,$C322-3,1),0))
)</f>
        <v>1.2006665764184092</v>
      </c>
      <c r="P322" s="29">
        <f t="shared" ref="P322:P385" si="30">N322*O322</f>
        <v>18480.960110876258</v>
      </c>
      <c r="Q322" s="2">
        <f t="shared" ref="Q322:Q385" si="31">IFERROR(ABS(P322-G322)/ABS(G322),"")</f>
        <v>4.28847193090829E-2</v>
      </c>
      <c r="R322" s="29" t="str">
        <f t="shared" ref="R322:R385" si="32">IF(C322&lt;=8,"1 train date (May-Aug)","2 Test data (Sep-Nov)")</f>
        <v>1 train date (May-Aug)</v>
      </c>
      <c r="S322" s="29">
        <f t="shared" ref="S322:S385" si="33">1/(1+AVERAGEIFS($L:$L,$A:$A,$A322,$R:$R,"1 train date (May-Aug)"))</f>
        <v>1.018716649634493</v>
      </c>
      <c r="T322" s="29">
        <f t="shared" ref="T322:T385" si="34">F322*S322</f>
        <v>18260.952463087724</v>
      </c>
      <c r="U322" s="2">
        <f t="shared" ref="U322:U385" si="35">IFERROR(ABS(T322-G322)/ABS(G322),"")</f>
        <v>3.0469638456504938E-2</v>
      </c>
    </row>
    <row r="323" spans="1:21">
      <c r="A323">
        <v>9702</v>
      </c>
      <c r="B323" s="1">
        <v>45930</v>
      </c>
      <c r="C323">
        <v>8</v>
      </c>
      <c r="D323">
        <v>1</v>
      </c>
      <c r="E323" t="s">
        <v>7</v>
      </c>
      <c r="F323" s="3">
        <v>19025.55</v>
      </c>
      <c r="G323" s="3">
        <v>17721</v>
      </c>
      <c r="H323">
        <v>1</v>
      </c>
      <c r="I323" s="3">
        <v>1304.5499999999993</v>
      </c>
      <c r="J323" s="3">
        <v>1304.5499999999993</v>
      </c>
      <c r="K323" s="2">
        <v>7.3616048755713495E-2</v>
      </c>
      <c r="L323" s="6">
        <v>7.3616048755713495E-2</v>
      </c>
      <c r="M323" t="s">
        <v>44</v>
      </c>
      <c r="N323">
        <f>SUMIFS(Actuals!$F:$F,Actuals!$A:$A,$A323,Actuals!$D:$D,$D323,Actuals!$B:$B,EDATE($B323,-12))</f>
        <v>15392.25</v>
      </c>
      <c r="O323">
        <f>AVERAGE(SUMIFS(Actuals!$F:$F,Actuals!$A:$A,$A323,Actuals!$D:$D,$D323,Actuals!$B:$B,EOMONTH(DATE(2025,$C323-1,1),0))/SUMIFS(Actuals!$F:$F,Actuals!$A:$A,$A323,Actuals!$D:$D,$D323,Actuals!$B:$B,EOMONTH(DATE(2024,$C323-1,1),0)),
 SUMIFS(Actuals!$F:$F,Actuals!$A:$A,$A323,Actuals!$D:$D,$D323,Actuals!$B:$B,EOMONTH(DATE(2025,$C323-2,1),0))/SUMIFS(Actuals!$F:$F,Actuals!$A:$A,$A323,Actuals!$D:$D,$D323,Actuals!$B:$B,EOMONTH(DATE(2024,$C323-2,1),0)),
 SUMIFS(Actuals!$F:$F,Actuals!$A:$A,$A323,Actuals!$D:$D,$D323,Actuals!$B:$B,EOMONTH(DATE(2025,$C323-3,1),0))/SUMIFS(Actuals!$F:$F,Actuals!$A:$A,$A323,Actuals!$D:$D,$D323,Actuals!$B:$B,EOMONTH(DATE(2024,$C323-3,1),0))
)</f>
        <v>1.2143030905633088</v>
      </c>
      <c r="P323" s="29">
        <f t="shared" si="30"/>
        <v>18690.856745723089</v>
      </c>
      <c r="Q323" s="2">
        <f t="shared" si="31"/>
        <v>5.4729233436210667E-2</v>
      </c>
      <c r="R323" s="29" t="str">
        <f t="shared" si="32"/>
        <v>1 train date (May-Aug)</v>
      </c>
      <c r="S323" s="29">
        <f t="shared" si="33"/>
        <v>1.018716649634493</v>
      </c>
      <c r="T323" s="29">
        <f t="shared" si="34"/>
        <v>19381.644553453527</v>
      </c>
      <c r="U323" s="2">
        <f t="shared" si="35"/>
        <v>9.3710544182242922E-2</v>
      </c>
    </row>
    <row r="324" spans="1:21">
      <c r="A324">
        <v>9702</v>
      </c>
      <c r="B324" s="1">
        <v>45930</v>
      </c>
      <c r="C324">
        <v>9</v>
      </c>
      <c r="D324">
        <v>1</v>
      </c>
      <c r="E324" t="s">
        <v>7</v>
      </c>
      <c r="F324" s="3">
        <v>18695.673517855805</v>
      </c>
      <c r="G324" s="3">
        <v>17721</v>
      </c>
      <c r="H324">
        <v>0</v>
      </c>
      <c r="I324" s="3">
        <v>974.67351785580468</v>
      </c>
      <c r="J324" s="3">
        <v>974.67351785580468</v>
      </c>
      <c r="K324" s="2">
        <v>5.5001044966751601E-2</v>
      </c>
      <c r="L324" s="6">
        <v>5.5001044966751601E-2</v>
      </c>
      <c r="M324" t="s">
        <v>44</v>
      </c>
      <c r="N324">
        <f>SUMIFS(Actuals!$F:$F,Actuals!$A:$A,$A324,Actuals!$D:$D,$D324,Actuals!$B:$B,EDATE($B324,-12))</f>
        <v>15392.25</v>
      </c>
      <c r="O324">
        <f>AVERAGE(SUMIFS(Actuals!$F:$F,Actuals!$A:$A,$A324,Actuals!$D:$D,$D324,Actuals!$B:$B,EOMONTH(DATE(2025,$C324-1,1),0))/SUMIFS(Actuals!$F:$F,Actuals!$A:$A,$A324,Actuals!$D:$D,$D324,Actuals!$B:$B,EOMONTH(DATE(2024,$C324-1,1),0)),
 SUMIFS(Actuals!$F:$F,Actuals!$A:$A,$A324,Actuals!$D:$D,$D324,Actuals!$B:$B,EOMONTH(DATE(2025,$C324-2,1),0))/SUMIFS(Actuals!$F:$F,Actuals!$A:$A,$A324,Actuals!$D:$D,$D324,Actuals!$B:$B,EOMONTH(DATE(2024,$C324-2,1),0)),
 SUMIFS(Actuals!$F:$F,Actuals!$A:$A,$A324,Actuals!$D:$D,$D324,Actuals!$B:$B,EOMONTH(DATE(2025,$C324-3,1),0))/SUMIFS(Actuals!$F:$F,Actuals!$A:$A,$A324,Actuals!$D:$D,$D324,Actuals!$B:$B,EOMONTH(DATE(2024,$C324-3,1),0))
)</f>
        <v>1.2386229085659088</v>
      </c>
      <c r="P324" s="29">
        <f t="shared" si="30"/>
        <v>19065.193464373609</v>
      </c>
      <c r="Q324" s="2">
        <f t="shared" si="31"/>
        <v>7.5853138331561959E-2</v>
      </c>
      <c r="R324" s="29" t="str">
        <f t="shared" si="32"/>
        <v>2 Test data (Sep-Nov)</v>
      </c>
      <c r="S324" s="29">
        <f t="shared" si="33"/>
        <v>1.018716649634493</v>
      </c>
      <c r="T324" s="29">
        <f t="shared" si="34"/>
        <v>19045.593888770381</v>
      </c>
      <c r="U324" s="2">
        <f t="shared" si="35"/>
        <v>7.4747129889418285E-2</v>
      </c>
    </row>
    <row r="325" spans="1:21">
      <c r="A325">
        <v>9702</v>
      </c>
      <c r="B325" s="1">
        <v>45961</v>
      </c>
      <c r="C325">
        <v>5</v>
      </c>
      <c r="D325">
        <v>1</v>
      </c>
      <c r="E325" t="s">
        <v>7</v>
      </c>
      <c r="F325" s="3">
        <v>17704.581283493277</v>
      </c>
      <c r="G325" s="3">
        <v>19660.5</v>
      </c>
      <c r="H325">
        <v>5</v>
      </c>
      <c r="I325" s="3">
        <v>-1955.9187165067233</v>
      </c>
      <c r="J325" s="3">
        <v>1955.9187165067233</v>
      </c>
      <c r="K325" s="2">
        <v>9.9484688411114797E-2</v>
      </c>
      <c r="L325" s="6">
        <v>-9.9484688411114797E-2</v>
      </c>
      <c r="M325" t="s">
        <v>44</v>
      </c>
      <c r="N325">
        <f>SUMIFS(Actuals!$F:$F,Actuals!$A:$A,$A325,Actuals!$D:$D,$D325,Actuals!$B:$B,EDATE($B325,-12))</f>
        <v>15502.050000000001</v>
      </c>
      <c r="O325">
        <f>AVERAGE(SUMIFS(Actuals!$F:$F,Actuals!$A:$A,$A325,Actuals!$D:$D,$D325,Actuals!$B:$B,EOMONTH(DATE(2025,$C325-1,1),0))/SUMIFS(Actuals!$F:$F,Actuals!$A:$A,$A325,Actuals!$D:$D,$D325,Actuals!$B:$B,EOMONTH(DATE(2024,$C325-1,1),0)),
 SUMIFS(Actuals!$F:$F,Actuals!$A:$A,$A325,Actuals!$D:$D,$D325,Actuals!$B:$B,EOMONTH(DATE(2025,$C325-2,1),0))/SUMIFS(Actuals!$F:$F,Actuals!$A:$A,$A325,Actuals!$D:$D,$D325,Actuals!$B:$B,EOMONTH(DATE(2024,$C325-2,1),0)),
 SUMIFS(Actuals!$F:$F,Actuals!$A:$A,$A325,Actuals!$D:$D,$D325,Actuals!$B:$B,EOMONTH(DATE(2025,$C325-3,1),0))/SUMIFS(Actuals!$F:$F,Actuals!$A:$A,$A325,Actuals!$D:$D,$D325,Actuals!$B:$B,EOMONTH(DATE(2024,$C325-3,1),0))
)</f>
        <v>1.2486608220229607</v>
      </c>
      <c r="P325" s="29">
        <f t="shared" si="30"/>
        <v>19356.80249604104</v>
      </c>
      <c r="Q325" s="2">
        <f t="shared" si="31"/>
        <v>1.5447089542939382E-2</v>
      </c>
      <c r="R325" s="29" t="str">
        <f t="shared" si="32"/>
        <v>1 train date (May-Aug)</v>
      </c>
      <c r="S325" s="29">
        <f t="shared" si="33"/>
        <v>1.018716649634493</v>
      </c>
      <c r="T325" s="29">
        <f t="shared" si="34"/>
        <v>18035.951728301825</v>
      </c>
      <c r="U325" s="2">
        <f t="shared" si="35"/>
        <v>8.2630058833609271E-2</v>
      </c>
    </row>
    <row r="326" spans="1:21">
      <c r="A326">
        <v>9702</v>
      </c>
      <c r="B326" s="1">
        <v>45961</v>
      </c>
      <c r="C326">
        <v>6</v>
      </c>
      <c r="D326">
        <v>1</v>
      </c>
      <c r="E326" t="s">
        <v>7</v>
      </c>
      <c r="F326" s="3">
        <v>17704.581283493277</v>
      </c>
      <c r="G326" s="3">
        <v>19660.5</v>
      </c>
      <c r="H326">
        <v>4</v>
      </c>
      <c r="I326" s="3">
        <v>-1955.9187165067233</v>
      </c>
      <c r="J326" s="3">
        <v>1955.9187165067233</v>
      </c>
      <c r="K326" s="2">
        <v>9.9484688411114797E-2</v>
      </c>
      <c r="L326" s="6">
        <v>-9.9484688411114797E-2</v>
      </c>
      <c r="M326" t="s">
        <v>44</v>
      </c>
      <c r="N326">
        <f>SUMIFS(Actuals!$F:$F,Actuals!$A:$A,$A326,Actuals!$D:$D,$D326,Actuals!$B:$B,EDATE($B326,-12))</f>
        <v>15502.050000000001</v>
      </c>
      <c r="O326">
        <f>AVERAGE(SUMIFS(Actuals!$F:$F,Actuals!$A:$A,$A326,Actuals!$D:$D,$D326,Actuals!$B:$B,EOMONTH(DATE(2025,$C326-1,1),0))/SUMIFS(Actuals!$F:$F,Actuals!$A:$A,$A326,Actuals!$D:$D,$D326,Actuals!$B:$B,EOMONTH(DATE(2024,$C326-1,1),0)),
 SUMIFS(Actuals!$F:$F,Actuals!$A:$A,$A326,Actuals!$D:$D,$D326,Actuals!$B:$B,EOMONTH(DATE(2025,$C326-2,1),0))/SUMIFS(Actuals!$F:$F,Actuals!$A:$A,$A326,Actuals!$D:$D,$D326,Actuals!$B:$B,EOMONTH(DATE(2024,$C326-2,1),0)),
 SUMIFS(Actuals!$F:$F,Actuals!$A:$A,$A326,Actuals!$D:$D,$D326,Actuals!$B:$B,EOMONTH(DATE(2025,$C326-3,1),0))/SUMIFS(Actuals!$F:$F,Actuals!$A:$A,$A326,Actuals!$D:$D,$D326,Actuals!$B:$B,EOMONTH(DATE(2024,$C326-3,1),0))
)</f>
        <v>1.2274865905706054</v>
      </c>
      <c r="P326" s="29">
        <f t="shared" si="30"/>
        <v>19028.558501355055</v>
      </c>
      <c r="Q326" s="2">
        <f t="shared" si="31"/>
        <v>3.2142697217514539E-2</v>
      </c>
      <c r="R326" s="29" t="str">
        <f t="shared" si="32"/>
        <v>1 train date (May-Aug)</v>
      </c>
      <c r="S326" s="29">
        <f t="shared" si="33"/>
        <v>1.018716649634493</v>
      </c>
      <c r="T326" s="29">
        <f t="shared" si="34"/>
        <v>18035.951728301825</v>
      </c>
      <c r="U326" s="2">
        <f t="shared" si="35"/>
        <v>8.2630058833609271E-2</v>
      </c>
    </row>
    <row r="327" spans="1:21">
      <c r="A327">
        <v>9702</v>
      </c>
      <c r="B327" s="1">
        <v>45961</v>
      </c>
      <c r="C327">
        <v>7</v>
      </c>
      <c r="D327">
        <v>1</v>
      </c>
      <c r="E327" t="s">
        <v>7</v>
      </c>
      <c r="F327" s="3">
        <v>17871.67178648811</v>
      </c>
      <c r="G327" s="3">
        <v>19660.5</v>
      </c>
      <c r="H327">
        <v>3</v>
      </c>
      <c r="I327" s="3">
        <v>-1788.8282135118898</v>
      </c>
      <c r="J327" s="3">
        <v>1788.8282135118898</v>
      </c>
      <c r="K327" s="2">
        <v>9.0985896264687602E-2</v>
      </c>
      <c r="L327" s="6">
        <v>-9.0985896264687602E-2</v>
      </c>
      <c r="M327" t="s">
        <v>44</v>
      </c>
      <c r="N327">
        <f>SUMIFS(Actuals!$F:$F,Actuals!$A:$A,$A327,Actuals!$D:$D,$D327,Actuals!$B:$B,EDATE($B327,-12))</f>
        <v>15502.050000000001</v>
      </c>
      <c r="O327">
        <f>AVERAGE(SUMIFS(Actuals!$F:$F,Actuals!$A:$A,$A327,Actuals!$D:$D,$D327,Actuals!$B:$B,EOMONTH(DATE(2025,$C327-1,1),0))/SUMIFS(Actuals!$F:$F,Actuals!$A:$A,$A327,Actuals!$D:$D,$D327,Actuals!$B:$B,EOMONTH(DATE(2024,$C327-1,1),0)),
 SUMIFS(Actuals!$F:$F,Actuals!$A:$A,$A327,Actuals!$D:$D,$D327,Actuals!$B:$B,EOMONTH(DATE(2025,$C327-2,1),0))/SUMIFS(Actuals!$F:$F,Actuals!$A:$A,$A327,Actuals!$D:$D,$D327,Actuals!$B:$B,EOMONTH(DATE(2024,$C327-2,1),0)),
 SUMIFS(Actuals!$F:$F,Actuals!$A:$A,$A327,Actuals!$D:$D,$D327,Actuals!$B:$B,EOMONTH(DATE(2025,$C327-3,1),0))/SUMIFS(Actuals!$F:$F,Actuals!$A:$A,$A327,Actuals!$D:$D,$D327,Actuals!$B:$B,EOMONTH(DATE(2024,$C327-3,1),0))
)</f>
        <v>1.2006665764184092</v>
      </c>
      <c r="P327" s="29">
        <f t="shared" si="30"/>
        <v>18612.793300967001</v>
      </c>
      <c r="Q327" s="2">
        <f t="shared" si="31"/>
        <v>5.3289931539533514E-2</v>
      </c>
      <c r="R327" s="29" t="str">
        <f t="shared" si="32"/>
        <v>1 train date (May-Aug)</v>
      </c>
      <c r="S327" s="29">
        <f t="shared" si="33"/>
        <v>1.018716649634493</v>
      </c>
      <c r="T327" s="29">
        <f t="shared" si="34"/>
        <v>18206.169605698462</v>
      </c>
      <c r="U327" s="2">
        <f t="shared" si="35"/>
        <v>7.3972197772261036E-2</v>
      </c>
    </row>
    <row r="328" spans="1:21">
      <c r="A328">
        <v>9702</v>
      </c>
      <c r="B328" s="1">
        <v>45961</v>
      </c>
      <c r="C328">
        <v>8</v>
      </c>
      <c r="D328">
        <v>1</v>
      </c>
      <c r="E328" t="s">
        <v>7</v>
      </c>
      <c r="F328" s="3">
        <v>18800.55</v>
      </c>
      <c r="G328" s="3">
        <v>19660.5</v>
      </c>
      <c r="H328">
        <v>2</v>
      </c>
      <c r="I328" s="3">
        <v>-859.95000000000073</v>
      </c>
      <c r="J328" s="3">
        <v>859.95000000000073</v>
      </c>
      <c r="K328" s="2">
        <v>4.3739986266880297E-2</v>
      </c>
      <c r="L328" s="6">
        <v>-4.3739986266880297E-2</v>
      </c>
      <c r="M328" t="s">
        <v>44</v>
      </c>
      <c r="N328">
        <f>SUMIFS(Actuals!$F:$F,Actuals!$A:$A,$A328,Actuals!$D:$D,$D328,Actuals!$B:$B,EDATE($B328,-12))</f>
        <v>15502.050000000001</v>
      </c>
      <c r="O328">
        <f>AVERAGE(SUMIFS(Actuals!$F:$F,Actuals!$A:$A,$A328,Actuals!$D:$D,$D328,Actuals!$B:$B,EOMONTH(DATE(2025,$C328-1,1),0))/SUMIFS(Actuals!$F:$F,Actuals!$A:$A,$A328,Actuals!$D:$D,$D328,Actuals!$B:$B,EOMONTH(DATE(2024,$C328-1,1),0)),
 SUMIFS(Actuals!$F:$F,Actuals!$A:$A,$A328,Actuals!$D:$D,$D328,Actuals!$B:$B,EOMONTH(DATE(2025,$C328-2,1),0))/SUMIFS(Actuals!$F:$F,Actuals!$A:$A,$A328,Actuals!$D:$D,$D328,Actuals!$B:$B,EOMONTH(DATE(2024,$C328-2,1),0)),
 SUMIFS(Actuals!$F:$F,Actuals!$A:$A,$A328,Actuals!$D:$D,$D328,Actuals!$B:$B,EOMONTH(DATE(2025,$C328-3,1),0))/SUMIFS(Actuals!$F:$F,Actuals!$A:$A,$A328,Actuals!$D:$D,$D328,Actuals!$B:$B,EOMONTH(DATE(2024,$C328-3,1),0))
)</f>
        <v>1.2143030905633088</v>
      </c>
      <c r="P328" s="29">
        <f t="shared" si="30"/>
        <v>18824.18722506694</v>
      </c>
      <c r="Q328" s="2">
        <f t="shared" si="31"/>
        <v>4.2537716483968348E-2</v>
      </c>
      <c r="R328" s="29" t="str">
        <f t="shared" si="32"/>
        <v>1 train date (May-Aug)</v>
      </c>
      <c r="S328" s="29">
        <f t="shared" si="33"/>
        <v>1.018716649634493</v>
      </c>
      <c r="T328" s="29">
        <f t="shared" si="34"/>
        <v>19152.433307285766</v>
      </c>
      <c r="U328" s="2">
        <f t="shared" si="35"/>
        <v>2.5842002630362085E-2</v>
      </c>
    </row>
    <row r="329" spans="1:21">
      <c r="A329">
        <v>9702</v>
      </c>
      <c r="B329" s="1">
        <v>45961</v>
      </c>
      <c r="C329">
        <v>9</v>
      </c>
      <c r="D329">
        <v>1</v>
      </c>
      <c r="E329" t="s">
        <v>7</v>
      </c>
      <c r="F329" s="3">
        <v>18828.966449462834</v>
      </c>
      <c r="G329" s="3">
        <v>19660.5</v>
      </c>
      <c r="H329">
        <v>1</v>
      </c>
      <c r="I329" s="3">
        <v>-831.53355053716587</v>
      </c>
      <c r="J329" s="3">
        <v>831.53355053716587</v>
      </c>
      <c r="K329" s="2">
        <v>4.2294628851614398E-2</v>
      </c>
      <c r="L329" s="6">
        <v>-4.2294628851614398E-2</v>
      </c>
      <c r="M329" t="s">
        <v>44</v>
      </c>
      <c r="N329">
        <f>SUMIFS(Actuals!$F:$F,Actuals!$A:$A,$A329,Actuals!$D:$D,$D329,Actuals!$B:$B,EDATE($B329,-12))</f>
        <v>15502.050000000001</v>
      </c>
      <c r="O329">
        <f>AVERAGE(SUMIFS(Actuals!$F:$F,Actuals!$A:$A,$A329,Actuals!$D:$D,$D329,Actuals!$B:$B,EOMONTH(DATE(2025,$C329-1,1),0))/SUMIFS(Actuals!$F:$F,Actuals!$A:$A,$A329,Actuals!$D:$D,$D329,Actuals!$B:$B,EOMONTH(DATE(2024,$C329-1,1),0)),
 SUMIFS(Actuals!$F:$F,Actuals!$A:$A,$A329,Actuals!$D:$D,$D329,Actuals!$B:$B,EOMONTH(DATE(2025,$C329-2,1),0))/SUMIFS(Actuals!$F:$F,Actuals!$A:$A,$A329,Actuals!$D:$D,$D329,Actuals!$B:$B,EOMONTH(DATE(2024,$C329-2,1),0)),
 SUMIFS(Actuals!$F:$F,Actuals!$A:$A,$A329,Actuals!$D:$D,$D329,Actuals!$B:$B,EOMONTH(DATE(2025,$C329-3,1),0))/SUMIFS(Actuals!$F:$F,Actuals!$A:$A,$A329,Actuals!$D:$D,$D329,Actuals!$B:$B,EOMONTH(DATE(2024,$C329-3,1),0))
)</f>
        <v>1.2386229085659088</v>
      </c>
      <c r="P329" s="29">
        <f t="shared" si="30"/>
        <v>19201.194259734148</v>
      </c>
      <c r="Q329" s="2">
        <f t="shared" si="31"/>
        <v>2.336185449331667E-2</v>
      </c>
      <c r="R329" s="29" t="str">
        <f t="shared" si="32"/>
        <v>2 Test data (Sep-Nov)</v>
      </c>
      <c r="S329" s="29">
        <f t="shared" si="33"/>
        <v>1.018716649634493</v>
      </c>
      <c r="T329" s="29">
        <f t="shared" si="34"/>
        <v>19181.381617477055</v>
      </c>
      <c r="U329" s="2">
        <f t="shared" si="35"/>
        <v>2.4369592966757989E-2</v>
      </c>
    </row>
    <row r="330" spans="1:21">
      <c r="A330">
        <v>9702</v>
      </c>
      <c r="B330" s="1">
        <v>45961</v>
      </c>
      <c r="C330">
        <v>10</v>
      </c>
      <c r="D330">
        <v>1</v>
      </c>
      <c r="E330" t="s">
        <v>7</v>
      </c>
      <c r="F330" s="3">
        <v>20093.930782084313</v>
      </c>
      <c r="G330" s="3">
        <v>19660.5</v>
      </c>
      <c r="H330">
        <v>0</v>
      </c>
      <c r="I330" s="3">
        <v>433.43078208431325</v>
      </c>
      <c r="J330" s="3">
        <v>433.43078208431325</v>
      </c>
      <c r="K330" s="2">
        <v>2.2045765981756001E-2</v>
      </c>
      <c r="L330" s="6">
        <v>2.2045765981756001E-2</v>
      </c>
      <c r="M330" t="s">
        <v>44</v>
      </c>
      <c r="N330">
        <f>SUMIFS(Actuals!$F:$F,Actuals!$A:$A,$A330,Actuals!$D:$D,$D330,Actuals!$B:$B,EDATE($B330,-12))</f>
        <v>15502.050000000001</v>
      </c>
      <c r="O330">
        <f>AVERAGE(SUMIFS(Actuals!$F:$F,Actuals!$A:$A,$A330,Actuals!$D:$D,$D330,Actuals!$B:$B,EOMONTH(DATE(2025,$C330-1,1),0))/SUMIFS(Actuals!$F:$F,Actuals!$A:$A,$A330,Actuals!$D:$D,$D330,Actuals!$B:$B,EOMONTH(DATE(2024,$C330-1,1),0)),
 SUMIFS(Actuals!$F:$F,Actuals!$A:$A,$A330,Actuals!$D:$D,$D330,Actuals!$B:$B,EOMONTH(DATE(2025,$C330-2,1),0))/SUMIFS(Actuals!$F:$F,Actuals!$A:$A,$A330,Actuals!$D:$D,$D330,Actuals!$B:$B,EOMONTH(DATE(2024,$C330-2,1),0)),
 SUMIFS(Actuals!$F:$F,Actuals!$A:$A,$A330,Actuals!$D:$D,$D330,Actuals!$B:$B,EOMONTH(DATE(2025,$C330-3,1),0))/SUMIFS(Actuals!$F:$F,Actuals!$A:$A,$A330,Actuals!$D:$D,$D330,Actuals!$B:$B,EOMONTH(DATE(2024,$C330-3,1),0))
)</f>
        <v>1.2461566068924657</v>
      </c>
      <c r="P330" s="29">
        <f t="shared" si="30"/>
        <v>19317.982027877348</v>
      </c>
      <c r="Q330" s="2">
        <f t="shared" si="31"/>
        <v>1.742163078877202E-2</v>
      </c>
      <c r="R330" s="29" t="str">
        <f t="shared" si="32"/>
        <v>2 Test data (Sep-Nov)</v>
      </c>
      <c r="S330" s="29">
        <f t="shared" si="33"/>
        <v>1.018716649634493</v>
      </c>
      <c r="T330" s="29">
        <f t="shared" si="34"/>
        <v>20470.021844312341</v>
      </c>
      <c r="U330" s="2">
        <f t="shared" si="35"/>
        <v>4.1175038494053622E-2</v>
      </c>
    </row>
    <row r="331" spans="1:21">
      <c r="A331">
        <v>9702</v>
      </c>
      <c r="B331" s="1">
        <v>45991</v>
      </c>
      <c r="C331">
        <v>5</v>
      </c>
      <c r="D331">
        <v>1</v>
      </c>
      <c r="E331" t="s">
        <v>7</v>
      </c>
      <c r="F331" s="3">
        <v>17527.535470658346</v>
      </c>
      <c r="G331" s="3">
        <v>20858.850000000002</v>
      </c>
      <c r="H331">
        <v>6</v>
      </c>
      <c r="I331" s="3">
        <v>-3331.3145293416565</v>
      </c>
      <c r="J331" s="3">
        <v>3331.3145293416565</v>
      </c>
      <c r="K331" s="2">
        <v>0.15970748767749199</v>
      </c>
      <c r="L331" s="6">
        <v>-0.15970748767749199</v>
      </c>
      <c r="M331" t="s">
        <v>44</v>
      </c>
      <c r="N331">
        <f>SUMIFS(Actuals!$F:$F,Actuals!$A:$A,$A331,Actuals!$D:$D,$D331,Actuals!$B:$B,EDATE($B331,-12))</f>
        <v>17204.400000000001</v>
      </c>
      <c r="O331">
        <f>AVERAGE(SUMIFS(Actuals!$F:$F,Actuals!$A:$A,$A331,Actuals!$D:$D,$D331,Actuals!$B:$B,EOMONTH(DATE(2025,$C331-1,1),0))/SUMIFS(Actuals!$F:$F,Actuals!$A:$A,$A331,Actuals!$D:$D,$D331,Actuals!$B:$B,EOMONTH(DATE(2024,$C331-1,1),0)),
 SUMIFS(Actuals!$F:$F,Actuals!$A:$A,$A331,Actuals!$D:$D,$D331,Actuals!$B:$B,EOMONTH(DATE(2025,$C331-2,1),0))/SUMIFS(Actuals!$F:$F,Actuals!$A:$A,$A331,Actuals!$D:$D,$D331,Actuals!$B:$B,EOMONTH(DATE(2024,$C331-2,1),0)),
 SUMIFS(Actuals!$F:$F,Actuals!$A:$A,$A331,Actuals!$D:$D,$D331,Actuals!$B:$B,EOMONTH(DATE(2025,$C331-3,1),0))/SUMIFS(Actuals!$F:$F,Actuals!$A:$A,$A331,Actuals!$D:$D,$D331,Actuals!$B:$B,EOMONTH(DATE(2024,$C331-3,1),0))
)</f>
        <v>1.2486608220229607</v>
      </c>
      <c r="P331" s="29">
        <f t="shared" si="30"/>
        <v>21482.460246411825</v>
      </c>
      <c r="Q331" s="2">
        <f t="shared" si="31"/>
        <v>2.9896674380985672E-2</v>
      </c>
      <c r="R331" s="29" t="str">
        <f t="shared" si="32"/>
        <v>1 train date (May-Aug)</v>
      </c>
      <c r="S331" s="29">
        <f t="shared" si="33"/>
        <v>1.018716649634493</v>
      </c>
      <c r="T331" s="29">
        <f t="shared" si="34"/>
        <v>17855.592211018808</v>
      </c>
      <c r="U331" s="2">
        <f t="shared" si="35"/>
        <v>0.14398002713386376</v>
      </c>
    </row>
    <row r="332" spans="1:21">
      <c r="A332">
        <v>9702</v>
      </c>
      <c r="B332" s="1">
        <v>45991</v>
      </c>
      <c r="C332">
        <v>6</v>
      </c>
      <c r="D332">
        <v>1</v>
      </c>
      <c r="E332" t="s">
        <v>7</v>
      </c>
      <c r="F332" s="3">
        <v>17527.535470658346</v>
      </c>
      <c r="G332" s="3">
        <v>20858.850000000002</v>
      </c>
      <c r="H332">
        <v>5</v>
      </c>
      <c r="I332" s="3">
        <v>-3331.3145293416565</v>
      </c>
      <c r="J332" s="3">
        <v>3331.3145293416565</v>
      </c>
      <c r="K332" s="2">
        <v>0.15970748767749199</v>
      </c>
      <c r="L332" s="6">
        <v>-0.15970748767749199</v>
      </c>
      <c r="M332" t="s">
        <v>44</v>
      </c>
      <c r="N332">
        <f>SUMIFS(Actuals!$F:$F,Actuals!$A:$A,$A332,Actuals!$D:$D,$D332,Actuals!$B:$B,EDATE($B332,-12))</f>
        <v>17204.400000000001</v>
      </c>
      <c r="O332">
        <f>AVERAGE(SUMIFS(Actuals!$F:$F,Actuals!$A:$A,$A332,Actuals!$D:$D,$D332,Actuals!$B:$B,EOMONTH(DATE(2025,$C332-1,1),0))/SUMIFS(Actuals!$F:$F,Actuals!$A:$A,$A332,Actuals!$D:$D,$D332,Actuals!$B:$B,EOMONTH(DATE(2024,$C332-1,1),0)),
 SUMIFS(Actuals!$F:$F,Actuals!$A:$A,$A332,Actuals!$D:$D,$D332,Actuals!$B:$B,EOMONTH(DATE(2025,$C332-2,1),0))/SUMIFS(Actuals!$F:$F,Actuals!$A:$A,$A332,Actuals!$D:$D,$D332,Actuals!$B:$B,EOMONTH(DATE(2024,$C332-2,1),0)),
 SUMIFS(Actuals!$F:$F,Actuals!$A:$A,$A332,Actuals!$D:$D,$D332,Actuals!$B:$B,EOMONTH(DATE(2025,$C332-3,1),0))/SUMIFS(Actuals!$F:$F,Actuals!$A:$A,$A332,Actuals!$D:$D,$D332,Actuals!$B:$B,EOMONTH(DATE(2024,$C332-3,1),0))
)</f>
        <v>1.2274865905706054</v>
      </c>
      <c r="P332" s="29">
        <f t="shared" si="30"/>
        <v>21118.170298812925</v>
      </c>
      <c r="Q332" s="2">
        <f t="shared" si="31"/>
        <v>1.2432147448824996E-2</v>
      </c>
      <c r="R332" s="29" t="str">
        <f t="shared" si="32"/>
        <v>1 train date (May-Aug)</v>
      </c>
      <c r="S332" s="29">
        <f t="shared" si="33"/>
        <v>1.018716649634493</v>
      </c>
      <c r="T332" s="29">
        <f t="shared" si="34"/>
        <v>17855.592211018808</v>
      </c>
      <c r="U332" s="2">
        <f t="shared" si="35"/>
        <v>0.14398002713386376</v>
      </c>
    </row>
    <row r="333" spans="1:21">
      <c r="A333">
        <v>9702</v>
      </c>
      <c r="B333" s="1">
        <v>45991</v>
      </c>
      <c r="C333">
        <v>7</v>
      </c>
      <c r="D333">
        <v>1</v>
      </c>
      <c r="E333" t="s">
        <v>7</v>
      </c>
      <c r="F333" s="3">
        <v>17818.056771128646</v>
      </c>
      <c r="G333" s="3">
        <v>20858.850000000002</v>
      </c>
      <c r="H333">
        <v>4</v>
      </c>
      <c r="I333" s="3">
        <v>-3040.7932288713564</v>
      </c>
      <c r="J333" s="3">
        <v>3040.7932288713564</v>
      </c>
      <c r="K333" s="2">
        <v>0.14577952422455501</v>
      </c>
      <c r="L333" s="6">
        <v>-0.14577952422455501</v>
      </c>
      <c r="M333" t="s">
        <v>44</v>
      </c>
      <c r="N333">
        <f>SUMIFS(Actuals!$F:$F,Actuals!$A:$A,$A333,Actuals!$D:$D,$D333,Actuals!$B:$B,EDATE($B333,-12))</f>
        <v>17204.400000000001</v>
      </c>
      <c r="O333">
        <f>AVERAGE(SUMIFS(Actuals!$F:$F,Actuals!$A:$A,$A333,Actuals!$D:$D,$D333,Actuals!$B:$B,EOMONTH(DATE(2025,$C333-1,1),0))/SUMIFS(Actuals!$F:$F,Actuals!$A:$A,$A333,Actuals!$D:$D,$D333,Actuals!$B:$B,EOMONTH(DATE(2024,$C333-1,1),0)),
 SUMIFS(Actuals!$F:$F,Actuals!$A:$A,$A333,Actuals!$D:$D,$D333,Actuals!$B:$B,EOMONTH(DATE(2025,$C333-2,1),0))/SUMIFS(Actuals!$F:$F,Actuals!$A:$A,$A333,Actuals!$D:$D,$D333,Actuals!$B:$B,EOMONTH(DATE(2024,$C333-2,1),0)),
 SUMIFS(Actuals!$F:$F,Actuals!$A:$A,$A333,Actuals!$D:$D,$D333,Actuals!$B:$B,EOMONTH(DATE(2025,$C333-3,1),0))/SUMIFS(Actuals!$F:$F,Actuals!$A:$A,$A333,Actuals!$D:$D,$D333,Actuals!$B:$B,EOMONTH(DATE(2024,$C333-3,1),0))
)</f>
        <v>1.2006665764184092</v>
      </c>
      <c r="P333" s="29">
        <f t="shared" si="30"/>
        <v>20656.748047332883</v>
      </c>
      <c r="Q333" s="2">
        <f t="shared" si="31"/>
        <v>9.6890266082319439E-3</v>
      </c>
      <c r="R333" s="29" t="str">
        <f t="shared" si="32"/>
        <v>1 train date (May-Aug)</v>
      </c>
      <c r="S333" s="29">
        <f t="shared" si="33"/>
        <v>1.018716649634493</v>
      </c>
      <c r="T333" s="29">
        <f t="shared" si="34"/>
        <v>18151.551096881369</v>
      </c>
      <c r="U333" s="2">
        <f t="shared" si="35"/>
        <v>0.12979137886885581</v>
      </c>
    </row>
    <row r="334" spans="1:21">
      <c r="A334">
        <v>9702</v>
      </c>
      <c r="B334" s="1">
        <v>45991</v>
      </c>
      <c r="C334">
        <v>8</v>
      </c>
      <c r="D334">
        <v>1</v>
      </c>
      <c r="E334" t="s">
        <v>7</v>
      </c>
      <c r="F334" s="3">
        <v>18988.555500000002</v>
      </c>
      <c r="G334" s="3">
        <v>20858.850000000002</v>
      </c>
      <c r="H334">
        <v>3</v>
      </c>
      <c r="I334" s="3">
        <v>-1870.2945</v>
      </c>
      <c r="J334" s="3">
        <v>1870.2945</v>
      </c>
      <c r="K334" s="2">
        <v>8.9664315146808199E-2</v>
      </c>
      <c r="L334" s="6">
        <v>-8.9664315146808199E-2</v>
      </c>
      <c r="M334" t="s">
        <v>44</v>
      </c>
      <c r="N334">
        <f>SUMIFS(Actuals!$F:$F,Actuals!$A:$A,$A334,Actuals!$D:$D,$D334,Actuals!$B:$B,EDATE($B334,-12))</f>
        <v>17204.400000000001</v>
      </c>
      <c r="O334">
        <f>AVERAGE(SUMIFS(Actuals!$F:$F,Actuals!$A:$A,$A334,Actuals!$D:$D,$D334,Actuals!$B:$B,EOMONTH(DATE(2025,$C334-1,1),0))/SUMIFS(Actuals!$F:$F,Actuals!$A:$A,$A334,Actuals!$D:$D,$D334,Actuals!$B:$B,EOMONTH(DATE(2024,$C334-1,1),0)),
 SUMIFS(Actuals!$F:$F,Actuals!$A:$A,$A334,Actuals!$D:$D,$D334,Actuals!$B:$B,EOMONTH(DATE(2025,$C334-2,1),0))/SUMIFS(Actuals!$F:$F,Actuals!$A:$A,$A334,Actuals!$D:$D,$D334,Actuals!$B:$B,EOMONTH(DATE(2024,$C334-2,1),0)),
 SUMIFS(Actuals!$F:$F,Actuals!$A:$A,$A334,Actuals!$D:$D,$D334,Actuals!$B:$B,EOMONTH(DATE(2025,$C334-3,1),0))/SUMIFS(Actuals!$F:$F,Actuals!$A:$A,$A334,Actuals!$D:$D,$D334,Actuals!$B:$B,EOMONTH(DATE(2024,$C334-3,1),0))
)</f>
        <v>1.2143030905633088</v>
      </c>
      <c r="P334" s="29">
        <f t="shared" si="30"/>
        <v>20891.356091287391</v>
      </c>
      <c r="Q334" s="2">
        <f t="shared" si="31"/>
        <v>1.5583836734713895E-3</v>
      </c>
      <c r="R334" s="29" t="str">
        <f t="shared" si="32"/>
        <v>1 train date (May-Aug)</v>
      </c>
      <c r="S334" s="29">
        <f t="shared" si="33"/>
        <v>1.018716649634493</v>
      </c>
      <c r="T334" s="29">
        <f t="shared" si="34"/>
        <v>19343.957640358629</v>
      </c>
      <c r="U334" s="2">
        <f t="shared" si="35"/>
        <v>7.2625881083634672E-2</v>
      </c>
    </row>
    <row r="335" spans="1:21">
      <c r="A335">
        <v>9702</v>
      </c>
      <c r="B335" s="1">
        <v>45991</v>
      </c>
      <c r="C335">
        <v>9</v>
      </c>
      <c r="D335">
        <v>1</v>
      </c>
      <c r="E335" t="s">
        <v>7</v>
      </c>
      <c r="F335" s="3">
        <v>18953.928572844419</v>
      </c>
      <c r="G335" s="3">
        <v>20858.850000000002</v>
      </c>
      <c r="H335">
        <v>2</v>
      </c>
      <c r="I335" s="3">
        <v>-1904.9214271555829</v>
      </c>
      <c r="J335" s="3">
        <v>1904.9214271555829</v>
      </c>
      <c r="K335" s="2">
        <v>9.1324374409691003E-2</v>
      </c>
      <c r="L335" s="6">
        <v>-9.1324374409691003E-2</v>
      </c>
      <c r="M335" t="s">
        <v>44</v>
      </c>
      <c r="N335">
        <f>SUMIFS(Actuals!$F:$F,Actuals!$A:$A,$A335,Actuals!$D:$D,$D335,Actuals!$B:$B,EDATE($B335,-12))</f>
        <v>17204.400000000001</v>
      </c>
      <c r="O335">
        <f>AVERAGE(SUMIFS(Actuals!$F:$F,Actuals!$A:$A,$A335,Actuals!$D:$D,$D335,Actuals!$B:$B,EOMONTH(DATE(2025,$C335-1,1),0))/SUMIFS(Actuals!$F:$F,Actuals!$A:$A,$A335,Actuals!$D:$D,$D335,Actuals!$B:$B,EOMONTH(DATE(2024,$C335-1,1),0)),
 SUMIFS(Actuals!$F:$F,Actuals!$A:$A,$A335,Actuals!$D:$D,$D335,Actuals!$B:$B,EOMONTH(DATE(2025,$C335-2,1),0))/SUMIFS(Actuals!$F:$F,Actuals!$A:$A,$A335,Actuals!$D:$D,$D335,Actuals!$B:$B,EOMONTH(DATE(2024,$C335-2,1),0)),
 SUMIFS(Actuals!$F:$F,Actuals!$A:$A,$A335,Actuals!$D:$D,$D335,Actuals!$B:$B,EOMONTH(DATE(2025,$C335-3,1),0))/SUMIFS(Actuals!$F:$F,Actuals!$A:$A,$A335,Actuals!$D:$D,$D335,Actuals!$B:$B,EOMONTH(DATE(2024,$C335-3,1),0))
)</f>
        <v>1.2386229085659088</v>
      </c>
      <c r="P335" s="29">
        <f t="shared" si="30"/>
        <v>21309.763968131323</v>
      </c>
      <c r="Q335" s="2">
        <f t="shared" si="31"/>
        <v>2.1617393486760814E-2</v>
      </c>
      <c r="R335" s="29" t="str">
        <f t="shared" si="32"/>
        <v>2 Test data (Sep-Nov)</v>
      </c>
      <c r="S335" s="29">
        <f t="shared" si="33"/>
        <v>1.018716649634493</v>
      </c>
      <c r="T335" s="29">
        <f t="shared" si="34"/>
        <v>19308.682613139554</v>
      </c>
      <c r="U335" s="2">
        <f t="shared" si="35"/>
        <v>7.4317011094113442E-2</v>
      </c>
    </row>
    <row r="336" spans="1:21">
      <c r="A336">
        <v>9702</v>
      </c>
      <c r="B336" s="1">
        <v>45991</v>
      </c>
      <c r="C336">
        <v>10</v>
      </c>
      <c r="D336">
        <v>1</v>
      </c>
      <c r="E336" t="s">
        <v>7</v>
      </c>
      <c r="F336" s="3">
        <v>20128.09164377199</v>
      </c>
      <c r="G336" s="3">
        <v>20858.850000000002</v>
      </c>
      <c r="H336">
        <v>1</v>
      </c>
      <c r="I336" s="3">
        <v>-730.75835622801242</v>
      </c>
      <c r="J336" s="3">
        <v>730.75835622801242</v>
      </c>
      <c r="K336" s="2">
        <v>3.5033492077847603E-2</v>
      </c>
      <c r="L336" s="6">
        <v>-3.5033492077847603E-2</v>
      </c>
      <c r="M336" t="s">
        <v>44</v>
      </c>
      <c r="N336">
        <f>SUMIFS(Actuals!$F:$F,Actuals!$A:$A,$A336,Actuals!$D:$D,$D336,Actuals!$B:$B,EDATE($B336,-12))</f>
        <v>17204.400000000001</v>
      </c>
      <c r="O336">
        <f>AVERAGE(SUMIFS(Actuals!$F:$F,Actuals!$A:$A,$A336,Actuals!$D:$D,$D336,Actuals!$B:$B,EOMONTH(DATE(2025,$C336-1,1),0))/SUMIFS(Actuals!$F:$F,Actuals!$A:$A,$A336,Actuals!$D:$D,$D336,Actuals!$B:$B,EOMONTH(DATE(2024,$C336-1,1),0)),
 SUMIFS(Actuals!$F:$F,Actuals!$A:$A,$A336,Actuals!$D:$D,$D336,Actuals!$B:$B,EOMONTH(DATE(2025,$C336-2,1),0))/SUMIFS(Actuals!$F:$F,Actuals!$A:$A,$A336,Actuals!$D:$D,$D336,Actuals!$B:$B,EOMONTH(DATE(2024,$C336-2,1),0)),
 SUMIFS(Actuals!$F:$F,Actuals!$A:$A,$A336,Actuals!$D:$D,$D336,Actuals!$B:$B,EOMONTH(DATE(2025,$C336-3,1),0))/SUMIFS(Actuals!$F:$F,Actuals!$A:$A,$A336,Actuals!$D:$D,$D336,Actuals!$B:$B,EOMONTH(DATE(2024,$C336-3,1),0))
)</f>
        <v>1.2461566068924657</v>
      </c>
      <c r="P336" s="29">
        <f t="shared" si="30"/>
        <v>21439.376727620736</v>
      </c>
      <c r="Q336" s="2">
        <f t="shared" si="31"/>
        <v>2.7831195277818965E-2</v>
      </c>
      <c r="R336" s="29" t="str">
        <f t="shared" si="32"/>
        <v>2 Test data (Sep-Nov)</v>
      </c>
      <c r="S336" s="29">
        <f t="shared" si="33"/>
        <v>1.018716649634493</v>
      </c>
      <c r="T336" s="29">
        <f t="shared" si="34"/>
        <v>20504.822082879436</v>
      </c>
      <c r="U336" s="2">
        <f t="shared" si="35"/>
        <v>1.6972552040048501E-2</v>
      </c>
    </row>
    <row r="337" spans="1:21">
      <c r="A337">
        <v>9702</v>
      </c>
      <c r="B337" s="1">
        <v>45991</v>
      </c>
      <c r="C337">
        <v>11</v>
      </c>
      <c r="D337">
        <v>1</v>
      </c>
      <c r="E337" t="s">
        <v>7</v>
      </c>
      <c r="F337" s="3">
        <v>18830.7</v>
      </c>
      <c r="G337" s="3">
        <v>20858.850000000002</v>
      </c>
      <c r="H337">
        <v>0</v>
      </c>
      <c r="I337" s="3">
        <v>-2028.1500000000015</v>
      </c>
      <c r="J337" s="3">
        <v>2028.1500000000015</v>
      </c>
      <c r="K337" s="2">
        <v>9.7232110111535403E-2</v>
      </c>
      <c r="L337" s="6">
        <v>-9.7232110111535403E-2</v>
      </c>
      <c r="M337" t="s">
        <v>44</v>
      </c>
      <c r="N337">
        <f>SUMIFS(Actuals!$F:$F,Actuals!$A:$A,$A337,Actuals!$D:$D,$D337,Actuals!$B:$B,EDATE($B337,-12))</f>
        <v>17204.400000000001</v>
      </c>
      <c r="O337">
        <f>AVERAGE(SUMIFS(Actuals!$F:$F,Actuals!$A:$A,$A337,Actuals!$D:$D,$D337,Actuals!$B:$B,EOMONTH(DATE(2025,$C337-1,1),0))/SUMIFS(Actuals!$F:$F,Actuals!$A:$A,$A337,Actuals!$D:$D,$D337,Actuals!$B:$B,EOMONTH(DATE(2024,$C337-1,1),0)),
 SUMIFS(Actuals!$F:$F,Actuals!$A:$A,$A337,Actuals!$D:$D,$D337,Actuals!$B:$B,EOMONTH(DATE(2025,$C337-2,1),0))/SUMIFS(Actuals!$F:$F,Actuals!$A:$A,$A337,Actuals!$D:$D,$D337,Actuals!$B:$B,EOMONTH(DATE(2024,$C337-2,1),0)),
 SUMIFS(Actuals!$F:$F,Actuals!$A:$A,$A337,Actuals!$D:$D,$D337,Actuals!$B:$B,EOMONTH(DATE(2025,$C337-3,1),0))/SUMIFS(Actuals!$F:$F,Actuals!$A:$A,$A337,Actuals!$D:$D,$D337,Actuals!$B:$B,EOMONTH(DATE(2024,$C337-3,1),0))
)</f>
        <v>1.2112547369141815</v>
      </c>
      <c r="P337" s="29">
        <f t="shared" si="30"/>
        <v>20838.910995766346</v>
      </c>
      <c r="Q337" s="2">
        <f t="shared" si="31"/>
        <v>9.5590141516221189E-4</v>
      </c>
      <c r="R337" s="29" t="str">
        <f t="shared" si="32"/>
        <v>2 Test data (Sep-Nov)</v>
      </c>
      <c r="S337" s="29">
        <f t="shared" si="33"/>
        <v>1.018716649634493</v>
      </c>
      <c r="T337" s="29">
        <f t="shared" si="34"/>
        <v>19183.147614272249</v>
      </c>
      <c r="U337" s="2">
        <f t="shared" si="35"/>
        <v>8.0335319815222433E-2</v>
      </c>
    </row>
    <row r="338" spans="1:21">
      <c r="A338">
        <v>9768</v>
      </c>
      <c r="B338" s="1">
        <v>45808</v>
      </c>
      <c r="C338">
        <v>5</v>
      </c>
      <c r="D338">
        <v>1</v>
      </c>
      <c r="E338" t="s">
        <v>7</v>
      </c>
      <c r="F338" s="3">
        <v>607500</v>
      </c>
      <c r="G338" s="3">
        <v>801084.15</v>
      </c>
      <c r="H338">
        <v>0</v>
      </c>
      <c r="I338" s="3">
        <v>-193584.15000000002</v>
      </c>
      <c r="J338" s="3">
        <v>193584.15000000002</v>
      </c>
      <c r="K338" s="2">
        <v>0.241652702777854</v>
      </c>
      <c r="L338" s="6">
        <v>-0.241652702777854</v>
      </c>
      <c r="M338" t="s">
        <v>46</v>
      </c>
      <c r="N338">
        <f>SUMIFS(Actuals!$F:$F,Actuals!$A:$A,$A338,Actuals!$D:$D,$D338,Actuals!$B:$B,EDATE($B338,-12))</f>
        <v>546854.40000000002</v>
      </c>
      <c r="O338">
        <f>AVERAGE(SUMIFS(Actuals!$F:$F,Actuals!$A:$A,$A338,Actuals!$D:$D,$D338,Actuals!$B:$B,EOMONTH(DATE(2025,$C338-1,1),0))/SUMIFS(Actuals!$F:$F,Actuals!$A:$A,$A338,Actuals!$D:$D,$D338,Actuals!$B:$B,EOMONTH(DATE(2024,$C338-1,1),0)),
 SUMIFS(Actuals!$F:$F,Actuals!$A:$A,$A338,Actuals!$D:$D,$D338,Actuals!$B:$B,EOMONTH(DATE(2025,$C338-2,1),0))/SUMIFS(Actuals!$F:$F,Actuals!$A:$A,$A338,Actuals!$D:$D,$D338,Actuals!$B:$B,EOMONTH(DATE(2024,$C338-2,1),0)),
 SUMIFS(Actuals!$F:$F,Actuals!$A:$A,$A338,Actuals!$D:$D,$D338,Actuals!$B:$B,EOMONTH(DATE(2025,$C338-3,1),0))/SUMIFS(Actuals!$F:$F,Actuals!$A:$A,$A338,Actuals!$D:$D,$D338,Actuals!$B:$B,EOMONTH(DATE(2024,$C338-3,1),0))
)</f>
        <v>1.0261170835530293</v>
      </c>
      <c r="P338" s="29">
        <f t="shared" si="30"/>
        <v>561136.64205614175</v>
      </c>
      <c r="Q338" s="2">
        <f t="shared" si="31"/>
        <v>0.29952846769450908</v>
      </c>
      <c r="R338" s="29" t="str">
        <f t="shared" si="32"/>
        <v>1 train date (May-Aug)</v>
      </c>
      <c r="S338" s="29">
        <f t="shared" si="33"/>
        <v>0.9876487436855329</v>
      </c>
      <c r="T338" s="29">
        <f t="shared" si="34"/>
        <v>599996.61178896122</v>
      </c>
      <c r="U338" s="2">
        <f t="shared" si="35"/>
        <v>0.25101924462122838</v>
      </c>
    </row>
    <row r="339" spans="1:21">
      <c r="A339">
        <v>9768</v>
      </c>
      <c r="B339" s="1">
        <v>45838</v>
      </c>
      <c r="C339">
        <v>5</v>
      </c>
      <c r="D339">
        <v>1</v>
      </c>
      <c r="E339" t="s">
        <v>7</v>
      </c>
      <c r="F339" s="3">
        <v>562500</v>
      </c>
      <c r="G339" s="3">
        <v>801084.15</v>
      </c>
      <c r="H339">
        <v>1</v>
      </c>
      <c r="I339" s="3">
        <v>-238584.15000000002</v>
      </c>
      <c r="J339" s="3">
        <v>238584.15000000002</v>
      </c>
      <c r="K339" s="2">
        <v>0.29782657664616102</v>
      </c>
      <c r="L339" s="6">
        <v>-0.29782657664616102</v>
      </c>
      <c r="M339" t="s">
        <v>46</v>
      </c>
      <c r="N339">
        <f>SUMIFS(Actuals!$F:$F,Actuals!$A:$A,$A339,Actuals!$D:$D,$D339,Actuals!$B:$B,EDATE($B339,-12))</f>
        <v>569265.75</v>
      </c>
      <c r="O339">
        <f>AVERAGE(SUMIFS(Actuals!$F:$F,Actuals!$A:$A,$A339,Actuals!$D:$D,$D339,Actuals!$B:$B,EOMONTH(DATE(2025,$C339-1,1),0))/SUMIFS(Actuals!$F:$F,Actuals!$A:$A,$A339,Actuals!$D:$D,$D339,Actuals!$B:$B,EOMONTH(DATE(2024,$C339-1,1),0)),
 SUMIFS(Actuals!$F:$F,Actuals!$A:$A,$A339,Actuals!$D:$D,$D339,Actuals!$B:$B,EOMONTH(DATE(2025,$C339-2,1),0))/SUMIFS(Actuals!$F:$F,Actuals!$A:$A,$A339,Actuals!$D:$D,$D339,Actuals!$B:$B,EOMONTH(DATE(2024,$C339-2,1),0)),
 SUMIFS(Actuals!$F:$F,Actuals!$A:$A,$A339,Actuals!$D:$D,$D339,Actuals!$B:$B,EOMONTH(DATE(2025,$C339-3,1),0))/SUMIFS(Actuals!$F:$F,Actuals!$A:$A,$A339,Actuals!$D:$D,$D339,Actuals!$B:$B,EOMONTH(DATE(2024,$C339-3,1),0))
)</f>
        <v>1.0261170835530293</v>
      </c>
      <c r="P339" s="29">
        <f t="shared" si="30"/>
        <v>584133.31115662795</v>
      </c>
      <c r="Q339" s="2">
        <f t="shared" si="31"/>
        <v>0.27082153459580005</v>
      </c>
      <c r="R339" s="29" t="str">
        <f t="shared" si="32"/>
        <v>1 train date (May-Aug)</v>
      </c>
      <c r="S339" s="29">
        <f t="shared" si="33"/>
        <v>0.9876487436855329</v>
      </c>
      <c r="T339" s="29">
        <f t="shared" si="34"/>
        <v>555552.4183231123</v>
      </c>
      <c r="U339" s="2">
        <f t="shared" si="35"/>
        <v>0.30649930057521135</v>
      </c>
    </row>
    <row r="340" spans="1:21">
      <c r="A340">
        <v>9768</v>
      </c>
      <c r="B340" s="1">
        <v>45838</v>
      </c>
      <c r="C340">
        <v>6</v>
      </c>
      <c r="D340">
        <v>1</v>
      </c>
      <c r="E340" t="s">
        <v>7</v>
      </c>
      <c r="F340" s="3">
        <v>562500</v>
      </c>
      <c r="G340" s="3">
        <v>801084.15</v>
      </c>
      <c r="H340">
        <v>0</v>
      </c>
      <c r="I340" s="3">
        <v>-238584.15000000002</v>
      </c>
      <c r="J340" s="3">
        <v>238584.15000000002</v>
      </c>
      <c r="K340" s="2">
        <v>0.29782657664616102</v>
      </c>
      <c r="L340" s="6">
        <v>-0.29782657664616102</v>
      </c>
      <c r="M340" t="s">
        <v>46</v>
      </c>
      <c r="N340">
        <f>SUMIFS(Actuals!$F:$F,Actuals!$A:$A,$A340,Actuals!$D:$D,$D340,Actuals!$B:$B,EDATE($B340,-12))</f>
        <v>569265.75</v>
      </c>
      <c r="O340">
        <f>AVERAGE(SUMIFS(Actuals!$F:$F,Actuals!$A:$A,$A340,Actuals!$D:$D,$D340,Actuals!$B:$B,EOMONTH(DATE(2025,$C340-1,1),0))/SUMIFS(Actuals!$F:$F,Actuals!$A:$A,$A340,Actuals!$D:$D,$D340,Actuals!$B:$B,EOMONTH(DATE(2024,$C340-1,1),0)),
 SUMIFS(Actuals!$F:$F,Actuals!$A:$A,$A340,Actuals!$D:$D,$D340,Actuals!$B:$B,EOMONTH(DATE(2025,$C340-2,1),0))/SUMIFS(Actuals!$F:$F,Actuals!$A:$A,$A340,Actuals!$D:$D,$D340,Actuals!$B:$B,EOMONTH(DATE(2024,$C340-2,1),0)),
 SUMIFS(Actuals!$F:$F,Actuals!$A:$A,$A340,Actuals!$D:$D,$D340,Actuals!$B:$B,EOMONTH(DATE(2025,$C340-3,1),0))/SUMIFS(Actuals!$F:$F,Actuals!$A:$A,$A340,Actuals!$D:$D,$D340,Actuals!$B:$B,EOMONTH(DATE(2024,$C340-3,1),0))
)</f>
        <v>1.1369016579566396</v>
      </c>
      <c r="P340" s="29">
        <f t="shared" si="30"/>
        <v>647199.17499292991</v>
      </c>
      <c r="Q340" s="2">
        <f t="shared" si="31"/>
        <v>0.19209589280610545</v>
      </c>
      <c r="R340" s="29" t="str">
        <f t="shared" si="32"/>
        <v>1 train date (May-Aug)</v>
      </c>
      <c r="S340" s="29">
        <f t="shared" si="33"/>
        <v>0.9876487436855329</v>
      </c>
      <c r="T340" s="29">
        <f t="shared" si="34"/>
        <v>555552.4183231123</v>
      </c>
      <c r="U340" s="2">
        <f t="shared" si="35"/>
        <v>0.30649930057521135</v>
      </c>
    </row>
    <row r="341" spans="1:21">
      <c r="A341">
        <v>9768</v>
      </c>
      <c r="B341" s="1">
        <v>45869</v>
      </c>
      <c r="C341">
        <v>5</v>
      </c>
      <c r="D341">
        <v>1</v>
      </c>
      <c r="E341" t="s">
        <v>7</v>
      </c>
      <c r="F341" s="3">
        <v>688500</v>
      </c>
      <c r="G341" s="3">
        <v>612973.35</v>
      </c>
      <c r="H341">
        <v>2</v>
      </c>
      <c r="I341" s="3">
        <v>75526.650000000023</v>
      </c>
      <c r="J341" s="3">
        <v>75526.650000000023</v>
      </c>
      <c r="K341" s="2">
        <v>0.123213594848781</v>
      </c>
      <c r="L341" s="6">
        <v>0.123213594848781</v>
      </c>
      <c r="M341" t="s">
        <v>46</v>
      </c>
      <c r="N341">
        <f>SUMIFS(Actuals!$F:$F,Actuals!$A:$A,$A341,Actuals!$D:$D,$D341,Actuals!$B:$B,EDATE($B341,-12))</f>
        <v>729579.6</v>
      </c>
      <c r="O341">
        <f>AVERAGE(SUMIFS(Actuals!$F:$F,Actuals!$A:$A,$A341,Actuals!$D:$D,$D341,Actuals!$B:$B,EOMONTH(DATE(2025,$C341-1,1),0))/SUMIFS(Actuals!$F:$F,Actuals!$A:$A,$A341,Actuals!$D:$D,$D341,Actuals!$B:$B,EOMONTH(DATE(2024,$C341-1,1),0)),
 SUMIFS(Actuals!$F:$F,Actuals!$A:$A,$A341,Actuals!$D:$D,$D341,Actuals!$B:$B,EOMONTH(DATE(2025,$C341-2,1),0))/SUMIFS(Actuals!$F:$F,Actuals!$A:$A,$A341,Actuals!$D:$D,$D341,Actuals!$B:$B,EOMONTH(DATE(2024,$C341-2,1),0)),
 SUMIFS(Actuals!$F:$F,Actuals!$A:$A,$A341,Actuals!$D:$D,$D341,Actuals!$B:$B,EOMONTH(DATE(2025,$C341-3,1),0))/SUMIFS(Actuals!$F:$F,Actuals!$A:$A,$A341,Actuals!$D:$D,$D341,Actuals!$B:$B,EOMONTH(DATE(2024,$C341-3,1),0))
)</f>
        <v>1.0261170835530293</v>
      </c>
      <c r="P341" s="29">
        <f t="shared" si="30"/>
        <v>748634.09137178573</v>
      </c>
      <c r="Q341" s="2">
        <f t="shared" si="31"/>
        <v>0.2213158881569415</v>
      </c>
      <c r="R341" s="29" t="str">
        <f t="shared" si="32"/>
        <v>1 train date (May-Aug)</v>
      </c>
      <c r="S341" s="29">
        <f t="shared" si="33"/>
        <v>0.9876487436855329</v>
      </c>
      <c r="T341" s="29">
        <f t="shared" si="34"/>
        <v>679996.16002748942</v>
      </c>
      <c r="U341" s="2">
        <f t="shared" si="35"/>
        <v>0.10934049584290971</v>
      </c>
    </row>
    <row r="342" spans="1:21">
      <c r="A342">
        <v>9768</v>
      </c>
      <c r="B342" s="1">
        <v>45869</v>
      </c>
      <c r="C342">
        <v>6</v>
      </c>
      <c r="D342">
        <v>1</v>
      </c>
      <c r="E342" t="s">
        <v>7</v>
      </c>
      <c r="F342" s="3">
        <v>688500</v>
      </c>
      <c r="G342" s="3">
        <v>612973.35</v>
      </c>
      <c r="H342">
        <v>1</v>
      </c>
      <c r="I342" s="3">
        <v>75526.650000000023</v>
      </c>
      <c r="J342" s="3">
        <v>75526.650000000023</v>
      </c>
      <c r="K342" s="2">
        <v>0.123213594848781</v>
      </c>
      <c r="L342" s="6">
        <v>0.123213594848781</v>
      </c>
      <c r="M342" t="s">
        <v>46</v>
      </c>
      <c r="N342">
        <f>SUMIFS(Actuals!$F:$F,Actuals!$A:$A,$A342,Actuals!$D:$D,$D342,Actuals!$B:$B,EDATE($B342,-12))</f>
        <v>729579.6</v>
      </c>
      <c r="O342">
        <f>AVERAGE(SUMIFS(Actuals!$F:$F,Actuals!$A:$A,$A342,Actuals!$D:$D,$D342,Actuals!$B:$B,EOMONTH(DATE(2025,$C342-1,1),0))/SUMIFS(Actuals!$F:$F,Actuals!$A:$A,$A342,Actuals!$D:$D,$D342,Actuals!$B:$B,EOMONTH(DATE(2024,$C342-1,1),0)),
 SUMIFS(Actuals!$F:$F,Actuals!$A:$A,$A342,Actuals!$D:$D,$D342,Actuals!$B:$B,EOMONTH(DATE(2025,$C342-2,1),0))/SUMIFS(Actuals!$F:$F,Actuals!$A:$A,$A342,Actuals!$D:$D,$D342,Actuals!$B:$B,EOMONTH(DATE(2024,$C342-2,1),0)),
 SUMIFS(Actuals!$F:$F,Actuals!$A:$A,$A342,Actuals!$D:$D,$D342,Actuals!$B:$B,EOMONTH(DATE(2025,$C342-3,1),0))/SUMIFS(Actuals!$F:$F,Actuals!$A:$A,$A342,Actuals!$D:$D,$D342,Actuals!$B:$B,EOMONTH(DATE(2024,$C342-3,1),0))
)</f>
        <v>1.1369016579566396</v>
      </c>
      <c r="P342" s="29">
        <f t="shared" si="30"/>
        <v>829460.25685134192</v>
      </c>
      <c r="Q342" s="2">
        <f t="shared" si="31"/>
        <v>0.35317507172431223</v>
      </c>
      <c r="R342" s="29" t="str">
        <f t="shared" si="32"/>
        <v>1 train date (May-Aug)</v>
      </c>
      <c r="S342" s="29">
        <f t="shared" si="33"/>
        <v>0.9876487436855329</v>
      </c>
      <c r="T342" s="29">
        <f t="shared" si="34"/>
        <v>679996.16002748942</v>
      </c>
      <c r="U342" s="2">
        <f t="shared" si="35"/>
        <v>0.10934049584290971</v>
      </c>
    </row>
    <row r="343" spans="1:21">
      <c r="A343">
        <v>9768</v>
      </c>
      <c r="B343" s="1">
        <v>45869</v>
      </c>
      <c r="C343">
        <v>7</v>
      </c>
      <c r="D343">
        <v>1</v>
      </c>
      <c r="E343" t="s">
        <v>7</v>
      </c>
      <c r="F343" s="3">
        <v>787500</v>
      </c>
      <c r="G343" s="3">
        <v>612973.35</v>
      </c>
      <c r="H343">
        <v>0</v>
      </c>
      <c r="I343" s="3">
        <v>174526.65000000002</v>
      </c>
      <c r="J343" s="3">
        <v>174526.65000000002</v>
      </c>
      <c r="K343" s="2">
        <v>0.28472143201658001</v>
      </c>
      <c r="L343" s="6">
        <v>0.28472143201658001</v>
      </c>
      <c r="M343" t="s">
        <v>46</v>
      </c>
      <c r="N343">
        <f>SUMIFS(Actuals!$F:$F,Actuals!$A:$A,$A343,Actuals!$D:$D,$D343,Actuals!$B:$B,EDATE($B343,-12))</f>
        <v>729579.6</v>
      </c>
      <c r="O343">
        <f>AVERAGE(SUMIFS(Actuals!$F:$F,Actuals!$A:$A,$A343,Actuals!$D:$D,$D343,Actuals!$B:$B,EOMONTH(DATE(2025,$C343-1,1),0))/SUMIFS(Actuals!$F:$F,Actuals!$A:$A,$A343,Actuals!$D:$D,$D343,Actuals!$B:$B,EOMONTH(DATE(2024,$C343-1,1),0)),
 SUMIFS(Actuals!$F:$F,Actuals!$A:$A,$A343,Actuals!$D:$D,$D343,Actuals!$B:$B,EOMONTH(DATE(2025,$C343-2,1),0))/SUMIFS(Actuals!$F:$F,Actuals!$A:$A,$A343,Actuals!$D:$D,$D343,Actuals!$B:$B,EOMONTH(DATE(2024,$C343-2,1),0)),
 SUMIFS(Actuals!$F:$F,Actuals!$A:$A,$A343,Actuals!$D:$D,$D343,Actuals!$B:$B,EOMONTH(DATE(2025,$C343-3,1),0))/SUMIFS(Actuals!$F:$F,Actuals!$A:$A,$A343,Actuals!$D:$D,$D343,Actuals!$B:$B,EOMONTH(DATE(2024,$C343-3,1),0))
)</f>
        <v>1.2660671653846087</v>
      </c>
      <c r="P343" s="29">
        <f t="shared" si="30"/>
        <v>923696.77609443665</v>
      </c>
      <c r="Q343" s="2">
        <f t="shared" si="31"/>
        <v>0.50691180308970474</v>
      </c>
      <c r="R343" s="29" t="str">
        <f t="shared" si="32"/>
        <v>1 train date (May-Aug)</v>
      </c>
      <c r="S343" s="29">
        <f t="shared" si="33"/>
        <v>0.9876487436855329</v>
      </c>
      <c r="T343" s="29">
        <f t="shared" si="34"/>
        <v>777773.38565235713</v>
      </c>
      <c r="U343" s="2">
        <f t="shared" si="35"/>
        <v>0.26885350831705351</v>
      </c>
    </row>
    <row r="344" spans="1:21">
      <c r="A344">
        <v>9768</v>
      </c>
      <c r="B344" s="1">
        <v>45900</v>
      </c>
      <c r="C344">
        <v>5</v>
      </c>
      <c r="D344">
        <v>1</v>
      </c>
      <c r="E344" t="s">
        <v>7</v>
      </c>
      <c r="F344" s="3">
        <v>585000</v>
      </c>
      <c r="G344" s="3">
        <v>564960.6</v>
      </c>
      <c r="H344">
        <v>3</v>
      </c>
      <c r="I344" s="3">
        <v>20039.400000000023</v>
      </c>
      <c r="J344" s="3">
        <v>20039.400000000023</v>
      </c>
      <c r="K344" s="2">
        <v>3.5470438115507603E-2</v>
      </c>
      <c r="L344" s="6">
        <v>3.5470438115507603E-2</v>
      </c>
      <c r="M344" t="s">
        <v>46</v>
      </c>
      <c r="N344">
        <f>SUMIFS(Actuals!$F:$F,Actuals!$A:$A,$A344,Actuals!$D:$D,$D344,Actuals!$B:$B,EDATE($B344,-12))</f>
        <v>532152</v>
      </c>
      <c r="O344">
        <f>AVERAGE(SUMIFS(Actuals!$F:$F,Actuals!$A:$A,$A344,Actuals!$D:$D,$D344,Actuals!$B:$B,EOMONTH(DATE(2025,$C344-1,1),0))/SUMIFS(Actuals!$F:$F,Actuals!$A:$A,$A344,Actuals!$D:$D,$D344,Actuals!$B:$B,EOMONTH(DATE(2024,$C344-1,1),0)),
 SUMIFS(Actuals!$F:$F,Actuals!$A:$A,$A344,Actuals!$D:$D,$D344,Actuals!$B:$B,EOMONTH(DATE(2025,$C344-2,1),0))/SUMIFS(Actuals!$F:$F,Actuals!$A:$A,$A344,Actuals!$D:$D,$D344,Actuals!$B:$B,EOMONTH(DATE(2024,$C344-2,1),0)),
 SUMIFS(Actuals!$F:$F,Actuals!$A:$A,$A344,Actuals!$D:$D,$D344,Actuals!$B:$B,EOMONTH(DATE(2025,$C344-3,1),0))/SUMIFS(Actuals!$F:$F,Actuals!$A:$A,$A344,Actuals!$D:$D,$D344,Actuals!$B:$B,EOMONTH(DATE(2024,$C344-3,1),0))
)</f>
        <v>1.0261170835530293</v>
      </c>
      <c r="P344" s="29">
        <f t="shared" si="30"/>
        <v>546050.25824691169</v>
      </c>
      <c r="Q344" s="2">
        <f t="shared" si="31"/>
        <v>3.347196557262274E-2</v>
      </c>
      <c r="R344" s="29" t="str">
        <f t="shared" si="32"/>
        <v>1 train date (May-Aug)</v>
      </c>
      <c r="S344" s="29">
        <f t="shared" si="33"/>
        <v>0.9876487436855329</v>
      </c>
      <c r="T344" s="29">
        <f t="shared" si="34"/>
        <v>577774.51505603676</v>
      </c>
      <c r="U344" s="2">
        <f t="shared" si="35"/>
        <v>2.2681077328289417E-2</v>
      </c>
    </row>
    <row r="345" spans="1:21">
      <c r="A345">
        <v>9768</v>
      </c>
      <c r="B345" s="1">
        <v>45900</v>
      </c>
      <c r="C345">
        <v>6</v>
      </c>
      <c r="D345">
        <v>1</v>
      </c>
      <c r="E345" t="s">
        <v>7</v>
      </c>
      <c r="F345" s="3">
        <v>585000</v>
      </c>
      <c r="G345" s="3">
        <v>564960.6</v>
      </c>
      <c r="H345">
        <v>2</v>
      </c>
      <c r="I345" s="3">
        <v>20039.400000000023</v>
      </c>
      <c r="J345" s="3">
        <v>20039.400000000023</v>
      </c>
      <c r="K345" s="2">
        <v>3.5470438115507603E-2</v>
      </c>
      <c r="L345" s="6">
        <v>3.5470438115507603E-2</v>
      </c>
      <c r="M345" t="s">
        <v>46</v>
      </c>
      <c r="N345">
        <f>SUMIFS(Actuals!$F:$F,Actuals!$A:$A,$A345,Actuals!$D:$D,$D345,Actuals!$B:$B,EDATE($B345,-12))</f>
        <v>532152</v>
      </c>
      <c r="O345">
        <f>AVERAGE(SUMIFS(Actuals!$F:$F,Actuals!$A:$A,$A345,Actuals!$D:$D,$D345,Actuals!$B:$B,EOMONTH(DATE(2025,$C345-1,1),0))/SUMIFS(Actuals!$F:$F,Actuals!$A:$A,$A345,Actuals!$D:$D,$D345,Actuals!$B:$B,EOMONTH(DATE(2024,$C345-1,1),0)),
 SUMIFS(Actuals!$F:$F,Actuals!$A:$A,$A345,Actuals!$D:$D,$D345,Actuals!$B:$B,EOMONTH(DATE(2025,$C345-2,1),0))/SUMIFS(Actuals!$F:$F,Actuals!$A:$A,$A345,Actuals!$D:$D,$D345,Actuals!$B:$B,EOMONTH(DATE(2024,$C345-2,1),0)),
 SUMIFS(Actuals!$F:$F,Actuals!$A:$A,$A345,Actuals!$D:$D,$D345,Actuals!$B:$B,EOMONTH(DATE(2025,$C345-3,1),0))/SUMIFS(Actuals!$F:$F,Actuals!$A:$A,$A345,Actuals!$D:$D,$D345,Actuals!$B:$B,EOMONTH(DATE(2024,$C345-3,1),0))
)</f>
        <v>1.1369016579566396</v>
      </c>
      <c r="P345" s="29">
        <f t="shared" si="30"/>
        <v>605004.49108494166</v>
      </c>
      <c r="Q345" s="2">
        <f t="shared" si="31"/>
        <v>7.0879086231750835E-2</v>
      </c>
      <c r="R345" s="29" t="str">
        <f t="shared" si="32"/>
        <v>1 train date (May-Aug)</v>
      </c>
      <c r="S345" s="29">
        <f t="shared" si="33"/>
        <v>0.9876487436855329</v>
      </c>
      <c r="T345" s="29">
        <f t="shared" si="34"/>
        <v>577774.51505603676</v>
      </c>
      <c r="U345" s="2">
        <f t="shared" si="35"/>
        <v>2.2681077328289417E-2</v>
      </c>
    </row>
    <row r="346" spans="1:21">
      <c r="A346">
        <v>9768</v>
      </c>
      <c r="B346" s="1">
        <v>45900</v>
      </c>
      <c r="C346">
        <v>7</v>
      </c>
      <c r="D346">
        <v>1</v>
      </c>
      <c r="E346" t="s">
        <v>7</v>
      </c>
      <c r="F346" s="3">
        <v>688500</v>
      </c>
      <c r="G346" s="3">
        <v>564960.6</v>
      </c>
      <c r="H346">
        <v>1</v>
      </c>
      <c r="I346" s="3">
        <v>123539.40000000002</v>
      </c>
      <c r="J346" s="3">
        <v>123539.40000000002</v>
      </c>
      <c r="K346" s="2">
        <v>0.21866905408979001</v>
      </c>
      <c r="L346" s="6">
        <v>0.21866905408979001</v>
      </c>
      <c r="M346" t="s">
        <v>46</v>
      </c>
      <c r="N346">
        <f>SUMIFS(Actuals!$F:$F,Actuals!$A:$A,$A346,Actuals!$D:$D,$D346,Actuals!$B:$B,EDATE($B346,-12))</f>
        <v>532152</v>
      </c>
      <c r="O346">
        <f>AVERAGE(SUMIFS(Actuals!$F:$F,Actuals!$A:$A,$A346,Actuals!$D:$D,$D346,Actuals!$B:$B,EOMONTH(DATE(2025,$C346-1,1),0))/SUMIFS(Actuals!$F:$F,Actuals!$A:$A,$A346,Actuals!$D:$D,$D346,Actuals!$B:$B,EOMONTH(DATE(2024,$C346-1,1),0)),
 SUMIFS(Actuals!$F:$F,Actuals!$A:$A,$A346,Actuals!$D:$D,$D346,Actuals!$B:$B,EOMONTH(DATE(2025,$C346-2,1),0))/SUMIFS(Actuals!$F:$F,Actuals!$A:$A,$A346,Actuals!$D:$D,$D346,Actuals!$B:$B,EOMONTH(DATE(2024,$C346-2,1),0)),
 SUMIFS(Actuals!$F:$F,Actuals!$A:$A,$A346,Actuals!$D:$D,$D346,Actuals!$B:$B,EOMONTH(DATE(2025,$C346-3,1),0))/SUMIFS(Actuals!$F:$F,Actuals!$A:$A,$A346,Actuals!$D:$D,$D346,Actuals!$B:$B,EOMONTH(DATE(2024,$C346-3,1),0))
)</f>
        <v>1.2660671653846087</v>
      </c>
      <c r="P346" s="29">
        <f t="shared" si="30"/>
        <v>673740.17419375025</v>
      </c>
      <c r="Q346" s="2">
        <f t="shared" si="31"/>
        <v>0.19254364674943752</v>
      </c>
      <c r="R346" s="29" t="str">
        <f t="shared" si="32"/>
        <v>1 train date (May-Aug)</v>
      </c>
      <c r="S346" s="29">
        <f t="shared" si="33"/>
        <v>0.9876487436855329</v>
      </c>
      <c r="T346" s="29">
        <f t="shared" si="34"/>
        <v>679996.16002748942</v>
      </c>
      <c r="U346" s="2">
        <f t="shared" si="35"/>
        <v>0.20361696024021753</v>
      </c>
    </row>
    <row r="347" spans="1:21">
      <c r="A347">
        <v>9768</v>
      </c>
      <c r="B347" s="1">
        <v>45900</v>
      </c>
      <c r="C347">
        <v>8</v>
      </c>
      <c r="D347">
        <v>1</v>
      </c>
      <c r="E347" t="s">
        <v>7</v>
      </c>
      <c r="F347" s="3">
        <v>692283.17067807924</v>
      </c>
      <c r="G347" s="3">
        <v>564960.6</v>
      </c>
      <c r="H347">
        <v>0</v>
      </c>
      <c r="I347" s="3">
        <v>127322.57067807927</v>
      </c>
      <c r="J347" s="3">
        <v>127322.57067807927</v>
      </c>
      <c r="K347" s="2">
        <v>0.22536539836243299</v>
      </c>
      <c r="L347" s="6">
        <v>0.22536539836243299</v>
      </c>
      <c r="M347" t="s">
        <v>46</v>
      </c>
      <c r="N347">
        <f>SUMIFS(Actuals!$F:$F,Actuals!$A:$A,$A347,Actuals!$D:$D,$D347,Actuals!$B:$B,EDATE($B347,-12))</f>
        <v>532152</v>
      </c>
      <c r="O347">
        <f>AVERAGE(SUMIFS(Actuals!$F:$F,Actuals!$A:$A,$A347,Actuals!$D:$D,$D347,Actuals!$B:$B,EOMONTH(DATE(2025,$C347-1,1),0))/SUMIFS(Actuals!$F:$F,Actuals!$A:$A,$A347,Actuals!$D:$D,$D347,Actuals!$B:$B,EOMONTH(DATE(2024,$C347-1,1),0)),
 SUMIFS(Actuals!$F:$F,Actuals!$A:$A,$A347,Actuals!$D:$D,$D347,Actuals!$B:$B,EOMONTH(DATE(2025,$C347-2,1),0))/SUMIFS(Actuals!$F:$F,Actuals!$A:$A,$A347,Actuals!$D:$D,$D347,Actuals!$B:$B,EOMONTH(DATE(2024,$C347-2,1),0)),
 SUMIFS(Actuals!$F:$F,Actuals!$A:$A,$A347,Actuals!$D:$D,$D347,Actuals!$B:$B,EOMONTH(DATE(2025,$C347-3,1),0))/SUMIFS(Actuals!$F:$F,Actuals!$A:$A,$A347,Actuals!$D:$D,$D347,Actuals!$B:$B,EOMONTH(DATE(2024,$C347-3,1),0))
)</f>
        <v>1.23743055098463</v>
      </c>
      <c r="P347" s="29">
        <f t="shared" si="30"/>
        <v>658501.14256757277</v>
      </c>
      <c r="Q347" s="2">
        <f t="shared" si="31"/>
        <v>0.16557002836582374</v>
      </c>
      <c r="R347" s="29" t="str">
        <f t="shared" si="32"/>
        <v>1 train date (May-Aug)</v>
      </c>
      <c r="S347" s="29">
        <f t="shared" si="33"/>
        <v>0.9876487436855329</v>
      </c>
      <c r="T347" s="29">
        <f t="shared" si="34"/>
        <v>683732.60379484226</v>
      </c>
      <c r="U347" s="2">
        <f t="shared" si="35"/>
        <v>0.21023059624837961</v>
      </c>
    </row>
    <row r="348" spans="1:21">
      <c r="A348">
        <v>9768</v>
      </c>
      <c r="B348" s="1">
        <v>45930</v>
      </c>
      <c r="C348">
        <v>5</v>
      </c>
      <c r="D348">
        <v>1</v>
      </c>
      <c r="E348" t="s">
        <v>7</v>
      </c>
      <c r="F348" s="3">
        <v>546750</v>
      </c>
      <c r="G348" s="3">
        <v>600177.6</v>
      </c>
      <c r="H348">
        <v>4</v>
      </c>
      <c r="I348" s="3">
        <v>-53427.599999999977</v>
      </c>
      <c r="J348" s="3">
        <v>53427.599999999977</v>
      </c>
      <c r="K348" s="2">
        <v>8.9019650183545601E-2</v>
      </c>
      <c r="L348" s="6">
        <v>-8.9019650183545601E-2</v>
      </c>
      <c r="M348" t="s">
        <v>46</v>
      </c>
      <c r="N348">
        <f>SUMIFS(Actuals!$F:$F,Actuals!$A:$A,$A348,Actuals!$D:$D,$D348,Actuals!$B:$B,EDATE($B348,-12))</f>
        <v>579043.35</v>
      </c>
      <c r="O348">
        <f>AVERAGE(SUMIFS(Actuals!$F:$F,Actuals!$A:$A,$A348,Actuals!$D:$D,$D348,Actuals!$B:$B,EOMONTH(DATE(2025,$C348-1,1),0))/SUMIFS(Actuals!$F:$F,Actuals!$A:$A,$A348,Actuals!$D:$D,$D348,Actuals!$B:$B,EOMONTH(DATE(2024,$C348-1,1),0)),
 SUMIFS(Actuals!$F:$F,Actuals!$A:$A,$A348,Actuals!$D:$D,$D348,Actuals!$B:$B,EOMONTH(DATE(2025,$C348-2,1),0))/SUMIFS(Actuals!$F:$F,Actuals!$A:$A,$A348,Actuals!$D:$D,$D348,Actuals!$B:$B,EOMONTH(DATE(2024,$C348-2,1),0)),
 SUMIFS(Actuals!$F:$F,Actuals!$A:$A,$A348,Actuals!$D:$D,$D348,Actuals!$B:$B,EOMONTH(DATE(2025,$C348-3,1),0))/SUMIFS(Actuals!$F:$F,Actuals!$A:$A,$A348,Actuals!$D:$D,$D348,Actuals!$B:$B,EOMONTH(DATE(2024,$C348-3,1),0))
)</f>
        <v>1.0261170835530293</v>
      </c>
      <c r="P348" s="29">
        <f t="shared" si="30"/>
        <v>594166.27355277597</v>
      </c>
      <c r="Q348" s="2">
        <f t="shared" si="31"/>
        <v>1.0015912701880264E-2</v>
      </c>
      <c r="R348" s="29" t="str">
        <f t="shared" si="32"/>
        <v>1 train date (May-Aug)</v>
      </c>
      <c r="S348" s="29">
        <f t="shared" si="33"/>
        <v>0.9876487436855329</v>
      </c>
      <c r="T348" s="29">
        <f t="shared" si="34"/>
        <v>539996.95061006513</v>
      </c>
      <c r="U348" s="2">
        <f t="shared" si="35"/>
        <v>0.10027140198157153</v>
      </c>
    </row>
    <row r="349" spans="1:21">
      <c r="A349">
        <v>9768</v>
      </c>
      <c r="B349" s="1">
        <v>45930</v>
      </c>
      <c r="C349">
        <v>6</v>
      </c>
      <c r="D349">
        <v>1</v>
      </c>
      <c r="E349" t="s">
        <v>7</v>
      </c>
      <c r="F349" s="3">
        <v>546750</v>
      </c>
      <c r="G349" s="3">
        <v>600177.6</v>
      </c>
      <c r="H349">
        <v>3</v>
      </c>
      <c r="I349" s="3">
        <v>-53427.599999999977</v>
      </c>
      <c r="J349" s="3">
        <v>53427.599999999977</v>
      </c>
      <c r="K349" s="2">
        <v>8.9019650183545601E-2</v>
      </c>
      <c r="L349" s="6">
        <v>-8.9019650183545601E-2</v>
      </c>
      <c r="M349" t="s">
        <v>46</v>
      </c>
      <c r="N349">
        <f>SUMIFS(Actuals!$F:$F,Actuals!$A:$A,$A349,Actuals!$D:$D,$D349,Actuals!$B:$B,EDATE($B349,-12))</f>
        <v>579043.35</v>
      </c>
      <c r="O349">
        <f>AVERAGE(SUMIFS(Actuals!$F:$F,Actuals!$A:$A,$A349,Actuals!$D:$D,$D349,Actuals!$B:$B,EOMONTH(DATE(2025,$C349-1,1),0))/SUMIFS(Actuals!$F:$F,Actuals!$A:$A,$A349,Actuals!$D:$D,$D349,Actuals!$B:$B,EOMONTH(DATE(2024,$C349-1,1),0)),
 SUMIFS(Actuals!$F:$F,Actuals!$A:$A,$A349,Actuals!$D:$D,$D349,Actuals!$B:$B,EOMONTH(DATE(2025,$C349-2,1),0))/SUMIFS(Actuals!$F:$F,Actuals!$A:$A,$A349,Actuals!$D:$D,$D349,Actuals!$B:$B,EOMONTH(DATE(2024,$C349-2,1),0)),
 SUMIFS(Actuals!$F:$F,Actuals!$A:$A,$A349,Actuals!$D:$D,$D349,Actuals!$B:$B,EOMONTH(DATE(2025,$C349-3,1),0))/SUMIFS(Actuals!$F:$F,Actuals!$A:$A,$A349,Actuals!$D:$D,$D349,Actuals!$B:$B,EOMONTH(DATE(2024,$C349-3,1),0))
)</f>
        <v>1.1369016579566396</v>
      </c>
      <c r="P349" s="29">
        <f t="shared" si="30"/>
        <v>658315.34464376664</v>
      </c>
      <c r="Q349" s="2">
        <f t="shared" si="31"/>
        <v>9.686756827273571E-2</v>
      </c>
      <c r="R349" s="29" t="str">
        <f t="shared" si="32"/>
        <v>1 train date (May-Aug)</v>
      </c>
      <c r="S349" s="29">
        <f t="shared" si="33"/>
        <v>0.9876487436855329</v>
      </c>
      <c r="T349" s="29">
        <f t="shared" si="34"/>
        <v>539996.95061006513</v>
      </c>
      <c r="U349" s="2">
        <f t="shared" si="35"/>
        <v>0.10027140198157153</v>
      </c>
    </row>
    <row r="350" spans="1:21">
      <c r="A350">
        <v>9768</v>
      </c>
      <c r="B350" s="1">
        <v>45930</v>
      </c>
      <c r="C350">
        <v>7</v>
      </c>
      <c r="D350">
        <v>1</v>
      </c>
      <c r="E350" t="s">
        <v>7</v>
      </c>
      <c r="F350" s="3">
        <v>585000</v>
      </c>
      <c r="G350" s="3">
        <v>600177.6</v>
      </c>
      <c r="H350">
        <v>2</v>
      </c>
      <c r="I350" s="3">
        <v>-15177.599999999977</v>
      </c>
      <c r="J350" s="3">
        <v>15177.599999999977</v>
      </c>
      <c r="K350" s="2">
        <v>2.5288514599678499E-2</v>
      </c>
      <c r="L350" s="6">
        <v>-2.5288514599678499E-2</v>
      </c>
      <c r="M350" t="s">
        <v>46</v>
      </c>
      <c r="N350">
        <f>SUMIFS(Actuals!$F:$F,Actuals!$A:$A,$A350,Actuals!$D:$D,$D350,Actuals!$B:$B,EDATE($B350,-12))</f>
        <v>579043.35</v>
      </c>
      <c r="O350">
        <f>AVERAGE(SUMIFS(Actuals!$F:$F,Actuals!$A:$A,$A350,Actuals!$D:$D,$D350,Actuals!$B:$B,EOMONTH(DATE(2025,$C350-1,1),0))/SUMIFS(Actuals!$F:$F,Actuals!$A:$A,$A350,Actuals!$D:$D,$D350,Actuals!$B:$B,EOMONTH(DATE(2024,$C350-1,1),0)),
 SUMIFS(Actuals!$F:$F,Actuals!$A:$A,$A350,Actuals!$D:$D,$D350,Actuals!$B:$B,EOMONTH(DATE(2025,$C350-2,1),0))/SUMIFS(Actuals!$F:$F,Actuals!$A:$A,$A350,Actuals!$D:$D,$D350,Actuals!$B:$B,EOMONTH(DATE(2024,$C350-2,1),0)),
 SUMIFS(Actuals!$F:$F,Actuals!$A:$A,$A350,Actuals!$D:$D,$D350,Actuals!$B:$B,EOMONTH(DATE(2025,$C350-3,1),0))/SUMIFS(Actuals!$F:$F,Actuals!$A:$A,$A350,Actuals!$D:$D,$D350,Actuals!$B:$B,EOMONTH(DATE(2024,$C350-3,1),0))
)</f>
        <v>1.2660671653846087</v>
      </c>
      <c r="P350" s="29">
        <f t="shared" si="30"/>
        <v>733107.77276930783</v>
      </c>
      <c r="Q350" s="2">
        <f t="shared" si="31"/>
        <v>0.22148472846921954</v>
      </c>
      <c r="R350" s="29" t="str">
        <f t="shared" si="32"/>
        <v>1 train date (May-Aug)</v>
      </c>
      <c r="S350" s="29">
        <f t="shared" si="33"/>
        <v>0.9876487436855329</v>
      </c>
      <c r="T350" s="29">
        <f t="shared" si="34"/>
        <v>577774.51505603676</v>
      </c>
      <c r="U350" s="2">
        <f t="shared" si="35"/>
        <v>3.7327425988512762E-2</v>
      </c>
    </row>
    <row r="351" spans="1:21">
      <c r="A351">
        <v>9768</v>
      </c>
      <c r="B351" s="1">
        <v>45930</v>
      </c>
      <c r="C351">
        <v>8</v>
      </c>
      <c r="D351">
        <v>1</v>
      </c>
      <c r="E351" t="s">
        <v>7</v>
      </c>
      <c r="F351" s="3">
        <v>687903.31484120875</v>
      </c>
      <c r="G351" s="3">
        <v>600177.6</v>
      </c>
      <c r="H351">
        <v>1</v>
      </c>
      <c r="I351" s="3">
        <v>87725.71484120877</v>
      </c>
      <c r="J351" s="3">
        <v>87725.71484120877</v>
      </c>
      <c r="K351" s="2">
        <v>0.14616625952252901</v>
      </c>
      <c r="L351" s="6">
        <v>0.14616625952252901</v>
      </c>
      <c r="M351" t="s">
        <v>46</v>
      </c>
      <c r="N351">
        <f>SUMIFS(Actuals!$F:$F,Actuals!$A:$A,$A351,Actuals!$D:$D,$D351,Actuals!$B:$B,EDATE($B351,-12))</f>
        <v>579043.35</v>
      </c>
      <c r="O351">
        <f>AVERAGE(SUMIFS(Actuals!$F:$F,Actuals!$A:$A,$A351,Actuals!$D:$D,$D351,Actuals!$B:$B,EOMONTH(DATE(2025,$C351-1,1),0))/SUMIFS(Actuals!$F:$F,Actuals!$A:$A,$A351,Actuals!$D:$D,$D351,Actuals!$B:$B,EOMONTH(DATE(2024,$C351-1,1),0)),
 SUMIFS(Actuals!$F:$F,Actuals!$A:$A,$A351,Actuals!$D:$D,$D351,Actuals!$B:$B,EOMONTH(DATE(2025,$C351-2,1),0))/SUMIFS(Actuals!$F:$F,Actuals!$A:$A,$A351,Actuals!$D:$D,$D351,Actuals!$B:$B,EOMONTH(DATE(2024,$C351-2,1),0)),
 SUMIFS(Actuals!$F:$F,Actuals!$A:$A,$A351,Actuals!$D:$D,$D351,Actuals!$B:$B,EOMONTH(DATE(2025,$C351-3,1),0))/SUMIFS(Actuals!$F:$F,Actuals!$A:$A,$A351,Actuals!$D:$D,$D351,Actuals!$B:$B,EOMONTH(DATE(2024,$C351-3,1),0))
)</f>
        <v>1.23743055098463</v>
      </c>
      <c r="P351" s="29">
        <f t="shared" si="30"/>
        <v>716525.93163448595</v>
      </c>
      <c r="Q351" s="2">
        <f t="shared" si="31"/>
        <v>0.19385650453213513</v>
      </c>
      <c r="R351" s="29" t="str">
        <f t="shared" si="32"/>
        <v>1 train date (May-Aug)</v>
      </c>
      <c r="S351" s="29">
        <f t="shared" si="33"/>
        <v>0.9876487436855329</v>
      </c>
      <c r="T351" s="29">
        <f t="shared" si="34"/>
        <v>679406.84468003339</v>
      </c>
      <c r="U351" s="2">
        <f t="shared" si="35"/>
        <v>0.13200966627217248</v>
      </c>
    </row>
    <row r="352" spans="1:21">
      <c r="A352">
        <v>9768</v>
      </c>
      <c r="B352" s="1">
        <v>45930</v>
      </c>
      <c r="C352">
        <v>9</v>
      </c>
      <c r="D352">
        <v>1</v>
      </c>
      <c r="E352" t="s">
        <v>7</v>
      </c>
      <c r="F352" s="3">
        <v>584609.04288321617</v>
      </c>
      <c r="G352" s="3">
        <v>600177.6</v>
      </c>
      <c r="H352">
        <v>0</v>
      </c>
      <c r="I352" s="3">
        <v>-15568.557116783806</v>
      </c>
      <c r="J352" s="3">
        <v>15568.557116783806</v>
      </c>
      <c r="K352" s="2">
        <v>2.5939916979213801E-2</v>
      </c>
      <c r="L352" s="6">
        <v>-2.5939916979213801E-2</v>
      </c>
      <c r="M352" t="s">
        <v>46</v>
      </c>
      <c r="N352">
        <f>SUMIFS(Actuals!$F:$F,Actuals!$A:$A,$A352,Actuals!$D:$D,$D352,Actuals!$B:$B,EDATE($B352,-12))</f>
        <v>579043.35</v>
      </c>
      <c r="O352">
        <f>AVERAGE(SUMIFS(Actuals!$F:$F,Actuals!$A:$A,$A352,Actuals!$D:$D,$D352,Actuals!$B:$B,EOMONTH(DATE(2025,$C352-1,1),0))/SUMIFS(Actuals!$F:$F,Actuals!$A:$A,$A352,Actuals!$D:$D,$D352,Actuals!$B:$B,EOMONTH(DATE(2024,$C352-1,1),0)),
 SUMIFS(Actuals!$F:$F,Actuals!$A:$A,$A352,Actuals!$D:$D,$D352,Actuals!$B:$B,EOMONTH(DATE(2025,$C352-2,1),0))/SUMIFS(Actuals!$F:$F,Actuals!$A:$A,$A352,Actuals!$D:$D,$D352,Actuals!$B:$B,EOMONTH(DATE(2024,$C352-2,1),0)),
 SUMIFS(Actuals!$F:$F,Actuals!$A:$A,$A352,Actuals!$D:$D,$D352,Actuals!$B:$B,EOMONTH(DATE(2025,$C352-3,1),0))/SUMIFS(Actuals!$F:$F,Actuals!$A:$A,$A352,Actuals!$D:$D,$D352,Actuals!$B:$B,EOMONTH(DATE(2024,$C352-3,1),0))
)</f>
        <v>1.1030165231960136</v>
      </c>
      <c r="P352" s="29">
        <f t="shared" si="30"/>
        <v>638694.38269677246</v>
      </c>
      <c r="Q352" s="2">
        <f t="shared" si="31"/>
        <v>6.4175641837970102E-2</v>
      </c>
      <c r="R352" s="29" t="str">
        <f t="shared" si="32"/>
        <v>2 Test data (Sep-Nov)</v>
      </c>
      <c r="S352" s="29">
        <f t="shared" si="33"/>
        <v>0.9876487436855329</v>
      </c>
      <c r="T352" s="29">
        <f t="shared" si="34"/>
        <v>577388.38675081031</v>
      </c>
      <c r="U352" s="2">
        <f t="shared" si="35"/>
        <v>3.7970782730294604E-2</v>
      </c>
    </row>
    <row r="353" spans="1:21">
      <c r="A353">
        <v>9768</v>
      </c>
      <c r="B353" s="1">
        <v>45961</v>
      </c>
      <c r="C353">
        <v>5</v>
      </c>
      <c r="D353">
        <v>1</v>
      </c>
      <c r="E353" t="s">
        <v>7</v>
      </c>
      <c r="F353" s="3">
        <v>697500</v>
      </c>
      <c r="G353" s="3">
        <v>716392.35</v>
      </c>
      <c r="H353">
        <v>5</v>
      </c>
      <c r="I353" s="3">
        <v>-18892.349999999977</v>
      </c>
      <c r="J353" s="3">
        <v>18892.349999999977</v>
      </c>
      <c r="K353" s="2">
        <v>2.6371512761128701E-2</v>
      </c>
      <c r="L353" s="6">
        <v>-2.6371512761128701E-2</v>
      </c>
      <c r="M353" t="s">
        <v>46</v>
      </c>
      <c r="N353">
        <f>SUMIFS(Actuals!$F:$F,Actuals!$A:$A,$A353,Actuals!$D:$D,$D353,Actuals!$B:$B,EDATE($B353,-12))</f>
        <v>725785.65</v>
      </c>
      <c r="O353">
        <f>AVERAGE(SUMIFS(Actuals!$F:$F,Actuals!$A:$A,$A353,Actuals!$D:$D,$D353,Actuals!$B:$B,EOMONTH(DATE(2025,$C353-1,1),0))/SUMIFS(Actuals!$F:$F,Actuals!$A:$A,$A353,Actuals!$D:$D,$D353,Actuals!$B:$B,EOMONTH(DATE(2024,$C353-1,1),0)),
 SUMIFS(Actuals!$F:$F,Actuals!$A:$A,$A353,Actuals!$D:$D,$D353,Actuals!$B:$B,EOMONTH(DATE(2025,$C353-2,1),0))/SUMIFS(Actuals!$F:$F,Actuals!$A:$A,$A353,Actuals!$D:$D,$D353,Actuals!$B:$B,EOMONTH(DATE(2024,$C353-2,1),0)),
 SUMIFS(Actuals!$F:$F,Actuals!$A:$A,$A353,Actuals!$D:$D,$D353,Actuals!$B:$B,EOMONTH(DATE(2025,$C353-3,1),0))/SUMIFS(Actuals!$F:$F,Actuals!$A:$A,$A353,Actuals!$D:$D,$D353,Actuals!$B:$B,EOMONTH(DATE(2024,$C353-3,1),0))
)</f>
        <v>1.0261170835530293</v>
      </c>
      <c r="P353" s="29">
        <f t="shared" si="30"/>
        <v>744741.05446263973</v>
      </c>
      <c r="Q353" s="2">
        <f t="shared" si="31"/>
        <v>3.9571478481923703E-2</v>
      </c>
      <c r="R353" s="29" t="str">
        <f t="shared" si="32"/>
        <v>1 train date (May-Aug)</v>
      </c>
      <c r="S353" s="29">
        <f t="shared" si="33"/>
        <v>0.9876487436855329</v>
      </c>
      <c r="T353" s="29">
        <f t="shared" si="34"/>
        <v>688884.99872065918</v>
      </c>
      <c r="U353" s="2">
        <f t="shared" si="35"/>
        <v>3.8397047762082887E-2</v>
      </c>
    </row>
    <row r="354" spans="1:21">
      <c r="A354">
        <v>9768</v>
      </c>
      <c r="B354" s="1">
        <v>45961</v>
      </c>
      <c r="C354">
        <v>6</v>
      </c>
      <c r="D354">
        <v>1</v>
      </c>
      <c r="E354" t="s">
        <v>7</v>
      </c>
      <c r="F354" s="3">
        <v>697500</v>
      </c>
      <c r="G354" s="3">
        <v>716392.35</v>
      </c>
      <c r="H354">
        <v>4</v>
      </c>
      <c r="I354" s="3">
        <v>-18892.349999999977</v>
      </c>
      <c r="J354" s="3">
        <v>18892.349999999977</v>
      </c>
      <c r="K354" s="2">
        <v>2.6371512761128701E-2</v>
      </c>
      <c r="L354" s="6">
        <v>-2.6371512761128701E-2</v>
      </c>
      <c r="M354" t="s">
        <v>46</v>
      </c>
      <c r="N354">
        <f>SUMIFS(Actuals!$F:$F,Actuals!$A:$A,$A354,Actuals!$D:$D,$D354,Actuals!$B:$B,EDATE($B354,-12))</f>
        <v>725785.65</v>
      </c>
      <c r="O354">
        <f>AVERAGE(SUMIFS(Actuals!$F:$F,Actuals!$A:$A,$A354,Actuals!$D:$D,$D354,Actuals!$B:$B,EOMONTH(DATE(2025,$C354-1,1),0))/SUMIFS(Actuals!$F:$F,Actuals!$A:$A,$A354,Actuals!$D:$D,$D354,Actuals!$B:$B,EOMONTH(DATE(2024,$C354-1,1),0)),
 SUMIFS(Actuals!$F:$F,Actuals!$A:$A,$A354,Actuals!$D:$D,$D354,Actuals!$B:$B,EOMONTH(DATE(2025,$C354-2,1),0))/SUMIFS(Actuals!$F:$F,Actuals!$A:$A,$A354,Actuals!$D:$D,$D354,Actuals!$B:$B,EOMONTH(DATE(2024,$C354-2,1),0)),
 SUMIFS(Actuals!$F:$F,Actuals!$A:$A,$A354,Actuals!$D:$D,$D354,Actuals!$B:$B,EOMONTH(DATE(2025,$C354-3,1),0))/SUMIFS(Actuals!$F:$F,Actuals!$A:$A,$A354,Actuals!$D:$D,$D354,Actuals!$B:$B,EOMONTH(DATE(2024,$C354-3,1),0))
)</f>
        <v>1.1369016579566396</v>
      </c>
      <c r="P354" s="29">
        <f t="shared" si="30"/>
        <v>825146.90880613739</v>
      </c>
      <c r="Q354" s="2">
        <f t="shared" si="31"/>
        <v>0.15180865458172105</v>
      </c>
      <c r="R354" s="29" t="str">
        <f t="shared" si="32"/>
        <v>1 train date (May-Aug)</v>
      </c>
      <c r="S354" s="29">
        <f t="shared" si="33"/>
        <v>0.9876487436855329</v>
      </c>
      <c r="T354" s="29">
        <f t="shared" si="34"/>
        <v>688884.99872065918</v>
      </c>
      <c r="U354" s="2">
        <f t="shared" si="35"/>
        <v>3.8397047762082887E-2</v>
      </c>
    </row>
    <row r="355" spans="1:21">
      <c r="A355">
        <v>9768</v>
      </c>
      <c r="B355" s="1">
        <v>45961</v>
      </c>
      <c r="C355">
        <v>7</v>
      </c>
      <c r="D355">
        <v>1</v>
      </c>
      <c r="E355" t="s">
        <v>7</v>
      </c>
      <c r="F355" s="3">
        <v>765000</v>
      </c>
      <c r="G355" s="3">
        <v>716392.35</v>
      </c>
      <c r="H355">
        <v>3</v>
      </c>
      <c r="I355" s="3">
        <v>48607.650000000023</v>
      </c>
      <c r="J355" s="3">
        <v>48607.650000000023</v>
      </c>
      <c r="K355" s="2">
        <v>6.7850598907149201E-2</v>
      </c>
      <c r="L355" s="6">
        <v>6.7850598907149201E-2</v>
      </c>
      <c r="M355" t="s">
        <v>46</v>
      </c>
      <c r="N355">
        <f>SUMIFS(Actuals!$F:$F,Actuals!$A:$A,$A355,Actuals!$D:$D,$D355,Actuals!$B:$B,EDATE($B355,-12))</f>
        <v>725785.65</v>
      </c>
      <c r="O355">
        <f>AVERAGE(SUMIFS(Actuals!$F:$F,Actuals!$A:$A,$A355,Actuals!$D:$D,$D355,Actuals!$B:$B,EOMONTH(DATE(2025,$C355-1,1),0))/SUMIFS(Actuals!$F:$F,Actuals!$A:$A,$A355,Actuals!$D:$D,$D355,Actuals!$B:$B,EOMONTH(DATE(2024,$C355-1,1),0)),
 SUMIFS(Actuals!$F:$F,Actuals!$A:$A,$A355,Actuals!$D:$D,$D355,Actuals!$B:$B,EOMONTH(DATE(2025,$C355-2,1),0))/SUMIFS(Actuals!$F:$F,Actuals!$A:$A,$A355,Actuals!$D:$D,$D355,Actuals!$B:$B,EOMONTH(DATE(2024,$C355-2,1),0)),
 SUMIFS(Actuals!$F:$F,Actuals!$A:$A,$A355,Actuals!$D:$D,$D355,Actuals!$B:$B,EOMONTH(DATE(2025,$C355-3,1),0))/SUMIFS(Actuals!$F:$F,Actuals!$A:$A,$A355,Actuals!$D:$D,$D355,Actuals!$B:$B,EOMONTH(DATE(2024,$C355-3,1),0))
)</f>
        <v>1.2660671653846087</v>
      </c>
      <c r="P355" s="29">
        <f t="shared" si="30"/>
        <v>918893.38057232578</v>
      </c>
      <c r="Q355" s="2">
        <f t="shared" si="31"/>
        <v>0.28266777356336342</v>
      </c>
      <c r="R355" s="29" t="str">
        <f t="shared" si="32"/>
        <v>1 train date (May-Aug)</v>
      </c>
      <c r="S355" s="29">
        <f t="shared" si="33"/>
        <v>0.9876487436855329</v>
      </c>
      <c r="T355" s="29">
        <f t="shared" si="34"/>
        <v>755551.28891943267</v>
      </c>
      <c r="U355" s="2">
        <f t="shared" si="35"/>
        <v>5.4661302454489774E-2</v>
      </c>
    </row>
    <row r="356" spans="1:21">
      <c r="A356">
        <v>9768</v>
      </c>
      <c r="B356" s="1">
        <v>45961</v>
      </c>
      <c r="C356">
        <v>8</v>
      </c>
      <c r="D356">
        <v>1</v>
      </c>
      <c r="E356" t="s">
        <v>7</v>
      </c>
      <c r="F356" s="3">
        <v>683231.4686152119</v>
      </c>
      <c r="G356" s="3">
        <v>716392.35</v>
      </c>
      <c r="H356">
        <v>2</v>
      </c>
      <c r="I356" s="3">
        <v>-33160.881384788081</v>
      </c>
      <c r="J356" s="3">
        <v>33160.881384788081</v>
      </c>
      <c r="K356" s="2">
        <v>4.6288715094163199E-2</v>
      </c>
      <c r="L356" s="6">
        <v>-4.6288715094163199E-2</v>
      </c>
      <c r="M356" t="s">
        <v>46</v>
      </c>
      <c r="N356">
        <f>SUMIFS(Actuals!$F:$F,Actuals!$A:$A,$A356,Actuals!$D:$D,$D356,Actuals!$B:$B,EDATE($B356,-12))</f>
        <v>725785.65</v>
      </c>
      <c r="O356">
        <f>AVERAGE(SUMIFS(Actuals!$F:$F,Actuals!$A:$A,$A356,Actuals!$D:$D,$D356,Actuals!$B:$B,EOMONTH(DATE(2025,$C356-1,1),0))/SUMIFS(Actuals!$F:$F,Actuals!$A:$A,$A356,Actuals!$D:$D,$D356,Actuals!$B:$B,EOMONTH(DATE(2024,$C356-1,1),0)),
 SUMIFS(Actuals!$F:$F,Actuals!$A:$A,$A356,Actuals!$D:$D,$D356,Actuals!$B:$B,EOMONTH(DATE(2025,$C356-2,1),0))/SUMIFS(Actuals!$F:$F,Actuals!$A:$A,$A356,Actuals!$D:$D,$D356,Actuals!$B:$B,EOMONTH(DATE(2024,$C356-2,1),0)),
 SUMIFS(Actuals!$F:$F,Actuals!$A:$A,$A356,Actuals!$D:$D,$D356,Actuals!$B:$B,EOMONTH(DATE(2025,$C356-3,1),0))/SUMIFS(Actuals!$F:$F,Actuals!$A:$A,$A356,Actuals!$D:$D,$D356,Actuals!$B:$B,EOMONTH(DATE(2024,$C356-3,1),0))
)</f>
        <v>1.23743055098463</v>
      </c>
      <c r="P356" s="29">
        <f t="shared" si="30"/>
        <v>898109.33677623782</v>
      </c>
      <c r="Q356" s="2">
        <f t="shared" si="31"/>
        <v>0.25365567733412819</v>
      </c>
      <c r="R356" s="29" t="str">
        <f t="shared" si="32"/>
        <v>1 train date (May-Aug)</v>
      </c>
      <c r="S356" s="29">
        <f t="shared" si="33"/>
        <v>0.9876487436855329</v>
      </c>
      <c r="T356" s="29">
        <f t="shared" si="34"/>
        <v>674792.7016242356</v>
      </c>
      <c r="U356" s="2">
        <f t="shared" si="35"/>
        <v>5.8068247624035035E-2</v>
      </c>
    </row>
    <row r="357" spans="1:21">
      <c r="A357">
        <v>9768</v>
      </c>
      <c r="B357" s="1">
        <v>45961</v>
      </c>
      <c r="C357">
        <v>9</v>
      </c>
      <c r="D357">
        <v>1</v>
      </c>
      <c r="E357" t="s">
        <v>7</v>
      </c>
      <c r="F357" s="3">
        <v>741216.406824223</v>
      </c>
      <c r="G357" s="3">
        <v>716392.35</v>
      </c>
      <c r="H357">
        <v>1</v>
      </c>
      <c r="I357" s="3">
        <v>24824.056824223022</v>
      </c>
      <c r="J357" s="3">
        <v>24824.056824223022</v>
      </c>
      <c r="K357" s="2">
        <v>3.4651482283727698E-2</v>
      </c>
      <c r="L357" s="6">
        <v>3.4651482283727698E-2</v>
      </c>
      <c r="M357" t="s">
        <v>46</v>
      </c>
      <c r="N357">
        <f>SUMIFS(Actuals!$F:$F,Actuals!$A:$A,$A357,Actuals!$D:$D,$D357,Actuals!$B:$B,EDATE($B357,-12))</f>
        <v>725785.65</v>
      </c>
      <c r="O357">
        <f>AVERAGE(SUMIFS(Actuals!$F:$F,Actuals!$A:$A,$A357,Actuals!$D:$D,$D357,Actuals!$B:$B,EOMONTH(DATE(2025,$C357-1,1),0))/SUMIFS(Actuals!$F:$F,Actuals!$A:$A,$A357,Actuals!$D:$D,$D357,Actuals!$B:$B,EOMONTH(DATE(2024,$C357-1,1),0)),
 SUMIFS(Actuals!$F:$F,Actuals!$A:$A,$A357,Actuals!$D:$D,$D357,Actuals!$B:$B,EOMONTH(DATE(2025,$C357-2,1),0))/SUMIFS(Actuals!$F:$F,Actuals!$A:$A,$A357,Actuals!$D:$D,$D357,Actuals!$B:$B,EOMONTH(DATE(2024,$C357-2,1),0)),
 SUMIFS(Actuals!$F:$F,Actuals!$A:$A,$A357,Actuals!$D:$D,$D357,Actuals!$B:$B,EOMONTH(DATE(2025,$C357-3,1),0))/SUMIFS(Actuals!$F:$F,Actuals!$A:$A,$A357,Actuals!$D:$D,$D357,Actuals!$B:$B,EOMONTH(DATE(2024,$C357-3,1),0))
)</f>
        <v>1.1030165231960136</v>
      </c>
      <c r="P357" s="29">
        <f t="shared" si="30"/>
        <v>800553.56424855883</v>
      </c>
      <c r="Q357" s="2">
        <f t="shared" si="31"/>
        <v>0.11747921966023069</v>
      </c>
      <c r="R357" s="29" t="str">
        <f t="shared" si="32"/>
        <v>2 Test data (Sep-Nov)</v>
      </c>
      <c r="S357" s="29">
        <f t="shared" si="33"/>
        <v>0.9876487436855329</v>
      </c>
      <c r="T357" s="29">
        <f t="shared" si="34"/>
        <v>732061.45299904875</v>
      </c>
      <c r="U357" s="2">
        <f t="shared" si="35"/>
        <v>2.1872236629898092E-2</v>
      </c>
    </row>
    <row r="358" spans="1:21">
      <c r="A358">
        <v>9768</v>
      </c>
      <c r="B358" s="1">
        <v>45961</v>
      </c>
      <c r="C358">
        <v>10</v>
      </c>
      <c r="D358">
        <v>1</v>
      </c>
      <c r="E358" t="s">
        <v>7</v>
      </c>
      <c r="F358" s="3">
        <v>741269.64355580811</v>
      </c>
      <c r="G358" s="3">
        <v>716392.35</v>
      </c>
      <c r="H358">
        <v>0</v>
      </c>
      <c r="I358" s="3">
        <v>24877.293555808137</v>
      </c>
      <c r="J358" s="3">
        <v>24877.293555808137</v>
      </c>
      <c r="K358" s="2">
        <v>3.4725794539553802E-2</v>
      </c>
      <c r="L358" s="6">
        <v>3.4725794539553802E-2</v>
      </c>
      <c r="M358" t="s">
        <v>46</v>
      </c>
      <c r="N358">
        <f>SUMIFS(Actuals!$F:$F,Actuals!$A:$A,$A358,Actuals!$D:$D,$D358,Actuals!$B:$B,EDATE($B358,-12))</f>
        <v>725785.65</v>
      </c>
      <c r="O358">
        <f>AVERAGE(SUMIFS(Actuals!$F:$F,Actuals!$A:$A,$A358,Actuals!$D:$D,$D358,Actuals!$B:$B,EOMONTH(DATE(2025,$C358-1,1),0))/SUMIFS(Actuals!$F:$F,Actuals!$A:$A,$A358,Actuals!$D:$D,$D358,Actuals!$B:$B,EOMONTH(DATE(2024,$C358-1,1),0)),
 SUMIFS(Actuals!$F:$F,Actuals!$A:$A,$A358,Actuals!$D:$D,$D358,Actuals!$B:$B,EOMONTH(DATE(2025,$C358-2,1),0))/SUMIFS(Actuals!$F:$F,Actuals!$A:$A,$A358,Actuals!$D:$D,$D358,Actuals!$B:$B,EOMONTH(DATE(2024,$C358-2,1),0)),
 SUMIFS(Actuals!$F:$F,Actuals!$A:$A,$A358,Actuals!$D:$D,$D358,Actuals!$B:$B,EOMONTH(DATE(2025,$C358-3,1),0))/SUMIFS(Actuals!$F:$F,Actuals!$A:$A,$A358,Actuals!$D:$D,$D358,Actuals!$B:$B,EOMONTH(DATE(2024,$C358-3,1),0))
)</f>
        <v>0.97944153890183838</v>
      </c>
      <c r="P358" s="29">
        <f t="shared" si="30"/>
        <v>710864.61394887103</v>
      </c>
      <c r="Q358" s="2">
        <f t="shared" si="31"/>
        <v>7.7160735330701734E-3</v>
      </c>
      <c r="R358" s="29" t="str">
        <f t="shared" si="32"/>
        <v>2 Test data (Sep-Nov)</v>
      </c>
      <c r="S358" s="29">
        <f t="shared" si="33"/>
        <v>0.9876487436855329</v>
      </c>
      <c r="T358" s="29">
        <f t="shared" si="34"/>
        <v>732114.0321901167</v>
      </c>
      <c r="U358" s="2">
        <f t="shared" si="35"/>
        <v>2.1945631036005241E-2</v>
      </c>
    </row>
    <row r="359" spans="1:21">
      <c r="A359">
        <v>9768</v>
      </c>
      <c r="B359" s="1">
        <v>45991</v>
      </c>
      <c r="C359">
        <v>5</v>
      </c>
      <c r="D359">
        <v>1</v>
      </c>
      <c r="E359" t="s">
        <v>7</v>
      </c>
      <c r="F359" s="3">
        <v>618750</v>
      </c>
      <c r="G359" s="3">
        <v>641536.20000000007</v>
      </c>
      <c r="H359">
        <v>6</v>
      </c>
      <c r="I359" s="3">
        <v>-22786.20000000007</v>
      </c>
      <c r="J359" s="3">
        <v>22786.20000000007</v>
      </c>
      <c r="K359" s="2">
        <v>3.5518182761939299E-2</v>
      </c>
      <c r="L359" s="6">
        <v>-3.5518182761939299E-2</v>
      </c>
      <c r="M359" t="s">
        <v>46</v>
      </c>
      <c r="N359">
        <f>SUMIFS(Actuals!$F:$F,Actuals!$A:$A,$A359,Actuals!$D:$D,$D359,Actuals!$B:$B,EDATE($B359,-12))</f>
        <v>538879.95000000007</v>
      </c>
      <c r="O359">
        <f>AVERAGE(SUMIFS(Actuals!$F:$F,Actuals!$A:$A,$A359,Actuals!$D:$D,$D359,Actuals!$B:$B,EOMONTH(DATE(2025,$C359-1,1),0))/SUMIFS(Actuals!$F:$F,Actuals!$A:$A,$A359,Actuals!$D:$D,$D359,Actuals!$B:$B,EOMONTH(DATE(2024,$C359-1,1),0)),
 SUMIFS(Actuals!$F:$F,Actuals!$A:$A,$A359,Actuals!$D:$D,$D359,Actuals!$B:$B,EOMONTH(DATE(2025,$C359-2,1),0))/SUMIFS(Actuals!$F:$F,Actuals!$A:$A,$A359,Actuals!$D:$D,$D359,Actuals!$B:$B,EOMONTH(DATE(2024,$C359-2,1),0)),
 SUMIFS(Actuals!$F:$F,Actuals!$A:$A,$A359,Actuals!$D:$D,$D359,Actuals!$B:$B,EOMONTH(DATE(2025,$C359-3,1),0))/SUMIFS(Actuals!$F:$F,Actuals!$A:$A,$A359,Actuals!$D:$D,$D359,Actuals!$B:$B,EOMONTH(DATE(2024,$C359-3,1),0))
)</f>
        <v>1.0261170835530293</v>
      </c>
      <c r="P359" s="29">
        <f t="shared" si="30"/>
        <v>552953.92267920228</v>
      </c>
      <c r="Q359" s="2">
        <f t="shared" si="31"/>
        <v>0.13807837705931136</v>
      </c>
      <c r="R359" s="29" t="str">
        <f t="shared" si="32"/>
        <v>1 train date (May-Aug)</v>
      </c>
      <c r="S359" s="29">
        <f t="shared" si="33"/>
        <v>0.9876487436855329</v>
      </c>
      <c r="T359" s="29">
        <f t="shared" si="34"/>
        <v>611107.66015542345</v>
      </c>
      <c r="U359" s="2">
        <f t="shared" si="35"/>
        <v>4.7430744897289684E-2</v>
      </c>
    </row>
    <row r="360" spans="1:21">
      <c r="A360">
        <v>9768</v>
      </c>
      <c r="B360" s="1">
        <v>45991</v>
      </c>
      <c r="C360">
        <v>6</v>
      </c>
      <c r="D360">
        <v>1</v>
      </c>
      <c r="E360" t="s">
        <v>7</v>
      </c>
      <c r="F360" s="3">
        <v>618750</v>
      </c>
      <c r="G360" s="3">
        <v>641536.20000000007</v>
      </c>
      <c r="H360">
        <v>5</v>
      </c>
      <c r="I360" s="3">
        <v>-22786.20000000007</v>
      </c>
      <c r="J360" s="3">
        <v>22786.20000000007</v>
      </c>
      <c r="K360" s="2">
        <v>3.5518182761939299E-2</v>
      </c>
      <c r="L360" s="6">
        <v>-3.5518182761939299E-2</v>
      </c>
      <c r="M360" t="s">
        <v>46</v>
      </c>
      <c r="N360">
        <f>SUMIFS(Actuals!$F:$F,Actuals!$A:$A,$A360,Actuals!$D:$D,$D360,Actuals!$B:$B,EDATE($B360,-12))</f>
        <v>538879.95000000007</v>
      </c>
      <c r="O360">
        <f>AVERAGE(SUMIFS(Actuals!$F:$F,Actuals!$A:$A,$A360,Actuals!$D:$D,$D360,Actuals!$B:$B,EOMONTH(DATE(2025,$C360-1,1),0))/SUMIFS(Actuals!$F:$F,Actuals!$A:$A,$A360,Actuals!$D:$D,$D360,Actuals!$B:$B,EOMONTH(DATE(2024,$C360-1,1),0)),
 SUMIFS(Actuals!$F:$F,Actuals!$A:$A,$A360,Actuals!$D:$D,$D360,Actuals!$B:$B,EOMONTH(DATE(2025,$C360-2,1),0))/SUMIFS(Actuals!$F:$F,Actuals!$A:$A,$A360,Actuals!$D:$D,$D360,Actuals!$B:$B,EOMONTH(DATE(2024,$C360-2,1),0)),
 SUMIFS(Actuals!$F:$F,Actuals!$A:$A,$A360,Actuals!$D:$D,$D360,Actuals!$B:$B,EOMONTH(DATE(2025,$C360-3,1),0))/SUMIFS(Actuals!$F:$F,Actuals!$A:$A,$A360,Actuals!$D:$D,$D360,Actuals!$B:$B,EOMONTH(DATE(2024,$C360-3,1),0))
)</f>
        <v>1.1369016579566396</v>
      </c>
      <c r="P360" s="29">
        <f t="shared" si="30"/>
        <v>612653.50859459105</v>
      </c>
      <c r="Q360" s="2">
        <f t="shared" si="31"/>
        <v>4.5021140514610106E-2</v>
      </c>
      <c r="R360" s="29" t="str">
        <f t="shared" si="32"/>
        <v>1 train date (May-Aug)</v>
      </c>
      <c r="S360" s="29">
        <f t="shared" si="33"/>
        <v>0.9876487436855329</v>
      </c>
      <c r="T360" s="29">
        <f t="shared" si="34"/>
        <v>611107.66015542345</v>
      </c>
      <c r="U360" s="2">
        <f t="shared" si="35"/>
        <v>4.7430744897289684E-2</v>
      </c>
    </row>
    <row r="361" spans="1:21">
      <c r="A361">
        <v>9768</v>
      </c>
      <c r="B361" s="1">
        <v>45991</v>
      </c>
      <c r="C361">
        <v>7</v>
      </c>
      <c r="D361">
        <v>1</v>
      </c>
      <c r="E361" t="s">
        <v>7</v>
      </c>
      <c r="F361" s="3">
        <v>652500</v>
      </c>
      <c r="G361" s="3">
        <v>641536.20000000007</v>
      </c>
      <c r="H361">
        <v>4</v>
      </c>
      <c r="I361" s="3">
        <v>10963.79999999993</v>
      </c>
      <c r="J361" s="3">
        <v>10963.79999999993</v>
      </c>
      <c r="K361" s="2">
        <v>1.7089916360136698E-2</v>
      </c>
      <c r="L361" s="6">
        <v>1.7089916360136698E-2</v>
      </c>
      <c r="M361" t="s">
        <v>46</v>
      </c>
      <c r="N361">
        <f>SUMIFS(Actuals!$F:$F,Actuals!$A:$A,$A361,Actuals!$D:$D,$D361,Actuals!$B:$B,EDATE($B361,-12))</f>
        <v>538879.95000000007</v>
      </c>
      <c r="O361">
        <f>AVERAGE(SUMIFS(Actuals!$F:$F,Actuals!$A:$A,$A361,Actuals!$D:$D,$D361,Actuals!$B:$B,EOMONTH(DATE(2025,$C361-1,1),0))/SUMIFS(Actuals!$F:$F,Actuals!$A:$A,$A361,Actuals!$D:$D,$D361,Actuals!$B:$B,EOMONTH(DATE(2024,$C361-1,1),0)),
 SUMIFS(Actuals!$F:$F,Actuals!$A:$A,$A361,Actuals!$D:$D,$D361,Actuals!$B:$B,EOMONTH(DATE(2025,$C361-2,1),0))/SUMIFS(Actuals!$F:$F,Actuals!$A:$A,$A361,Actuals!$D:$D,$D361,Actuals!$B:$B,EOMONTH(DATE(2024,$C361-2,1),0)),
 SUMIFS(Actuals!$F:$F,Actuals!$A:$A,$A361,Actuals!$D:$D,$D361,Actuals!$B:$B,EOMONTH(DATE(2025,$C361-3,1),0))/SUMIFS(Actuals!$F:$F,Actuals!$A:$A,$A361,Actuals!$D:$D,$D361,Actuals!$B:$B,EOMONTH(DATE(2024,$C361-3,1),0))
)</f>
        <v>1.2660671653846087</v>
      </c>
      <c r="P361" s="29">
        <f t="shared" si="30"/>
        <v>682258.21077909973</v>
      </c>
      <c r="Q361" s="2">
        <f t="shared" si="31"/>
        <v>6.3475780133840698E-2</v>
      </c>
      <c r="R361" s="29" t="str">
        <f t="shared" si="32"/>
        <v>1 train date (May-Aug)</v>
      </c>
      <c r="S361" s="29">
        <f t="shared" si="33"/>
        <v>0.9876487436855329</v>
      </c>
      <c r="T361" s="29">
        <f t="shared" si="34"/>
        <v>644440.80525481026</v>
      </c>
      <c r="U361" s="2">
        <f t="shared" si="35"/>
        <v>4.5275781083128075E-3</v>
      </c>
    </row>
    <row r="362" spans="1:21">
      <c r="A362">
        <v>9768</v>
      </c>
      <c r="B362" s="1">
        <v>45991</v>
      </c>
      <c r="C362">
        <v>8</v>
      </c>
      <c r="D362">
        <v>1</v>
      </c>
      <c r="E362" t="s">
        <v>7</v>
      </c>
      <c r="F362" s="3">
        <v>678851.6127783414</v>
      </c>
      <c r="G362" s="3">
        <v>641536.20000000007</v>
      </c>
      <c r="H362">
        <v>3</v>
      </c>
      <c r="I362" s="3">
        <v>37315.412778341328</v>
      </c>
      <c r="J362" s="3">
        <v>37315.412778341328</v>
      </c>
      <c r="K362" s="2">
        <v>5.81657165696048E-2</v>
      </c>
      <c r="L362" s="6">
        <v>5.81657165696048E-2</v>
      </c>
      <c r="M362" t="s">
        <v>46</v>
      </c>
      <c r="N362">
        <f>SUMIFS(Actuals!$F:$F,Actuals!$A:$A,$A362,Actuals!$D:$D,$D362,Actuals!$B:$B,EDATE($B362,-12))</f>
        <v>538879.95000000007</v>
      </c>
      <c r="O362">
        <f>AVERAGE(SUMIFS(Actuals!$F:$F,Actuals!$A:$A,$A362,Actuals!$D:$D,$D362,Actuals!$B:$B,EOMONTH(DATE(2025,$C362-1,1),0))/SUMIFS(Actuals!$F:$F,Actuals!$A:$A,$A362,Actuals!$D:$D,$D362,Actuals!$B:$B,EOMONTH(DATE(2024,$C362-1,1),0)),
 SUMIFS(Actuals!$F:$F,Actuals!$A:$A,$A362,Actuals!$D:$D,$D362,Actuals!$B:$B,EOMONTH(DATE(2025,$C362-2,1),0))/SUMIFS(Actuals!$F:$F,Actuals!$A:$A,$A362,Actuals!$D:$D,$D362,Actuals!$B:$B,EOMONTH(DATE(2024,$C362-2,1),0)),
 SUMIFS(Actuals!$F:$F,Actuals!$A:$A,$A362,Actuals!$D:$D,$D362,Actuals!$B:$B,EOMONTH(DATE(2025,$C362-3,1),0))/SUMIFS(Actuals!$F:$F,Actuals!$A:$A,$A362,Actuals!$D:$D,$D362,Actuals!$B:$B,EOMONTH(DATE(2024,$C362-3,1),0))
)</f>
        <v>1.23743055098463</v>
      </c>
      <c r="P362" s="29">
        <f t="shared" si="30"/>
        <v>666826.51344306988</v>
      </c>
      <c r="Q362" s="2">
        <f t="shared" si="31"/>
        <v>3.9421490857522633E-2</v>
      </c>
      <c r="R362" s="29" t="str">
        <f t="shared" si="32"/>
        <v>1 train date (May-Aug)</v>
      </c>
      <c r="S362" s="29">
        <f t="shared" si="33"/>
        <v>0.9876487436855329</v>
      </c>
      <c r="T362" s="29">
        <f t="shared" si="34"/>
        <v>670466.94250942674</v>
      </c>
      <c r="U362" s="2">
        <f t="shared" si="35"/>
        <v>4.5096040581071903E-2</v>
      </c>
    </row>
    <row r="363" spans="1:21">
      <c r="A363">
        <v>9768</v>
      </c>
      <c r="B363" s="1">
        <v>45991</v>
      </c>
      <c r="C363">
        <v>9</v>
      </c>
      <c r="D363">
        <v>1</v>
      </c>
      <c r="E363" t="s">
        <v>7</v>
      </c>
      <c r="F363" s="3">
        <v>588488.51750032452</v>
      </c>
      <c r="G363" s="3">
        <v>641536.20000000007</v>
      </c>
      <c r="H363">
        <v>2</v>
      </c>
      <c r="I363" s="3">
        <v>-53047.682499675546</v>
      </c>
      <c r="J363" s="3">
        <v>53047.682499675546</v>
      </c>
      <c r="K363" s="2">
        <v>8.2688525604128899E-2</v>
      </c>
      <c r="L363" s="6">
        <v>-8.2688525604128899E-2</v>
      </c>
      <c r="M363" t="s">
        <v>46</v>
      </c>
      <c r="N363">
        <f>SUMIFS(Actuals!$F:$F,Actuals!$A:$A,$A363,Actuals!$D:$D,$D363,Actuals!$B:$B,EDATE($B363,-12))</f>
        <v>538879.95000000007</v>
      </c>
      <c r="O363">
        <f>AVERAGE(SUMIFS(Actuals!$F:$F,Actuals!$A:$A,$A363,Actuals!$D:$D,$D363,Actuals!$B:$B,EOMONTH(DATE(2025,$C363-1,1),0))/SUMIFS(Actuals!$F:$F,Actuals!$A:$A,$A363,Actuals!$D:$D,$D363,Actuals!$B:$B,EOMONTH(DATE(2024,$C363-1,1),0)),
 SUMIFS(Actuals!$F:$F,Actuals!$A:$A,$A363,Actuals!$D:$D,$D363,Actuals!$B:$B,EOMONTH(DATE(2025,$C363-2,1),0))/SUMIFS(Actuals!$F:$F,Actuals!$A:$A,$A363,Actuals!$D:$D,$D363,Actuals!$B:$B,EOMONTH(DATE(2024,$C363-2,1),0)),
 SUMIFS(Actuals!$F:$F,Actuals!$A:$A,$A363,Actuals!$D:$D,$D363,Actuals!$B:$B,EOMONTH(DATE(2025,$C363-3,1),0))/SUMIFS(Actuals!$F:$F,Actuals!$A:$A,$A363,Actuals!$D:$D,$D363,Actuals!$B:$B,EOMONTH(DATE(2024,$C363-3,1),0))
)</f>
        <v>1.1030165231960136</v>
      </c>
      <c r="P363" s="29">
        <f t="shared" si="30"/>
        <v>594393.48886904179</v>
      </c>
      <c r="Q363" s="2">
        <f t="shared" si="31"/>
        <v>7.3484101335136318E-2</v>
      </c>
      <c r="R363" s="29" t="str">
        <f t="shared" si="32"/>
        <v>2 Test data (Sep-Nov)</v>
      </c>
      <c r="S363" s="29">
        <f t="shared" si="33"/>
        <v>0.9876487436855329</v>
      </c>
      <c r="T363" s="29">
        <f t="shared" si="34"/>
        <v>581219.94498255721</v>
      </c>
      <c r="U363" s="2">
        <f t="shared" si="35"/>
        <v>9.4018474744594072E-2</v>
      </c>
    </row>
    <row r="364" spans="1:21">
      <c r="A364">
        <v>9768</v>
      </c>
      <c r="B364" s="1">
        <v>45991</v>
      </c>
      <c r="C364">
        <v>10</v>
      </c>
      <c r="D364">
        <v>1</v>
      </c>
      <c r="E364" t="s">
        <v>7</v>
      </c>
      <c r="F364" s="3">
        <v>588751.65553810191</v>
      </c>
      <c r="G364" s="3">
        <v>641536.20000000007</v>
      </c>
      <c r="H364">
        <v>1</v>
      </c>
      <c r="I364" s="3">
        <v>-52784.544461898156</v>
      </c>
      <c r="J364" s="3">
        <v>52784.544461898156</v>
      </c>
      <c r="K364" s="2">
        <v>8.2278356953042003E-2</v>
      </c>
      <c r="L364" s="6">
        <v>-8.2278356953042003E-2</v>
      </c>
      <c r="M364" t="s">
        <v>46</v>
      </c>
      <c r="N364">
        <f>SUMIFS(Actuals!$F:$F,Actuals!$A:$A,$A364,Actuals!$D:$D,$D364,Actuals!$B:$B,EDATE($B364,-12))</f>
        <v>538879.95000000007</v>
      </c>
      <c r="O364">
        <f>AVERAGE(SUMIFS(Actuals!$F:$F,Actuals!$A:$A,$A364,Actuals!$D:$D,$D364,Actuals!$B:$B,EOMONTH(DATE(2025,$C364-1,1),0))/SUMIFS(Actuals!$F:$F,Actuals!$A:$A,$A364,Actuals!$D:$D,$D364,Actuals!$B:$B,EOMONTH(DATE(2024,$C364-1,1),0)),
 SUMIFS(Actuals!$F:$F,Actuals!$A:$A,$A364,Actuals!$D:$D,$D364,Actuals!$B:$B,EOMONTH(DATE(2025,$C364-2,1),0))/SUMIFS(Actuals!$F:$F,Actuals!$A:$A,$A364,Actuals!$D:$D,$D364,Actuals!$B:$B,EOMONTH(DATE(2024,$C364-2,1),0)),
 SUMIFS(Actuals!$F:$F,Actuals!$A:$A,$A364,Actuals!$D:$D,$D364,Actuals!$B:$B,EOMONTH(DATE(2025,$C364-3,1),0))/SUMIFS(Actuals!$F:$F,Actuals!$A:$A,$A364,Actuals!$D:$D,$D364,Actuals!$B:$B,EOMONTH(DATE(2024,$C364-3,1),0))
)</f>
        <v>0.97944153890183838</v>
      </c>
      <c r="P364" s="29">
        <f t="shared" si="30"/>
        <v>527801.40751134581</v>
      </c>
      <c r="Q364" s="2">
        <f t="shared" si="31"/>
        <v>0.17728507368509253</v>
      </c>
      <c r="R364" s="29" t="str">
        <f t="shared" si="32"/>
        <v>2 Test data (Sep-Nov)</v>
      </c>
      <c r="S364" s="29">
        <f t="shared" si="33"/>
        <v>0.9876487436855329</v>
      </c>
      <c r="T364" s="29">
        <f t="shared" si="34"/>
        <v>581479.83293498401</v>
      </c>
      <c r="U364" s="2">
        <f t="shared" si="35"/>
        <v>9.3613372191648822E-2</v>
      </c>
    </row>
    <row r="365" spans="1:21">
      <c r="A365">
        <v>9768</v>
      </c>
      <c r="B365" s="1">
        <v>45991</v>
      </c>
      <c r="C365">
        <v>11</v>
      </c>
      <c r="D365">
        <v>1</v>
      </c>
      <c r="E365" t="s">
        <v>7</v>
      </c>
      <c r="F365" s="3">
        <v>588751.65553810191</v>
      </c>
      <c r="G365" s="3">
        <v>641536.20000000007</v>
      </c>
      <c r="H365">
        <v>0</v>
      </c>
      <c r="I365" s="3">
        <v>-52784.544461898156</v>
      </c>
      <c r="J365" s="3">
        <v>52784.544461898156</v>
      </c>
      <c r="K365" s="2">
        <v>8.2278356953042003E-2</v>
      </c>
      <c r="L365" s="6">
        <v>-8.2278356953042003E-2</v>
      </c>
      <c r="M365" t="s">
        <v>46</v>
      </c>
      <c r="N365">
        <f>SUMIFS(Actuals!$F:$F,Actuals!$A:$A,$A365,Actuals!$D:$D,$D365,Actuals!$B:$B,EDATE($B365,-12))</f>
        <v>538879.95000000007</v>
      </c>
      <c r="O365">
        <f>AVERAGE(SUMIFS(Actuals!$F:$F,Actuals!$A:$A,$A365,Actuals!$D:$D,$D365,Actuals!$B:$B,EOMONTH(DATE(2025,$C365-1,1),0))/SUMIFS(Actuals!$F:$F,Actuals!$A:$A,$A365,Actuals!$D:$D,$D365,Actuals!$B:$B,EOMONTH(DATE(2024,$C365-1,1),0)),
 SUMIFS(Actuals!$F:$F,Actuals!$A:$A,$A365,Actuals!$D:$D,$D365,Actuals!$B:$B,EOMONTH(DATE(2025,$C365-2,1),0))/SUMIFS(Actuals!$F:$F,Actuals!$A:$A,$A365,Actuals!$D:$D,$D365,Actuals!$B:$B,EOMONTH(DATE(2024,$C365-2,1),0)),
 SUMIFS(Actuals!$F:$F,Actuals!$A:$A,$A365,Actuals!$D:$D,$D365,Actuals!$B:$B,EOMONTH(DATE(2025,$C365-3,1),0))/SUMIFS(Actuals!$F:$F,Actuals!$A:$A,$A365,Actuals!$D:$D,$D365,Actuals!$B:$B,EOMONTH(DATE(2024,$C365-3,1),0))
)</f>
        <v>1.0284029991487638</v>
      </c>
      <c r="P365" s="29">
        <f t="shared" si="30"/>
        <v>554185.75676113588</v>
      </c>
      <c r="Q365" s="2">
        <f t="shared" si="31"/>
        <v>0.13615824522273906</v>
      </c>
      <c r="R365" s="29" t="str">
        <f t="shared" si="32"/>
        <v>2 Test data (Sep-Nov)</v>
      </c>
      <c r="S365" s="29">
        <f t="shared" si="33"/>
        <v>0.9876487436855329</v>
      </c>
      <c r="T365" s="29">
        <f t="shared" si="34"/>
        <v>581479.83293498401</v>
      </c>
      <c r="U365" s="2">
        <f t="shared" si="35"/>
        <v>9.3613372191648822E-2</v>
      </c>
    </row>
    <row r="366" spans="1:21">
      <c r="A366">
        <v>150</v>
      </c>
      <c r="B366" s="1">
        <v>45808</v>
      </c>
      <c r="C366">
        <v>5</v>
      </c>
      <c r="D366">
        <v>51</v>
      </c>
      <c r="E366" t="s">
        <v>7</v>
      </c>
      <c r="F366" s="3">
        <v>270888.91829999996</v>
      </c>
      <c r="G366" s="3">
        <v>272512.8</v>
      </c>
      <c r="H366">
        <v>0</v>
      </c>
      <c r="I366" s="3">
        <v>-1623.8817000000272</v>
      </c>
      <c r="J366" s="3">
        <v>1623.8817000000272</v>
      </c>
      <c r="K366" s="2">
        <v>5.9589189938969002E-3</v>
      </c>
      <c r="L366" s="6">
        <v>-5.9589189938969002E-3</v>
      </c>
      <c r="M366" t="s">
        <v>22</v>
      </c>
      <c r="N366">
        <f>SUMIFS(Actuals!$F:$F,Actuals!$A:$A,$A366,Actuals!$D:$D,$D366,Actuals!$B:$B,EDATE($B366,-12))</f>
        <v>259563.9</v>
      </c>
      <c r="O366">
        <f>AVERAGE(SUMIFS(Actuals!$F:$F,Actuals!$A:$A,$A366,Actuals!$D:$D,$D366,Actuals!$B:$B,EOMONTH(DATE(2025,$C366-1,1),0))/SUMIFS(Actuals!$F:$F,Actuals!$A:$A,$A366,Actuals!$D:$D,$D366,Actuals!$B:$B,EOMONTH(DATE(2024,$C366-1,1),0)),
 SUMIFS(Actuals!$F:$F,Actuals!$A:$A,$A366,Actuals!$D:$D,$D366,Actuals!$B:$B,EOMONTH(DATE(2025,$C366-2,1),0))/SUMIFS(Actuals!$F:$F,Actuals!$A:$A,$A366,Actuals!$D:$D,$D366,Actuals!$B:$B,EOMONTH(DATE(2024,$C366-2,1),0)),
 SUMIFS(Actuals!$F:$F,Actuals!$A:$A,$A366,Actuals!$D:$D,$D366,Actuals!$B:$B,EOMONTH(DATE(2025,$C366-3,1),0))/SUMIFS(Actuals!$F:$F,Actuals!$A:$A,$A366,Actuals!$D:$D,$D366,Actuals!$B:$B,EOMONTH(DATE(2024,$C366-3,1),0))
)</f>
        <v>1.0673244096425378</v>
      </c>
      <c r="P366" s="29">
        <f t="shared" si="30"/>
        <v>277038.88633201469</v>
      </c>
      <c r="Q366" s="2">
        <f t="shared" si="31"/>
        <v>1.6608710974364154E-2</v>
      </c>
      <c r="R366" s="29" t="str">
        <f t="shared" si="32"/>
        <v>1 train date (May-Aug)</v>
      </c>
      <c r="S366" s="29">
        <f t="shared" si="33"/>
        <v>1.0018126307383399</v>
      </c>
      <c r="T366" s="29">
        <f t="shared" si="34"/>
        <v>271379.93987998617</v>
      </c>
      <c r="U366" s="2">
        <f t="shared" si="35"/>
        <v>4.1570895752926903E-3</v>
      </c>
    </row>
    <row r="367" spans="1:21">
      <c r="A367">
        <v>150</v>
      </c>
      <c r="B367" s="1">
        <v>45838</v>
      </c>
      <c r="C367">
        <v>5</v>
      </c>
      <c r="D367">
        <v>51</v>
      </c>
      <c r="E367" t="s">
        <v>7</v>
      </c>
      <c r="F367" s="3">
        <v>271159.80721829989</v>
      </c>
      <c r="G367" s="3">
        <v>273013.2</v>
      </c>
      <c r="H367">
        <v>1</v>
      </c>
      <c r="I367" s="3">
        <v>-1853.392781700124</v>
      </c>
      <c r="J367" s="3">
        <v>1853.392781700124</v>
      </c>
      <c r="K367" s="2">
        <v>6.7886563056296298E-3</v>
      </c>
      <c r="L367" s="6">
        <v>-6.7886563056296298E-3</v>
      </c>
      <c r="M367" t="s">
        <v>22</v>
      </c>
      <c r="N367">
        <f>SUMIFS(Actuals!$F:$F,Actuals!$A:$A,$A367,Actuals!$D:$D,$D367,Actuals!$B:$B,EDATE($B367,-12))</f>
        <v>264240</v>
      </c>
      <c r="O367">
        <f>AVERAGE(SUMIFS(Actuals!$F:$F,Actuals!$A:$A,$A367,Actuals!$D:$D,$D367,Actuals!$B:$B,EOMONTH(DATE(2025,$C367-1,1),0))/SUMIFS(Actuals!$F:$F,Actuals!$A:$A,$A367,Actuals!$D:$D,$D367,Actuals!$B:$B,EOMONTH(DATE(2024,$C367-1,1),0)),
 SUMIFS(Actuals!$F:$F,Actuals!$A:$A,$A367,Actuals!$D:$D,$D367,Actuals!$B:$B,EOMONTH(DATE(2025,$C367-2,1),0))/SUMIFS(Actuals!$F:$F,Actuals!$A:$A,$A367,Actuals!$D:$D,$D367,Actuals!$B:$B,EOMONTH(DATE(2024,$C367-2,1),0)),
 SUMIFS(Actuals!$F:$F,Actuals!$A:$A,$A367,Actuals!$D:$D,$D367,Actuals!$B:$B,EOMONTH(DATE(2025,$C367-3,1),0))/SUMIFS(Actuals!$F:$F,Actuals!$A:$A,$A367,Actuals!$D:$D,$D367,Actuals!$B:$B,EOMONTH(DATE(2024,$C367-3,1),0))
)</f>
        <v>1.0673244096425378</v>
      </c>
      <c r="P367" s="29">
        <f t="shared" si="30"/>
        <v>282029.80200394418</v>
      </c>
      <c r="Q367" s="2">
        <f t="shared" si="31"/>
        <v>3.3026249294701368E-2</v>
      </c>
      <c r="R367" s="29" t="str">
        <f t="shared" si="32"/>
        <v>1 train date (May-Aug)</v>
      </c>
      <c r="S367" s="29">
        <f t="shared" si="33"/>
        <v>1.0018126307383399</v>
      </c>
      <c r="T367" s="29">
        <f t="shared" si="34"/>
        <v>271651.3198198661</v>
      </c>
      <c r="U367" s="2">
        <f t="shared" si="35"/>
        <v>4.9883308943813485E-3</v>
      </c>
    </row>
    <row r="368" spans="1:21">
      <c r="A368">
        <v>150</v>
      </c>
      <c r="B368" s="1">
        <v>45838</v>
      </c>
      <c r="C368">
        <v>6</v>
      </c>
      <c r="D368">
        <v>51</v>
      </c>
      <c r="E368" t="s">
        <v>7</v>
      </c>
      <c r="F368" s="3">
        <v>272785.31279999996</v>
      </c>
      <c r="G368" s="3">
        <v>273013.2</v>
      </c>
      <c r="H368">
        <v>0</v>
      </c>
      <c r="I368" s="3">
        <v>-227.8872000000556</v>
      </c>
      <c r="J368" s="3">
        <v>227.8872000000556</v>
      </c>
      <c r="K368" s="2">
        <v>8.3471128868514602E-4</v>
      </c>
      <c r="L368" s="6">
        <v>-8.3471128868514602E-4</v>
      </c>
      <c r="M368" t="s">
        <v>22</v>
      </c>
      <c r="N368">
        <f>SUMIFS(Actuals!$F:$F,Actuals!$A:$A,$A368,Actuals!$D:$D,$D368,Actuals!$B:$B,EDATE($B368,-12))</f>
        <v>264240</v>
      </c>
      <c r="O368">
        <f>AVERAGE(SUMIFS(Actuals!$F:$F,Actuals!$A:$A,$A368,Actuals!$D:$D,$D368,Actuals!$B:$B,EOMONTH(DATE(2025,$C368-1,1),0))/SUMIFS(Actuals!$F:$F,Actuals!$A:$A,$A368,Actuals!$D:$D,$D368,Actuals!$B:$B,EOMONTH(DATE(2024,$C368-1,1),0)),
 SUMIFS(Actuals!$F:$F,Actuals!$A:$A,$A368,Actuals!$D:$D,$D368,Actuals!$B:$B,EOMONTH(DATE(2025,$C368-2,1),0))/SUMIFS(Actuals!$F:$F,Actuals!$A:$A,$A368,Actuals!$D:$D,$D368,Actuals!$B:$B,EOMONTH(DATE(2024,$C368-2,1),0)),
 SUMIFS(Actuals!$F:$F,Actuals!$A:$A,$A368,Actuals!$D:$D,$D368,Actuals!$B:$B,EOMONTH(DATE(2025,$C368-3,1),0))/SUMIFS(Actuals!$F:$F,Actuals!$A:$A,$A368,Actuals!$D:$D,$D368,Actuals!$B:$B,EOMONTH(DATE(2024,$C368-3,1),0))
)</f>
        <v>1.0604404228287896</v>
      </c>
      <c r="P368" s="29">
        <f t="shared" si="30"/>
        <v>280210.77732827934</v>
      </c>
      <c r="Q368" s="2">
        <f t="shared" si="31"/>
        <v>2.6363477400650676E-2</v>
      </c>
      <c r="R368" s="29" t="str">
        <f t="shared" si="32"/>
        <v>1 train date (May-Aug)</v>
      </c>
      <c r="S368" s="29">
        <f t="shared" si="33"/>
        <v>1.0018126307383399</v>
      </c>
      <c r="T368" s="29">
        <f t="shared" si="34"/>
        <v>273279.77184294892</v>
      </c>
      <c r="U368" s="2">
        <f t="shared" si="35"/>
        <v>9.7640642631530682E-4</v>
      </c>
    </row>
    <row r="369" spans="1:21">
      <c r="A369">
        <v>150</v>
      </c>
      <c r="B369" s="1">
        <v>45869</v>
      </c>
      <c r="C369">
        <v>5</v>
      </c>
      <c r="D369">
        <v>51</v>
      </c>
      <c r="E369" t="s">
        <v>7</v>
      </c>
      <c r="F369" s="3">
        <v>271430.96702551818</v>
      </c>
      <c r="G369" s="3">
        <v>271832.39999999997</v>
      </c>
      <c r="H369">
        <v>2</v>
      </c>
      <c r="I369" s="3">
        <v>-401.43297448178055</v>
      </c>
      <c r="J369" s="3">
        <v>401.43297448178055</v>
      </c>
      <c r="K369" s="2">
        <v>1.47676647258304E-3</v>
      </c>
      <c r="L369" s="6">
        <v>-1.47676647258304E-3</v>
      </c>
      <c r="M369" t="s">
        <v>22</v>
      </c>
      <c r="N369">
        <f>SUMIFS(Actuals!$F:$F,Actuals!$A:$A,$A369,Actuals!$D:$D,$D369,Actuals!$B:$B,EDATE($B369,-12))</f>
        <v>264410.7</v>
      </c>
      <c r="O369">
        <f>AVERAGE(SUMIFS(Actuals!$F:$F,Actuals!$A:$A,$A369,Actuals!$D:$D,$D369,Actuals!$B:$B,EOMONTH(DATE(2025,$C369-1,1),0))/SUMIFS(Actuals!$F:$F,Actuals!$A:$A,$A369,Actuals!$D:$D,$D369,Actuals!$B:$B,EOMONTH(DATE(2024,$C369-1,1),0)),
 SUMIFS(Actuals!$F:$F,Actuals!$A:$A,$A369,Actuals!$D:$D,$D369,Actuals!$B:$B,EOMONTH(DATE(2025,$C369-2,1),0))/SUMIFS(Actuals!$F:$F,Actuals!$A:$A,$A369,Actuals!$D:$D,$D369,Actuals!$B:$B,EOMONTH(DATE(2024,$C369-2,1),0)),
 SUMIFS(Actuals!$F:$F,Actuals!$A:$A,$A369,Actuals!$D:$D,$D369,Actuals!$B:$B,EOMONTH(DATE(2025,$C369-3,1),0))/SUMIFS(Actuals!$F:$F,Actuals!$A:$A,$A369,Actuals!$D:$D,$D369,Actuals!$B:$B,EOMONTH(DATE(2024,$C369-3,1),0))
)</f>
        <v>1.0673244096425378</v>
      </c>
      <c r="P369" s="29">
        <f t="shared" si="30"/>
        <v>282211.99428067019</v>
      </c>
      <c r="Q369" s="2">
        <f t="shared" si="31"/>
        <v>3.8183801050464268E-2</v>
      </c>
      <c r="R369" s="29" t="str">
        <f t="shared" si="32"/>
        <v>1 train date (May-Aug)</v>
      </c>
      <c r="S369" s="29">
        <f t="shared" si="33"/>
        <v>1.0018126307383399</v>
      </c>
      <c r="T369" s="29">
        <f t="shared" si="34"/>
        <v>271922.97113968595</v>
      </c>
      <c r="U369" s="2">
        <f t="shared" si="35"/>
        <v>3.3318743345526233E-4</v>
      </c>
    </row>
    <row r="370" spans="1:21">
      <c r="A370">
        <v>150</v>
      </c>
      <c r="B370" s="1">
        <v>45869</v>
      </c>
      <c r="C370">
        <v>6</v>
      </c>
      <c r="D370">
        <v>51</v>
      </c>
      <c r="E370" t="s">
        <v>7</v>
      </c>
      <c r="F370" s="3">
        <v>273058.09811279993</v>
      </c>
      <c r="G370" s="3">
        <v>271832.39999999997</v>
      </c>
      <c r="H370">
        <v>1</v>
      </c>
      <c r="I370" s="3">
        <v>1225.6981127999607</v>
      </c>
      <c r="J370" s="3">
        <v>1225.6981127999607</v>
      </c>
      <c r="K370" s="2">
        <v>4.5090214146656597E-3</v>
      </c>
      <c r="L370" s="6">
        <v>4.5090214146656597E-3</v>
      </c>
      <c r="M370" t="s">
        <v>22</v>
      </c>
      <c r="N370">
        <f>SUMIFS(Actuals!$F:$F,Actuals!$A:$A,$A370,Actuals!$D:$D,$D370,Actuals!$B:$B,EDATE($B370,-12))</f>
        <v>264410.7</v>
      </c>
      <c r="O370">
        <f>AVERAGE(SUMIFS(Actuals!$F:$F,Actuals!$A:$A,$A370,Actuals!$D:$D,$D370,Actuals!$B:$B,EOMONTH(DATE(2025,$C370-1,1),0))/SUMIFS(Actuals!$F:$F,Actuals!$A:$A,$A370,Actuals!$D:$D,$D370,Actuals!$B:$B,EOMONTH(DATE(2024,$C370-1,1),0)),
 SUMIFS(Actuals!$F:$F,Actuals!$A:$A,$A370,Actuals!$D:$D,$D370,Actuals!$B:$B,EOMONTH(DATE(2025,$C370-2,1),0))/SUMIFS(Actuals!$F:$F,Actuals!$A:$A,$A370,Actuals!$D:$D,$D370,Actuals!$B:$B,EOMONTH(DATE(2024,$C370-2,1),0)),
 SUMIFS(Actuals!$F:$F,Actuals!$A:$A,$A370,Actuals!$D:$D,$D370,Actuals!$B:$B,EOMONTH(DATE(2025,$C370-3,1),0))/SUMIFS(Actuals!$F:$F,Actuals!$A:$A,$A370,Actuals!$D:$D,$D370,Actuals!$B:$B,EOMONTH(DATE(2024,$C370-3,1),0))
)</f>
        <v>1.0604404228287896</v>
      </c>
      <c r="P370" s="29">
        <f t="shared" si="30"/>
        <v>280391.79450845625</v>
      </c>
      <c r="Q370" s="2">
        <f t="shared" si="31"/>
        <v>3.1487764182843138E-2</v>
      </c>
      <c r="R370" s="29" t="str">
        <f t="shared" si="32"/>
        <v>1 train date (May-Aug)</v>
      </c>
      <c r="S370" s="29">
        <f t="shared" si="33"/>
        <v>1.0018126307383399</v>
      </c>
      <c r="T370" s="29">
        <f t="shared" si="34"/>
        <v>273553.05161479185</v>
      </c>
      <c r="U370" s="2">
        <f t="shared" si="35"/>
        <v>6.3298253438217392E-3</v>
      </c>
    </row>
    <row r="371" spans="1:21">
      <c r="A371">
        <v>150</v>
      </c>
      <c r="B371" s="1">
        <v>45869</v>
      </c>
      <c r="C371">
        <v>7</v>
      </c>
      <c r="D371">
        <v>51</v>
      </c>
      <c r="E371" t="s">
        <v>7</v>
      </c>
      <c r="F371" s="3">
        <v>273695.73300000001</v>
      </c>
      <c r="G371" s="3">
        <v>271832.39999999997</v>
      </c>
      <c r="H371">
        <v>0</v>
      </c>
      <c r="I371" s="3">
        <v>1863.3330000000424</v>
      </c>
      <c r="J371" s="3">
        <v>1863.3330000000424</v>
      </c>
      <c r="K371" s="2">
        <v>6.8547126832564599E-3</v>
      </c>
      <c r="L371" s="6">
        <v>6.8547126832564599E-3</v>
      </c>
      <c r="M371" t="s">
        <v>22</v>
      </c>
      <c r="N371">
        <f>SUMIFS(Actuals!$F:$F,Actuals!$A:$A,$A371,Actuals!$D:$D,$D371,Actuals!$B:$B,EDATE($B371,-12))</f>
        <v>264410.7</v>
      </c>
      <c r="O371">
        <f>AVERAGE(SUMIFS(Actuals!$F:$F,Actuals!$A:$A,$A371,Actuals!$D:$D,$D371,Actuals!$B:$B,EOMONTH(DATE(2025,$C371-1,1),0))/SUMIFS(Actuals!$F:$F,Actuals!$A:$A,$A371,Actuals!$D:$D,$D371,Actuals!$B:$B,EOMONTH(DATE(2024,$C371-1,1),0)),
 SUMIFS(Actuals!$F:$F,Actuals!$A:$A,$A371,Actuals!$D:$D,$D371,Actuals!$B:$B,EOMONTH(DATE(2025,$C371-2,1),0))/SUMIFS(Actuals!$F:$F,Actuals!$A:$A,$A371,Actuals!$D:$D,$D371,Actuals!$B:$B,EOMONTH(DATE(2024,$C371-2,1),0)),
 SUMIFS(Actuals!$F:$F,Actuals!$A:$A,$A371,Actuals!$D:$D,$D371,Actuals!$B:$B,EOMONTH(DATE(2025,$C371-3,1),0))/SUMIFS(Actuals!$F:$F,Actuals!$A:$A,$A371,Actuals!$D:$D,$D371,Actuals!$B:$B,EOMONTH(DATE(2024,$C371-3,1),0))
)</f>
        <v>1.048724338937981</v>
      </c>
      <c r="P371" s="29">
        <f t="shared" si="30"/>
        <v>277293.9365656288</v>
      </c>
      <c r="Q371" s="2">
        <f t="shared" si="31"/>
        <v>2.0091558495708511E-2</v>
      </c>
      <c r="R371" s="29" t="str">
        <f t="shared" si="32"/>
        <v>1 train date (May-Aug)</v>
      </c>
      <c r="S371" s="29">
        <f t="shared" si="33"/>
        <v>1.0018126307383399</v>
      </c>
      <c r="T371" s="29">
        <f t="shared" si="34"/>
        <v>274191.84229858831</v>
      </c>
      <c r="U371" s="2">
        <f t="shared" si="35"/>
        <v>8.6797684845086286E-3</v>
      </c>
    </row>
    <row r="372" spans="1:21">
      <c r="A372">
        <v>150</v>
      </c>
      <c r="B372" s="1">
        <v>45900</v>
      </c>
      <c r="C372">
        <v>5</v>
      </c>
      <c r="D372">
        <v>51</v>
      </c>
      <c r="E372" t="s">
        <v>7</v>
      </c>
      <c r="F372" s="3">
        <v>271702.39799254364</v>
      </c>
      <c r="G372" s="3">
        <v>273898.5</v>
      </c>
      <c r="H372">
        <v>3</v>
      </c>
      <c r="I372" s="3">
        <v>-2196.1020074563567</v>
      </c>
      <c r="J372" s="3">
        <v>2196.1020074563567</v>
      </c>
      <c r="K372" s="2">
        <v>8.0179409798022093E-3</v>
      </c>
      <c r="L372" s="6">
        <v>-8.0179409798022093E-3</v>
      </c>
      <c r="M372" t="s">
        <v>22</v>
      </c>
      <c r="N372">
        <f>SUMIFS(Actuals!$F:$F,Actuals!$A:$A,$A372,Actuals!$D:$D,$D372,Actuals!$B:$B,EDATE($B372,-12))</f>
        <v>265620.3</v>
      </c>
      <c r="O372">
        <f>AVERAGE(SUMIFS(Actuals!$F:$F,Actuals!$A:$A,$A372,Actuals!$D:$D,$D372,Actuals!$B:$B,EOMONTH(DATE(2025,$C372-1,1),0))/SUMIFS(Actuals!$F:$F,Actuals!$A:$A,$A372,Actuals!$D:$D,$D372,Actuals!$B:$B,EOMONTH(DATE(2024,$C372-1,1),0)),
 SUMIFS(Actuals!$F:$F,Actuals!$A:$A,$A372,Actuals!$D:$D,$D372,Actuals!$B:$B,EOMONTH(DATE(2025,$C372-2,1),0))/SUMIFS(Actuals!$F:$F,Actuals!$A:$A,$A372,Actuals!$D:$D,$D372,Actuals!$B:$B,EOMONTH(DATE(2024,$C372-2,1),0)),
 SUMIFS(Actuals!$F:$F,Actuals!$A:$A,$A372,Actuals!$D:$D,$D372,Actuals!$B:$B,EOMONTH(DATE(2025,$C372-3,1),0))/SUMIFS(Actuals!$F:$F,Actuals!$A:$A,$A372,Actuals!$D:$D,$D372,Actuals!$B:$B,EOMONTH(DATE(2024,$C372-3,1),0))
)</f>
        <v>1.0673244096425378</v>
      </c>
      <c r="P372" s="29">
        <f t="shared" si="30"/>
        <v>283503.02988657379</v>
      </c>
      <c r="Q372" s="2">
        <f t="shared" si="31"/>
        <v>3.5066018567366325E-2</v>
      </c>
      <c r="R372" s="29" t="str">
        <f t="shared" si="32"/>
        <v>1 train date (May-Aug)</v>
      </c>
      <c r="S372" s="29">
        <f t="shared" si="33"/>
        <v>1.0018126307383399</v>
      </c>
      <c r="T372" s="29">
        <f t="shared" si="34"/>
        <v>272194.89411082561</v>
      </c>
      <c r="U372" s="2">
        <f t="shared" si="35"/>
        <v>6.2198438077404172E-3</v>
      </c>
    </row>
    <row r="373" spans="1:21">
      <c r="A373">
        <v>150</v>
      </c>
      <c r="B373" s="1">
        <v>45900</v>
      </c>
      <c r="C373">
        <v>6</v>
      </c>
      <c r="D373">
        <v>51</v>
      </c>
      <c r="E373" t="s">
        <v>7</v>
      </c>
      <c r="F373" s="3">
        <v>273331.15621091274</v>
      </c>
      <c r="G373" s="3">
        <v>273898.5</v>
      </c>
      <c r="H373">
        <v>2</v>
      </c>
      <c r="I373" s="3">
        <v>-567.34378908725921</v>
      </c>
      <c r="J373" s="3">
        <v>567.34378908725921</v>
      </c>
      <c r="K373" s="2">
        <v>2.07136508263922E-3</v>
      </c>
      <c r="L373" s="6">
        <v>-2.07136508263922E-3</v>
      </c>
      <c r="M373" t="s">
        <v>22</v>
      </c>
      <c r="N373">
        <f>SUMIFS(Actuals!$F:$F,Actuals!$A:$A,$A373,Actuals!$D:$D,$D373,Actuals!$B:$B,EDATE($B373,-12))</f>
        <v>265620.3</v>
      </c>
      <c r="O373">
        <f>AVERAGE(SUMIFS(Actuals!$F:$F,Actuals!$A:$A,$A373,Actuals!$D:$D,$D373,Actuals!$B:$B,EOMONTH(DATE(2025,$C373-1,1),0))/SUMIFS(Actuals!$F:$F,Actuals!$A:$A,$A373,Actuals!$D:$D,$D373,Actuals!$B:$B,EOMONTH(DATE(2024,$C373-1,1),0)),
 SUMIFS(Actuals!$F:$F,Actuals!$A:$A,$A373,Actuals!$D:$D,$D373,Actuals!$B:$B,EOMONTH(DATE(2025,$C373-2,1),0))/SUMIFS(Actuals!$F:$F,Actuals!$A:$A,$A373,Actuals!$D:$D,$D373,Actuals!$B:$B,EOMONTH(DATE(2024,$C373-2,1),0)),
 SUMIFS(Actuals!$F:$F,Actuals!$A:$A,$A373,Actuals!$D:$D,$D373,Actuals!$B:$B,EOMONTH(DATE(2025,$C373-3,1),0))/SUMIFS(Actuals!$F:$F,Actuals!$A:$A,$A373,Actuals!$D:$D,$D373,Actuals!$B:$B,EOMONTH(DATE(2024,$C373-3,1),0))
)</f>
        <v>1.0604404228287896</v>
      </c>
      <c r="P373" s="29">
        <f t="shared" si="30"/>
        <v>281674.50324390992</v>
      </c>
      <c r="Q373" s="2">
        <f t="shared" si="31"/>
        <v>2.8390090650039761E-2</v>
      </c>
      <c r="R373" s="29" t="str">
        <f t="shared" si="32"/>
        <v>1 train date (May-Aug)</v>
      </c>
      <c r="S373" s="29">
        <f t="shared" si="33"/>
        <v>1.0018126307383399</v>
      </c>
      <c r="T373" s="29">
        <f t="shared" si="34"/>
        <v>273826.60466640664</v>
      </c>
      <c r="U373" s="2">
        <f t="shared" si="35"/>
        <v>2.6248896431839538E-4</v>
      </c>
    </row>
    <row r="374" spans="1:21">
      <c r="A374">
        <v>150</v>
      </c>
      <c r="B374" s="1">
        <v>45900</v>
      </c>
      <c r="C374">
        <v>7</v>
      </c>
      <c r="D374">
        <v>51</v>
      </c>
      <c r="E374" t="s">
        <v>7</v>
      </c>
      <c r="F374" s="3">
        <v>274379.97233249998</v>
      </c>
      <c r="G374" s="3">
        <v>273898.5</v>
      </c>
      <c r="H374">
        <v>1</v>
      </c>
      <c r="I374" s="3">
        <v>481.47233249997953</v>
      </c>
      <c r="J374" s="3">
        <v>481.47233249997953</v>
      </c>
      <c r="K374" s="2">
        <v>1.75784946795977E-3</v>
      </c>
      <c r="L374" s="6">
        <v>1.75784946795977E-3</v>
      </c>
      <c r="M374" t="s">
        <v>22</v>
      </c>
      <c r="N374">
        <f>SUMIFS(Actuals!$F:$F,Actuals!$A:$A,$A374,Actuals!$D:$D,$D374,Actuals!$B:$B,EDATE($B374,-12))</f>
        <v>265620.3</v>
      </c>
      <c r="O374">
        <f>AVERAGE(SUMIFS(Actuals!$F:$F,Actuals!$A:$A,$A374,Actuals!$D:$D,$D374,Actuals!$B:$B,EOMONTH(DATE(2025,$C374-1,1),0))/SUMIFS(Actuals!$F:$F,Actuals!$A:$A,$A374,Actuals!$D:$D,$D374,Actuals!$B:$B,EOMONTH(DATE(2024,$C374-1,1),0)),
 SUMIFS(Actuals!$F:$F,Actuals!$A:$A,$A374,Actuals!$D:$D,$D374,Actuals!$B:$B,EOMONTH(DATE(2025,$C374-2,1),0))/SUMIFS(Actuals!$F:$F,Actuals!$A:$A,$A374,Actuals!$D:$D,$D374,Actuals!$B:$B,EOMONTH(DATE(2024,$C374-2,1),0)),
 SUMIFS(Actuals!$F:$F,Actuals!$A:$A,$A374,Actuals!$D:$D,$D374,Actuals!$B:$B,EOMONTH(DATE(2025,$C374-3,1),0))/SUMIFS(Actuals!$F:$F,Actuals!$A:$A,$A374,Actuals!$D:$D,$D374,Actuals!$B:$B,EOMONTH(DATE(2024,$C374-3,1),0))
)</f>
        <v>1.048724338937981</v>
      </c>
      <c r="P374" s="29">
        <f t="shared" si="30"/>
        <v>278562.47352600819</v>
      </c>
      <c r="Q374" s="2">
        <f t="shared" si="31"/>
        <v>1.7028109047724591E-2</v>
      </c>
      <c r="R374" s="29" t="str">
        <f t="shared" si="32"/>
        <v>1 train date (May-Aug)</v>
      </c>
      <c r="S374" s="29">
        <f t="shared" si="33"/>
        <v>1.0018126307383399</v>
      </c>
      <c r="T374" s="29">
        <f t="shared" si="34"/>
        <v>274877.32190433471</v>
      </c>
      <c r="U374" s="2">
        <f t="shared" si="35"/>
        <v>3.5736665382786153E-3</v>
      </c>
    </row>
    <row r="375" spans="1:21">
      <c r="A375">
        <v>150</v>
      </c>
      <c r="B375" s="1">
        <v>45900</v>
      </c>
      <c r="C375">
        <v>8</v>
      </c>
      <c r="D375">
        <v>51</v>
      </c>
      <c r="E375" t="s">
        <v>7</v>
      </c>
      <c r="F375" s="3">
        <v>272511.98099999997</v>
      </c>
      <c r="G375" s="3">
        <v>273898.5</v>
      </c>
      <c r="H375">
        <v>0</v>
      </c>
      <c r="I375" s="3">
        <v>-1386.5190000000293</v>
      </c>
      <c r="J375" s="3">
        <v>1386.5190000000293</v>
      </c>
      <c r="K375" s="2">
        <v>5.0621635386832297E-3</v>
      </c>
      <c r="L375" s="6">
        <v>-5.0621635386832297E-3</v>
      </c>
      <c r="M375" t="s">
        <v>22</v>
      </c>
      <c r="N375">
        <f>SUMIFS(Actuals!$F:$F,Actuals!$A:$A,$A375,Actuals!$D:$D,$D375,Actuals!$B:$B,EDATE($B375,-12))</f>
        <v>265620.3</v>
      </c>
      <c r="O375">
        <f>AVERAGE(SUMIFS(Actuals!$F:$F,Actuals!$A:$A,$A375,Actuals!$D:$D,$D375,Actuals!$B:$B,EOMONTH(DATE(2025,$C375-1,1),0))/SUMIFS(Actuals!$F:$F,Actuals!$A:$A,$A375,Actuals!$D:$D,$D375,Actuals!$B:$B,EOMONTH(DATE(2024,$C375-1,1),0)),
 SUMIFS(Actuals!$F:$F,Actuals!$A:$A,$A375,Actuals!$D:$D,$D375,Actuals!$B:$B,EOMONTH(DATE(2025,$C375-2,1),0))/SUMIFS(Actuals!$F:$F,Actuals!$A:$A,$A375,Actuals!$D:$D,$D375,Actuals!$B:$B,EOMONTH(DATE(2024,$C375-2,1),0)),
 SUMIFS(Actuals!$F:$F,Actuals!$A:$A,$A375,Actuals!$D:$D,$D375,Actuals!$B:$B,EOMONTH(DATE(2025,$C375-3,1),0))/SUMIFS(Actuals!$F:$F,Actuals!$A:$A,$A375,Actuals!$D:$D,$D375,Actuals!$B:$B,EOMONTH(DATE(2024,$C375-3,1),0))
)</f>
        <v>1.0370525354403599</v>
      </c>
      <c r="P375" s="29">
        <f t="shared" si="30"/>
        <v>275462.20557942899</v>
      </c>
      <c r="Q375" s="2">
        <f t="shared" si="31"/>
        <v>5.7090695254957283E-3</v>
      </c>
      <c r="R375" s="29" t="str">
        <f t="shared" si="32"/>
        <v>1 train date (May-Aug)</v>
      </c>
      <c r="S375" s="29">
        <f t="shared" si="33"/>
        <v>1.0018126307383399</v>
      </c>
      <c r="T375" s="29">
        <f t="shared" si="34"/>
        <v>273005.94459332648</v>
      </c>
      <c r="U375" s="2">
        <f t="shared" si="35"/>
        <v>3.2587086335760158E-3</v>
      </c>
    </row>
    <row r="376" spans="1:21">
      <c r="A376">
        <v>150</v>
      </c>
      <c r="B376" s="1">
        <v>45930</v>
      </c>
      <c r="C376">
        <v>5</v>
      </c>
      <c r="D376">
        <v>51</v>
      </c>
      <c r="E376" t="s">
        <v>7</v>
      </c>
      <c r="F376" s="3">
        <v>271974.10039053619</v>
      </c>
      <c r="G376" s="3">
        <v>275214.3</v>
      </c>
      <c r="H376">
        <v>4</v>
      </c>
      <c r="I376" s="3">
        <v>-3240.1996094638016</v>
      </c>
      <c r="J376" s="3">
        <v>3240.1996094638016</v>
      </c>
      <c r="K376" s="2">
        <v>1.17733693687566E-2</v>
      </c>
      <c r="L376" s="6">
        <v>-1.17733693687566E-2</v>
      </c>
      <c r="M376" t="s">
        <v>22</v>
      </c>
      <c r="N376">
        <f>SUMIFS(Actuals!$F:$F,Actuals!$A:$A,$A376,Actuals!$D:$D,$D376,Actuals!$B:$B,EDATE($B376,-12))</f>
        <v>264141.59999999998</v>
      </c>
      <c r="O376">
        <f>AVERAGE(SUMIFS(Actuals!$F:$F,Actuals!$A:$A,$A376,Actuals!$D:$D,$D376,Actuals!$B:$B,EOMONTH(DATE(2025,$C376-1,1),0))/SUMIFS(Actuals!$F:$F,Actuals!$A:$A,$A376,Actuals!$D:$D,$D376,Actuals!$B:$B,EOMONTH(DATE(2024,$C376-1,1),0)),
 SUMIFS(Actuals!$F:$F,Actuals!$A:$A,$A376,Actuals!$D:$D,$D376,Actuals!$B:$B,EOMONTH(DATE(2025,$C376-2,1),0))/SUMIFS(Actuals!$F:$F,Actuals!$A:$A,$A376,Actuals!$D:$D,$D376,Actuals!$B:$B,EOMONTH(DATE(2024,$C376-2,1),0)),
 SUMIFS(Actuals!$F:$F,Actuals!$A:$A,$A376,Actuals!$D:$D,$D376,Actuals!$B:$B,EOMONTH(DATE(2025,$C376-3,1),0))/SUMIFS(Actuals!$F:$F,Actuals!$A:$A,$A376,Actuals!$D:$D,$D376,Actuals!$B:$B,EOMONTH(DATE(2024,$C376-3,1),0))
)</f>
        <v>1.0673244096425378</v>
      </c>
      <c r="P376" s="29">
        <f t="shared" si="30"/>
        <v>281924.77728203533</v>
      </c>
      <c r="Q376" s="2">
        <f t="shared" si="31"/>
        <v>2.4382734770814377E-2</v>
      </c>
      <c r="R376" s="29" t="str">
        <f t="shared" si="32"/>
        <v>1 train date (May-Aug)</v>
      </c>
      <c r="S376" s="29">
        <f t="shared" si="33"/>
        <v>1.0018126307383399</v>
      </c>
      <c r="T376" s="29">
        <f t="shared" si="34"/>
        <v>272467.0890049364</v>
      </c>
      <c r="U376" s="2">
        <f t="shared" si="35"/>
        <v>9.9820794016284523E-3</v>
      </c>
    </row>
    <row r="377" spans="1:21">
      <c r="A377">
        <v>150</v>
      </c>
      <c r="B377" s="1">
        <v>45930</v>
      </c>
      <c r="C377">
        <v>6</v>
      </c>
      <c r="D377">
        <v>51</v>
      </c>
      <c r="E377" t="s">
        <v>7</v>
      </c>
      <c r="F377" s="3">
        <v>273604.4873671236</v>
      </c>
      <c r="G377" s="3">
        <v>275214.3</v>
      </c>
      <c r="H377">
        <v>3</v>
      </c>
      <c r="I377" s="3">
        <v>-1609.8126328763901</v>
      </c>
      <c r="J377" s="3">
        <v>1609.8126328763901</v>
      </c>
      <c r="K377" s="2">
        <v>5.8493059149774904E-3</v>
      </c>
      <c r="L377" s="6">
        <v>-5.8493059149774904E-3</v>
      </c>
      <c r="M377" t="s">
        <v>22</v>
      </c>
      <c r="N377">
        <f>SUMIFS(Actuals!$F:$F,Actuals!$A:$A,$A377,Actuals!$D:$D,$D377,Actuals!$B:$B,EDATE($B377,-12))</f>
        <v>264141.59999999998</v>
      </c>
      <c r="O377">
        <f>AVERAGE(SUMIFS(Actuals!$F:$F,Actuals!$A:$A,$A377,Actuals!$D:$D,$D377,Actuals!$B:$B,EOMONTH(DATE(2025,$C377-1,1),0))/SUMIFS(Actuals!$F:$F,Actuals!$A:$A,$A377,Actuals!$D:$D,$D377,Actuals!$B:$B,EOMONTH(DATE(2024,$C377-1,1),0)),
 SUMIFS(Actuals!$F:$F,Actuals!$A:$A,$A377,Actuals!$D:$D,$D377,Actuals!$B:$B,EOMONTH(DATE(2025,$C377-2,1),0))/SUMIFS(Actuals!$F:$F,Actuals!$A:$A,$A377,Actuals!$D:$D,$D377,Actuals!$B:$B,EOMONTH(DATE(2024,$C377-2,1),0)),
 SUMIFS(Actuals!$F:$F,Actuals!$A:$A,$A377,Actuals!$D:$D,$D377,Actuals!$B:$B,EOMONTH(DATE(2025,$C377-3,1),0))/SUMIFS(Actuals!$F:$F,Actuals!$A:$A,$A377,Actuals!$D:$D,$D377,Actuals!$B:$B,EOMONTH(DATE(2024,$C377-3,1),0))
)</f>
        <v>1.0604404228287896</v>
      </c>
      <c r="P377" s="29">
        <f t="shared" si="30"/>
        <v>280106.42999067297</v>
      </c>
      <c r="Q377" s="2">
        <f t="shared" si="31"/>
        <v>1.7775711475286653E-2</v>
      </c>
      <c r="R377" s="29" t="str">
        <f t="shared" si="32"/>
        <v>1 train date (May-Aug)</v>
      </c>
      <c r="S377" s="29">
        <f t="shared" si="33"/>
        <v>1.0018126307383399</v>
      </c>
      <c r="T377" s="29">
        <f t="shared" si="34"/>
        <v>274100.431271073</v>
      </c>
      <c r="U377" s="2">
        <f t="shared" si="35"/>
        <v>4.0472778083369488E-3</v>
      </c>
    </row>
    <row r="378" spans="1:21">
      <c r="A378">
        <v>150</v>
      </c>
      <c r="B378" s="1">
        <v>45930</v>
      </c>
      <c r="C378">
        <v>7</v>
      </c>
      <c r="D378">
        <v>51</v>
      </c>
      <c r="E378" t="s">
        <v>7</v>
      </c>
      <c r="F378" s="3">
        <v>275065.92226333125</v>
      </c>
      <c r="G378" s="3">
        <v>275214.3</v>
      </c>
      <c r="H378">
        <v>2</v>
      </c>
      <c r="I378" s="3">
        <v>-148.37773666874273</v>
      </c>
      <c r="J378" s="3">
        <v>148.37773666874273</v>
      </c>
      <c r="K378" s="2">
        <v>5.3913527265386503E-4</v>
      </c>
      <c r="L378" s="6">
        <v>-5.3913527265386503E-4</v>
      </c>
      <c r="M378" t="s">
        <v>22</v>
      </c>
      <c r="N378">
        <f>SUMIFS(Actuals!$F:$F,Actuals!$A:$A,$A378,Actuals!$D:$D,$D378,Actuals!$B:$B,EDATE($B378,-12))</f>
        <v>264141.59999999998</v>
      </c>
      <c r="O378">
        <f>AVERAGE(SUMIFS(Actuals!$F:$F,Actuals!$A:$A,$A378,Actuals!$D:$D,$D378,Actuals!$B:$B,EOMONTH(DATE(2025,$C378-1,1),0))/SUMIFS(Actuals!$F:$F,Actuals!$A:$A,$A378,Actuals!$D:$D,$D378,Actuals!$B:$B,EOMONTH(DATE(2024,$C378-1,1),0)),
 SUMIFS(Actuals!$F:$F,Actuals!$A:$A,$A378,Actuals!$D:$D,$D378,Actuals!$B:$B,EOMONTH(DATE(2025,$C378-2,1),0))/SUMIFS(Actuals!$F:$F,Actuals!$A:$A,$A378,Actuals!$D:$D,$D378,Actuals!$B:$B,EOMONTH(DATE(2024,$C378-2,1),0)),
 SUMIFS(Actuals!$F:$F,Actuals!$A:$A,$A378,Actuals!$D:$D,$D378,Actuals!$B:$B,EOMONTH(DATE(2025,$C378-3,1),0))/SUMIFS(Actuals!$F:$F,Actuals!$A:$A,$A378,Actuals!$D:$D,$D378,Actuals!$B:$B,EOMONTH(DATE(2024,$C378-3,1),0))
)</f>
        <v>1.048724338937981</v>
      </c>
      <c r="P378" s="29">
        <f t="shared" si="30"/>
        <v>277011.72484602057</v>
      </c>
      <c r="Q378" s="2">
        <f t="shared" si="31"/>
        <v>6.5310009182683653E-3</v>
      </c>
      <c r="R378" s="29" t="str">
        <f t="shared" si="32"/>
        <v>1 train date (May-Aug)</v>
      </c>
      <c r="S378" s="29">
        <f t="shared" si="33"/>
        <v>1.0018126307383399</v>
      </c>
      <c r="T378" s="29">
        <f t="shared" si="34"/>
        <v>275564.51520909555</v>
      </c>
      <c r="U378" s="2">
        <f t="shared" si="35"/>
        <v>1.2725182125186236E-3</v>
      </c>
    </row>
    <row r="379" spans="1:21">
      <c r="A379">
        <v>150</v>
      </c>
      <c r="B379" s="1">
        <v>45930</v>
      </c>
      <c r="C379">
        <v>8</v>
      </c>
      <c r="D379">
        <v>51</v>
      </c>
      <c r="E379" t="s">
        <v>7</v>
      </c>
      <c r="F379" s="3">
        <v>273193.26095249993</v>
      </c>
      <c r="G379" s="3">
        <v>275214.3</v>
      </c>
      <c r="H379">
        <v>1</v>
      </c>
      <c r="I379" s="3">
        <v>-2021.0390475000604</v>
      </c>
      <c r="J379" s="3">
        <v>2021.0390475000604</v>
      </c>
      <c r="K379" s="2">
        <v>7.34351030269888E-3</v>
      </c>
      <c r="L379" s="6">
        <v>-7.34351030269888E-3</v>
      </c>
      <c r="M379" t="s">
        <v>22</v>
      </c>
      <c r="N379">
        <f>SUMIFS(Actuals!$F:$F,Actuals!$A:$A,$A379,Actuals!$D:$D,$D379,Actuals!$B:$B,EDATE($B379,-12))</f>
        <v>264141.59999999998</v>
      </c>
      <c r="O379">
        <f>AVERAGE(SUMIFS(Actuals!$F:$F,Actuals!$A:$A,$A379,Actuals!$D:$D,$D379,Actuals!$B:$B,EOMONTH(DATE(2025,$C379-1,1),0))/SUMIFS(Actuals!$F:$F,Actuals!$A:$A,$A379,Actuals!$D:$D,$D379,Actuals!$B:$B,EOMONTH(DATE(2024,$C379-1,1),0)),
 SUMIFS(Actuals!$F:$F,Actuals!$A:$A,$A379,Actuals!$D:$D,$D379,Actuals!$B:$B,EOMONTH(DATE(2025,$C379-2,1),0))/SUMIFS(Actuals!$F:$F,Actuals!$A:$A,$A379,Actuals!$D:$D,$D379,Actuals!$B:$B,EOMONTH(DATE(2024,$C379-2,1),0)),
 SUMIFS(Actuals!$F:$F,Actuals!$A:$A,$A379,Actuals!$D:$D,$D379,Actuals!$B:$B,EOMONTH(DATE(2025,$C379-3,1),0))/SUMIFS(Actuals!$F:$F,Actuals!$A:$A,$A379,Actuals!$D:$D,$D379,Actuals!$B:$B,EOMONTH(DATE(2024,$C379-3,1),0))
)</f>
        <v>1.0370525354403599</v>
      </c>
      <c r="P379" s="29">
        <f t="shared" si="30"/>
        <v>273928.71599527332</v>
      </c>
      <c r="Q379" s="2">
        <f t="shared" si="31"/>
        <v>4.6712107791152873E-3</v>
      </c>
      <c r="R379" s="29" t="str">
        <f t="shared" si="32"/>
        <v>1 train date (May-Aug)</v>
      </c>
      <c r="S379" s="29">
        <f t="shared" si="33"/>
        <v>1.0018126307383399</v>
      </c>
      <c r="T379" s="29">
        <f t="shared" si="34"/>
        <v>273688.45945480972</v>
      </c>
      <c r="U379" s="2">
        <f t="shared" si="35"/>
        <v>5.5441906368610405E-3</v>
      </c>
    </row>
    <row r="380" spans="1:21">
      <c r="A380">
        <v>150</v>
      </c>
      <c r="B380" s="1">
        <v>45930</v>
      </c>
      <c r="C380">
        <v>9</v>
      </c>
      <c r="D380">
        <v>51</v>
      </c>
      <c r="E380" t="s">
        <v>7</v>
      </c>
      <c r="F380" s="3">
        <v>274583.24624999997</v>
      </c>
      <c r="G380" s="3">
        <v>275214.3</v>
      </c>
      <c r="H380">
        <v>0</v>
      </c>
      <c r="I380" s="3">
        <v>-631.05375000002095</v>
      </c>
      <c r="J380" s="3">
        <v>631.05375000002095</v>
      </c>
      <c r="K380" s="2">
        <v>2.2929540725173799E-3</v>
      </c>
      <c r="L380" s="6">
        <v>-2.2929540725173799E-3</v>
      </c>
      <c r="M380" t="s">
        <v>22</v>
      </c>
      <c r="N380">
        <f>SUMIFS(Actuals!$F:$F,Actuals!$A:$A,$A380,Actuals!$D:$D,$D380,Actuals!$B:$B,EDATE($B380,-12))</f>
        <v>264141.59999999998</v>
      </c>
      <c r="O380">
        <f>AVERAGE(SUMIFS(Actuals!$F:$F,Actuals!$A:$A,$A380,Actuals!$D:$D,$D380,Actuals!$B:$B,EOMONTH(DATE(2025,$C380-1,1),0))/SUMIFS(Actuals!$F:$F,Actuals!$A:$A,$A380,Actuals!$D:$D,$D380,Actuals!$B:$B,EOMONTH(DATE(2024,$C380-1,1),0)),
 SUMIFS(Actuals!$F:$F,Actuals!$A:$A,$A380,Actuals!$D:$D,$D380,Actuals!$B:$B,EOMONTH(DATE(2025,$C380-2,1),0))/SUMIFS(Actuals!$F:$F,Actuals!$A:$A,$A380,Actuals!$D:$D,$D380,Actuals!$B:$B,EOMONTH(DATE(2024,$C380-2,1),0)),
 SUMIFS(Actuals!$F:$F,Actuals!$A:$A,$A380,Actuals!$D:$D,$D380,Actuals!$B:$B,EOMONTH(DATE(2025,$C380-3,1),0))/SUMIFS(Actuals!$F:$F,Actuals!$A:$A,$A380,Actuals!$D:$D,$D380,Actuals!$B:$B,EOMONTH(DATE(2024,$C380-3,1),0))
)</f>
        <v>1.0308120027949881</v>
      </c>
      <c r="P380" s="29">
        <f t="shared" si="30"/>
        <v>272280.33171747258</v>
      </c>
      <c r="Q380" s="2">
        <f t="shared" si="31"/>
        <v>1.0660668004996132E-2</v>
      </c>
      <c r="R380" s="29" t="str">
        <f t="shared" si="32"/>
        <v>2 Test data (Sep-Nov)</v>
      </c>
      <c r="S380" s="29">
        <f t="shared" si="33"/>
        <v>1.0018126307383399</v>
      </c>
      <c r="T380" s="29">
        <f t="shared" si="34"/>
        <v>275080.96428238589</v>
      </c>
      <c r="U380" s="2">
        <f t="shared" si="35"/>
        <v>4.8447961321086821E-4</v>
      </c>
    </row>
    <row r="381" spans="1:21">
      <c r="A381">
        <v>150</v>
      </c>
      <c r="B381" s="1">
        <v>45961</v>
      </c>
      <c r="C381">
        <v>5</v>
      </c>
      <c r="D381">
        <v>51</v>
      </c>
      <c r="E381" t="s">
        <v>7</v>
      </c>
      <c r="F381" s="3">
        <v>272246.07449092664</v>
      </c>
      <c r="G381" s="3">
        <v>276395.39999999997</v>
      </c>
      <c r="H381">
        <v>5</v>
      </c>
      <c r="I381" s="3">
        <v>-4149.3255090733292</v>
      </c>
      <c r="J381" s="3">
        <v>4149.3255090733292</v>
      </c>
      <c r="K381" s="2">
        <v>1.5012281351546799E-2</v>
      </c>
      <c r="L381" s="6">
        <v>-1.5012281351546799E-2</v>
      </c>
      <c r="M381" t="s">
        <v>22</v>
      </c>
      <c r="N381">
        <f>SUMIFS(Actuals!$F:$F,Actuals!$A:$A,$A381,Actuals!$D:$D,$D381,Actuals!$B:$B,EDATE($B381,-12))</f>
        <v>264369.3</v>
      </c>
      <c r="O381">
        <f>AVERAGE(SUMIFS(Actuals!$F:$F,Actuals!$A:$A,$A381,Actuals!$D:$D,$D381,Actuals!$B:$B,EOMONTH(DATE(2025,$C381-1,1),0))/SUMIFS(Actuals!$F:$F,Actuals!$A:$A,$A381,Actuals!$D:$D,$D381,Actuals!$B:$B,EOMONTH(DATE(2024,$C381-1,1),0)),
 SUMIFS(Actuals!$F:$F,Actuals!$A:$A,$A381,Actuals!$D:$D,$D381,Actuals!$B:$B,EOMONTH(DATE(2025,$C381-2,1),0))/SUMIFS(Actuals!$F:$F,Actuals!$A:$A,$A381,Actuals!$D:$D,$D381,Actuals!$B:$B,EOMONTH(DATE(2024,$C381-2,1),0)),
 SUMIFS(Actuals!$F:$F,Actuals!$A:$A,$A381,Actuals!$D:$D,$D381,Actuals!$B:$B,EOMONTH(DATE(2025,$C381-3,1),0))/SUMIFS(Actuals!$F:$F,Actuals!$A:$A,$A381,Actuals!$D:$D,$D381,Actuals!$B:$B,EOMONTH(DATE(2024,$C381-3,1),0))
)</f>
        <v>1.0673244096425378</v>
      </c>
      <c r="P381" s="29">
        <f t="shared" si="30"/>
        <v>282167.80705011095</v>
      </c>
      <c r="Q381" s="2">
        <f t="shared" si="31"/>
        <v>2.088459883960074E-2</v>
      </c>
      <c r="R381" s="29" t="str">
        <f t="shared" si="32"/>
        <v>1 train date (May-Aug)</v>
      </c>
      <c r="S381" s="29">
        <f t="shared" si="33"/>
        <v>1.0018126307383399</v>
      </c>
      <c r="T381" s="29">
        <f t="shared" si="34"/>
        <v>272739.55609394127</v>
      </c>
      <c r="U381" s="2">
        <f t="shared" si="35"/>
        <v>1.3226862335837346E-2</v>
      </c>
    </row>
    <row r="382" spans="1:21">
      <c r="A382">
        <v>150</v>
      </c>
      <c r="B382" s="1">
        <v>45961</v>
      </c>
      <c r="C382">
        <v>6</v>
      </c>
      <c r="D382">
        <v>51</v>
      </c>
      <c r="E382" t="s">
        <v>7</v>
      </c>
      <c r="F382" s="3">
        <v>273878.09185449069</v>
      </c>
      <c r="G382" s="3">
        <v>276395.39999999997</v>
      </c>
      <c r="H382">
        <v>4</v>
      </c>
      <c r="I382" s="3">
        <v>-2517.3081455092761</v>
      </c>
      <c r="J382" s="3">
        <v>2517.3081455092761</v>
      </c>
      <c r="K382" s="2">
        <v>9.1076340109469099E-3</v>
      </c>
      <c r="L382" s="6">
        <v>-9.1076340109469099E-3</v>
      </c>
      <c r="M382" t="s">
        <v>22</v>
      </c>
      <c r="N382">
        <f>SUMIFS(Actuals!$F:$F,Actuals!$A:$A,$A382,Actuals!$D:$D,$D382,Actuals!$B:$B,EDATE($B382,-12))</f>
        <v>264369.3</v>
      </c>
      <c r="O382">
        <f>AVERAGE(SUMIFS(Actuals!$F:$F,Actuals!$A:$A,$A382,Actuals!$D:$D,$D382,Actuals!$B:$B,EOMONTH(DATE(2025,$C382-1,1),0))/SUMIFS(Actuals!$F:$F,Actuals!$A:$A,$A382,Actuals!$D:$D,$D382,Actuals!$B:$B,EOMONTH(DATE(2024,$C382-1,1),0)),
 SUMIFS(Actuals!$F:$F,Actuals!$A:$A,$A382,Actuals!$D:$D,$D382,Actuals!$B:$B,EOMONTH(DATE(2025,$C382-2,1),0))/SUMIFS(Actuals!$F:$F,Actuals!$A:$A,$A382,Actuals!$D:$D,$D382,Actuals!$B:$B,EOMONTH(DATE(2024,$C382-2,1),0)),
 SUMIFS(Actuals!$F:$F,Actuals!$A:$A,$A382,Actuals!$D:$D,$D382,Actuals!$B:$B,EOMONTH(DATE(2025,$C382-3,1),0))/SUMIFS(Actuals!$F:$F,Actuals!$A:$A,$A382,Actuals!$D:$D,$D382,Actuals!$B:$B,EOMONTH(DATE(2024,$C382-3,1),0))
)</f>
        <v>1.0604404228287896</v>
      </c>
      <c r="P382" s="29">
        <f t="shared" si="30"/>
        <v>280347.8922749511</v>
      </c>
      <c r="Q382" s="2">
        <f t="shared" si="31"/>
        <v>1.4300137683011844E-2</v>
      </c>
      <c r="R382" s="29" t="str">
        <f t="shared" si="32"/>
        <v>1 train date (May-Aug)</v>
      </c>
      <c r="S382" s="29">
        <f t="shared" si="33"/>
        <v>1.0018126307383399</v>
      </c>
      <c r="T382" s="29">
        <f t="shared" si="34"/>
        <v>274374.53170234401</v>
      </c>
      <c r="U382" s="2">
        <f t="shared" si="35"/>
        <v>7.3115120499688147E-3</v>
      </c>
    </row>
    <row r="383" spans="1:21">
      <c r="A383">
        <v>150</v>
      </c>
      <c r="B383" s="1">
        <v>45961</v>
      </c>
      <c r="C383">
        <v>7</v>
      </c>
      <c r="D383">
        <v>51</v>
      </c>
      <c r="E383" t="s">
        <v>7</v>
      </c>
      <c r="F383" s="3">
        <v>275753.58706898952</v>
      </c>
      <c r="G383" s="3">
        <v>276395.39999999997</v>
      </c>
      <c r="H383">
        <v>3</v>
      </c>
      <c r="I383" s="3">
        <v>-641.81293101044139</v>
      </c>
      <c r="J383" s="3">
        <v>641.81293101044139</v>
      </c>
      <c r="K383" s="2">
        <v>2.3220825346964599E-3</v>
      </c>
      <c r="L383" s="6">
        <v>-2.3220825346964599E-3</v>
      </c>
      <c r="M383" t="s">
        <v>22</v>
      </c>
      <c r="N383">
        <f>SUMIFS(Actuals!$F:$F,Actuals!$A:$A,$A383,Actuals!$D:$D,$D383,Actuals!$B:$B,EDATE($B383,-12))</f>
        <v>264369.3</v>
      </c>
      <c r="O383">
        <f>AVERAGE(SUMIFS(Actuals!$F:$F,Actuals!$A:$A,$A383,Actuals!$D:$D,$D383,Actuals!$B:$B,EOMONTH(DATE(2025,$C383-1,1),0))/SUMIFS(Actuals!$F:$F,Actuals!$A:$A,$A383,Actuals!$D:$D,$D383,Actuals!$B:$B,EOMONTH(DATE(2024,$C383-1,1),0)),
 SUMIFS(Actuals!$F:$F,Actuals!$A:$A,$A383,Actuals!$D:$D,$D383,Actuals!$B:$B,EOMONTH(DATE(2025,$C383-2,1),0))/SUMIFS(Actuals!$F:$F,Actuals!$A:$A,$A383,Actuals!$D:$D,$D383,Actuals!$B:$B,EOMONTH(DATE(2024,$C383-2,1),0)),
 SUMIFS(Actuals!$F:$F,Actuals!$A:$A,$A383,Actuals!$D:$D,$D383,Actuals!$B:$B,EOMONTH(DATE(2025,$C383-3,1),0))/SUMIFS(Actuals!$F:$F,Actuals!$A:$A,$A383,Actuals!$D:$D,$D383,Actuals!$B:$B,EOMONTH(DATE(2024,$C383-3,1),0))
)</f>
        <v>1.048724338937981</v>
      </c>
      <c r="P383" s="29">
        <f t="shared" si="30"/>
        <v>277250.5193779968</v>
      </c>
      <c r="Q383" s="2">
        <f t="shared" si="31"/>
        <v>3.0938263733652255E-3</v>
      </c>
      <c r="R383" s="29" t="str">
        <f t="shared" si="32"/>
        <v>1 train date (May-Aug)</v>
      </c>
      <c r="S383" s="29">
        <f t="shared" si="33"/>
        <v>1.0018126307383399</v>
      </c>
      <c r="T383" s="29">
        <f t="shared" si="34"/>
        <v>276253.42649711826</v>
      </c>
      <c r="U383" s="2">
        <f t="shared" si="35"/>
        <v>5.136608745359314E-4</v>
      </c>
    </row>
    <row r="384" spans="1:21">
      <c r="A384">
        <v>150</v>
      </c>
      <c r="B384" s="1">
        <v>45961</v>
      </c>
      <c r="C384">
        <v>8</v>
      </c>
      <c r="D384">
        <v>51</v>
      </c>
      <c r="E384" t="s">
        <v>7</v>
      </c>
      <c r="F384" s="3">
        <v>273876.24410488119</v>
      </c>
      <c r="G384" s="3">
        <v>276395.39999999997</v>
      </c>
      <c r="H384">
        <v>2</v>
      </c>
      <c r="I384" s="3">
        <v>-2519.1558951187762</v>
      </c>
      <c r="J384" s="3">
        <v>2519.1558951187762</v>
      </c>
      <c r="K384" s="2">
        <v>9.1143191786794402E-3</v>
      </c>
      <c r="L384" s="6">
        <v>-9.1143191786794402E-3</v>
      </c>
      <c r="M384" t="s">
        <v>22</v>
      </c>
      <c r="N384">
        <f>SUMIFS(Actuals!$F:$F,Actuals!$A:$A,$A384,Actuals!$D:$D,$D384,Actuals!$B:$B,EDATE($B384,-12))</f>
        <v>264369.3</v>
      </c>
      <c r="O384">
        <f>AVERAGE(SUMIFS(Actuals!$F:$F,Actuals!$A:$A,$A384,Actuals!$D:$D,$D384,Actuals!$B:$B,EOMONTH(DATE(2025,$C384-1,1),0))/SUMIFS(Actuals!$F:$F,Actuals!$A:$A,$A384,Actuals!$D:$D,$D384,Actuals!$B:$B,EOMONTH(DATE(2024,$C384-1,1),0)),
 SUMIFS(Actuals!$F:$F,Actuals!$A:$A,$A384,Actuals!$D:$D,$D384,Actuals!$B:$B,EOMONTH(DATE(2025,$C384-2,1),0))/SUMIFS(Actuals!$F:$F,Actuals!$A:$A,$A384,Actuals!$D:$D,$D384,Actuals!$B:$B,EOMONTH(DATE(2024,$C384-2,1),0)),
 SUMIFS(Actuals!$F:$F,Actuals!$A:$A,$A384,Actuals!$D:$D,$D384,Actuals!$B:$B,EOMONTH(DATE(2025,$C384-3,1),0))/SUMIFS(Actuals!$F:$F,Actuals!$A:$A,$A384,Actuals!$D:$D,$D384,Actuals!$B:$B,EOMONTH(DATE(2024,$C384-3,1),0))
)</f>
        <v>1.0370525354403599</v>
      </c>
      <c r="P384" s="29">
        <f t="shared" si="30"/>
        <v>274164.85285759316</v>
      </c>
      <c r="Q384" s="2">
        <f t="shared" si="31"/>
        <v>8.0701312048131382E-3</v>
      </c>
      <c r="R384" s="29" t="str">
        <f t="shared" si="32"/>
        <v>1 train date (May-Aug)</v>
      </c>
      <c r="S384" s="29">
        <f t="shared" si="33"/>
        <v>1.0018126307383399</v>
      </c>
      <c r="T384" s="29">
        <f t="shared" si="34"/>
        <v>274372.68060344679</v>
      </c>
      <c r="U384" s="2">
        <f t="shared" si="35"/>
        <v>7.3182093354418245E-3</v>
      </c>
    </row>
    <row r="385" spans="1:21">
      <c r="A385">
        <v>150</v>
      </c>
      <c r="B385" s="1">
        <v>45961</v>
      </c>
      <c r="C385">
        <v>9</v>
      </c>
      <c r="D385">
        <v>51</v>
      </c>
      <c r="E385" t="s">
        <v>7</v>
      </c>
      <c r="F385" s="3">
        <v>275269.70436562493</v>
      </c>
      <c r="G385" s="3">
        <v>276395.39999999997</v>
      </c>
      <c r="H385">
        <v>1</v>
      </c>
      <c r="I385" s="3">
        <v>-1125.6956343750353</v>
      </c>
      <c r="J385" s="3">
        <v>1125.6956343750353</v>
      </c>
      <c r="K385" s="2">
        <v>4.0727726813652998E-3</v>
      </c>
      <c r="L385" s="6">
        <v>-4.0727726813652998E-3</v>
      </c>
      <c r="M385" t="s">
        <v>22</v>
      </c>
      <c r="N385">
        <f>SUMIFS(Actuals!$F:$F,Actuals!$A:$A,$A385,Actuals!$D:$D,$D385,Actuals!$B:$B,EDATE($B385,-12))</f>
        <v>264369.3</v>
      </c>
      <c r="O385">
        <f>AVERAGE(SUMIFS(Actuals!$F:$F,Actuals!$A:$A,$A385,Actuals!$D:$D,$D385,Actuals!$B:$B,EOMONTH(DATE(2025,$C385-1,1),0))/SUMIFS(Actuals!$F:$F,Actuals!$A:$A,$A385,Actuals!$D:$D,$D385,Actuals!$B:$B,EOMONTH(DATE(2024,$C385-1,1),0)),
 SUMIFS(Actuals!$F:$F,Actuals!$A:$A,$A385,Actuals!$D:$D,$D385,Actuals!$B:$B,EOMONTH(DATE(2025,$C385-2,1),0))/SUMIFS(Actuals!$F:$F,Actuals!$A:$A,$A385,Actuals!$D:$D,$D385,Actuals!$B:$B,EOMONTH(DATE(2024,$C385-2,1),0)),
 SUMIFS(Actuals!$F:$F,Actuals!$A:$A,$A385,Actuals!$D:$D,$D385,Actuals!$B:$B,EOMONTH(DATE(2025,$C385-3,1),0))/SUMIFS(Actuals!$F:$F,Actuals!$A:$A,$A385,Actuals!$D:$D,$D385,Actuals!$B:$B,EOMONTH(DATE(2024,$C385-3,1),0))
)</f>
        <v>1.0308120027949881</v>
      </c>
      <c r="P385" s="29">
        <f t="shared" si="30"/>
        <v>272515.04761050903</v>
      </c>
      <c r="Q385" s="2">
        <f t="shared" si="31"/>
        <v>1.4039135200842455E-2</v>
      </c>
      <c r="R385" s="29" t="str">
        <f t="shared" si="32"/>
        <v>2 Test data (Sep-Nov)</v>
      </c>
      <c r="S385" s="29">
        <f t="shared" si="33"/>
        <v>1.0018126307383399</v>
      </c>
      <c r="T385" s="29">
        <f t="shared" si="34"/>
        <v>275768.6666930918</v>
      </c>
      <c r="U385" s="2">
        <f t="shared" si="35"/>
        <v>2.2675243759779115E-3</v>
      </c>
    </row>
    <row r="386" spans="1:21">
      <c r="A386">
        <v>150</v>
      </c>
      <c r="B386" s="1">
        <v>45961</v>
      </c>
      <c r="C386">
        <v>10</v>
      </c>
      <c r="D386">
        <v>51</v>
      </c>
      <c r="E386" t="s">
        <v>7</v>
      </c>
      <c r="F386" s="3">
        <v>276851.27631068695</v>
      </c>
      <c r="G386" s="3">
        <v>276395.39999999997</v>
      </c>
      <c r="H386">
        <v>0</v>
      </c>
      <c r="I386" s="3">
        <v>455.87631068698829</v>
      </c>
      <c r="J386" s="3">
        <v>455.87631068698829</v>
      </c>
      <c r="K386" s="2">
        <v>1.64936287176628E-3</v>
      </c>
      <c r="L386" s="6">
        <v>1.64936287176628E-3</v>
      </c>
      <c r="M386" t="s">
        <v>22</v>
      </c>
      <c r="N386">
        <f>SUMIFS(Actuals!$F:$F,Actuals!$A:$A,$A386,Actuals!$D:$D,$D386,Actuals!$B:$B,EDATE($B386,-12))</f>
        <v>264369.3</v>
      </c>
      <c r="O386">
        <f>AVERAGE(SUMIFS(Actuals!$F:$F,Actuals!$A:$A,$A386,Actuals!$D:$D,$D386,Actuals!$B:$B,EOMONTH(DATE(2025,$C386-1,1),0))/SUMIFS(Actuals!$F:$F,Actuals!$A:$A,$A386,Actuals!$D:$D,$D386,Actuals!$B:$B,EOMONTH(DATE(2024,$C386-1,1),0)),
 SUMIFS(Actuals!$F:$F,Actuals!$A:$A,$A386,Actuals!$D:$D,$D386,Actuals!$B:$B,EOMONTH(DATE(2025,$C386-2,1),0))/SUMIFS(Actuals!$F:$F,Actuals!$A:$A,$A386,Actuals!$D:$D,$D386,Actuals!$B:$B,EOMONTH(DATE(2024,$C386-2,1),0)),
 SUMIFS(Actuals!$F:$F,Actuals!$A:$A,$A386,Actuals!$D:$D,$D386,Actuals!$B:$B,EOMONTH(DATE(2025,$C386-3,1),0))/SUMIFS(Actuals!$F:$F,Actuals!$A:$A,$A386,Actuals!$D:$D,$D386,Actuals!$B:$B,EOMONTH(DATE(2024,$C386-3,1),0))
)</f>
        <v>1.0337179782779258</v>
      </c>
      <c r="P386" s="29">
        <f t="shared" ref="P386:P449" si="36">N386*O386</f>
        <v>273283.29831475043</v>
      </c>
      <c r="Q386" s="2">
        <f t="shared" ref="Q386:Q449" si="37">IFERROR(ABS(P386-G386)/ABS(G386),"")</f>
        <v>1.1259600142583915E-2</v>
      </c>
      <c r="R386" s="29" t="str">
        <f t="shared" ref="R386:R449" si="38">IF(C386&lt;=8,"1 train date (May-Aug)","2 Test data (Sep-Nov)")</f>
        <v>2 Test data (Sep-Nov)</v>
      </c>
      <c r="S386" s="29">
        <f t="shared" ref="S386:S449" si="39">1/(1+AVERAGEIFS($L:$L,$A:$A,$A386,$R:$R,"1 train date (May-Aug)"))</f>
        <v>1.0018126307383399</v>
      </c>
      <c r="T386" s="29">
        <f t="shared" ref="T386:T449" si="40">F386*S386</f>
        <v>277353.10544407635</v>
      </c>
      <c r="U386" s="2">
        <f t="shared" ref="U386:U449" si="41">IFERROR(ABS(T386-G386)/ABS(G386),"")</f>
        <v>3.4649832959462771E-3</v>
      </c>
    </row>
    <row r="387" spans="1:21">
      <c r="A387">
        <v>150</v>
      </c>
      <c r="B387" s="1">
        <v>45991</v>
      </c>
      <c r="C387">
        <v>5</v>
      </c>
      <c r="D387">
        <v>51</v>
      </c>
      <c r="E387" t="s">
        <v>7</v>
      </c>
      <c r="F387" s="3">
        <v>272518.32056541753</v>
      </c>
      <c r="G387" s="3">
        <v>277389.59999999998</v>
      </c>
      <c r="H387">
        <v>6</v>
      </c>
      <c r="I387" s="3">
        <v>-4871.2794345824514</v>
      </c>
      <c r="J387" s="3">
        <v>4871.2794345824514</v>
      </c>
      <c r="K387" s="2">
        <v>1.7561146613219999E-2</v>
      </c>
      <c r="L387" s="6">
        <v>-1.7561146613219999E-2</v>
      </c>
      <c r="M387" t="s">
        <v>22</v>
      </c>
      <c r="N387">
        <f>SUMIFS(Actuals!$F:$F,Actuals!$A:$A,$A387,Actuals!$D:$D,$D387,Actuals!$B:$B,EDATE($B387,-12))</f>
        <v>264621.89999999997</v>
      </c>
      <c r="O387">
        <f>AVERAGE(SUMIFS(Actuals!$F:$F,Actuals!$A:$A,$A387,Actuals!$D:$D,$D387,Actuals!$B:$B,EOMONTH(DATE(2025,$C387-1,1),0))/SUMIFS(Actuals!$F:$F,Actuals!$A:$A,$A387,Actuals!$D:$D,$D387,Actuals!$B:$B,EOMONTH(DATE(2024,$C387-1,1),0)),
 SUMIFS(Actuals!$F:$F,Actuals!$A:$A,$A387,Actuals!$D:$D,$D387,Actuals!$B:$B,EOMONTH(DATE(2025,$C387-2,1),0))/SUMIFS(Actuals!$F:$F,Actuals!$A:$A,$A387,Actuals!$D:$D,$D387,Actuals!$B:$B,EOMONTH(DATE(2024,$C387-2,1),0)),
 SUMIFS(Actuals!$F:$F,Actuals!$A:$A,$A387,Actuals!$D:$D,$D387,Actuals!$B:$B,EOMONTH(DATE(2025,$C387-3,1),0))/SUMIFS(Actuals!$F:$F,Actuals!$A:$A,$A387,Actuals!$D:$D,$D387,Actuals!$B:$B,EOMONTH(DATE(2024,$C387-3,1),0))
)</f>
        <v>1.0673244096425378</v>
      </c>
      <c r="P387" s="29">
        <f t="shared" si="36"/>
        <v>282437.41319598665</v>
      </c>
      <c r="Q387" s="2">
        <f t="shared" si="37"/>
        <v>1.8197557500305252E-2</v>
      </c>
      <c r="R387" s="29" t="str">
        <f t="shared" si="38"/>
        <v>1 train date (May-Aug)</v>
      </c>
      <c r="S387" s="29">
        <f t="shared" si="39"/>
        <v>1.0018126307383399</v>
      </c>
      <c r="T387" s="29">
        <f t="shared" si="40"/>
        <v>273012.2956500352</v>
      </c>
      <c r="U387" s="2">
        <f t="shared" si="41"/>
        <v>1.5780347749031601E-2</v>
      </c>
    </row>
    <row r="388" spans="1:21">
      <c r="A388">
        <v>150</v>
      </c>
      <c r="B388" s="1">
        <v>45991</v>
      </c>
      <c r="C388">
        <v>6</v>
      </c>
      <c r="D388">
        <v>51</v>
      </c>
      <c r="E388" t="s">
        <v>7</v>
      </c>
      <c r="F388" s="3">
        <v>274151.96994634514</v>
      </c>
      <c r="G388" s="3">
        <v>277389.59999999998</v>
      </c>
      <c r="H388">
        <v>5</v>
      </c>
      <c r="I388" s="3">
        <v>-3237.630053654837</v>
      </c>
      <c r="J388" s="3">
        <v>3237.630053654837</v>
      </c>
      <c r="K388" s="2">
        <v>1.16717788037289E-2</v>
      </c>
      <c r="L388" s="6">
        <v>-1.16717788037289E-2</v>
      </c>
      <c r="M388" t="s">
        <v>22</v>
      </c>
      <c r="N388">
        <f>SUMIFS(Actuals!$F:$F,Actuals!$A:$A,$A388,Actuals!$D:$D,$D388,Actuals!$B:$B,EDATE($B388,-12))</f>
        <v>264621.89999999997</v>
      </c>
      <c r="O388">
        <f>AVERAGE(SUMIFS(Actuals!$F:$F,Actuals!$A:$A,$A388,Actuals!$D:$D,$D388,Actuals!$B:$B,EOMONTH(DATE(2025,$C388-1,1),0))/SUMIFS(Actuals!$F:$F,Actuals!$A:$A,$A388,Actuals!$D:$D,$D388,Actuals!$B:$B,EOMONTH(DATE(2024,$C388-1,1),0)),
 SUMIFS(Actuals!$F:$F,Actuals!$A:$A,$A388,Actuals!$D:$D,$D388,Actuals!$B:$B,EOMONTH(DATE(2025,$C388-2,1),0))/SUMIFS(Actuals!$F:$F,Actuals!$A:$A,$A388,Actuals!$D:$D,$D388,Actuals!$B:$B,EOMONTH(DATE(2024,$C388-2,1),0)),
 SUMIFS(Actuals!$F:$F,Actuals!$A:$A,$A388,Actuals!$D:$D,$D388,Actuals!$B:$B,EOMONTH(DATE(2025,$C388-3,1),0))/SUMIFS(Actuals!$F:$F,Actuals!$A:$A,$A388,Actuals!$D:$D,$D388,Actuals!$B:$B,EOMONTH(DATE(2024,$C388-3,1),0))
)</f>
        <v>1.0604404228287896</v>
      </c>
      <c r="P388" s="29">
        <f t="shared" si="36"/>
        <v>280615.75952575763</v>
      </c>
      <c r="Q388" s="2">
        <f t="shared" si="37"/>
        <v>1.1630427116797659E-2</v>
      </c>
      <c r="R388" s="29" t="str">
        <f t="shared" si="38"/>
        <v>1 train date (May-Aug)</v>
      </c>
      <c r="S388" s="29">
        <f t="shared" si="39"/>
        <v>1.0018126307383399</v>
      </c>
      <c r="T388" s="29">
        <f t="shared" si="40"/>
        <v>274648.90623404633</v>
      </c>
      <c r="U388" s="2">
        <f t="shared" si="41"/>
        <v>9.8803046904197174E-3</v>
      </c>
    </row>
    <row r="389" spans="1:21">
      <c r="A389">
        <v>150</v>
      </c>
      <c r="B389" s="1">
        <v>45991</v>
      </c>
      <c r="C389">
        <v>7</v>
      </c>
      <c r="D389">
        <v>51</v>
      </c>
      <c r="E389" t="s">
        <v>7</v>
      </c>
      <c r="F389" s="3">
        <v>276442.971036662</v>
      </c>
      <c r="G389" s="3">
        <v>277389.59999999998</v>
      </c>
      <c r="H389">
        <v>4</v>
      </c>
      <c r="I389" s="3">
        <v>-946.62896333797835</v>
      </c>
      <c r="J389" s="3">
        <v>946.62896333797835</v>
      </c>
      <c r="K389" s="2">
        <v>3.4126332181811398E-3</v>
      </c>
      <c r="L389" s="6">
        <v>-3.4126332181811398E-3</v>
      </c>
      <c r="M389" t="s">
        <v>22</v>
      </c>
      <c r="N389">
        <f>SUMIFS(Actuals!$F:$F,Actuals!$A:$A,$A389,Actuals!$D:$D,$D389,Actuals!$B:$B,EDATE($B389,-12))</f>
        <v>264621.89999999997</v>
      </c>
      <c r="O389">
        <f>AVERAGE(SUMIFS(Actuals!$F:$F,Actuals!$A:$A,$A389,Actuals!$D:$D,$D389,Actuals!$B:$B,EOMONTH(DATE(2025,$C389-1,1),0))/SUMIFS(Actuals!$F:$F,Actuals!$A:$A,$A389,Actuals!$D:$D,$D389,Actuals!$B:$B,EOMONTH(DATE(2024,$C389-1,1),0)),
 SUMIFS(Actuals!$F:$F,Actuals!$A:$A,$A389,Actuals!$D:$D,$D389,Actuals!$B:$B,EOMONTH(DATE(2025,$C389-2,1),0))/SUMIFS(Actuals!$F:$F,Actuals!$A:$A,$A389,Actuals!$D:$D,$D389,Actuals!$B:$B,EOMONTH(DATE(2024,$C389-2,1),0)),
 SUMIFS(Actuals!$F:$F,Actuals!$A:$A,$A389,Actuals!$D:$D,$D389,Actuals!$B:$B,EOMONTH(DATE(2025,$C389-3,1),0))/SUMIFS(Actuals!$F:$F,Actuals!$A:$A,$A389,Actuals!$D:$D,$D389,Actuals!$B:$B,EOMONTH(DATE(2024,$C389-3,1),0))
)</f>
        <v>1.048724338937981</v>
      </c>
      <c r="P389" s="29">
        <f t="shared" si="36"/>
        <v>277515.42714601249</v>
      </c>
      <c r="Q389" s="2">
        <f t="shared" si="37"/>
        <v>4.5361162066822496E-4</v>
      </c>
      <c r="R389" s="29" t="str">
        <f t="shared" si="38"/>
        <v>1 train date (May-Aug)</v>
      </c>
      <c r="S389" s="29">
        <f t="shared" si="39"/>
        <v>1.0018126307383399</v>
      </c>
      <c r="T389" s="29">
        <f t="shared" si="40"/>
        <v>276944.06006336107</v>
      </c>
      <c r="U389" s="2">
        <f t="shared" si="41"/>
        <v>1.6061883237111375E-3</v>
      </c>
    </row>
    <row r="390" spans="1:21">
      <c r="A390">
        <v>150</v>
      </c>
      <c r="B390" s="1">
        <v>45991</v>
      </c>
      <c r="C390">
        <v>8</v>
      </c>
      <c r="D390">
        <v>51</v>
      </c>
      <c r="E390" t="s">
        <v>7</v>
      </c>
      <c r="F390" s="3">
        <v>274560.93471514335</v>
      </c>
      <c r="G390" s="3">
        <v>277389.59999999998</v>
      </c>
      <c r="H390">
        <v>3</v>
      </c>
      <c r="I390" s="3">
        <v>-2828.66528485663</v>
      </c>
      <c r="J390" s="3">
        <v>2828.66528485663</v>
      </c>
      <c r="K390" s="2">
        <v>1.01974453435047E-2</v>
      </c>
      <c r="L390" s="6">
        <v>-1.01974453435047E-2</v>
      </c>
      <c r="M390" t="s">
        <v>22</v>
      </c>
      <c r="N390">
        <f>SUMIFS(Actuals!$F:$F,Actuals!$A:$A,$A390,Actuals!$D:$D,$D390,Actuals!$B:$B,EDATE($B390,-12))</f>
        <v>264621.89999999997</v>
      </c>
      <c r="O390">
        <f>AVERAGE(SUMIFS(Actuals!$F:$F,Actuals!$A:$A,$A390,Actuals!$D:$D,$D390,Actuals!$B:$B,EOMONTH(DATE(2025,$C390-1,1),0))/SUMIFS(Actuals!$F:$F,Actuals!$A:$A,$A390,Actuals!$D:$D,$D390,Actuals!$B:$B,EOMONTH(DATE(2024,$C390-1,1),0)),
 SUMIFS(Actuals!$F:$F,Actuals!$A:$A,$A390,Actuals!$D:$D,$D390,Actuals!$B:$B,EOMONTH(DATE(2025,$C390-2,1),0))/SUMIFS(Actuals!$F:$F,Actuals!$A:$A,$A390,Actuals!$D:$D,$D390,Actuals!$B:$B,EOMONTH(DATE(2024,$C390-2,1),0)),
 SUMIFS(Actuals!$F:$F,Actuals!$A:$A,$A390,Actuals!$D:$D,$D390,Actuals!$B:$B,EOMONTH(DATE(2025,$C390-3,1),0))/SUMIFS(Actuals!$F:$F,Actuals!$A:$A,$A390,Actuals!$D:$D,$D390,Actuals!$B:$B,EOMONTH(DATE(2024,$C390-3,1),0))
)</f>
        <v>1.0370525354403599</v>
      </c>
      <c r="P390" s="29">
        <f t="shared" si="36"/>
        <v>274426.81232804531</v>
      </c>
      <c r="Q390" s="2">
        <f t="shared" si="37"/>
        <v>1.0680961622045897E-2</v>
      </c>
      <c r="R390" s="29" t="str">
        <f t="shared" si="38"/>
        <v>1 train date (May-Aug)</v>
      </c>
      <c r="S390" s="29">
        <f t="shared" si="39"/>
        <v>1.0018126307383399</v>
      </c>
      <c r="T390" s="29">
        <f t="shared" si="40"/>
        <v>275058.61230495537</v>
      </c>
      <c r="U390" s="2">
        <f t="shared" si="41"/>
        <v>8.4032988080468968E-3</v>
      </c>
    </row>
    <row r="391" spans="1:21">
      <c r="A391">
        <v>150</v>
      </c>
      <c r="B391" s="1">
        <v>45991</v>
      </c>
      <c r="C391">
        <v>9</v>
      </c>
      <c r="D391">
        <v>51</v>
      </c>
      <c r="E391" t="s">
        <v>7</v>
      </c>
      <c r="F391" s="3">
        <v>275957.87862653896</v>
      </c>
      <c r="G391" s="3">
        <v>277389.59999999998</v>
      </c>
      <c r="H391">
        <v>2</v>
      </c>
      <c r="I391" s="3">
        <v>-1431.7213734610123</v>
      </c>
      <c r="J391" s="3">
        <v>1431.7213734610123</v>
      </c>
      <c r="K391" s="2">
        <v>5.1614097048375699E-3</v>
      </c>
      <c r="L391" s="6">
        <v>-5.1614097048375699E-3</v>
      </c>
      <c r="M391" t="s">
        <v>22</v>
      </c>
      <c r="N391">
        <f>SUMIFS(Actuals!$F:$F,Actuals!$A:$A,$A391,Actuals!$D:$D,$D391,Actuals!$B:$B,EDATE($B391,-12))</f>
        <v>264621.89999999997</v>
      </c>
      <c r="O391">
        <f>AVERAGE(SUMIFS(Actuals!$F:$F,Actuals!$A:$A,$A391,Actuals!$D:$D,$D391,Actuals!$B:$B,EOMONTH(DATE(2025,$C391-1,1),0))/SUMIFS(Actuals!$F:$F,Actuals!$A:$A,$A391,Actuals!$D:$D,$D391,Actuals!$B:$B,EOMONTH(DATE(2024,$C391-1,1),0)),
 SUMIFS(Actuals!$F:$F,Actuals!$A:$A,$A391,Actuals!$D:$D,$D391,Actuals!$B:$B,EOMONTH(DATE(2025,$C391-2,1),0))/SUMIFS(Actuals!$F:$F,Actuals!$A:$A,$A391,Actuals!$D:$D,$D391,Actuals!$B:$B,EOMONTH(DATE(2024,$C391-2,1),0)),
 SUMIFS(Actuals!$F:$F,Actuals!$A:$A,$A391,Actuals!$D:$D,$D391,Actuals!$B:$B,EOMONTH(DATE(2025,$C391-3,1),0))/SUMIFS(Actuals!$F:$F,Actuals!$A:$A,$A391,Actuals!$D:$D,$D391,Actuals!$B:$B,EOMONTH(DATE(2024,$C391-3,1),0))
)</f>
        <v>1.0308120027949881</v>
      </c>
      <c r="P391" s="29">
        <f t="shared" si="36"/>
        <v>272775.43072241504</v>
      </c>
      <c r="Q391" s="2">
        <f t="shared" si="37"/>
        <v>1.6634254772294771E-2</v>
      </c>
      <c r="R391" s="29" t="str">
        <f t="shared" si="38"/>
        <v>2 Test data (Sep-Nov)</v>
      </c>
      <c r="S391" s="29">
        <f t="shared" si="39"/>
        <v>1.0018126307383399</v>
      </c>
      <c r="T391" s="29">
        <f t="shared" si="40"/>
        <v>276458.0883598245</v>
      </c>
      <c r="U391" s="2">
        <f t="shared" si="41"/>
        <v>3.358134696381835E-3</v>
      </c>
    </row>
    <row r="392" spans="1:21">
      <c r="A392">
        <v>150</v>
      </c>
      <c r="B392" s="1">
        <v>45991</v>
      </c>
      <c r="C392">
        <v>10</v>
      </c>
      <c r="D392">
        <v>51</v>
      </c>
      <c r="E392" t="s">
        <v>7</v>
      </c>
      <c r="F392" s="3">
        <v>278364.69806587632</v>
      </c>
      <c r="G392" s="3">
        <v>277389.59999999998</v>
      </c>
      <c r="H392">
        <v>1</v>
      </c>
      <c r="I392" s="3">
        <v>975.09806587634375</v>
      </c>
      <c r="J392" s="3">
        <v>975.09806587634375</v>
      </c>
      <c r="K392" s="2">
        <v>3.5152654096488999E-3</v>
      </c>
      <c r="L392" s="6">
        <v>3.5152654096488999E-3</v>
      </c>
      <c r="M392" t="s">
        <v>22</v>
      </c>
      <c r="N392">
        <f>SUMIFS(Actuals!$F:$F,Actuals!$A:$A,$A392,Actuals!$D:$D,$D392,Actuals!$B:$B,EDATE($B392,-12))</f>
        <v>264621.89999999997</v>
      </c>
      <c r="O392">
        <f>AVERAGE(SUMIFS(Actuals!$F:$F,Actuals!$A:$A,$A392,Actuals!$D:$D,$D392,Actuals!$B:$B,EOMONTH(DATE(2025,$C392-1,1),0))/SUMIFS(Actuals!$F:$F,Actuals!$A:$A,$A392,Actuals!$D:$D,$D392,Actuals!$B:$B,EOMONTH(DATE(2024,$C392-1,1),0)),
 SUMIFS(Actuals!$F:$F,Actuals!$A:$A,$A392,Actuals!$D:$D,$D392,Actuals!$B:$B,EOMONTH(DATE(2025,$C392-2,1),0))/SUMIFS(Actuals!$F:$F,Actuals!$A:$A,$A392,Actuals!$D:$D,$D392,Actuals!$B:$B,EOMONTH(DATE(2024,$C392-2,1),0)),
 SUMIFS(Actuals!$F:$F,Actuals!$A:$A,$A392,Actuals!$D:$D,$D392,Actuals!$B:$B,EOMONTH(DATE(2025,$C392-3,1),0))/SUMIFS(Actuals!$F:$F,Actuals!$A:$A,$A392,Actuals!$D:$D,$D392,Actuals!$B:$B,EOMONTH(DATE(2024,$C392-3,1),0))
)</f>
        <v>1.0337179782779258</v>
      </c>
      <c r="P392" s="29">
        <f t="shared" si="36"/>
        <v>273544.41547606338</v>
      </c>
      <c r="Q392" s="2">
        <f t="shared" si="37"/>
        <v>1.3862035649269454E-2</v>
      </c>
      <c r="R392" s="29" t="str">
        <f t="shared" si="38"/>
        <v>2 Test data (Sep-Nov)</v>
      </c>
      <c r="S392" s="29">
        <f t="shared" si="39"/>
        <v>1.0018126307383399</v>
      </c>
      <c r="T392" s="29">
        <f t="shared" si="40"/>
        <v>278869.27047405922</v>
      </c>
      <c r="U392" s="2">
        <f t="shared" si="41"/>
        <v>5.3342680261236888E-3</v>
      </c>
    </row>
    <row r="393" spans="1:21">
      <c r="A393">
        <v>150</v>
      </c>
      <c r="B393" s="1">
        <v>45991</v>
      </c>
      <c r="C393">
        <v>11</v>
      </c>
      <c r="D393">
        <v>51</v>
      </c>
      <c r="E393" t="s">
        <v>7</v>
      </c>
      <c r="F393" s="3">
        <v>276671.79539999994</v>
      </c>
      <c r="G393" s="3">
        <v>277389.59999999998</v>
      </c>
      <c r="H393">
        <v>0</v>
      </c>
      <c r="I393" s="3">
        <v>-717.80460000003222</v>
      </c>
      <c r="J393" s="3">
        <v>717.80460000003222</v>
      </c>
      <c r="K393" s="2">
        <v>2.5877127332821102E-3</v>
      </c>
      <c r="L393" s="6">
        <v>-2.5877127332821102E-3</v>
      </c>
      <c r="M393" t="s">
        <v>22</v>
      </c>
      <c r="N393">
        <f>SUMIFS(Actuals!$F:$F,Actuals!$A:$A,$A393,Actuals!$D:$D,$D393,Actuals!$B:$B,EDATE($B393,-12))</f>
        <v>264621.89999999997</v>
      </c>
      <c r="O393">
        <f>AVERAGE(SUMIFS(Actuals!$F:$F,Actuals!$A:$A,$A393,Actuals!$D:$D,$D393,Actuals!$B:$B,EOMONTH(DATE(2025,$C393-1,1),0))/SUMIFS(Actuals!$F:$F,Actuals!$A:$A,$A393,Actuals!$D:$D,$D393,Actuals!$B:$B,EOMONTH(DATE(2024,$C393-1,1),0)),
 SUMIFS(Actuals!$F:$F,Actuals!$A:$A,$A393,Actuals!$D:$D,$D393,Actuals!$B:$B,EOMONTH(DATE(2025,$C393-2,1),0))/SUMIFS(Actuals!$F:$F,Actuals!$A:$A,$A393,Actuals!$D:$D,$D393,Actuals!$B:$B,EOMONTH(DATE(2024,$C393-2,1),0)),
 SUMIFS(Actuals!$F:$F,Actuals!$A:$A,$A393,Actuals!$D:$D,$D393,Actuals!$B:$B,EOMONTH(DATE(2025,$C393-3,1),0))/SUMIFS(Actuals!$F:$F,Actuals!$A:$A,$A393,Actuals!$D:$D,$D393,Actuals!$B:$B,EOMONTH(DATE(2024,$C393-3,1),0))
)</f>
        <v>1.039524958702305</v>
      </c>
      <c r="P393" s="29">
        <f t="shared" si="36"/>
        <v>275081.06966922543</v>
      </c>
      <c r="Q393" s="2">
        <f t="shared" si="37"/>
        <v>8.3223391604247202E-3</v>
      </c>
      <c r="R393" s="29" t="str">
        <f t="shared" si="38"/>
        <v>2 Test data (Sep-Nov)</v>
      </c>
      <c r="S393" s="29">
        <f t="shared" si="39"/>
        <v>1.0018126307383399</v>
      </c>
      <c r="T393" s="29">
        <f t="shared" si="40"/>
        <v>277173.2992007737</v>
      </c>
      <c r="U393" s="2">
        <f t="shared" si="41"/>
        <v>7.7977256258443702E-4</v>
      </c>
    </row>
    <row r="394" spans="1:21">
      <c r="A394">
        <v>2370</v>
      </c>
      <c r="B394" s="1">
        <v>45808</v>
      </c>
      <c r="C394">
        <v>5</v>
      </c>
      <c r="D394">
        <v>51</v>
      </c>
      <c r="E394" t="s">
        <v>7</v>
      </c>
      <c r="F394" s="3">
        <v>29458.900244443037</v>
      </c>
      <c r="G394" s="3">
        <v>23274.6</v>
      </c>
      <c r="H394">
        <v>0</v>
      </c>
      <c r="I394" s="3">
        <v>6184.3002444430385</v>
      </c>
      <c r="J394" s="3">
        <v>6184.3002444430385</v>
      </c>
      <c r="K394" s="2">
        <v>0.265710269755142</v>
      </c>
      <c r="L394" s="6">
        <v>0.265710269755142</v>
      </c>
      <c r="M394" t="s">
        <v>26</v>
      </c>
      <c r="N394">
        <f>SUMIFS(Actuals!$F:$F,Actuals!$A:$A,$A394,Actuals!$D:$D,$D394,Actuals!$B:$B,EDATE($B394,-12))</f>
        <v>41172.6</v>
      </c>
      <c r="O394">
        <f>AVERAGE(SUMIFS(Actuals!$F:$F,Actuals!$A:$A,$A394,Actuals!$D:$D,$D394,Actuals!$B:$B,EOMONTH(DATE(2025,$C394-1,1),0))/SUMIFS(Actuals!$F:$F,Actuals!$A:$A,$A394,Actuals!$D:$D,$D394,Actuals!$B:$B,EOMONTH(DATE(2024,$C394-1,1),0)),
 SUMIFS(Actuals!$F:$F,Actuals!$A:$A,$A394,Actuals!$D:$D,$D394,Actuals!$B:$B,EOMONTH(DATE(2025,$C394-2,1),0))/SUMIFS(Actuals!$F:$F,Actuals!$A:$A,$A394,Actuals!$D:$D,$D394,Actuals!$B:$B,EOMONTH(DATE(2024,$C394-2,1),0)),
 SUMIFS(Actuals!$F:$F,Actuals!$A:$A,$A394,Actuals!$D:$D,$D394,Actuals!$B:$B,EOMONTH(DATE(2025,$C394-3,1),0))/SUMIFS(Actuals!$F:$F,Actuals!$A:$A,$A394,Actuals!$D:$D,$D394,Actuals!$B:$B,EOMONTH(DATE(2024,$C394-3,1),0))
)</f>
        <v>0.77942692409710712</v>
      </c>
      <c r="P394" s="29">
        <f t="shared" si="36"/>
        <v>32091.03297508055</v>
      </c>
      <c r="Q394" s="2">
        <f t="shared" si="37"/>
        <v>0.37880062278537774</v>
      </c>
      <c r="R394" s="29" t="str">
        <f t="shared" si="38"/>
        <v>1 train date (May-Aug)</v>
      </c>
      <c r="S394" s="29">
        <f t="shared" si="39"/>
        <v>1.1836764017367896</v>
      </c>
      <c r="T394" s="29">
        <f t="shared" si="40"/>
        <v>34869.805040465362</v>
      </c>
      <c r="U394" s="2">
        <f t="shared" si="41"/>
        <v>0.49819137774506822</v>
      </c>
    </row>
    <row r="395" spans="1:21">
      <c r="A395">
        <v>2370</v>
      </c>
      <c r="B395" s="1">
        <v>45838</v>
      </c>
      <c r="C395">
        <v>5</v>
      </c>
      <c r="D395">
        <v>51</v>
      </c>
      <c r="E395" t="s">
        <v>7</v>
      </c>
      <c r="F395" s="3">
        <v>29797.970094520017</v>
      </c>
      <c r="G395" s="3">
        <v>23141.1</v>
      </c>
      <c r="H395">
        <v>1</v>
      </c>
      <c r="I395" s="3">
        <v>6656.870094520018</v>
      </c>
      <c r="J395" s="3">
        <v>6656.870094520018</v>
      </c>
      <c r="K395" s="2">
        <v>0.28766437613251</v>
      </c>
      <c r="L395" s="6">
        <v>0.28766437613251</v>
      </c>
      <c r="M395" t="s">
        <v>26</v>
      </c>
      <c r="N395">
        <f>SUMIFS(Actuals!$F:$F,Actuals!$A:$A,$A395,Actuals!$D:$D,$D395,Actuals!$B:$B,EDATE($B395,-12))</f>
        <v>42076.2</v>
      </c>
      <c r="O395">
        <f>AVERAGE(SUMIFS(Actuals!$F:$F,Actuals!$A:$A,$A395,Actuals!$D:$D,$D395,Actuals!$B:$B,EOMONTH(DATE(2025,$C395-1,1),0))/SUMIFS(Actuals!$F:$F,Actuals!$A:$A,$A395,Actuals!$D:$D,$D395,Actuals!$B:$B,EOMONTH(DATE(2024,$C395-1,1),0)),
 SUMIFS(Actuals!$F:$F,Actuals!$A:$A,$A395,Actuals!$D:$D,$D395,Actuals!$B:$B,EOMONTH(DATE(2025,$C395-2,1),0))/SUMIFS(Actuals!$F:$F,Actuals!$A:$A,$A395,Actuals!$D:$D,$D395,Actuals!$B:$B,EOMONTH(DATE(2024,$C395-2,1),0)),
 SUMIFS(Actuals!$F:$F,Actuals!$A:$A,$A395,Actuals!$D:$D,$D395,Actuals!$B:$B,EOMONTH(DATE(2025,$C395-3,1),0))/SUMIFS(Actuals!$F:$F,Actuals!$A:$A,$A395,Actuals!$D:$D,$D395,Actuals!$B:$B,EOMONTH(DATE(2024,$C395-3,1),0))
)</f>
        <v>0.77942692409710712</v>
      </c>
      <c r="P395" s="29">
        <f t="shared" si="36"/>
        <v>32795.323143694695</v>
      </c>
      <c r="Q395" s="2">
        <f t="shared" si="37"/>
        <v>0.41718946565611392</v>
      </c>
      <c r="R395" s="29" t="str">
        <f t="shared" si="38"/>
        <v>1 train date (May-Aug)</v>
      </c>
      <c r="S395" s="29">
        <f t="shared" si="39"/>
        <v>1.1836764017367896</v>
      </c>
      <c r="T395" s="29">
        <f t="shared" si="40"/>
        <v>35271.154020541915</v>
      </c>
      <c r="U395" s="2">
        <f t="shared" si="41"/>
        <v>0.52417793538517687</v>
      </c>
    </row>
    <row r="396" spans="1:21">
      <c r="A396">
        <v>2370</v>
      </c>
      <c r="B396" s="1">
        <v>45838</v>
      </c>
      <c r="C396">
        <v>6</v>
      </c>
      <c r="D396">
        <v>51</v>
      </c>
      <c r="E396" t="s">
        <v>7</v>
      </c>
      <c r="F396" s="3">
        <v>29797.970094520017</v>
      </c>
      <c r="G396" s="3">
        <v>23141.1</v>
      </c>
      <c r="H396">
        <v>0</v>
      </c>
      <c r="I396" s="3">
        <v>6656.870094520018</v>
      </c>
      <c r="J396" s="3">
        <v>6656.870094520018</v>
      </c>
      <c r="K396" s="2">
        <v>0.28766437613251</v>
      </c>
      <c r="L396" s="6">
        <v>0.28766437613251</v>
      </c>
      <c r="M396" t="s">
        <v>26</v>
      </c>
      <c r="N396">
        <f>SUMIFS(Actuals!$F:$F,Actuals!$A:$A,$A396,Actuals!$D:$D,$D396,Actuals!$B:$B,EDATE($B396,-12))</f>
        <v>42076.2</v>
      </c>
      <c r="O396">
        <f>AVERAGE(SUMIFS(Actuals!$F:$F,Actuals!$A:$A,$A396,Actuals!$D:$D,$D396,Actuals!$B:$B,EOMONTH(DATE(2025,$C396-1,1),0))/SUMIFS(Actuals!$F:$F,Actuals!$A:$A,$A396,Actuals!$D:$D,$D396,Actuals!$B:$B,EOMONTH(DATE(2024,$C396-1,1),0)),
 SUMIFS(Actuals!$F:$F,Actuals!$A:$A,$A396,Actuals!$D:$D,$D396,Actuals!$B:$B,EOMONTH(DATE(2025,$C396-2,1),0))/SUMIFS(Actuals!$F:$F,Actuals!$A:$A,$A396,Actuals!$D:$D,$D396,Actuals!$B:$B,EOMONTH(DATE(2024,$C396-2,1),0)),
 SUMIFS(Actuals!$F:$F,Actuals!$A:$A,$A396,Actuals!$D:$D,$D396,Actuals!$B:$B,EOMONTH(DATE(2025,$C396-3,1),0))/SUMIFS(Actuals!$F:$F,Actuals!$A:$A,$A396,Actuals!$D:$D,$D396,Actuals!$B:$B,EOMONTH(DATE(2024,$C396-3,1),0))
)</f>
        <v>0.67647026212697969</v>
      </c>
      <c r="P396" s="29">
        <f t="shared" si="36"/>
        <v>28463.298043307223</v>
      </c>
      <c r="Q396" s="2">
        <f t="shared" si="37"/>
        <v>0.22998898251626865</v>
      </c>
      <c r="R396" s="29" t="str">
        <f t="shared" si="38"/>
        <v>1 train date (May-Aug)</v>
      </c>
      <c r="S396" s="29">
        <f t="shared" si="39"/>
        <v>1.1836764017367896</v>
      </c>
      <c r="T396" s="29">
        <f t="shared" si="40"/>
        <v>35271.154020541915</v>
      </c>
      <c r="U396" s="2">
        <f t="shared" si="41"/>
        <v>0.52417793538517687</v>
      </c>
    </row>
    <row r="397" spans="1:21">
      <c r="A397">
        <v>2370</v>
      </c>
      <c r="B397" s="1">
        <v>45869</v>
      </c>
      <c r="C397">
        <v>5</v>
      </c>
      <c r="D397">
        <v>51</v>
      </c>
      <c r="E397" t="s">
        <v>7</v>
      </c>
      <c r="F397" s="3">
        <v>30159.644601268821</v>
      </c>
      <c r="G397" s="3">
        <v>22202.399999999998</v>
      </c>
      <c r="H397">
        <v>2</v>
      </c>
      <c r="I397" s="3">
        <v>7957.2446012688233</v>
      </c>
      <c r="J397" s="3">
        <v>7957.2446012688233</v>
      </c>
      <c r="K397" s="2">
        <v>0.35839569601794502</v>
      </c>
      <c r="L397" s="6">
        <v>0.35839569601794502</v>
      </c>
      <c r="M397" t="s">
        <v>26</v>
      </c>
      <c r="N397">
        <f>SUMIFS(Actuals!$F:$F,Actuals!$A:$A,$A397,Actuals!$D:$D,$D397,Actuals!$B:$B,EDATE($B397,-12))</f>
        <v>33249.9</v>
      </c>
      <c r="O397">
        <f>AVERAGE(SUMIFS(Actuals!$F:$F,Actuals!$A:$A,$A397,Actuals!$D:$D,$D397,Actuals!$B:$B,EOMONTH(DATE(2025,$C397-1,1),0))/SUMIFS(Actuals!$F:$F,Actuals!$A:$A,$A397,Actuals!$D:$D,$D397,Actuals!$B:$B,EOMONTH(DATE(2024,$C397-1,1),0)),
 SUMIFS(Actuals!$F:$F,Actuals!$A:$A,$A397,Actuals!$D:$D,$D397,Actuals!$B:$B,EOMONTH(DATE(2025,$C397-2,1),0))/SUMIFS(Actuals!$F:$F,Actuals!$A:$A,$A397,Actuals!$D:$D,$D397,Actuals!$B:$B,EOMONTH(DATE(2024,$C397-2,1),0)),
 SUMIFS(Actuals!$F:$F,Actuals!$A:$A,$A397,Actuals!$D:$D,$D397,Actuals!$B:$B,EOMONTH(DATE(2025,$C397-3,1),0))/SUMIFS(Actuals!$F:$F,Actuals!$A:$A,$A397,Actuals!$D:$D,$D397,Actuals!$B:$B,EOMONTH(DATE(2024,$C397-3,1),0))
)</f>
        <v>0.77942692409710712</v>
      </c>
      <c r="P397" s="29">
        <f t="shared" si="36"/>
        <v>25915.867283536405</v>
      </c>
      <c r="Q397" s="2">
        <f t="shared" si="37"/>
        <v>0.16725521941485638</v>
      </c>
      <c r="R397" s="29" t="str">
        <f t="shared" si="38"/>
        <v>1 train date (May-Aug)</v>
      </c>
      <c r="S397" s="29">
        <f t="shared" si="39"/>
        <v>1.1836764017367896</v>
      </c>
      <c r="T397" s="29">
        <f t="shared" si="40"/>
        <v>35699.259599290272</v>
      </c>
      <c r="U397" s="2">
        <f t="shared" si="41"/>
        <v>0.60790092959726316</v>
      </c>
    </row>
    <row r="398" spans="1:21">
      <c r="A398">
        <v>2370</v>
      </c>
      <c r="B398" s="1">
        <v>45869</v>
      </c>
      <c r="C398">
        <v>6</v>
      </c>
      <c r="D398">
        <v>51</v>
      </c>
      <c r="E398" t="s">
        <v>7</v>
      </c>
      <c r="F398" s="3">
        <v>30159.644601268821</v>
      </c>
      <c r="G398" s="3">
        <v>22202.399999999998</v>
      </c>
      <c r="H398">
        <v>1</v>
      </c>
      <c r="I398" s="3">
        <v>7957.2446012688233</v>
      </c>
      <c r="J398" s="3">
        <v>7957.2446012688233</v>
      </c>
      <c r="K398" s="2">
        <v>0.35839569601794502</v>
      </c>
      <c r="L398" s="6">
        <v>0.35839569601794502</v>
      </c>
      <c r="M398" t="s">
        <v>26</v>
      </c>
      <c r="N398">
        <f>SUMIFS(Actuals!$F:$F,Actuals!$A:$A,$A398,Actuals!$D:$D,$D398,Actuals!$B:$B,EDATE($B398,-12))</f>
        <v>33249.9</v>
      </c>
      <c r="O398">
        <f>AVERAGE(SUMIFS(Actuals!$F:$F,Actuals!$A:$A,$A398,Actuals!$D:$D,$D398,Actuals!$B:$B,EOMONTH(DATE(2025,$C398-1,1),0))/SUMIFS(Actuals!$F:$F,Actuals!$A:$A,$A398,Actuals!$D:$D,$D398,Actuals!$B:$B,EOMONTH(DATE(2024,$C398-1,1),0)),
 SUMIFS(Actuals!$F:$F,Actuals!$A:$A,$A398,Actuals!$D:$D,$D398,Actuals!$B:$B,EOMONTH(DATE(2025,$C398-2,1),0))/SUMIFS(Actuals!$F:$F,Actuals!$A:$A,$A398,Actuals!$D:$D,$D398,Actuals!$B:$B,EOMONTH(DATE(2024,$C398-2,1),0)),
 SUMIFS(Actuals!$F:$F,Actuals!$A:$A,$A398,Actuals!$D:$D,$D398,Actuals!$B:$B,EOMONTH(DATE(2025,$C398-3,1),0))/SUMIFS(Actuals!$F:$F,Actuals!$A:$A,$A398,Actuals!$D:$D,$D398,Actuals!$B:$B,EOMONTH(DATE(2024,$C398-3,1),0))
)</f>
        <v>0.67647026212697969</v>
      </c>
      <c r="P398" s="29">
        <f t="shared" si="36"/>
        <v>22492.568568695864</v>
      </c>
      <c r="Q398" s="2">
        <f t="shared" si="37"/>
        <v>1.3069243356387882E-2</v>
      </c>
      <c r="R398" s="29" t="str">
        <f t="shared" si="38"/>
        <v>1 train date (May-Aug)</v>
      </c>
      <c r="S398" s="29">
        <f t="shared" si="39"/>
        <v>1.1836764017367896</v>
      </c>
      <c r="T398" s="29">
        <f t="shared" si="40"/>
        <v>35699.259599290272</v>
      </c>
      <c r="U398" s="2">
        <f t="shared" si="41"/>
        <v>0.60790092959726316</v>
      </c>
    </row>
    <row r="399" spans="1:21">
      <c r="A399">
        <v>2370</v>
      </c>
      <c r="B399" s="1">
        <v>45869</v>
      </c>
      <c r="C399">
        <v>7</v>
      </c>
      <c r="D399">
        <v>51</v>
      </c>
      <c r="E399" t="s">
        <v>7</v>
      </c>
      <c r="F399" s="3">
        <v>24298.155000000002</v>
      </c>
      <c r="G399" s="3">
        <v>22202.399999999998</v>
      </c>
      <c r="H399">
        <v>0</v>
      </c>
      <c r="I399" s="3">
        <v>2095.7550000000047</v>
      </c>
      <c r="J399" s="3">
        <v>2095.7550000000047</v>
      </c>
      <c r="K399" s="2">
        <v>9.4393173710950407E-2</v>
      </c>
      <c r="L399" s="6">
        <v>9.4393173710950407E-2</v>
      </c>
      <c r="M399" t="s">
        <v>26</v>
      </c>
      <c r="N399">
        <f>SUMIFS(Actuals!$F:$F,Actuals!$A:$A,$A399,Actuals!$D:$D,$D399,Actuals!$B:$B,EDATE($B399,-12))</f>
        <v>33249.9</v>
      </c>
      <c r="O399">
        <f>AVERAGE(SUMIFS(Actuals!$F:$F,Actuals!$A:$A,$A399,Actuals!$D:$D,$D399,Actuals!$B:$B,EOMONTH(DATE(2025,$C399-1,1),0))/SUMIFS(Actuals!$F:$F,Actuals!$A:$A,$A399,Actuals!$D:$D,$D399,Actuals!$B:$B,EOMONTH(DATE(2024,$C399-1,1),0)),
 SUMIFS(Actuals!$F:$F,Actuals!$A:$A,$A399,Actuals!$D:$D,$D399,Actuals!$B:$B,EOMONTH(DATE(2025,$C399-2,1),0))/SUMIFS(Actuals!$F:$F,Actuals!$A:$A,$A399,Actuals!$D:$D,$D399,Actuals!$B:$B,EOMONTH(DATE(2024,$C399-2,1),0)),
 SUMIFS(Actuals!$F:$F,Actuals!$A:$A,$A399,Actuals!$D:$D,$D399,Actuals!$B:$B,EOMONTH(DATE(2025,$C399-3,1),0))/SUMIFS(Actuals!$F:$F,Actuals!$A:$A,$A399,Actuals!$D:$D,$D399,Actuals!$B:$B,EOMONTH(DATE(2024,$C399-3,1),0))
)</f>
        <v>0.56018034408390094</v>
      </c>
      <c r="P399" s="29">
        <f t="shared" si="36"/>
        <v>18625.940422755299</v>
      </c>
      <c r="Q399" s="2">
        <f t="shared" si="37"/>
        <v>0.16108436823247485</v>
      </c>
      <c r="R399" s="29" t="str">
        <f t="shared" si="38"/>
        <v>1 train date (May-Aug)</v>
      </c>
      <c r="S399" s="29">
        <f t="shared" si="39"/>
        <v>1.1836764017367896</v>
      </c>
      <c r="T399" s="29">
        <f t="shared" si="40"/>
        <v>28761.152679242787</v>
      </c>
      <c r="U399" s="2">
        <f t="shared" si="41"/>
        <v>0.2954073739434831</v>
      </c>
    </row>
    <row r="400" spans="1:21">
      <c r="A400">
        <v>2370</v>
      </c>
      <c r="B400" s="1">
        <v>45900</v>
      </c>
      <c r="C400">
        <v>5</v>
      </c>
      <c r="D400">
        <v>51</v>
      </c>
      <c r="E400" t="s">
        <v>7</v>
      </c>
      <c r="F400" s="3">
        <v>30510.0167796817</v>
      </c>
      <c r="G400" s="3">
        <v>27085.200000000001</v>
      </c>
      <c r="H400">
        <v>3</v>
      </c>
      <c r="I400" s="3">
        <v>3424.8167796816997</v>
      </c>
      <c r="J400" s="3">
        <v>3424.8167796816997</v>
      </c>
      <c r="K400" s="2">
        <v>0.126446058352226</v>
      </c>
      <c r="L400" s="6">
        <v>0.126446058352226</v>
      </c>
      <c r="M400" t="s">
        <v>26</v>
      </c>
      <c r="N400">
        <f>SUMIFS(Actuals!$F:$F,Actuals!$A:$A,$A400,Actuals!$D:$D,$D400,Actuals!$B:$B,EDATE($B400,-12))</f>
        <v>37240.5</v>
      </c>
      <c r="O400">
        <f>AVERAGE(SUMIFS(Actuals!$F:$F,Actuals!$A:$A,$A400,Actuals!$D:$D,$D400,Actuals!$B:$B,EOMONTH(DATE(2025,$C400-1,1),0))/SUMIFS(Actuals!$F:$F,Actuals!$A:$A,$A400,Actuals!$D:$D,$D400,Actuals!$B:$B,EOMONTH(DATE(2024,$C400-1,1),0)),
 SUMIFS(Actuals!$F:$F,Actuals!$A:$A,$A400,Actuals!$D:$D,$D400,Actuals!$B:$B,EOMONTH(DATE(2025,$C400-2,1),0))/SUMIFS(Actuals!$F:$F,Actuals!$A:$A,$A400,Actuals!$D:$D,$D400,Actuals!$B:$B,EOMONTH(DATE(2024,$C400-2,1),0)),
 SUMIFS(Actuals!$F:$F,Actuals!$A:$A,$A400,Actuals!$D:$D,$D400,Actuals!$B:$B,EOMONTH(DATE(2025,$C400-3,1),0))/SUMIFS(Actuals!$F:$F,Actuals!$A:$A,$A400,Actuals!$D:$D,$D400,Actuals!$B:$B,EOMONTH(DATE(2024,$C400-3,1),0))
)</f>
        <v>0.77942692409710712</v>
      </c>
      <c r="P400" s="29">
        <f t="shared" si="36"/>
        <v>29026.248366838317</v>
      </c>
      <c r="Q400" s="2">
        <f t="shared" si="37"/>
        <v>7.1664538819662282E-2</v>
      </c>
      <c r="R400" s="29" t="str">
        <f t="shared" si="38"/>
        <v>1 train date (May-Aug)</v>
      </c>
      <c r="S400" s="29">
        <f t="shared" si="39"/>
        <v>1.1836764017367896</v>
      </c>
      <c r="T400" s="29">
        <f t="shared" si="40"/>
        <v>36113.986878702708</v>
      </c>
      <c r="U400" s="2">
        <f t="shared" si="41"/>
        <v>0.33334761710095206</v>
      </c>
    </row>
    <row r="401" spans="1:21">
      <c r="A401">
        <v>2370</v>
      </c>
      <c r="B401" s="1">
        <v>45900</v>
      </c>
      <c r="C401">
        <v>6</v>
      </c>
      <c r="D401">
        <v>51</v>
      </c>
      <c r="E401" t="s">
        <v>7</v>
      </c>
      <c r="F401" s="3">
        <v>30510.0167796817</v>
      </c>
      <c r="G401" s="3">
        <v>27085.200000000001</v>
      </c>
      <c r="H401">
        <v>2</v>
      </c>
      <c r="I401" s="3">
        <v>3424.8167796816997</v>
      </c>
      <c r="J401" s="3">
        <v>3424.8167796816997</v>
      </c>
      <c r="K401" s="2">
        <v>0.126446058352226</v>
      </c>
      <c r="L401" s="6">
        <v>0.126446058352226</v>
      </c>
      <c r="M401" t="s">
        <v>26</v>
      </c>
      <c r="N401">
        <f>SUMIFS(Actuals!$F:$F,Actuals!$A:$A,$A401,Actuals!$D:$D,$D401,Actuals!$B:$B,EDATE($B401,-12))</f>
        <v>37240.5</v>
      </c>
      <c r="O401">
        <f>AVERAGE(SUMIFS(Actuals!$F:$F,Actuals!$A:$A,$A401,Actuals!$D:$D,$D401,Actuals!$B:$B,EOMONTH(DATE(2025,$C401-1,1),0))/SUMIFS(Actuals!$F:$F,Actuals!$A:$A,$A401,Actuals!$D:$D,$D401,Actuals!$B:$B,EOMONTH(DATE(2024,$C401-1,1),0)),
 SUMIFS(Actuals!$F:$F,Actuals!$A:$A,$A401,Actuals!$D:$D,$D401,Actuals!$B:$B,EOMONTH(DATE(2025,$C401-2,1),0))/SUMIFS(Actuals!$F:$F,Actuals!$A:$A,$A401,Actuals!$D:$D,$D401,Actuals!$B:$B,EOMONTH(DATE(2024,$C401-2,1),0)),
 SUMIFS(Actuals!$F:$F,Actuals!$A:$A,$A401,Actuals!$D:$D,$D401,Actuals!$B:$B,EOMONTH(DATE(2025,$C401-3,1),0))/SUMIFS(Actuals!$F:$F,Actuals!$A:$A,$A401,Actuals!$D:$D,$D401,Actuals!$B:$B,EOMONTH(DATE(2024,$C401-3,1),0))
)</f>
        <v>0.67647026212697969</v>
      </c>
      <c r="P401" s="29">
        <f t="shared" si="36"/>
        <v>25192.090796739787</v>
      </c>
      <c r="Q401" s="2">
        <f t="shared" si="37"/>
        <v>6.9894599384911826E-2</v>
      </c>
      <c r="R401" s="29" t="str">
        <f t="shared" si="38"/>
        <v>1 train date (May-Aug)</v>
      </c>
      <c r="S401" s="29">
        <f t="shared" si="39"/>
        <v>1.1836764017367896</v>
      </c>
      <c r="T401" s="29">
        <f t="shared" si="40"/>
        <v>36113.986878702708</v>
      </c>
      <c r="U401" s="2">
        <f t="shared" si="41"/>
        <v>0.33334761710095206</v>
      </c>
    </row>
    <row r="402" spans="1:21">
      <c r="A402">
        <v>2370</v>
      </c>
      <c r="B402" s="1">
        <v>45900</v>
      </c>
      <c r="C402">
        <v>7</v>
      </c>
      <c r="D402">
        <v>51</v>
      </c>
      <c r="E402" t="s">
        <v>7</v>
      </c>
      <c r="F402" s="3">
        <v>24541.136550000003</v>
      </c>
      <c r="G402" s="3">
        <v>27085.200000000001</v>
      </c>
      <c r="H402">
        <v>1</v>
      </c>
      <c r="I402" s="3">
        <v>-2544.0634499999978</v>
      </c>
      <c r="J402" s="3">
        <v>2544.0634499999978</v>
      </c>
      <c r="K402" s="2">
        <v>9.3928176642594396E-2</v>
      </c>
      <c r="L402" s="6">
        <v>-9.3928176642594396E-2</v>
      </c>
      <c r="M402" t="s">
        <v>26</v>
      </c>
      <c r="N402">
        <f>SUMIFS(Actuals!$F:$F,Actuals!$A:$A,$A402,Actuals!$D:$D,$D402,Actuals!$B:$B,EDATE($B402,-12))</f>
        <v>37240.5</v>
      </c>
      <c r="O402">
        <f>AVERAGE(SUMIFS(Actuals!$F:$F,Actuals!$A:$A,$A402,Actuals!$D:$D,$D402,Actuals!$B:$B,EOMONTH(DATE(2025,$C402-1,1),0))/SUMIFS(Actuals!$F:$F,Actuals!$A:$A,$A402,Actuals!$D:$D,$D402,Actuals!$B:$B,EOMONTH(DATE(2024,$C402-1,1),0)),
 SUMIFS(Actuals!$F:$F,Actuals!$A:$A,$A402,Actuals!$D:$D,$D402,Actuals!$B:$B,EOMONTH(DATE(2025,$C402-2,1),0))/SUMIFS(Actuals!$F:$F,Actuals!$A:$A,$A402,Actuals!$D:$D,$D402,Actuals!$B:$B,EOMONTH(DATE(2024,$C402-2,1),0)),
 SUMIFS(Actuals!$F:$F,Actuals!$A:$A,$A402,Actuals!$D:$D,$D402,Actuals!$B:$B,EOMONTH(DATE(2025,$C402-3,1),0))/SUMIFS(Actuals!$F:$F,Actuals!$A:$A,$A402,Actuals!$D:$D,$D402,Actuals!$B:$B,EOMONTH(DATE(2024,$C402-3,1),0))
)</f>
        <v>0.56018034408390094</v>
      </c>
      <c r="P402" s="29">
        <f t="shared" si="36"/>
        <v>20861.396103856514</v>
      </c>
      <c r="Q402" s="2">
        <f t="shared" si="37"/>
        <v>0.22978615244279113</v>
      </c>
      <c r="R402" s="29" t="str">
        <f t="shared" si="38"/>
        <v>1 train date (May-Aug)</v>
      </c>
      <c r="S402" s="29">
        <f t="shared" si="39"/>
        <v>1.1836764017367896</v>
      </c>
      <c r="T402" s="29">
        <f t="shared" si="40"/>
        <v>29048.764206035212</v>
      </c>
      <c r="U402" s="2">
        <f t="shared" si="41"/>
        <v>7.2495835586785809E-2</v>
      </c>
    </row>
    <row r="403" spans="1:21">
      <c r="A403">
        <v>2370</v>
      </c>
      <c r="B403" s="1">
        <v>45900</v>
      </c>
      <c r="C403">
        <v>8</v>
      </c>
      <c r="D403">
        <v>51</v>
      </c>
      <c r="E403" t="s">
        <v>7</v>
      </c>
      <c r="F403" s="3">
        <v>25500</v>
      </c>
      <c r="G403" s="3">
        <v>27085.200000000001</v>
      </c>
      <c r="H403">
        <v>0</v>
      </c>
      <c r="I403" s="3">
        <v>-1585.2000000000007</v>
      </c>
      <c r="J403" s="3">
        <v>1585.2000000000007</v>
      </c>
      <c r="K403" s="2">
        <v>5.8526427716982E-2</v>
      </c>
      <c r="L403" s="6">
        <v>-5.8526427716982E-2</v>
      </c>
      <c r="M403" t="s">
        <v>26</v>
      </c>
      <c r="N403">
        <f>SUMIFS(Actuals!$F:$F,Actuals!$A:$A,$A403,Actuals!$D:$D,$D403,Actuals!$B:$B,EDATE($B403,-12))</f>
        <v>37240.5</v>
      </c>
      <c r="O403">
        <f>AVERAGE(SUMIFS(Actuals!$F:$F,Actuals!$A:$A,$A403,Actuals!$D:$D,$D403,Actuals!$B:$B,EOMONTH(DATE(2025,$C403-1,1),0))/SUMIFS(Actuals!$F:$F,Actuals!$A:$A,$A403,Actuals!$D:$D,$D403,Actuals!$B:$B,EOMONTH(DATE(2024,$C403-1,1),0)),
 SUMIFS(Actuals!$F:$F,Actuals!$A:$A,$A403,Actuals!$D:$D,$D403,Actuals!$B:$B,EOMONTH(DATE(2025,$C403-2,1),0))/SUMIFS(Actuals!$F:$F,Actuals!$A:$A,$A403,Actuals!$D:$D,$D403,Actuals!$B:$B,EOMONTH(DATE(2024,$C403-2,1),0)),
 SUMIFS(Actuals!$F:$F,Actuals!$A:$A,$A403,Actuals!$D:$D,$D403,Actuals!$B:$B,EOMONTH(DATE(2025,$C403-3,1),0))/SUMIFS(Actuals!$F:$F,Actuals!$A:$A,$A403,Actuals!$D:$D,$D403,Actuals!$B:$B,EOMONTH(DATE(2024,$C403-3,1),0))
)</f>
        <v>0.59433917804746317</v>
      </c>
      <c r="P403" s="29">
        <f t="shared" si="36"/>
        <v>22133.488160076551</v>
      </c>
      <c r="Q403" s="2">
        <f t="shared" si="37"/>
        <v>0.18281983666073906</v>
      </c>
      <c r="R403" s="29" t="str">
        <f t="shared" si="38"/>
        <v>1 train date (May-Aug)</v>
      </c>
      <c r="S403" s="29">
        <f t="shared" si="39"/>
        <v>1.1836764017367896</v>
      </c>
      <c r="T403" s="29">
        <f t="shared" si="40"/>
        <v>30183.748244288134</v>
      </c>
      <c r="U403" s="2">
        <f t="shared" si="41"/>
        <v>0.11440005037024401</v>
      </c>
    </row>
    <row r="404" spans="1:21">
      <c r="A404">
        <v>2370</v>
      </c>
      <c r="B404" s="1">
        <v>45930</v>
      </c>
      <c r="C404">
        <v>5</v>
      </c>
      <c r="D404">
        <v>51</v>
      </c>
      <c r="E404" t="s">
        <v>7</v>
      </c>
      <c r="F404" s="3">
        <v>30849.086629758705</v>
      </c>
      <c r="G404" s="3">
        <v>28424.1</v>
      </c>
      <c r="H404">
        <v>4</v>
      </c>
      <c r="I404" s="3">
        <v>2424.9866297587068</v>
      </c>
      <c r="J404" s="3">
        <v>2424.9866297587068</v>
      </c>
      <c r="K404" s="2">
        <v>8.5314456034094599E-2</v>
      </c>
      <c r="L404" s="6">
        <v>8.5314456034094599E-2</v>
      </c>
      <c r="M404" t="s">
        <v>26</v>
      </c>
      <c r="N404">
        <f>SUMIFS(Actuals!$F:$F,Actuals!$A:$A,$A404,Actuals!$D:$D,$D404,Actuals!$B:$B,EDATE($B404,-12))</f>
        <v>36917.699999999997</v>
      </c>
      <c r="O404">
        <f>AVERAGE(SUMIFS(Actuals!$F:$F,Actuals!$A:$A,$A404,Actuals!$D:$D,$D404,Actuals!$B:$B,EOMONTH(DATE(2025,$C404-1,1),0))/SUMIFS(Actuals!$F:$F,Actuals!$A:$A,$A404,Actuals!$D:$D,$D404,Actuals!$B:$B,EOMONTH(DATE(2024,$C404-1,1),0)),
 SUMIFS(Actuals!$F:$F,Actuals!$A:$A,$A404,Actuals!$D:$D,$D404,Actuals!$B:$B,EOMONTH(DATE(2025,$C404-2,1),0))/SUMIFS(Actuals!$F:$F,Actuals!$A:$A,$A404,Actuals!$D:$D,$D404,Actuals!$B:$B,EOMONTH(DATE(2024,$C404-2,1),0)),
 SUMIFS(Actuals!$F:$F,Actuals!$A:$A,$A404,Actuals!$D:$D,$D404,Actuals!$B:$B,EOMONTH(DATE(2025,$C404-3,1),0))/SUMIFS(Actuals!$F:$F,Actuals!$A:$A,$A404,Actuals!$D:$D,$D404,Actuals!$B:$B,EOMONTH(DATE(2024,$C404-3,1),0))
)</f>
        <v>0.77942692409710712</v>
      </c>
      <c r="P404" s="29">
        <f t="shared" si="36"/>
        <v>28774.64935573977</v>
      </c>
      <c r="Q404" s="2">
        <f t="shared" si="37"/>
        <v>1.2332821645708088E-2</v>
      </c>
      <c r="R404" s="29" t="str">
        <f t="shared" si="38"/>
        <v>1 train date (May-Aug)</v>
      </c>
      <c r="S404" s="29">
        <f t="shared" si="39"/>
        <v>1.1836764017367896</v>
      </c>
      <c r="T404" s="29">
        <f t="shared" si="40"/>
        <v>36515.33585877929</v>
      </c>
      <c r="U404" s="2">
        <f t="shared" si="41"/>
        <v>0.28466111007135819</v>
      </c>
    </row>
    <row r="405" spans="1:21">
      <c r="A405">
        <v>2370</v>
      </c>
      <c r="B405" s="1">
        <v>45930</v>
      </c>
      <c r="C405">
        <v>6</v>
      </c>
      <c r="D405">
        <v>51</v>
      </c>
      <c r="E405" t="s">
        <v>7</v>
      </c>
      <c r="F405" s="3">
        <v>30849.086629758705</v>
      </c>
      <c r="G405" s="3">
        <v>28424.1</v>
      </c>
      <c r="H405">
        <v>3</v>
      </c>
      <c r="I405" s="3">
        <v>2424.9866297587068</v>
      </c>
      <c r="J405" s="3">
        <v>2424.9866297587068</v>
      </c>
      <c r="K405" s="2">
        <v>8.5314456034094599E-2</v>
      </c>
      <c r="L405" s="6">
        <v>8.5314456034094599E-2</v>
      </c>
      <c r="M405" t="s">
        <v>26</v>
      </c>
      <c r="N405">
        <f>SUMIFS(Actuals!$F:$F,Actuals!$A:$A,$A405,Actuals!$D:$D,$D405,Actuals!$B:$B,EDATE($B405,-12))</f>
        <v>36917.699999999997</v>
      </c>
      <c r="O405">
        <f>AVERAGE(SUMIFS(Actuals!$F:$F,Actuals!$A:$A,$A405,Actuals!$D:$D,$D405,Actuals!$B:$B,EOMONTH(DATE(2025,$C405-1,1),0))/SUMIFS(Actuals!$F:$F,Actuals!$A:$A,$A405,Actuals!$D:$D,$D405,Actuals!$B:$B,EOMONTH(DATE(2024,$C405-1,1),0)),
 SUMIFS(Actuals!$F:$F,Actuals!$A:$A,$A405,Actuals!$D:$D,$D405,Actuals!$B:$B,EOMONTH(DATE(2025,$C405-2,1),0))/SUMIFS(Actuals!$F:$F,Actuals!$A:$A,$A405,Actuals!$D:$D,$D405,Actuals!$B:$B,EOMONTH(DATE(2024,$C405-2,1),0)),
 SUMIFS(Actuals!$F:$F,Actuals!$A:$A,$A405,Actuals!$D:$D,$D405,Actuals!$B:$B,EOMONTH(DATE(2025,$C405-3,1),0))/SUMIFS(Actuals!$F:$F,Actuals!$A:$A,$A405,Actuals!$D:$D,$D405,Actuals!$B:$B,EOMONTH(DATE(2024,$C405-3,1),0))
)</f>
        <v>0.67647026212697969</v>
      </c>
      <c r="P405" s="29">
        <f t="shared" si="36"/>
        <v>24973.726196125197</v>
      </c>
      <c r="Q405" s="2">
        <f t="shared" si="37"/>
        <v>0.12138902564636353</v>
      </c>
      <c r="R405" s="29" t="str">
        <f t="shared" si="38"/>
        <v>1 train date (May-Aug)</v>
      </c>
      <c r="S405" s="29">
        <f t="shared" si="39"/>
        <v>1.1836764017367896</v>
      </c>
      <c r="T405" s="29">
        <f t="shared" si="40"/>
        <v>36515.33585877929</v>
      </c>
      <c r="U405" s="2">
        <f t="shared" si="41"/>
        <v>0.28466111007135819</v>
      </c>
    </row>
    <row r="406" spans="1:21">
      <c r="A406">
        <v>2370</v>
      </c>
      <c r="B406" s="1">
        <v>45930</v>
      </c>
      <c r="C406">
        <v>7</v>
      </c>
      <c r="D406">
        <v>51</v>
      </c>
      <c r="E406" t="s">
        <v>7</v>
      </c>
      <c r="F406" s="3">
        <v>24786.547915500003</v>
      </c>
      <c r="G406" s="3">
        <v>28424.1</v>
      </c>
      <c r="H406">
        <v>2</v>
      </c>
      <c r="I406" s="3">
        <v>-3637.5520844999955</v>
      </c>
      <c r="J406" s="3">
        <v>3637.5520844999955</v>
      </c>
      <c r="K406" s="2">
        <v>0.12797422203341499</v>
      </c>
      <c r="L406" s="6">
        <v>-0.12797422203341499</v>
      </c>
      <c r="M406" t="s">
        <v>26</v>
      </c>
      <c r="N406">
        <f>SUMIFS(Actuals!$F:$F,Actuals!$A:$A,$A406,Actuals!$D:$D,$D406,Actuals!$B:$B,EDATE($B406,-12))</f>
        <v>36917.699999999997</v>
      </c>
      <c r="O406">
        <f>AVERAGE(SUMIFS(Actuals!$F:$F,Actuals!$A:$A,$A406,Actuals!$D:$D,$D406,Actuals!$B:$B,EOMONTH(DATE(2025,$C406-1,1),0))/SUMIFS(Actuals!$F:$F,Actuals!$A:$A,$A406,Actuals!$D:$D,$D406,Actuals!$B:$B,EOMONTH(DATE(2024,$C406-1,1),0)),
 SUMIFS(Actuals!$F:$F,Actuals!$A:$A,$A406,Actuals!$D:$D,$D406,Actuals!$B:$B,EOMONTH(DATE(2025,$C406-2,1),0))/SUMIFS(Actuals!$F:$F,Actuals!$A:$A,$A406,Actuals!$D:$D,$D406,Actuals!$B:$B,EOMONTH(DATE(2024,$C406-2,1),0)),
 SUMIFS(Actuals!$F:$F,Actuals!$A:$A,$A406,Actuals!$D:$D,$D406,Actuals!$B:$B,EOMONTH(DATE(2025,$C406-3,1),0))/SUMIFS(Actuals!$F:$F,Actuals!$A:$A,$A406,Actuals!$D:$D,$D406,Actuals!$B:$B,EOMONTH(DATE(2024,$C406-3,1),0))
)</f>
        <v>0.56018034408390094</v>
      </c>
      <c r="P406" s="29">
        <f t="shared" si="36"/>
        <v>20680.569888786227</v>
      </c>
      <c r="Q406" s="2">
        <f t="shared" si="37"/>
        <v>0.2724283305791132</v>
      </c>
      <c r="R406" s="29" t="str">
        <f t="shared" si="38"/>
        <v>1 train date (May-Aug)</v>
      </c>
      <c r="S406" s="29">
        <f t="shared" si="39"/>
        <v>1.1836764017367896</v>
      </c>
      <c r="T406" s="29">
        <f t="shared" si="40"/>
        <v>29339.251848095566</v>
      </c>
      <c r="U406" s="2">
        <f t="shared" si="41"/>
        <v>3.2196335085211754E-2</v>
      </c>
    </row>
    <row r="407" spans="1:21">
      <c r="A407">
        <v>2370</v>
      </c>
      <c r="B407" s="1">
        <v>45930</v>
      </c>
      <c r="C407">
        <v>8</v>
      </c>
      <c r="D407">
        <v>51</v>
      </c>
      <c r="E407" t="s">
        <v>7</v>
      </c>
      <c r="F407" s="3">
        <v>26010</v>
      </c>
      <c r="G407" s="3">
        <v>28424.1</v>
      </c>
      <c r="H407">
        <v>1</v>
      </c>
      <c r="I407" s="3">
        <v>-2414.0999999999985</v>
      </c>
      <c r="J407" s="3">
        <v>2414.0999999999985</v>
      </c>
      <c r="K407" s="2">
        <v>8.4931449016855398E-2</v>
      </c>
      <c r="L407" s="6">
        <v>-8.4931449016855398E-2</v>
      </c>
      <c r="M407" t="s">
        <v>26</v>
      </c>
      <c r="N407">
        <f>SUMIFS(Actuals!$F:$F,Actuals!$A:$A,$A407,Actuals!$D:$D,$D407,Actuals!$B:$B,EDATE($B407,-12))</f>
        <v>36917.699999999997</v>
      </c>
      <c r="O407">
        <f>AVERAGE(SUMIFS(Actuals!$F:$F,Actuals!$A:$A,$A407,Actuals!$D:$D,$D407,Actuals!$B:$B,EOMONTH(DATE(2025,$C407-1,1),0))/SUMIFS(Actuals!$F:$F,Actuals!$A:$A,$A407,Actuals!$D:$D,$D407,Actuals!$B:$B,EOMONTH(DATE(2024,$C407-1,1),0)),
 SUMIFS(Actuals!$F:$F,Actuals!$A:$A,$A407,Actuals!$D:$D,$D407,Actuals!$B:$B,EOMONTH(DATE(2025,$C407-2,1),0))/SUMIFS(Actuals!$F:$F,Actuals!$A:$A,$A407,Actuals!$D:$D,$D407,Actuals!$B:$B,EOMONTH(DATE(2024,$C407-2,1),0)),
 SUMIFS(Actuals!$F:$F,Actuals!$A:$A,$A407,Actuals!$D:$D,$D407,Actuals!$B:$B,EOMONTH(DATE(2025,$C407-3,1),0))/SUMIFS(Actuals!$F:$F,Actuals!$A:$A,$A407,Actuals!$D:$D,$D407,Actuals!$B:$B,EOMONTH(DATE(2024,$C407-3,1),0))
)</f>
        <v>0.59433917804746317</v>
      </c>
      <c r="P407" s="29">
        <f t="shared" si="36"/>
        <v>21941.635473402828</v>
      </c>
      <c r="Q407" s="2">
        <f t="shared" si="37"/>
        <v>0.2280622614822341</v>
      </c>
      <c r="R407" s="29" t="str">
        <f t="shared" si="38"/>
        <v>1 train date (May-Aug)</v>
      </c>
      <c r="S407" s="29">
        <f t="shared" si="39"/>
        <v>1.1836764017367896</v>
      </c>
      <c r="T407" s="29">
        <f t="shared" si="40"/>
        <v>30787.423209173896</v>
      </c>
      <c r="U407" s="2">
        <f t="shared" si="41"/>
        <v>8.3145049770226589E-2</v>
      </c>
    </row>
    <row r="408" spans="1:21">
      <c r="A408">
        <v>2370</v>
      </c>
      <c r="B408" s="1">
        <v>45930</v>
      </c>
      <c r="C408">
        <v>9</v>
      </c>
      <c r="D408">
        <v>51</v>
      </c>
      <c r="E408" t="s">
        <v>7</v>
      </c>
      <c r="F408" s="3">
        <v>24900</v>
      </c>
      <c r="G408" s="3">
        <v>28424.1</v>
      </c>
      <c r="H408">
        <v>0</v>
      </c>
      <c r="I408" s="3">
        <v>-3524.0999999999985</v>
      </c>
      <c r="J408" s="3">
        <v>3524.0999999999985</v>
      </c>
      <c r="K408" s="2">
        <v>0.123982817397912</v>
      </c>
      <c r="L408" s="6">
        <v>-0.123982817397912</v>
      </c>
      <c r="M408" t="s">
        <v>26</v>
      </c>
      <c r="N408">
        <f>SUMIFS(Actuals!$F:$F,Actuals!$A:$A,$A408,Actuals!$D:$D,$D408,Actuals!$B:$B,EDATE($B408,-12))</f>
        <v>36917.699999999997</v>
      </c>
      <c r="O408">
        <f>AVERAGE(SUMIFS(Actuals!$F:$F,Actuals!$A:$A,$A408,Actuals!$D:$D,$D408,Actuals!$B:$B,EOMONTH(DATE(2025,$C408-1,1),0))/SUMIFS(Actuals!$F:$F,Actuals!$A:$A,$A408,Actuals!$D:$D,$D408,Actuals!$B:$B,EOMONTH(DATE(2024,$C408-1,1),0)),
 SUMIFS(Actuals!$F:$F,Actuals!$A:$A,$A408,Actuals!$D:$D,$D408,Actuals!$B:$B,EOMONTH(DATE(2025,$C408-2,1),0))/SUMIFS(Actuals!$F:$F,Actuals!$A:$A,$A408,Actuals!$D:$D,$D408,Actuals!$B:$B,EOMONTH(DATE(2024,$C408-2,1),0)),
 SUMIFS(Actuals!$F:$F,Actuals!$A:$A,$A408,Actuals!$D:$D,$D408,Actuals!$B:$B,EOMONTH(DATE(2025,$C408-3,1),0))/SUMIFS(Actuals!$F:$F,Actuals!$A:$A,$A408,Actuals!$D:$D,$D408,Actuals!$B:$B,EOMONTH(DATE(2024,$C408-3,1),0))
)</f>
        <v>0.64834302036736124</v>
      </c>
      <c r="P408" s="29">
        <f t="shared" si="36"/>
        <v>23935.333123016131</v>
      </c>
      <c r="Q408" s="2">
        <f t="shared" si="37"/>
        <v>0.15792116116196706</v>
      </c>
      <c r="R408" s="29" t="str">
        <f t="shared" si="38"/>
        <v>2 Test data (Sep-Nov)</v>
      </c>
      <c r="S408" s="29">
        <f t="shared" si="39"/>
        <v>1.1836764017367896</v>
      </c>
      <c r="T408" s="29">
        <f t="shared" si="40"/>
        <v>29473.542403246061</v>
      </c>
      <c r="U408" s="2">
        <f t="shared" si="41"/>
        <v>3.6920866562039356E-2</v>
      </c>
    </row>
    <row r="409" spans="1:21">
      <c r="A409">
        <v>2370</v>
      </c>
      <c r="B409" s="1">
        <v>45961</v>
      </c>
      <c r="C409">
        <v>5</v>
      </c>
      <c r="D409">
        <v>51</v>
      </c>
      <c r="E409" t="s">
        <v>7</v>
      </c>
      <c r="F409" s="3">
        <v>31210.761136507488</v>
      </c>
      <c r="G409" s="3">
        <v>28372.2</v>
      </c>
      <c r="H409">
        <v>5</v>
      </c>
      <c r="I409" s="3">
        <v>2838.5611365074874</v>
      </c>
      <c r="J409" s="3">
        <v>2838.5611365074874</v>
      </c>
      <c r="K409" s="2">
        <v>0.100047269387199</v>
      </c>
      <c r="L409" s="6">
        <v>0.100047269387199</v>
      </c>
      <c r="M409" t="s">
        <v>26</v>
      </c>
      <c r="N409">
        <f>SUMIFS(Actuals!$F:$F,Actuals!$A:$A,$A409,Actuals!$D:$D,$D409,Actuals!$B:$B,EDATE($B409,-12))</f>
        <v>33806.1</v>
      </c>
      <c r="O409">
        <f>AVERAGE(SUMIFS(Actuals!$F:$F,Actuals!$A:$A,$A409,Actuals!$D:$D,$D409,Actuals!$B:$B,EOMONTH(DATE(2025,$C409-1,1),0))/SUMIFS(Actuals!$F:$F,Actuals!$A:$A,$A409,Actuals!$D:$D,$D409,Actuals!$B:$B,EOMONTH(DATE(2024,$C409-1,1),0)),
 SUMIFS(Actuals!$F:$F,Actuals!$A:$A,$A409,Actuals!$D:$D,$D409,Actuals!$B:$B,EOMONTH(DATE(2025,$C409-2,1),0))/SUMIFS(Actuals!$F:$F,Actuals!$A:$A,$A409,Actuals!$D:$D,$D409,Actuals!$B:$B,EOMONTH(DATE(2024,$C409-2,1),0)),
 SUMIFS(Actuals!$F:$F,Actuals!$A:$A,$A409,Actuals!$D:$D,$D409,Actuals!$B:$B,EOMONTH(DATE(2025,$C409-3,1),0))/SUMIFS(Actuals!$F:$F,Actuals!$A:$A,$A409,Actuals!$D:$D,$D409,Actuals!$B:$B,EOMONTH(DATE(2024,$C409-3,1),0))
)</f>
        <v>0.77942692409710712</v>
      </c>
      <c r="P409" s="29">
        <f t="shared" si="36"/>
        <v>26349.384538719212</v>
      </c>
      <c r="Q409" s="2">
        <f t="shared" si="37"/>
        <v>7.1295685963047931E-2</v>
      </c>
      <c r="R409" s="29" t="str">
        <f t="shared" si="38"/>
        <v>1 train date (May-Aug)</v>
      </c>
      <c r="S409" s="29">
        <f t="shared" si="39"/>
        <v>1.1836764017367896</v>
      </c>
      <c r="T409" s="29">
        <f t="shared" si="40"/>
        <v>36943.441437527617</v>
      </c>
      <c r="U409" s="2">
        <f t="shared" si="41"/>
        <v>0.30209999356862055</v>
      </c>
    </row>
    <row r="410" spans="1:21">
      <c r="A410">
        <v>2370</v>
      </c>
      <c r="B410" s="1">
        <v>45961</v>
      </c>
      <c r="C410">
        <v>6</v>
      </c>
      <c r="D410">
        <v>51</v>
      </c>
      <c r="E410" t="s">
        <v>7</v>
      </c>
      <c r="F410" s="3">
        <v>31210.761136507488</v>
      </c>
      <c r="G410" s="3">
        <v>28372.2</v>
      </c>
      <c r="H410">
        <v>4</v>
      </c>
      <c r="I410" s="3">
        <v>2838.5611365074874</v>
      </c>
      <c r="J410" s="3">
        <v>2838.5611365074874</v>
      </c>
      <c r="K410" s="2">
        <v>0.100047269387199</v>
      </c>
      <c r="L410" s="6">
        <v>0.100047269387199</v>
      </c>
      <c r="M410" t="s">
        <v>26</v>
      </c>
      <c r="N410">
        <f>SUMIFS(Actuals!$F:$F,Actuals!$A:$A,$A410,Actuals!$D:$D,$D410,Actuals!$B:$B,EDATE($B410,-12))</f>
        <v>33806.1</v>
      </c>
      <c r="O410">
        <f>AVERAGE(SUMIFS(Actuals!$F:$F,Actuals!$A:$A,$A410,Actuals!$D:$D,$D410,Actuals!$B:$B,EOMONTH(DATE(2025,$C410-1,1),0))/SUMIFS(Actuals!$F:$F,Actuals!$A:$A,$A410,Actuals!$D:$D,$D410,Actuals!$B:$B,EOMONTH(DATE(2024,$C410-1,1),0)),
 SUMIFS(Actuals!$F:$F,Actuals!$A:$A,$A410,Actuals!$D:$D,$D410,Actuals!$B:$B,EOMONTH(DATE(2025,$C410-2,1),0))/SUMIFS(Actuals!$F:$F,Actuals!$A:$A,$A410,Actuals!$D:$D,$D410,Actuals!$B:$B,EOMONTH(DATE(2024,$C410-2,1),0)),
 SUMIFS(Actuals!$F:$F,Actuals!$A:$A,$A410,Actuals!$D:$D,$D410,Actuals!$B:$B,EOMONTH(DATE(2025,$C410-3,1),0))/SUMIFS(Actuals!$F:$F,Actuals!$A:$A,$A410,Actuals!$D:$D,$D410,Actuals!$B:$B,EOMONTH(DATE(2024,$C410-3,1),0))
)</f>
        <v>0.67647026212697969</v>
      </c>
      <c r="P410" s="29">
        <f t="shared" si="36"/>
        <v>22868.821328490889</v>
      </c>
      <c r="Q410" s="2">
        <f t="shared" si="37"/>
        <v>0.19397081197471863</v>
      </c>
      <c r="R410" s="29" t="str">
        <f t="shared" si="38"/>
        <v>1 train date (May-Aug)</v>
      </c>
      <c r="S410" s="29">
        <f t="shared" si="39"/>
        <v>1.1836764017367896</v>
      </c>
      <c r="T410" s="29">
        <f t="shared" si="40"/>
        <v>36943.441437527617</v>
      </c>
      <c r="U410" s="2">
        <f t="shared" si="41"/>
        <v>0.30209999356862055</v>
      </c>
    </row>
    <row r="411" spans="1:21">
      <c r="A411">
        <v>2370</v>
      </c>
      <c r="B411" s="1">
        <v>45961</v>
      </c>
      <c r="C411">
        <v>7</v>
      </c>
      <c r="D411">
        <v>51</v>
      </c>
      <c r="E411" t="s">
        <v>7</v>
      </c>
      <c r="F411" s="3">
        <v>25034.413394654999</v>
      </c>
      <c r="G411" s="3">
        <v>28372.2</v>
      </c>
      <c r="H411">
        <v>3</v>
      </c>
      <c r="I411" s="3">
        <v>-3337.7866053450016</v>
      </c>
      <c r="J411" s="3">
        <v>3337.7866053450016</v>
      </c>
      <c r="K411" s="2">
        <v>0.11764285481369099</v>
      </c>
      <c r="L411" s="6">
        <v>-0.11764285481369099</v>
      </c>
      <c r="M411" t="s">
        <v>26</v>
      </c>
      <c r="N411">
        <f>SUMIFS(Actuals!$F:$F,Actuals!$A:$A,$A411,Actuals!$D:$D,$D411,Actuals!$B:$B,EDATE($B411,-12))</f>
        <v>33806.1</v>
      </c>
      <c r="O411">
        <f>AVERAGE(SUMIFS(Actuals!$F:$F,Actuals!$A:$A,$A411,Actuals!$D:$D,$D411,Actuals!$B:$B,EOMONTH(DATE(2025,$C411-1,1),0))/SUMIFS(Actuals!$F:$F,Actuals!$A:$A,$A411,Actuals!$D:$D,$D411,Actuals!$B:$B,EOMONTH(DATE(2024,$C411-1,1),0)),
 SUMIFS(Actuals!$F:$F,Actuals!$A:$A,$A411,Actuals!$D:$D,$D411,Actuals!$B:$B,EOMONTH(DATE(2025,$C411-2,1),0))/SUMIFS(Actuals!$F:$F,Actuals!$A:$A,$A411,Actuals!$D:$D,$D411,Actuals!$B:$B,EOMONTH(DATE(2024,$C411-2,1),0)),
 SUMIFS(Actuals!$F:$F,Actuals!$A:$A,$A411,Actuals!$D:$D,$D411,Actuals!$B:$B,EOMONTH(DATE(2025,$C411-3,1),0))/SUMIFS(Actuals!$F:$F,Actuals!$A:$A,$A411,Actuals!$D:$D,$D411,Actuals!$B:$B,EOMONTH(DATE(2024,$C411-3,1),0))
)</f>
        <v>0.56018034408390094</v>
      </c>
      <c r="P411" s="29">
        <f t="shared" si="36"/>
        <v>18937.512730134764</v>
      </c>
      <c r="Q411" s="2">
        <f t="shared" si="37"/>
        <v>0.33253280569942539</v>
      </c>
      <c r="R411" s="29" t="str">
        <f t="shared" si="38"/>
        <v>1 train date (May-Aug)</v>
      </c>
      <c r="S411" s="29">
        <f t="shared" si="39"/>
        <v>1.1836764017367896</v>
      </c>
      <c r="T411" s="29">
        <f t="shared" si="40"/>
        <v>29632.644366576518</v>
      </c>
      <c r="U411" s="2">
        <f t="shared" si="41"/>
        <v>4.4425330660876401E-2</v>
      </c>
    </row>
    <row r="412" spans="1:21">
      <c r="A412">
        <v>2370</v>
      </c>
      <c r="B412" s="1">
        <v>45961</v>
      </c>
      <c r="C412">
        <v>8</v>
      </c>
      <c r="D412">
        <v>51</v>
      </c>
      <c r="E412" t="s">
        <v>7</v>
      </c>
      <c r="F412" s="3">
        <v>26530.2</v>
      </c>
      <c r="G412" s="3">
        <v>28372.2</v>
      </c>
      <c r="H412">
        <v>2</v>
      </c>
      <c r="I412" s="3">
        <v>-1842</v>
      </c>
      <c r="J412" s="3">
        <v>1842</v>
      </c>
      <c r="K412" s="2">
        <v>6.49227060291412E-2</v>
      </c>
      <c r="L412" s="6">
        <v>-6.49227060291412E-2</v>
      </c>
      <c r="M412" t="s">
        <v>26</v>
      </c>
      <c r="N412">
        <f>SUMIFS(Actuals!$F:$F,Actuals!$A:$A,$A412,Actuals!$D:$D,$D412,Actuals!$B:$B,EDATE($B412,-12))</f>
        <v>33806.1</v>
      </c>
      <c r="O412">
        <f>AVERAGE(SUMIFS(Actuals!$F:$F,Actuals!$A:$A,$A412,Actuals!$D:$D,$D412,Actuals!$B:$B,EOMONTH(DATE(2025,$C412-1,1),0))/SUMIFS(Actuals!$F:$F,Actuals!$A:$A,$A412,Actuals!$D:$D,$D412,Actuals!$B:$B,EOMONTH(DATE(2024,$C412-1,1),0)),
 SUMIFS(Actuals!$F:$F,Actuals!$A:$A,$A412,Actuals!$D:$D,$D412,Actuals!$B:$B,EOMONTH(DATE(2025,$C412-2,1),0))/SUMIFS(Actuals!$F:$F,Actuals!$A:$A,$A412,Actuals!$D:$D,$D412,Actuals!$B:$B,EOMONTH(DATE(2024,$C412-2,1),0)),
 SUMIFS(Actuals!$F:$F,Actuals!$A:$A,$A412,Actuals!$D:$D,$D412,Actuals!$B:$B,EOMONTH(DATE(2025,$C412-3,1),0))/SUMIFS(Actuals!$F:$F,Actuals!$A:$A,$A412,Actuals!$D:$D,$D412,Actuals!$B:$B,EOMONTH(DATE(2024,$C412-3,1),0))
)</f>
        <v>0.59433917804746317</v>
      </c>
      <c r="P412" s="29">
        <f t="shared" si="36"/>
        <v>20092.289686990345</v>
      </c>
      <c r="Q412" s="2">
        <f t="shared" si="37"/>
        <v>0.29183180412550508</v>
      </c>
      <c r="R412" s="29" t="str">
        <f t="shared" si="38"/>
        <v>1 train date (May-Aug)</v>
      </c>
      <c r="S412" s="29">
        <f t="shared" si="39"/>
        <v>1.1836764017367896</v>
      </c>
      <c r="T412" s="29">
        <f t="shared" si="40"/>
        <v>31403.171673357374</v>
      </c>
      <c r="U412" s="2">
        <f t="shared" si="41"/>
        <v>0.10682892667320029</v>
      </c>
    </row>
    <row r="413" spans="1:21">
      <c r="A413">
        <v>2370</v>
      </c>
      <c r="B413" s="1">
        <v>45961</v>
      </c>
      <c r="C413">
        <v>9</v>
      </c>
      <c r="D413">
        <v>51</v>
      </c>
      <c r="E413" t="s">
        <v>7</v>
      </c>
      <c r="F413" s="3">
        <v>24526.5</v>
      </c>
      <c r="G413" s="3">
        <v>28372.2</v>
      </c>
      <c r="H413">
        <v>1</v>
      </c>
      <c r="I413" s="3">
        <v>-3845.7000000000007</v>
      </c>
      <c r="J413" s="3">
        <v>3845.7000000000007</v>
      </c>
      <c r="K413" s="2">
        <v>0.13554465286442399</v>
      </c>
      <c r="L413" s="6">
        <v>-0.13554465286442399</v>
      </c>
      <c r="M413" t="s">
        <v>26</v>
      </c>
      <c r="N413">
        <f>SUMIFS(Actuals!$F:$F,Actuals!$A:$A,$A413,Actuals!$D:$D,$D413,Actuals!$B:$B,EDATE($B413,-12))</f>
        <v>33806.1</v>
      </c>
      <c r="O413">
        <f>AVERAGE(SUMIFS(Actuals!$F:$F,Actuals!$A:$A,$A413,Actuals!$D:$D,$D413,Actuals!$B:$B,EOMONTH(DATE(2025,$C413-1,1),0))/SUMIFS(Actuals!$F:$F,Actuals!$A:$A,$A413,Actuals!$D:$D,$D413,Actuals!$B:$B,EOMONTH(DATE(2024,$C413-1,1),0)),
 SUMIFS(Actuals!$F:$F,Actuals!$A:$A,$A413,Actuals!$D:$D,$D413,Actuals!$B:$B,EOMONTH(DATE(2025,$C413-2,1),0))/SUMIFS(Actuals!$F:$F,Actuals!$A:$A,$A413,Actuals!$D:$D,$D413,Actuals!$B:$B,EOMONTH(DATE(2024,$C413-2,1),0)),
 SUMIFS(Actuals!$F:$F,Actuals!$A:$A,$A413,Actuals!$D:$D,$D413,Actuals!$B:$B,EOMONTH(DATE(2025,$C413-3,1),0))/SUMIFS(Actuals!$F:$F,Actuals!$A:$A,$A413,Actuals!$D:$D,$D413,Actuals!$B:$B,EOMONTH(DATE(2024,$C413-3,1),0))
)</f>
        <v>0.64834302036736124</v>
      </c>
      <c r="P413" s="29">
        <f t="shared" si="36"/>
        <v>21917.948980841051</v>
      </c>
      <c r="Q413" s="2">
        <f t="shared" si="37"/>
        <v>0.22748503884643947</v>
      </c>
      <c r="R413" s="29" t="str">
        <f t="shared" si="38"/>
        <v>2 Test data (Sep-Nov)</v>
      </c>
      <c r="S413" s="29">
        <f t="shared" si="39"/>
        <v>1.1836764017367896</v>
      </c>
      <c r="T413" s="29">
        <f t="shared" si="40"/>
        <v>29031.439267197369</v>
      </c>
      <c r="U413" s="2">
        <f t="shared" si="41"/>
        <v>2.323539475956635E-2</v>
      </c>
    </row>
    <row r="414" spans="1:21">
      <c r="A414">
        <v>2370</v>
      </c>
      <c r="B414" s="1">
        <v>45961</v>
      </c>
      <c r="C414">
        <v>10</v>
      </c>
      <c r="D414">
        <v>51</v>
      </c>
      <c r="E414" t="s">
        <v>7</v>
      </c>
      <c r="F414" s="3">
        <v>28645.678436822636</v>
      </c>
      <c r="G414" s="3">
        <v>28372.2</v>
      </c>
      <c r="H414">
        <v>0</v>
      </c>
      <c r="I414" s="3">
        <v>273.47843682263556</v>
      </c>
      <c r="J414" s="3">
        <v>273.47843682263556</v>
      </c>
      <c r="K414" s="2">
        <v>9.6389577411210795E-3</v>
      </c>
      <c r="L414" s="6">
        <v>9.6389577411210795E-3</v>
      </c>
      <c r="M414" t="s">
        <v>26</v>
      </c>
      <c r="N414">
        <f>SUMIFS(Actuals!$F:$F,Actuals!$A:$A,$A414,Actuals!$D:$D,$D414,Actuals!$B:$B,EDATE($B414,-12))</f>
        <v>33806.1</v>
      </c>
      <c r="O414">
        <f>AVERAGE(SUMIFS(Actuals!$F:$F,Actuals!$A:$A,$A414,Actuals!$D:$D,$D414,Actuals!$B:$B,EOMONTH(DATE(2025,$C414-1,1),0))/SUMIFS(Actuals!$F:$F,Actuals!$A:$A,$A414,Actuals!$D:$D,$D414,Actuals!$B:$B,EOMONTH(DATE(2024,$C414-1,1),0)),
 SUMIFS(Actuals!$F:$F,Actuals!$A:$A,$A414,Actuals!$D:$D,$D414,Actuals!$B:$B,EOMONTH(DATE(2025,$C414-2,1),0))/SUMIFS(Actuals!$F:$F,Actuals!$A:$A,$A414,Actuals!$D:$D,$D414,Actuals!$B:$B,EOMONTH(DATE(2024,$C414-2,1),0)),
 SUMIFS(Actuals!$F:$F,Actuals!$A:$A,$A414,Actuals!$D:$D,$D414,Actuals!$B:$B,EOMONTH(DATE(2025,$C414-3,1),0))/SUMIFS(Actuals!$F:$F,Actuals!$A:$A,$A414,Actuals!$D:$D,$D414,Actuals!$B:$B,EOMONTH(DATE(2024,$C414-3,1),0))
)</f>
        <v>0.72165993605469503</v>
      </c>
      <c r="P414" s="29">
        <f t="shared" si="36"/>
        <v>24396.507964258624</v>
      </c>
      <c r="Q414" s="2">
        <f t="shared" si="37"/>
        <v>0.14012632209491602</v>
      </c>
      <c r="R414" s="29" t="str">
        <f t="shared" si="38"/>
        <v>2 Test data (Sep-Nov)</v>
      </c>
      <c r="S414" s="29">
        <f t="shared" si="39"/>
        <v>1.1836764017367896</v>
      </c>
      <c r="T414" s="29">
        <f t="shared" si="40"/>
        <v>33907.213577407361</v>
      </c>
      <c r="U414" s="2">
        <f t="shared" si="41"/>
        <v>0.19508580855229274</v>
      </c>
    </row>
    <row r="415" spans="1:21">
      <c r="A415">
        <v>2370</v>
      </c>
      <c r="B415" s="1">
        <v>45991</v>
      </c>
      <c r="C415">
        <v>5</v>
      </c>
      <c r="D415">
        <v>51</v>
      </c>
      <c r="E415" t="s">
        <v>7</v>
      </c>
      <c r="F415" s="3">
        <v>31549.830986584486</v>
      </c>
      <c r="G415" s="3">
        <v>33407.4</v>
      </c>
      <c r="H415">
        <v>6</v>
      </c>
      <c r="I415" s="3">
        <v>-1857.5690134155157</v>
      </c>
      <c r="J415" s="3">
        <v>1857.5690134155157</v>
      </c>
      <c r="K415" s="2">
        <v>5.5603519382397798E-2</v>
      </c>
      <c r="L415" s="6">
        <v>-5.5603519382397798E-2</v>
      </c>
      <c r="M415" t="s">
        <v>26</v>
      </c>
      <c r="N415">
        <f>SUMIFS(Actuals!$F:$F,Actuals!$A:$A,$A415,Actuals!$D:$D,$D415,Actuals!$B:$B,EDATE($B415,-12))</f>
        <v>60732.899999999994</v>
      </c>
      <c r="O415">
        <f>AVERAGE(SUMIFS(Actuals!$F:$F,Actuals!$A:$A,$A415,Actuals!$D:$D,$D415,Actuals!$B:$B,EOMONTH(DATE(2025,$C415-1,1),0))/SUMIFS(Actuals!$F:$F,Actuals!$A:$A,$A415,Actuals!$D:$D,$D415,Actuals!$B:$B,EOMONTH(DATE(2024,$C415-1,1),0)),
 SUMIFS(Actuals!$F:$F,Actuals!$A:$A,$A415,Actuals!$D:$D,$D415,Actuals!$B:$B,EOMONTH(DATE(2025,$C415-2,1),0))/SUMIFS(Actuals!$F:$F,Actuals!$A:$A,$A415,Actuals!$D:$D,$D415,Actuals!$B:$B,EOMONTH(DATE(2024,$C415-2,1),0)),
 SUMIFS(Actuals!$F:$F,Actuals!$A:$A,$A415,Actuals!$D:$D,$D415,Actuals!$B:$B,EOMONTH(DATE(2025,$C415-3,1),0))/SUMIFS(Actuals!$F:$F,Actuals!$A:$A,$A415,Actuals!$D:$D,$D415,Actuals!$B:$B,EOMONTH(DATE(2024,$C415-3,1),0))
)</f>
        <v>0.77942692409710712</v>
      </c>
      <c r="P415" s="29">
        <f t="shared" si="36"/>
        <v>47336.857438497194</v>
      </c>
      <c r="Q415" s="2">
        <f t="shared" si="37"/>
        <v>0.4169572441583958</v>
      </c>
      <c r="R415" s="29" t="str">
        <f t="shared" si="38"/>
        <v>1 train date (May-Aug)</v>
      </c>
      <c r="S415" s="29">
        <f t="shared" si="39"/>
        <v>1.1836764017367896</v>
      </c>
      <c r="T415" s="29">
        <f t="shared" si="40"/>
        <v>37344.790417604192</v>
      </c>
      <c r="U415" s="2">
        <f t="shared" si="41"/>
        <v>0.11785982799033119</v>
      </c>
    </row>
    <row r="416" spans="1:21">
      <c r="A416">
        <v>2370</v>
      </c>
      <c r="B416" s="1">
        <v>45991</v>
      </c>
      <c r="C416">
        <v>6</v>
      </c>
      <c r="D416">
        <v>51</v>
      </c>
      <c r="E416" t="s">
        <v>7</v>
      </c>
      <c r="F416" s="3">
        <v>31549.830986584486</v>
      </c>
      <c r="G416" s="3">
        <v>33407.4</v>
      </c>
      <c r="H416">
        <v>5</v>
      </c>
      <c r="I416" s="3">
        <v>-1857.5690134155157</v>
      </c>
      <c r="J416" s="3">
        <v>1857.5690134155157</v>
      </c>
      <c r="K416" s="2">
        <v>5.5603519382397798E-2</v>
      </c>
      <c r="L416" s="6">
        <v>-5.5603519382397798E-2</v>
      </c>
      <c r="M416" t="s">
        <v>26</v>
      </c>
      <c r="N416">
        <f>SUMIFS(Actuals!$F:$F,Actuals!$A:$A,$A416,Actuals!$D:$D,$D416,Actuals!$B:$B,EDATE($B416,-12))</f>
        <v>60732.899999999994</v>
      </c>
      <c r="O416">
        <f>AVERAGE(SUMIFS(Actuals!$F:$F,Actuals!$A:$A,$A416,Actuals!$D:$D,$D416,Actuals!$B:$B,EOMONTH(DATE(2025,$C416-1,1),0))/SUMIFS(Actuals!$F:$F,Actuals!$A:$A,$A416,Actuals!$D:$D,$D416,Actuals!$B:$B,EOMONTH(DATE(2024,$C416-1,1),0)),
 SUMIFS(Actuals!$F:$F,Actuals!$A:$A,$A416,Actuals!$D:$D,$D416,Actuals!$B:$B,EOMONTH(DATE(2025,$C416-2,1),0))/SUMIFS(Actuals!$F:$F,Actuals!$A:$A,$A416,Actuals!$D:$D,$D416,Actuals!$B:$B,EOMONTH(DATE(2024,$C416-2,1),0)),
 SUMIFS(Actuals!$F:$F,Actuals!$A:$A,$A416,Actuals!$D:$D,$D416,Actuals!$B:$B,EOMONTH(DATE(2025,$C416-3,1),0))/SUMIFS(Actuals!$F:$F,Actuals!$A:$A,$A416,Actuals!$D:$D,$D416,Actuals!$B:$B,EOMONTH(DATE(2024,$C416-3,1),0))
)</f>
        <v>0.67647026212697969</v>
      </c>
      <c r="P416" s="29">
        <f t="shared" si="36"/>
        <v>41084.000782731644</v>
      </c>
      <c r="Q416" s="2">
        <f t="shared" si="37"/>
        <v>0.22978743579960256</v>
      </c>
      <c r="R416" s="29" t="str">
        <f t="shared" si="38"/>
        <v>1 train date (May-Aug)</v>
      </c>
      <c r="S416" s="29">
        <f t="shared" si="39"/>
        <v>1.1836764017367896</v>
      </c>
      <c r="T416" s="29">
        <f t="shared" si="40"/>
        <v>37344.790417604192</v>
      </c>
      <c r="U416" s="2">
        <f t="shared" si="41"/>
        <v>0.11785982799033119</v>
      </c>
    </row>
    <row r="417" spans="1:21">
      <c r="A417">
        <v>2370</v>
      </c>
      <c r="B417" s="1">
        <v>45991</v>
      </c>
      <c r="C417">
        <v>7</v>
      </c>
      <c r="D417">
        <v>51</v>
      </c>
      <c r="E417" t="s">
        <v>7</v>
      </c>
      <c r="F417" s="3">
        <v>25284.757528601549</v>
      </c>
      <c r="G417" s="3">
        <v>33407.4</v>
      </c>
      <c r="H417">
        <v>4</v>
      </c>
      <c r="I417" s="3">
        <v>-8122.6424713984525</v>
      </c>
      <c r="J417" s="3">
        <v>8122.6424713984525</v>
      </c>
      <c r="K417" s="2">
        <v>0.24313901924119999</v>
      </c>
      <c r="L417" s="6">
        <v>-0.24313901924119999</v>
      </c>
      <c r="M417" t="s">
        <v>26</v>
      </c>
      <c r="N417">
        <f>SUMIFS(Actuals!$F:$F,Actuals!$A:$A,$A417,Actuals!$D:$D,$D417,Actuals!$B:$B,EDATE($B417,-12))</f>
        <v>60732.899999999994</v>
      </c>
      <c r="O417">
        <f>AVERAGE(SUMIFS(Actuals!$F:$F,Actuals!$A:$A,$A417,Actuals!$D:$D,$D417,Actuals!$B:$B,EOMONTH(DATE(2025,$C417-1,1),0))/SUMIFS(Actuals!$F:$F,Actuals!$A:$A,$A417,Actuals!$D:$D,$D417,Actuals!$B:$B,EOMONTH(DATE(2024,$C417-1,1),0)),
 SUMIFS(Actuals!$F:$F,Actuals!$A:$A,$A417,Actuals!$D:$D,$D417,Actuals!$B:$B,EOMONTH(DATE(2025,$C417-2,1),0))/SUMIFS(Actuals!$F:$F,Actuals!$A:$A,$A417,Actuals!$D:$D,$D417,Actuals!$B:$B,EOMONTH(DATE(2024,$C417-2,1),0)),
 SUMIFS(Actuals!$F:$F,Actuals!$A:$A,$A417,Actuals!$D:$D,$D417,Actuals!$B:$B,EOMONTH(DATE(2025,$C417-3,1),0))/SUMIFS(Actuals!$F:$F,Actuals!$A:$A,$A417,Actuals!$D:$D,$D417,Actuals!$B:$B,EOMONTH(DATE(2024,$C417-3,1),0))
)</f>
        <v>0.56018034408390094</v>
      </c>
      <c r="P417" s="29">
        <f t="shared" si="36"/>
        <v>34021.376819213147</v>
      </c>
      <c r="Q417" s="2">
        <f t="shared" si="37"/>
        <v>1.8378467621339736E-2</v>
      </c>
      <c r="R417" s="29" t="str">
        <f t="shared" si="38"/>
        <v>1 train date (May-Aug)</v>
      </c>
      <c r="S417" s="29">
        <f t="shared" si="39"/>
        <v>1.1836764017367896</v>
      </c>
      <c r="T417" s="29">
        <f t="shared" si="40"/>
        <v>29928.970810242281</v>
      </c>
      <c r="U417" s="2">
        <f t="shared" si="41"/>
        <v>0.10412151768044565</v>
      </c>
    </row>
    <row r="418" spans="1:21">
      <c r="A418">
        <v>2370</v>
      </c>
      <c r="B418" s="1">
        <v>45991</v>
      </c>
      <c r="C418">
        <v>8</v>
      </c>
      <c r="D418">
        <v>51</v>
      </c>
      <c r="E418" t="s">
        <v>7</v>
      </c>
      <c r="F418" s="3">
        <v>27060.804</v>
      </c>
      <c r="G418" s="3">
        <v>33407.4</v>
      </c>
      <c r="H418">
        <v>3</v>
      </c>
      <c r="I418" s="3">
        <v>-6346.5960000000014</v>
      </c>
      <c r="J418" s="3">
        <v>6346.5960000000014</v>
      </c>
      <c r="K418" s="2">
        <v>0.18997575387488999</v>
      </c>
      <c r="L418" s="6">
        <v>-0.18997575387488999</v>
      </c>
      <c r="M418" t="s">
        <v>26</v>
      </c>
      <c r="N418">
        <f>SUMIFS(Actuals!$F:$F,Actuals!$A:$A,$A418,Actuals!$D:$D,$D418,Actuals!$B:$B,EDATE($B418,-12))</f>
        <v>60732.899999999994</v>
      </c>
      <c r="O418">
        <f>AVERAGE(SUMIFS(Actuals!$F:$F,Actuals!$A:$A,$A418,Actuals!$D:$D,$D418,Actuals!$B:$B,EOMONTH(DATE(2025,$C418-1,1),0))/SUMIFS(Actuals!$F:$F,Actuals!$A:$A,$A418,Actuals!$D:$D,$D418,Actuals!$B:$B,EOMONTH(DATE(2024,$C418-1,1),0)),
 SUMIFS(Actuals!$F:$F,Actuals!$A:$A,$A418,Actuals!$D:$D,$D418,Actuals!$B:$B,EOMONTH(DATE(2025,$C418-2,1),0))/SUMIFS(Actuals!$F:$F,Actuals!$A:$A,$A418,Actuals!$D:$D,$D418,Actuals!$B:$B,EOMONTH(DATE(2024,$C418-2,1),0)),
 SUMIFS(Actuals!$F:$F,Actuals!$A:$A,$A418,Actuals!$D:$D,$D418,Actuals!$B:$B,EOMONTH(DATE(2025,$C418-3,1),0))/SUMIFS(Actuals!$F:$F,Actuals!$A:$A,$A418,Actuals!$D:$D,$D418,Actuals!$B:$B,EOMONTH(DATE(2024,$C418-3,1),0))
)</f>
        <v>0.59433917804746317</v>
      </c>
      <c r="P418" s="29">
        <f t="shared" si="36"/>
        <v>36095.94186643877</v>
      </c>
      <c r="Q418" s="2">
        <f t="shared" si="37"/>
        <v>8.0477435132299102E-2</v>
      </c>
      <c r="R418" s="29" t="str">
        <f t="shared" si="38"/>
        <v>1 train date (May-Aug)</v>
      </c>
      <c r="S418" s="29">
        <f t="shared" si="39"/>
        <v>1.1836764017367896</v>
      </c>
      <c r="T418" s="29">
        <f t="shared" si="40"/>
        <v>32031.235106824523</v>
      </c>
      <c r="U418" s="2">
        <f t="shared" si="41"/>
        <v>4.1193415027074208E-2</v>
      </c>
    </row>
    <row r="419" spans="1:21">
      <c r="A419">
        <v>2370</v>
      </c>
      <c r="B419" s="1">
        <v>45991</v>
      </c>
      <c r="C419">
        <v>9</v>
      </c>
      <c r="D419">
        <v>51</v>
      </c>
      <c r="E419" t="s">
        <v>7</v>
      </c>
      <c r="F419" s="3">
        <v>24158.602500000001</v>
      </c>
      <c r="G419" s="3">
        <v>33407.4</v>
      </c>
      <c r="H419">
        <v>2</v>
      </c>
      <c r="I419" s="3">
        <v>-9248.7975000000006</v>
      </c>
      <c r="J419" s="3">
        <v>9248.7975000000006</v>
      </c>
      <c r="K419" s="2">
        <v>0.27684876703963801</v>
      </c>
      <c r="L419" s="6">
        <v>-0.27684876703963801</v>
      </c>
      <c r="M419" t="s">
        <v>26</v>
      </c>
      <c r="N419">
        <f>SUMIFS(Actuals!$F:$F,Actuals!$A:$A,$A419,Actuals!$D:$D,$D419,Actuals!$B:$B,EDATE($B419,-12))</f>
        <v>60732.899999999994</v>
      </c>
      <c r="O419">
        <f>AVERAGE(SUMIFS(Actuals!$F:$F,Actuals!$A:$A,$A419,Actuals!$D:$D,$D419,Actuals!$B:$B,EOMONTH(DATE(2025,$C419-1,1),0))/SUMIFS(Actuals!$F:$F,Actuals!$A:$A,$A419,Actuals!$D:$D,$D419,Actuals!$B:$B,EOMONTH(DATE(2024,$C419-1,1),0)),
 SUMIFS(Actuals!$F:$F,Actuals!$A:$A,$A419,Actuals!$D:$D,$D419,Actuals!$B:$B,EOMONTH(DATE(2025,$C419-2,1),0))/SUMIFS(Actuals!$F:$F,Actuals!$A:$A,$A419,Actuals!$D:$D,$D419,Actuals!$B:$B,EOMONTH(DATE(2024,$C419-2,1),0)),
 SUMIFS(Actuals!$F:$F,Actuals!$A:$A,$A419,Actuals!$D:$D,$D419,Actuals!$B:$B,EOMONTH(DATE(2025,$C419-3,1),0))/SUMIFS(Actuals!$F:$F,Actuals!$A:$A,$A419,Actuals!$D:$D,$D419,Actuals!$B:$B,EOMONTH(DATE(2024,$C419-3,1),0))
)</f>
        <v>0.64834302036736124</v>
      </c>
      <c r="P419" s="29">
        <f t="shared" si="36"/>
        <v>39375.751821668913</v>
      </c>
      <c r="Q419" s="2">
        <f t="shared" si="37"/>
        <v>0.17865358638112847</v>
      </c>
      <c r="R419" s="29" t="str">
        <f t="shared" si="38"/>
        <v>2 Test data (Sep-Nov)</v>
      </c>
      <c r="S419" s="29">
        <f t="shared" si="39"/>
        <v>1.1836764017367896</v>
      </c>
      <c r="T419" s="29">
        <f t="shared" si="40"/>
        <v>28595.967678189409</v>
      </c>
      <c r="U419" s="2">
        <f t="shared" si="41"/>
        <v>0.14402295065795581</v>
      </c>
    </row>
    <row r="420" spans="1:21">
      <c r="A420">
        <v>2370</v>
      </c>
      <c r="B420" s="1">
        <v>45991</v>
      </c>
      <c r="C420">
        <v>10</v>
      </c>
      <c r="D420">
        <v>51</v>
      </c>
      <c r="E420" t="s">
        <v>7</v>
      </c>
      <c r="F420" s="3">
        <v>28853.408221343874</v>
      </c>
      <c r="G420" s="3">
        <v>33407.4</v>
      </c>
      <c r="H420">
        <v>1</v>
      </c>
      <c r="I420" s="3">
        <v>-4553.9917786561273</v>
      </c>
      <c r="J420" s="3">
        <v>4553.9917786561273</v>
      </c>
      <c r="K420" s="2">
        <v>0.136316857302757</v>
      </c>
      <c r="L420" s="6">
        <v>-0.136316857302757</v>
      </c>
      <c r="M420" t="s">
        <v>26</v>
      </c>
      <c r="N420">
        <f>SUMIFS(Actuals!$F:$F,Actuals!$A:$A,$A420,Actuals!$D:$D,$D420,Actuals!$B:$B,EDATE($B420,-12))</f>
        <v>60732.899999999994</v>
      </c>
      <c r="O420">
        <f>AVERAGE(SUMIFS(Actuals!$F:$F,Actuals!$A:$A,$A420,Actuals!$D:$D,$D420,Actuals!$B:$B,EOMONTH(DATE(2025,$C420-1,1),0))/SUMIFS(Actuals!$F:$F,Actuals!$A:$A,$A420,Actuals!$D:$D,$D420,Actuals!$B:$B,EOMONTH(DATE(2024,$C420-1,1),0)),
 SUMIFS(Actuals!$F:$F,Actuals!$A:$A,$A420,Actuals!$D:$D,$D420,Actuals!$B:$B,EOMONTH(DATE(2025,$C420-2,1),0))/SUMIFS(Actuals!$F:$F,Actuals!$A:$A,$A420,Actuals!$D:$D,$D420,Actuals!$B:$B,EOMONTH(DATE(2024,$C420-2,1),0)),
 SUMIFS(Actuals!$F:$F,Actuals!$A:$A,$A420,Actuals!$D:$D,$D420,Actuals!$B:$B,EOMONTH(DATE(2025,$C420-3,1),0))/SUMIFS(Actuals!$F:$F,Actuals!$A:$A,$A420,Actuals!$D:$D,$D420,Actuals!$B:$B,EOMONTH(DATE(2024,$C420-3,1),0))
)</f>
        <v>0.72165993605469503</v>
      </c>
      <c r="P420" s="29">
        <f t="shared" si="36"/>
        <v>43828.500730416185</v>
      </c>
      <c r="Q420" s="2">
        <f t="shared" si="37"/>
        <v>0.31193989147363105</v>
      </c>
      <c r="R420" s="29" t="str">
        <f t="shared" si="38"/>
        <v>2 Test data (Sep-Nov)</v>
      </c>
      <c r="S420" s="29">
        <f t="shared" si="39"/>
        <v>1.1836764017367896</v>
      </c>
      <c r="T420" s="29">
        <f t="shared" si="40"/>
        <v>34153.098421283015</v>
      </c>
      <c r="U420" s="2">
        <f t="shared" si="41"/>
        <v>2.232135458859456E-2</v>
      </c>
    </row>
    <row r="421" spans="1:21">
      <c r="A421">
        <v>2370</v>
      </c>
      <c r="B421" s="1">
        <v>45991</v>
      </c>
      <c r="C421">
        <v>11</v>
      </c>
      <c r="D421">
        <v>51</v>
      </c>
      <c r="E421" t="s">
        <v>7</v>
      </c>
      <c r="F421" s="3">
        <v>28565.154403031858</v>
      </c>
      <c r="G421" s="3">
        <v>33407.4</v>
      </c>
      <c r="H421">
        <v>0</v>
      </c>
      <c r="I421" s="3">
        <v>-4842.2455969681432</v>
      </c>
      <c r="J421" s="3">
        <v>4842.2455969681432</v>
      </c>
      <c r="K421" s="2">
        <v>0.144945299453658</v>
      </c>
      <c r="L421" s="6">
        <v>-0.144945299453658</v>
      </c>
      <c r="M421" t="s">
        <v>26</v>
      </c>
      <c r="N421">
        <f>SUMIFS(Actuals!$F:$F,Actuals!$A:$A,$A421,Actuals!$D:$D,$D421,Actuals!$B:$B,EDATE($B421,-12))</f>
        <v>60732.899999999994</v>
      </c>
      <c r="O421">
        <f>AVERAGE(SUMIFS(Actuals!$F:$F,Actuals!$A:$A,$A421,Actuals!$D:$D,$D421,Actuals!$B:$B,EOMONTH(DATE(2025,$C421-1,1),0))/SUMIFS(Actuals!$F:$F,Actuals!$A:$A,$A421,Actuals!$D:$D,$D421,Actuals!$B:$B,EOMONTH(DATE(2024,$C421-1,1),0)),
 SUMIFS(Actuals!$F:$F,Actuals!$A:$A,$A421,Actuals!$D:$D,$D421,Actuals!$B:$B,EOMONTH(DATE(2025,$C421-2,1),0))/SUMIFS(Actuals!$F:$F,Actuals!$A:$A,$A421,Actuals!$D:$D,$D421,Actuals!$B:$B,EOMONTH(DATE(2024,$C421-2,1),0)),
 SUMIFS(Actuals!$F:$F,Actuals!$A:$A,$A421,Actuals!$D:$D,$D421,Actuals!$B:$B,EOMONTH(DATE(2025,$C421-3,1),0))/SUMIFS(Actuals!$F:$F,Actuals!$A:$A,$A421,Actuals!$D:$D,$D421,Actuals!$B:$B,EOMONTH(DATE(2024,$C421-3,1),0))
)</f>
        <v>0.77883306104554062</v>
      </c>
      <c r="P421" s="29">
        <f t="shared" si="36"/>
        <v>47300.790413172712</v>
      </c>
      <c r="Q421" s="2">
        <f t="shared" si="37"/>
        <v>0.4158776322962191</v>
      </c>
      <c r="R421" s="29" t="str">
        <f t="shared" si="38"/>
        <v>2 Test data (Sep-Nov)</v>
      </c>
      <c r="S421" s="29">
        <f t="shared" si="39"/>
        <v>1.1836764017367896</v>
      </c>
      <c r="T421" s="29">
        <f t="shared" si="40"/>
        <v>33811.89917883656</v>
      </c>
      <c r="U421" s="2">
        <f t="shared" si="41"/>
        <v>1.2108071230821875E-2</v>
      </c>
    </row>
    <row r="422" spans="1:21">
      <c r="A422">
        <v>360</v>
      </c>
      <c r="B422" s="1">
        <v>45808</v>
      </c>
      <c r="C422">
        <v>5</v>
      </c>
      <c r="D422">
        <v>51</v>
      </c>
      <c r="E422" t="s">
        <v>7</v>
      </c>
      <c r="F422" s="3">
        <v>67339.23</v>
      </c>
      <c r="G422" s="3">
        <v>48216.9</v>
      </c>
      <c r="H422">
        <v>0</v>
      </c>
      <c r="I422" s="3">
        <v>19122.329999999994</v>
      </c>
      <c r="J422" s="3">
        <v>19122.329999999994</v>
      </c>
      <c r="K422" s="2">
        <v>0.39658978490944002</v>
      </c>
      <c r="L422" s="6">
        <v>0.39658978490944002</v>
      </c>
      <c r="M422" t="s">
        <v>24</v>
      </c>
      <c r="N422">
        <f>SUMIFS(Actuals!$F:$F,Actuals!$A:$A,$A422,Actuals!$D:$D,$D422,Actuals!$B:$B,EDATE($B422,-12))</f>
        <v>52272</v>
      </c>
      <c r="O422">
        <f>AVERAGE(SUMIFS(Actuals!$F:$F,Actuals!$A:$A,$A422,Actuals!$D:$D,$D422,Actuals!$B:$B,EOMONTH(DATE(2025,$C422-1,1),0))/SUMIFS(Actuals!$F:$F,Actuals!$A:$A,$A422,Actuals!$D:$D,$D422,Actuals!$B:$B,EOMONTH(DATE(2024,$C422-1,1),0)),
 SUMIFS(Actuals!$F:$F,Actuals!$A:$A,$A422,Actuals!$D:$D,$D422,Actuals!$B:$B,EOMONTH(DATE(2025,$C422-2,1),0))/SUMIFS(Actuals!$F:$F,Actuals!$A:$A,$A422,Actuals!$D:$D,$D422,Actuals!$B:$B,EOMONTH(DATE(2024,$C422-2,1),0)),
 SUMIFS(Actuals!$F:$F,Actuals!$A:$A,$A422,Actuals!$D:$D,$D422,Actuals!$B:$B,EOMONTH(DATE(2025,$C422-3,1),0))/SUMIFS(Actuals!$F:$F,Actuals!$A:$A,$A422,Actuals!$D:$D,$D422,Actuals!$B:$B,EOMONTH(DATE(2024,$C422-3,1),0))
)</f>
        <v>1.1899074250855222</v>
      </c>
      <c r="P422" s="29">
        <f t="shared" si="36"/>
        <v>62198.840924070413</v>
      </c>
      <c r="Q422" s="2">
        <f t="shared" si="37"/>
        <v>0.28998008839370454</v>
      </c>
      <c r="R422" s="29" t="str">
        <f t="shared" si="38"/>
        <v>1 train date (May-Aug)</v>
      </c>
      <c r="S422" s="29">
        <f t="shared" si="39"/>
        <v>1.0370054508427586</v>
      </c>
      <c r="T422" s="29">
        <f t="shared" si="40"/>
        <v>69831.14856555422</v>
      </c>
      <c r="U422" s="2">
        <f t="shared" si="41"/>
        <v>0.44827121954240562</v>
      </c>
    </row>
    <row r="423" spans="1:21">
      <c r="A423">
        <v>360</v>
      </c>
      <c r="B423" s="1">
        <v>45838</v>
      </c>
      <c r="C423">
        <v>5</v>
      </c>
      <c r="D423">
        <v>51</v>
      </c>
      <c r="E423" t="s">
        <v>7</v>
      </c>
      <c r="F423" s="3">
        <v>65992.445399999997</v>
      </c>
      <c r="G423" s="3">
        <v>41213.1</v>
      </c>
      <c r="H423">
        <v>1</v>
      </c>
      <c r="I423" s="3">
        <v>24779.345399999998</v>
      </c>
      <c r="J423" s="3">
        <v>24779.345399999998</v>
      </c>
      <c r="K423" s="2">
        <v>0.60124924841858496</v>
      </c>
      <c r="L423" s="6">
        <v>0.60124924841858496</v>
      </c>
      <c r="M423" t="s">
        <v>24</v>
      </c>
      <c r="N423">
        <f>SUMIFS(Actuals!$F:$F,Actuals!$A:$A,$A423,Actuals!$D:$D,$D423,Actuals!$B:$B,EDATE($B423,-12))</f>
        <v>53282.7</v>
      </c>
      <c r="O423">
        <f>AVERAGE(SUMIFS(Actuals!$F:$F,Actuals!$A:$A,$A423,Actuals!$D:$D,$D423,Actuals!$B:$B,EOMONTH(DATE(2025,$C423-1,1),0))/SUMIFS(Actuals!$F:$F,Actuals!$A:$A,$A423,Actuals!$D:$D,$D423,Actuals!$B:$B,EOMONTH(DATE(2024,$C423-1,1),0)),
 SUMIFS(Actuals!$F:$F,Actuals!$A:$A,$A423,Actuals!$D:$D,$D423,Actuals!$B:$B,EOMONTH(DATE(2025,$C423-2,1),0))/SUMIFS(Actuals!$F:$F,Actuals!$A:$A,$A423,Actuals!$D:$D,$D423,Actuals!$B:$B,EOMONTH(DATE(2024,$C423-2,1),0)),
 SUMIFS(Actuals!$F:$F,Actuals!$A:$A,$A423,Actuals!$D:$D,$D423,Actuals!$B:$B,EOMONTH(DATE(2025,$C423-3,1),0))/SUMIFS(Actuals!$F:$F,Actuals!$A:$A,$A423,Actuals!$D:$D,$D423,Actuals!$B:$B,EOMONTH(DATE(2024,$C423-3,1),0))
)</f>
        <v>1.1899074250855222</v>
      </c>
      <c r="P423" s="29">
        <f t="shared" si="36"/>
        <v>63401.480358604349</v>
      </c>
      <c r="Q423" s="2">
        <f t="shared" si="37"/>
        <v>0.5383817368410615</v>
      </c>
      <c r="R423" s="29" t="str">
        <f t="shared" si="38"/>
        <v>1 train date (May-Aug)</v>
      </c>
      <c r="S423" s="29">
        <f t="shared" si="39"/>
        <v>1.0370054508427586</v>
      </c>
      <c r="T423" s="29">
        <f t="shared" si="40"/>
        <v>68434.525594243125</v>
      </c>
      <c r="U423" s="2">
        <f t="shared" si="41"/>
        <v>0.66050419876794342</v>
      </c>
    </row>
    <row r="424" spans="1:21">
      <c r="A424">
        <v>360</v>
      </c>
      <c r="B424" s="1">
        <v>45838</v>
      </c>
      <c r="C424">
        <v>6</v>
      </c>
      <c r="D424">
        <v>51</v>
      </c>
      <c r="E424" t="s">
        <v>7</v>
      </c>
      <c r="F424" s="3">
        <v>53229.709836021153</v>
      </c>
      <c r="G424" s="3">
        <v>41213.1</v>
      </c>
      <c r="H424">
        <v>0</v>
      </c>
      <c r="I424" s="3">
        <v>12016.609836021154</v>
      </c>
      <c r="J424" s="3">
        <v>12016.609836021154</v>
      </c>
      <c r="K424" s="2">
        <v>0.29157257852530299</v>
      </c>
      <c r="L424" s="6">
        <v>0.29157257852530299</v>
      </c>
      <c r="M424" t="s">
        <v>24</v>
      </c>
      <c r="N424">
        <f>SUMIFS(Actuals!$F:$F,Actuals!$A:$A,$A424,Actuals!$D:$D,$D424,Actuals!$B:$B,EDATE($B424,-12))</f>
        <v>53282.7</v>
      </c>
      <c r="O424">
        <f>AVERAGE(SUMIFS(Actuals!$F:$F,Actuals!$A:$A,$A424,Actuals!$D:$D,$D424,Actuals!$B:$B,EOMONTH(DATE(2025,$C424-1,1),0))/SUMIFS(Actuals!$F:$F,Actuals!$A:$A,$A424,Actuals!$D:$D,$D424,Actuals!$B:$B,EOMONTH(DATE(2024,$C424-1,1),0)),
 SUMIFS(Actuals!$F:$F,Actuals!$A:$A,$A424,Actuals!$D:$D,$D424,Actuals!$B:$B,EOMONTH(DATE(2025,$C424-2,1),0))/SUMIFS(Actuals!$F:$F,Actuals!$A:$A,$A424,Actuals!$D:$D,$D424,Actuals!$B:$B,EOMONTH(DATE(2024,$C424-2,1),0)),
 SUMIFS(Actuals!$F:$F,Actuals!$A:$A,$A424,Actuals!$D:$D,$D424,Actuals!$B:$B,EOMONTH(DATE(2025,$C424-3,1),0))/SUMIFS(Actuals!$F:$F,Actuals!$A:$A,$A424,Actuals!$D:$D,$D424,Actuals!$B:$B,EOMONTH(DATE(2024,$C424-3,1),0))
)</f>
        <v>1.1315451544602804</v>
      </c>
      <c r="P424" s="29">
        <f t="shared" si="36"/>
        <v>60291.781001560776</v>
      </c>
      <c r="Q424" s="2">
        <f t="shared" si="37"/>
        <v>0.46292758859587796</v>
      </c>
      <c r="R424" s="29" t="str">
        <f t="shared" si="38"/>
        <v>1 train date (May-Aug)</v>
      </c>
      <c r="S424" s="29">
        <f t="shared" si="39"/>
        <v>1.0370054508427586</v>
      </c>
      <c r="T424" s="29">
        <f t="shared" si="40"/>
        <v>55199.499246732339</v>
      </c>
      <c r="U424" s="2">
        <f t="shared" si="41"/>
        <v>0.33936780408977585</v>
      </c>
    </row>
    <row r="425" spans="1:21">
      <c r="A425">
        <v>360</v>
      </c>
      <c r="B425" s="1">
        <v>45869</v>
      </c>
      <c r="C425">
        <v>5</v>
      </c>
      <c r="D425">
        <v>51</v>
      </c>
      <c r="E425" t="s">
        <v>7</v>
      </c>
      <c r="F425" s="3">
        <v>64672.596491999997</v>
      </c>
      <c r="G425" s="3">
        <v>39048.9</v>
      </c>
      <c r="H425">
        <v>2</v>
      </c>
      <c r="I425" s="3">
        <v>25623.696491999995</v>
      </c>
      <c r="J425" s="3">
        <v>25623.696491999995</v>
      </c>
      <c r="K425" s="2">
        <v>0.65619509107811003</v>
      </c>
      <c r="L425" s="6">
        <v>0.65619509107811003</v>
      </c>
      <c r="M425" t="s">
        <v>24</v>
      </c>
      <c r="N425">
        <f>SUMIFS(Actuals!$F:$F,Actuals!$A:$A,$A425,Actuals!$D:$D,$D425,Actuals!$B:$B,EDATE($B425,-12))</f>
        <v>51703.799999999996</v>
      </c>
      <c r="O425">
        <f>AVERAGE(SUMIFS(Actuals!$F:$F,Actuals!$A:$A,$A425,Actuals!$D:$D,$D425,Actuals!$B:$B,EOMONTH(DATE(2025,$C425-1,1),0))/SUMIFS(Actuals!$F:$F,Actuals!$A:$A,$A425,Actuals!$D:$D,$D425,Actuals!$B:$B,EOMONTH(DATE(2024,$C425-1,1),0)),
 SUMIFS(Actuals!$F:$F,Actuals!$A:$A,$A425,Actuals!$D:$D,$D425,Actuals!$B:$B,EOMONTH(DATE(2025,$C425-2,1),0))/SUMIFS(Actuals!$F:$F,Actuals!$A:$A,$A425,Actuals!$D:$D,$D425,Actuals!$B:$B,EOMONTH(DATE(2024,$C425-2,1),0)),
 SUMIFS(Actuals!$F:$F,Actuals!$A:$A,$A425,Actuals!$D:$D,$D425,Actuals!$B:$B,EOMONTH(DATE(2025,$C425-3,1),0))/SUMIFS(Actuals!$F:$F,Actuals!$A:$A,$A425,Actuals!$D:$D,$D425,Actuals!$B:$B,EOMONTH(DATE(2024,$C425-3,1),0))
)</f>
        <v>1.1899074250855222</v>
      </c>
      <c r="P425" s="29">
        <f t="shared" si="36"/>
        <v>61522.735525136814</v>
      </c>
      <c r="Q425" s="2">
        <f t="shared" si="37"/>
        <v>0.57553056616541853</v>
      </c>
      <c r="R425" s="29" t="str">
        <f t="shared" si="38"/>
        <v>1 train date (May-Aug)</v>
      </c>
      <c r="S425" s="29">
        <f t="shared" si="39"/>
        <v>1.0370054508427586</v>
      </c>
      <c r="T425" s="29">
        <f t="shared" si="40"/>
        <v>67065.835082358273</v>
      </c>
      <c r="U425" s="2">
        <f t="shared" si="41"/>
        <v>0.71748333710701895</v>
      </c>
    </row>
    <row r="426" spans="1:21">
      <c r="A426">
        <v>360</v>
      </c>
      <c r="B426" s="1">
        <v>45869</v>
      </c>
      <c r="C426">
        <v>6</v>
      </c>
      <c r="D426">
        <v>51</v>
      </c>
      <c r="E426" t="s">
        <v>7</v>
      </c>
      <c r="F426" s="3">
        <v>53648.157355786519</v>
      </c>
      <c r="G426" s="3">
        <v>39048.9</v>
      </c>
      <c r="H426">
        <v>1</v>
      </c>
      <c r="I426" s="3">
        <v>14599.257355786518</v>
      </c>
      <c r="J426" s="3">
        <v>14599.257355786518</v>
      </c>
      <c r="K426" s="2">
        <v>0.37387115528956</v>
      </c>
      <c r="L426" s="6">
        <v>0.37387115528956</v>
      </c>
      <c r="M426" t="s">
        <v>24</v>
      </c>
      <c r="N426">
        <f>SUMIFS(Actuals!$F:$F,Actuals!$A:$A,$A426,Actuals!$D:$D,$D426,Actuals!$B:$B,EDATE($B426,-12))</f>
        <v>51703.799999999996</v>
      </c>
      <c r="O426">
        <f>AVERAGE(SUMIFS(Actuals!$F:$F,Actuals!$A:$A,$A426,Actuals!$D:$D,$D426,Actuals!$B:$B,EOMONTH(DATE(2025,$C426-1,1),0))/SUMIFS(Actuals!$F:$F,Actuals!$A:$A,$A426,Actuals!$D:$D,$D426,Actuals!$B:$B,EOMONTH(DATE(2024,$C426-1,1),0)),
 SUMIFS(Actuals!$F:$F,Actuals!$A:$A,$A426,Actuals!$D:$D,$D426,Actuals!$B:$B,EOMONTH(DATE(2025,$C426-2,1),0))/SUMIFS(Actuals!$F:$F,Actuals!$A:$A,$A426,Actuals!$D:$D,$D426,Actuals!$B:$B,EOMONTH(DATE(2024,$C426-2,1),0)),
 SUMIFS(Actuals!$F:$F,Actuals!$A:$A,$A426,Actuals!$D:$D,$D426,Actuals!$B:$B,EOMONTH(DATE(2025,$C426-3,1),0))/SUMIFS(Actuals!$F:$F,Actuals!$A:$A,$A426,Actuals!$D:$D,$D426,Actuals!$B:$B,EOMONTH(DATE(2024,$C426-3,1),0))
)</f>
        <v>1.1315451544602804</v>
      </c>
      <c r="P426" s="29">
        <f t="shared" si="36"/>
        <v>58505.18435718344</v>
      </c>
      <c r="Q426" s="2">
        <f t="shared" si="37"/>
        <v>0.4982543517790114</v>
      </c>
      <c r="R426" s="29" t="str">
        <f t="shared" si="38"/>
        <v>1 train date (May-Aug)</v>
      </c>
      <c r="S426" s="29">
        <f t="shared" si="39"/>
        <v>1.0370054508427586</v>
      </c>
      <c r="T426" s="29">
        <f t="shared" si="40"/>
        <v>55633.431605620659</v>
      </c>
      <c r="U426" s="2">
        <f t="shared" si="41"/>
        <v>0.42471187679091232</v>
      </c>
    </row>
    <row r="427" spans="1:21">
      <c r="A427">
        <v>360</v>
      </c>
      <c r="B427" s="1">
        <v>45869</v>
      </c>
      <c r="C427">
        <v>7</v>
      </c>
      <c r="D427">
        <v>51</v>
      </c>
      <c r="E427" t="s">
        <v>7</v>
      </c>
      <c r="F427" s="3">
        <v>45000</v>
      </c>
      <c r="G427" s="3">
        <v>39048.9</v>
      </c>
      <c r="H427">
        <v>0</v>
      </c>
      <c r="I427" s="3">
        <v>5951.0999999999985</v>
      </c>
      <c r="J427" s="3">
        <v>5951.0999999999985</v>
      </c>
      <c r="K427" s="2">
        <v>0.152401220008758</v>
      </c>
      <c r="L427" s="6">
        <v>0.152401220008758</v>
      </c>
      <c r="M427" t="s">
        <v>24</v>
      </c>
      <c r="N427">
        <f>SUMIFS(Actuals!$F:$F,Actuals!$A:$A,$A427,Actuals!$D:$D,$D427,Actuals!$B:$B,EDATE($B427,-12))</f>
        <v>51703.799999999996</v>
      </c>
      <c r="O427">
        <f>AVERAGE(SUMIFS(Actuals!$F:$F,Actuals!$A:$A,$A427,Actuals!$D:$D,$D427,Actuals!$B:$B,EOMONTH(DATE(2025,$C427-1,1),0))/SUMIFS(Actuals!$F:$F,Actuals!$A:$A,$A427,Actuals!$D:$D,$D427,Actuals!$B:$B,EOMONTH(DATE(2024,$C427-1,1),0)),
 SUMIFS(Actuals!$F:$F,Actuals!$A:$A,$A427,Actuals!$D:$D,$D427,Actuals!$B:$B,EOMONTH(DATE(2025,$C427-2,1),0))/SUMIFS(Actuals!$F:$F,Actuals!$A:$A,$A427,Actuals!$D:$D,$D427,Actuals!$B:$B,EOMONTH(DATE(2024,$C427-2,1),0)),
 SUMIFS(Actuals!$F:$F,Actuals!$A:$A,$A427,Actuals!$D:$D,$D427,Actuals!$B:$B,EOMONTH(DATE(2025,$C427-3,1),0))/SUMIFS(Actuals!$F:$F,Actuals!$A:$A,$A427,Actuals!$D:$D,$D427,Actuals!$B:$B,EOMONTH(DATE(2024,$C427-3,1),0))
)</f>
        <v>1.0253526743152206</v>
      </c>
      <c r="P427" s="29">
        <f t="shared" si="36"/>
        <v>53014.629602259301</v>
      </c>
      <c r="Q427" s="2">
        <f t="shared" si="37"/>
        <v>0.35764719626568992</v>
      </c>
      <c r="R427" s="29" t="str">
        <f t="shared" si="38"/>
        <v>1 train date (May-Aug)</v>
      </c>
      <c r="S427" s="29">
        <f t="shared" si="39"/>
        <v>1.0370054508427586</v>
      </c>
      <c r="T427" s="29">
        <f t="shared" si="40"/>
        <v>46665.245287924139</v>
      </c>
      <c r="U427" s="2">
        <f t="shared" si="41"/>
        <v>0.19504634670692739</v>
      </c>
    </row>
    <row r="428" spans="1:21">
      <c r="A428">
        <v>360</v>
      </c>
      <c r="B428" s="1">
        <v>45900</v>
      </c>
      <c r="C428">
        <v>5</v>
      </c>
      <c r="D428">
        <v>51</v>
      </c>
      <c r="E428" t="s">
        <v>7</v>
      </c>
      <c r="F428" s="3">
        <v>63379.14456216</v>
      </c>
      <c r="G428" s="3">
        <v>55454.400000000001</v>
      </c>
      <c r="H428">
        <v>3</v>
      </c>
      <c r="I428" s="3">
        <v>7924.7445621599982</v>
      </c>
      <c r="J428" s="3">
        <v>7924.7445621599982</v>
      </c>
      <c r="K428" s="2">
        <v>0.14290560464381499</v>
      </c>
      <c r="L428" s="6">
        <v>0.14290560464381499</v>
      </c>
      <c r="M428" t="s">
        <v>24</v>
      </c>
      <c r="N428">
        <f>SUMIFS(Actuals!$F:$F,Actuals!$A:$A,$A428,Actuals!$D:$D,$D428,Actuals!$B:$B,EDATE($B428,-12))</f>
        <v>58986.899999999994</v>
      </c>
      <c r="O428">
        <f>AVERAGE(SUMIFS(Actuals!$F:$F,Actuals!$A:$A,$A428,Actuals!$D:$D,$D428,Actuals!$B:$B,EOMONTH(DATE(2025,$C428-1,1),0))/SUMIFS(Actuals!$F:$F,Actuals!$A:$A,$A428,Actuals!$D:$D,$D428,Actuals!$B:$B,EOMONTH(DATE(2024,$C428-1,1),0)),
 SUMIFS(Actuals!$F:$F,Actuals!$A:$A,$A428,Actuals!$D:$D,$D428,Actuals!$B:$B,EOMONTH(DATE(2025,$C428-2,1),0))/SUMIFS(Actuals!$F:$F,Actuals!$A:$A,$A428,Actuals!$D:$D,$D428,Actuals!$B:$B,EOMONTH(DATE(2024,$C428-2,1),0)),
 SUMIFS(Actuals!$F:$F,Actuals!$A:$A,$A428,Actuals!$D:$D,$D428,Actuals!$B:$B,EOMONTH(DATE(2025,$C428-3,1),0))/SUMIFS(Actuals!$F:$F,Actuals!$A:$A,$A428,Actuals!$D:$D,$D428,Actuals!$B:$B,EOMONTH(DATE(2024,$C428-3,1),0))
)</f>
        <v>1.1899074250855222</v>
      </c>
      <c r="P428" s="29">
        <f t="shared" si="36"/>
        <v>70188.950292777183</v>
      </c>
      <c r="Q428" s="2">
        <f t="shared" si="37"/>
        <v>0.26570570221257794</v>
      </c>
      <c r="R428" s="29" t="str">
        <f t="shared" si="38"/>
        <v>1 train date (May-Aug)</v>
      </c>
      <c r="S428" s="29">
        <f t="shared" si="39"/>
        <v>1.0370054508427586</v>
      </c>
      <c r="T428" s="29">
        <f t="shared" si="40"/>
        <v>65724.518380711103</v>
      </c>
      <c r="U428" s="2">
        <f t="shared" si="41"/>
        <v>0.18519934181437542</v>
      </c>
    </row>
    <row r="429" spans="1:21">
      <c r="A429">
        <v>360</v>
      </c>
      <c r="B429" s="1">
        <v>45900</v>
      </c>
      <c r="C429">
        <v>6</v>
      </c>
      <c r="D429">
        <v>51</v>
      </c>
      <c r="E429" t="s">
        <v>7</v>
      </c>
      <c r="F429" s="3">
        <v>54053.528390559222</v>
      </c>
      <c r="G429" s="3">
        <v>55454.400000000001</v>
      </c>
      <c r="H429">
        <v>2</v>
      </c>
      <c r="I429" s="3">
        <v>-1400.8716094407791</v>
      </c>
      <c r="J429" s="3">
        <v>1400.8716094407791</v>
      </c>
      <c r="K429" s="2">
        <v>2.5261685446795499E-2</v>
      </c>
      <c r="L429" s="6">
        <v>-2.5261685446795499E-2</v>
      </c>
      <c r="M429" t="s">
        <v>24</v>
      </c>
      <c r="N429">
        <f>SUMIFS(Actuals!$F:$F,Actuals!$A:$A,$A429,Actuals!$D:$D,$D429,Actuals!$B:$B,EDATE($B429,-12))</f>
        <v>58986.899999999994</v>
      </c>
      <c r="O429">
        <f>AVERAGE(SUMIFS(Actuals!$F:$F,Actuals!$A:$A,$A429,Actuals!$D:$D,$D429,Actuals!$B:$B,EOMONTH(DATE(2025,$C429-1,1),0))/SUMIFS(Actuals!$F:$F,Actuals!$A:$A,$A429,Actuals!$D:$D,$D429,Actuals!$B:$B,EOMONTH(DATE(2024,$C429-1,1),0)),
 SUMIFS(Actuals!$F:$F,Actuals!$A:$A,$A429,Actuals!$D:$D,$D429,Actuals!$B:$B,EOMONTH(DATE(2025,$C429-2,1),0))/SUMIFS(Actuals!$F:$F,Actuals!$A:$A,$A429,Actuals!$D:$D,$D429,Actuals!$B:$B,EOMONTH(DATE(2024,$C429-2,1),0)),
 SUMIFS(Actuals!$F:$F,Actuals!$A:$A,$A429,Actuals!$D:$D,$D429,Actuals!$B:$B,EOMONTH(DATE(2025,$C429-3,1),0))/SUMIFS(Actuals!$F:$F,Actuals!$A:$A,$A429,Actuals!$D:$D,$D429,Actuals!$B:$B,EOMONTH(DATE(2024,$C429-3,1),0))
)</f>
        <v>1.1315451544602804</v>
      </c>
      <c r="P429" s="29">
        <f t="shared" si="36"/>
        <v>66746.340871633103</v>
      </c>
      <c r="Q429" s="2">
        <f t="shared" si="37"/>
        <v>0.20362569735914737</v>
      </c>
      <c r="R429" s="29" t="str">
        <f t="shared" si="38"/>
        <v>1 train date (May-Aug)</v>
      </c>
      <c r="S429" s="29">
        <f t="shared" si="39"/>
        <v>1.0370054508427586</v>
      </c>
      <c r="T429" s="29">
        <f t="shared" si="40"/>
        <v>56053.803578293722</v>
      </c>
      <c r="U429" s="2">
        <f t="shared" si="41"/>
        <v>1.0808945336956505E-2</v>
      </c>
    </row>
    <row r="430" spans="1:21">
      <c r="A430">
        <v>360</v>
      </c>
      <c r="B430" s="1">
        <v>45900</v>
      </c>
      <c r="C430">
        <v>7</v>
      </c>
      <c r="D430">
        <v>51</v>
      </c>
      <c r="E430" t="s">
        <v>7</v>
      </c>
      <c r="F430" s="3">
        <v>46350</v>
      </c>
      <c r="G430" s="3">
        <v>55454.400000000001</v>
      </c>
      <c r="H430">
        <v>1</v>
      </c>
      <c r="I430" s="3">
        <v>-9104.4000000000015</v>
      </c>
      <c r="J430" s="3">
        <v>9104.4000000000015</v>
      </c>
      <c r="K430" s="2">
        <v>0.16417813554920799</v>
      </c>
      <c r="L430" s="6">
        <v>-0.16417813554920799</v>
      </c>
      <c r="M430" t="s">
        <v>24</v>
      </c>
      <c r="N430">
        <f>SUMIFS(Actuals!$F:$F,Actuals!$A:$A,$A430,Actuals!$D:$D,$D430,Actuals!$B:$B,EDATE($B430,-12))</f>
        <v>58986.899999999994</v>
      </c>
      <c r="O430">
        <f>AVERAGE(SUMIFS(Actuals!$F:$F,Actuals!$A:$A,$A430,Actuals!$D:$D,$D430,Actuals!$B:$B,EOMONTH(DATE(2025,$C430-1,1),0))/SUMIFS(Actuals!$F:$F,Actuals!$A:$A,$A430,Actuals!$D:$D,$D430,Actuals!$B:$B,EOMONTH(DATE(2024,$C430-1,1),0)),
 SUMIFS(Actuals!$F:$F,Actuals!$A:$A,$A430,Actuals!$D:$D,$D430,Actuals!$B:$B,EOMONTH(DATE(2025,$C430-2,1),0))/SUMIFS(Actuals!$F:$F,Actuals!$A:$A,$A430,Actuals!$D:$D,$D430,Actuals!$B:$B,EOMONTH(DATE(2024,$C430-2,1),0)),
 SUMIFS(Actuals!$F:$F,Actuals!$A:$A,$A430,Actuals!$D:$D,$D430,Actuals!$B:$B,EOMONTH(DATE(2025,$C430-3,1),0))/SUMIFS(Actuals!$F:$F,Actuals!$A:$A,$A430,Actuals!$D:$D,$D430,Actuals!$B:$B,EOMONTH(DATE(2024,$C430-3,1),0))
)</f>
        <v>1.0253526743152206</v>
      </c>
      <c r="P430" s="29">
        <f t="shared" si="36"/>
        <v>60482.375664564483</v>
      </c>
      <c r="Q430" s="2">
        <f t="shared" si="37"/>
        <v>9.066865144270754E-2</v>
      </c>
      <c r="R430" s="29" t="str">
        <f t="shared" si="38"/>
        <v>1 train date (May-Aug)</v>
      </c>
      <c r="S430" s="29">
        <f t="shared" si="39"/>
        <v>1.0370054508427586</v>
      </c>
      <c r="T430" s="29">
        <f t="shared" si="40"/>
        <v>48065.202646561862</v>
      </c>
      <c r="U430" s="2">
        <f t="shared" si="41"/>
        <v>0.13324817063097139</v>
      </c>
    </row>
    <row r="431" spans="1:21">
      <c r="A431">
        <v>360</v>
      </c>
      <c r="B431" s="1">
        <v>45900</v>
      </c>
      <c r="C431">
        <v>8</v>
      </c>
      <c r="D431">
        <v>51</v>
      </c>
      <c r="E431" t="s">
        <v>7</v>
      </c>
      <c r="F431" s="3">
        <v>45600</v>
      </c>
      <c r="G431" s="3">
        <v>55454.400000000001</v>
      </c>
      <c r="H431">
        <v>0</v>
      </c>
      <c r="I431" s="3">
        <v>-9854.4000000000015</v>
      </c>
      <c r="J431" s="3">
        <v>9854.4000000000015</v>
      </c>
      <c r="K431" s="2">
        <v>0.17770276118757</v>
      </c>
      <c r="L431" s="6">
        <v>-0.17770276118757</v>
      </c>
      <c r="M431" t="s">
        <v>24</v>
      </c>
      <c r="N431">
        <f>SUMIFS(Actuals!$F:$F,Actuals!$A:$A,$A431,Actuals!$D:$D,$D431,Actuals!$B:$B,EDATE($B431,-12))</f>
        <v>58986.899999999994</v>
      </c>
      <c r="O431">
        <f>AVERAGE(SUMIFS(Actuals!$F:$F,Actuals!$A:$A,$A431,Actuals!$D:$D,$D431,Actuals!$B:$B,EOMONTH(DATE(2025,$C431-1,1),0))/SUMIFS(Actuals!$F:$F,Actuals!$A:$A,$A431,Actuals!$D:$D,$D431,Actuals!$B:$B,EOMONTH(DATE(2024,$C431-1,1),0)),
 SUMIFS(Actuals!$F:$F,Actuals!$A:$A,$A431,Actuals!$D:$D,$D431,Actuals!$B:$B,EOMONTH(DATE(2025,$C431-2,1),0))/SUMIFS(Actuals!$F:$F,Actuals!$A:$A,$A431,Actuals!$D:$D,$D431,Actuals!$B:$B,EOMONTH(DATE(2024,$C431-2,1),0)),
 SUMIFS(Actuals!$F:$F,Actuals!$A:$A,$A431,Actuals!$D:$D,$D431,Actuals!$B:$B,EOMONTH(DATE(2025,$C431-3,1),0))/SUMIFS(Actuals!$F:$F,Actuals!$A:$A,$A431,Actuals!$D:$D,$D431,Actuals!$B:$B,EOMONTH(DATE(2024,$C431-3,1),0))
)</f>
        <v>0.81704846780127627</v>
      </c>
      <c r="P431" s="29">
        <f t="shared" si="36"/>
        <v>48195.156265347097</v>
      </c>
      <c r="Q431" s="2">
        <f t="shared" si="37"/>
        <v>0.1309047385717437</v>
      </c>
      <c r="R431" s="29" t="str">
        <f t="shared" si="38"/>
        <v>1 train date (May-Aug)</v>
      </c>
      <c r="S431" s="29">
        <f t="shared" si="39"/>
        <v>1.0370054508427586</v>
      </c>
      <c r="T431" s="29">
        <f t="shared" si="40"/>
        <v>47287.448558429795</v>
      </c>
      <c r="U431" s="2">
        <f t="shared" si="41"/>
        <v>0.14727328113856081</v>
      </c>
    </row>
    <row r="432" spans="1:21">
      <c r="A432">
        <v>360</v>
      </c>
      <c r="B432" s="1">
        <v>45930</v>
      </c>
      <c r="C432">
        <v>5</v>
      </c>
      <c r="D432">
        <v>51</v>
      </c>
      <c r="E432" t="s">
        <v>7</v>
      </c>
      <c r="F432" s="3">
        <v>62111.561670916795</v>
      </c>
      <c r="G432" s="3">
        <v>42866.1</v>
      </c>
      <c r="H432">
        <v>4</v>
      </c>
      <c r="I432" s="3">
        <v>19245.461670916797</v>
      </c>
      <c r="J432" s="3">
        <v>19245.461670916797</v>
      </c>
      <c r="K432" s="2">
        <v>0.44896693823130202</v>
      </c>
      <c r="L432" s="6">
        <v>0.44896693823130202</v>
      </c>
      <c r="M432" t="s">
        <v>24</v>
      </c>
      <c r="N432">
        <f>SUMIFS(Actuals!$F:$F,Actuals!$A:$A,$A432,Actuals!$D:$D,$D432,Actuals!$B:$B,EDATE($B432,-12))</f>
        <v>48033.299999999996</v>
      </c>
      <c r="O432">
        <f>AVERAGE(SUMIFS(Actuals!$F:$F,Actuals!$A:$A,$A432,Actuals!$D:$D,$D432,Actuals!$B:$B,EOMONTH(DATE(2025,$C432-1,1),0))/SUMIFS(Actuals!$F:$F,Actuals!$A:$A,$A432,Actuals!$D:$D,$D432,Actuals!$B:$B,EOMONTH(DATE(2024,$C432-1,1),0)),
 SUMIFS(Actuals!$F:$F,Actuals!$A:$A,$A432,Actuals!$D:$D,$D432,Actuals!$B:$B,EOMONTH(DATE(2025,$C432-2,1),0))/SUMIFS(Actuals!$F:$F,Actuals!$A:$A,$A432,Actuals!$D:$D,$D432,Actuals!$B:$B,EOMONTH(DATE(2024,$C432-2,1),0)),
 SUMIFS(Actuals!$F:$F,Actuals!$A:$A,$A432,Actuals!$D:$D,$D432,Actuals!$B:$B,EOMONTH(DATE(2025,$C432-3,1),0))/SUMIFS(Actuals!$F:$F,Actuals!$A:$A,$A432,Actuals!$D:$D,$D432,Actuals!$B:$B,EOMONTH(DATE(2024,$C432-3,1),0))
)</f>
        <v>1.1899074250855222</v>
      </c>
      <c r="P432" s="29">
        <f t="shared" si="36"/>
        <v>57155.180321360407</v>
      </c>
      <c r="Q432" s="2">
        <f t="shared" si="37"/>
        <v>0.33334220564409661</v>
      </c>
      <c r="R432" s="29" t="str">
        <f t="shared" si="38"/>
        <v>1 train date (May-Aug)</v>
      </c>
      <c r="S432" s="29">
        <f t="shared" si="39"/>
        <v>1.0370054508427586</v>
      </c>
      <c r="T432" s="29">
        <f t="shared" si="40"/>
        <v>64410.028013096875</v>
      </c>
      <c r="U432" s="2">
        <f t="shared" si="41"/>
        <v>0.50258661303680241</v>
      </c>
    </row>
    <row r="433" spans="1:21">
      <c r="A433">
        <v>360</v>
      </c>
      <c r="B433" s="1">
        <v>45930</v>
      </c>
      <c r="C433">
        <v>6</v>
      </c>
      <c r="D433">
        <v>51</v>
      </c>
      <c r="E433" t="s">
        <v>7</v>
      </c>
      <c r="F433" s="3">
        <v>54445.822940339254</v>
      </c>
      <c r="G433" s="3">
        <v>42866.1</v>
      </c>
      <c r="H433">
        <v>3</v>
      </c>
      <c r="I433" s="3">
        <v>11579.722940339256</v>
      </c>
      <c r="J433" s="3">
        <v>11579.722940339256</v>
      </c>
      <c r="K433" s="2">
        <v>0.27013707662556802</v>
      </c>
      <c r="L433" s="6">
        <v>0.27013707662556802</v>
      </c>
      <c r="M433" t="s">
        <v>24</v>
      </c>
      <c r="N433">
        <f>SUMIFS(Actuals!$F:$F,Actuals!$A:$A,$A433,Actuals!$D:$D,$D433,Actuals!$B:$B,EDATE($B433,-12))</f>
        <v>48033.299999999996</v>
      </c>
      <c r="O433">
        <f>AVERAGE(SUMIFS(Actuals!$F:$F,Actuals!$A:$A,$A433,Actuals!$D:$D,$D433,Actuals!$B:$B,EOMONTH(DATE(2025,$C433-1,1),0))/SUMIFS(Actuals!$F:$F,Actuals!$A:$A,$A433,Actuals!$D:$D,$D433,Actuals!$B:$B,EOMONTH(DATE(2024,$C433-1,1),0)),
 SUMIFS(Actuals!$F:$F,Actuals!$A:$A,$A433,Actuals!$D:$D,$D433,Actuals!$B:$B,EOMONTH(DATE(2025,$C433-2,1),0))/SUMIFS(Actuals!$F:$F,Actuals!$A:$A,$A433,Actuals!$D:$D,$D433,Actuals!$B:$B,EOMONTH(DATE(2024,$C433-2,1),0)),
 SUMIFS(Actuals!$F:$F,Actuals!$A:$A,$A433,Actuals!$D:$D,$D433,Actuals!$B:$B,EOMONTH(DATE(2025,$C433-3,1),0))/SUMIFS(Actuals!$F:$F,Actuals!$A:$A,$A433,Actuals!$D:$D,$D433,Actuals!$B:$B,EOMONTH(DATE(2024,$C433-3,1),0))
)</f>
        <v>1.1315451544602804</v>
      </c>
      <c r="P433" s="29">
        <f t="shared" si="36"/>
        <v>54351.847867736979</v>
      </c>
      <c r="Q433" s="2">
        <f t="shared" si="37"/>
        <v>0.26794478312085729</v>
      </c>
      <c r="R433" s="29" t="str">
        <f t="shared" si="38"/>
        <v>1 train date (May-Aug)</v>
      </c>
      <c r="S433" s="29">
        <f t="shared" si="39"/>
        <v>1.0370054508427586</v>
      </c>
      <c r="T433" s="29">
        <f t="shared" si="40"/>
        <v>56460.615164751522</v>
      </c>
      <c r="U433" s="2">
        <f t="shared" si="41"/>
        <v>0.31713907177820055</v>
      </c>
    </row>
    <row r="434" spans="1:21">
      <c r="A434">
        <v>360</v>
      </c>
      <c r="B434" s="1">
        <v>45930</v>
      </c>
      <c r="C434">
        <v>7</v>
      </c>
      <c r="D434">
        <v>51</v>
      </c>
      <c r="E434" t="s">
        <v>7</v>
      </c>
      <c r="F434" s="3">
        <v>47740.5</v>
      </c>
      <c r="G434" s="3">
        <v>42866.1</v>
      </c>
      <c r="H434">
        <v>2</v>
      </c>
      <c r="I434" s="3">
        <v>4874.4000000000015</v>
      </c>
      <c r="J434" s="3">
        <v>4874.4000000000015</v>
      </c>
      <c r="K434" s="2">
        <v>0.113712234143064</v>
      </c>
      <c r="L434" s="6">
        <v>0.113712234143064</v>
      </c>
      <c r="M434" t="s">
        <v>24</v>
      </c>
      <c r="N434">
        <f>SUMIFS(Actuals!$F:$F,Actuals!$A:$A,$A434,Actuals!$D:$D,$D434,Actuals!$B:$B,EDATE($B434,-12))</f>
        <v>48033.299999999996</v>
      </c>
      <c r="O434">
        <f>AVERAGE(SUMIFS(Actuals!$F:$F,Actuals!$A:$A,$A434,Actuals!$D:$D,$D434,Actuals!$B:$B,EOMONTH(DATE(2025,$C434-1,1),0))/SUMIFS(Actuals!$F:$F,Actuals!$A:$A,$A434,Actuals!$D:$D,$D434,Actuals!$B:$B,EOMONTH(DATE(2024,$C434-1,1),0)),
 SUMIFS(Actuals!$F:$F,Actuals!$A:$A,$A434,Actuals!$D:$D,$D434,Actuals!$B:$B,EOMONTH(DATE(2025,$C434-2,1),0))/SUMIFS(Actuals!$F:$F,Actuals!$A:$A,$A434,Actuals!$D:$D,$D434,Actuals!$B:$B,EOMONTH(DATE(2024,$C434-2,1),0)),
 SUMIFS(Actuals!$F:$F,Actuals!$A:$A,$A434,Actuals!$D:$D,$D434,Actuals!$B:$B,EOMONTH(DATE(2025,$C434-3,1),0))/SUMIFS(Actuals!$F:$F,Actuals!$A:$A,$A434,Actuals!$D:$D,$D434,Actuals!$B:$B,EOMONTH(DATE(2024,$C434-3,1),0))
)</f>
        <v>1.0253526743152206</v>
      </c>
      <c r="P434" s="29">
        <f t="shared" si="36"/>
        <v>49251.072611185278</v>
      </c>
      <c r="Q434" s="2">
        <f t="shared" si="37"/>
        <v>0.14895156338424256</v>
      </c>
      <c r="R434" s="29" t="str">
        <f t="shared" si="38"/>
        <v>1 train date (May-Aug)</v>
      </c>
      <c r="S434" s="29">
        <f t="shared" si="39"/>
        <v>1.0370054508427586</v>
      </c>
      <c r="T434" s="29">
        <f t="shared" si="40"/>
        <v>49507.158725958718</v>
      </c>
      <c r="U434" s="2">
        <f t="shared" si="41"/>
        <v>0.15492565747662418</v>
      </c>
    </row>
    <row r="435" spans="1:21">
      <c r="A435">
        <v>360</v>
      </c>
      <c r="B435" s="1">
        <v>45930</v>
      </c>
      <c r="C435">
        <v>8</v>
      </c>
      <c r="D435">
        <v>51</v>
      </c>
      <c r="E435" t="s">
        <v>7</v>
      </c>
      <c r="F435" s="3">
        <v>51000</v>
      </c>
      <c r="G435" s="3">
        <v>42866.1</v>
      </c>
      <c r="H435">
        <v>1</v>
      </c>
      <c r="I435" s="3">
        <v>8133.9000000000015</v>
      </c>
      <c r="J435" s="3">
        <v>8133.9000000000015</v>
      </c>
      <c r="K435" s="2">
        <v>0.189751341969528</v>
      </c>
      <c r="L435" s="6">
        <v>0.189751341969528</v>
      </c>
      <c r="M435" t="s">
        <v>24</v>
      </c>
      <c r="N435">
        <f>SUMIFS(Actuals!$F:$F,Actuals!$A:$A,$A435,Actuals!$D:$D,$D435,Actuals!$B:$B,EDATE($B435,-12))</f>
        <v>48033.299999999996</v>
      </c>
      <c r="O435">
        <f>AVERAGE(SUMIFS(Actuals!$F:$F,Actuals!$A:$A,$A435,Actuals!$D:$D,$D435,Actuals!$B:$B,EOMONTH(DATE(2025,$C435-1,1),0))/SUMIFS(Actuals!$F:$F,Actuals!$A:$A,$A435,Actuals!$D:$D,$D435,Actuals!$B:$B,EOMONTH(DATE(2024,$C435-1,1),0)),
 SUMIFS(Actuals!$F:$F,Actuals!$A:$A,$A435,Actuals!$D:$D,$D435,Actuals!$B:$B,EOMONTH(DATE(2025,$C435-2,1),0))/SUMIFS(Actuals!$F:$F,Actuals!$A:$A,$A435,Actuals!$D:$D,$D435,Actuals!$B:$B,EOMONTH(DATE(2024,$C435-2,1),0)),
 SUMIFS(Actuals!$F:$F,Actuals!$A:$A,$A435,Actuals!$D:$D,$D435,Actuals!$B:$B,EOMONTH(DATE(2025,$C435-3,1),0))/SUMIFS(Actuals!$F:$F,Actuals!$A:$A,$A435,Actuals!$D:$D,$D435,Actuals!$B:$B,EOMONTH(DATE(2024,$C435-3,1),0))
)</f>
        <v>0.81704846780127627</v>
      </c>
      <c r="P435" s="29">
        <f t="shared" si="36"/>
        <v>39245.534168439037</v>
      </c>
      <c r="Q435" s="2">
        <f t="shared" si="37"/>
        <v>8.4462216799777959E-2</v>
      </c>
      <c r="R435" s="29" t="str">
        <f t="shared" si="38"/>
        <v>1 train date (May-Aug)</v>
      </c>
      <c r="S435" s="29">
        <f t="shared" si="39"/>
        <v>1.0370054508427586</v>
      </c>
      <c r="T435" s="29">
        <f t="shared" si="40"/>
        <v>52887.277992980693</v>
      </c>
      <c r="U435" s="2">
        <f t="shared" si="41"/>
        <v>0.23377862676988798</v>
      </c>
    </row>
    <row r="436" spans="1:21">
      <c r="A436">
        <v>360</v>
      </c>
      <c r="B436" s="1">
        <v>45930</v>
      </c>
      <c r="C436">
        <v>9</v>
      </c>
      <c r="D436">
        <v>51</v>
      </c>
      <c r="E436" t="s">
        <v>7</v>
      </c>
      <c r="F436" s="3">
        <v>50400</v>
      </c>
      <c r="G436" s="3">
        <v>42866.1</v>
      </c>
      <c r="H436">
        <v>0</v>
      </c>
      <c r="I436" s="3">
        <v>7533.9000000000015</v>
      </c>
      <c r="J436" s="3">
        <v>7533.9000000000015</v>
      </c>
      <c r="K436" s="2">
        <v>0.175754267358122</v>
      </c>
      <c r="L436" s="6">
        <v>0.175754267358122</v>
      </c>
      <c r="M436" t="s">
        <v>24</v>
      </c>
      <c r="N436">
        <f>SUMIFS(Actuals!$F:$F,Actuals!$A:$A,$A436,Actuals!$D:$D,$D436,Actuals!$B:$B,EDATE($B436,-12))</f>
        <v>48033.299999999996</v>
      </c>
      <c r="O436">
        <f>AVERAGE(SUMIFS(Actuals!$F:$F,Actuals!$A:$A,$A436,Actuals!$D:$D,$D436,Actuals!$B:$B,EOMONTH(DATE(2025,$C436-1,1),0))/SUMIFS(Actuals!$F:$F,Actuals!$A:$A,$A436,Actuals!$D:$D,$D436,Actuals!$B:$B,EOMONTH(DATE(2024,$C436-1,1),0)),
 SUMIFS(Actuals!$F:$F,Actuals!$A:$A,$A436,Actuals!$D:$D,$D436,Actuals!$B:$B,EOMONTH(DATE(2025,$C436-2,1),0))/SUMIFS(Actuals!$F:$F,Actuals!$A:$A,$A436,Actuals!$D:$D,$D436,Actuals!$B:$B,EOMONTH(DATE(2024,$C436-2,1),0)),
 SUMIFS(Actuals!$F:$F,Actuals!$A:$A,$A436,Actuals!$D:$D,$D436,Actuals!$B:$B,EOMONTH(DATE(2025,$C436-3,1),0))/SUMIFS(Actuals!$F:$F,Actuals!$A:$A,$A436,Actuals!$D:$D,$D436,Actuals!$B:$B,EOMONTH(DATE(2024,$C436-3,1),0))
)</f>
        <v>0.82294537690137659</v>
      </c>
      <c r="P436" s="29">
        <f t="shared" si="36"/>
        <v>39528.782172316889</v>
      </c>
      <c r="Q436" s="2">
        <f t="shared" si="37"/>
        <v>7.7854477726761004E-2</v>
      </c>
      <c r="R436" s="29" t="str">
        <f t="shared" si="38"/>
        <v>2 Test data (Sep-Nov)</v>
      </c>
      <c r="S436" s="29">
        <f t="shared" si="39"/>
        <v>1.0370054508427586</v>
      </c>
      <c r="T436" s="29">
        <f t="shared" si="40"/>
        <v>52265.074722475038</v>
      </c>
      <c r="U436" s="2">
        <f t="shared" si="41"/>
        <v>0.21926358410200694</v>
      </c>
    </row>
    <row r="437" spans="1:21">
      <c r="A437">
        <v>360</v>
      </c>
      <c r="B437" s="1">
        <v>45961</v>
      </c>
      <c r="C437">
        <v>5</v>
      </c>
      <c r="D437">
        <v>51</v>
      </c>
      <c r="E437" t="s">
        <v>7</v>
      </c>
      <c r="F437" s="3">
        <v>60869.330437498458</v>
      </c>
      <c r="G437" s="3">
        <v>47478.299999999996</v>
      </c>
      <c r="H437">
        <v>5</v>
      </c>
      <c r="I437" s="3">
        <v>13391.030437498463</v>
      </c>
      <c r="J437" s="3">
        <v>13391.030437498463</v>
      </c>
      <c r="K437" s="2">
        <v>0.28204528042281302</v>
      </c>
      <c r="L437" s="6">
        <v>0.28204528042281302</v>
      </c>
      <c r="M437" t="s">
        <v>24</v>
      </c>
      <c r="N437">
        <f>SUMIFS(Actuals!$F:$F,Actuals!$A:$A,$A437,Actuals!$D:$D,$D437,Actuals!$B:$B,EDATE($B437,-12))</f>
        <v>49260.9</v>
      </c>
      <c r="O437">
        <f>AVERAGE(SUMIFS(Actuals!$F:$F,Actuals!$A:$A,$A437,Actuals!$D:$D,$D437,Actuals!$B:$B,EOMONTH(DATE(2025,$C437-1,1),0))/SUMIFS(Actuals!$F:$F,Actuals!$A:$A,$A437,Actuals!$D:$D,$D437,Actuals!$B:$B,EOMONTH(DATE(2024,$C437-1,1),0)),
 SUMIFS(Actuals!$F:$F,Actuals!$A:$A,$A437,Actuals!$D:$D,$D437,Actuals!$B:$B,EOMONTH(DATE(2025,$C437-2,1),0))/SUMIFS(Actuals!$F:$F,Actuals!$A:$A,$A437,Actuals!$D:$D,$D437,Actuals!$B:$B,EOMONTH(DATE(2024,$C437-2,1),0)),
 SUMIFS(Actuals!$F:$F,Actuals!$A:$A,$A437,Actuals!$D:$D,$D437,Actuals!$B:$B,EOMONTH(DATE(2025,$C437-3,1),0))/SUMIFS(Actuals!$F:$F,Actuals!$A:$A,$A437,Actuals!$D:$D,$D437,Actuals!$B:$B,EOMONTH(DATE(2024,$C437-3,1),0))
)</f>
        <v>1.1899074250855222</v>
      </c>
      <c r="P437" s="29">
        <f t="shared" si="36"/>
        <v>58615.910676395397</v>
      </c>
      <c r="Q437" s="2">
        <f t="shared" si="37"/>
        <v>0.23458318171449699</v>
      </c>
      <c r="R437" s="29" t="str">
        <f t="shared" si="38"/>
        <v>1 train date (May-Aug)</v>
      </c>
      <c r="S437" s="29">
        <f t="shared" si="39"/>
        <v>1.0370054508427586</v>
      </c>
      <c r="T437" s="29">
        <f t="shared" si="40"/>
        <v>63121.827452834943</v>
      </c>
      <c r="U437" s="2">
        <f t="shared" si="41"/>
        <v>0.32948794402569065</v>
      </c>
    </row>
    <row r="438" spans="1:21">
      <c r="A438">
        <v>360</v>
      </c>
      <c r="B438" s="1">
        <v>45961</v>
      </c>
      <c r="C438">
        <v>6</v>
      </c>
      <c r="D438">
        <v>51</v>
      </c>
      <c r="E438" t="s">
        <v>7</v>
      </c>
      <c r="F438" s="3">
        <v>54864.270460104628</v>
      </c>
      <c r="G438" s="3">
        <v>47478.299999999996</v>
      </c>
      <c r="H438">
        <v>4</v>
      </c>
      <c r="I438" s="3">
        <v>7385.9704601046324</v>
      </c>
      <c r="J438" s="3">
        <v>7385.9704601046324</v>
      </c>
      <c r="K438" s="2">
        <v>0.155565183675587</v>
      </c>
      <c r="L438" s="6">
        <v>0.155565183675587</v>
      </c>
      <c r="M438" t="s">
        <v>24</v>
      </c>
      <c r="N438">
        <f>SUMIFS(Actuals!$F:$F,Actuals!$A:$A,$A438,Actuals!$D:$D,$D438,Actuals!$B:$B,EDATE($B438,-12))</f>
        <v>49260.9</v>
      </c>
      <c r="O438">
        <f>AVERAGE(SUMIFS(Actuals!$F:$F,Actuals!$A:$A,$A438,Actuals!$D:$D,$D438,Actuals!$B:$B,EOMONTH(DATE(2025,$C438-1,1),0))/SUMIFS(Actuals!$F:$F,Actuals!$A:$A,$A438,Actuals!$D:$D,$D438,Actuals!$B:$B,EOMONTH(DATE(2024,$C438-1,1),0)),
 SUMIFS(Actuals!$F:$F,Actuals!$A:$A,$A438,Actuals!$D:$D,$D438,Actuals!$B:$B,EOMONTH(DATE(2025,$C438-2,1),0))/SUMIFS(Actuals!$F:$F,Actuals!$A:$A,$A438,Actuals!$D:$D,$D438,Actuals!$B:$B,EOMONTH(DATE(2024,$C438-2,1),0)),
 SUMIFS(Actuals!$F:$F,Actuals!$A:$A,$A438,Actuals!$D:$D,$D438,Actuals!$B:$B,EOMONTH(DATE(2025,$C438-3,1),0))/SUMIFS(Actuals!$F:$F,Actuals!$A:$A,$A438,Actuals!$D:$D,$D438,Actuals!$B:$B,EOMONTH(DATE(2024,$C438-3,1),0))
)</f>
        <v>1.1315451544602804</v>
      </c>
      <c r="P438" s="29">
        <f t="shared" si="36"/>
        <v>55740.93269935243</v>
      </c>
      <c r="Q438" s="2">
        <f t="shared" si="37"/>
        <v>0.17402966617070187</v>
      </c>
      <c r="R438" s="29" t="str">
        <f t="shared" si="38"/>
        <v>1 train date (May-Aug)</v>
      </c>
      <c r="S438" s="29">
        <f t="shared" si="39"/>
        <v>1.0370054508427586</v>
      </c>
      <c r="T438" s="29">
        <f t="shared" si="40"/>
        <v>56894.547523639842</v>
      </c>
      <c r="U438" s="2">
        <f t="shared" si="41"/>
        <v>0.19832739427569746</v>
      </c>
    </row>
    <row r="439" spans="1:21">
      <c r="A439">
        <v>360</v>
      </c>
      <c r="B439" s="1">
        <v>45961</v>
      </c>
      <c r="C439">
        <v>7</v>
      </c>
      <c r="D439">
        <v>51</v>
      </c>
      <c r="E439" t="s">
        <v>7</v>
      </c>
      <c r="F439" s="3">
        <v>49172.715000000004</v>
      </c>
      <c r="G439" s="3">
        <v>47478.299999999996</v>
      </c>
      <c r="H439">
        <v>3</v>
      </c>
      <c r="I439" s="3">
        <v>1694.4150000000081</v>
      </c>
      <c r="J439" s="3">
        <v>1694.4150000000081</v>
      </c>
      <c r="K439" s="2">
        <v>3.5688198608627701E-2</v>
      </c>
      <c r="L439" s="6">
        <v>3.5688198608627701E-2</v>
      </c>
      <c r="M439" t="s">
        <v>24</v>
      </c>
      <c r="N439">
        <f>SUMIFS(Actuals!$F:$F,Actuals!$A:$A,$A439,Actuals!$D:$D,$D439,Actuals!$B:$B,EDATE($B439,-12))</f>
        <v>49260.9</v>
      </c>
      <c r="O439">
        <f>AVERAGE(SUMIFS(Actuals!$F:$F,Actuals!$A:$A,$A439,Actuals!$D:$D,$D439,Actuals!$B:$B,EOMONTH(DATE(2025,$C439-1,1),0))/SUMIFS(Actuals!$F:$F,Actuals!$A:$A,$A439,Actuals!$D:$D,$D439,Actuals!$B:$B,EOMONTH(DATE(2024,$C439-1,1),0)),
 SUMIFS(Actuals!$F:$F,Actuals!$A:$A,$A439,Actuals!$D:$D,$D439,Actuals!$B:$B,EOMONTH(DATE(2025,$C439-2,1),0))/SUMIFS(Actuals!$F:$F,Actuals!$A:$A,$A439,Actuals!$D:$D,$D439,Actuals!$B:$B,EOMONTH(DATE(2024,$C439-2,1),0)),
 SUMIFS(Actuals!$F:$F,Actuals!$A:$A,$A439,Actuals!$D:$D,$D439,Actuals!$B:$B,EOMONTH(DATE(2025,$C439-3,1),0))/SUMIFS(Actuals!$F:$F,Actuals!$A:$A,$A439,Actuals!$D:$D,$D439,Actuals!$B:$B,EOMONTH(DATE(2024,$C439-3,1),0))
)</f>
        <v>1.0253526743152206</v>
      </c>
      <c r="P439" s="29">
        <f t="shared" si="36"/>
        <v>50509.795554174649</v>
      </c>
      <c r="Q439" s="2">
        <f t="shared" si="37"/>
        <v>6.3850128462363931E-2</v>
      </c>
      <c r="R439" s="29" t="str">
        <f t="shared" si="38"/>
        <v>1 train date (May-Aug)</v>
      </c>
      <c r="S439" s="29">
        <f t="shared" si="39"/>
        <v>1.0370054508427586</v>
      </c>
      <c r="T439" s="29">
        <f t="shared" si="40"/>
        <v>50992.373487737481</v>
      </c>
      <c r="U439" s="2">
        <f t="shared" si="41"/>
        <v>7.4014307330664442E-2</v>
      </c>
    </row>
    <row r="440" spans="1:21">
      <c r="A440">
        <v>360</v>
      </c>
      <c r="B440" s="1">
        <v>45961</v>
      </c>
      <c r="C440">
        <v>8</v>
      </c>
      <c r="D440">
        <v>51</v>
      </c>
      <c r="E440" t="s">
        <v>7</v>
      </c>
      <c r="F440" s="3">
        <v>54000</v>
      </c>
      <c r="G440" s="3">
        <v>47478.299999999996</v>
      </c>
      <c r="H440">
        <v>2</v>
      </c>
      <c r="I440" s="3">
        <v>6521.7000000000044</v>
      </c>
      <c r="J440" s="3">
        <v>6521.7000000000044</v>
      </c>
      <c r="K440" s="2">
        <v>0.13736169997662101</v>
      </c>
      <c r="L440" s="6">
        <v>0.13736169997662101</v>
      </c>
      <c r="M440" t="s">
        <v>24</v>
      </c>
      <c r="N440">
        <f>SUMIFS(Actuals!$F:$F,Actuals!$A:$A,$A440,Actuals!$D:$D,$D440,Actuals!$B:$B,EDATE($B440,-12))</f>
        <v>49260.9</v>
      </c>
      <c r="O440">
        <f>AVERAGE(SUMIFS(Actuals!$F:$F,Actuals!$A:$A,$A440,Actuals!$D:$D,$D440,Actuals!$B:$B,EOMONTH(DATE(2025,$C440-1,1),0))/SUMIFS(Actuals!$F:$F,Actuals!$A:$A,$A440,Actuals!$D:$D,$D440,Actuals!$B:$B,EOMONTH(DATE(2024,$C440-1,1),0)),
 SUMIFS(Actuals!$F:$F,Actuals!$A:$A,$A440,Actuals!$D:$D,$D440,Actuals!$B:$B,EOMONTH(DATE(2025,$C440-2,1),0))/SUMIFS(Actuals!$F:$F,Actuals!$A:$A,$A440,Actuals!$D:$D,$D440,Actuals!$B:$B,EOMONTH(DATE(2024,$C440-2,1),0)),
 SUMIFS(Actuals!$F:$F,Actuals!$A:$A,$A440,Actuals!$D:$D,$D440,Actuals!$B:$B,EOMONTH(DATE(2025,$C440-3,1),0))/SUMIFS(Actuals!$F:$F,Actuals!$A:$A,$A440,Actuals!$D:$D,$D440,Actuals!$B:$B,EOMONTH(DATE(2024,$C440-3,1),0))
)</f>
        <v>0.81704846780127627</v>
      </c>
      <c r="P440" s="29">
        <f t="shared" si="36"/>
        <v>40248.542867511889</v>
      </c>
      <c r="Q440" s="2">
        <f t="shared" si="37"/>
        <v>0.15227497893749581</v>
      </c>
      <c r="R440" s="29" t="str">
        <f t="shared" si="38"/>
        <v>1 train date (May-Aug)</v>
      </c>
      <c r="S440" s="29">
        <f t="shared" si="39"/>
        <v>1.0370054508427586</v>
      </c>
      <c r="T440" s="29">
        <f t="shared" si="40"/>
        <v>55998.29434550897</v>
      </c>
      <c r="U440" s="2">
        <f t="shared" si="41"/>
        <v>0.17945028245554231</v>
      </c>
    </row>
    <row r="441" spans="1:21">
      <c r="A441">
        <v>360</v>
      </c>
      <c r="B441" s="1">
        <v>45961</v>
      </c>
      <c r="C441">
        <v>9</v>
      </c>
      <c r="D441">
        <v>51</v>
      </c>
      <c r="E441" t="s">
        <v>7</v>
      </c>
      <c r="F441" s="3">
        <v>49644</v>
      </c>
      <c r="G441" s="3">
        <v>47478.299999999996</v>
      </c>
      <c r="H441">
        <v>1</v>
      </c>
      <c r="I441" s="3">
        <v>2165.7000000000044</v>
      </c>
      <c r="J441" s="3">
        <v>2165.7000000000044</v>
      </c>
      <c r="K441" s="2">
        <v>4.5614522845173602E-2</v>
      </c>
      <c r="L441" s="6">
        <v>4.5614522845173602E-2</v>
      </c>
      <c r="M441" t="s">
        <v>24</v>
      </c>
      <c r="N441">
        <f>SUMIFS(Actuals!$F:$F,Actuals!$A:$A,$A441,Actuals!$D:$D,$D441,Actuals!$B:$B,EDATE($B441,-12))</f>
        <v>49260.9</v>
      </c>
      <c r="O441">
        <f>AVERAGE(SUMIFS(Actuals!$F:$F,Actuals!$A:$A,$A441,Actuals!$D:$D,$D441,Actuals!$B:$B,EOMONTH(DATE(2025,$C441-1,1),0))/SUMIFS(Actuals!$F:$F,Actuals!$A:$A,$A441,Actuals!$D:$D,$D441,Actuals!$B:$B,EOMONTH(DATE(2024,$C441-1,1),0)),
 SUMIFS(Actuals!$F:$F,Actuals!$A:$A,$A441,Actuals!$D:$D,$D441,Actuals!$B:$B,EOMONTH(DATE(2025,$C441-2,1),0))/SUMIFS(Actuals!$F:$F,Actuals!$A:$A,$A441,Actuals!$D:$D,$D441,Actuals!$B:$B,EOMONTH(DATE(2024,$C441-2,1),0)),
 SUMIFS(Actuals!$F:$F,Actuals!$A:$A,$A441,Actuals!$D:$D,$D441,Actuals!$B:$B,EOMONTH(DATE(2025,$C441-3,1),0))/SUMIFS(Actuals!$F:$F,Actuals!$A:$A,$A441,Actuals!$D:$D,$D441,Actuals!$B:$B,EOMONTH(DATE(2024,$C441-3,1),0))
)</f>
        <v>0.82294537690137659</v>
      </c>
      <c r="P441" s="29">
        <f t="shared" si="36"/>
        <v>40539.029917001026</v>
      </c>
      <c r="Q441" s="2">
        <f t="shared" si="37"/>
        <v>0.14615666700364105</v>
      </c>
      <c r="R441" s="29" t="str">
        <f t="shared" si="38"/>
        <v>2 Test data (Sep-Nov)</v>
      </c>
      <c r="S441" s="29">
        <f t="shared" si="39"/>
        <v>1.0370054508427586</v>
      </c>
      <c r="T441" s="29">
        <f t="shared" si="40"/>
        <v>51481.09860163791</v>
      </c>
      <c r="U441" s="2">
        <f t="shared" si="41"/>
        <v>8.4307959670795185E-2</v>
      </c>
    </row>
    <row r="442" spans="1:21">
      <c r="A442">
        <v>360</v>
      </c>
      <c r="B442" s="1">
        <v>45961</v>
      </c>
      <c r="C442">
        <v>10</v>
      </c>
      <c r="D442">
        <v>51</v>
      </c>
      <c r="E442" t="s">
        <v>7</v>
      </c>
      <c r="F442" s="3">
        <v>46067.210633699935</v>
      </c>
      <c r="G442" s="3">
        <v>47478.299999999996</v>
      </c>
      <c r="H442">
        <v>0</v>
      </c>
      <c r="I442" s="3">
        <v>-1411.0893663000606</v>
      </c>
      <c r="J442" s="3">
        <v>1411.0893663000606</v>
      </c>
      <c r="K442" s="2">
        <v>2.9720722230999402E-2</v>
      </c>
      <c r="L442" s="6">
        <v>-2.9720722230999402E-2</v>
      </c>
      <c r="M442" t="s">
        <v>24</v>
      </c>
      <c r="N442">
        <f>SUMIFS(Actuals!$F:$F,Actuals!$A:$A,$A442,Actuals!$D:$D,$D442,Actuals!$B:$B,EDATE($B442,-12))</f>
        <v>49260.9</v>
      </c>
      <c r="O442">
        <f>AVERAGE(SUMIFS(Actuals!$F:$F,Actuals!$A:$A,$A442,Actuals!$D:$D,$D442,Actuals!$B:$B,EOMONTH(DATE(2025,$C442-1,1),0))/SUMIFS(Actuals!$F:$F,Actuals!$A:$A,$A442,Actuals!$D:$D,$D442,Actuals!$B:$B,EOMONTH(DATE(2024,$C442-1,1),0)),
 SUMIFS(Actuals!$F:$F,Actuals!$A:$A,$A442,Actuals!$D:$D,$D442,Actuals!$B:$B,EOMONTH(DATE(2025,$C442-2,1),0))/SUMIFS(Actuals!$F:$F,Actuals!$A:$A,$A442,Actuals!$D:$D,$D442,Actuals!$B:$B,EOMONTH(DATE(2024,$C442-2,1),0)),
 SUMIFS(Actuals!$F:$F,Actuals!$A:$A,$A442,Actuals!$D:$D,$D442,Actuals!$B:$B,EOMONTH(DATE(2025,$C442-3,1),0))/SUMIFS(Actuals!$F:$F,Actuals!$A:$A,$A442,Actuals!$D:$D,$D442,Actuals!$B:$B,EOMONTH(DATE(2024,$C442-3,1),0))
)</f>
        <v>0.86259360453053302</v>
      </c>
      <c r="P442" s="29">
        <f t="shared" si="36"/>
        <v>42492.137293418135</v>
      </c>
      <c r="Q442" s="2">
        <f t="shared" si="37"/>
        <v>0.10501982393181436</v>
      </c>
      <c r="R442" s="29" t="str">
        <f t="shared" si="38"/>
        <v>2 Test data (Sep-Nov)</v>
      </c>
      <c r="S442" s="29">
        <f t="shared" si="39"/>
        <v>1.0370054508427586</v>
      </c>
      <c r="T442" s="29">
        <f t="shared" si="40"/>
        <v>47771.948532268325</v>
      </c>
      <c r="U442" s="2">
        <f t="shared" si="41"/>
        <v>6.1848998862286415E-3</v>
      </c>
    </row>
    <row r="443" spans="1:21">
      <c r="A443">
        <v>360</v>
      </c>
      <c r="B443" s="1">
        <v>45991</v>
      </c>
      <c r="C443">
        <v>5</v>
      </c>
      <c r="D443">
        <v>51</v>
      </c>
      <c r="E443" t="s">
        <v>7</v>
      </c>
      <c r="F443" s="3">
        <v>59651.943828748495</v>
      </c>
      <c r="G443" s="3">
        <v>50129.1</v>
      </c>
      <c r="H443">
        <v>6</v>
      </c>
      <c r="I443" s="3">
        <v>9522.8438287484969</v>
      </c>
      <c r="J443" s="3">
        <v>9522.8438287484969</v>
      </c>
      <c r="K443" s="2">
        <v>0.18996638337310101</v>
      </c>
      <c r="L443" s="6">
        <v>0.18996638337310101</v>
      </c>
      <c r="M443" t="s">
        <v>24</v>
      </c>
      <c r="N443">
        <f>SUMIFS(Actuals!$F:$F,Actuals!$A:$A,$A443,Actuals!$D:$D,$D443,Actuals!$B:$B,EDATE($B443,-12))</f>
        <v>53396.1</v>
      </c>
      <c r="O443">
        <f>AVERAGE(SUMIFS(Actuals!$F:$F,Actuals!$A:$A,$A443,Actuals!$D:$D,$D443,Actuals!$B:$B,EOMONTH(DATE(2025,$C443-1,1),0))/SUMIFS(Actuals!$F:$F,Actuals!$A:$A,$A443,Actuals!$D:$D,$D443,Actuals!$B:$B,EOMONTH(DATE(2024,$C443-1,1),0)),
 SUMIFS(Actuals!$F:$F,Actuals!$A:$A,$A443,Actuals!$D:$D,$D443,Actuals!$B:$B,EOMONTH(DATE(2025,$C443-2,1),0))/SUMIFS(Actuals!$F:$F,Actuals!$A:$A,$A443,Actuals!$D:$D,$D443,Actuals!$B:$B,EOMONTH(DATE(2024,$C443-2,1),0)),
 SUMIFS(Actuals!$F:$F,Actuals!$A:$A,$A443,Actuals!$D:$D,$D443,Actuals!$B:$B,EOMONTH(DATE(2025,$C443-3,1),0))/SUMIFS(Actuals!$F:$F,Actuals!$A:$A,$A443,Actuals!$D:$D,$D443,Actuals!$B:$B,EOMONTH(DATE(2024,$C443-3,1),0))
)</f>
        <v>1.1899074250855222</v>
      </c>
      <c r="P443" s="29">
        <f t="shared" si="36"/>
        <v>63536.41586060905</v>
      </c>
      <c r="Q443" s="2">
        <f t="shared" si="37"/>
        <v>0.26745574647478315</v>
      </c>
      <c r="R443" s="29" t="str">
        <f t="shared" si="38"/>
        <v>1 train date (May-Aug)</v>
      </c>
      <c r="S443" s="29">
        <f t="shared" si="39"/>
        <v>1.0370054508427586</v>
      </c>
      <c r="T443" s="29">
        <f t="shared" si="40"/>
        <v>61859.390903778251</v>
      </c>
      <c r="U443" s="2">
        <f t="shared" si="41"/>
        <v>0.23400162587754922</v>
      </c>
    </row>
    <row r="444" spans="1:21">
      <c r="A444">
        <v>360</v>
      </c>
      <c r="B444" s="1">
        <v>45991</v>
      </c>
      <c r="C444">
        <v>6</v>
      </c>
      <c r="D444">
        <v>51</v>
      </c>
      <c r="E444" t="s">
        <v>7</v>
      </c>
      <c r="F444" s="3">
        <v>55256.56500988466</v>
      </c>
      <c r="G444" s="3">
        <v>50129.1</v>
      </c>
      <c r="H444">
        <v>5</v>
      </c>
      <c r="I444" s="3">
        <v>5127.4650098846614</v>
      </c>
      <c r="J444" s="3">
        <v>5127.4650098846614</v>
      </c>
      <c r="K444" s="2">
        <v>0.102285199811779</v>
      </c>
      <c r="L444" s="6">
        <v>0.102285199811779</v>
      </c>
      <c r="M444" t="s">
        <v>24</v>
      </c>
      <c r="N444">
        <f>SUMIFS(Actuals!$F:$F,Actuals!$A:$A,$A444,Actuals!$D:$D,$D444,Actuals!$B:$B,EDATE($B444,-12))</f>
        <v>53396.1</v>
      </c>
      <c r="O444">
        <f>AVERAGE(SUMIFS(Actuals!$F:$F,Actuals!$A:$A,$A444,Actuals!$D:$D,$D444,Actuals!$B:$B,EOMONTH(DATE(2025,$C444-1,1),0))/SUMIFS(Actuals!$F:$F,Actuals!$A:$A,$A444,Actuals!$D:$D,$D444,Actuals!$B:$B,EOMONTH(DATE(2024,$C444-1,1),0)),
 SUMIFS(Actuals!$F:$F,Actuals!$A:$A,$A444,Actuals!$D:$D,$D444,Actuals!$B:$B,EOMONTH(DATE(2025,$C444-2,1),0))/SUMIFS(Actuals!$F:$F,Actuals!$A:$A,$A444,Actuals!$D:$D,$D444,Actuals!$B:$B,EOMONTH(DATE(2024,$C444-2,1),0)),
 SUMIFS(Actuals!$F:$F,Actuals!$A:$A,$A444,Actuals!$D:$D,$D444,Actuals!$B:$B,EOMONTH(DATE(2025,$C444-3,1),0))/SUMIFS(Actuals!$F:$F,Actuals!$A:$A,$A444,Actuals!$D:$D,$D444,Actuals!$B:$B,EOMONTH(DATE(2024,$C444-3,1),0))
)</f>
        <v>1.1315451544602804</v>
      </c>
      <c r="P444" s="29">
        <f t="shared" si="36"/>
        <v>60420.098222076573</v>
      </c>
      <c r="Q444" s="2">
        <f t="shared" si="37"/>
        <v>0.20528990590448612</v>
      </c>
      <c r="R444" s="29" t="str">
        <f t="shared" si="38"/>
        <v>1 train date (May-Aug)</v>
      </c>
      <c r="S444" s="29">
        <f t="shared" si="39"/>
        <v>1.0370054508427586</v>
      </c>
      <c r="T444" s="29">
        <f t="shared" si="40"/>
        <v>57301.359110097641</v>
      </c>
      <c r="U444" s="2">
        <f t="shared" si="41"/>
        <v>0.14307576058811433</v>
      </c>
    </row>
    <row r="445" spans="1:21">
      <c r="A445">
        <v>360</v>
      </c>
      <c r="B445" s="1">
        <v>45991</v>
      </c>
      <c r="C445">
        <v>7</v>
      </c>
      <c r="D445">
        <v>51</v>
      </c>
      <c r="E445" t="s">
        <v>7</v>
      </c>
      <c r="F445" s="3">
        <v>50647.896450000007</v>
      </c>
      <c r="G445" s="3">
        <v>50129.1</v>
      </c>
      <c r="H445">
        <v>4</v>
      </c>
      <c r="I445" s="3">
        <v>518.79645000000892</v>
      </c>
      <c r="J445" s="3">
        <v>518.79645000000892</v>
      </c>
      <c r="K445" s="2">
        <v>1.03492073466312E-2</v>
      </c>
      <c r="L445" s="6">
        <v>1.03492073466312E-2</v>
      </c>
      <c r="M445" t="s">
        <v>24</v>
      </c>
      <c r="N445">
        <f>SUMIFS(Actuals!$F:$F,Actuals!$A:$A,$A445,Actuals!$D:$D,$D445,Actuals!$B:$B,EDATE($B445,-12))</f>
        <v>53396.1</v>
      </c>
      <c r="O445">
        <f>AVERAGE(SUMIFS(Actuals!$F:$F,Actuals!$A:$A,$A445,Actuals!$D:$D,$D445,Actuals!$B:$B,EOMONTH(DATE(2025,$C445-1,1),0))/SUMIFS(Actuals!$F:$F,Actuals!$A:$A,$A445,Actuals!$D:$D,$D445,Actuals!$B:$B,EOMONTH(DATE(2024,$C445-1,1),0)),
 SUMIFS(Actuals!$F:$F,Actuals!$A:$A,$A445,Actuals!$D:$D,$D445,Actuals!$B:$B,EOMONTH(DATE(2025,$C445-2,1),0))/SUMIFS(Actuals!$F:$F,Actuals!$A:$A,$A445,Actuals!$D:$D,$D445,Actuals!$B:$B,EOMONTH(DATE(2024,$C445-2,1),0)),
 SUMIFS(Actuals!$F:$F,Actuals!$A:$A,$A445,Actuals!$D:$D,$D445,Actuals!$B:$B,EOMONTH(DATE(2025,$C445-3,1),0))/SUMIFS(Actuals!$F:$F,Actuals!$A:$A,$A445,Actuals!$D:$D,$D445,Actuals!$B:$B,EOMONTH(DATE(2024,$C445-3,1),0))
)</f>
        <v>1.0253526743152206</v>
      </c>
      <c r="P445" s="29">
        <f t="shared" si="36"/>
        <v>54749.833933002948</v>
      </c>
      <c r="Q445" s="2">
        <f t="shared" si="37"/>
        <v>9.217667847623337E-2</v>
      </c>
      <c r="R445" s="29" t="str">
        <f t="shared" si="38"/>
        <v>1 train date (May-Aug)</v>
      </c>
      <c r="S445" s="29">
        <f t="shared" si="39"/>
        <v>1.0370054508427586</v>
      </c>
      <c r="T445" s="29">
        <f t="shared" si="40"/>
        <v>52522.144692369613</v>
      </c>
      <c r="U445" s="2">
        <f t="shared" si="41"/>
        <v>4.7737635273117106E-2</v>
      </c>
    </row>
    <row r="446" spans="1:21">
      <c r="A446">
        <v>360</v>
      </c>
      <c r="B446" s="1">
        <v>45991</v>
      </c>
      <c r="C446">
        <v>8</v>
      </c>
      <c r="D446">
        <v>51</v>
      </c>
      <c r="E446" t="s">
        <v>7</v>
      </c>
      <c r="F446" s="3">
        <v>56700</v>
      </c>
      <c r="G446" s="3">
        <v>50129.1</v>
      </c>
      <c r="H446">
        <v>3</v>
      </c>
      <c r="I446" s="3">
        <v>6570.9000000000015</v>
      </c>
      <c r="J446" s="3">
        <v>6570.9000000000015</v>
      </c>
      <c r="K446" s="2">
        <v>0.13107955259519899</v>
      </c>
      <c r="L446" s="6">
        <v>0.13107955259519899</v>
      </c>
      <c r="M446" t="s">
        <v>24</v>
      </c>
      <c r="N446">
        <f>SUMIFS(Actuals!$F:$F,Actuals!$A:$A,$A446,Actuals!$D:$D,$D446,Actuals!$B:$B,EDATE($B446,-12))</f>
        <v>53396.1</v>
      </c>
      <c r="O446">
        <f>AVERAGE(SUMIFS(Actuals!$F:$F,Actuals!$A:$A,$A446,Actuals!$D:$D,$D446,Actuals!$B:$B,EOMONTH(DATE(2025,$C446-1,1),0))/SUMIFS(Actuals!$F:$F,Actuals!$A:$A,$A446,Actuals!$D:$D,$D446,Actuals!$B:$B,EOMONTH(DATE(2024,$C446-1,1),0)),
 SUMIFS(Actuals!$F:$F,Actuals!$A:$A,$A446,Actuals!$D:$D,$D446,Actuals!$B:$B,EOMONTH(DATE(2025,$C446-2,1),0))/SUMIFS(Actuals!$F:$F,Actuals!$A:$A,$A446,Actuals!$D:$D,$D446,Actuals!$B:$B,EOMONTH(DATE(2024,$C446-2,1),0)),
 SUMIFS(Actuals!$F:$F,Actuals!$A:$A,$A446,Actuals!$D:$D,$D446,Actuals!$B:$B,EOMONTH(DATE(2025,$C446-3,1),0))/SUMIFS(Actuals!$F:$F,Actuals!$A:$A,$A446,Actuals!$D:$D,$D446,Actuals!$B:$B,EOMONTH(DATE(2024,$C446-3,1),0))
)</f>
        <v>0.81704846780127627</v>
      </c>
      <c r="P446" s="29">
        <f t="shared" si="36"/>
        <v>43627.201691563729</v>
      </c>
      <c r="Q446" s="2">
        <f t="shared" si="37"/>
        <v>0.12970307283466628</v>
      </c>
      <c r="R446" s="29" t="str">
        <f t="shared" si="38"/>
        <v>1 train date (May-Aug)</v>
      </c>
      <c r="S446" s="29">
        <f t="shared" si="39"/>
        <v>1.0370054508427586</v>
      </c>
      <c r="T446" s="29">
        <f t="shared" si="40"/>
        <v>58798.209062784415</v>
      </c>
      <c r="U446" s="2">
        <f t="shared" si="41"/>
        <v>0.17293566137801031</v>
      </c>
    </row>
    <row r="447" spans="1:21">
      <c r="A447">
        <v>360</v>
      </c>
      <c r="B447" s="1">
        <v>45991</v>
      </c>
      <c r="C447">
        <v>9</v>
      </c>
      <c r="D447">
        <v>51</v>
      </c>
      <c r="E447" t="s">
        <v>7</v>
      </c>
      <c r="F447" s="3">
        <v>48899.34</v>
      </c>
      <c r="G447" s="3">
        <v>50129.1</v>
      </c>
      <c r="H447">
        <v>2</v>
      </c>
      <c r="I447" s="3">
        <v>-1229.760000000002</v>
      </c>
      <c r="J447" s="3">
        <v>1229.760000000002</v>
      </c>
      <c r="K447" s="2">
        <v>2.4531858740731501E-2</v>
      </c>
      <c r="L447" s="6">
        <v>-2.4531858740731501E-2</v>
      </c>
      <c r="M447" t="s">
        <v>24</v>
      </c>
      <c r="N447">
        <f>SUMIFS(Actuals!$F:$F,Actuals!$A:$A,$A447,Actuals!$D:$D,$D447,Actuals!$B:$B,EDATE($B447,-12))</f>
        <v>53396.1</v>
      </c>
      <c r="O447">
        <f>AVERAGE(SUMIFS(Actuals!$F:$F,Actuals!$A:$A,$A447,Actuals!$D:$D,$D447,Actuals!$B:$B,EOMONTH(DATE(2025,$C447-1,1),0))/SUMIFS(Actuals!$F:$F,Actuals!$A:$A,$A447,Actuals!$D:$D,$D447,Actuals!$B:$B,EOMONTH(DATE(2024,$C447-1,1),0)),
 SUMIFS(Actuals!$F:$F,Actuals!$A:$A,$A447,Actuals!$D:$D,$D447,Actuals!$B:$B,EOMONTH(DATE(2025,$C447-2,1),0))/SUMIFS(Actuals!$F:$F,Actuals!$A:$A,$A447,Actuals!$D:$D,$D447,Actuals!$B:$B,EOMONTH(DATE(2024,$C447-2,1),0)),
 SUMIFS(Actuals!$F:$F,Actuals!$A:$A,$A447,Actuals!$D:$D,$D447,Actuals!$B:$B,EOMONTH(DATE(2025,$C447-3,1),0))/SUMIFS(Actuals!$F:$F,Actuals!$A:$A,$A447,Actuals!$D:$D,$D447,Actuals!$B:$B,EOMONTH(DATE(2024,$C447-3,1),0))
)</f>
        <v>0.82294537690137659</v>
      </c>
      <c r="P447" s="29">
        <f t="shared" si="36"/>
        <v>43942.07363956359</v>
      </c>
      <c r="Q447" s="2">
        <f t="shared" si="37"/>
        <v>0.12342185198689799</v>
      </c>
      <c r="R447" s="29" t="str">
        <f t="shared" si="38"/>
        <v>2 Test data (Sep-Nov)</v>
      </c>
      <c r="S447" s="29">
        <f t="shared" si="39"/>
        <v>1.0370054508427586</v>
      </c>
      <c r="T447" s="29">
        <f t="shared" si="40"/>
        <v>50708.882122613337</v>
      </c>
      <c r="U447" s="2">
        <f t="shared" si="41"/>
        <v>1.1565779609315513E-2</v>
      </c>
    </row>
    <row r="448" spans="1:21">
      <c r="A448">
        <v>360</v>
      </c>
      <c r="B448" s="1">
        <v>45991</v>
      </c>
      <c r="C448">
        <v>10</v>
      </c>
      <c r="D448">
        <v>51</v>
      </c>
      <c r="E448" t="s">
        <v>7</v>
      </c>
      <c r="F448" s="3">
        <v>50535.6</v>
      </c>
      <c r="G448" s="3">
        <v>50129.1</v>
      </c>
      <c r="H448">
        <v>1</v>
      </c>
      <c r="I448" s="3">
        <v>406.5</v>
      </c>
      <c r="J448" s="3">
        <v>406.5</v>
      </c>
      <c r="K448" s="2">
        <v>8.1090624008809294E-3</v>
      </c>
      <c r="L448" s="6">
        <v>8.1090624008809294E-3</v>
      </c>
      <c r="M448" t="s">
        <v>24</v>
      </c>
      <c r="N448">
        <f>SUMIFS(Actuals!$F:$F,Actuals!$A:$A,$A448,Actuals!$D:$D,$D448,Actuals!$B:$B,EDATE($B448,-12))</f>
        <v>53396.1</v>
      </c>
      <c r="O448">
        <f>AVERAGE(SUMIFS(Actuals!$F:$F,Actuals!$A:$A,$A448,Actuals!$D:$D,$D448,Actuals!$B:$B,EOMONTH(DATE(2025,$C448-1,1),0))/SUMIFS(Actuals!$F:$F,Actuals!$A:$A,$A448,Actuals!$D:$D,$D448,Actuals!$B:$B,EOMONTH(DATE(2024,$C448-1,1),0)),
 SUMIFS(Actuals!$F:$F,Actuals!$A:$A,$A448,Actuals!$D:$D,$D448,Actuals!$B:$B,EOMONTH(DATE(2025,$C448-2,1),0))/SUMIFS(Actuals!$F:$F,Actuals!$A:$A,$A448,Actuals!$D:$D,$D448,Actuals!$B:$B,EOMONTH(DATE(2024,$C448-2,1),0)),
 SUMIFS(Actuals!$F:$F,Actuals!$A:$A,$A448,Actuals!$D:$D,$D448,Actuals!$B:$B,EOMONTH(DATE(2025,$C448-3,1),0))/SUMIFS(Actuals!$F:$F,Actuals!$A:$A,$A448,Actuals!$D:$D,$D448,Actuals!$B:$B,EOMONTH(DATE(2024,$C448-3,1),0))
)</f>
        <v>0.86259360453053302</v>
      </c>
      <c r="P448" s="29">
        <f t="shared" si="36"/>
        <v>46059.134366872793</v>
      </c>
      <c r="Q448" s="2">
        <f t="shared" si="37"/>
        <v>8.118968090644367E-2</v>
      </c>
      <c r="R448" s="29" t="str">
        <f t="shared" si="38"/>
        <v>2 Test data (Sep-Nov)</v>
      </c>
      <c r="S448" s="29">
        <f t="shared" si="39"/>
        <v>1.0370054508427586</v>
      </c>
      <c r="T448" s="29">
        <f t="shared" si="40"/>
        <v>52405.692661609311</v>
      </c>
      <c r="U448" s="2">
        <f t="shared" si="41"/>
        <v>4.5414592753696213E-2</v>
      </c>
    </row>
    <row r="449" spans="1:21">
      <c r="A449">
        <v>360</v>
      </c>
      <c r="B449" s="1">
        <v>45991</v>
      </c>
      <c r="C449">
        <v>11</v>
      </c>
      <c r="D449">
        <v>51</v>
      </c>
      <c r="E449" t="s">
        <v>7</v>
      </c>
      <c r="F449" s="3">
        <v>50535.6</v>
      </c>
      <c r="G449" s="3">
        <v>50129.1</v>
      </c>
      <c r="H449">
        <v>0</v>
      </c>
      <c r="I449" s="3">
        <v>406.5</v>
      </c>
      <c r="J449" s="3">
        <v>406.5</v>
      </c>
      <c r="K449" s="2">
        <v>8.1090624008809294E-3</v>
      </c>
      <c r="L449" s="6">
        <v>8.1090624008809294E-3</v>
      </c>
      <c r="M449" t="s">
        <v>24</v>
      </c>
      <c r="N449">
        <f>SUMIFS(Actuals!$F:$F,Actuals!$A:$A,$A449,Actuals!$D:$D,$D449,Actuals!$B:$B,EDATE($B449,-12))</f>
        <v>53396.1</v>
      </c>
      <c r="O449">
        <f>AVERAGE(SUMIFS(Actuals!$F:$F,Actuals!$A:$A,$A449,Actuals!$D:$D,$D449,Actuals!$B:$B,EOMONTH(DATE(2025,$C449-1,1),0))/SUMIFS(Actuals!$F:$F,Actuals!$A:$A,$A449,Actuals!$D:$D,$D449,Actuals!$B:$B,EOMONTH(DATE(2024,$C449-1,1),0)),
 SUMIFS(Actuals!$F:$F,Actuals!$A:$A,$A449,Actuals!$D:$D,$D449,Actuals!$B:$B,EOMONTH(DATE(2025,$C449-2,1),0))/SUMIFS(Actuals!$F:$F,Actuals!$A:$A,$A449,Actuals!$D:$D,$D449,Actuals!$B:$B,EOMONTH(DATE(2024,$C449-2,1),0)),
 SUMIFS(Actuals!$F:$F,Actuals!$A:$A,$A449,Actuals!$D:$D,$D449,Actuals!$B:$B,EOMONTH(DATE(2025,$C449-3,1),0))/SUMIFS(Actuals!$F:$F,Actuals!$A:$A,$A449,Actuals!$D:$D,$D449,Actuals!$B:$B,EOMONTH(DATE(2024,$C449-3,1),0))
)</f>
        <v>0.93211717910598146</v>
      </c>
      <c r="P449" s="29">
        <f t="shared" si="36"/>
        <v>49771.422107260893</v>
      </c>
      <c r="Q449" s="2">
        <f t="shared" si="37"/>
        <v>7.135134936376397E-3</v>
      </c>
      <c r="R449" s="29" t="str">
        <f t="shared" si="38"/>
        <v>2 Test data (Sep-Nov)</v>
      </c>
      <c r="S449" s="29">
        <f t="shared" si="39"/>
        <v>1.0370054508427586</v>
      </c>
      <c r="T449" s="29">
        <f t="shared" si="40"/>
        <v>52405.692661609311</v>
      </c>
      <c r="U449" s="2">
        <f t="shared" si="41"/>
        <v>4.5414592753696213E-2</v>
      </c>
    </row>
    <row r="450" spans="1:21">
      <c r="A450">
        <v>9649</v>
      </c>
      <c r="B450" s="1">
        <v>45808</v>
      </c>
      <c r="C450">
        <v>5</v>
      </c>
      <c r="D450">
        <v>51</v>
      </c>
      <c r="E450" t="s">
        <v>7</v>
      </c>
      <c r="F450" s="3">
        <v>2516.5399693314498</v>
      </c>
      <c r="G450" s="3">
        <v>2347.7999999999997</v>
      </c>
      <c r="H450">
        <v>0</v>
      </c>
      <c r="I450" s="3">
        <v>168.73996933145008</v>
      </c>
      <c r="J450" s="3">
        <v>168.73996933145008</v>
      </c>
      <c r="K450" s="2">
        <v>7.1871526250724099E-2</v>
      </c>
      <c r="L450" s="6">
        <v>7.1871526250724099E-2</v>
      </c>
      <c r="M450" t="s">
        <v>28</v>
      </c>
      <c r="N450">
        <f>SUMIFS(Actuals!$F:$F,Actuals!$A:$A,$A450,Actuals!$D:$D,$D450,Actuals!$B:$B,EDATE($B450,-12))</f>
        <v>2235.6</v>
      </c>
      <c r="O450">
        <f>AVERAGE(SUMIFS(Actuals!$F:$F,Actuals!$A:$A,$A450,Actuals!$D:$D,$D450,Actuals!$B:$B,EOMONTH(DATE(2025,$C450-1,1),0))/SUMIFS(Actuals!$F:$F,Actuals!$A:$A,$A450,Actuals!$D:$D,$D450,Actuals!$B:$B,EOMONTH(DATE(2024,$C450-1,1),0)),
 SUMIFS(Actuals!$F:$F,Actuals!$A:$A,$A450,Actuals!$D:$D,$D450,Actuals!$B:$B,EOMONTH(DATE(2025,$C450-2,1),0))/SUMIFS(Actuals!$F:$F,Actuals!$A:$A,$A450,Actuals!$D:$D,$D450,Actuals!$B:$B,EOMONTH(DATE(2024,$C450-2,1),0)),
 SUMIFS(Actuals!$F:$F,Actuals!$A:$A,$A450,Actuals!$D:$D,$D450,Actuals!$B:$B,EOMONTH(DATE(2025,$C450-3,1),0))/SUMIFS(Actuals!$F:$F,Actuals!$A:$A,$A450,Actuals!$D:$D,$D450,Actuals!$B:$B,EOMONTH(DATE(2024,$C450-3,1),0))
)</f>
        <v>0.8683769868825707</v>
      </c>
      <c r="P450" s="29">
        <f t="shared" ref="P450:P513" si="42">N450*O450</f>
        <v>1941.343591874675</v>
      </c>
      <c r="Q450" s="2">
        <f t="shared" ref="Q450:Q513" si="43">IFERROR(ABS(P450-G450)/ABS(G450),"")</f>
        <v>0.17312224555981123</v>
      </c>
      <c r="R450" s="29" t="str">
        <f t="shared" ref="R450:R513" si="44">IF(C450&lt;=8,"1 train date (May-Aug)","2 Test data (Sep-Nov)")</f>
        <v>1 train date (May-Aug)</v>
      </c>
      <c r="S450" s="29">
        <f t="shared" ref="S450:S513" si="45">1/(1+AVERAGEIFS($L:$L,$A:$A,$A450,$R:$R,"1 train date (May-Aug)"))</f>
        <v>1.0552169608377078</v>
      </c>
      <c r="T450" s="29">
        <f t="shared" ref="T450:T513" si="46">F450*S450</f>
        <v>2655.4956582645509</v>
      </c>
      <c r="U450" s="2">
        <f t="shared" ref="U450:U513" si="47">IFERROR(ABS(T450-G450)/ABS(G450),"")</f>
        <v>0.13105701433876446</v>
      </c>
    </row>
    <row r="451" spans="1:21">
      <c r="A451">
        <v>9649</v>
      </c>
      <c r="B451" s="1">
        <v>45838</v>
      </c>
      <c r="C451">
        <v>5</v>
      </c>
      <c r="D451">
        <v>51</v>
      </c>
      <c r="E451" t="s">
        <v>7</v>
      </c>
      <c r="F451" s="3">
        <v>2535.0405070909601</v>
      </c>
      <c r="G451" s="3">
        <v>2253.2999999999997</v>
      </c>
      <c r="H451">
        <v>1</v>
      </c>
      <c r="I451" s="3">
        <v>281.74050709096036</v>
      </c>
      <c r="J451" s="3">
        <v>281.74050709096036</v>
      </c>
      <c r="K451" s="2">
        <v>0.12503461904360699</v>
      </c>
      <c r="L451" s="6">
        <v>0.12503461904360699</v>
      </c>
      <c r="M451" t="s">
        <v>28</v>
      </c>
      <c r="N451">
        <f>SUMIFS(Actuals!$F:$F,Actuals!$A:$A,$A451,Actuals!$D:$D,$D451,Actuals!$B:$B,EDATE($B451,-12))</f>
        <v>2527.5</v>
      </c>
      <c r="O451">
        <f>AVERAGE(SUMIFS(Actuals!$F:$F,Actuals!$A:$A,$A451,Actuals!$D:$D,$D451,Actuals!$B:$B,EOMONTH(DATE(2025,$C451-1,1),0))/SUMIFS(Actuals!$F:$F,Actuals!$A:$A,$A451,Actuals!$D:$D,$D451,Actuals!$B:$B,EOMONTH(DATE(2024,$C451-1,1),0)),
 SUMIFS(Actuals!$F:$F,Actuals!$A:$A,$A451,Actuals!$D:$D,$D451,Actuals!$B:$B,EOMONTH(DATE(2025,$C451-2,1),0))/SUMIFS(Actuals!$F:$F,Actuals!$A:$A,$A451,Actuals!$D:$D,$D451,Actuals!$B:$B,EOMONTH(DATE(2024,$C451-2,1),0)),
 SUMIFS(Actuals!$F:$F,Actuals!$A:$A,$A451,Actuals!$D:$D,$D451,Actuals!$B:$B,EOMONTH(DATE(2025,$C451-3,1),0))/SUMIFS(Actuals!$F:$F,Actuals!$A:$A,$A451,Actuals!$D:$D,$D451,Actuals!$B:$B,EOMONTH(DATE(2024,$C451-3,1),0))
)</f>
        <v>0.8683769868825707</v>
      </c>
      <c r="P451" s="29">
        <f t="shared" si="42"/>
        <v>2194.8228343456976</v>
      </c>
      <c r="Q451" s="2">
        <f t="shared" si="43"/>
        <v>2.5951788778370437E-2</v>
      </c>
      <c r="R451" s="29" t="str">
        <f t="shared" si="44"/>
        <v>1 train date (May-Aug)</v>
      </c>
      <c r="S451" s="29">
        <f t="shared" si="45"/>
        <v>1.0552169608377078</v>
      </c>
      <c r="T451" s="29">
        <f t="shared" si="46"/>
        <v>2675.0177394930047</v>
      </c>
      <c r="U451" s="2">
        <f t="shared" si="47"/>
        <v>0.18715561154440377</v>
      </c>
    </row>
    <row r="452" spans="1:21">
      <c r="A452">
        <v>9649</v>
      </c>
      <c r="B452" s="1">
        <v>45838</v>
      </c>
      <c r="C452">
        <v>6</v>
      </c>
      <c r="D452">
        <v>51</v>
      </c>
      <c r="E452" t="s">
        <v>7</v>
      </c>
      <c r="F452" s="3">
        <v>2400.5590857595475</v>
      </c>
      <c r="G452" s="3">
        <v>2253.2999999999997</v>
      </c>
      <c r="H452">
        <v>0</v>
      </c>
      <c r="I452" s="3">
        <v>147.25908575954782</v>
      </c>
      <c r="J452" s="3">
        <v>147.25908575954782</v>
      </c>
      <c r="K452" s="2">
        <v>6.5352632032817604E-2</v>
      </c>
      <c r="L452" s="6">
        <v>6.5352632032817604E-2</v>
      </c>
      <c r="M452" t="s">
        <v>28</v>
      </c>
      <c r="N452">
        <f>SUMIFS(Actuals!$F:$F,Actuals!$A:$A,$A452,Actuals!$D:$D,$D452,Actuals!$B:$B,EDATE($B452,-12))</f>
        <v>2527.5</v>
      </c>
      <c r="O452">
        <f>AVERAGE(SUMIFS(Actuals!$F:$F,Actuals!$A:$A,$A452,Actuals!$D:$D,$D452,Actuals!$B:$B,EOMONTH(DATE(2025,$C452-1,1),0))/SUMIFS(Actuals!$F:$F,Actuals!$A:$A,$A452,Actuals!$D:$D,$D452,Actuals!$B:$B,EOMONTH(DATE(2024,$C452-1,1),0)),
 SUMIFS(Actuals!$F:$F,Actuals!$A:$A,$A452,Actuals!$D:$D,$D452,Actuals!$B:$B,EOMONTH(DATE(2025,$C452-2,1),0))/SUMIFS(Actuals!$F:$F,Actuals!$A:$A,$A452,Actuals!$D:$D,$D452,Actuals!$B:$B,EOMONTH(DATE(2024,$C452-2,1),0)),
 SUMIFS(Actuals!$F:$F,Actuals!$A:$A,$A452,Actuals!$D:$D,$D452,Actuals!$B:$B,EOMONTH(DATE(2025,$C452-3,1),0))/SUMIFS(Actuals!$F:$F,Actuals!$A:$A,$A452,Actuals!$D:$D,$D452,Actuals!$B:$B,EOMONTH(DATE(2024,$C452-3,1),0))
)</f>
        <v>0.96291660244667343</v>
      </c>
      <c r="P452" s="29">
        <f t="shared" si="42"/>
        <v>2433.7717126839671</v>
      </c>
      <c r="Q452" s="2">
        <f t="shared" si="43"/>
        <v>8.0092181548824984E-2</v>
      </c>
      <c r="R452" s="29" t="str">
        <f t="shared" si="44"/>
        <v>1 train date (May-Aug)</v>
      </c>
      <c r="S452" s="29">
        <f t="shared" si="45"/>
        <v>1.0552169608377078</v>
      </c>
      <c r="T452" s="29">
        <f t="shared" si="46"/>
        <v>2533.1106627865361</v>
      </c>
      <c r="U452" s="2">
        <f t="shared" si="47"/>
        <v>0.12417816659412256</v>
      </c>
    </row>
    <row r="453" spans="1:21">
      <c r="A453">
        <v>9649</v>
      </c>
      <c r="B453" s="1">
        <v>45869</v>
      </c>
      <c r="C453">
        <v>5</v>
      </c>
      <c r="D453">
        <v>51</v>
      </c>
      <c r="E453" t="s">
        <v>7</v>
      </c>
      <c r="F453" s="3">
        <v>2554.7744140344385</v>
      </c>
      <c r="G453" s="3">
        <v>2445</v>
      </c>
      <c r="H453">
        <v>2</v>
      </c>
      <c r="I453" s="3">
        <v>109.77441403443845</v>
      </c>
      <c r="J453" s="3">
        <v>109.77441403443845</v>
      </c>
      <c r="K453" s="2">
        <v>4.4897510852531103E-2</v>
      </c>
      <c r="L453" s="6">
        <v>4.4897510852531103E-2</v>
      </c>
      <c r="M453" t="s">
        <v>28</v>
      </c>
      <c r="N453">
        <f>SUMIFS(Actuals!$F:$F,Actuals!$A:$A,$A453,Actuals!$D:$D,$D453,Actuals!$B:$B,EDATE($B453,-12))</f>
        <v>2529.2999999999997</v>
      </c>
      <c r="O453">
        <f>AVERAGE(SUMIFS(Actuals!$F:$F,Actuals!$A:$A,$A453,Actuals!$D:$D,$D453,Actuals!$B:$B,EOMONTH(DATE(2025,$C453-1,1),0))/SUMIFS(Actuals!$F:$F,Actuals!$A:$A,$A453,Actuals!$D:$D,$D453,Actuals!$B:$B,EOMONTH(DATE(2024,$C453-1,1),0)),
 SUMIFS(Actuals!$F:$F,Actuals!$A:$A,$A453,Actuals!$D:$D,$D453,Actuals!$B:$B,EOMONTH(DATE(2025,$C453-2,1),0))/SUMIFS(Actuals!$F:$F,Actuals!$A:$A,$A453,Actuals!$D:$D,$D453,Actuals!$B:$B,EOMONTH(DATE(2024,$C453-2,1),0)),
 SUMIFS(Actuals!$F:$F,Actuals!$A:$A,$A453,Actuals!$D:$D,$D453,Actuals!$B:$B,EOMONTH(DATE(2025,$C453-3,1),0))/SUMIFS(Actuals!$F:$F,Actuals!$A:$A,$A453,Actuals!$D:$D,$D453,Actuals!$B:$B,EOMONTH(DATE(2024,$C453-3,1),0))
)</f>
        <v>0.8683769868825707</v>
      </c>
      <c r="P453" s="29">
        <f t="shared" si="42"/>
        <v>2196.3859129220859</v>
      </c>
      <c r="Q453" s="2">
        <f t="shared" si="43"/>
        <v>0.10168265320160084</v>
      </c>
      <c r="R453" s="29" t="str">
        <f t="shared" si="44"/>
        <v>1 train date (May-Aug)</v>
      </c>
      <c r="S453" s="29">
        <f t="shared" si="45"/>
        <v>1.0552169608377078</v>
      </c>
      <c r="T453" s="29">
        <f t="shared" si="46"/>
        <v>2695.8412928033558</v>
      </c>
      <c r="U453" s="2">
        <f t="shared" si="47"/>
        <v>0.10259357578869359</v>
      </c>
    </row>
    <row r="454" spans="1:21">
      <c r="A454">
        <v>9649</v>
      </c>
      <c r="B454" s="1">
        <v>45869</v>
      </c>
      <c r="C454">
        <v>6</v>
      </c>
      <c r="D454">
        <v>51</v>
      </c>
      <c r="E454" t="s">
        <v>7</v>
      </c>
      <c r="F454" s="3">
        <v>2418.8290838195371</v>
      </c>
      <c r="G454" s="3">
        <v>2445</v>
      </c>
      <c r="H454">
        <v>1</v>
      </c>
      <c r="I454" s="3">
        <v>-26.170916180462882</v>
      </c>
      <c r="J454" s="3">
        <v>26.170916180462882</v>
      </c>
      <c r="K454" s="2">
        <v>1.0703851198553299E-2</v>
      </c>
      <c r="L454" s="6">
        <v>-1.0703851198553299E-2</v>
      </c>
      <c r="M454" t="s">
        <v>28</v>
      </c>
      <c r="N454">
        <f>SUMIFS(Actuals!$F:$F,Actuals!$A:$A,$A454,Actuals!$D:$D,$D454,Actuals!$B:$B,EDATE($B454,-12))</f>
        <v>2529.2999999999997</v>
      </c>
      <c r="O454">
        <f>AVERAGE(SUMIFS(Actuals!$F:$F,Actuals!$A:$A,$A454,Actuals!$D:$D,$D454,Actuals!$B:$B,EOMONTH(DATE(2025,$C454-1,1),0))/SUMIFS(Actuals!$F:$F,Actuals!$A:$A,$A454,Actuals!$D:$D,$D454,Actuals!$B:$B,EOMONTH(DATE(2024,$C454-1,1),0)),
 SUMIFS(Actuals!$F:$F,Actuals!$A:$A,$A454,Actuals!$D:$D,$D454,Actuals!$B:$B,EOMONTH(DATE(2025,$C454-2,1),0))/SUMIFS(Actuals!$F:$F,Actuals!$A:$A,$A454,Actuals!$D:$D,$D454,Actuals!$B:$B,EOMONTH(DATE(2024,$C454-2,1),0)),
 SUMIFS(Actuals!$F:$F,Actuals!$A:$A,$A454,Actuals!$D:$D,$D454,Actuals!$B:$B,EOMONTH(DATE(2025,$C454-3,1),0))/SUMIFS(Actuals!$F:$F,Actuals!$A:$A,$A454,Actuals!$D:$D,$D454,Actuals!$B:$B,EOMONTH(DATE(2024,$C454-3,1),0))
)</f>
        <v>0.96291660244667343</v>
      </c>
      <c r="P454" s="29">
        <f t="shared" si="42"/>
        <v>2435.504962568371</v>
      </c>
      <c r="Q454" s="2">
        <f t="shared" si="43"/>
        <v>3.8834508922818175E-3</v>
      </c>
      <c r="R454" s="29" t="str">
        <f t="shared" si="44"/>
        <v>1 train date (May-Aug)</v>
      </c>
      <c r="S454" s="29">
        <f t="shared" si="45"/>
        <v>1.0552169608377078</v>
      </c>
      <c r="T454" s="29">
        <f t="shared" si="46"/>
        <v>2552.389474613909</v>
      </c>
      <c r="U454" s="2">
        <f t="shared" si="47"/>
        <v>4.392207550671124E-2</v>
      </c>
    </row>
    <row r="455" spans="1:21">
      <c r="A455">
        <v>9649</v>
      </c>
      <c r="B455" s="1">
        <v>45869</v>
      </c>
      <c r="C455">
        <v>7</v>
      </c>
      <c r="D455">
        <v>51</v>
      </c>
      <c r="E455" t="s">
        <v>7</v>
      </c>
      <c r="F455" s="3">
        <v>2361.498862425879</v>
      </c>
      <c r="G455" s="3">
        <v>2445</v>
      </c>
      <c r="H455">
        <v>0</v>
      </c>
      <c r="I455" s="3">
        <v>-83.501137574121003</v>
      </c>
      <c r="J455" s="3">
        <v>83.501137574121003</v>
      </c>
      <c r="K455" s="2">
        <v>3.4151794508842898E-2</v>
      </c>
      <c r="L455" s="6">
        <v>-3.4151794508842898E-2</v>
      </c>
      <c r="M455" t="s">
        <v>28</v>
      </c>
      <c r="N455">
        <f>SUMIFS(Actuals!$F:$F,Actuals!$A:$A,$A455,Actuals!$D:$D,$D455,Actuals!$B:$B,EDATE($B455,-12))</f>
        <v>2529.2999999999997</v>
      </c>
      <c r="O455">
        <f>AVERAGE(SUMIFS(Actuals!$F:$F,Actuals!$A:$A,$A455,Actuals!$D:$D,$D455,Actuals!$B:$B,EOMONTH(DATE(2025,$C455-1,1),0))/SUMIFS(Actuals!$F:$F,Actuals!$A:$A,$A455,Actuals!$D:$D,$D455,Actuals!$B:$B,EOMONTH(DATE(2024,$C455-1,1),0)),
 SUMIFS(Actuals!$F:$F,Actuals!$A:$A,$A455,Actuals!$D:$D,$D455,Actuals!$B:$B,EOMONTH(DATE(2025,$C455-2,1),0))/SUMIFS(Actuals!$F:$F,Actuals!$A:$A,$A455,Actuals!$D:$D,$D455,Actuals!$B:$B,EOMONTH(DATE(2024,$C455-2,1),0)),
 SUMIFS(Actuals!$F:$F,Actuals!$A:$A,$A455,Actuals!$D:$D,$D455,Actuals!$B:$B,EOMONTH(DATE(2025,$C455-3,1),0))/SUMIFS(Actuals!$F:$F,Actuals!$A:$A,$A455,Actuals!$D:$D,$D455,Actuals!$B:$B,EOMONTH(DATE(2024,$C455-3,1),0))
)</f>
        <v>0.99231341871702516</v>
      </c>
      <c r="P455" s="29">
        <f t="shared" si="42"/>
        <v>2509.8583299609713</v>
      </c>
      <c r="Q455" s="2">
        <f t="shared" si="43"/>
        <v>2.6526924319415678E-2</v>
      </c>
      <c r="R455" s="29" t="str">
        <f t="shared" si="44"/>
        <v>1 train date (May-Aug)</v>
      </c>
      <c r="S455" s="29">
        <f t="shared" si="45"/>
        <v>1.0552169608377078</v>
      </c>
      <c r="T455" s="29">
        <f t="shared" si="46"/>
        <v>2491.8936526307402</v>
      </c>
      <c r="U455" s="2">
        <f t="shared" si="47"/>
        <v>1.9179408028932612E-2</v>
      </c>
    </row>
    <row r="456" spans="1:21">
      <c r="A456">
        <v>9649</v>
      </c>
      <c r="B456" s="1">
        <v>45900</v>
      </c>
      <c r="C456">
        <v>5</v>
      </c>
      <c r="D456">
        <v>51</v>
      </c>
      <c r="E456" t="s">
        <v>7</v>
      </c>
      <c r="F456" s="3">
        <v>2573.8916363859325</v>
      </c>
      <c r="G456" s="3">
        <v>2122.7999999999997</v>
      </c>
      <c r="H456">
        <v>3</v>
      </c>
      <c r="I456" s="3">
        <v>451.09163638593282</v>
      </c>
      <c r="J456" s="3">
        <v>451.09163638593282</v>
      </c>
      <c r="K456" s="2">
        <v>0.21249841548234999</v>
      </c>
      <c r="L456" s="6">
        <v>0.21249841548234999</v>
      </c>
      <c r="M456" t="s">
        <v>28</v>
      </c>
      <c r="N456">
        <f>SUMIFS(Actuals!$F:$F,Actuals!$A:$A,$A456,Actuals!$D:$D,$D456,Actuals!$B:$B,EDATE($B456,-12))</f>
        <v>2812.2</v>
      </c>
      <c r="O456">
        <f>AVERAGE(SUMIFS(Actuals!$F:$F,Actuals!$A:$A,$A456,Actuals!$D:$D,$D456,Actuals!$B:$B,EOMONTH(DATE(2025,$C456-1,1),0))/SUMIFS(Actuals!$F:$F,Actuals!$A:$A,$A456,Actuals!$D:$D,$D456,Actuals!$B:$B,EOMONTH(DATE(2024,$C456-1,1),0)),
 SUMIFS(Actuals!$F:$F,Actuals!$A:$A,$A456,Actuals!$D:$D,$D456,Actuals!$B:$B,EOMONTH(DATE(2025,$C456-2,1),0))/SUMIFS(Actuals!$F:$F,Actuals!$A:$A,$A456,Actuals!$D:$D,$D456,Actuals!$B:$B,EOMONTH(DATE(2024,$C456-2,1),0)),
 SUMIFS(Actuals!$F:$F,Actuals!$A:$A,$A456,Actuals!$D:$D,$D456,Actuals!$B:$B,EOMONTH(DATE(2025,$C456-3,1),0))/SUMIFS(Actuals!$F:$F,Actuals!$A:$A,$A456,Actuals!$D:$D,$D456,Actuals!$B:$B,EOMONTH(DATE(2024,$C456-3,1),0))
)</f>
        <v>0.8683769868825707</v>
      </c>
      <c r="P456" s="29">
        <f t="shared" si="42"/>
        <v>2442.0497625111652</v>
      </c>
      <c r="Q456" s="2">
        <f t="shared" si="43"/>
        <v>0.1503908811528008</v>
      </c>
      <c r="R456" s="29" t="str">
        <f t="shared" si="44"/>
        <v>1 train date (May-Aug)</v>
      </c>
      <c r="S456" s="29">
        <f t="shared" si="45"/>
        <v>1.0552169608377078</v>
      </c>
      <c r="T456" s="29">
        <f t="shared" si="46"/>
        <v>2716.0141100727583</v>
      </c>
      <c r="U456" s="2">
        <f t="shared" si="47"/>
        <v>0.27944889300582187</v>
      </c>
    </row>
    <row r="457" spans="1:21">
      <c r="A457">
        <v>9649</v>
      </c>
      <c r="B457" s="1">
        <v>45900</v>
      </c>
      <c r="C457">
        <v>6</v>
      </c>
      <c r="D457">
        <v>51</v>
      </c>
      <c r="E457" t="s">
        <v>7</v>
      </c>
      <c r="F457" s="3">
        <v>2436.5281444401521</v>
      </c>
      <c r="G457" s="3">
        <v>2122.7999999999997</v>
      </c>
      <c r="H457">
        <v>2</v>
      </c>
      <c r="I457" s="3">
        <v>313.72814444015239</v>
      </c>
      <c r="J457" s="3">
        <v>313.72814444015239</v>
      </c>
      <c r="K457" s="2">
        <v>0.147789779743806</v>
      </c>
      <c r="L457" s="6">
        <v>0.147789779743806</v>
      </c>
      <c r="M457" t="s">
        <v>28</v>
      </c>
      <c r="N457">
        <f>SUMIFS(Actuals!$F:$F,Actuals!$A:$A,$A457,Actuals!$D:$D,$D457,Actuals!$B:$B,EDATE($B457,-12))</f>
        <v>2812.2</v>
      </c>
      <c r="O457">
        <f>AVERAGE(SUMIFS(Actuals!$F:$F,Actuals!$A:$A,$A457,Actuals!$D:$D,$D457,Actuals!$B:$B,EOMONTH(DATE(2025,$C457-1,1),0))/SUMIFS(Actuals!$F:$F,Actuals!$A:$A,$A457,Actuals!$D:$D,$D457,Actuals!$B:$B,EOMONTH(DATE(2024,$C457-1,1),0)),
 SUMIFS(Actuals!$F:$F,Actuals!$A:$A,$A457,Actuals!$D:$D,$D457,Actuals!$B:$B,EOMONTH(DATE(2025,$C457-2,1),0))/SUMIFS(Actuals!$F:$F,Actuals!$A:$A,$A457,Actuals!$D:$D,$D457,Actuals!$B:$B,EOMONTH(DATE(2024,$C457-2,1),0)),
 SUMIFS(Actuals!$F:$F,Actuals!$A:$A,$A457,Actuals!$D:$D,$D457,Actuals!$B:$B,EOMONTH(DATE(2025,$C457-3,1),0))/SUMIFS(Actuals!$F:$F,Actuals!$A:$A,$A457,Actuals!$D:$D,$D457,Actuals!$B:$B,EOMONTH(DATE(2024,$C457-3,1),0))
)</f>
        <v>0.96291660244667343</v>
      </c>
      <c r="P457" s="29">
        <f t="shared" si="42"/>
        <v>2707.914069400535</v>
      </c>
      <c r="Q457" s="2">
        <f t="shared" si="43"/>
        <v>0.27563315875284311</v>
      </c>
      <c r="R457" s="29" t="str">
        <f t="shared" si="44"/>
        <v>1 train date (May-Aug)</v>
      </c>
      <c r="S457" s="29">
        <f t="shared" si="45"/>
        <v>1.0552169608377078</v>
      </c>
      <c r="T457" s="29">
        <f t="shared" si="46"/>
        <v>2571.0658235716769</v>
      </c>
      <c r="U457" s="2">
        <f t="shared" si="47"/>
        <v>0.21116724306184154</v>
      </c>
    </row>
    <row r="458" spans="1:21">
      <c r="A458">
        <v>9649</v>
      </c>
      <c r="B458" s="1">
        <v>45900</v>
      </c>
      <c r="C458">
        <v>7</v>
      </c>
      <c r="D458">
        <v>51</v>
      </c>
      <c r="E458" t="s">
        <v>7</v>
      </c>
      <c r="F458" s="3">
        <v>2377.4803928836354</v>
      </c>
      <c r="G458" s="3">
        <v>2122.7999999999997</v>
      </c>
      <c r="H458">
        <v>1</v>
      </c>
      <c r="I458" s="3">
        <v>254.6803928836357</v>
      </c>
      <c r="J458" s="3">
        <v>254.6803928836357</v>
      </c>
      <c r="K458" s="2">
        <v>0.11997380482552999</v>
      </c>
      <c r="L458" s="6">
        <v>0.11997380482552999</v>
      </c>
      <c r="M458" t="s">
        <v>28</v>
      </c>
      <c r="N458">
        <f>SUMIFS(Actuals!$F:$F,Actuals!$A:$A,$A458,Actuals!$D:$D,$D458,Actuals!$B:$B,EDATE($B458,-12))</f>
        <v>2812.2</v>
      </c>
      <c r="O458">
        <f>AVERAGE(SUMIFS(Actuals!$F:$F,Actuals!$A:$A,$A458,Actuals!$D:$D,$D458,Actuals!$B:$B,EOMONTH(DATE(2025,$C458-1,1),0))/SUMIFS(Actuals!$F:$F,Actuals!$A:$A,$A458,Actuals!$D:$D,$D458,Actuals!$B:$B,EOMONTH(DATE(2024,$C458-1,1),0)),
 SUMIFS(Actuals!$F:$F,Actuals!$A:$A,$A458,Actuals!$D:$D,$D458,Actuals!$B:$B,EOMONTH(DATE(2025,$C458-2,1),0))/SUMIFS(Actuals!$F:$F,Actuals!$A:$A,$A458,Actuals!$D:$D,$D458,Actuals!$B:$B,EOMONTH(DATE(2024,$C458-2,1),0)),
 SUMIFS(Actuals!$F:$F,Actuals!$A:$A,$A458,Actuals!$D:$D,$D458,Actuals!$B:$B,EOMONTH(DATE(2025,$C458-3,1),0))/SUMIFS(Actuals!$F:$F,Actuals!$A:$A,$A458,Actuals!$D:$D,$D458,Actuals!$B:$B,EOMONTH(DATE(2024,$C458-3,1),0))
)</f>
        <v>0.99231341871702516</v>
      </c>
      <c r="P458" s="29">
        <f t="shared" si="42"/>
        <v>2790.5837961160178</v>
      </c>
      <c r="Q458" s="2">
        <f t="shared" si="43"/>
        <v>0.31457687776333998</v>
      </c>
      <c r="R458" s="29" t="str">
        <f t="shared" si="44"/>
        <v>1 train date (May-Aug)</v>
      </c>
      <c r="S458" s="29">
        <f t="shared" si="45"/>
        <v>1.0552169608377078</v>
      </c>
      <c r="T458" s="29">
        <f t="shared" si="46"/>
        <v>2508.7576346299093</v>
      </c>
      <c r="U458" s="2">
        <f t="shared" si="47"/>
        <v>0.18181535454584019</v>
      </c>
    </row>
    <row r="459" spans="1:21">
      <c r="A459">
        <v>9649</v>
      </c>
      <c r="B459" s="1">
        <v>45900</v>
      </c>
      <c r="C459">
        <v>8</v>
      </c>
      <c r="D459">
        <v>51</v>
      </c>
      <c r="E459" t="s">
        <v>7</v>
      </c>
      <c r="F459" s="3">
        <v>2689.5</v>
      </c>
      <c r="G459" s="3">
        <v>2122.7999999999997</v>
      </c>
      <c r="H459">
        <v>0</v>
      </c>
      <c r="I459" s="3">
        <v>566.70000000000027</v>
      </c>
      <c r="J459" s="3">
        <v>566.70000000000027</v>
      </c>
      <c r="K459" s="2">
        <v>0.26695873374787998</v>
      </c>
      <c r="L459" s="6">
        <v>0.26695873374787998</v>
      </c>
      <c r="M459" t="s">
        <v>28</v>
      </c>
      <c r="N459">
        <f>SUMIFS(Actuals!$F:$F,Actuals!$A:$A,$A459,Actuals!$D:$D,$D459,Actuals!$B:$B,EDATE($B459,-12))</f>
        <v>2812.2</v>
      </c>
      <c r="O459">
        <f>AVERAGE(SUMIFS(Actuals!$F:$F,Actuals!$A:$A,$A459,Actuals!$D:$D,$D459,Actuals!$B:$B,EOMONTH(DATE(2025,$C459-1,1),0))/SUMIFS(Actuals!$F:$F,Actuals!$A:$A,$A459,Actuals!$D:$D,$D459,Actuals!$B:$B,EOMONTH(DATE(2024,$C459-1,1),0)),
 SUMIFS(Actuals!$F:$F,Actuals!$A:$A,$A459,Actuals!$D:$D,$D459,Actuals!$B:$B,EOMONTH(DATE(2025,$C459-2,1),0))/SUMIFS(Actuals!$F:$F,Actuals!$A:$A,$A459,Actuals!$D:$D,$D459,Actuals!$B:$B,EOMONTH(DATE(2024,$C459-2,1),0)),
 SUMIFS(Actuals!$F:$F,Actuals!$A:$A,$A459,Actuals!$D:$D,$D459,Actuals!$B:$B,EOMONTH(DATE(2025,$C459-3,1),0))/SUMIFS(Actuals!$F:$F,Actuals!$A:$A,$A459,Actuals!$D:$D,$D459,Actuals!$B:$B,EOMONTH(DATE(2024,$C459-3,1),0))
)</f>
        <v>0.969457280824637</v>
      </c>
      <c r="P459" s="29">
        <f t="shared" si="42"/>
        <v>2726.3077651350441</v>
      </c>
      <c r="Q459" s="2">
        <f t="shared" si="43"/>
        <v>0.28429798621398361</v>
      </c>
      <c r="R459" s="29" t="str">
        <f t="shared" si="44"/>
        <v>1 train date (May-Aug)</v>
      </c>
      <c r="S459" s="29">
        <f t="shared" si="45"/>
        <v>1.0552169608377078</v>
      </c>
      <c r="T459" s="29">
        <f t="shared" si="46"/>
        <v>2838.0060161730153</v>
      </c>
      <c r="U459" s="2">
        <f t="shared" si="47"/>
        <v>0.33691634453222896</v>
      </c>
    </row>
    <row r="460" spans="1:21">
      <c r="A460">
        <v>9649</v>
      </c>
      <c r="B460" s="1">
        <v>45930</v>
      </c>
      <c r="C460">
        <v>5</v>
      </c>
      <c r="D460">
        <v>51</v>
      </c>
      <c r="E460" t="s">
        <v>7</v>
      </c>
      <c r="F460" s="3">
        <v>2592.3921741454437</v>
      </c>
      <c r="G460" s="3">
        <v>2650.2</v>
      </c>
      <c r="H460">
        <v>4</v>
      </c>
      <c r="I460" s="3">
        <v>-57.807825854556086</v>
      </c>
      <c r="J460" s="3">
        <v>57.807825854556086</v>
      </c>
      <c r="K460" s="2">
        <v>2.1812627671329E-2</v>
      </c>
      <c r="L460" s="6">
        <v>-2.1812627671329E-2</v>
      </c>
      <c r="M460" t="s">
        <v>28</v>
      </c>
      <c r="N460">
        <f>SUMIFS(Actuals!$F:$F,Actuals!$A:$A,$A460,Actuals!$D:$D,$D460,Actuals!$B:$B,EDATE($B460,-12))</f>
        <v>4048.7999999999997</v>
      </c>
      <c r="O460">
        <f>AVERAGE(SUMIFS(Actuals!$F:$F,Actuals!$A:$A,$A460,Actuals!$D:$D,$D460,Actuals!$B:$B,EOMONTH(DATE(2025,$C460-1,1),0))/SUMIFS(Actuals!$F:$F,Actuals!$A:$A,$A460,Actuals!$D:$D,$D460,Actuals!$B:$B,EOMONTH(DATE(2024,$C460-1,1),0)),
 SUMIFS(Actuals!$F:$F,Actuals!$A:$A,$A460,Actuals!$D:$D,$D460,Actuals!$B:$B,EOMONTH(DATE(2025,$C460-2,1),0))/SUMIFS(Actuals!$F:$F,Actuals!$A:$A,$A460,Actuals!$D:$D,$D460,Actuals!$B:$B,EOMONTH(DATE(2024,$C460-2,1),0)),
 SUMIFS(Actuals!$F:$F,Actuals!$A:$A,$A460,Actuals!$D:$D,$D460,Actuals!$B:$B,EOMONTH(DATE(2025,$C460-3,1),0))/SUMIFS(Actuals!$F:$F,Actuals!$A:$A,$A460,Actuals!$D:$D,$D460,Actuals!$B:$B,EOMONTH(DATE(2024,$C460-3,1),0))
)</f>
        <v>0.8683769868825707</v>
      </c>
      <c r="P460" s="29">
        <f t="shared" si="42"/>
        <v>3515.8847444901521</v>
      </c>
      <c r="Q460" s="2">
        <f t="shared" si="43"/>
        <v>0.32664883574452963</v>
      </c>
      <c r="R460" s="29" t="str">
        <f t="shared" si="44"/>
        <v>1 train date (May-Aug)</v>
      </c>
      <c r="S460" s="29">
        <f t="shared" si="45"/>
        <v>1.0552169608377078</v>
      </c>
      <c r="T460" s="29">
        <f t="shared" si="46"/>
        <v>2735.536191301213</v>
      </c>
      <c r="U460" s="2">
        <f t="shared" si="47"/>
        <v>3.2199906158483567E-2</v>
      </c>
    </row>
    <row r="461" spans="1:21">
      <c r="A461">
        <v>9649</v>
      </c>
      <c r="B461" s="1">
        <v>45930</v>
      </c>
      <c r="C461">
        <v>6</v>
      </c>
      <c r="D461">
        <v>51</v>
      </c>
      <c r="E461" t="s">
        <v>7</v>
      </c>
      <c r="F461" s="3">
        <v>2453.6562676213921</v>
      </c>
      <c r="G461" s="3">
        <v>2650.2</v>
      </c>
      <c r="H461">
        <v>3</v>
      </c>
      <c r="I461" s="3">
        <v>-196.54373237860773</v>
      </c>
      <c r="J461" s="3">
        <v>196.54373237860773</v>
      </c>
      <c r="K461" s="2">
        <v>7.4161849059922902E-2</v>
      </c>
      <c r="L461" s="6">
        <v>-7.4161849059922902E-2</v>
      </c>
      <c r="M461" t="s">
        <v>28</v>
      </c>
      <c r="N461">
        <f>SUMIFS(Actuals!$F:$F,Actuals!$A:$A,$A461,Actuals!$D:$D,$D461,Actuals!$B:$B,EDATE($B461,-12))</f>
        <v>4048.7999999999997</v>
      </c>
      <c r="O461">
        <f>AVERAGE(SUMIFS(Actuals!$F:$F,Actuals!$A:$A,$A461,Actuals!$D:$D,$D461,Actuals!$B:$B,EOMONTH(DATE(2025,$C461-1,1),0))/SUMIFS(Actuals!$F:$F,Actuals!$A:$A,$A461,Actuals!$D:$D,$D461,Actuals!$B:$B,EOMONTH(DATE(2024,$C461-1,1),0)),
 SUMIFS(Actuals!$F:$F,Actuals!$A:$A,$A461,Actuals!$D:$D,$D461,Actuals!$B:$B,EOMONTH(DATE(2025,$C461-2,1),0))/SUMIFS(Actuals!$F:$F,Actuals!$A:$A,$A461,Actuals!$D:$D,$D461,Actuals!$B:$B,EOMONTH(DATE(2024,$C461-2,1),0)),
 SUMIFS(Actuals!$F:$F,Actuals!$A:$A,$A461,Actuals!$D:$D,$D461,Actuals!$B:$B,EOMONTH(DATE(2025,$C461-3,1),0))/SUMIFS(Actuals!$F:$F,Actuals!$A:$A,$A461,Actuals!$D:$D,$D461,Actuals!$B:$B,EOMONTH(DATE(2024,$C461-3,1),0))
)</f>
        <v>0.96291660244667343</v>
      </c>
      <c r="P461" s="29">
        <f t="shared" si="42"/>
        <v>3898.656739986091</v>
      </c>
      <c r="Q461" s="2">
        <f t="shared" si="43"/>
        <v>0.47108019771567855</v>
      </c>
      <c r="R461" s="29" t="str">
        <f t="shared" si="44"/>
        <v>1 train date (May-Aug)</v>
      </c>
      <c r="S461" s="29">
        <f t="shared" si="45"/>
        <v>1.0552169608377078</v>
      </c>
      <c r="T461" s="29">
        <f t="shared" si="46"/>
        <v>2589.1397096598389</v>
      </c>
      <c r="U461" s="2">
        <f t="shared" si="47"/>
        <v>2.3039880137408847E-2</v>
      </c>
    </row>
    <row r="462" spans="1:21">
      <c r="A462">
        <v>9649</v>
      </c>
      <c r="B462" s="1">
        <v>45930</v>
      </c>
      <c r="C462">
        <v>7</v>
      </c>
      <c r="D462">
        <v>51</v>
      </c>
      <c r="E462" t="s">
        <v>7</v>
      </c>
      <c r="F462" s="3">
        <v>2392.9463901008194</v>
      </c>
      <c r="G462" s="3">
        <v>2650.2</v>
      </c>
      <c r="H462">
        <v>2</v>
      </c>
      <c r="I462" s="3">
        <v>-257.25360989918045</v>
      </c>
      <c r="J462" s="3">
        <v>257.25360989918045</v>
      </c>
      <c r="K462" s="2">
        <v>9.7069507923620998E-2</v>
      </c>
      <c r="L462" s="6">
        <v>-9.7069507923620998E-2</v>
      </c>
      <c r="M462" t="s">
        <v>28</v>
      </c>
      <c r="N462">
        <f>SUMIFS(Actuals!$F:$F,Actuals!$A:$A,$A462,Actuals!$D:$D,$D462,Actuals!$B:$B,EDATE($B462,-12))</f>
        <v>4048.7999999999997</v>
      </c>
      <c r="O462">
        <f>AVERAGE(SUMIFS(Actuals!$F:$F,Actuals!$A:$A,$A462,Actuals!$D:$D,$D462,Actuals!$B:$B,EOMONTH(DATE(2025,$C462-1,1),0))/SUMIFS(Actuals!$F:$F,Actuals!$A:$A,$A462,Actuals!$D:$D,$D462,Actuals!$B:$B,EOMONTH(DATE(2024,$C462-1,1),0)),
 SUMIFS(Actuals!$F:$F,Actuals!$A:$A,$A462,Actuals!$D:$D,$D462,Actuals!$B:$B,EOMONTH(DATE(2025,$C462-2,1),0))/SUMIFS(Actuals!$F:$F,Actuals!$A:$A,$A462,Actuals!$D:$D,$D462,Actuals!$B:$B,EOMONTH(DATE(2024,$C462-2,1),0)),
 SUMIFS(Actuals!$F:$F,Actuals!$A:$A,$A462,Actuals!$D:$D,$D462,Actuals!$B:$B,EOMONTH(DATE(2025,$C462-3,1),0))/SUMIFS(Actuals!$F:$F,Actuals!$A:$A,$A462,Actuals!$D:$D,$D462,Actuals!$B:$B,EOMONTH(DATE(2024,$C462-3,1),0))
)</f>
        <v>0.99231341871702516</v>
      </c>
      <c r="P462" s="29">
        <f t="shared" si="42"/>
        <v>4017.6785697014911</v>
      </c>
      <c r="Q462" s="2">
        <f t="shared" si="43"/>
        <v>0.51599070624914778</v>
      </c>
      <c r="R462" s="29" t="str">
        <f t="shared" si="44"/>
        <v>1 train date (May-Aug)</v>
      </c>
      <c r="S462" s="29">
        <f t="shared" si="45"/>
        <v>1.0552169608377078</v>
      </c>
      <c r="T462" s="29">
        <f t="shared" si="46"/>
        <v>2525.0776172097503</v>
      </c>
      <c r="U462" s="2">
        <f t="shared" si="47"/>
        <v>4.721243030346748E-2</v>
      </c>
    </row>
    <row r="463" spans="1:21">
      <c r="A463">
        <v>9649</v>
      </c>
      <c r="B463" s="1">
        <v>45930</v>
      </c>
      <c r="C463">
        <v>8</v>
      </c>
      <c r="D463">
        <v>51</v>
      </c>
      <c r="E463" t="s">
        <v>7</v>
      </c>
      <c r="F463" s="3">
        <v>2729.8424999999993</v>
      </c>
      <c r="G463" s="3">
        <v>2650.2</v>
      </c>
      <c r="H463">
        <v>1</v>
      </c>
      <c r="I463" s="3">
        <v>79.642499999999472</v>
      </c>
      <c r="J463" s="3">
        <v>79.642499999999472</v>
      </c>
      <c r="K463" s="2">
        <v>3.0051505546751001E-2</v>
      </c>
      <c r="L463" s="6">
        <v>3.0051505546751001E-2</v>
      </c>
      <c r="M463" t="s">
        <v>28</v>
      </c>
      <c r="N463">
        <f>SUMIFS(Actuals!$F:$F,Actuals!$A:$A,$A463,Actuals!$D:$D,$D463,Actuals!$B:$B,EDATE($B463,-12))</f>
        <v>4048.7999999999997</v>
      </c>
      <c r="O463">
        <f>AVERAGE(SUMIFS(Actuals!$F:$F,Actuals!$A:$A,$A463,Actuals!$D:$D,$D463,Actuals!$B:$B,EOMONTH(DATE(2025,$C463-1,1),0))/SUMIFS(Actuals!$F:$F,Actuals!$A:$A,$A463,Actuals!$D:$D,$D463,Actuals!$B:$B,EOMONTH(DATE(2024,$C463-1,1),0)),
 SUMIFS(Actuals!$F:$F,Actuals!$A:$A,$A463,Actuals!$D:$D,$D463,Actuals!$B:$B,EOMONTH(DATE(2025,$C463-2,1),0))/SUMIFS(Actuals!$F:$F,Actuals!$A:$A,$A463,Actuals!$D:$D,$D463,Actuals!$B:$B,EOMONTH(DATE(2024,$C463-2,1),0)),
 SUMIFS(Actuals!$F:$F,Actuals!$A:$A,$A463,Actuals!$D:$D,$D463,Actuals!$B:$B,EOMONTH(DATE(2025,$C463-3,1),0))/SUMIFS(Actuals!$F:$F,Actuals!$A:$A,$A463,Actuals!$D:$D,$D463,Actuals!$B:$B,EOMONTH(DATE(2024,$C463-3,1),0))
)</f>
        <v>0.969457280824637</v>
      </c>
      <c r="P463" s="29">
        <f t="shared" si="42"/>
        <v>3925.1386386027903</v>
      </c>
      <c r="Q463" s="2">
        <f t="shared" si="43"/>
        <v>0.48107261286045977</v>
      </c>
      <c r="R463" s="29" t="str">
        <f t="shared" si="44"/>
        <v>1 train date (May-Aug)</v>
      </c>
      <c r="S463" s="29">
        <f t="shared" si="45"/>
        <v>1.0552169608377078</v>
      </c>
      <c r="T463" s="29">
        <f t="shared" si="46"/>
        <v>2880.5761064156095</v>
      </c>
      <c r="U463" s="2">
        <f t="shared" si="47"/>
        <v>8.692781918934786E-2</v>
      </c>
    </row>
    <row r="464" spans="1:21">
      <c r="A464">
        <v>9649</v>
      </c>
      <c r="B464" s="1">
        <v>45930</v>
      </c>
      <c r="C464">
        <v>9</v>
      </c>
      <c r="D464">
        <v>51</v>
      </c>
      <c r="E464" t="s">
        <v>7</v>
      </c>
      <c r="F464" s="3">
        <v>2370</v>
      </c>
      <c r="G464" s="3">
        <v>2650.2</v>
      </c>
      <c r="H464">
        <v>0</v>
      </c>
      <c r="I464" s="3">
        <v>-280.19999999999982</v>
      </c>
      <c r="J464" s="3">
        <v>280.19999999999982</v>
      </c>
      <c r="K464" s="2">
        <v>0.105727869594748</v>
      </c>
      <c r="L464" s="6">
        <v>-0.105727869594748</v>
      </c>
      <c r="M464" t="s">
        <v>28</v>
      </c>
      <c r="N464">
        <f>SUMIFS(Actuals!$F:$F,Actuals!$A:$A,$A464,Actuals!$D:$D,$D464,Actuals!$B:$B,EDATE($B464,-12))</f>
        <v>4048.7999999999997</v>
      </c>
      <c r="O464">
        <f>AVERAGE(SUMIFS(Actuals!$F:$F,Actuals!$A:$A,$A464,Actuals!$D:$D,$D464,Actuals!$B:$B,EOMONTH(DATE(2025,$C464-1,1),0))/SUMIFS(Actuals!$F:$F,Actuals!$A:$A,$A464,Actuals!$D:$D,$D464,Actuals!$B:$B,EOMONTH(DATE(2024,$C464-1,1),0)),
 SUMIFS(Actuals!$F:$F,Actuals!$A:$A,$A464,Actuals!$D:$D,$D464,Actuals!$B:$B,EOMONTH(DATE(2025,$C464-2,1),0))/SUMIFS(Actuals!$F:$F,Actuals!$A:$A,$A464,Actuals!$D:$D,$D464,Actuals!$B:$B,EOMONTH(DATE(2024,$C464-2,1),0)),
 SUMIFS(Actuals!$F:$F,Actuals!$A:$A,$A464,Actuals!$D:$D,$D464,Actuals!$B:$B,EOMONTH(DATE(2025,$C464-3,1),0))/SUMIFS(Actuals!$F:$F,Actuals!$A:$A,$A464,Actuals!$D:$D,$D464,Actuals!$B:$B,EOMONTH(DATE(2024,$C464-3,1),0))
)</f>
        <v>0.87101260817430359</v>
      </c>
      <c r="P464" s="29">
        <f t="shared" si="42"/>
        <v>3526.5558479761203</v>
      </c>
      <c r="Q464" s="2">
        <f t="shared" si="43"/>
        <v>0.33067536335979192</v>
      </c>
      <c r="R464" s="29" t="str">
        <f t="shared" si="44"/>
        <v>2 Test data (Sep-Nov)</v>
      </c>
      <c r="S464" s="29">
        <f t="shared" si="45"/>
        <v>1.0552169608377078</v>
      </c>
      <c r="T464" s="29">
        <f t="shared" si="46"/>
        <v>2500.8641971853676</v>
      </c>
      <c r="U464" s="2">
        <f t="shared" si="47"/>
        <v>5.6348880391907101E-2</v>
      </c>
    </row>
    <row r="465" spans="1:21">
      <c r="A465">
        <v>9649</v>
      </c>
      <c r="B465" s="1">
        <v>45961</v>
      </c>
      <c r="C465">
        <v>5</v>
      </c>
      <c r="D465">
        <v>51</v>
      </c>
      <c r="E465" t="s">
        <v>7</v>
      </c>
      <c r="F465" s="3">
        <v>2612.1260810889212</v>
      </c>
      <c r="G465" s="3">
        <v>2657.7</v>
      </c>
      <c r="H465">
        <v>5</v>
      </c>
      <c r="I465" s="3">
        <v>-45.573918911078636</v>
      </c>
      <c r="J465" s="3">
        <v>45.573918911078636</v>
      </c>
      <c r="K465" s="2">
        <v>1.71478793359215E-2</v>
      </c>
      <c r="L465" s="6">
        <v>-1.71478793359215E-2</v>
      </c>
      <c r="M465" t="s">
        <v>28</v>
      </c>
      <c r="N465">
        <f>SUMIFS(Actuals!$F:$F,Actuals!$A:$A,$A465,Actuals!$D:$D,$D465,Actuals!$B:$B,EDATE($B465,-12))</f>
        <v>3304.7999999999997</v>
      </c>
      <c r="O465">
        <f>AVERAGE(SUMIFS(Actuals!$F:$F,Actuals!$A:$A,$A465,Actuals!$D:$D,$D465,Actuals!$B:$B,EOMONTH(DATE(2025,$C465-1,1),0))/SUMIFS(Actuals!$F:$F,Actuals!$A:$A,$A465,Actuals!$D:$D,$D465,Actuals!$B:$B,EOMONTH(DATE(2024,$C465-1,1),0)),
 SUMIFS(Actuals!$F:$F,Actuals!$A:$A,$A465,Actuals!$D:$D,$D465,Actuals!$B:$B,EOMONTH(DATE(2025,$C465-2,1),0))/SUMIFS(Actuals!$F:$F,Actuals!$A:$A,$A465,Actuals!$D:$D,$D465,Actuals!$B:$B,EOMONTH(DATE(2024,$C465-2,1),0)),
 SUMIFS(Actuals!$F:$F,Actuals!$A:$A,$A465,Actuals!$D:$D,$D465,Actuals!$B:$B,EOMONTH(DATE(2025,$C465-3,1),0))/SUMIFS(Actuals!$F:$F,Actuals!$A:$A,$A465,Actuals!$D:$D,$D465,Actuals!$B:$B,EOMONTH(DATE(2024,$C465-3,1),0))
)</f>
        <v>0.8683769868825707</v>
      </c>
      <c r="P465" s="29">
        <f t="shared" si="42"/>
        <v>2869.8122662495193</v>
      </c>
      <c r="Q465" s="2">
        <f t="shared" si="43"/>
        <v>7.9810462523806122E-2</v>
      </c>
      <c r="R465" s="29" t="str">
        <f t="shared" si="44"/>
        <v>1 train date (May-Aug)</v>
      </c>
      <c r="S465" s="29">
        <f t="shared" si="45"/>
        <v>1.0552169608377078</v>
      </c>
      <c r="T465" s="29">
        <f t="shared" si="46"/>
        <v>2756.3597446115632</v>
      </c>
      <c r="U465" s="2">
        <f t="shared" si="47"/>
        <v>3.712222772004492E-2</v>
      </c>
    </row>
    <row r="466" spans="1:21">
      <c r="A466">
        <v>9649</v>
      </c>
      <c r="B466" s="1">
        <v>45961</v>
      </c>
      <c r="C466">
        <v>6</v>
      </c>
      <c r="D466">
        <v>51</v>
      </c>
      <c r="E466" t="s">
        <v>7</v>
      </c>
      <c r="F466" s="3">
        <v>2471.9262656813821</v>
      </c>
      <c r="G466" s="3">
        <v>2657.7</v>
      </c>
      <c r="H466">
        <v>4</v>
      </c>
      <c r="I466" s="3">
        <v>-185.7737343186177</v>
      </c>
      <c r="J466" s="3">
        <v>185.7737343186177</v>
      </c>
      <c r="K466" s="2">
        <v>6.9900189757541406E-2</v>
      </c>
      <c r="L466" s="6">
        <v>-6.9900189757541406E-2</v>
      </c>
      <c r="M466" t="s">
        <v>28</v>
      </c>
      <c r="N466">
        <f>SUMIFS(Actuals!$F:$F,Actuals!$A:$A,$A466,Actuals!$D:$D,$D466,Actuals!$B:$B,EDATE($B466,-12))</f>
        <v>3304.7999999999997</v>
      </c>
      <c r="O466">
        <f>AVERAGE(SUMIFS(Actuals!$F:$F,Actuals!$A:$A,$A466,Actuals!$D:$D,$D466,Actuals!$B:$B,EOMONTH(DATE(2025,$C466-1,1),0))/SUMIFS(Actuals!$F:$F,Actuals!$A:$A,$A466,Actuals!$D:$D,$D466,Actuals!$B:$B,EOMONTH(DATE(2024,$C466-1,1),0)),
 SUMIFS(Actuals!$F:$F,Actuals!$A:$A,$A466,Actuals!$D:$D,$D466,Actuals!$B:$B,EOMONTH(DATE(2025,$C466-2,1),0))/SUMIFS(Actuals!$F:$F,Actuals!$A:$A,$A466,Actuals!$D:$D,$D466,Actuals!$B:$B,EOMONTH(DATE(2024,$C466-2,1),0)),
 SUMIFS(Actuals!$F:$F,Actuals!$A:$A,$A466,Actuals!$D:$D,$D466,Actuals!$B:$B,EOMONTH(DATE(2025,$C466-3,1),0))/SUMIFS(Actuals!$F:$F,Actuals!$A:$A,$A466,Actuals!$D:$D,$D466,Actuals!$B:$B,EOMONTH(DATE(2024,$C466-3,1),0))
)</f>
        <v>0.96291660244667343</v>
      </c>
      <c r="P466" s="29">
        <f t="shared" si="42"/>
        <v>3182.2467877657659</v>
      </c>
      <c r="Q466" s="2">
        <f t="shared" si="43"/>
        <v>0.19736869765803747</v>
      </c>
      <c r="R466" s="29" t="str">
        <f t="shared" si="44"/>
        <v>1 train date (May-Aug)</v>
      </c>
      <c r="S466" s="29">
        <f t="shared" si="45"/>
        <v>1.0552169608377078</v>
      </c>
      <c r="T466" s="29">
        <f t="shared" si="46"/>
        <v>2608.4185214872123</v>
      </c>
      <c r="U466" s="2">
        <f t="shared" si="47"/>
        <v>1.8542904960224083E-2</v>
      </c>
    </row>
    <row r="467" spans="1:21">
      <c r="A467">
        <v>9649</v>
      </c>
      <c r="B467" s="1">
        <v>45961</v>
      </c>
      <c r="C467">
        <v>7</v>
      </c>
      <c r="D467">
        <v>51</v>
      </c>
      <c r="E467" t="s">
        <v>7</v>
      </c>
      <c r="F467" s="3">
        <v>2409.4434537991488</v>
      </c>
      <c r="G467" s="3">
        <v>2657.7</v>
      </c>
      <c r="H467">
        <v>3</v>
      </c>
      <c r="I467" s="3">
        <v>-248.25654620085106</v>
      </c>
      <c r="J467" s="3">
        <v>248.25654620085106</v>
      </c>
      <c r="K467" s="2">
        <v>9.3410296948809493E-2</v>
      </c>
      <c r="L467" s="6">
        <v>-9.3410296948809493E-2</v>
      </c>
      <c r="M467" t="s">
        <v>28</v>
      </c>
      <c r="N467">
        <f>SUMIFS(Actuals!$F:$F,Actuals!$A:$A,$A467,Actuals!$D:$D,$D467,Actuals!$B:$B,EDATE($B467,-12))</f>
        <v>3304.7999999999997</v>
      </c>
      <c r="O467">
        <f>AVERAGE(SUMIFS(Actuals!$F:$F,Actuals!$A:$A,$A467,Actuals!$D:$D,$D467,Actuals!$B:$B,EOMONTH(DATE(2025,$C467-1,1),0))/SUMIFS(Actuals!$F:$F,Actuals!$A:$A,$A467,Actuals!$D:$D,$D467,Actuals!$B:$B,EOMONTH(DATE(2024,$C467-1,1),0)),
 SUMIFS(Actuals!$F:$F,Actuals!$A:$A,$A467,Actuals!$D:$D,$D467,Actuals!$B:$B,EOMONTH(DATE(2025,$C467-2,1),0))/SUMIFS(Actuals!$F:$F,Actuals!$A:$A,$A467,Actuals!$D:$D,$D467,Actuals!$B:$B,EOMONTH(DATE(2024,$C467-2,1),0)),
 SUMIFS(Actuals!$F:$F,Actuals!$A:$A,$A467,Actuals!$D:$D,$D467,Actuals!$B:$B,EOMONTH(DATE(2025,$C467-3,1),0))/SUMIFS(Actuals!$F:$F,Actuals!$A:$A,$A467,Actuals!$D:$D,$D467,Actuals!$B:$B,EOMONTH(DATE(2024,$C467-3,1),0))
)</f>
        <v>0.99231341871702516</v>
      </c>
      <c r="P467" s="29">
        <f t="shared" si="42"/>
        <v>3279.3973861760246</v>
      </c>
      <c r="Q467" s="2">
        <f t="shared" si="43"/>
        <v>0.23392308619333441</v>
      </c>
      <c r="R467" s="29" t="str">
        <f t="shared" si="44"/>
        <v>1 train date (May-Aug)</v>
      </c>
      <c r="S467" s="29">
        <f t="shared" si="45"/>
        <v>1.0552169608377078</v>
      </c>
      <c r="T467" s="29">
        <f t="shared" si="46"/>
        <v>2542.4855986282478</v>
      </c>
      <c r="U467" s="2">
        <f t="shared" si="47"/>
        <v>4.3351168819562802E-2</v>
      </c>
    </row>
    <row r="468" spans="1:21">
      <c r="A468">
        <v>9649</v>
      </c>
      <c r="B468" s="1">
        <v>45961</v>
      </c>
      <c r="C468">
        <v>8</v>
      </c>
      <c r="D468">
        <v>51</v>
      </c>
      <c r="E468" t="s">
        <v>7</v>
      </c>
      <c r="F468" s="3">
        <v>2811.7377749999991</v>
      </c>
      <c r="G468" s="3">
        <v>2657.7</v>
      </c>
      <c r="H468">
        <v>2</v>
      </c>
      <c r="I468" s="3">
        <v>154.03777499999933</v>
      </c>
      <c r="J468" s="3">
        <v>154.03777499999933</v>
      </c>
      <c r="K468" s="2">
        <v>5.79590529405122E-2</v>
      </c>
      <c r="L468" s="6">
        <v>5.79590529405122E-2</v>
      </c>
      <c r="M468" t="s">
        <v>28</v>
      </c>
      <c r="N468">
        <f>SUMIFS(Actuals!$F:$F,Actuals!$A:$A,$A468,Actuals!$D:$D,$D468,Actuals!$B:$B,EDATE($B468,-12))</f>
        <v>3304.7999999999997</v>
      </c>
      <c r="O468">
        <f>AVERAGE(SUMIFS(Actuals!$F:$F,Actuals!$A:$A,$A468,Actuals!$D:$D,$D468,Actuals!$B:$B,EOMONTH(DATE(2025,$C468-1,1),0))/SUMIFS(Actuals!$F:$F,Actuals!$A:$A,$A468,Actuals!$D:$D,$D468,Actuals!$B:$B,EOMONTH(DATE(2024,$C468-1,1),0)),
 SUMIFS(Actuals!$F:$F,Actuals!$A:$A,$A468,Actuals!$D:$D,$D468,Actuals!$B:$B,EOMONTH(DATE(2025,$C468-2,1),0))/SUMIFS(Actuals!$F:$F,Actuals!$A:$A,$A468,Actuals!$D:$D,$D468,Actuals!$B:$B,EOMONTH(DATE(2024,$C468-2,1),0)),
 SUMIFS(Actuals!$F:$F,Actuals!$A:$A,$A468,Actuals!$D:$D,$D468,Actuals!$B:$B,EOMONTH(DATE(2025,$C468-3,1),0))/SUMIFS(Actuals!$F:$F,Actuals!$A:$A,$A468,Actuals!$D:$D,$D468,Actuals!$B:$B,EOMONTH(DATE(2024,$C468-3,1),0))
)</f>
        <v>0.969457280824637</v>
      </c>
      <c r="P468" s="29">
        <f t="shared" si="42"/>
        <v>3203.8624216692601</v>
      </c>
      <c r="Q468" s="2">
        <f t="shared" si="43"/>
        <v>0.20550190829260653</v>
      </c>
      <c r="R468" s="29" t="str">
        <f t="shared" si="44"/>
        <v>1 train date (May-Aug)</v>
      </c>
      <c r="S468" s="29">
        <f t="shared" si="45"/>
        <v>1.0552169608377078</v>
      </c>
      <c r="T468" s="29">
        <f t="shared" si="46"/>
        <v>2966.9933896080779</v>
      </c>
      <c r="U468" s="2">
        <f t="shared" si="47"/>
        <v>0.11637633653462698</v>
      </c>
    </row>
    <row r="469" spans="1:21">
      <c r="A469">
        <v>9649</v>
      </c>
      <c r="B469" s="1">
        <v>45961</v>
      </c>
      <c r="C469">
        <v>9</v>
      </c>
      <c r="D469">
        <v>51</v>
      </c>
      <c r="E469" t="s">
        <v>7</v>
      </c>
      <c r="F469" s="3">
        <v>2441.1</v>
      </c>
      <c r="G469" s="3">
        <v>2657.7</v>
      </c>
      <c r="H469">
        <v>1</v>
      </c>
      <c r="I469" s="3">
        <v>-216.59999999999991</v>
      </c>
      <c r="J469" s="3">
        <v>216.59999999999991</v>
      </c>
      <c r="K469" s="2">
        <v>8.1499040523761099E-2</v>
      </c>
      <c r="L469" s="6">
        <v>-8.1499040523761099E-2</v>
      </c>
      <c r="M469" t="s">
        <v>28</v>
      </c>
      <c r="N469">
        <f>SUMIFS(Actuals!$F:$F,Actuals!$A:$A,$A469,Actuals!$D:$D,$D469,Actuals!$B:$B,EDATE($B469,-12))</f>
        <v>3304.7999999999997</v>
      </c>
      <c r="O469">
        <f>AVERAGE(SUMIFS(Actuals!$F:$F,Actuals!$A:$A,$A469,Actuals!$D:$D,$D469,Actuals!$B:$B,EOMONTH(DATE(2025,$C469-1,1),0))/SUMIFS(Actuals!$F:$F,Actuals!$A:$A,$A469,Actuals!$D:$D,$D469,Actuals!$B:$B,EOMONTH(DATE(2024,$C469-1,1),0)),
 SUMIFS(Actuals!$F:$F,Actuals!$A:$A,$A469,Actuals!$D:$D,$D469,Actuals!$B:$B,EOMONTH(DATE(2025,$C469-2,1),0))/SUMIFS(Actuals!$F:$F,Actuals!$A:$A,$A469,Actuals!$D:$D,$D469,Actuals!$B:$B,EOMONTH(DATE(2024,$C469-2,1),0)),
 SUMIFS(Actuals!$F:$F,Actuals!$A:$A,$A469,Actuals!$D:$D,$D469,Actuals!$B:$B,EOMONTH(DATE(2025,$C469-3,1),0))/SUMIFS(Actuals!$F:$F,Actuals!$A:$A,$A469,Actuals!$D:$D,$D469,Actuals!$B:$B,EOMONTH(DATE(2024,$C469-3,1),0))
)</f>
        <v>0.87101260817430359</v>
      </c>
      <c r="P469" s="29">
        <f t="shared" si="42"/>
        <v>2878.5224674944384</v>
      </c>
      <c r="Q469" s="2">
        <f t="shared" si="43"/>
        <v>8.3087808065033145E-2</v>
      </c>
      <c r="R469" s="29" t="str">
        <f t="shared" si="44"/>
        <v>2 Test data (Sep-Nov)</v>
      </c>
      <c r="S469" s="29">
        <f t="shared" si="45"/>
        <v>1.0552169608377078</v>
      </c>
      <c r="T469" s="29">
        <f t="shared" si="46"/>
        <v>2575.8901231009286</v>
      </c>
      <c r="U469" s="2">
        <f t="shared" si="47"/>
        <v>3.0782209014964534E-2</v>
      </c>
    </row>
    <row r="470" spans="1:21">
      <c r="A470">
        <v>9649</v>
      </c>
      <c r="B470" s="1">
        <v>45961</v>
      </c>
      <c r="C470">
        <v>10</v>
      </c>
      <c r="D470">
        <v>51</v>
      </c>
      <c r="E470" t="s">
        <v>7</v>
      </c>
      <c r="F470" s="3">
        <v>2546.6999999999998</v>
      </c>
      <c r="G470" s="3">
        <v>2657.7</v>
      </c>
      <c r="H470">
        <v>0</v>
      </c>
      <c r="I470" s="3">
        <v>-111</v>
      </c>
      <c r="J470" s="3">
        <v>111</v>
      </c>
      <c r="K470" s="2">
        <v>4.1765436279489802E-2</v>
      </c>
      <c r="L470" s="6">
        <v>-4.1765436279489802E-2</v>
      </c>
      <c r="M470" t="s">
        <v>28</v>
      </c>
      <c r="N470">
        <f>SUMIFS(Actuals!$F:$F,Actuals!$A:$A,$A470,Actuals!$D:$D,$D470,Actuals!$B:$B,EDATE($B470,-12))</f>
        <v>3304.7999999999997</v>
      </c>
      <c r="O470">
        <f>AVERAGE(SUMIFS(Actuals!$F:$F,Actuals!$A:$A,$A470,Actuals!$D:$D,$D470,Actuals!$B:$B,EOMONTH(DATE(2025,$C470-1,1),0))/SUMIFS(Actuals!$F:$F,Actuals!$A:$A,$A470,Actuals!$D:$D,$D470,Actuals!$B:$B,EOMONTH(DATE(2024,$C470-1,1),0)),
 SUMIFS(Actuals!$F:$F,Actuals!$A:$A,$A470,Actuals!$D:$D,$D470,Actuals!$B:$B,EOMONTH(DATE(2025,$C470-2,1),0))/SUMIFS(Actuals!$F:$F,Actuals!$A:$A,$A470,Actuals!$D:$D,$D470,Actuals!$B:$B,EOMONTH(DATE(2024,$C470-2,1),0)),
 SUMIFS(Actuals!$F:$F,Actuals!$A:$A,$A470,Actuals!$D:$D,$D470,Actuals!$B:$B,EOMONTH(DATE(2025,$C470-3,1),0))/SUMIFS(Actuals!$F:$F,Actuals!$A:$A,$A470,Actuals!$D:$D,$D470,Actuals!$B:$B,EOMONTH(DATE(2024,$C470-3,1),0))
)</f>
        <v>0.792029595586627</v>
      </c>
      <c r="P470" s="29">
        <f t="shared" si="42"/>
        <v>2617.4994074946849</v>
      </c>
      <c r="Q470" s="2">
        <f t="shared" si="43"/>
        <v>1.5126083645751945E-2</v>
      </c>
      <c r="R470" s="29" t="str">
        <f t="shared" si="44"/>
        <v>2 Test data (Sep-Nov)</v>
      </c>
      <c r="S470" s="29">
        <f t="shared" si="45"/>
        <v>1.0552169608377078</v>
      </c>
      <c r="T470" s="29">
        <f t="shared" si="46"/>
        <v>2687.3210341653903</v>
      </c>
      <c r="U470" s="2">
        <f t="shared" si="47"/>
        <v>1.1145364098803659E-2</v>
      </c>
    </row>
    <row r="471" spans="1:21">
      <c r="A471">
        <v>9649</v>
      </c>
      <c r="B471" s="1">
        <v>45991</v>
      </c>
      <c r="C471">
        <v>5</v>
      </c>
      <c r="D471">
        <v>51</v>
      </c>
      <c r="E471" t="s">
        <v>7</v>
      </c>
      <c r="F471" s="3">
        <v>2630.6266188484324</v>
      </c>
      <c r="G471" s="3">
        <v>2479.1999999999998</v>
      </c>
      <c r="H471">
        <v>6</v>
      </c>
      <c r="I471" s="3">
        <v>151.42661884843255</v>
      </c>
      <c r="J471" s="3">
        <v>151.42661884843255</v>
      </c>
      <c r="K471" s="2">
        <v>6.1078823349642E-2</v>
      </c>
      <c r="L471" s="6">
        <v>6.1078823349642E-2</v>
      </c>
      <c r="M471" t="s">
        <v>28</v>
      </c>
      <c r="N471">
        <f>SUMIFS(Actuals!$F:$F,Actuals!$A:$A,$A471,Actuals!$D:$D,$D471,Actuals!$B:$B,EDATE($B471,-12))</f>
        <v>2537.4</v>
      </c>
      <c r="O471">
        <f>AVERAGE(SUMIFS(Actuals!$F:$F,Actuals!$A:$A,$A471,Actuals!$D:$D,$D471,Actuals!$B:$B,EOMONTH(DATE(2025,$C471-1,1),0))/SUMIFS(Actuals!$F:$F,Actuals!$A:$A,$A471,Actuals!$D:$D,$D471,Actuals!$B:$B,EOMONTH(DATE(2024,$C471-1,1),0)),
 SUMIFS(Actuals!$F:$F,Actuals!$A:$A,$A471,Actuals!$D:$D,$D471,Actuals!$B:$B,EOMONTH(DATE(2025,$C471-2,1),0))/SUMIFS(Actuals!$F:$F,Actuals!$A:$A,$A471,Actuals!$D:$D,$D471,Actuals!$B:$B,EOMONTH(DATE(2024,$C471-2,1),0)),
 SUMIFS(Actuals!$F:$F,Actuals!$A:$A,$A471,Actuals!$D:$D,$D471,Actuals!$B:$B,EOMONTH(DATE(2025,$C471-3,1),0))/SUMIFS(Actuals!$F:$F,Actuals!$A:$A,$A471,Actuals!$D:$D,$D471,Actuals!$B:$B,EOMONTH(DATE(2024,$C471-3,1),0))
)</f>
        <v>0.8683769868825707</v>
      </c>
      <c r="P471" s="29">
        <f t="shared" si="42"/>
        <v>2203.4197665158349</v>
      </c>
      <c r="Q471" s="2">
        <f t="shared" si="43"/>
        <v>0.11123759014366123</v>
      </c>
      <c r="R471" s="29" t="str">
        <f t="shared" si="44"/>
        <v>1 train date (May-Aug)</v>
      </c>
      <c r="S471" s="29">
        <f t="shared" si="45"/>
        <v>1.0552169608377078</v>
      </c>
      <c r="T471" s="29">
        <f t="shared" si="46"/>
        <v>2775.8818258400179</v>
      </c>
      <c r="U471" s="2">
        <f t="shared" si="47"/>
        <v>0.11966837118426028</v>
      </c>
    </row>
    <row r="472" spans="1:21">
      <c r="A472">
        <v>9649</v>
      </c>
      <c r="B472" s="1">
        <v>45991</v>
      </c>
      <c r="C472">
        <v>6</v>
      </c>
      <c r="D472">
        <v>51</v>
      </c>
      <c r="E472" t="s">
        <v>7</v>
      </c>
      <c r="F472" s="3">
        <v>2489.0543888626221</v>
      </c>
      <c r="G472" s="3">
        <v>2479.1999999999998</v>
      </c>
      <c r="H472">
        <v>5</v>
      </c>
      <c r="I472" s="3">
        <v>9.8543888626222724</v>
      </c>
      <c r="J472" s="3">
        <v>9.8543888626222724</v>
      </c>
      <c r="K472" s="2">
        <v>3.9748260981858196E-3</v>
      </c>
      <c r="L472" s="6">
        <v>3.9748260981858196E-3</v>
      </c>
      <c r="M472" t="s">
        <v>28</v>
      </c>
      <c r="N472">
        <f>SUMIFS(Actuals!$F:$F,Actuals!$A:$A,$A472,Actuals!$D:$D,$D472,Actuals!$B:$B,EDATE($B472,-12))</f>
        <v>2537.4</v>
      </c>
      <c r="O472">
        <f>AVERAGE(SUMIFS(Actuals!$F:$F,Actuals!$A:$A,$A472,Actuals!$D:$D,$D472,Actuals!$B:$B,EOMONTH(DATE(2025,$C472-1,1),0))/SUMIFS(Actuals!$F:$F,Actuals!$A:$A,$A472,Actuals!$D:$D,$D472,Actuals!$B:$B,EOMONTH(DATE(2024,$C472-1,1),0)),
 SUMIFS(Actuals!$F:$F,Actuals!$A:$A,$A472,Actuals!$D:$D,$D472,Actuals!$B:$B,EOMONTH(DATE(2025,$C472-2,1),0))/SUMIFS(Actuals!$F:$F,Actuals!$A:$A,$A472,Actuals!$D:$D,$D472,Actuals!$B:$B,EOMONTH(DATE(2024,$C472-2,1),0)),
 SUMIFS(Actuals!$F:$F,Actuals!$A:$A,$A472,Actuals!$D:$D,$D472,Actuals!$B:$B,EOMONTH(DATE(2025,$C472-3,1),0))/SUMIFS(Actuals!$F:$F,Actuals!$A:$A,$A472,Actuals!$D:$D,$D472,Actuals!$B:$B,EOMONTH(DATE(2024,$C472-3,1),0))
)</f>
        <v>0.96291660244667343</v>
      </c>
      <c r="P472" s="29">
        <f t="shared" si="42"/>
        <v>2443.3045870481892</v>
      </c>
      <c r="Q472" s="2">
        <f t="shared" si="43"/>
        <v>1.4478627360362461E-2</v>
      </c>
      <c r="R472" s="29" t="str">
        <f t="shared" si="44"/>
        <v>1 train date (May-Aug)</v>
      </c>
      <c r="S472" s="29">
        <f t="shared" si="45"/>
        <v>1.0552169608377078</v>
      </c>
      <c r="T472" s="29">
        <f t="shared" si="46"/>
        <v>2626.4924075753743</v>
      </c>
      <c r="U472" s="2">
        <f t="shared" si="47"/>
        <v>5.9411264752893864E-2</v>
      </c>
    </row>
    <row r="473" spans="1:21">
      <c r="A473">
        <v>9649</v>
      </c>
      <c r="B473" s="1">
        <v>45991</v>
      </c>
      <c r="C473">
        <v>7</v>
      </c>
      <c r="D473">
        <v>51</v>
      </c>
      <c r="E473" t="s">
        <v>7</v>
      </c>
      <c r="F473" s="3">
        <v>2424.9094510163327</v>
      </c>
      <c r="G473" s="3">
        <v>2479.1999999999998</v>
      </c>
      <c r="H473">
        <v>4</v>
      </c>
      <c r="I473" s="3">
        <v>-54.290548983667122</v>
      </c>
      <c r="J473" s="3">
        <v>54.290548983667122</v>
      </c>
      <c r="K473" s="2">
        <v>2.1898414401285499E-2</v>
      </c>
      <c r="L473" s="6">
        <v>-2.1898414401285499E-2</v>
      </c>
      <c r="M473" t="s">
        <v>28</v>
      </c>
      <c r="N473">
        <f>SUMIFS(Actuals!$F:$F,Actuals!$A:$A,$A473,Actuals!$D:$D,$D473,Actuals!$B:$B,EDATE($B473,-12))</f>
        <v>2537.4</v>
      </c>
      <c r="O473">
        <f>AVERAGE(SUMIFS(Actuals!$F:$F,Actuals!$A:$A,$A473,Actuals!$D:$D,$D473,Actuals!$B:$B,EOMONTH(DATE(2025,$C473-1,1),0))/SUMIFS(Actuals!$F:$F,Actuals!$A:$A,$A473,Actuals!$D:$D,$D473,Actuals!$B:$B,EOMONTH(DATE(2024,$C473-1,1),0)),
 SUMIFS(Actuals!$F:$F,Actuals!$A:$A,$A473,Actuals!$D:$D,$D473,Actuals!$B:$B,EOMONTH(DATE(2025,$C473-2,1),0))/SUMIFS(Actuals!$F:$F,Actuals!$A:$A,$A473,Actuals!$D:$D,$D473,Actuals!$B:$B,EOMONTH(DATE(2024,$C473-2,1),0)),
 SUMIFS(Actuals!$F:$F,Actuals!$A:$A,$A473,Actuals!$D:$D,$D473,Actuals!$B:$B,EOMONTH(DATE(2025,$C473-3,1),0))/SUMIFS(Actuals!$F:$F,Actuals!$A:$A,$A473,Actuals!$D:$D,$D473,Actuals!$B:$B,EOMONTH(DATE(2024,$C473-3,1),0))
)</f>
        <v>0.99231341871702516</v>
      </c>
      <c r="P473" s="29">
        <f t="shared" si="42"/>
        <v>2517.8960686525797</v>
      </c>
      <c r="Q473" s="2">
        <f t="shared" si="43"/>
        <v>1.560828842069213E-2</v>
      </c>
      <c r="R473" s="29" t="str">
        <f t="shared" si="44"/>
        <v>1 train date (May-Aug)</v>
      </c>
      <c r="S473" s="29">
        <f t="shared" si="45"/>
        <v>1.0552169608377078</v>
      </c>
      <c r="T473" s="29">
        <f t="shared" si="46"/>
        <v>2558.8055812080888</v>
      </c>
      <c r="U473" s="2">
        <f t="shared" si="47"/>
        <v>3.2109382546018479E-2</v>
      </c>
    </row>
    <row r="474" spans="1:21">
      <c r="A474">
        <v>9649</v>
      </c>
      <c r="B474" s="1">
        <v>45991</v>
      </c>
      <c r="C474">
        <v>8</v>
      </c>
      <c r="D474">
        <v>51</v>
      </c>
      <c r="E474" t="s">
        <v>7</v>
      </c>
      <c r="F474" s="3">
        <v>2896.0899082499996</v>
      </c>
      <c r="G474" s="3">
        <v>2479.1999999999998</v>
      </c>
      <c r="H474">
        <v>3</v>
      </c>
      <c r="I474" s="3">
        <v>416.88990824999973</v>
      </c>
      <c r="J474" s="3">
        <v>416.88990824999973</v>
      </c>
      <c r="K474" s="2">
        <v>0.16815501300822799</v>
      </c>
      <c r="L474" s="6">
        <v>0.16815501300822799</v>
      </c>
      <c r="M474" t="s">
        <v>28</v>
      </c>
      <c r="N474">
        <f>SUMIFS(Actuals!$F:$F,Actuals!$A:$A,$A474,Actuals!$D:$D,$D474,Actuals!$B:$B,EDATE($B474,-12))</f>
        <v>2537.4</v>
      </c>
      <c r="O474">
        <f>AVERAGE(SUMIFS(Actuals!$F:$F,Actuals!$A:$A,$A474,Actuals!$D:$D,$D474,Actuals!$B:$B,EOMONTH(DATE(2025,$C474-1,1),0))/SUMIFS(Actuals!$F:$F,Actuals!$A:$A,$A474,Actuals!$D:$D,$D474,Actuals!$B:$B,EOMONTH(DATE(2024,$C474-1,1),0)),
 SUMIFS(Actuals!$F:$F,Actuals!$A:$A,$A474,Actuals!$D:$D,$D474,Actuals!$B:$B,EOMONTH(DATE(2025,$C474-2,1),0))/SUMIFS(Actuals!$F:$F,Actuals!$A:$A,$A474,Actuals!$D:$D,$D474,Actuals!$B:$B,EOMONTH(DATE(2024,$C474-2,1),0)),
 SUMIFS(Actuals!$F:$F,Actuals!$A:$A,$A474,Actuals!$D:$D,$D474,Actuals!$B:$B,EOMONTH(DATE(2025,$C474-3,1),0))/SUMIFS(Actuals!$F:$F,Actuals!$A:$A,$A474,Actuals!$D:$D,$D474,Actuals!$B:$B,EOMONTH(DATE(2024,$C474-3,1),0))
)</f>
        <v>0.969457280824637</v>
      </c>
      <c r="P474" s="29">
        <f t="shared" si="42"/>
        <v>2459.9009043644342</v>
      </c>
      <c r="Q474" s="2">
        <f t="shared" si="43"/>
        <v>7.784404499663466E-3</v>
      </c>
      <c r="R474" s="29" t="str">
        <f t="shared" si="44"/>
        <v>1 train date (May-Aug)</v>
      </c>
      <c r="S474" s="29">
        <f t="shared" si="45"/>
        <v>1.0552169608377078</v>
      </c>
      <c r="T474" s="29">
        <f t="shared" si="46"/>
        <v>3056.0031912963204</v>
      </c>
      <c r="U474" s="2">
        <f t="shared" si="47"/>
        <v>0.23265698261387571</v>
      </c>
    </row>
    <row r="475" spans="1:21">
      <c r="A475">
        <v>9649</v>
      </c>
      <c r="B475" s="1">
        <v>45991</v>
      </c>
      <c r="C475">
        <v>9</v>
      </c>
      <c r="D475">
        <v>51</v>
      </c>
      <c r="E475" t="s">
        <v>7</v>
      </c>
      <c r="F475" s="3">
        <v>2514.3330000000001</v>
      </c>
      <c r="G475" s="3">
        <v>2479.1999999999998</v>
      </c>
      <c r="H475">
        <v>2</v>
      </c>
      <c r="I475" s="3">
        <v>35.133000000000266</v>
      </c>
      <c r="J475" s="3">
        <v>35.133000000000266</v>
      </c>
      <c r="K475" s="2">
        <v>1.41711035818007E-2</v>
      </c>
      <c r="L475" s="6">
        <v>1.41711035818007E-2</v>
      </c>
      <c r="M475" t="s">
        <v>28</v>
      </c>
      <c r="N475">
        <f>SUMIFS(Actuals!$F:$F,Actuals!$A:$A,$A475,Actuals!$D:$D,$D475,Actuals!$B:$B,EDATE($B475,-12))</f>
        <v>2537.4</v>
      </c>
      <c r="O475">
        <f>AVERAGE(SUMIFS(Actuals!$F:$F,Actuals!$A:$A,$A475,Actuals!$D:$D,$D475,Actuals!$B:$B,EOMONTH(DATE(2025,$C475-1,1),0))/SUMIFS(Actuals!$F:$F,Actuals!$A:$A,$A475,Actuals!$D:$D,$D475,Actuals!$B:$B,EOMONTH(DATE(2024,$C475-1,1),0)),
 SUMIFS(Actuals!$F:$F,Actuals!$A:$A,$A475,Actuals!$D:$D,$D475,Actuals!$B:$B,EOMONTH(DATE(2025,$C475-2,1),0))/SUMIFS(Actuals!$F:$F,Actuals!$A:$A,$A475,Actuals!$D:$D,$D475,Actuals!$B:$B,EOMONTH(DATE(2024,$C475-2,1),0)),
 SUMIFS(Actuals!$F:$F,Actuals!$A:$A,$A475,Actuals!$D:$D,$D475,Actuals!$B:$B,EOMONTH(DATE(2025,$C475-3,1),0))/SUMIFS(Actuals!$F:$F,Actuals!$A:$A,$A475,Actuals!$D:$D,$D475,Actuals!$B:$B,EOMONTH(DATE(2024,$C475-3,1),0))
)</f>
        <v>0.87101260817430359</v>
      </c>
      <c r="P475" s="29">
        <f t="shared" si="42"/>
        <v>2210.107391981478</v>
      </c>
      <c r="Q475" s="2">
        <f t="shared" si="43"/>
        <v>0.10854009681289198</v>
      </c>
      <c r="R475" s="29" t="str">
        <f t="shared" si="44"/>
        <v>2 Test data (Sep-Nov)</v>
      </c>
      <c r="S475" s="29">
        <f t="shared" si="45"/>
        <v>1.0552169608377078</v>
      </c>
      <c r="T475" s="29">
        <f t="shared" si="46"/>
        <v>2653.1668267939563</v>
      </c>
      <c r="U475" s="2">
        <f t="shared" si="47"/>
        <v>7.0170549691011802E-2</v>
      </c>
    </row>
    <row r="476" spans="1:21">
      <c r="A476">
        <v>9649</v>
      </c>
      <c r="B476" s="1">
        <v>45991</v>
      </c>
      <c r="C476">
        <v>10</v>
      </c>
      <c r="D476">
        <v>51</v>
      </c>
      <c r="E476" t="s">
        <v>7</v>
      </c>
      <c r="F476" s="3">
        <v>2572.1669999999999</v>
      </c>
      <c r="G476" s="3">
        <v>2479.1999999999998</v>
      </c>
      <c r="H476">
        <v>1</v>
      </c>
      <c r="I476" s="3">
        <v>92.967000000000098</v>
      </c>
      <c r="J476" s="3">
        <v>92.967000000000098</v>
      </c>
      <c r="K476" s="2">
        <v>3.7498789932236203E-2</v>
      </c>
      <c r="L476" s="6">
        <v>3.7498789932236203E-2</v>
      </c>
      <c r="M476" t="s">
        <v>28</v>
      </c>
      <c r="N476">
        <f>SUMIFS(Actuals!$F:$F,Actuals!$A:$A,$A476,Actuals!$D:$D,$D476,Actuals!$B:$B,EDATE($B476,-12))</f>
        <v>2537.4</v>
      </c>
      <c r="O476">
        <f>AVERAGE(SUMIFS(Actuals!$F:$F,Actuals!$A:$A,$A476,Actuals!$D:$D,$D476,Actuals!$B:$B,EOMONTH(DATE(2025,$C476-1,1),0))/SUMIFS(Actuals!$F:$F,Actuals!$A:$A,$A476,Actuals!$D:$D,$D476,Actuals!$B:$B,EOMONTH(DATE(2024,$C476-1,1),0)),
 SUMIFS(Actuals!$F:$F,Actuals!$A:$A,$A476,Actuals!$D:$D,$D476,Actuals!$B:$B,EOMONTH(DATE(2025,$C476-2,1),0))/SUMIFS(Actuals!$F:$F,Actuals!$A:$A,$A476,Actuals!$D:$D,$D476,Actuals!$B:$B,EOMONTH(DATE(2024,$C476-2,1),0)),
 SUMIFS(Actuals!$F:$F,Actuals!$A:$A,$A476,Actuals!$D:$D,$D476,Actuals!$B:$B,EOMONTH(DATE(2025,$C476-3,1),0))/SUMIFS(Actuals!$F:$F,Actuals!$A:$A,$A476,Actuals!$D:$D,$D476,Actuals!$B:$B,EOMONTH(DATE(2024,$C476-3,1),0))
)</f>
        <v>0.792029595586627</v>
      </c>
      <c r="P476" s="29">
        <f t="shared" si="42"/>
        <v>2009.6958958415073</v>
      </c>
      <c r="Q476" s="2">
        <f t="shared" si="43"/>
        <v>0.18937726047051168</v>
      </c>
      <c r="R476" s="29" t="str">
        <f t="shared" si="44"/>
        <v>2 Test data (Sep-Nov)</v>
      </c>
      <c r="S476" s="29">
        <f t="shared" si="45"/>
        <v>1.0552169608377078</v>
      </c>
      <c r="T476" s="29">
        <f t="shared" si="46"/>
        <v>2714.194244507044</v>
      </c>
      <c r="U476" s="2">
        <f t="shared" si="47"/>
        <v>9.4786319985093667E-2</v>
      </c>
    </row>
    <row r="477" spans="1:21">
      <c r="A477">
        <v>9649</v>
      </c>
      <c r="B477" s="1">
        <v>45991</v>
      </c>
      <c r="C477">
        <v>11</v>
      </c>
      <c r="D477">
        <v>51</v>
      </c>
      <c r="E477" t="s">
        <v>7</v>
      </c>
      <c r="F477" s="3">
        <v>2667.6441517521894</v>
      </c>
      <c r="G477" s="3">
        <v>2479.1999999999998</v>
      </c>
      <c r="H477">
        <v>0</v>
      </c>
      <c r="I477" s="3">
        <v>188.44415175218955</v>
      </c>
      <c r="J477" s="3">
        <v>188.44415175218955</v>
      </c>
      <c r="K477" s="2">
        <v>7.6010064436991598E-2</v>
      </c>
      <c r="L477" s="6">
        <v>7.6010064436991598E-2</v>
      </c>
      <c r="M477" t="s">
        <v>28</v>
      </c>
      <c r="N477">
        <f>SUMIFS(Actuals!$F:$F,Actuals!$A:$A,$A477,Actuals!$D:$D,$D477,Actuals!$B:$B,EDATE($B477,-12))</f>
        <v>2537.4</v>
      </c>
      <c r="O477">
        <f>AVERAGE(SUMIFS(Actuals!$F:$F,Actuals!$A:$A,$A477,Actuals!$D:$D,$D477,Actuals!$B:$B,EOMONTH(DATE(2025,$C477-1,1),0))/SUMIFS(Actuals!$F:$F,Actuals!$A:$A,$A477,Actuals!$D:$D,$D477,Actuals!$B:$B,EOMONTH(DATE(2024,$C477-1,1),0)),
 SUMIFS(Actuals!$F:$F,Actuals!$A:$A,$A477,Actuals!$D:$D,$D477,Actuals!$B:$B,EOMONTH(DATE(2025,$C477-2,1),0))/SUMIFS(Actuals!$F:$F,Actuals!$A:$A,$A477,Actuals!$D:$D,$D477,Actuals!$B:$B,EOMONTH(DATE(2024,$C477-2,1),0)),
 SUMIFS(Actuals!$F:$F,Actuals!$A:$A,$A477,Actuals!$D:$D,$D477,Actuals!$B:$B,EOMONTH(DATE(2025,$C477-3,1),0))/SUMIFS(Actuals!$F:$F,Actuals!$A:$A,$A477,Actuals!$D:$D,$D477,Actuals!$B:$B,EOMONTH(DATE(2024,$C477-3,1),0))
)</f>
        <v>0.73787068873742678</v>
      </c>
      <c r="P477" s="29">
        <f t="shared" si="42"/>
        <v>1872.2730856023468</v>
      </c>
      <c r="Q477" s="2">
        <f t="shared" si="43"/>
        <v>0.24480756469734313</v>
      </c>
      <c r="R477" s="29" t="str">
        <f t="shared" si="44"/>
        <v>2 Test data (Sep-Nov)</v>
      </c>
      <c r="S477" s="29">
        <f t="shared" si="45"/>
        <v>1.0552169608377078</v>
      </c>
      <c r="T477" s="29">
        <f t="shared" si="46"/>
        <v>2814.94335440843</v>
      </c>
      <c r="U477" s="2">
        <f t="shared" si="47"/>
        <v>0.1354240700259883</v>
      </c>
    </row>
    <row r="478" spans="1:21">
      <c r="A478">
        <v>9652</v>
      </c>
      <c r="B478" s="1">
        <v>45808</v>
      </c>
      <c r="C478">
        <v>5</v>
      </c>
      <c r="D478">
        <v>51</v>
      </c>
      <c r="E478" t="s">
        <v>7</v>
      </c>
      <c r="F478" s="3">
        <v>68400</v>
      </c>
      <c r="G478" s="3">
        <v>73350.3</v>
      </c>
      <c r="H478">
        <v>0</v>
      </c>
      <c r="I478" s="3">
        <v>-4950.3000000000029</v>
      </c>
      <c r="J478" s="3">
        <v>4950.3000000000029</v>
      </c>
      <c r="K478" s="2">
        <v>6.7488476529748403E-2</v>
      </c>
      <c r="L478" s="6">
        <v>-6.7488476529748403E-2</v>
      </c>
      <c r="M478" t="s">
        <v>30</v>
      </c>
      <c r="N478">
        <f>SUMIFS(Actuals!$F:$F,Actuals!$A:$A,$A478,Actuals!$D:$D,$D478,Actuals!$B:$B,EDATE($B478,-12))</f>
        <v>74952</v>
      </c>
      <c r="O478">
        <f>AVERAGE(SUMIFS(Actuals!$F:$F,Actuals!$A:$A,$A478,Actuals!$D:$D,$D478,Actuals!$B:$B,EOMONTH(DATE(2025,$C478-1,1),0))/SUMIFS(Actuals!$F:$F,Actuals!$A:$A,$A478,Actuals!$D:$D,$D478,Actuals!$B:$B,EOMONTH(DATE(2024,$C478-1,1),0)),
 SUMIFS(Actuals!$F:$F,Actuals!$A:$A,$A478,Actuals!$D:$D,$D478,Actuals!$B:$B,EOMONTH(DATE(2025,$C478-2,1),0))/SUMIFS(Actuals!$F:$F,Actuals!$A:$A,$A478,Actuals!$D:$D,$D478,Actuals!$B:$B,EOMONTH(DATE(2024,$C478-2,1),0)),
 SUMIFS(Actuals!$F:$F,Actuals!$A:$A,$A478,Actuals!$D:$D,$D478,Actuals!$B:$B,EOMONTH(DATE(2025,$C478-3,1),0))/SUMIFS(Actuals!$F:$F,Actuals!$A:$A,$A478,Actuals!$D:$D,$D478,Actuals!$B:$B,EOMONTH(DATE(2024,$C478-3,1),0))
)</f>
        <v>0.96035094027256296</v>
      </c>
      <c r="P478" s="29">
        <f t="shared" si="42"/>
        <v>71980.223675309142</v>
      </c>
      <c r="Q478" s="2">
        <f t="shared" si="43"/>
        <v>1.8678537438713418E-2</v>
      </c>
      <c r="R478" s="29" t="str">
        <f t="shared" si="44"/>
        <v>1 train date (May-Aug)</v>
      </c>
      <c r="S478" s="29">
        <f t="shared" si="45"/>
        <v>0.97740808992841244</v>
      </c>
      <c r="T478" s="29">
        <f t="shared" si="46"/>
        <v>66854.713351103404</v>
      </c>
      <c r="U478" s="2">
        <f t="shared" si="47"/>
        <v>8.8555693008707512E-2</v>
      </c>
    </row>
    <row r="479" spans="1:21">
      <c r="A479">
        <v>9652</v>
      </c>
      <c r="B479" s="1">
        <v>45838</v>
      </c>
      <c r="C479">
        <v>5</v>
      </c>
      <c r="D479">
        <v>51</v>
      </c>
      <c r="E479" t="s">
        <v>7</v>
      </c>
      <c r="F479" s="3">
        <v>66690</v>
      </c>
      <c r="G479" s="3">
        <v>57431.1</v>
      </c>
      <c r="H479">
        <v>1</v>
      </c>
      <c r="I479" s="3">
        <v>9258.9000000000015</v>
      </c>
      <c r="J479" s="3">
        <v>9258.9000000000015</v>
      </c>
      <c r="K479" s="2">
        <v>0.161217528481955</v>
      </c>
      <c r="L479" s="6">
        <v>0.161217528481955</v>
      </c>
      <c r="M479" t="s">
        <v>30</v>
      </c>
      <c r="N479">
        <f>SUMIFS(Actuals!$F:$F,Actuals!$A:$A,$A479,Actuals!$D:$D,$D479,Actuals!$B:$B,EDATE($B479,-12))</f>
        <v>79492.5</v>
      </c>
      <c r="O479">
        <f>AVERAGE(SUMIFS(Actuals!$F:$F,Actuals!$A:$A,$A479,Actuals!$D:$D,$D479,Actuals!$B:$B,EOMONTH(DATE(2025,$C479-1,1),0))/SUMIFS(Actuals!$F:$F,Actuals!$A:$A,$A479,Actuals!$D:$D,$D479,Actuals!$B:$B,EOMONTH(DATE(2024,$C479-1,1),0)),
 SUMIFS(Actuals!$F:$F,Actuals!$A:$A,$A479,Actuals!$D:$D,$D479,Actuals!$B:$B,EOMONTH(DATE(2025,$C479-2,1),0))/SUMIFS(Actuals!$F:$F,Actuals!$A:$A,$A479,Actuals!$D:$D,$D479,Actuals!$B:$B,EOMONTH(DATE(2024,$C479-2,1),0)),
 SUMIFS(Actuals!$F:$F,Actuals!$A:$A,$A479,Actuals!$D:$D,$D479,Actuals!$B:$B,EOMONTH(DATE(2025,$C479-3,1),0))/SUMIFS(Actuals!$F:$F,Actuals!$A:$A,$A479,Actuals!$D:$D,$D479,Actuals!$B:$B,EOMONTH(DATE(2024,$C479-3,1),0))
)</f>
        <v>0.96035094027256296</v>
      </c>
      <c r="P479" s="29">
        <f t="shared" si="42"/>
        <v>76340.697119616714</v>
      </c>
      <c r="Q479" s="2">
        <f t="shared" si="43"/>
        <v>0.32925709449438922</v>
      </c>
      <c r="R479" s="29" t="str">
        <f t="shared" si="44"/>
        <v>1 train date (May-Aug)</v>
      </c>
      <c r="S479" s="29">
        <f t="shared" si="45"/>
        <v>0.97740808992841244</v>
      </c>
      <c r="T479" s="29">
        <f t="shared" si="46"/>
        <v>65183.345517325826</v>
      </c>
      <c r="U479" s="2">
        <f t="shared" si="47"/>
        <v>0.13498340650493945</v>
      </c>
    </row>
    <row r="480" spans="1:21">
      <c r="A480">
        <v>9652</v>
      </c>
      <c r="B480" s="1">
        <v>45838</v>
      </c>
      <c r="C480">
        <v>6</v>
      </c>
      <c r="D480">
        <v>51</v>
      </c>
      <c r="E480" t="s">
        <v>7</v>
      </c>
      <c r="F480" s="3">
        <v>73923.851105856811</v>
      </c>
      <c r="G480" s="3">
        <v>57431.1</v>
      </c>
      <c r="H480">
        <v>0</v>
      </c>
      <c r="I480" s="3">
        <v>16492.751105856813</v>
      </c>
      <c r="J480" s="3">
        <v>16492.751105856813</v>
      </c>
      <c r="K480" s="2">
        <v>0.287174564057746</v>
      </c>
      <c r="L480" s="6">
        <v>0.287174564057746</v>
      </c>
      <c r="M480" t="s">
        <v>30</v>
      </c>
      <c r="N480">
        <f>SUMIFS(Actuals!$F:$F,Actuals!$A:$A,$A480,Actuals!$D:$D,$D480,Actuals!$B:$B,EDATE($B480,-12))</f>
        <v>79492.5</v>
      </c>
      <c r="O480">
        <f>AVERAGE(SUMIFS(Actuals!$F:$F,Actuals!$A:$A,$A480,Actuals!$D:$D,$D480,Actuals!$B:$B,EOMONTH(DATE(2025,$C480-1,1),0))/SUMIFS(Actuals!$F:$F,Actuals!$A:$A,$A480,Actuals!$D:$D,$D480,Actuals!$B:$B,EOMONTH(DATE(2024,$C480-1,1),0)),
 SUMIFS(Actuals!$F:$F,Actuals!$A:$A,$A480,Actuals!$D:$D,$D480,Actuals!$B:$B,EOMONTH(DATE(2025,$C480-2,1),0))/SUMIFS(Actuals!$F:$F,Actuals!$A:$A,$A480,Actuals!$D:$D,$D480,Actuals!$B:$B,EOMONTH(DATE(2024,$C480-2,1),0)),
 SUMIFS(Actuals!$F:$F,Actuals!$A:$A,$A480,Actuals!$D:$D,$D480,Actuals!$B:$B,EOMONTH(DATE(2025,$C480-3,1),0))/SUMIFS(Actuals!$F:$F,Actuals!$A:$A,$A480,Actuals!$D:$D,$D480,Actuals!$B:$B,EOMONTH(DATE(2024,$C480-3,1),0))
)</f>
        <v>0.96048001609814548</v>
      </c>
      <c r="P480" s="29">
        <f t="shared" si="42"/>
        <v>76350.957679681829</v>
      </c>
      <c r="Q480" s="2">
        <f t="shared" si="43"/>
        <v>0.32943575309687312</v>
      </c>
      <c r="R480" s="29" t="str">
        <f t="shared" si="44"/>
        <v>1 train date (May-Aug)</v>
      </c>
      <c r="S480" s="29">
        <f t="shared" si="45"/>
        <v>0.97740808992841244</v>
      </c>
      <c r="T480" s="29">
        <f t="shared" si="46"/>
        <v>72253.770109527861</v>
      </c>
      <c r="U480" s="2">
        <f t="shared" si="47"/>
        <v>0.25809483206011835</v>
      </c>
    </row>
    <row r="481" spans="1:21">
      <c r="A481">
        <v>9652</v>
      </c>
      <c r="B481" s="1">
        <v>45869</v>
      </c>
      <c r="C481">
        <v>5</v>
      </c>
      <c r="D481">
        <v>51</v>
      </c>
      <c r="E481" t="s">
        <v>7</v>
      </c>
      <c r="F481" s="3">
        <v>65022.75</v>
      </c>
      <c r="G481" s="3">
        <v>50468.4</v>
      </c>
      <c r="H481">
        <v>2</v>
      </c>
      <c r="I481" s="3">
        <v>14554.349999999999</v>
      </c>
      <c r="J481" s="3">
        <v>14554.349999999999</v>
      </c>
      <c r="K481" s="2">
        <v>0.288385405521078</v>
      </c>
      <c r="L481" s="6">
        <v>0.288385405521078</v>
      </c>
      <c r="M481" t="s">
        <v>30</v>
      </c>
      <c r="N481">
        <f>SUMIFS(Actuals!$F:$F,Actuals!$A:$A,$A481,Actuals!$D:$D,$D481,Actuals!$B:$B,EDATE($B481,-12))</f>
        <v>80196.899999999994</v>
      </c>
      <c r="O481">
        <f>AVERAGE(SUMIFS(Actuals!$F:$F,Actuals!$A:$A,$A481,Actuals!$D:$D,$D481,Actuals!$B:$B,EOMONTH(DATE(2025,$C481-1,1),0))/SUMIFS(Actuals!$F:$F,Actuals!$A:$A,$A481,Actuals!$D:$D,$D481,Actuals!$B:$B,EOMONTH(DATE(2024,$C481-1,1),0)),
 SUMIFS(Actuals!$F:$F,Actuals!$A:$A,$A481,Actuals!$D:$D,$D481,Actuals!$B:$B,EOMONTH(DATE(2025,$C481-2,1),0))/SUMIFS(Actuals!$F:$F,Actuals!$A:$A,$A481,Actuals!$D:$D,$D481,Actuals!$B:$B,EOMONTH(DATE(2024,$C481-2,1),0)),
 SUMIFS(Actuals!$F:$F,Actuals!$A:$A,$A481,Actuals!$D:$D,$D481,Actuals!$B:$B,EOMONTH(DATE(2025,$C481-3,1),0))/SUMIFS(Actuals!$F:$F,Actuals!$A:$A,$A481,Actuals!$D:$D,$D481,Actuals!$B:$B,EOMONTH(DATE(2024,$C481-3,1),0))
)</f>
        <v>0.96035094027256296</v>
      </c>
      <c r="P481" s="29">
        <f t="shared" si="42"/>
        <v>77017.1683219447</v>
      </c>
      <c r="Q481" s="2">
        <f t="shared" si="43"/>
        <v>0.52604735481895004</v>
      </c>
      <c r="R481" s="29" t="str">
        <f t="shared" si="44"/>
        <v>1 train date (May-Aug)</v>
      </c>
      <c r="S481" s="29">
        <f t="shared" si="45"/>
        <v>0.97740808992841244</v>
      </c>
      <c r="T481" s="29">
        <f t="shared" si="46"/>
        <v>63553.761879392681</v>
      </c>
      <c r="U481" s="2">
        <f t="shared" si="47"/>
        <v>0.25927831830200043</v>
      </c>
    </row>
    <row r="482" spans="1:21">
      <c r="A482">
        <v>9652</v>
      </c>
      <c r="B482" s="1">
        <v>45869</v>
      </c>
      <c r="C482">
        <v>6</v>
      </c>
      <c r="D482">
        <v>51</v>
      </c>
      <c r="E482" t="s">
        <v>7</v>
      </c>
      <c r="F482" s="3">
        <v>74373.872287698396</v>
      </c>
      <c r="G482" s="3">
        <v>50468.4</v>
      </c>
      <c r="H482">
        <v>1</v>
      </c>
      <c r="I482" s="3">
        <v>23905.472287698394</v>
      </c>
      <c r="J482" s="3">
        <v>23905.472287698394</v>
      </c>
      <c r="K482" s="2">
        <v>0.47367208565554703</v>
      </c>
      <c r="L482" s="6">
        <v>0.47367208565554703</v>
      </c>
      <c r="M482" t="s">
        <v>30</v>
      </c>
      <c r="N482">
        <f>SUMIFS(Actuals!$F:$F,Actuals!$A:$A,$A482,Actuals!$D:$D,$D482,Actuals!$B:$B,EDATE($B482,-12))</f>
        <v>80196.899999999994</v>
      </c>
      <c r="O482">
        <f>AVERAGE(SUMIFS(Actuals!$F:$F,Actuals!$A:$A,$A482,Actuals!$D:$D,$D482,Actuals!$B:$B,EOMONTH(DATE(2025,$C482-1,1),0))/SUMIFS(Actuals!$F:$F,Actuals!$A:$A,$A482,Actuals!$D:$D,$D482,Actuals!$B:$B,EOMONTH(DATE(2024,$C482-1,1),0)),
 SUMIFS(Actuals!$F:$F,Actuals!$A:$A,$A482,Actuals!$D:$D,$D482,Actuals!$B:$B,EOMONTH(DATE(2025,$C482-2,1),0))/SUMIFS(Actuals!$F:$F,Actuals!$A:$A,$A482,Actuals!$D:$D,$D482,Actuals!$B:$B,EOMONTH(DATE(2024,$C482-2,1),0)),
 SUMIFS(Actuals!$F:$F,Actuals!$A:$A,$A482,Actuals!$D:$D,$D482,Actuals!$B:$B,EOMONTH(DATE(2025,$C482-3,1),0))/SUMIFS(Actuals!$F:$F,Actuals!$A:$A,$A482,Actuals!$D:$D,$D482,Actuals!$B:$B,EOMONTH(DATE(2024,$C482-3,1),0))
)</f>
        <v>0.96048001609814548</v>
      </c>
      <c r="P482" s="29">
        <f t="shared" si="42"/>
        <v>77027.519803021365</v>
      </c>
      <c r="Q482" s="2">
        <f t="shared" si="43"/>
        <v>0.52625246298716355</v>
      </c>
      <c r="R482" s="29" t="str">
        <f t="shared" si="44"/>
        <v>1 train date (May-Aug)</v>
      </c>
      <c r="S482" s="29">
        <f t="shared" si="45"/>
        <v>0.97740808992841244</v>
      </c>
      <c r="T482" s="29">
        <f t="shared" si="46"/>
        <v>72693.62445329898</v>
      </c>
      <c r="U482" s="2">
        <f t="shared" si="47"/>
        <v>0.44037901842140781</v>
      </c>
    </row>
    <row r="483" spans="1:21">
      <c r="A483">
        <v>9652</v>
      </c>
      <c r="B483" s="1">
        <v>45869</v>
      </c>
      <c r="C483">
        <v>7</v>
      </c>
      <c r="D483">
        <v>51</v>
      </c>
      <c r="E483" t="s">
        <v>7</v>
      </c>
      <c r="F483" s="3">
        <v>66553.70945357719</v>
      </c>
      <c r="G483" s="3">
        <v>50468.4</v>
      </c>
      <c r="H483">
        <v>0</v>
      </c>
      <c r="I483" s="3">
        <v>16085.309453577189</v>
      </c>
      <c r="J483" s="3">
        <v>16085.309453577189</v>
      </c>
      <c r="K483" s="2">
        <v>0.318720416212465</v>
      </c>
      <c r="L483" s="6">
        <v>0.318720416212465</v>
      </c>
      <c r="M483" t="s">
        <v>30</v>
      </c>
      <c r="N483">
        <f>SUMIFS(Actuals!$F:$F,Actuals!$A:$A,$A483,Actuals!$D:$D,$D483,Actuals!$B:$B,EDATE($B483,-12))</f>
        <v>80196.899999999994</v>
      </c>
      <c r="O483">
        <f>AVERAGE(SUMIFS(Actuals!$F:$F,Actuals!$A:$A,$A483,Actuals!$D:$D,$D483,Actuals!$B:$B,EOMONTH(DATE(2025,$C483-1,1),0))/SUMIFS(Actuals!$F:$F,Actuals!$A:$A,$A483,Actuals!$D:$D,$D483,Actuals!$B:$B,EOMONTH(DATE(2024,$C483-1,1),0)),
 SUMIFS(Actuals!$F:$F,Actuals!$A:$A,$A483,Actuals!$D:$D,$D483,Actuals!$B:$B,EOMONTH(DATE(2025,$C483-2,1),0))/SUMIFS(Actuals!$F:$F,Actuals!$A:$A,$A483,Actuals!$D:$D,$D483,Actuals!$B:$B,EOMONTH(DATE(2024,$C483-2,1),0)),
 SUMIFS(Actuals!$F:$F,Actuals!$A:$A,$A483,Actuals!$D:$D,$D483,Actuals!$B:$B,EOMONTH(DATE(2025,$C483-3,1),0))/SUMIFS(Actuals!$F:$F,Actuals!$A:$A,$A483,Actuals!$D:$D,$D483,Actuals!$B:$B,EOMONTH(DATE(2024,$C483-3,1),0))
)</f>
        <v>0.88717917159305226</v>
      </c>
      <c r="P483" s="29">
        <f t="shared" si="42"/>
        <v>71149.019306330854</v>
      </c>
      <c r="Q483" s="2">
        <f t="shared" si="43"/>
        <v>0.40977362679084045</v>
      </c>
      <c r="R483" s="29" t="str">
        <f t="shared" si="44"/>
        <v>1 train date (May-Aug)</v>
      </c>
      <c r="S483" s="29">
        <f t="shared" si="45"/>
        <v>0.97740808992841244</v>
      </c>
      <c r="T483" s="29">
        <f t="shared" si="46"/>
        <v>65050.134034671406</v>
      </c>
      <c r="U483" s="2">
        <f t="shared" si="47"/>
        <v>0.28892800315982681</v>
      </c>
    </row>
    <row r="484" spans="1:21">
      <c r="A484">
        <v>9652</v>
      </c>
      <c r="B484" s="1">
        <v>45900</v>
      </c>
      <c r="C484">
        <v>5</v>
      </c>
      <c r="D484">
        <v>51</v>
      </c>
      <c r="E484" t="s">
        <v>7</v>
      </c>
      <c r="F484" s="3">
        <v>63397.181249999994</v>
      </c>
      <c r="G484" s="3">
        <v>57405.599999999999</v>
      </c>
      <c r="H484">
        <v>3</v>
      </c>
      <c r="I484" s="3">
        <v>5991.5812499999956</v>
      </c>
      <c r="J484" s="3">
        <v>5991.5812499999956</v>
      </c>
      <c r="K484" s="2">
        <v>0.104372765897404</v>
      </c>
      <c r="L484" s="6">
        <v>0.104372765897404</v>
      </c>
      <c r="M484" t="s">
        <v>30</v>
      </c>
      <c r="N484">
        <f>SUMIFS(Actuals!$F:$F,Actuals!$A:$A,$A484,Actuals!$D:$D,$D484,Actuals!$B:$B,EDATE($B484,-12))</f>
        <v>66113.7</v>
      </c>
      <c r="O484">
        <f>AVERAGE(SUMIFS(Actuals!$F:$F,Actuals!$A:$A,$A484,Actuals!$D:$D,$D484,Actuals!$B:$B,EOMONTH(DATE(2025,$C484-1,1),0))/SUMIFS(Actuals!$F:$F,Actuals!$A:$A,$A484,Actuals!$D:$D,$D484,Actuals!$B:$B,EOMONTH(DATE(2024,$C484-1,1),0)),
 SUMIFS(Actuals!$F:$F,Actuals!$A:$A,$A484,Actuals!$D:$D,$D484,Actuals!$B:$B,EOMONTH(DATE(2025,$C484-2,1),0))/SUMIFS(Actuals!$F:$F,Actuals!$A:$A,$A484,Actuals!$D:$D,$D484,Actuals!$B:$B,EOMONTH(DATE(2024,$C484-2,1),0)),
 SUMIFS(Actuals!$F:$F,Actuals!$A:$A,$A484,Actuals!$D:$D,$D484,Actuals!$B:$B,EOMONTH(DATE(2025,$C484-3,1),0))/SUMIFS(Actuals!$F:$F,Actuals!$A:$A,$A484,Actuals!$D:$D,$D484,Actuals!$B:$B,EOMONTH(DATE(2024,$C484-3,1),0))
)</f>
        <v>0.96035094027256296</v>
      </c>
      <c r="P484" s="29">
        <f t="shared" si="42"/>
        <v>63492.353959898144</v>
      </c>
      <c r="Q484" s="2">
        <f t="shared" si="43"/>
        <v>0.10603066529917196</v>
      </c>
      <c r="R484" s="29" t="str">
        <f t="shared" si="44"/>
        <v>1 train date (May-Aug)</v>
      </c>
      <c r="S484" s="29">
        <f t="shared" si="45"/>
        <v>0.97740808992841244</v>
      </c>
      <c r="T484" s="29">
        <f t="shared" si="46"/>
        <v>61964.91783240786</v>
      </c>
      <c r="U484" s="2">
        <f t="shared" si="47"/>
        <v>7.9422875684739158E-2</v>
      </c>
    </row>
    <row r="485" spans="1:21">
      <c r="A485">
        <v>9652</v>
      </c>
      <c r="B485" s="1">
        <v>45900</v>
      </c>
      <c r="C485">
        <v>6</v>
      </c>
      <c r="D485">
        <v>51</v>
      </c>
      <c r="E485" t="s">
        <v>7</v>
      </c>
      <c r="F485" s="3">
        <v>74809.830307607481</v>
      </c>
      <c r="G485" s="3">
        <v>57405.599999999999</v>
      </c>
      <c r="H485">
        <v>2</v>
      </c>
      <c r="I485" s="3">
        <v>17404.230307607482</v>
      </c>
      <c r="J485" s="3">
        <v>17404.230307607482</v>
      </c>
      <c r="K485" s="2">
        <v>0.30318000870311401</v>
      </c>
      <c r="L485" s="6">
        <v>0.30318000870311401</v>
      </c>
      <c r="M485" t="s">
        <v>30</v>
      </c>
      <c r="N485">
        <f>SUMIFS(Actuals!$F:$F,Actuals!$A:$A,$A485,Actuals!$D:$D,$D485,Actuals!$B:$B,EDATE($B485,-12))</f>
        <v>66113.7</v>
      </c>
      <c r="O485">
        <f>AVERAGE(SUMIFS(Actuals!$F:$F,Actuals!$A:$A,$A485,Actuals!$D:$D,$D485,Actuals!$B:$B,EOMONTH(DATE(2025,$C485-1,1),0))/SUMIFS(Actuals!$F:$F,Actuals!$A:$A,$A485,Actuals!$D:$D,$D485,Actuals!$B:$B,EOMONTH(DATE(2024,$C485-1,1),0)),
 SUMIFS(Actuals!$F:$F,Actuals!$A:$A,$A485,Actuals!$D:$D,$D485,Actuals!$B:$B,EOMONTH(DATE(2025,$C485-2,1),0))/SUMIFS(Actuals!$F:$F,Actuals!$A:$A,$A485,Actuals!$D:$D,$D485,Actuals!$B:$B,EOMONTH(DATE(2024,$C485-2,1),0)),
 SUMIFS(Actuals!$F:$F,Actuals!$A:$A,$A485,Actuals!$D:$D,$D485,Actuals!$B:$B,EOMONTH(DATE(2025,$C485-3,1),0))/SUMIFS(Actuals!$F:$F,Actuals!$A:$A,$A485,Actuals!$D:$D,$D485,Actuals!$B:$B,EOMONTH(DATE(2024,$C485-3,1),0))
)</f>
        <v>0.96048001609814548</v>
      </c>
      <c r="P485" s="29">
        <f t="shared" si="42"/>
        <v>63500.887640307956</v>
      </c>
      <c r="Q485" s="2">
        <f t="shared" si="43"/>
        <v>0.10617932118657339</v>
      </c>
      <c r="R485" s="29" t="str">
        <f t="shared" si="44"/>
        <v>1 train date (May-Aug)</v>
      </c>
      <c r="S485" s="29">
        <f t="shared" si="45"/>
        <v>0.97740808992841244</v>
      </c>
      <c r="T485" s="29">
        <f t="shared" si="46"/>
        <v>73119.733348827285</v>
      </c>
      <c r="U485" s="2">
        <f t="shared" si="47"/>
        <v>0.27373868313940253</v>
      </c>
    </row>
    <row r="486" spans="1:21">
      <c r="A486">
        <v>9652</v>
      </c>
      <c r="B486" s="1">
        <v>45900</v>
      </c>
      <c r="C486">
        <v>7</v>
      </c>
      <c r="D486">
        <v>51</v>
      </c>
      <c r="E486" t="s">
        <v>7</v>
      </c>
      <c r="F486" s="3">
        <v>66920.010795677314</v>
      </c>
      <c r="G486" s="3">
        <v>57405.599999999999</v>
      </c>
      <c r="H486">
        <v>1</v>
      </c>
      <c r="I486" s="3">
        <v>9514.410795677315</v>
      </c>
      <c r="J486" s="3">
        <v>9514.410795677315</v>
      </c>
      <c r="K486" s="2">
        <v>0.165740115871576</v>
      </c>
      <c r="L486" s="6">
        <v>0.165740115871576</v>
      </c>
      <c r="M486" t="s">
        <v>30</v>
      </c>
      <c r="N486">
        <f>SUMIFS(Actuals!$F:$F,Actuals!$A:$A,$A486,Actuals!$D:$D,$D486,Actuals!$B:$B,EDATE($B486,-12))</f>
        <v>66113.7</v>
      </c>
      <c r="O486">
        <f>AVERAGE(SUMIFS(Actuals!$F:$F,Actuals!$A:$A,$A486,Actuals!$D:$D,$D486,Actuals!$B:$B,EOMONTH(DATE(2025,$C486-1,1),0))/SUMIFS(Actuals!$F:$F,Actuals!$A:$A,$A486,Actuals!$D:$D,$D486,Actuals!$B:$B,EOMONTH(DATE(2024,$C486-1,1),0)),
 SUMIFS(Actuals!$F:$F,Actuals!$A:$A,$A486,Actuals!$D:$D,$D486,Actuals!$B:$B,EOMONTH(DATE(2025,$C486-2,1),0))/SUMIFS(Actuals!$F:$F,Actuals!$A:$A,$A486,Actuals!$D:$D,$D486,Actuals!$B:$B,EOMONTH(DATE(2024,$C486-2,1),0)),
 SUMIFS(Actuals!$F:$F,Actuals!$A:$A,$A486,Actuals!$D:$D,$D486,Actuals!$B:$B,EOMONTH(DATE(2025,$C486-3,1),0))/SUMIFS(Actuals!$F:$F,Actuals!$A:$A,$A486,Actuals!$D:$D,$D486,Actuals!$B:$B,EOMONTH(DATE(2024,$C486-3,1),0))
)</f>
        <v>0.88717917159305226</v>
      </c>
      <c r="P486" s="29">
        <f t="shared" si="42"/>
        <v>58654.697596951577</v>
      </c>
      <c r="Q486" s="2">
        <f t="shared" si="43"/>
        <v>2.1759159332043886E-2</v>
      </c>
      <c r="R486" s="29" t="str">
        <f t="shared" si="44"/>
        <v>1 train date (May-Aug)</v>
      </c>
      <c r="S486" s="29">
        <f t="shared" si="45"/>
        <v>0.97740808992841244</v>
      </c>
      <c r="T486" s="29">
        <f t="shared" si="46"/>
        <v>65408.159929791706</v>
      </c>
      <c r="U486" s="2">
        <f t="shared" si="47"/>
        <v>0.13940382000696286</v>
      </c>
    </row>
    <row r="487" spans="1:21">
      <c r="A487">
        <v>9652</v>
      </c>
      <c r="B487" s="1">
        <v>45900</v>
      </c>
      <c r="C487">
        <v>8</v>
      </c>
      <c r="D487">
        <v>51</v>
      </c>
      <c r="E487" t="s">
        <v>7</v>
      </c>
      <c r="F487" s="3">
        <v>67500</v>
      </c>
      <c r="G487" s="3">
        <v>57405.599999999999</v>
      </c>
      <c r="H487">
        <v>0</v>
      </c>
      <c r="I487" s="3">
        <v>10094.400000000001</v>
      </c>
      <c r="J487" s="3">
        <v>10094.400000000001</v>
      </c>
      <c r="K487" s="2">
        <v>0.17584347171704501</v>
      </c>
      <c r="L487" s="6">
        <v>0.17584347171704501</v>
      </c>
      <c r="M487" t="s">
        <v>30</v>
      </c>
      <c r="N487">
        <f>SUMIFS(Actuals!$F:$F,Actuals!$A:$A,$A487,Actuals!$D:$D,$D487,Actuals!$B:$B,EDATE($B487,-12))</f>
        <v>66113.7</v>
      </c>
      <c r="O487">
        <f>AVERAGE(SUMIFS(Actuals!$F:$F,Actuals!$A:$A,$A487,Actuals!$D:$D,$D487,Actuals!$B:$B,EOMONTH(DATE(2025,$C487-1,1),0))/SUMIFS(Actuals!$F:$F,Actuals!$A:$A,$A487,Actuals!$D:$D,$D487,Actuals!$B:$B,EOMONTH(DATE(2024,$C487-1,1),0)),
 SUMIFS(Actuals!$F:$F,Actuals!$A:$A,$A487,Actuals!$D:$D,$D487,Actuals!$B:$B,EOMONTH(DATE(2025,$C487-2,1),0))/SUMIFS(Actuals!$F:$F,Actuals!$A:$A,$A487,Actuals!$D:$D,$D487,Actuals!$B:$B,EOMONTH(DATE(2024,$C487-2,1),0)),
 SUMIFS(Actuals!$F:$F,Actuals!$A:$A,$A487,Actuals!$D:$D,$D487,Actuals!$B:$B,EOMONTH(DATE(2025,$C487-3,1),0))/SUMIFS(Actuals!$F:$F,Actuals!$A:$A,$A487,Actuals!$D:$D,$D487,Actuals!$B:$B,EOMONTH(DATE(2024,$C487-3,1),0))
)</f>
        <v>0.77680279167754629</v>
      </c>
      <c r="P487" s="29">
        <f t="shared" si="42"/>
        <v>51357.306728131793</v>
      </c>
      <c r="Q487" s="2">
        <f t="shared" si="43"/>
        <v>0.1053606838334275</v>
      </c>
      <c r="R487" s="29" t="str">
        <f t="shared" si="44"/>
        <v>1 train date (May-Aug)</v>
      </c>
      <c r="S487" s="29">
        <f t="shared" si="45"/>
        <v>0.97740808992841244</v>
      </c>
      <c r="T487" s="29">
        <f t="shared" si="46"/>
        <v>65975.046070167838</v>
      </c>
      <c r="U487" s="2">
        <f t="shared" si="47"/>
        <v>0.14927892174575025</v>
      </c>
    </row>
    <row r="488" spans="1:21">
      <c r="A488">
        <v>9652</v>
      </c>
      <c r="B488" s="1">
        <v>45930</v>
      </c>
      <c r="C488">
        <v>5</v>
      </c>
      <c r="D488">
        <v>51</v>
      </c>
      <c r="E488" t="s">
        <v>7</v>
      </c>
      <c r="F488" s="3">
        <v>61812.251718749991</v>
      </c>
      <c r="G488" s="3">
        <v>60201.599999999999</v>
      </c>
      <c r="H488">
        <v>4</v>
      </c>
      <c r="I488" s="3">
        <v>1610.6517187499921</v>
      </c>
      <c r="J488" s="3">
        <v>1610.6517187499921</v>
      </c>
      <c r="K488" s="2">
        <v>2.67543008616049E-2</v>
      </c>
      <c r="L488" s="6">
        <v>2.67543008616049E-2</v>
      </c>
      <c r="M488" t="s">
        <v>30</v>
      </c>
      <c r="N488">
        <f>SUMIFS(Actuals!$F:$F,Actuals!$A:$A,$A488,Actuals!$D:$D,$D488,Actuals!$B:$B,EDATE($B488,-12))</f>
        <v>85139.7</v>
      </c>
      <c r="O488">
        <f>AVERAGE(SUMIFS(Actuals!$F:$F,Actuals!$A:$A,$A488,Actuals!$D:$D,$D488,Actuals!$B:$B,EOMONTH(DATE(2025,$C488-1,1),0))/SUMIFS(Actuals!$F:$F,Actuals!$A:$A,$A488,Actuals!$D:$D,$D488,Actuals!$B:$B,EOMONTH(DATE(2024,$C488-1,1),0)),
 SUMIFS(Actuals!$F:$F,Actuals!$A:$A,$A488,Actuals!$D:$D,$D488,Actuals!$B:$B,EOMONTH(DATE(2025,$C488-2,1),0))/SUMIFS(Actuals!$F:$F,Actuals!$A:$A,$A488,Actuals!$D:$D,$D488,Actuals!$B:$B,EOMONTH(DATE(2024,$C488-2,1),0)),
 SUMIFS(Actuals!$F:$F,Actuals!$A:$A,$A488,Actuals!$D:$D,$D488,Actuals!$B:$B,EOMONTH(DATE(2025,$C488-3,1),0))/SUMIFS(Actuals!$F:$F,Actuals!$A:$A,$A488,Actuals!$D:$D,$D488,Actuals!$B:$B,EOMONTH(DATE(2024,$C488-3,1),0))
)</f>
        <v>0.96035094027256296</v>
      </c>
      <c r="P488" s="29">
        <f t="shared" si="42"/>
        <v>81763.990949523926</v>
      </c>
      <c r="Q488" s="2">
        <f t="shared" si="43"/>
        <v>0.35816973219190068</v>
      </c>
      <c r="R488" s="29" t="str">
        <f t="shared" si="44"/>
        <v>1 train date (May-Aug)</v>
      </c>
      <c r="S488" s="29">
        <f t="shared" si="45"/>
        <v>0.97740808992841244</v>
      </c>
      <c r="T488" s="29">
        <f t="shared" si="46"/>
        <v>60415.794886597658</v>
      </c>
      <c r="U488" s="2">
        <f t="shared" si="47"/>
        <v>3.5579600309237499E-3</v>
      </c>
    </row>
    <row r="489" spans="1:21">
      <c r="A489">
        <v>9652</v>
      </c>
      <c r="B489" s="1">
        <v>45930</v>
      </c>
      <c r="C489">
        <v>6</v>
      </c>
      <c r="D489">
        <v>51</v>
      </c>
      <c r="E489" t="s">
        <v>7</v>
      </c>
      <c r="F489" s="3">
        <v>75231.725165583979</v>
      </c>
      <c r="G489" s="3">
        <v>60201.599999999999</v>
      </c>
      <c r="H489">
        <v>3</v>
      </c>
      <c r="I489" s="3">
        <v>15030.125165583981</v>
      </c>
      <c r="J489" s="3">
        <v>15030.125165583981</v>
      </c>
      <c r="K489" s="2">
        <v>0.249663217681656</v>
      </c>
      <c r="L489" s="6">
        <v>0.249663217681656</v>
      </c>
      <c r="M489" t="s">
        <v>30</v>
      </c>
      <c r="N489">
        <f>SUMIFS(Actuals!$F:$F,Actuals!$A:$A,$A489,Actuals!$D:$D,$D489,Actuals!$B:$B,EDATE($B489,-12))</f>
        <v>85139.7</v>
      </c>
      <c r="O489">
        <f>AVERAGE(SUMIFS(Actuals!$F:$F,Actuals!$A:$A,$A489,Actuals!$D:$D,$D489,Actuals!$B:$B,EOMONTH(DATE(2025,$C489-1,1),0))/SUMIFS(Actuals!$F:$F,Actuals!$A:$A,$A489,Actuals!$D:$D,$D489,Actuals!$B:$B,EOMONTH(DATE(2024,$C489-1,1),0)),
 SUMIFS(Actuals!$F:$F,Actuals!$A:$A,$A489,Actuals!$D:$D,$D489,Actuals!$B:$B,EOMONTH(DATE(2025,$C489-2,1),0))/SUMIFS(Actuals!$F:$F,Actuals!$A:$A,$A489,Actuals!$D:$D,$D489,Actuals!$B:$B,EOMONTH(DATE(2024,$C489-2,1),0)),
 SUMIFS(Actuals!$F:$F,Actuals!$A:$A,$A489,Actuals!$D:$D,$D489,Actuals!$B:$B,EOMONTH(DATE(2025,$C489-3,1),0))/SUMIFS(Actuals!$F:$F,Actuals!$A:$A,$A489,Actuals!$D:$D,$D489,Actuals!$B:$B,EOMONTH(DATE(2024,$C489-3,1),0))
)</f>
        <v>0.96048001609814548</v>
      </c>
      <c r="P489" s="29">
        <f t="shared" si="42"/>
        <v>81774.980426591268</v>
      </c>
      <c r="Q489" s="2">
        <f t="shared" si="43"/>
        <v>0.35835227679316278</v>
      </c>
      <c r="R489" s="29" t="str">
        <f t="shared" si="44"/>
        <v>1 train date (May-Aug)</v>
      </c>
      <c r="S489" s="29">
        <f t="shared" si="45"/>
        <v>0.97740808992841244</v>
      </c>
      <c r="T489" s="29">
        <f t="shared" si="46"/>
        <v>73532.096796112717</v>
      </c>
      <c r="U489" s="2">
        <f t="shared" si="47"/>
        <v>0.2214309386480213</v>
      </c>
    </row>
    <row r="490" spans="1:21">
      <c r="A490">
        <v>9652</v>
      </c>
      <c r="B490" s="1">
        <v>45930</v>
      </c>
      <c r="C490">
        <v>7</v>
      </c>
      <c r="D490">
        <v>51</v>
      </c>
      <c r="E490" t="s">
        <v>7</v>
      </c>
      <c r="F490" s="3">
        <v>67274.495965451628</v>
      </c>
      <c r="G490" s="3">
        <v>60201.599999999999</v>
      </c>
      <c r="H490">
        <v>2</v>
      </c>
      <c r="I490" s="3">
        <v>7072.8959654516293</v>
      </c>
      <c r="J490" s="3">
        <v>7072.8959654516293</v>
      </c>
      <c r="K490" s="2">
        <v>0.11748684362959801</v>
      </c>
      <c r="L490" s="6">
        <v>0.11748684362959801</v>
      </c>
      <c r="M490" t="s">
        <v>30</v>
      </c>
      <c r="N490">
        <f>SUMIFS(Actuals!$F:$F,Actuals!$A:$A,$A490,Actuals!$D:$D,$D490,Actuals!$B:$B,EDATE($B490,-12))</f>
        <v>85139.7</v>
      </c>
      <c r="O490">
        <f>AVERAGE(SUMIFS(Actuals!$F:$F,Actuals!$A:$A,$A490,Actuals!$D:$D,$D490,Actuals!$B:$B,EOMONTH(DATE(2025,$C490-1,1),0))/SUMIFS(Actuals!$F:$F,Actuals!$A:$A,$A490,Actuals!$D:$D,$D490,Actuals!$B:$B,EOMONTH(DATE(2024,$C490-1,1),0)),
 SUMIFS(Actuals!$F:$F,Actuals!$A:$A,$A490,Actuals!$D:$D,$D490,Actuals!$B:$B,EOMONTH(DATE(2025,$C490-2,1),0))/SUMIFS(Actuals!$F:$F,Actuals!$A:$A,$A490,Actuals!$D:$D,$D490,Actuals!$B:$B,EOMONTH(DATE(2024,$C490-2,1),0)),
 SUMIFS(Actuals!$F:$F,Actuals!$A:$A,$A490,Actuals!$D:$D,$D490,Actuals!$B:$B,EOMONTH(DATE(2025,$C490-3,1),0))/SUMIFS(Actuals!$F:$F,Actuals!$A:$A,$A490,Actuals!$D:$D,$D490,Actuals!$B:$B,EOMONTH(DATE(2024,$C490-3,1),0))
)</f>
        <v>0.88717917159305226</v>
      </c>
      <c r="P490" s="29">
        <f t="shared" si="42"/>
        <v>75534.168515680984</v>
      </c>
      <c r="Q490" s="2">
        <f t="shared" si="43"/>
        <v>0.25468706007283837</v>
      </c>
      <c r="R490" s="29" t="str">
        <f t="shared" si="44"/>
        <v>1 train date (May-Aug)</v>
      </c>
      <c r="S490" s="29">
        <f t="shared" si="45"/>
        <v>0.97740808992841244</v>
      </c>
      <c r="T490" s="29">
        <f t="shared" si="46"/>
        <v>65754.636602488768</v>
      </c>
      <c r="U490" s="2">
        <f t="shared" si="47"/>
        <v>9.2240681352136325E-2</v>
      </c>
    </row>
    <row r="491" spans="1:21">
      <c r="A491">
        <v>9652</v>
      </c>
      <c r="B491" s="1">
        <v>45930</v>
      </c>
      <c r="C491">
        <v>8</v>
      </c>
      <c r="D491">
        <v>51</v>
      </c>
      <c r="E491" t="s">
        <v>7</v>
      </c>
      <c r="F491" s="3">
        <v>68512.499999999985</v>
      </c>
      <c r="G491" s="3">
        <v>60201.599999999999</v>
      </c>
      <c r="H491">
        <v>1</v>
      </c>
      <c r="I491" s="3">
        <v>8310.8999999999869</v>
      </c>
      <c r="J491" s="3">
        <v>8310.8999999999869</v>
      </c>
      <c r="K491" s="2">
        <v>0.13805114814224201</v>
      </c>
      <c r="L491" s="6">
        <v>0.13805114814224201</v>
      </c>
      <c r="M491" t="s">
        <v>30</v>
      </c>
      <c r="N491">
        <f>SUMIFS(Actuals!$F:$F,Actuals!$A:$A,$A491,Actuals!$D:$D,$D491,Actuals!$B:$B,EDATE($B491,-12))</f>
        <v>85139.7</v>
      </c>
      <c r="O491">
        <f>AVERAGE(SUMIFS(Actuals!$F:$F,Actuals!$A:$A,$A491,Actuals!$D:$D,$D491,Actuals!$B:$B,EOMONTH(DATE(2025,$C491-1,1),0))/SUMIFS(Actuals!$F:$F,Actuals!$A:$A,$A491,Actuals!$D:$D,$D491,Actuals!$B:$B,EOMONTH(DATE(2024,$C491-1,1),0)),
 SUMIFS(Actuals!$F:$F,Actuals!$A:$A,$A491,Actuals!$D:$D,$D491,Actuals!$B:$B,EOMONTH(DATE(2025,$C491-2,1),0))/SUMIFS(Actuals!$F:$F,Actuals!$A:$A,$A491,Actuals!$D:$D,$D491,Actuals!$B:$B,EOMONTH(DATE(2024,$C491-2,1),0)),
 SUMIFS(Actuals!$F:$F,Actuals!$A:$A,$A491,Actuals!$D:$D,$D491,Actuals!$B:$B,EOMONTH(DATE(2025,$C491-3,1),0))/SUMIFS(Actuals!$F:$F,Actuals!$A:$A,$A491,Actuals!$D:$D,$D491,Actuals!$B:$B,EOMONTH(DATE(2024,$C491-3,1),0))
)</f>
        <v>0.77680279167754629</v>
      </c>
      <c r="P491" s="29">
        <f t="shared" si="42"/>
        <v>66136.756642588793</v>
      </c>
      <c r="Q491" s="2">
        <f t="shared" si="43"/>
        <v>9.8588021623823852E-2</v>
      </c>
      <c r="R491" s="29" t="str">
        <f t="shared" si="44"/>
        <v>1 train date (May-Aug)</v>
      </c>
      <c r="S491" s="29">
        <f t="shared" si="45"/>
        <v>0.97740808992841244</v>
      </c>
      <c r="T491" s="29">
        <f t="shared" si="46"/>
        <v>66964.67176122035</v>
      </c>
      <c r="U491" s="2">
        <f t="shared" si="47"/>
        <v>0.11234039894654547</v>
      </c>
    </row>
    <row r="492" spans="1:21">
      <c r="A492">
        <v>9652</v>
      </c>
      <c r="B492" s="1">
        <v>45930</v>
      </c>
      <c r="C492">
        <v>9</v>
      </c>
      <c r="D492">
        <v>51</v>
      </c>
      <c r="E492" t="s">
        <v>7</v>
      </c>
      <c r="F492" s="3">
        <v>67500</v>
      </c>
      <c r="G492" s="3">
        <v>60201.599999999999</v>
      </c>
      <c r="H492">
        <v>0</v>
      </c>
      <c r="I492" s="3">
        <v>7298.4000000000015</v>
      </c>
      <c r="J492" s="3">
        <v>7298.4000000000015</v>
      </c>
      <c r="K492" s="2">
        <v>0.121232658268219</v>
      </c>
      <c r="L492" s="6">
        <v>0.121232658268219</v>
      </c>
      <c r="M492" t="s">
        <v>30</v>
      </c>
      <c r="N492">
        <f>SUMIFS(Actuals!$F:$F,Actuals!$A:$A,$A492,Actuals!$D:$D,$D492,Actuals!$B:$B,EDATE($B492,-12))</f>
        <v>85139.7</v>
      </c>
      <c r="O492">
        <f>AVERAGE(SUMIFS(Actuals!$F:$F,Actuals!$A:$A,$A492,Actuals!$D:$D,$D492,Actuals!$B:$B,EOMONTH(DATE(2025,$C492-1,1),0))/SUMIFS(Actuals!$F:$F,Actuals!$A:$A,$A492,Actuals!$D:$D,$D492,Actuals!$B:$B,EOMONTH(DATE(2024,$C492-1,1),0)),
 SUMIFS(Actuals!$F:$F,Actuals!$A:$A,$A492,Actuals!$D:$D,$D492,Actuals!$B:$B,EOMONTH(DATE(2025,$C492-2,1),0))/SUMIFS(Actuals!$F:$F,Actuals!$A:$A,$A492,Actuals!$D:$D,$D492,Actuals!$B:$B,EOMONTH(DATE(2024,$C492-2,1),0)),
 SUMIFS(Actuals!$F:$F,Actuals!$A:$A,$A492,Actuals!$D:$D,$D492,Actuals!$B:$B,EOMONTH(DATE(2025,$C492-3,1),0))/SUMIFS(Actuals!$F:$F,Actuals!$A:$A,$A492,Actuals!$D:$D,$D492,Actuals!$B:$B,EOMONTH(DATE(2024,$C492-3,1),0))
)</f>
        <v>0.74002134994594326</v>
      </c>
      <c r="P492" s="29">
        <f t="shared" si="42"/>
        <v>63005.195727992621</v>
      </c>
      <c r="Q492" s="2">
        <f t="shared" si="43"/>
        <v>4.6570119863801336E-2</v>
      </c>
      <c r="R492" s="29" t="str">
        <f t="shared" si="44"/>
        <v>2 Test data (Sep-Nov)</v>
      </c>
      <c r="S492" s="29">
        <f t="shared" si="45"/>
        <v>0.97740808992841244</v>
      </c>
      <c r="T492" s="29">
        <f t="shared" si="46"/>
        <v>65975.046070167838</v>
      </c>
      <c r="U492" s="2">
        <f t="shared" si="47"/>
        <v>9.5901870883296131E-2</v>
      </c>
    </row>
    <row r="493" spans="1:21">
      <c r="A493">
        <v>9652</v>
      </c>
      <c r="B493" s="1">
        <v>45961</v>
      </c>
      <c r="C493">
        <v>5</v>
      </c>
      <c r="D493">
        <v>51</v>
      </c>
      <c r="E493" t="s">
        <v>7</v>
      </c>
      <c r="F493" s="3">
        <v>60266.945425781239</v>
      </c>
      <c r="G493" s="3">
        <v>63788.399999999994</v>
      </c>
      <c r="H493">
        <v>5</v>
      </c>
      <c r="I493" s="3">
        <v>-3521.4545742187547</v>
      </c>
      <c r="J493" s="3">
        <v>3521.4545742187547</v>
      </c>
      <c r="K493" s="2">
        <v>5.5205250080245898E-2</v>
      </c>
      <c r="L493" s="6">
        <v>-5.5205250080245898E-2</v>
      </c>
      <c r="M493" t="s">
        <v>30</v>
      </c>
      <c r="N493">
        <f>SUMIFS(Actuals!$F:$F,Actuals!$A:$A,$A493,Actuals!$D:$D,$D493,Actuals!$B:$B,EDATE($B493,-12))</f>
        <v>69319.5</v>
      </c>
      <c r="O493">
        <f>AVERAGE(SUMIFS(Actuals!$F:$F,Actuals!$A:$A,$A493,Actuals!$D:$D,$D493,Actuals!$B:$B,EOMONTH(DATE(2025,$C493-1,1),0))/SUMIFS(Actuals!$F:$F,Actuals!$A:$A,$A493,Actuals!$D:$D,$D493,Actuals!$B:$B,EOMONTH(DATE(2024,$C493-1,1),0)),
 SUMIFS(Actuals!$F:$F,Actuals!$A:$A,$A493,Actuals!$D:$D,$D493,Actuals!$B:$B,EOMONTH(DATE(2025,$C493-2,1),0))/SUMIFS(Actuals!$F:$F,Actuals!$A:$A,$A493,Actuals!$D:$D,$D493,Actuals!$B:$B,EOMONTH(DATE(2024,$C493-2,1),0)),
 SUMIFS(Actuals!$F:$F,Actuals!$A:$A,$A493,Actuals!$D:$D,$D493,Actuals!$B:$B,EOMONTH(DATE(2025,$C493-3,1),0))/SUMIFS(Actuals!$F:$F,Actuals!$A:$A,$A493,Actuals!$D:$D,$D493,Actuals!$B:$B,EOMONTH(DATE(2024,$C493-3,1),0))
)</f>
        <v>0.96035094027256296</v>
      </c>
      <c r="P493" s="29">
        <f t="shared" si="42"/>
        <v>66571.047004223932</v>
      </c>
      <c r="Q493" s="2">
        <f t="shared" si="43"/>
        <v>4.3623088276613591E-2</v>
      </c>
      <c r="R493" s="29" t="str">
        <f t="shared" si="44"/>
        <v>1 train date (May-Aug)</v>
      </c>
      <c r="S493" s="29">
        <f t="shared" si="45"/>
        <v>0.97740808992841244</v>
      </c>
      <c r="T493" s="29">
        <f t="shared" si="46"/>
        <v>58905.400014432715</v>
      </c>
      <c r="U493" s="2">
        <f t="shared" si="47"/>
        <v>7.6549968106540994E-2</v>
      </c>
    </row>
    <row r="494" spans="1:21">
      <c r="A494">
        <v>9652</v>
      </c>
      <c r="B494" s="1">
        <v>45961</v>
      </c>
      <c r="C494">
        <v>6</v>
      </c>
      <c r="D494">
        <v>51</v>
      </c>
      <c r="E494" t="s">
        <v>7</v>
      </c>
      <c r="F494" s="3">
        <v>75681.746347425607</v>
      </c>
      <c r="G494" s="3">
        <v>63788.399999999994</v>
      </c>
      <c r="H494">
        <v>4</v>
      </c>
      <c r="I494" s="3">
        <v>11893.346347425613</v>
      </c>
      <c r="J494" s="3">
        <v>11893.346347425613</v>
      </c>
      <c r="K494" s="2">
        <v>0.18644998694787199</v>
      </c>
      <c r="L494" s="6">
        <v>0.18644998694787199</v>
      </c>
      <c r="M494" t="s">
        <v>30</v>
      </c>
      <c r="N494">
        <f>SUMIFS(Actuals!$F:$F,Actuals!$A:$A,$A494,Actuals!$D:$D,$D494,Actuals!$B:$B,EDATE($B494,-12))</f>
        <v>69319.5</v>
      </c>
      <c r="O494">
        <f>AVERAGE(SUMIFS(Actuals!$F:$F,Actuals!$A:$A,$A494,Actuals!$D:$D,$D494,Actuals!$B:$B,EOMONTH(DATE(2025,$C494-1,1),0))/SUMIFS(Actuals!$F:$F,Actuals!$A:$A,$A494,Actuals!$D:$D,$D494,Actuals!$B:$B,EOMONTH(DATE(2024,$C494-1,1),0)),
 SUMIFS(Actuals!$F:$F,Actuals!$A:$A,$A494,Actuals!$D:$D,$D494,Actuals!$B:$B,EOMONTH(DATE(2025,$C494-2,1),0))/SUMIFS(Actuals!$F:$F,Actuals!$A:$A,$A494,Actuals!$D:$D,$D494,Actuals!$B:$B,EOMONTH(DATE(2024,$C494-2,1),0)),
 SUMIFS(Actuals!$F:$F,Actuals!$A:$A,$A494,Actuals!$D:$D,$D494,Actuals!$B:$B,EOMONTH(DATE(2025,$C494-3,1),0))/SUMIFS(Actuals!$F:$F,Actuals!$A:$A,$A494,Actuals!$D:$D,$D494,Actuals!$B:$B,EOMONTH(DATE(2024,$C494-3,1),0))
)</f>
        <v>0.96048001609814548</v>
      </c>
      <c r="P494" s="29">
        <f t="shared" si="42"/>
        <v>66579.994475915402</v>
      </c>
      <c r="Q494" s="2">
        <f t="shared" si="43"/>
        <v>4.3763356282888556E-2</v>
      </c>
      <c r="R494" s="29" t="str">
        <f t="shared" si="44"/>
        <v>1 train date (May-Aug)</v>
      </c>
      <c r="S494" s="29">
        <f t="shared" si="45"/>
        <v>0.97740808992841244</v>
      </c>
      <c r="T494" s="29">
        <f t="shared" si="46"/>
        <v>73971.951139883866</v>
      </c>
      <c r="U494" s="2">
        <f t="shared" si="47"/>
        <v>0.15964581553830903</v>
      </c>
    </row>
    <row r="495" spans="1:21">
      <c r="A495">
        <v>9652</v>
      </c>
      <c r="B495" s="1">
        <v>45961</v>
      </c>
      <c r="C495">
        <v>7</v>
      </c>
      <c r="D495">
        <v>51</v>
      </c>
      <c r="E495" t="s">
        <v>7</v>
      </c>
      <c r="F495" s="3">
        <v>67652.61347987756</v>
      </c>
      <c r="G495" s="3">
        <v>63788.399999999994</v>
      </c>
      <c r="H495">
        <v>3</v>
      </c>
      <c r="I495" s="3">
        <v>3864.213479877566</v>
      </c>
      <c r="J495" s="3">
        <v>3864.213479877566</v>
      </c>
      <c r="K495" s="2">
        <v>6.0578623697687399E-2</v>
      </c>
      <c r="L495" s="6">
        <v>6.0578623697687399E-2</v>
      </c>
      <c r="M495" t="s">
        <v>30</v>
      </c>
      <c r="N495">
        <f>SUMIFS(Actuals!$F:$F,Actuals!$A:$A,$A495,Actuals!$D:$D,$D495,Actuals!$B:$B,EDATE($B495,-12))</f>
        <v>69319.5</v>
      </c>
      <c r="O495">
        <f>AVERAGE(SUMIFS(Actuals!$F:$F,Actuals!$A:$A,$A495,Actuals!$D:$D,$D495,Actuals!$B:$B,EOMONTH(DATE(2025,$C495-1,1),0))/SUMIFS(Actuals!$F:$F,Actuals!$A:$A,$A495,Actuals!$D:$D,$D495,Actuals!$B:$B,EOMONTH(DATE(2024,$C495-1,1),0)),
 SUMIFS(Actuals!$F:$F,Actuals!$A:$A,$A495,Actuals!$D:$D,$D495,Actuals!$B:$B,EOMONTH(DATE(2025,$C495-2,1),0))/SUMIFS(Actuals!$F:$F,Actuals!$A:$A,$A495,Actuals!$D:$D,$D495,Actuals!$B:$B,EOMONTH(DATE(2024,$C495-2,1),0)),
 SUMIFS(Actuals!$F:$F,Actuals!$A:$A,$A495,Actuals!$D:$D,$D495,Actuals!$B:$B,EOMONTH(DATE(2025,$C495-3,1),0))/SUMIFS(Actuals!$F:$F,Actuals!$A:$A,$A495,Actuals!$D:$D,$D495,Actuals!$B:$B,EOMONTH(DATE(2024,$C495-3,1),0))
)</f>
        <v>0.88717917159305226</v>
      </c>
      <c r="P495" s="29">
        <f t="shared" si="42"/>
        <v>61498.816585244589</v>
      </c>
      <c r="Q495" s="2">
        <f t="shared" si="43"/>
        <v>3.5893413453784787E-2</v>
      </c>
      <c r="R495" s="29" t="str">
        <f t="shared" si="44"/>
        <v>1 train date (May-Aug)</v>
      </c>
      <c r="S495" s="29">
        <f t="shared" si="45"/>
        <v>0.97740808992841244</v>
      </c>
      <c r="T495" s="29">
        <f t="shared" si="46"/>
        <v>66124.211720032297</v>
      </c>
      <c r="U495" s="2">
        <f t="shared" si="47"/>
        <v>3.6618126807261245E-2</v>
      </c>
    </row>
    <row r="496" spans="1:21">
      <c r="A496">
        <v>9652</v>
      </c>
      <c r="B496" s="1">
        <v>45961</v>
      </c>
      <c r="C496">
        <v>8</v>
      </c>
      <c r="D496">
        <v>51</v>
      </c>
      <c r="E496" t="s">
        <v>7</v>
      </c>
      <c r="F496" s="3">
        <v>69540.187499999985</v>
      </c>
      <c r="G496" s="3">
        <v>63788.399999999994</v>
      </c>
      <c r="H496">
        <v>2</v>
      </c>
      <c r="I496" s="3">
        <v>5751.7874999999913</v>
      </c>
      <c r="J496" s="3">
        <v>5751.7874999999913</v>
      </c>
      <c r="K496" s="2">
        <v>9.0169803600654505E-2</v>
      </c>
      <c r="L496" s="6">
        <v>9.0169803600654505E-2</v>
      </c>
      <c r="M496" t="s">
        <v>30</v>
      </c>
      <c r="N496">
        <f>SUMIFS(Actuals!$F:$F,Actuals!$A:$A,$A496,Actuals!$D:$D,$D496,Actuals!$B:$B,EDATE($B496,-12))</f>
        <v>69319.5</v>
      </c>
      <c r="O496">
        <f>AVERAGE(SUMIFS(Actuals!$F:$F,Actuals!$A:$A,$A496,Actuals!$D:$D,$D496,Actuals!$B:$B,EOMONTH(DATE(2025,$C496-1,1),0))/SUMIFS(Actuals!$F:$F,Actuals!$A:$A,$A496,Actuals!$D:$D,$D496,Actuals!$B:$B,EOMONTH(DATE(2024,$C496-1,1),0)),
 SUMIFS(Actuals!$F:$F,Actuals!$A:$A,$A496,Actuals!$D:$D,$D496,Actuals!$B:$B,EOMONTH(DATE(2025,$C496-2,1),0))/SUMIFS(Actuals!$F:$F,Actuals!$A:$A,$A496,Actuals!$D:$D,$D496,Actuals!$B:$B,EOMONTH(DATE(2024,$C496-2,1),0)),
 SUMIFS(Actuals!$F:$F,Actuals!$A:$A,$A496,Actuals!$D:$D,$D496,Actuals!$B:$B,EOMONTH(DATE(2025,$C496-3,1),0))/SUMIFS(Actuals!$F:$F,Actuals!$A:$A,$A496,Actuals!$D:$D,$D496,Actuals!$B:$B,EOMONTH(DATE(2024,$C496-3,1),0))
)</f>
        <v>0.77680279167754629</v>
      </c>
      <c r="P496" s="29">
        <f t="shared" si="42"/>
        <v>53847.581117691669</v>
      </c>
      <c r="Q496" s="2">
        <f t="shared" si="43"/>
        <v>0.15584054283080195</v>
      </c>
      <c r="R496" s="29" t="str">
        <f t="shared" si="44"/>
        <v>1 train date (May-Aug)</v>
      </c>
      <c r="S496" s="29">
        <f t="shared" si="45"/>
        <v>0.97740808992841244</v>
      </c>
      <c r="T496" s="29">
        <f t="shared" si="46"/>
        <v>67969.141837638643</v>
      </c>
      <c r="U496" s="2">
        <f t="shared" si="47"/>
        <v>6.5540785434948193E-2</v>
      </c>
    </row>
    <row r="497" spans="1:21">
      <c r="A497">
        <v>9652</v>
      </c>
      <c r="B497" s="1">
        <v>45961</v>
      </c>
      <c r="C497">
        <v>9</v>
      </c>
      <c r="D497">
        <v>51</v>
      </c>
      <c r="E497" t="s">
        <v>7</v>
      </c>
      <c r="F497" s="3">
        <v>68512.499999999985</v>
      </c>
      <c r="G497" s="3">
        <v>63788.399999999994</v>
      </c>
      <c r="H497">
        <v>1</v>
      </c>
      <c r="I497" s="3">
        <v>4724.0999999999913</v>
      </c>
      <c r="J497" s="3">
        <v>4724.0999999999913</v>
      </c>
      <c r="K497" s="2">
        <v>7.4058919803600506E-2</v>
      </c>
      <c r="L497" s="6">
        <v>7.4058919803600506E-2</v>
      </c>
      <c r="M497" t="s">
        <v>30</v>
      </c>
      <c r="N497">
        <f>SUMIFS(Actuals!$F:$F,Actuals!$A:$A,$A497,Actuals!$D:$D,$D497,Actuals!$B:$B,EDATE($B497,-12))</f>
        <v>69319.5</v>
      </c>
      <c r="O497">
        <f>AVERAGE(SUMIFS(Actuals!$F:$F,Actuals!$A:$A,$A497,Actuals!$D:$D,$D497,Actuals!$B:$B,EOMONTH(DATE(2025,$C497-1,1),0))/SUMIFS(Actuals!$F:$F,Actuals!$A:$A,$A497,Actuals!$D:$D,$D497,Actuals!$B:$B,EOMONTH(DATE(2024,$C497-1,1),0)),
 SUMIFS(Actuals!$F:$F,Actuals!$A:$A,$A497,Actuals!$D:$D,$D497,Actuals!$B:$B,EOMONTH(DATE(2025,$C497-2,1),0))/SUMIFS(Actuals!$F:$F,Actuals!$A:$A,$A497,Actuals!$D:$D,$D497,Actuals!$B:$B,EOMONTH(DATE(2024,$C497-2,1),0)),
 SUMIFS(Actuals!$F:$F,Actuals!$A:$A,$A497,Actuals!$D:$D,$D497,Actuals!$B:$B,EOMONTH(DATE(2025,$C497-3,1),0))/SUMIFS(Actuals!$F:$F,Actuals!$A:$A,$A497,Actuals!$D:$D,$D497,Actuals!$B:$B,EOMONTH(DATE(2024,$C497-3,1),0))
)</f>
        <v>0.74002134994594326</v>
      </c>
      <c r="P497" s="29">
        <f t="shared" si="42"/>
        <v>51297.909967577812</v>
      </c>
      <c r="Q497" s="2">
        <f t="shared" si="43"/>
        <v>0.19581130789331888</v>
      </c>
      <c r="R497" s="29" t="str">
        <f t="shared" si="44"/>
        <v>2 Test data (Sep-Nov)</v>
      </c>
      <c r="S497" s="29">
        <f t="shared" si="45"/>
        <v>0.97740808992841244</v>
      </c>
      <c r="T497" s="29">
        <f t="shared" si="46"/>
        <v>66964.67176122035</v>
      </c>
      <c r="U497" s="2">
        <f t="shared" si="47"/>
        <v>4.9793877275811214E-2</v>
      </c>
    </row>
    <row r="498" spans="1:21">
      <c r="A498">
        <v>9652</v>
      </c>
      <c r="B498" s="1">
        <v>45961</v>
      </c>
      <c r="C498">
        <v>10</v>
      </c>
      <c r="D498">
        <v>51</v>
      </c>
      <c r="E498" t="s">
        <v>7</v>
      </c>
      <c r="F498" s="3">
        <v>60803.615999999995</v>
      </c>
      <c r="G498" s="3">
        <v>63788.399999999994</v>
      </c>
      <c r="H498">
        <v>0</v>
      </c>
      <c r="I498" s="3">
        <v>-2984.7839999999997</v>
      </c>
      <c r="J498" s="3">
        <v>2984.7839999999997</v>
      </c>
      <c r="K498" s="2">
        <v>4.6791955904208302E-2</v>
      </c>
      <c r="L498" s="6">
        <v>-4.6791955904208302E-2</v>
      </c>
      <c r="M498" t="s">
        <v>30</v>
      </c>
      <c r="N498">
        <f>SUMIFS(Actuals!$F:$F,Actuals!$A:$A,$A498,Actuals!$D:$D,$D498,Actuals!$B:$B,EDATE($B498,-12))</f>
        <v>69319.5</v>
      </c>
      <c r="O498">
        <f>AVERAGE(SUMIFS(Actuals!$F:$F,Actuals!$A:$A,$A498,Actuals!$D:$D,$D498,Actuals!$B:$B,EOMONTH(DATE(2025,$C498-1,1),0))/SUMIFS(Actuals!$F:$F,Actuals!$A:$A,$A498,Actuals!$D:$D,$D498,Actuals!$B:$B,EOMONTH(DATE(2024,$C498-1,1),0)),
 SUMIFS(Actuals!$F:$F,Actuals!$A:$A,$A498,Actuals!$D:$D,$D498,Actuals!$B:$B,EOMONTH(DATE(2025,$C498-2,1),0))/SUMIFS(Actuals!$F:$F,Actuals!$A:$A,$A498,Actuals!$D:$D,$D498,Actuals!$B:$B,EOMONTH(DATE(2024,$C498-2,1),0)),
 SUMIFS(Actuals!$F:$F,Actuals!$A:$A,$A498,Actuals!$D:$D,$D498,Actuals!$B:$B,EOMONTH(DATE(2025,$C498-3,1),0))/SUMIFS(Actuals!$F:$F,Actuals!$A:$A,$A498,Actuals!$D:$D,$D498,Actuals!$B:$B,EOMONTH(DATE(2024,$C498-3,1),0))
)</f>
        <v>0.73489470322877137</v>
      </c>
      <c r="P498" s="29">
        <f t="shared" si="42"/>
        <v>50942.533380466819</v>
      </c>
      <c r="Q498" s="2">
        <f t="shared" si="43"/>
        <v>0.20138248677711271</v>
      </c>
      <c r="R498" s="29" t="str">
        <f t="shared" si="44"/>
        <v>2 Test data (Sep-Nov)</v>
      </c>
      <c r="S498" s="29">
        <f t="shared" si="45"/>
        <v>0.97740808992841244</v>
      </c>
      <c r="T498" s="29">
        <f t="shared" si="46"/>
        <v>59429.946175300654</v>
      </c>
      <c r="U498" s="2">
        <f t="shared" si="47"/>
        <v>6.8326746315934245E-2</v>
      </c>
    </row>
    <row r="499" spans="1:21">
      <c r="A499">
        <v>9652</v>
      </c>
      <c r="B499" s="1">
        <v>45991</v>
      </c>
      <c r="C499">
        <v>5</v>
      </c>
      <c r="D499">
        <v>51</v>
      </c>
      <c r="E499" t="s">
        <v>7</v>
      </c>
      <c r="F499" s="3">
        <v>58760.271790136707</v>
      </c>
      <c r="G499" s="3">
        <v>65604.3</v>
      </c>
      <c r="H499">
        <v>6</v>
      </c>
      <c r="I499" s="3">
        <v>-6844.0282098632961</v>
      </c>
      <c r="J499" s="3">
        <v>6844.0282098632961</v>
      </c>
      <c r="K499" s="2">
        <v>0.10432286008483101</v>
      </c>
      <c r="L499" s="6">
        <v>-0.10432286008483101</v>
      </c>
      <c r="M499" t="s">
        <v>30</v>
      </c>
      <c r="N499">
        <f>SUMIFS(Actuals!$F:$F,Actuals!$A:$A,$A499,Actuals!$D:$D,$D499,Actuals!$B:$B,EDATE($B499,-12))</f>
        <v>67779.899999999994</v>
      </c>
      <c r="O499">
        <f>AVERAGE(SUMIFS(Actuals!$F:$F,Actuals!$A:$A,$A499,Actuals!$D:$D,$D499,Actuals!$B:$B,EOMONTH(DATE(2025,$C499-1,1),0))/SUMIFS(Actuals!$F:$F,Actuals!$A:$A,$A499,Actuals!$D:$D,$D499,Actuals!$B:$B,EOMONTH(DATE(2024,$C499-1,1),0)),
 SUMIFS(Actuals!$F:$F,Actuals!$A:$A,$A499,Actuals!$D:$D,$D499,Actuals!$B:$B,EOMONTH(DATE(2025,$C499-2,1),0))/SUMIFS(Actuals!$F:$F,Actuals!$A:$A,$A499,Actuals!$D:$D,$D499,Actuals!$B:$B,EOMONTH(DATE(2024,$C499-2,1),0)),
 SUMIFS(Actuals!$F:$F,Actuals!$A:$A,$A499,Actuals!$D:$D,$D499,Actuals!$B:$B,EOMONTH(DATE(2025,$C499-3,1),0))/SUMIFS(Actuals!$F:$F,Actuals!$A:$A,$A499,Actuals!$D:$D,$D499,Actuals!$B:$B,EOMONTH(DATE(2024,$C499-3,1),0))
)</f>
        <v>0.96035094027256296</v>
      </c>
      <c r="P499" s="29">
        <f t="shared" si="42"/>
        <v>65092.490696580287</v>
      </c>
      <c r="Q499" s="2">
        <f t="shared" si="43"/>
        <v>7.8014597125449919E-3</v>
      </c>
      <c r="R499" s="29" t="str">
        <f t="shared" si="44"/>
        <v>1 train date (May-Aug)</v>
      </c>
      <c r="S499" s="29">
        <f t="shared" si="45"/>
        <v>0.97740808992841244</v>
      </c>
      <c r="T499" s="29">
        <f t="shared" si="46"/>
        <v>57432.765014071898</v>
      </c>
      <c r="U499" s="2">
        <f t="shared" si="47"/>
        <v>0.12455791748297146</v>
      </c>
    </row>
    <row r="500" spans="1:21">
      <c r="A500">
        <v>9652</v>
      </c>
      <c r="B500" s="1">
        <v>45991</v>
      </c>
      <c r="C500">
        <v>6</v>
      </c>
      <c r="D500">
        <v>51</v>
      </c>
      <c r="E500" t="s">
        <v>7</v>
      </c>
      <c r="F500" s="3">
        <v>76103.641205402091</v>
      </c>
      <c r="G500" s="3">
        <v>65604.3</v>
      </c>
      <c r="H500">
        <v>5</v>
      </c>
      <c r="I500" s="3">
        <v>10499.341205402088</v>
      </c>
      <c r="J500" s="3">
        <v>10499.341205402088</v>
      </c>
      <c r="K500" s="2">
        <v>0.16004044255333999</v>
      </c>
      <c r="L500" s="6">
        <v>0.16004044255333999</v>
      </c>
      <c r="M500" t="s">
        <v>30</v>
      </c>
      <c r="N500">
        <f>SUMIFS(Actuals!$F:$F,Actuals!$A:$A,$A500,Actuals!$D:$D,$D500,Actuals!$B:$B,EDATE($B500,-12))</f>
        <v>67779.899999999994</v>
      </c>
      <c r="O500">
        <f>AVERAGE(SUMIFS(Actuals!$F:$F,Actuals!$A:$A,$A500,Actuals!$D:$D,$D500,Actuals!$B:$B,EOMONTH(DATE(2025,$C500-1,1),0))/SUMIFS(Actuals!$F:$F,Actuals!$A:$A,$A500,Actuals!$D:$D,$D500,Actuals!$B:$B,EOMONTH(DATE(2024,$C500-1,1),0)),
 SUMIFS(Actuals!$F:$F,Actuals!$A:$A,$A500,Actuals!$D:$D,$D500,Actuals!$B:$B,EOMONTH(DATE(2025,$C500-2,1),0))/SUMIFS(Actuals!$F:$F,Actuals!$A:$A,$A500,Actuals!$D:$D,$D500,Actuals!$B:$B,EOMONTH(DATE(2024,$C500-2,1),0)),
 SUMIFS(Actuals!$F:$F,Actuals!$A:$A,$A500,Actuals!$D:$D,$D500,Actuals!$B:$B,EOMONTH(DATE(2025,$C500-3,1),0))/SUMIFS(Actuals!$F:$F,Actuals!$A:$A,$A500,Actuals!$D:$D,$D500,Actuals!$B:$B,EOMONTH(DATE(2024,$C500-3,1),0))
)</f>
        <v>0.96048001609814548</v>
      </c>
      <c r="P500" s="29">
        <f t="shared" si="42"/>
        <v>65101.239443130682</v>
      </c>
      <c r="Q500" s="2">
        <f t="shared" si="43"/>
        <v>7.6681034150096992E-3</v>
      </c>
      <c r="R500" s="29" t="str">
        <f t="shared" si="44"/>
        <v>1 train date (May-Aug)</v>
      </c>
      <c r="S500" s="29">
        <f t="shared" si="45"/>
        <v>0.97740808992841244</v>
      </c>
      <c r="T500" s="29">
        <f t="shared" si="46"/>
        <v>74384.314587169283</v>
      </c>
      <c r="U500" s="2">
        <f t="shared" si="47"/>
        <v>0.1338329131957704</v>
      </c>
    </row>
    <row r="501" spans="1:21">
      <c r="A501">
        <v>9652</v>
      </c>
      <c r="B501" s="1">
        <v>45991</v>
      </c>
      <c r="C501">
        <v>7</v>
      </c>
      <c r="D501">
        <v>51</v>
      </c>
      <c r="E501" t="s">
        <v>7</v>
      </c>
      <c r="F501" s="3">
        <v>68007.098649651874</v>
      </c>
      <c r="G501" s="3">
        <v>65604.3</v>
      </c>
      <c r="H501">
        <v>4</v>
      </c>
      <c r="I501" s="3">
        <v>2402.7986496518715</v>
      </c>
      <c r="J501" s="3">
        <v>2402.7986496518715</v>
      </c>
      <c r="K501" s="2">
        <v>3.6625627430699997E-2</v>
      </c>
      <c r="L501" s="6">
        <v>3.6625627430699997E-2</v>
      </c>
      <c r="M501" t="s">
        <v>30</v>
      </c>
      <c r="N501">
        <f>SUMIFS(Actuals!$F:$F,Actuals!$A:$A,$A501,Actuals!$D:$D,$D501,Actuals!$B:$B,EDATE($B501,-12))</f>
        <v>67779.899999999994</v>
      </c>
      <c r="O501">
        <f>AVERAGE(SUMIFS(Actuals!$F:$F,Actuals!$A:$A,$A501,Actuals!$D:$D,$D501,Actuals!$B:$B,EOMONTH(DATE(2025,$C501-1,1),0))/SUMIFS(Actuals!$F:$F,Actuals!$A:$A,$A501,Actuals!$D:$D,$D501,Actuals!$B:$B,EOMONTH(DATE(2024,$C501-1,1),0)),
 SUMIFS(Actuals!$F:$F,Actuals!$A:$A,$A501,Actuals!$D:$D,$D501,Actuals!$B:$B,EOMONTH(DATE(2025,$C501-2,1),0))/SUMIFS(Actuals!$F:$F,Actuals!$A:$A,$A501,Actuals!$D:$D,$D501,Actuals!$B:$B,EOMONTH(DATE(2024,$C501-2,1),0)),
 SUMIFS(Actuals!$F:$F,Actuals!$A:$A,$A501,Actuals!$D:$D,$D501,Actuals!$B:$B,EOMONTH(DATE(2025,$C501-3,1),0))/SUMIFS(Actuals!$F:$F,Actuals!$A:$A,$A501,Actuals!$D:$D,$D501,Actuals!$B:$B,EOMONTH(DATE(2024,$C501-3,1),0))
)</f>
        <v>0.88717917159305226</v>
      </c>
      <c r="P501" s="29">
        <f t="shared" si="42"/>
        <v>60132.915532659921</v>
      </c>
      <c r="Q501" s="2">
        <f t="shared" si="43"/>
        <v>8.3399784272373628E-2</v>
      </c>
      <c r="R501" s="29" t="str">
        <f t="shared" si="44"/>
        <v>1 train date (May-Aug)</v>
      </c>
      <c r="S501" s="29">
        <f t="shared" si="45"/>
        <v>0.97740808992841244</v>
      </c>
      <c r="T501" s="29">
        <f t="shared" si="46"/>
        <v>66470.688392729353</v>
      </c>
      <c r="U501" s="2">
        <f t="shared" si="47"/>
        <v>1.3206274477882547E-2</v>
      </c>
    </row>
    <row r="502" spans="1:21">
      <c r="A502">
        <v>9652</v>
      </c>
      <c r="B502" s="1">
        <v>45991</v>
      </c>
      <c r="C502">
        <v>8</v>
      </c>
      <c r="D502">
        <v>51</v>
      </c>
      <c r="E502" t="s">
        <v>7</v>
      </c>
      <c r="F502" s="3">
        <v>70583.290312499972</v>
      </c>
      <c r="G502" s="3">
        <v>65604.3</v>
      </c>
      <c r="H502">
        <v>3</v>
      </c>
      <c r="I502" s="3">
        <v>4978.9903124999691</v>
      </c>
      <c r="J502" s="3">
        <v>4978.9903124999691</v>
      </c>
      <c r="K502" s="2">
        <v>7.5894267791897299E-2</v>
      </c>
      <c r="L502" s="6">
        <v>7.5894267791897299E-2</v>
      </c>
      <c r="M502" t="s">
        <v>30</v>
      </c>
      <c r="N502">
        <f>SUMIFS(Actuals!$F:$F,Actuals!$A:$A,$A502,Actuals!$D:$D,$D502,Actuals!$B:$B,EDATE($B502,-12))</f>
        <v>67779.899999999994</v>
      </c>
      <c r="O502">
        <f>AVERAGE(SUMIFS(Actuals!$F:$F,Actuals!$A:$A,$A502,Actuals!$D:$D,$D502,Actuals!$B:$B,EOMONTH(DATE(2025,$C502-1,1),0))/SUMIFS(Actuals!$F:$F,Actuals!$A:$A,$A502,Actuals!$D:$D,$D502,Actuals!$B:$B,EOMONTH(DATE(2024,$C502-1,1),0)),
 SUMIFS(Actuals!$F:$F,Actuals!$A:$A,$A502,Actuals!$D:$D,$D502,Actuals!$B:$B,EOMONTH(DATE(2025,$C502-2,1),0))/SUMIFS(Actuals!$F:$F,Actuals!$A:$A,$A502,Actuals!$D:$D,$D502,Actuals!$B:$B,EOMONTH(DATE(2024,$C502-2,1),0)),
 SUMIFS(Actuals!$F:$F,Actuals!$A:$A,$A502,Actuals!$D:$D,$D502,Actuals!$B:$B,EOMONTH(DATE(2025,$C502-3,1),0))/SUMIFS(Actuals!$F:$F,Actuals!$A:$A,$A502,Actuals!$D:$D,$D502,Actuals!$B:$B,EOMONTH(DATE(2024,$C502-3,1),0))
)</f>
        <v>0.77680279167754629</v>
      </c>
      <c r="P502" s="29">
        <f t="shared" si="42"/>
        <v>52651.615539624916</v>
      </c>
      <c r="Q502" s="2">
        <f t="shared" si="43"/>
        <v>0.1974365165145438</v>
      </c>
      <c r="R502" s="29" t="str">
        <f t="shared" si="44"/>
        <v>1 train date (May-Aug)</v>
      </c>
      <c r="S502" s="29">
        <f t="shared" si="45"/>
        <v>0.97740808992841244</v>
      </c>
      <c r="T502" s="29">
        <f t="shared" si="46"/>
        <v>68988.678965203217</v>
      </c>
      <c r="U502" s="2">
        <f t="shared" si="47"/>
        <v>5.1587761247406244E-2</v>
      </c>
    </row>
    <row r="503" spans="1:21">
      <c r="A503">
        <v>9652</v>
      </c>
      <c r="B503" s="1">
        <v>45991</v>
      </c>
      <c r="C503">
        <v>9</v>
      </c>
      <c r="D503">
        <v>51</v>
      </c>
      <c r="E503" t="s">
        <v>7</v>
      </c>
      <c r="F503" s="3">
        <v>69540.187499999985</v>
      </c>
      <c r="G503" s="3">
        <v>65604.3</v>
      </c>
      <c r="H503">
        <v>2</v>
      </c>
      <c r="I503" s="3">
        <v>3935.8874999999825</v>
      </c>
      <c r="J503" s="3">
        <v>3935.8874999999825</v>
      </c>
      <c r="K503" s="2">
        <v>5.99943525043325E-2</v>
      </c>
      <c r="L503" s="6">
        <v>5.99943525043325E-2</v>
      </c>
      <c r="M503" t="s">
        <v>30</v>
      </c>
      <c r="N503">
        <f>SUMIFS(Actuals!$F:$F,Actuals!$A:$A,$A503,Actuals!$D:$D,$D503,Actuals!$B:$B,EDATE($B503,-12))</f>
        <v>67779.899999999994</v>
      </c>
      <c r="O503">
        <f>AVERAGE(SUMIFS(Actuals!$F:$F,Actuals!$A:$A,$A503,Actuals!$D:$D,$D503,Actuals!$B:$B,EOMONTH(DATE(2025,$C503-1,1),0))/SUMIFS(Actuals!$F:$F,Actuals!$A:$A,$A503,Actuals!$D:$D,$D503,Actuals!$B:$B,EOMONTH(DATE(2024,$C503-1,1),0)),
 SUMIFS(Actuals!$F:$F,Actuals!$A:$A,$A503,Actuals!$D:$D,$D503,Actuals!$B:$B,EOMONTH(DATE(2025,$C503-2,1),0))/SUMIFS(Actuals!$F:$F,Actuals!$A:$A,$A503,Actuals!$D:$D,$D503,Actuals!$B:$B,EOMONTH(DATE(2024,$C503-2,1),0)),
 SUMIFS(Actuals!$F:$F,Actuals!$A:$A,$A503,Actuals!$D:$D,$D503,Actuals!$B:$B,EOMONTH(DATE(2025,$C503-3,1),0))/SUMIFS(Actuals!$F:$F,Actuals!$A:$A,$A503,Actuals!$D:$D,$D503,Actuals!$B:$B,EOMONTH(DATE(2024,$C503-3,1),0))
)</f>
        <v>0.74002134994594326</v>
      </c>
      <c r="P503" s="29">
        <f t="shared" si="42"/>
        <v>50158.573097201035</v>
      </c>
      <c r="Q503" s="2">
        <f t="shared" si="43"/>
        <v>0.23543772135056645</v>
      </c>
      <c r="R503" s="29" t="str">
        <f t="shared" si="44"/>
        <v>2 Test data (Sep-Nov)</v>
      </c>
      <c r="S503" s="29">
        <f t="shared" si="45"/>
        <v>0.97740808992841244</v>
      </c>
      <c r="T503" s="29">
        <f t="shared" si="46"/>
        <v>67969.141837638643</v>
      </c>
      <c r="U503" s="2">
        <f t="shared" si="47"/>
        <v>3.6047055416163876E-2</v>
      </c>
    </row>
    <row r="504" spans="1:21">
      <c r="A504">
        <v>9652</v>
      </c>
      <c r="B504" s="1">
        <v>45991</v>
      </c>
      <c r="C504">
        <v>10</v>
      </c>
      <c r="D504">
        <v>51</v>
      </c>
      <c r="E504" t="s">
        <v>7</v>
      </c>
      <c r="F504" s="3">
        <v>61411.652159999998</v>
      </c>
      <c r="G504" s="3">
        <v>65604.3</v>
      </c>
      <c r="H504">
        <v>1</v>
      </c>
      <c r="I504" s="3">
        <v>-4192.6478400000051</v>
      </c>
      <c r="J504" s="3">
        <v>4192.6478400000051</v>
      </c>
      <c r="K504" s="2">
        <v>6.3908125534454394E-2</v>
      </c>
      <c r="L504" s="6">
        <v>-6.3908125534454394E-2</v>
      </c>
      <c r="M504" t="s">
        <v>30</v>
      </c>
      <c r="N504">
        <f>SUMIFS(Actuals!$F:$F,Actuals!$A:$A,$A504,Actuals!$D:$D,$D504,Actuals!$B:$B,EDATE($B504,-12))</f>
        <v>67779.899999999994</v>
      </c>
      <c r="O504">
        <f>AVERAGE(SUMIFS(Actuals!$F:$F,Actuals!$A:$A,$A504,Actuals!$D:$D,$D504,Actuals!$B:$B,EOMONTH(DATE(2025,$C504-1,1),0))/SUMIFS(Actuals!$F:$F,Actuals!$A:$A,$A504,Actuals!$D:$D,$D504,Actuals!$B:$B,EOMONTH(DATE(2024,$C504-1,1),0)),
 SUMIFS(Actuals!$F:$F,Actuals!$A:$A,$A504,Actuals!$D:$D,$D504,Actuals!$B:$B,EOMONTH(DATE(2025,$C504-2,1),0))/SUMIFS(Actuals!$F:$F,Actuals!$A:$A,$A504,Actuals!$D:$D,$D504,Actuals!$B:$B,EOMONTH(DATE(2024,$C504-2,1),0)),
 SUMIFS(Actuals!$F:$F,Actuals!$A:$A,$A504,Actuals!$D:$D,$D504,Actuals!$B:$B,EOMONTH(DATE(2025,$C504-3,1),0))/SUMIFS(Actuals!$F:$F,Actuals!$A:$A,$A504,Actuals!$D:$D,$D504,Actuals!$B:$B,EOMONTH(DATE(2024,$C504-3,1),0))
)</f>
        <v>0.73489470322877137</v>
      </c>
      <c r="P504" s="29">
        <f t="shared" si="42"/>
        <v>49811.089495375796</v>
      </c>
      <c r="Q504" s="2">
        <f t="shared" si="43"/>
        <v>0.2407343802864173</v>
      </c>
      <c r="R504" s="29" t="str">
        <f t="shared" si="44"/>
        <v>2 Test data (Sep-Nov)</v>
      </c>
      <c r="S504" s="29">
        <f t="shared" si="45"/>
        <v>0.97740808992841244</v>
      </c>
      <c r="T504" s="29">
        <f t="shared" si="46"/>
        <v>60024.24563705366</v>
      </c>
      <c r="U504" s="2">
        <f t="shared" si="47"/>
        <v>8.5056228981123833E-2</v>
      </c>
    </row>
    <row r="505" spans="1:21">
      <c r="A505">
        <v>9652</v>
      </c>
      <c r="B505" s="1">
        <v>45991</v>
      </c>
      <c r="C505">
        <v>11</v>
      </c>
      <c r="D505">
        <v>51</v>
      </c>
      <c r="E505" t="s">
        <v>7</v>
      </c>
      <c r="F505" s="3">
        <v>62611.799999999996</v>
      </c>
      <c r="G505" s="3">
        <v>65604.3</v>
      </c>
      <c r="H505">
        <v>0</v>
      </c>
      <c r="I505" s="3">
        <v>-2992.5000000000073</v>
      </c>
      <c r="J505" s="3">
        <v>2992.5000000000073</v>
      </c>
      <c r="K505" s="2">
        <v>4.5614388081269198E-2</v>
      </c>
      <c r="L505" s="6">
        <v>-4.5614388081269198E-2</v>
      </c>
      <c r="M505" t="s">
        <v>30</v>
      </c>
      <c r="N505">
        <f>SUMIFS(Actuals!$F:$F,Actuals!$A:$A,$A505,Actuals!$D:$D,$D505,Actuals!$B:$B,EDATE($B505,-12))</f>
        <v>67779.899999999994</v>
      </c>
      <c r="O505">
        <f>AVERAGE(SUMIFS(Actuals!$F:$F,Actuals!$A:$A,$A505,Actuals!$D:$D,$D505,Actuals!$B:$B,EOMONTH(DATE(2025,$C505-1,1),0))/SUMIFS(Actuals!$F:$F,Actuals!$A:$A,$A505,Actuals!$D:$D,$D505,Actuals!$B:$B,EOMONTH(DATE(2024,$C505-1,1),0)),
 SUMIFS(Actuals!$F:$F,Actuals!$A:$A,$A505,Actuals!$D:$D,$D505,Actuals!$B:$B,EOMONTH(DATE(2025,$C505-2,1),0))/SUMIFS(Actuals!$F:$F,Actuals!$A:$A,$A505,Actuals!$D:$D,$D505,Actuals!$B:$B,EOMONTH(DATE(2024,$C505-2,1),0)),
 SUMIFS(Actuals!$F:$F,Actuals!$A:$A,$A505,Actuals!$D:$D,$D505,Actuals!$B:$B,EOMONTH(DATE(2025,$C505-3,1),0))/SUMIFS(Actuals!$F:$F,Actuals!$A:$A,$A505,Actuals!$D:$D,$D505,Actuals!$B:$B,EOMONTH(DATE(2024,$C505-3,1),0))
)</f>
        <v>0.83186219622893753</v>
      </c>
      <c r="P505" s="29">
        <f t="shared" si="42"/>
        <v>56383.536474177759</v>
      </c>
      <c r="Q505" s="2">
        <f t="shared" si="43"/>
        <v>0.14055120664075743</v>
      </c>
      <c r="R505" s="29" t="str">
        <f t="shared" si="44"/>
        <v>2 Test data (Sep-Nov)</v>
      </c>
      <c r="S505" s="29">
        <f t="shared" si="45"/>
        <v>0.97740808992841244</v>
      </c>
      <c r="T505" s="29">
        <f t="shared" si="46"/>
        <v>61197.27984497977</v>
      </c>
      <c r="U505" s="2">
        <f t="shared" si="47"/>
        <v>6.71757819993542E-2</v>
      </c>
    </row>
    <row r="506" spans="1:21">
      <c r="A506">
        <v>9656</v>
      </c>
      <c r="B506" s="1">
        <v>45808</v>
      </c>
      <c r="C506">
        <v>5</v>
      </c>
      <c r="D506">
        <v>51</v>
      </c>
      <c r="E506" t="s">
        <v>7</v>
      </c>
      <c r="F506" s="3">
        <v>881966.01935124095</v>
      </c>
      <c r="G506" s="3">
        <v>887374.79999999993</v>
      </c>
      <c r="H506">
        <v>0</v>
      </c>
      <c r="I506" s="3">
        <v>-5408.7806487589842</v>
      </c>
      <c r="J506" s="3">
        <v>5408.7806487589842</v>
      </c>
      <c r="K506" s="2">
        <v>6.0952605919832098E-3</v>
      </c>
      <c r="L506" s="6">
        <v>-6.0952605919832098E-3</v>
      </c>
      <c r="M506" t="s">
        <v>32</v>
      </c>
      <c r="N506">
        <f>SUMIFS(Actuals!$F:$F,Actuals!$A:$A,$A506,Actuals!$D:$D,$D506,Actuals!$B:$B,EDATE($B506,-12))</f>
        <v>875635.79999999993</v>
      </c>
      <c r="O506">
        <f>AVERAGE(SUMIFS(Actuals!$F:$F,Actuals!$A:$A,$A506,Actuals!$D:$D,$D506,Actuals!$B:$B,EOMONTH(DATE(2025,$C506-1,1),0))/SUMIFS(Actuals!$F:$F,Actuals!$A:$A,$A506,Actuals!$D:$D,$D506,Actuals!$B:$B,EOMONTH(DATE(2024,$C506-1,1),0)),
 SUMIFS(Actuals!$F:$F,Actuals!$A:$A,$A506,Actuals!$D:$D,$D506,Actuals!$B:$B,EOMONTH(DATE(2025,$C506-2,1),0))/SUMIFS(Actuals!$F:$F,Actuals!$A:$A,$A506,Actuals!$D:$D,$D506,Actuals!$B:$B,EOMONTH(DATE(2024,$C506-2,1),0)),
 SUMIFS(Actuals!$F:$F,Actuals!$A:$A,$A506,Actuals!$D:$D,$D506,Actuals!$B:$B,EOMONTH(DATE(2025,$C506-3,1),0))/SUMIFS(Actuals!$F:$F,Actuals!$A:$A,$A506,Actuals!$D:$D,$D506,Actuals!$B:$B,EOMONTH(DATE(2024,$C506-3,1),0))
)</f>
        <v>1.1089594251242787</v>
      </c>
      <c r="P506" s="29">
        <f t="shared" si="42"/>
        <v>971044.57338623784</v>
      </c>
      <c r="Q506" s="2">
        <f t="shared" si="43"/>
        <v>9.428910240209426E-2</v>
      </c>
      <c r="R506" s="29" t="str">
        <f t="shared" si="44"/>
        <v>1 train date (May-Aug)</v>
      </c>
      <c r="S506" s="29">
        <f t="shared" si="45"/>
        <v>1.0196167866584092</v>
      </c>
      <c r="T506" s="29">
        <f t="shared" si="46"/>
        <v>899267.35859282059</v>
      </c>
      <c r="U506" s="2">
        <f t="shared" si="47"/>
        <v>1.3401956639765584E-2</v>
      </c>
    </row>
    <row r="507" spans="1:21">
      <c r="A507">
        <v>9656</v>
      </c>
      <c r="B507" s="1">
        <v>45838</v>
      </c>
      <c r="C507">
        <v>5</v>
      </c>
      <c r="D507">
        <v>51</v>
      </c>
      <c r="E507" t="s">
        <v>7</v>
      </c>
      <c r="F507" s="3">
        <v>984692.58830912178</v>
      </c>
      <c r="G507" s="3">
        <v>888715.79999999993</v>
      </c>
      <c r="H507">
        <v>1</v>
      </c>
      <c r="I507" s="3">
        <v>95976.788309121854</v>
      </c>
      <c r="J507" s="3">
        <v>95976.788309121854</v>
      </c>
      <c r="K507" s="2">
        <v>0.107994916157811</v>
      </c>
      <c r="L507" s="6">
        <v>0.107994916157811</v>
      </c>
      <c r="M507" t="s">
        <v>32</v>
      </c>
      <c r="N507">
        <f>SUMIFS(Actuals!$F:$F,Actuals!$A:$A,$A507,Actuals!$D:$D,$D507,Actuals!$B:$B,EDATE($B507,-12))</f>
        <v>876675.29999999993</v>
      </c>
      <c r="O507">
        <f>AVERAGE(SUMIFS(Actuals!$F:$F,Actuals!$A:$A,$A507,Actuals!$D:$D,$D507,Actuals!$B:$B,EOMONTH(DATE(2025,$C507-1,1),0))/SUMIFS(Actuals!$F:$F,Actuals!$A:$A,$A507,Actuals!$D:$D,$D507,Actuals!$B:$B,EOMONTH(DATE(2024,$C507-1,1),0)),
 SUMIFS(Actuals!$F:$F,Actuals!$A:$A,$A507,Actuals!$D:$D,$D507,Actuals!$B:$B,EOMONTH(DATE(2025,$C507-2,1),0))/SUMIFS(Actuals!$F:$F,Actuals!$A:$A,$A507,Actuals!$D:$D,$D507,Actuals!$B:$B,EOMONTH(DATE(2024,$C507-2,1),0)),
 SUMIFS(Actuals!$F:$F,Actuals!$A:$A,$A507,Actuals!$D:$D,$D507,Actuals!$B:$B,EOMONTH(DATE(2025,$C507-3,1),0))/SUMIFS(Actuals!$F:$F,Actuals!$A:$A,$A507,Actuals!$D:$D,$D507,Actuals!$B:$B,EOMONTH(DATE(2024,$C507-3,1),0))
)</f>
        <v>1.1089594251242787</v>
      </c>
      <c r="P507" s="29">
        <f t="shared" si="42"/>
        <v>972197.33670865453</v>
      </c>
      <c r="Q507" s="2">
        <f t="shared" si="43"/>
        <v>9.3935020294063198E-2</v>
      </c>
      <c r="R507" s="29" t="str">
        <f t="shared" si="44"/>
        <v>1 train date (May-Aug)</v>
      </c>
      <c r="S507" s="29">
        <f t="shared" si="45"/>
        <v>1.0196167866584092</v>
      </c>
      <c r="T507" s="29">
        <f t="shared" si="46"/>
        <v>1004009.0927380986</v>
      </c>
      <c r="U507" s="2">
        <f t="shared" si="47"/>
        <v>0.1297302160466807</v>
      </c>
    </row>
    <row r="508" spans="1:21">
      <c r="A508">
        <v>9656</v>
      </c>
      <c r="B508" s="1">
        <v>45838</v>
      </c>
      <c r="C508">
        <v>6</v>
      </c>
      <c r="D508">
        <v>51</v>
      </c>
      <c r="E508" t="s">
        <v>7</v>
      </c>
      <c r="F508" s="3">
        <v>915000</v>
      </c>
      <c r="G508" s="3">
        <v>888715.79999999993</v>
      </c>
      <c r="H508">
        <v>0</v>
      </c>
      <c r="I508" s="3">
        <v>26284.20000000007</v>
      </c>
      <c r="J508" s="3">
        <v>26284.20000000007</v>
      </c>
      <c r="K508" s="2">
        <v>2.95754840861388E-2</v>
      </c>
      <c r="L508" s="6">
        <v>2.95754840861388E-2</v>
      </c>
      <c r="M508" t="s">
        <v>32</v>
      </c>
      <c r="N508">
        <f>SUMIFS(Actuals!$F:$F,Actuals!$A:$A,$A508,Actuals!$D:$D,$D508,Actuals!$B:$B,EDATE($B508,-12))</f>
        <v>876675.29999999993</v>
      </c>
      <c r="O508">
        <f>AVERAGE(SUMIFS(Actuals!$F:$F,Actuals!$A:$A,$A508,Actuals!$D:$D,$D508,Actuals!$B:$B,EOMONTH(DATE(2025,$C508-1,1),0))/SUMIFS(Actuals!$F:$F,Actuals!$A:$A,$A508,Actuals!$D:$D,$D508,Actuals!$B:$B,EOMONTH(DATE(2024,$C508-1,1),0)),
 SUMIFS(Actuals!$F:$F,Actuals!$A:$A,$A508,Actuals!$D:$D,$D508,Actuals!$B:$B,EOMONTH(DATE(2025,$C508-2,1),0))/SUMIFS(Actuals!$F:$F,Actuals!$A:$A,$A508,Actuals!$D:$D,$D508,Actuals!$B:$B,EOMONTH(DATE(2024,$C508-2,1),0)),
 SUMIFS(Actuals!$F:$F,Actuals!$A:$A,$A508,Actuals!$D:$D,$D508,Actuals!$B:$B,EOMONTH(DATE(2025,$C508-3,1),0))/SUMIFS(Actuals!$F:$F,Actuals!$A:$A,$A508,Actuals!$D:$D,$D508,Actuals!$B:$B,EOMONTH(DATE(2024,$C508-3,1),0))
)</f>
        <v>1.1025347189296986</v>
      </c>
      <c r="P508" s="29">
        <f t="shared" si="42"/>
        <v>966564.95547810907</v>
      </c>
      <c r="Q508" s="2">
        <f t="shared" si="43"/>
        <v>8.7597357308274643E-2</v>
      </c>
      <c r="R508" s="29" t="str">
        <f t="shared" si="44"/>
        <v>1 train date (May-Aug)</v>
      </c>
      <c r="S508" s="29">
        <f t="shared" si="45"/>
        <v>1.0196167866584092</v>
      </c>
      <c r="T508" s="29">
        <f t="shared" si="46"/>
        <v>932949.35979244439</v>
      </c>
      <c r="U508" s="2">
        <f t="shared" si="47"/>
        <v>4.9772446706184879E-2</v>
      </c>
    </row>
    <row r="509" spans="1:21">
      <c r="A509">
        <v>9656</v>
      </c>
      <c r="B509" s="1">
        <v>45869</v>
      </c>
      <c r="C509">
        <v>5</v>
      </c>
      <c r="D509">
        <v>51</v>
      </c>
      <c r="E509" t="s">
        <v>7</v>
      </c>
      <c r="F509" s="3">
        <v>958075.84525603708</v>
      </c>
      <c r="G509" s="3">
        <v>1071996.5999999999</v>
      </c>
      <c r="H509">
        <v>2</v>
      </c>
      <c r="I509" s="3">
        <v>-113920.75474396278</v>
      </c>
      <c r="J509" s="3">
        <v>113920.75474396278</v>
      </c>
      <c r="K509" s="2">
        <v>0.106269697818037</v>
      </c>
      <c r="L509" s="6">
        <v>-0.106269697818037</v>
      </c>
      <c r="M509" t="s">
        <v>32</v>
      </c>
      <c r="N509">
        <f>SUMIFS(Actuals!$F:$F,Actuals!$A:$A,$A509,Actuals!$D:$D,$D509,Actuals!$B:$B,EDATE($B509,-12))</f>
        <v>827430</v>
      </c>
      <c r="O509">
        <f>AVERAGE(SUMIFS(Actuals!$F:$F,Actuals!$A:$A,$A509,Actuals!$D:$D,$D509,Actuals!$B:$B,EOMONTH(DATE(2025,$C509-1,1),0))/SUMIFS(Actuals!$F:$F,Actuals!$A:$A,$A509,Actuals!$D:$D,$D509,Actuals!$B:$B,EOMONTH(DATE(2024,$C509-1,1),0)),
 SUMIFS(Actuals!$F:$F,Actuals!$A:$A,$A509,Actuals!$D:$D,$D509,Actuals!$B:$B,EOMONTH(DATE(2025,$C509-2,1),0))/SUMIFS(Actuals!$F:$F,Actuals!$A:$A,$A509,Actuals!$D:$D,$D509,Actuals!$B:$B,EOMONTH(DATE(2024,$C509-2,1),0)),
 SUMIFS(Actuals!$F:$F,Actuals!$A:$A,$A509,Actuals!$D:$D,$D509,Actuals!$B:$B,EOMONTH(DATE(2025,$C509-3,1),0))/SUMIFS(Actuals!$F:$F,Actuals!$A:$A,$A509,Actuals!$D:$D,$D509,Actuals!$B:$B,EOMONTH(DATE(2024,$C509-3,1),0))
)</f>
        <v>1.1089594251242787</v>
      </c>
      <c r="P509" s="29">
        <f t="shared" si="42"/>
        <v>917586.29713058192</v>
      </c>
      <c r="Q509" s="2">
        <f t="shared" si="43"/>
        <v>0.14403991847494474</v>
      </c>
      <c r="R509" s="29" t="str">
        <f t="shared" si="44"/>
        <v>1 train date (May-Aug)</v>
      </c>
      <c r="S509" s="29">
        <f t="shared" si="45"/>
        <v>1.0196167866584092</v>
      </c>
      <c r="T509" s="29">
        <f t="shared" si="46"/>
        <v>976870.21471499978</v>
      </c>
      <c r="U509" s="2">
        <f t="shared" si="47"/>
        <v>8.8737581149977623E-2</v>
      </c>
    </row>
    <row r="510" spans="1:21">
      <c r="A510">
        <v>9656</v>
      </c>
      <c r="B510" s="1">
        <v>45869</v>
      </c>
      <c r="C510">
        <v>6</v>
      </c>
      <c r="D510">
        <v>51</v>
      </c>
      <c r="E510" t="s">
        <v>7</v>
      </c>
      <c r="F510" s="3">
        <v>900000</v>
      </c>
      <c r="G510" s="3">
        <v>1071996.5999999999</v>
      </c>
      <c r="H510">
        <v>1</v>
      </c>
      <c r="I510" s="3">
        <v>-171996.59999999986</v>
      </c>
      <c r="J510" s="3">
        <v>171996.59999999986</v>
      </c>
      <c r="K510" s="2">
        <v>0.160445098426618</v>
      </c>
      <c r="L510" s="6">
        <v>-0.160445098426618</v>
      </c>
      <c r="M510" t="s">
        <v>32</v>
      </c>
      <c r="N510">
        <f>SUMIFS(Actuals!$F:$F,Actuals!$A:$A,$A510,Actuals!$D:$D,$D510,Actuals!$B:$B,EDATE($B510,-12))</f>
        <v>827430</v>
      </c>
      <c r="O510">
        <f>AVERAGE(SUMIFS(Actuals!$F:$F,Actuals!$A:$A,$A510,Actuals!$D:$D,$D510,Actuals!$B:$B,EOMONTH(DATE(2025,$C510-1,1),0))/SUMIFS(Actuals!$F:$F,Actuals!$A:$A,$A510,Actuals!$D:$D,$D510,Actuals!$B:$B,EOMONTH(DATE(2024,$C510-1,1),0)),
 SUMIFS(Actuals!$F:$F,Actuals!$A:$A,$A510,Actuals!$D:$D,$D510,Actuals!$B:$B,EOMONTH(DATE(2025,$C510-2,1),0))/SUMIFS(Actuals!$F:$F,Actuals!$A:$A,$A510,Actuals!$D:$D,$D510,Actuals!$B:$B,EOMONTH(DATE(2024,$C510-2,1),0)),
 SUMIFS(Actuals!$F:$F,Actuals!$A:$A,$A510,Actuals!$D:$D,$D510,Actuals!$B:$B,EOMONTH(DATE(2025,$C510-3,1),0))/SUMIFS(Actuals!$F:$F,Actuals!$A:$A,$A510,Actuals!$D:$D,$D510,Actuals!$B:$B,EOMONTH(DATE(2024,$C510-3,1),0))
)</f>
        <v>1.1025347189296986</v>
      </c>
      <c r="P510" s="29">
        <f t="shared" si="42"/>
        <v>912270.30248400045</v>
      </c>
      <c r="Q510" s="2">
        <f t="shared" si="43"/>
        <v>0.14899888443302844</v>
      </c>
      <c r="R510" s="29" t="str">
        <f t="shared" si="44"/>
        <v>1 train date (May-Aug)</v>
      </c>
      <c r="S510" s="29">
        <f t="shared" si="45"/>
        <v>1.0196167866584092</v>
      </c>
      <c r="T510" s="29">
        <f t="shared" si="46"/>
        <v>917655.10799256829</v>
      </c>
      <c r="U510" s="2">
        <f t="shared" si="47"/>
        <v>0.14397572903443126</v>
      </c>
    </row>
    <row r="511" spans="1:21">
      <c r="A511">
        <v>9656</v>
      </c>
      <c r="B511" s="1">
        <v>45869</v>
      </c>
      <c r="C511">
        <v>7</v>
      </c>
      <c r="D511">
        <v>51</v>
      </c>
      <c r="E511" t="s">
        <v>7</v>
      </c>
      <c r="F511" s="3">
        <v>915000</v>
      </c>
      <c r="G511" s="3">
        <v>1071996.5999999999</v>
      </c>
      <c r="H511">
        <v>0</v>
      </c>
      <c r="I511" s="3">
        <v>-156996.59999999986</v>
      </c>
      <c r="J511" s="3">
        <v>156996.59999999986</v>
      </c>
      <c r="K511" s="2">
        <v>0.146452516733728</v>
      </c>
      <c r="L511" s="6">
        <v>-0.146452516733728</v>
      </c>
      <c r="M511" t="s">
        <v>32</v>
      </c>
      <c r="N511">
        <f>SUMIFS(Actuals!$F:$F,Actuals!$A:$A,$A511,Actuals!$D:$D,$D511,Actuals!$B:$B,EDATE($B511,-12))</f>
        <v>827430</v>
      </c>
      <c r="O511">
        <f>AVERAGE(SUMIFS(Actuals!$F:$F,Actuals!$A:$A,$A511,Actuals!$D:$D,$D511,Actuals!$B:$B,EOMONTH(DATE(2025,$C511-1,1),0))/SUMIFS(Actuals!$F:$F,Actuals!$A:$A,$A511,Actuals!$D:$D,$D511,Actuals!$B:$B,EOMONTH(DATE(2024,$C511-1,1),0)),
 SUMIFS(Actuals!$F:$F,Actuals!$A:$A,$A511,Actuals!$D:$D,$D511,Actuals!$B:$B,EOMONTH(DATE(2025,$C511-2,1),0))/SUMIFS(Actuals!$F:$F,Actuals!$A:$A,$A511,Actuals!$D:$D,$D511,Actuals!$B:$B,EOMONTH(DATE(2024,$C511-2,1),0)),
 SUMIFS(Actuals!$F:$F,Actuals!$A:$A,$A511,Actuals!$D:$D,$D511,Actuals!$B:$B,EOMONTH(DATE(2025,$C511-3,1),0))/SUMIFS(Actuals!$F:$F,Actuals!$A:$A,$A511,Actuals!$D:$D,$D511,Actuals!$B:$B,EOMONTH(DATE(2024,$C511-3,1),0))
)</f>
        <v>1.083875962647707</v>
      </c>
      <c r="P511" s="29">
        <f t="shared" si="42"/>
        <v>896831.48777359223</v>
      </c>
      <c r="Q511" s="2">
        <f t="shared" si="43"/>
        <v>0.16340080950481339</v>
      </c>
      <c r="R511" s="29" t="str">
        <f t="shared" si="44"/>
        <v>1 train date (May-Aug)</v>
      </c>
      <c r="S511" s="29">
        <f t="shared" si="45"/>
        <v>1.0196167866584092</v>
      </c>
      <c r="T511" s="29">
        <f t="shared" si="46"/>
        <v>932949.35979244439</v>
      </c>
      <c r="U511" s="2">
        <f t="shared" si="47"/>
        <v>0.12970865785167182</v>
      </c>
    </row>
    <row r="512" spans="1:21">
      <c r="A512">
        <v>9656</v>
      </c>
      <c r="B512" s="1">
        <v>45900</v>
      </c>
      <c r="C512">
        <v>5</v>
      </c>
      <c r="D512">
        <v>51</v>
      </c>
      <c r="E512" t="s">
        <v>7</v>
      </c>
      <c r="F512" s="3">
        <v>854104.66755923361</v>
      </c>
      <c r="G512" s="3">
        <v>852052.2</v>
      </c>
      <c r="H512">
        <v>3</v>
      </c>
      <c r="I512" s="3">
        <v>2052.4675592336571</v>
      </c>
      <c r="J512" s="3">
        <v>2052.4675592336571</v>
      </c>
      <c r="K512" s="2">
        <v>2.4088518980804898E-3</v>
      </c>
      <c r="L512" s="6">
        <v>2.4088518980804898E-3</v>
      </c>
      <c r="M512" t="s">
        <v>32</v>
      </c>
      <c r="N512">
        <f>SUMIFS(Actuals!$F:$F,Actuals!$A:$A,$A512,Actuals!$D:$D,$D512,Actuals!$B:$B,EDATE($B512,-12))</f>
        <v>800100.6</v>
      </c>
      <c r="O512">
        <f>AVERAGE(SUMIFS(Actuals!$F:$F,Actuals!$A:$A,$A512,Actuals!$D:$D,$D512,Actuals!$B:$B,EOMONTH(DATE(2025,$C512-1,1),0))/SUMIFS(Actuals!$F:$F,Actuals!$A:$A,$A512,Actuals!$D:$D,$D512,Actuals!$B:$B,EOMONTH(DATE(2024,$C512-1,1),0)),
 SUMIFS(Actuals!$F:$F,Actuals!$A:$A,$A512,Actuals!$D:$D,$D512,Actuals!$B:$B,EOMONTH(DATE(2025,$C512-2,1),0))/SUMIFS(Actuals!$F:$F,Actuals!$A:$A,$A512,Actuals!$D:$D,$D512,Actuals!$B:$B,EOMONTH(DATE(2024,$C512-2,1),0)),
 SUMIFS(Actuals!$F:$F,Actuals!$A:$A,$A512,Actuals!$D:$D,$D512,Actuals!$B:$B,EOMONTH(DATE(2025,$C512-3,1),0))/SUMIFS(Actuals!$F:$F,Actuals!$A:$A,$A512,Actuals!$D:$D,$D512,Actuals!$B:$B,EOMONTH(DATE(2024,$C512-3,1),0))
)</f>
        <v>1.1089594251242787</v>
      </c>
      <c r="P512" s="29">
        <f t="shared" si="42"/>
        <v>887279.1014175904</v>
      </c>
      <c r="Q512" s="2">
        <f t="shared" si="43"/>
        <v>4.1343595401303404E-2</v>
      </c>
      <c r="R512" s="29" t="str">
        <f t="shared" si="44"/>
        <v>1 train date (May-Aug)</v>
      </c>
      <c r="S512" s="29">
        <f t="shared" si="45"/>
        <v>1.0196167866584092</v>
      </c>
      <c r="T512" s="29">
        <f t="shared" si="46"/>
        <v>870859.45660669461</v>
      </c>
      <c r="U512" s="2">
        <f t="shared" si="47"/>
        <v>2.2072892490266043E-2</v>
      </c>
    </row>
    <row r="513" spans="1:21">
      <c r="A513">
        <v>9656</v>
      </c>
      <c r="B513" s="1">
        <v>45900</v>
      </c>
      <c r="C513">
        <v>6</v>
      </c>
      <c r="D513">
        <v>51</v>
      </c>
      <c r="E513" t="s">
        <v>7</v>
      </c>
      <c r="F513" s="3">
        <v>853329.75597716088</v>
      </c>
      <c r="G513" s="3">
        <v>852052.2</v>
      </c>
      <c r="H513">
        <v>2</v>
      </c>
      <c r="I513" s="3">
        <v>1277.555977160926</v>
      </c>
      <c r="J513" s="3">
        <v>1277.555977160926</v>
      </c>
      <c r="K513" s="2">
        <v>1.4993869825826701E-3</v>
      </c>
      <c r="L513" s="6">
        <v>1.4993869825826701E-3</v>
      </c>
      <c r="M513" t="s">
        <v>32</v>
      </c>
      <c r="N513">
        <f>SUMIFS(Actuals!$F:$F,Actuals!$A:$A,$A513,Actuals!$D:$D,$D513,Actuals!$B:$B,EDATE($B513,-12))</f>
        <v>800100.6</v>
      </c>
      <c r="O513">
        <f>AVERAGE(SUMIFS(Actuals!$F:$F,Actuals!$A:$A,$A513,Actuals!$D:$D,$D513,Actuals!$B:$B,EOMONTH(DATE(2025,$C513-1,1),0))/SUMIFS(Actuals!$F:$F,Actuals!$A:$A,$A513,Actuals!$D:$D,$D513,Actuals!$B:$B,EOMONTH(DATE(2024,$C513-1,1),0)),
 SUMIFS(Actuals!$F:$F,Actuals!$A:$A,$A513,Actuals!$D:$D,$D513,Actuals!$B:$B,EOMONTH(DATE(2025,$C513-2,1),0))/SUMIFS(Actuals!$F:$F,Actuals!$A:$A,$A513,Actuals!$D:$D,$D513,Actuals!$B:$B,EOMONTH(DATE(2024,$C513-2,1),0)),
 SUMIFS(Actuals!$F:$F,Actuals!$A:$A,$A513,Actuals!$D:$D,$D513,Actuals!$B:$B,EOMONTH(DATE(2025,$C513-3,1),0))/SUMIFS(Actuals!$F:$F,Actuals!$A:$A,$A513,Actuals!$D:$D,$D513,Actuals!$B:$B,EOMONTH(DATE(2024,$C513-3,1),0))
)</f>
        <v>1.1025347189296986</v>
      </c>
      <c r="P513" s="29">
        <f t="shared" si="42"/>
        <v>882138.69013648317</v>
      </c>
      <c r="Q513" s="2">
        <f t="shared" si="43"/>
        <v>3.5310618453286334E-2</v>
      </c>
      <c r="R513" s="29" t="str">
        <f t="shared" si="44"/>
        <v>1 train date (May-Aug)</v>
      </c>
      <c r="S513" s="29">
        <f t="shared" si="45"/>
        <v>1.0196167866584092</v>
      </c>
      <c r="T513" s="29">
        <f t="shared" si="46"/>
        <v>870069.34374943725</v>
      </c>
      <c r="U513" s="2">
        <f t="shared" si="47"/>
        <v>2.1145586795547615E-2</v>
      </c>
    </row>
    <row r="514" spans="1:21">
      <c r="A514">
        <v>9656</v>
      </c>
      <c r="B514" s="1">
        <v>45900</v>
      </c>
      <c r="C514">
        <v>7</v>
      </c>
      <c r="D514">
        <v>51</v>
      </c>
      <c r="E514" t="s">
        <v>7</v>
      </c>
      <c r="F514" s="3">
        <v>830094.43175311922</v>
      </c>
      <c r="G514" s="3">
        <v>852052.2</v>
      </c>
      <c r="H514">
        <v>1</v>
      </c>
      <c r="I514" s="3">
        <v>-21957.768246880732</v>
      </c>
      <c r="J514" s="3">
        <v>21957.768246880732</v>
      </c>
      <c r="K514" s="2">
        <v>2.57704495650392E-2</v>
      </c>
      <c r="L514" s="6">
        <v>-2.57704495650392E-2</v>
      </c>
      <c r="M514" t="s">
        <v>32</v>
      </c>
      <c r="N514">
        <f>SUMIFS(Actuals!$F:$F,Actuals!$A:$A,$A514,Actuals!$D:$D,$D514,Actuals!$B:$B,EDATE($B514,-12))</f>
        <v>800100.6</v>
      </c>
      <c r="O514">
        <f>AVERAGE(SUMIFS(Actuals!$F:$F,Actuals!$A:$A,$A514,Actuals!$D:$D,$D514,Actuals!$B:$B,EOMONTH(DATE(2025,$C514-1,1),0))/SUMIFS(Actuals!$F:$F,Actuals!$A:$A,$A514,Actuals!$D:$D,$D514,Actuals!$B:$B,EOMONTH(DATE(2024,$C514-1,1),0)),
 SUMIFS(Actuals!$F:$F,Actuals!$A:$A,$A514,Actuals!$D:$D,$D514,Actuals!$B:$B,EOMONTH(DATE(2025,$C514-2,1),0))/SUMIFS(Actuals!$F:$F,Actuals!$A:$A,$A514,Actuals!$D:$D,$D514,Actuals!$B:$B,EOMONTH(DATE(2024,$C514-2,1),0)),
 SUMIFS(Actuals!$F:$F,Actuals!$A:$A,$A514,Actuals!$D:$D,$D514,Actuals!$B:$B,EOMONTH(DATE(2025,$C514-3,1),0))/SUMIFS(Actuals!$F:$F,Actuals!$A:$A,$A514,Actuals!$D:$D,$D514,Actuals!$B:$B,EOMONTH(DATE(2024,$C514-3,1),0))
)</f>
        <v>1.083875962647707</v>
      </c>
      <c r="P514" s="29">
        <f t="shared" ref="P514:P577" si="48">N514*O514</f>
        <v>867209.80804000795</v>
      </c>
      <c r="Q514" s="2">
        <f t="shared" ref="Q514:Q577" si="49">IFERROR(ABS(P514-G514)/ABS(G514),"")</f>
        <v>1.7789529843368748E-2</v>
      </c>
      <c r="R514" s="29" t="str">
        <f t="shared" ref="R514:R577" si="50">IF(C514&lt;=8,"1 train date (May-Aug)","2 Test data (Sep-Nov)")</f>
        <v>1 train date (May-Aug)</v>
      </c>
      <c r="S514" s="29">
        <f t="shared" ref="S514:S577" si="51">1/(1+AVERAGEIFS($L:$L,$A:$A,$A514,$R:$R,"1 train date (May-Aug)"))</f>
        <v>1.0196167866584092</v>
      </c>
      <c r="T514" s="29">
        <f t="shared" ref="T514:T577" si="52">F514*S514</f>
        <v>846378.21712715353</v>
      </c>
      <c r="U514" s="2">
        <f t="shared" ref="U514:U577" si="53">IFERROR(ABS(T514-G514)/ABS(G514),"")</f>
        <v>6.6591963178387666E-3</v>
      </c>
    </row>
    <row r="515" spans="1:21">
      <c r="A515">
        <v>9656</v>
      </c>
      <c r="B515" s="1">
        <v>45900</v>
      </c>
      <c r="C515">
        <v>8</v>
      </c>
      <c r="D515">
        <v>51</v>
      </c>
      <c r="E515" t="s">
        <v>7</v>
      </c>
      <c r="F515" s="3">
        <v>915000</v>
      </c>
      <c r="G515" s="3">
        <v>852052.2</v>
      </c>
      <c r="H515">
        <v>0</v>
      </c>
      <c r="I515" s="3">
        <v>62947.800000000047</v>
      </c>
      <c r="J515" s="3">
        <v>62947.800000000047</v>
      </c>
      <c r="K515" s="2">
        <v>7.3877868046112696E-2</v>
      </c>
      <c r="L515" s="6">
        <v>7.3877868046112696E-2</v>
      </c>
      <c r="M515" t="s">
        <v>32</v>
      </c>
      <c r="N515">
        <f>SUMIFS(Actuals!$F:$F,Actuals!$A:$A,$A515,Actuals!$D:$D,$D515,Actuals!$B:$B,EDATE($B515,-12))</f>
        <v>800100.6</v>
      </c>
      <c r="O515">
        <f>AVERAGE(SUMIFS(Actuals!$F:$F,Actuals!$A:$A,$A515,Actuals!$D:$D,$D515,Actuals!$B:$B,EOMONTH(DATE(2025,$C515-1,1),0))/SUMIFS(Actuals!$F:$F,Actuals!$A:$A,$A515,Actuals!$D:$D,$D515,Actuals!$B:$B,EOMONTH(DATE(2024,$C515-1,1),0)),
 SUMIFS(Actuals!$F:$F,Actuals!$A:$A,$A515,Actuals!$D:$D,$D515,Actuals!$B:$B,EOMONTH(DATE(2025,$C515-2,1),0))/SUMIFS(Actuals!$F:$F,Actuals!$A:$A,$A515,Actuals!$D:$D,$D515,Actuals!$B:$B,EOMONTH(DATE(2024,$C515-2,1),0)),
 SUMIFS(Actuals!$F:$F,Actuals!$A:$A,$A515,Actuals!$D:$D,$D515,Actuals!$B:$B,EOMONTH(DATE(2025,$C515-3,1),0))/SUMIFS(Actuals!$F:$F,Actuals!$A:$A,$A515,Actuals!$D:$D,$D515,Actuals!$B:$B,EOMONTH(DATE(2024,$C515-3,1),0))
)</f>
        <v>1.1075714328566664</v>
      </c>
      <c r="P515" s="29">
        <f t="shared" si="48"/>
        <v>886168.56797147845</v>
      </c>
      <c r="Q515" s="2">
        <f t="shared" si="49"/>
        <v>4.0040232243374878E-2</v>
      </c>
      <c r="R515" s="29" t="str">
        <f t="shared" si="50"/>
        <v>1 train date (May-Aug)</v>
      </c>
      <c r="S515" s="29">
        <f t="shared" si="51"/>
        <v>1.0196167866584092</v>
      </c>
      <c r="T515" s="29">
        <f t="shared" si="52"/>
        <v>932949.35979244439</v>
      </c>
      <c r="U515" s="2">
        <f t="shared" si="53"/>
        <v>9.494390108076059E-2</v>
      </c>
    </row>
    <row r="516" spans="1:21">
      <c r="A516">
        <v>9656</v>
      </c>
      <c r="B516" s="1">
        <v>45930</v>
      </c>
      <c r="C516">
        <v>5</v>
      </c>
      <c r="D516">
        <v>51</v>
      </c>
      <c r="E516" t="s">
        <v>7</v>
      </c>
      <c r="F516" s="3">
        <v>941307.48172898486</v>
      </c>
      <c r="G516" s="3">
        <v>887073.6</v>
      </c>
      <c r="H516">
        <v>4</v>
      </c>
      <c r="I516" s="3">
        <v>54233.881728984881</v>
      </c>
      <c r="J516" s="3">
        <v>54233.881728984881</v>
      </c>
      <c r="K516" s="2">
        <v>6.1137972913391701E-2</v>
      </c>
      <c r="L516" s="6">
        <v>6.1137972913391701E-2</v>
      </c>
      <c r="M516" t="s">
        <v>32</v>
      </c>
      <c r="N516">
        <f>SUMIFS(Actuals!$F:$F,Actuals!$A:$A,$A516,Actuals!$D:$D,$D516,Actuals!$B:$B,EDATE($B516,-12))</f>
        <v>822030</v>
      </c>
      <c r="O516">
        <f>AVERAGE(SUMIFS(Actuals!$F:$F,Actuals!$A:$A,$A516,Actuals!$D:$D,$D516,Actuals!$B:$B,EOMONTH(DATE(2025,$C516-1,1),0))/SUMIFS(Actuals!$F:$F,Actuals!$A:$A,$A516,Actuals!$D:$D,$D516,Actuals!$B:$B,EOMONTH(DATE(2024,$C516-1,1),0)),
 SUMIFS(Actuals!$F:$F,Actuals!$A:$A,$A516,Actuals!$D:$D,$D516,Actuals!$B:$B,EOMONTH(DATE(2025,$C516-2,1),0))/SUMIFS(Actuals!$F:$F,Actuals!$A:$A,$A516,Actuals!$D:$D,$D516,Actuals!$B:$B,EOMONTH(DATE(2024,$C516-2,1),0)),
 SUMIFS(Actuals!$F:$F,Actuals!$A:$A,$A516,Actuals!$D:$D,$D516,Actuals!$B:$B,EOMONTH(DATE(2025,$C516-3,1),0))/SUMIFS(Actuals!$F:$F,Actuals!$A:$A,$A516,Actuals!$D:$D,$D516,Actuals!$B:$B,EOMONTH(DATE(2024,$C516-3,1),0))
)</f>
        <v>1.1089594251242787</v>
      </c>
      <c r="P516" s="29">
        <f t="shared" si="48"/>
        <v>911597.91623491084</v>
      </c>
      <c r="Q516" s="2">
        <f t="shared" si="49"/>
        <v>2.7646315068908443E-2</v>
      </c>
      <c r="R516" s="29" t="str">
        <f t="shared" si="50"/>
        <v>1 train date (May-Aug)</v>
      </c>
      <c r="S516" s="29">
        <f t="shared" si="51"/>
        <v>1.0196167866584092</v>
      </c>
      <c r="T516" s="29">
        <f t="shared" si="52"/>
        <v>959772.90977802675</v>
      </c>
      <c r="U516" s="2">
        <f t="shared" si="53"/>
        <v>8.1954090143170497E-2</v>
      </c>
    </row>
    <row r="517" spans="1:21">
      <c r="A517">
        <v>9656</v>
      </c>
      <c r="B517" s="1">
        <v>45930</v>
      </c>
      <c r="C517">
        <v>6</v>
      </c>
      <c r="D517">
        <v>51</v>
      </c>
      <c r="E517" t="s">
        <v>7</v>
      </c>
      <c r="F517" s="3">
        <v>940522.63607814512</v>
      </c>
      <c r="G517" s="3">
        <v>887073.6</v>
      </c>
      <c r="H517">
        <v>3</v>
      </c>
      <c r="I517" s="3">
        <v>53449.036078145145</v>
      </c>
      <c r="J517" s="3">
        <v>53449.036078145145</v>
      </c>
      <c r="K517" s="2">
        <v>6.0253214702979702E-2</v>
      </c>
      <c r="L517" s="6">
        <v>6.0253214702979702E-2</v>
      </c>
      <c r="M517" t="s">
        <v>32</v>
      </c>
      <c r="N517">
        <f>SUMIFS(Actuals!$F:$F,Actuals!$A:$A,$A517,Actuals!$D:$D,$D517,Actuals!$B:$B,EDATE($B517,-12))</f>
        <v>822030</v>
      </c>
      <c r="O517">
        <f>AVERAGE(SUMIFS(Actuals!$F:$F,Actuals!$A:$A,$A517,Actuals!$D:$D,$D517,Actuals!$B:$B,EOMONTH(DATE(2025,$C517-1,1),0))/SUMIFS(Actuals!$F:$F,Actuals!$A:$A,$A517,Actuals!$D:$D,$D517,Actuals!$B:$B,EOMONTH(DATE(2024,$C517-1,1),0)),
 SUMIFS(Actuals!$F:$F,Actuals!$A:$A,$A517,Actuals!$D:$D,$D517,Actuals!$B:$B,EOMONTH(DATE(2025,$C517-2,1),0))/SUMIFS(Actuals!$F:$F,Actuals!$A:$A,$A517,Actuals!$D:$D,$D517,Actuals!$B:$B,EOMONTH(DATE(2024,$C517-2,1),0)),
 SUMIFS(Actuals!$F:$F,Actuals!$A:$A,$A517,Actuals!$D:$D,$D517,Actuals!$B:$B,EOMONTH(DATE(2025,$C517-3,1),0))/SUMIFS(Actuals!$F:$F,Actuals!$A:$A,$A517,Actuals!$D:$D,$D517,Actuals!$B:$B,EOMONTH(DATE(2024,$C517-3,1),0))
)</f>
        <v>1.1025347189296986</v>
      </c>
      <c r="P517" s="29">
        <f t="shared" si="48"/>
        <v>906316.6150017801</v>
      </c>
      <c r="Q517" s="2">
        <f t="shared" si="49"/>
        <v>2.169269269402237E-2</v>
      </c>
      <c r="R517" s="29" t="str">
        <f t="shared" si="50"/>
        <v>1 train date (May-Aug)</v>
      </c>
      <c r="S517" s="29">
        <f t="shared" si="51"/>
        <v>1.0196167866584092</v>
      </c>
      <c r="T517" s="29">
        <f t="shared" si="52"/>
        <v>958972.66797749465</v>
      </c>
      <c r="U517" s="2">
        <f t="shared" si="53"/>
        <v>8.10519758197005E-2</v>
      </c>
    </row>
    <row r="518" spans="1:21">
      <c r="A518">
        <v>9656</v>
      </c>
      <c r="B518" s="1">
        <v>45930</v>
      </c>
      <c r="C518">
        <v>7</v>
      </c>
      <c r="D518">
        <v>51</v>
      </c>
      <c r="E518" t="s">
        <v>7</v>
      </c>
      <c r="F518" s="3">
        <v>916931.1115895519</v>
      </c>
      <c r="G518" s="3">
        <v>887073.6</v>
      </c>
      <c r="H518">
        <v>2</v>
      </c>
      <c r="I518" s="3">
        <v>29857.511589551927</v>
      </c>
      <c r="J518" s="3">
        <v>29857.511589551927</v>
      </c>
      <c r="K518" s="2">
        <v>3.36584377999209E-2</v>
      </c>
      <c r="L518" s="6">
        <v>3.36584377999209E-2</v>
      </c>
      <c r="M518" t="s">
        <v>32</v>
      </c>
      <c r="N518">
        <f>SUMIFS(Actuals!$F:$F,Actuals!$A:$A,$A518,Actuals!$D:$D,$D518,Actuals!$B:$B,EDATE($B518,-12))</f>
        <v>822030</v>
      </c>
      <c r="O518">
        <f>AVERAGE(SUMIFS(Actuals!$F:$F,Actuals!$A:$A,$A518,Actuals!$D:$D,$D518,Actuals!$B:$B,EOMONTH(DATE(2025,$C518-1,1),0))/SUMIFS(Actuals!$F:$F,Actuals!$A:$A,$A518,Actuals!$D:$D,$D518,Actuals!$B:$B,EOMONTH(DATE(2024,$C518-1,1),0)),
 SUMIFS(Actuals!$F:$F,Actuals!$A:$A,$A518,Actuals!$D:$D,$D518,Actuals!$B:$B,EOMONTH(DATE(2025,$C518-2,1),0))/SUMIFS(Actuals!$F:$F,Actuals!$A:$A,$A518,Actuals!$D:$D,$D518,Actuals!$B:$B,EOMONTH(DATE(2024,$C518-2,1),0)),
 SUMIFS(Actuals!$F:$F,Actuals!$A:$A,$A518,Actuals!$D:$D,$D518,Actuals!$B:$B,EOMONTH(DATE(2025,$C518-3,1),0))/SUMIFS(Actuals!$F:$F,Actuals!$A:$A,$A518,Actuals!$D:$D,$D518,Actuals!$B:$B,EOMONTH(DATE(2024,$C518-3,1),0))
)</f>
        <v>1.083875962647707</v>
      </c>
      <c r="P518" s="29">
        <f t="shared" si="48"/>
        <v>890978.55757529463</v>
      </c>
      <c r="Q518" s="2">
        <f t="shared" si="49"/>
        <v>4.4020671737887984E-3</v>
      </c>
      <c r="R518" s="29" t="str">
        <f t="shared" si="50"/>
        <v>1 train date (May-Aug)</v>
      </c>
      <c r="S518" s="29">
        <f t="shared" si="51"/>
        <v>1.0196167866584092</v>
      </c>
      <c r="T518" s="29">
        <f t="shared" si="52"/>
        <v>934918.35358606209</v>
      </c>
      <c r="U518" s="2">
        <f t="shared" si="53"/>
        <v>5.3935494851906442E-2</v>
      </c>
    </row>
    <row r="519" spans="1:21">
      <c r="A519">
        <v>9656</v>
      </c>
      <c r="B519" s="1">
        <v>45930</v>
      </c>
      <c r="C519">
        <v>8</v>
      </c>
      <c r="D519">
        <v>51</v>
      </c>
      <c r="E519" t="s">
        <v>7</v>
      </c>
      <c r="F519" s="3">
        <v>949302.98648305156</v>
      </c>
      <c r="G519" s="3">
        <v>887073.6</v>
      </c>
      <c r="H519">
        <v>1</v>
      </c>
      <c r="I519" s="3">
        <v>62229.386483051581</v>
      </c>
      <c r="J519" s="3">
        <v>62229.386483051581</v>
      </c>
      <c r="K519" s="2">
        <v>7.0151322824906007E-2</v>
      </c>
      <c r="L519" s="6">
        <v>7.0151322824906007E-2</v>
      </c>
      <c r="M519" t="s">
        <v>32</v>
      </c>
      <c r="N519">
        <f>SUMIFS(Actuals!$F:$F,Actuals!$A:$A,$A519,Actuals!$D:$D,$D519,Actuals!$B:$B,EDATE($B519,-12))</f>
        <v>822030</v>
      </c>
      <c r="O519">
        <f>AVERAGE(SUMIFS(Actuals!$F:$F,Actuals!$A:$A,$A519,Actuals!$D:$D,$D519,Actuals!$B:$B,EOMONTH(DATE(2025,$C519-1,1),0))/SUMIFS(Actuals!$F:$F,Actuals!$A:$A,$A519,Actuals!$D:$D,$D519,Actuals!$B:$B,EOMONTH(DATE(2024,$C519-1,1),0)),
 SUMIFS(Actuals!$F:$F,Actuals!$A:$A,$A519,Actuals!$D:$D,$D519,Actuals!$B:$B,EOMONTH(DATE(2025,$C519-2,1),0))/SUMIFS(Actuals!$F:$F,Actuals!$A:$A,$A519,Actuals!$D:$D,$D519,Actuals!$B:$B,EOMONTH(DATE(2024,$C519-2,1),0)),
 SUMIFS(Actuals!$F:$F,Actuals!$A:$A,$A519,Actuals!$D:$D,$D519,Actuals!$B:$B,EOMONTH(DATE(2025,$C519-3,1),0))/SUMIFS(Actuals!$F:$F,Actuals!$A:$A,$A519,Actuals!$D:$D,$D519,Actuals!$B:$B,EOMONTH(DATE(2024,$C519-3,1),0))
)</f>
        <v>1.1075714328566664</v>
      </c>
      <c r="P519" s="29">
        <f t="shared" si="48"/>
        <v>910456.94495116547</v>
      </c>
      <c r="Q519" s="2">
        <f t="shared" si="49"/>
        <v>2.6360095657412746E-2</v>
      </c>
      <c r="R519" s="29" t="str">
        <f t="shared" si="50"/>
        <v>1 train date (May-Aug)</v>
      </c>
      <c r="S519" s="29">
        <f t="shared" si="51"/>
        <v>1.0196167866584092</v>
      </c>
      <c r="T519" s="29">
        <f t="shared" si="52"/>
        <v>967925.26064308023</v>
      </c>
      <c r="U519" s="2">
        <f t="shared" si="53"/>
        <v>9.1144253016976554E-2</v>
      </c>
    </row>
    <row r="520" spans="1:21">
      <c r="A520">
        <v>9656</v>
      </c>
      <c r="B520" s="1">
        <v>45930</v>
      </c>
      <c r="C520">
        <v>9</v>
      </c>
      <c r="D520">
        <v>51</v>
      </c>
      <c r="E520" t="s">
        <v>7</v>
      </c>
      <c r="F520" s="3">
        <v>943905.46553152171</v>
      </c>
      <c r="G520" s="3">
        <v>887073.6</v>
      </c>
      <c r="H520">
        <v>0</v>
      </c>
      <c r="I520" s="3">
        <v>56831.865531521733</v>
      </c>
      <c r="J520" s="3">
        <v>56831.865531521733</v>
      </c>
      <c r="K520" s="2">
        <v>6.4066685708515897E-2</v>
      </c>
      <c r="L520" s="6">
        <v>6.4066685708515897E-2</v>
      </c>
      <c r="M520" t="s">
        <v>32</v>
      </c>
      <c r="N520">
        <f>SUMIFS(Actuals!$F:$F,Actuals!$A:$A,$A520,Actuals!$D:$D,$D520,Actuals!$B:$B,EDATE($B520,-12))</f>
        <v>822030</v>
      </c>
      <c r="O520">
        <f>AVERAGE(SUMIFS(Actuals!$F:$F,Actuals!$A:$A,$A520,Actuals!$D:$D,$D520,Actuals!$B:$B,EOMONTH(DATE(2025,$C520-1,1),0))/SUMIFS(Actuals!$F:$F,Actuals!$A:$A,$A520,Actuals!$D:$D,$D520,Actuals!$B:$B,EOMONTH(DATE(2024,$C520-1,1),0)),
 SUMIFS(Actuals!$F:$F,Actuals!$A:$A,$A520,Actuals!$D:$D,$D520,Actuals!$B:$B,EOMONTH(DATE(2025,$C520-2,1),0))/SUMIFS(Actuals!$F:$F,Actuals!$A:$A,$A520,Actuals!$D:$D,$D520,Actuals!$B:$B,EOMONTH(DATE(2024,$C520-2,1),0)),
 SUMIFS(Actuals!$F:$F,Actuals!$A:$A,$A520,Actuals!$D:$D,$D520,Actuals!$B:$B,EOMONTH(DATE(2025,$C520-3,1),0))/SUMIFS(Actuals!$F:$F,Actuals!$A:$A,$A520,Actuals!$D:$D,$D520,Actuals!$B:$B,EOMONTH(DATE(2024,$C520-3,1),0))
)</f>
        <v>1.1247464582750646</v>
      </c>
      <c r="P520" s="29">
        <f t="shared" si="48"/>
        <v>924575.33109585138</v>
      </c>
      <c r="Q520" s="2">
        <f t="shared" si="49"/>
        <v>4.2275783087053202E-2</v>
      </c>
      <c r="R520" s="29" t="str">
        <f t="shared" si="50"/>
        <v>2 Test data (Sep-Nov)</v>
      </c>
      <c r="S520" s="29">
        <f t="shared" si="51"/>
        <v>1.0196167866584092</v>
      </c>
      <c r="T520" s="29">
        <f t="shared" si="52"/>
        <v>962421.85767455993</v>
      </c>
      <c r="U520" s="2">
        <f t="shared" si="53"/>
        <v>8.4940254872380327E-2</v>
      </c>
    </row>
    <row r="521" spans="1:21">
      <c r="A521">
        <v>9656</v>
      </c>
      <c r="B521" s="1">
        <v>45961</v>
      </c>
      <c r="C521">
        <v>5</v>
      </c>
      <c r="D521">
        <v>51</v>
      </c>
      <c r="E521" t="s">
        <v>7</v>
      </c>
      <c r="F521" s="3">
        <v>942571.09546155238</v>
      </c>
      <c r="G521" s="3">
        <v>1001681.7</v>
      </c>
      <c r="H521">
        <v>5</v>
      </c>
      <c r="I521" s="3">
        <v>-59110.604538447573</v>
      </c>
      <c r="J521" s="3">
        <v>59110.604538447573</v>
      </c>
      <c r="K521" s="2">
        <v>5.9011365125715698E-2</v>
      </c>
      <c r="L521" s="6">
        <v>-5.9011365125715698E-2</v>
      </c>
      <c r="M521" t="s">
        <v>32</v>
      </c>
      <c r="N521">
        <f>SUMIFS(Actuals!$F:$F,Actuals!$A:$A,$A521,Actuals!$D:$D,$D521,Actuals!$B:$B,EDATE($B521,-12))</f>
        <v>894249.9</v>
      </c>
      <c r="O521">
        <f>AVERAGE(SUMIFS(Actuals!$F:$F,Actuals!$A:$A,$A521,Actuals!$D:$D,$D521,Actuals!$B:$B,EOMONTH(DATE(2025,$C521-1,1),0))/SUMIFS(Actuals!$F:$F,Actuals!$A:$A,$A521,Actuals!$D:$D,$D521,Actuals!$B:$B,EOMONTH(DATE(2024,$C521-1,1),0)),
 SUMIFS(Actuals!$F:$F,Actuals!$A:$A,$A521,Actuals!$D:$D,$D521,Actuals!$B:$B,EOMONTH(DATE(2025,$C521-2,1),0))/SUMIFS(Actuals!$F:$F,Actuals!$A:$A,$A521,Actuals!$D:$D,$D521,Actuals!$B:$B,EOMONTH(DATE(2024,$C521-2,1),0)),
 SUMIFS(Actuals!$F:$F,Actuals!$A:$A,$A521,Actuals!$D:$D,$D521,Actuals!$B:$B,EOMONTH(DATE(2025,$C521-3,1),0))/SUMIFS(Actuals!$F:$F,Actuals!$A:$A,$A521,Actuals!$D:$D,$D521,Actuals!$B:$B,EOMONTH(DATE(2024,$C521-3,1),0))
)</f>
        <v>1.1089594251242787</v>
      </c>
      <c r="P521" s="29">
        <f t="shared" si="48"/>
        <v>991686.85502144368</v>
      </c>
      <c r="Q521" s="2">
        <f t="shared" si="49"/>
        <v>9.9780648668696559E-3</v>
      </c>
      <c r="R521" s="29" t="str">
        <f t="shared" si="50"/>
        <v>1 train date (May-Aug)</v>
      </c>
      <c r="S521" s="29">
        <f t="shared" si="51"/>
        <v>1.0196167866584092</v>
      </c>
      <c r="T521" s="29">
        <f t="shared" si="52"/>
        <v>961061.31155160465</v>
      </c>
      <c r="U521" s="2">
        <f t="shared" si="53"/>
        <v>4.0552191827399164E-2</v>
      </c>
    </row>
    <row r="522" spans="1:21">
      <c r="A522">
        <v>9656</v>
      </c>
      <c r="B522" s="1">
        <v>45961</v>
      </c>
      <c r="C522">
        <v>6</v>
      </c>
      <c r="D522">
        <v>51</v>
      </c>
      <c r="E522" t="s">
        <v>7</v>
      </c>
      <c r="F522" s="3">
        <v>945411.22779127769</v>
      </c>
      <c r="G522" s="3">
        <v>1001681.7</v>
      </c>
      <c r="H522">
        <v>4</v>
      </c>
      <c r="I522" s="3">
        <v>-56270.472208722262</v>
      </c>
      <c r="J522" s="3">
        <v>56270.472208722262</v>
      </c>
      <c r="K522" s="2">
        <v>5.6176001027793798E-2</v>
      </c>
      <c r="L522" s="6">
        <v>-5.6176001027793798E-2</v>
      </c>
      <c r="M522" t="s">
        <v>32</v>
      </c>
      <c r="N522">
        <f>SUMIFS(Actuals!$F:$F,Actuals!$A:$A,$A522,Actuals!$D:$D,$D522,Actuals!$B:$B,EDATE($B522,-12))</f>
        <v>894249.9</v>
      </c>
      <c r="O522">
        <f>AVERAGE(SUMIFS(Actuals!$F:$F,Actuals!$A:$A,$A522,Actuals!$D:$D,$D522,Actuals!$B:$B,EOMONTH(DATE(2025,$C522-1,1),0))/SUMIFS(Actuals!$F:$F,Actuals!$A:$A,$A522,Actuals!$D:$D,$D522,Actuals!$B:$B,EOMONTH(DATE(2024,$C522-1,1),0)),
 SUMIFS(Actuals!$F:$F,Actuals!$A:$A,$A522,Actuals!$D:$D,$D522,Actuals!$B:$B,EOMONTH(DATE(2025,$C522-2,1),0))/SUMIFS(Actuals!$F:$F,Actuals!$A:$A,$A522,Actuals!$D:$D,$D522,Actuals!$B:$B,EOMONTH(DATE(2024,$C522-2,1),0)),
 SUMIFS(Actuals!$F:$F,Actuals!$A:$A,$A522,Actuals!$D:$D,$D522,Actuals!$B:$B,EOMONTH(DATE(2025,$C522-3,1),0))/SUMIFS(Actuals!$F:$F,Actuals!$A:$A,$A522,Actuals!$D:$D,$D522,Actuals!$B:$B,EOMONTH(DATE(2024,$C522-3,1),0))
)</f>
        <v>1.1025347189296986</v>
      </c>
      <c r="P522" s="29">
        <f t="shared" si="48"/>
        <v>985941.56214941107</v>
      </c>
      <c r="Q522" s="2">
        <f t="shared" si="49"/>
        <v>1.5713712100948723E-2</v>
      </c>
      <c r="R522" s="29" t="str">
        <f t="shared" si="50"/>
        <v>1 train date (May-Aug)</v>
      </c>
      <c r="S522" s="29">
        <f t="shared" si="51"/>
        <v>1.0196167866584092</v>
      </c>
      <c r="T522" s="29">
        <f t="shared" si="52"/>
        <v>963957.15815132391</v>
      </c>
      <c r="U522" s="2">
        <f t="shared" si="53"/>
        <v>3.7661206996869416E-2</v>
      </c>
    </row>
    <row r="523" spans="1:21">
      <c r="A523">
        <v>9656</v>
      </c>
      <c r="B523" s="1">
        <v>45961</v>
      </c>
      <c r="C523">
        <v>7</v>
      </c>
      <c r="D523">
        <v>51</v>
      </c>
      <c r="E523" t="s">
        <v>7</v>
      </c>
      <c r="F523" s="3">
        <v>917801.13749101723</v>
      </c>
      <c r="G523" s="3">
        <v>1001681.7</v>
      </c>
      <c r="H523">
        <v>3</v>
      </c>
      <c r="I523" s="3">
        <v>-83880.562508982723</v>
      </c>
      <c r="J523" s="3">
        <v>83880.562508982723</v>
      </c>
      <c r="K523" s="2">
        <v>8.3739737392609606E-2</v>
      </c>
      <c r="L523" s="6">
        <v>-8.3739737392609606E-2</v>
      </c>
      <c r="M523" t="s">
        <v>32</v>
      </c>
      <c r="N523">
        <f>SUMIFS(Actuals!$F:$F,Actuals!$A:$A,$A523,Actuals!$D:$D,$D523,Actuals!$B:$B,EDATE($B523,-12))</f>
        <v>894249.9</v>
      </c>
      <c r="O523">
        <f>AVERAGE(SUMIFS(Actuals!$F:$F,Actuals!$A:$A,$A523,Actuals!$D:$D,$D523,Actuals!$B:$B,EOMONTH(DATE(2025,$C523-1,1),0))/SUMIFS(Actuals!$F:$F,Actuals!$A:$A,$A523,Actuals!$D:$D,$D523,Actuals!$B:$B,EOMONTH(DATE(2024,$C523-1,1),0)),
 SUMIFS(Actuals!$F:$F,Actuals!$A:$A,$A523,Actuals!$D:$D,$D523,Actuals!$B:$B,EOMONTH(DATE(2025,$C523-2,1),0))/SUMIFS(Actuals!$F:$F,Actuals!$A:$A,$A523,Actuals!$D:$D,$D523,Actuals!$B:$B,EOMONTH(DATE(2024,$C523-2,1),0)),
 SUMIFS(Actuals!$F:$F,Actuals!$A:$A,$A523,Actuals!$D:$D,$D523,Actuals!$B:$B,EOMONTH(DATE(2025,$C523-3,1),0))/SUMIFS(Actuals!$F:$F,Actuals!$A:$A,$A523,Actuals!$D:$D,$D523,Actuals!$B:$B,EOMONTH(DATE(2024,$C523-3,1),0))
)</f>
        <v>1.083875962647707</v>
      </c>
      <c r="P523" s="29">
        <f t="shared" si="48"/>
        <v>969255.97121011582</v>
      </c>
      <c r="Q523" s="2">
        <f t="shared" si="49"/>
        <v>3.2371289991505417E-2</v>
      </c>
      <c r="R523" s="29" t="str">
        <f t="shared" si="50"/>
        <v>1 train date (May-Aug)</v>
      </c>
      <c r="S523" s="29">
        <f t="shared" si="51"/>
        <v>1.0196167866584092</v>
      </c>
      <c r="T523" s="29">
        <f t="shared" si="52"/>
        <v>935805.44660002377</v>
      </c>
      <c r="U523" s="2">
        <f t="shared" si="53"/>
        <v>6.5765655297462436E-2</v>
      </c>
    </row>
    <row r="524" spans="1:21">
      <c r="A524">
        <v>9656</v>
      </c>
      <c r="B524" s="1">
        <v>45961</v>
      </c>
      <c r="C524">
        <v>8</v>
      </c>
      <c r="D524">
        <v>51</v>
      </c>
      <c r="E524" t="s">
        <v>7</v>
      </c>
      <c r="F524" s="3">
        <v>954229.58422894939</v>
      </c>
      <c r="G524" s="3">
        <v>1001681.7</v>
      </c>
      <c r="H524">
        <v>2</v>
      </c>
      <c r="I524" s="3">
        <v>-47452.115771050565</v>
      </c>
      <c r="J524" s="3">
        <v>47452.115771050565</v>
      </c>
      <c r="K524" s="2">
        <v>4.7372449522688299E-2</v>
      </c>
      <c r="L524" s="6">
        <v>-4.7372449522688299E-2</v>
      </c>
      <c r="M524" t="s">
        <v>32</v>
      </c>
      <c r="N524">
        <f>SUMIFS(Actuals!$F:$F,Actuals!$A:$A,$A524,Actuals!$D:$D,$D524,Actuals!$B:$B,EDATE($B524,-12))</f>
        <v>894249.9</v>
      </c>
      <c r="O524">
        <f>AVERAGE(SUMIFS(Actuals!$F:$F,Actuals!$A:$A,$A524,Actuals!$D:$D,$D524,Actuals!$B:$B,EOMONTH(DATE(2025,$C524-1,1),0))/SUMIFS(Actuals!$F:$F,Actuals!$A:$A,$A524,Actuals!$D:$D,$D524,Actuals!$B:$B,EOMONTH(DATE(2024,$C524-1,1),0)),
 SUMIFS(Actuals!$F:$F,Actuals!$A:$A,$A524,Actuals!$D:$D,$D524,Actuals!$B:$B,EOMONTH(DATE(2025,$C524-2,1),0))/SUMIFS(Actuals!$F:$F,Actuals!$A:$A,$A524,Actuals!$D:$D,$D524,Actuals!$B:$B,EOMONTH(DATE(2024,$C524-2,1),0)),
 SUMIFS(Actuals!$F:$F,Actuals!$A:$A,$A524,Actuals!$D:$D,$D524,Actuals!$B:$B,EOMONTH(DATE(2025,$C524-3,1),0))/SUMIFS(Actuals!$F:$F,Actuals!$A:$A,$A524,Actuals!$D:$D,$D524,Actuals!$B:$B,EOMONTH(DATE(2024,$C524-3,1),0))
)</f>
        <v>1.1075714328566664</v>
      </c>
      <c r="P524" s="29">
        <f t="shared" si="48"/>
        <v>990445.64307493065</v>
      </c>
      <c r="Q524" s="2">
        <f t="shared" si="49"/>
        <v>1.1217192971648887E-2</v>
      </c>
      <c r="R524" s="29" t="str">
        <f t="shared" si="50"/>
        <v>1 train date (May-Aug)</v>
      </c>
      <c r="S524" s="29">
        <f t="shared" si="51"/>
        <v>1.0196167866584092</v>
      </c>
      <c r="T524" s="29">
        <f t="shared" si="52"/>
        <v>972948.50240591122</v>
      </c>
      <c r="U524" s="2">
        <f t="shared" si="53"/>
        <v>2.868495810005188E-2</v>
      </c>
    </row>
    <row r="525" spans="1:21">
      <c r="A525">
        <v>9656</v>
      </c>
      <c r="B525" s="1">
        <v>45961</v>
      </c>
      <c r="C525">
        <v>9</v>
      </c>
      <c r="D525">
        <v>51</v>
      </c>
      <c r="E525" t="s">
        <v>7</v>
      </c>
      <c r="F525" s="3">
        <v>961162.34756573802</v>
      </c>
      <c r="G525" s="3">
        <v>1001681.7</v>
      </c>
      <c r="H525">
        <v>1</v>
      </c>
      <c r="I525" s="3">
        <v>-40519.352434261935</v>
      </c>
      <c r="J525" s="3">
        <v>40519.352434261935</v>
      </c>
      <c r="K525" s="2">
        <v>4.0451325440268998E-2</v>
      </c>
      <c r="L525" s="6">
        <v>-4.0451325440268998E-2</v>
      </c>
      <c r="M525" t="s">
        <v>32</v>
      </c>
      <c r="N525">
        <f>SUMIFS(Actuals!$F:$F,Actuals!$A:$A,$A525,Actuals!$D:$D,$D525,Actuals!$B:$B,EDATE($B525,-12))</f>
        <v>894249.9</v>
      </c>
      <c r="O525">
        <f>AVERAGE(SUMIFS(Actuals!$F:$F,Actuals!$A:$A,$A525,Actuals!$D:$D,$D525,Actuals!$B:$B,EOMONTH(DATE(2025,$C525-1,1),0))/SUMIFS(Actuals!$F:$F,Actuals!$A:$A,$A525,Actuals!$D:$D,$D525,Actuals!$B:$B,EOMONTH(DATE(2024,$C525-1,1),0)),
 SUMIFS(Actuals!$F:$F,Actuals!$A:$A,$A525,Actuals!$D:$D,$D525,Actuals!$B:$B,EOMONTH(DATE(2025,$C525-2,1),0))/SUMIFS(Actuals!$F:$F,Actuals!$A:$A,$A525,Actuals!$D:$D,$D525,Actuals!$B:$B,EOMONTH(DATE(2024,$C525-2,1),0)),
 SUMIFS(Actuals!$F:$F,Actuals!$A:$A,$A525,Actuals!$D:$D,$D525,Actuals!$B:$B,EOMONTH(DATE(2025,$C525-3,1),0))/SUMIFS(Actuals!$F:$F,Actuals!$A:$A,$A525,Actuals!$D:$D,$D525,Actuals!$B:$B,EOMONTH(DATE(2024,$C525-3,1),0))
)</f>
        <v>1.1247464582750646</v>
      </c>
      <c r="P525" s="29">
        <f t="shared" si="48"/>
        <v>1005804.4078378307</v>
      </c>
      <c r="Q525" s="2">
        <f t="shared" si="49"/>
        <v>4.1157863199764591E-3</v>
      </c>
      <c r="R525" s="29" t="str">
        <f t="shared" si="50"/>
        <v>2 Test data (Sep-Nov)</v>
      </c>
      <c r="S525" s="29">
        <f t="shared" si="51"/>
        <v>1.0196167866584092</v>
      </c>
      <c r="T525" s="29">
        <f t="shared" si="52"/>
        <v>980017.26428203087</v>
      </c>
      <c r="U525" s="2">
        <f t="shared" si="53"/>
        <v>2.1628063803071459E-2</v>
      </c>
    </row>
    <row r="526" spans="1:21">
      <c r="A526">
        <v>9656</v>
      </c>
      <c r="B526" s="1">
        <v>45961</v>
      </c>
      <c r="C526">
        <v>10</v>
      </c>
      <c r="D526">
        <v>51</v>
      </c>
      <c r="E526" t="s">
        <v>7</v>
      </c>
      <c r="F526" s="3">
        <v>914800.68847550487</v>
      </c>
      <c r="G526" s="3">
        <v>1001681.7</v>
      </c>
      <c r="H526">
        <v>0</v>
      </c>
      <c r="I526" s="3">
        <v>-86881.011524495087</v>
      </c>
      <c r="J526" s="3">
        <v>86881.011524495087</v>
      </c>
      <c r="K526" s="2">
        <v>8.67351490243808E-2</v>
      </c>
      <c r="L526" s="6">
        <v>-8.67351490243808E-2</v>
      </c>
      <c r="M526" t="s">
        <v>32</v>
      </c>
      <c r="N526">
        <f>SUMIFS(Actuals!$F:$F,Actuals!$A:$A,$A526,Actuals!$D:$D,$D526,Actuals!$B:$B,EDATE($B526,-12))</f>
        <v>894249.9</v>
      </c>
      <c r="O526">
        <f>AVERAGE(SUMIFS(Actuals!$F:$F,Actuals!$A:$A,$A526,Actuals!$D:$D,$D526,Actuals!$B:$B,EOMONTH(DATE(2025,$C526-1,1),0))/SUMIFS(Actuals!$F:$F,Actuals!$A:$A,$A526,Actuals!$D:$D,$D526,Actuals!$B:$B,EOMONTH(DATE(2024,$C526-1,1),0)),
 SUMIFS(Actuals!$F:$F,Actuals!$A:$A,$A526,Actuals!$D:$D,$D526,Actuals!$B:$B,EOMONTH(DATE(2025,$C526-2,1),0))/SUMIFS(Actuals!$F:$F,Actuals!$A:$A,$A526,Actuals!$D:$D,$D526,Actuals!$B:$B,EOMONTH(DATE(2024,$C526-2,1),0)),
 SUMIFS(Actuals!$F:$F,Actuals!$A:$A,$A526,Actuals!$D:$D,$D526,Actuals!$B:$B,EOMONTH(DATE(2025,$C526-3,1),0))/SUMIFS(Actuals!$F:$F,Actuals!$A:$A,$A526,Actuals!$D:$D,$D526,Actuals!$B:$B,EOMONTH(DATE(2024,$C526-3,1),0))
)</f>
        <v>1.1465435595970381</v>
      </c>
      <c r="P526" s="29">
        <f t="shared" si="48"/>
        <v>1025296.4635152954</v>
      </c>
      <c r="Q526" s="2">
        <f t="shared" si="49"/>
        <v>2.3575117240631892E-2</v>
      </c>
      <c r="R526" s="29" t="str">
        <f t="shared" si="50"/>
        <v>2 Test data (Sep-Nov)</v>
      </c>
      <c r="S526" s="29">
        <f t="shared" si="51"/>
        <v>1.0196167866584092</v>
      </c>
      <c r="T526" s="29">
        <f t="shared" si="52"/>
        <v>932746.13841629471</v>
      </c>
      <c r="U526" s="2">
        <f t="shared" si="53"/>
        <v>6.8819827280168194E-2</v>
      </c>
    </row>
    <row r="527" spans="1:21">
      <c r="A527">
        <v>9656</v>
      </c>
      <c r="B527" s="1">
        <v>45991</v>
      </c>
      <c r="C527">
        <v>5</v>
      </c>
      <c r="D527">
        <v>51</v>
      </c>
      <c r="E527" t="s">
        <v>7</v>
      </c>
      <c r="F527" s="3">
        <v>920700.78596285102</v>
      </c>
      <c r="G527" s="3">
        <v>928287.29999999993</v>
      </c>
      <c r="H527">
        <v>6</v>
      </c>
      <c r="I527" s="3">
        <v>-7586.5140371489106</v>
      </c>
      <c r="J527" s="3">
        <v>7586.5140371489106</v>
      </c>
      <c r="K527" s="2">
        <v>8.1725927276489804E-3</v>
      </c>
      <c r="L527" s="6">
        <v>-8.1725927276489804E-3</v>
      </c>
      <c r="M527" t="s">
        <v>32</v>
      </c>
      <c r="N527">
        <f>SUMIFS(Actuals!$F:$F,Actuals!$A:$A,$A527,Actuals!$D:$D,$D527,Actuals!$B:$B,EDATE($B527,-12))</f>
        <v>840121.5</v>
      </c>
      <c r="O527">
        <f>AVERAGE(SUMIFS(Actuals!$F:$F,Actuals!$A:$A,$A527,Actuals!$D:$D,$D527,Actuals!$B:$B,EOMONTH(DATE(2025,$C527-1,1),0))/SUMIFS(Actuals!$F:$F,Actuals!$A:$A,$A527,Actuals!$D:$D,$D527,Actuals!$B:$B,EOMONTH(DATE(2024,$C527-1,1),0)),
 SUMIFS(Actuals!$F:$F,Actuals!$A:$A,$A527,Actuals!$D:$D,$D527,Actuals!$B:$B,EOMONTH(DATE(2025,$C527-2,1),0))/SUMIFS(Actuals!$F:$F,Actuals!$A:$A,$A527,Actuals!$D:$D,$D527,Actuals!$B:$B,EOMONTH(DATE(2024,$C527-2,1),0)),
 SUMIFS(Actuals!$F:$F,Actuals!$A:$A,$A527,Actuals!$D:$D,$D527,Actuals!$B:$B,EOMONTH(DATE(2025,$C527-3,1),0))/SUMIFS(Actuals!$F:$F,Actuals!$A:$A,$A527,Actuals!$D:$D,$D527,Actuals!$B:$B,EOMONTH(DATE(2024,$C527-3,1),0))
)</f>
        <v>1.1089594251242787</v>
      </c>
      <c r="P527" s="29">
        <f t="shared" si="48"/>
        <v>931660.65567454672</v>
      </c>
      <c r="Q527" s="2">
        <f t="shared" si="49"/>
        <v>3.6339565073730882E-3</v>
      </c>
      <c r="R527" s="29" t="str">
        <f t="shared" si="50"/>
        <v>1 train date (May-Aug)</v>
      </c>
      <c r="S527" s="29">
        <f t="shared" si="51"/>
        <v>1.0196167866584092</v>
      </c>
      <c r="T527" s="29">
        <f t="shared" si="52"/>
        <v>938761.97685731389</v>
      </c>
      <c r="U527" s="2">
        <f t="shared" si="53"/>
        <v>1.1283873922775802E-2</v>
      </c>
    </row>
    <row r="528" spans="1:21">
      <c r="A528">
        <v>9656</v>
      </c>
      <c r="B528" s="1">
        <v>45991</v>
      </c>
      <c r="C528">
        <v>6</v>
      </c>
      <c r="D528">
        <v>51</v>
      </c>
      <c r="E528" t="s">
        <v>7</v>
      </c>
      <c r="F528" s="3">
        <v>923547.20153664483</v>
      </c>
      <c r="G528" s="3">
        <v>928287.29999999993</v>
      </c>
      <c r="H528">
        <v>5</v>
      </c>
      <c r="I528" s="3">
        <v>-4740.0984633550979</v>
      </c>
      <c r="J528" s="3">
        <v>4740.0984633550979</v>
      </c>
      <c r="K528" s="2">
        <v>5.1062838663796196E-3</v>
      </c>
      <c r="L528" s="6">
        <v>-5.1062838663796196E-3</v>
      </c>
      <c r="M528" t="s">
        <v>32</v>
      </c>
      <c r="N528">
        <f>SUMIFS(Actuals!$F:$F,Actuals!$A:$A,$A528,Actuals!$D:$D,$D528,Actuals!$B:$B,EDATE($B528,-12))</f>
        <v>840121.5</v>
      </c>
      <c r="O528">
        <f>AVERAGE(SUMIFS(Actuals!$F:$F,Actuals!$A:$A,$A528,Actuals!$D:$D,$D528,Actuals!$B:$B,EOMONTH(DATE(2025,$C528-1,1),0))/SUMIFS(Actuals!$F:$F,Actuals!$A:$A,$A528,Actuals!$D:$D,$D528,Actuals!$B:$B,EOMONTH(DATE(2024,$C528-1,1),0)),
 SUMIFS(Actuals!$F:$F,Actuals!$A:$A,$A528,Actuals!$D:$D,$D528,Actuals!$B:$B,EOMONTH(DATE(2025,$C528-2,1),0))/SUMIFS(Actuals!$F:$F,Actuals!$A:$A,$A528,Actuals!$D:$D,$D528,Actuals!$B:$B,EOMONTH(DATE(2024,$C528-2,1),0)),
 SUMIFS(Actuals!$F:$F,Actuals!$A:$A,$A528,Actuals!$D:$D,$D528,Actuals!$B:$B,EOMONTH(DATE(2025,$C528-3,1),0))/SUMIFS(Actuals!$F:$F,Actuals!$A:$A,$A528,Actuals!$D:$D,$D528,Actuals!$B:$B,EOMONTH(DATE(2024,$C528-3,1),0))
)</f>
        <v>1.1025347189296986</v>
      </c>
      <c r="P528" s="29">
        <f t="shared" si="48"/>
        <v>926263.12186929677</v>
      </c>
      <c r="Q528" s="2">
        <f t="shared" si="49"/>
        <v>2.1805513559252222E-3</v>
      </c>
      <c r="R528" s="29" t="str">
        <f t="shared" si="50"/>
        <v>1 train date (May-Aug)</v>
      </c>
      <c r="S528" s="29">
        <f t="shared" si="51"/>
        <v>1.0196167866584092</v>
      </c>
      <c r="T528" s="29">
        <f t="shared" si="52"/>
        <v>941664.22995815997</v>
      </c>
      <c r="U528" s="2">
        <f t="shared" si="53"/>
        <v>1.4410333910805454E-2</v>
      </c>
    </row>
    <row r="529" spans="1:21">
      <c r="A529">
        <v>9656</v>
      </c>
      <c r="B529" s="1">
        <v>45991</v>
      </c>
      <c r="C529">
        <v>7</v>
      </c>
      <c r="D529">
        <v>51</v>
      </c>
      <c r="E529" t="s">
        <v>7</v>
      </c>
      <c r="F529" s="3">
        <v>895575.17163169617</v>
      </c>
      <c r="G529" s="3">
        <v>928287.29999999993</v>
      </c>
      <c r="H529">
        <v>4</v>
      </c>
      <c r="I529" s="3">
        <v>-32712.128368303762</v>
      </c>
      <c r="J529" s="3">
        <v>32712.128368303762</v>
      </c>
      <c r="K529" s="2">
        <v>3.5239228596905002E-2</v>
      </c>
      <c r="L529" s="6">
        <v>-3.5239228596905002E-2</v>
      </c>
      <c r="M529" t="s">
        <v>32</v>
      </c>
      <c r="N529">
        <f>SUMIFS(Actuals!$F:$F,Actuals!$A:$A,$A529,Actuals!$D:$D,$D529,Actuals!$B:$B,EDATE($B529,-12))</f>
        <v>840121.5</v>
      </c>
      <c r="O529">
        <f>AVERAGE(SUMIFS(Actuals!$F:$F,Actuals!$A:$A,$A529,Actuals!$D:$D,$D529,Actuals!$B:$B,EOMONTH(DATE(2025,$C529-1,1),0))/SUMIFS(Actuals!$F:$F,Actuals!$A:$A,$A529,Actuals!$D:$D,$D529,Actuals!$B:$B,EOMONTH(DATE(2024,$C529-1,1),0)),
 SUMIFS(Actuals!$F:$F,Actuals!$A:$A,$A529,Actuals!$D:$D,$D529,Actuals!$B:$B,EOMONTH(DATE(2025,$C529-2,1),0))/SUMIFS(Actuals!$F:$F,Actuals!$A:$A,$A529,Actuals!$D:$D,$D529,Actuals!$B:$B,EOMONTH(DATE(2024,$C529-2,1),0)),
 SUMIFS(Actuals!$F:$F,Actuals!$A:$A,$A529,Actuals!$D:$D,$D529,Actuals!$B:$B,EOMONTH(DATE(2025,$C529-3,1),0))/SUMIFS(Actuals!$F:$F,Actuals!$A:$A,$A529,Actuals!$D:$D,$D529,Actuals!$B:$B,EOMONTH(DATE(2024,$C529-3,1),0))
)</f>
        <v>1.083875962647707</v>
      </c>
      <c r="P529" s="29">
        <f t="shared" si="48"/>
        <v>910587.4995535356</v>
      </c>
      <c r="Q529" s="2">
        <f t="shared" si="49"/>
        <v>1.9067157814681223E-2</v>
      </c>
      <c r="R529" s="29" t="str">
        <f t="shared" si="50"/>
        <v>1 train date (May-Aug)</v>
      </c>
      <c r="S529" s="29">
        <f t="shared" si="51"/>
        <v>1.0196167866584092</v>
      </c>
      <c r="T529" s="29">
        <f t="shared" si="52"/>
        <v>913143.47871016327</v>
      </c>
      <c r="U529" s="2">
        <f t="shared" si="53"/>
        <v>1.6313722367888327E-2</v>
      </c>
    </row>
    <row r="530" spans="1:21">
      <c r="A530">
        <v>9656</v>
      </c>
      <c r="B530" s="1">
        <v>45991</v>
      </c>
      <c r="C530">
        <v>8</v>
      </c>
      <c r="D530">
        <v>51</v>
      </c>
      <c r="E530" t="s">
        <v>7</v>
      </c>
      <c r="F530" s="3">
        <v>932399.5874358461</v>
      </c>
      <c r="G530" s="3">
        <v>928287.29999999993</v>
      </c>
      <c r="H530">
        <v>3</v>
      </c>
      <c r="I530" s="3">
        <v>4112.2874358461704</v>
      </c>
      <c r="J530" s="3">
        <v>4112.2874358461704</v>
      </c>
      <c r="K530" s="2">
        <v>4.4299727421092299E-3</v>
      </c>
      <c r="L530" s="6">
        <v>4.4299727421092299E-3</v>
      </c>
      <c r="M530" t="s">
        <v>32</v>
      </c>
      <c r="N530">
        <f>SUMIFS(Actuals!$F:$F,Actuals!$A:$A,$A530,Actuals!$D:$D,$D530,Actuals!$B:$B,EDATE($B530,-12))</f>
        <v>840121.5</v>
      </c>
      <c r="O530">
        <f>AVERAGE(SUMIFS(Actuals!$F:$F,Actuals!$A:$A,$A530,Actuals!$D:$D,$D530,Actuals!$B:$B,EOMONTH(DATE(2025,$C530-1,1),0))/SUMIFS(Actuals!$F:$F,Actuals!$A:$A,$A530,Actuals!$D:$D,$D530,Actuals!$B:$B,EOMONTH(DATE(2024,$C530-1,1),0)),
 SUMIFS(Actuals!$F:$F,Actuals!$A:$A,$A530,Actuals!$D:$D,$D530,Actuals!$B:$B,EOMONTH(DATE(2025,$C530-2,1),0))/SUMIFS(Actuals!$F:$F,Actuals!$A:$A,$A530,Actuals!$D:$D,$D530,Actuals!$B:$B,EOMONTH(DATE(2024,$C530-2,1),0)),
 SUMIFS(Actuals!$F:$F,Actuals!$A:$A,$A530,Actuals!$D:$D,$D530,Actuals!$B:$B,EOMONTH(DATE(2025,$C530-3,1),0))/SUMIFS(Actuals!$F:$F,Actuals!$A:$A,$A530,Actuals!$D:$D,$D530,Actuals!$B:$B,EOMONTH(DATE(2024,$C530-3,1),0))
)</f>
        <v>1.1075714328566664</v>
      </c>
      <c r="P530" s="29">
        <f t="shared" si="48"/>
        <v>930494.57352869189</v>
      </c>
      <c r="Q530" s="2">
        <f t="shared" si="49"/>
        <v>2.3777913677069194E-3</v>
      </c>
      <c r="R530" s="29" t="str">
        <f t="shared" si="50"/>
        <v>1 train date (May-Aug)</v>
      </c>
      <c r="S530" s="29">
        <f t="shared" si="51"/>
        <v>1.0196167866584092</v>
      </c>
      <c r="T530" s="29">
        <f t="shared" si="52"/>
        <v>950690.27122296381</v>
      </c>
      <c r="U530" s="2">
        <f t="shared" si="53"/>
        <v>2.4133661230702912E-2</v>
      </c>
    </row>
    <row r="531" spans="1:21">
      <c r="A531">
        <v>9656</v>
      </c>
      <c r="B531" s="1">
        <v>45991</v>
      </c>
      <c r="C531">
        <v>9</v>
      </c>
      <c r="D531">
        <v>51</v>
      </c>
      <c r="E531" t="s">
        <v>7</v>
      </c>
      <c r="F531" s="3">
        <v>927393.35683753644</v>
      </c>
      <c r="G531" s="3">
        <v>928287.29999999993</v>
      </c>
      <c r="H531">
        <v>2</v>
      </c>
      <c r="I531" s="3">
        <v>-893.94316246348899</v>
      </c>
      <c r="J531" s="3">
        <v>893.94316246348899</v>
      </c>
      <c r="K531" s="2">
        <v>9.6300268512074802E-4</v>
      </c>
      <c r="L531" s="6">
        <v>-9.6300268512074802E-4</v>
      </c>
      <c r="M531" t="s">
        <v>32</v>
      </c>
      <c r="N531">
        <f>SUMIFS(Actuals!$F:$F,Actuals!$A:$A,$A531,Actuals!$D:$D,$D531,Actuals!$B:$B,EDATE($B531,-12))</f>
        <v>840121.5</v>
      </c>
      <c r="O531">
        <f>AVERAGE(SUMIFS(Actuals!$F:$F,Actuals!$A:$A,$A531,Actuals!$D:$D,$D531,Actuals!$B:$B,EOMONTH(DATE(2025,$C531-1,1),0))/SUMIFS(Actuals!$F:$F,Actuals!$A:$A,$A531,Actuals!$D:$D,$D531,Actuals!$B:$B,EOMONTH(DATE(2024,$C531-1,1),0)),
 SUMIFS(Actuals!$F:$F,Actuals!$A:$A,$A531,Actuals!$D:$D,$D531,Actuals!$B:$B,EOMONTH(DATE(2025,$C531-2,1),0))/SUMIFS(Actuals!$F:$F,Actuals!$A:$A,$A531,Actuals!$D:$D,$D531,Actuals!$B:$B,EOMONTH(DATE(2024,$C531-2,1),0)),
 SUMIFS(Actuals!$F:$F,Actuals!$A:$A,$A531,Actuals!$D:$D,$D531,Actuals!$B:$B,EOMONTH(DATE(2025,$C531-3,1),0))/SUMIFS(Actuals!$F:$F,Actuals!$A:$A,$A531,Actuals!$D:$D,$D531,Actuals!$B:$B,EOMONTH(DATE(2024,$C531-3,1),0))
)</f>
        <v>1.1247464582750646</v>
      </c>
      <c r="P531" s="29">
        <f t="shared" si="48"/>
        <v>944923.6816457347</v>
      </c>
      <c r="Q531" s="2">
        <f t="shared" si="49"/>
        <v>1.7921587040709026E-2</v>
      </c>
      <c r="R531" s="29" t="str">
        <f t="shared" si="50"/>
        <v>2 Test data (Sep-Nov)</v>
      </c>
      <c r="S531" s="29">
        <f t="shared" si="51"/>
        <v>1.0196167866584092</v>
      </c>
      <c r="T531" s="29">
        <f t="shared" si="52"/>
        <v>945585.83446704433</v>
      </c>
      <c r="U531" s="2">
        <f t="shared" si="53"/>
        <v>1.8634892955062946E-2</v>
      </c>
    </row>
    <row r="532" spans="1:21">
      <c r="A532">
        <v>9656</v>
      </c>
      <c r="B532" s="1">
        <v>45991</v>
      </c>
      <c r="C532">
        <v>10</v>
      </c>
      <c r="D532">
        <v>51</v>
      </c>
      <c r="E532" t="s">
        <v>7</v>
      </c>
      <c r="F532" s="3">
        <v>880823.24345079449</v>
      </c>
      <c r="G532" s="3">
        <v>928287.29999999993</v>
      </c>
      <c r="H532">
        <v>1</v>
      </c>
      <c r="I532" s="3">
        <v>-47464.056549205445</v>
      </c>
      <c r="J532" s="3">
        <v>47464.056549205445</v>
      </c>
      <c r="K532" s="2">
        <v>5.1130783055208698E-2</v>
      </c>
      <c r="L532" s="6">
        <v>-5.1130783055208698E-2</v>
      </c>
      <c r="M532" t="s">
        <v>32</v>
      </c>
      <c r="N532">
        <f>SUMIFS(Actuals!$F:$F,Actuals!$A:$A,$A532,Actuals!$D:$D,$D532,Actuals!$B:$B,EDATE($B532,-12))</f>
        <v>840121.5</v>
      </c>
      <c r="O532">
        <f>AVERAGE(SUMIFS(Actuals!$F:$F,Actuals!$A:$A,$A532,Actuals!$D:$D,$D532,Actuals!$B:$B,EOMONTH(DATE(2025,$C532-1,1),0))/SUMIFS(Actuals!$F:$F,Actuals!$A:$A,$A532,Actuals!$D:$D,$D532,Actuals!$B:$B,EOMONTH(DATE(2024,$C532-1,1),0)),
 SUMIFS(Actuals!$F:$F,Actuals!$A:$A,$A532,Actuals!$D:$D,$D532,Actuals!$B:$B,EOMONTH(DATE(2025,$C532-2,1),0))/SUMIFS(Actuals!$F:$F,Actuals!$A:$A,$A532,Actuals!$D:$D,$D532,Actuals!$B:$B,EOMONTH(DATE(2024,$C532-2,1),0)),
 SUMIFS(Actuals!$F:$F,Actuals!$A:$A,$A532,Actuals!$D:$D,$D532,Actuals!$B:$B,EOMONTH(DATE(2025,$C532-3,1),0))/SUMIFS(Actuals!$F:$F,Actuals!$A:$A,$A532,Actuals!$D:$D,$D532,Actuals!$B:$B,EOMONTH(DATE(2024,$C532-3,1),0))
)</f>
        <v>1.1465435595970381</v>
      </c>
      <c r="P532" s="29">
        <f t="shared" si="48"/>
        <v>963235.89510400302</v>
      </c>
      <c r="Q532" s="2">
        <f t="shared" si="49"/>
        <v>3.7648468425672842E-2</v>
      </c>
      <c r="R532" s="29" t="str">
        <f t="shared" si="50"/>
        <v>2 Test data (Sep-Nov)</v>
      </c>
      <c r="S532" s="29">
        <f t="shared" si="51"/>
        <v>1.0196167866584092</v>
      </c>
      <c r="T532" s="29">
        <f t="shared" si="52"/>
        <v>898102.16510133666</v>
      </c>
      <c r="U532" s="2">
        <f t="shared" si="53"/>
        <v>3.2517018059671041E-2</v>
      </c>
    </row>
    <row r="533" spans="1:21">
      <c r="A533">
        <v>9656</v>
      </c>
      <c r="B533" s="1">
        <v>45991</v>
      </c>
      <c r="C533">
        <v>11</v>
      </c>
      <c r="D533">
        <v>51</v>
      </c>
      <c r="E533" t="s">
        <v>7</v>
      </c>
      <c r="F533" s="3">
        <v>917736.88697506802</v>
      </c>
      <c r="G533" s="3">
        <v>928287.29999999993</v>
      </c>
      <c r="H533">
        <v>0</v>
      </c>
      <c r="I533" s="3">
        <v>-10550.413024931913</v>
      </c>
      <c r="J533" s="3">
        <v>10550.413024931913</v>
      </c>
      <c r="K533" s="2">
        <v>1.13654609138054E-2</v>
      </c>
      <c r="L533" s="6">
        <v>-1.13654609138054E-2</v>
      </c>
      <c r="M533" t="s">
        <v>32</v>
      </c>
      <c r="N533">
        <f>SUMIFS(Actuals!$F:$F,Actuals!$A:$A,$A533,Actuals!$D:$D,$D533,Actuals!$B:$B,EDATE($B533,-12))</f>
        <v>840121.5</v>
      </c>
      <c r="O533">
        <f>AVERAGE(SUMIFS(Actuals!$F:$F,Actuals!$A:$A,$A533,Actuals!$D:$D,$D533,Actuals!$B:$B,EOMONTH(DATE(2025,$C533-1,1),0))/SUMIFS(Actuals!$F:$F,Actuals!$A:$A,$A533,Actuals!$D:$D,$D533,Actuals!$B:$B,EOMONTH(DATE(2024,$C533-1,1),0)),
 SUMIFS(Actuals!$F:$F,Actuals!$A:$A,$A533,Actuals!$D:$D,$D533,Actuals!$B:$B,EOMONTH(DATE(2025,$C533-2,1),0))/SUMIFS(Actuals!$F:$F,Actuals!$A:$A,$A533,Actuals!$D:$D,$D533,Actuals!$B:$B,EOMONTH(DATE(2024,$C533-2,1),0)),
 SUMIFS(Actuals!$F:$F,Actuals!$A:$A,$A533,Actuals!$D:$D,$D533,Actuals!$B:$B,EOMONTH(DATE(2025,$C533-3,1),0))/SUMIFS(Actuals!$F:$F,Actuals!$A:$A,$A533,Actuals!$D:$D,$D533,Actuals!$B:$B,EOMONTH(DATE(2024,$C533-3,1),0))
)</f>
        <v>1.0880643770666198</v>
      </c>
      <c r="P533" s="29">
        <f t="shared" si="48"/>
        <v>914106.27655777428</v>
      </c>
      <c r="Q533" s="2">
        <f t="shared" si="49"/>
        <v>1.5276545787307064E-2</v>
      </c>
      <c r="R533" s="29" t="str">
        <f t="shared" si="50"/>
        <v>2 Test data (Sep-Nov)</v>
      </c>
      <c r="S533" s="29">
        <f t="shared" si="51"/>
        <v>1.0196167866584092</v>
      </c>
      <c r="T533" s="29">
        <f t="shared" si="52"/>
        <v>935739.93569541047</v>
      </c>
      <c r="U533" s="2">
        <f t="shared" si="53"/>
        <v>8.0283719225831742E-3</v>
      </c>
    </row>
    <row r="534" spans="1:21">
      <c r="A534">
        <v>9657</v>
      </c>
      <c r="B534" s="1">
        <v>45808</v>
      </c>
      <c r="C534">
        <v>5</v>
      </c>
      <c r="D534">
        <v>51</v>
      </c>
      <c r="E534" t="s">
        <v>7</v>
      </c>
      <c r="F534" s="3">
        <v>5621.4477699490562</v>
      </c>
      <c r="G534" s="3">
        <v>5653.5</v>
      </c>
      <c r="H534">
        <v>0</v>
      </c>
      <c r="I534" s="3">
        <v>-32.052230050943763</v>
      </c>
      <c r="J534" s="3">
        <v>32.052230050943763</v>
      </c>
      <c r="K534" s="2">
        <v>5.6694490228962197E-3</v>
      </c>
      <c r="L534" s="6">
        <v>-5.6694490228962197E-3</v>
      </c>
      <c r="M534" t="s">
        <v>34</v>
      </c>
      <c r="N534">
        <f>SUMIFS(Actuals!$F:$F,Actuals!$A:$A,$A534,Actuals!$D:$D,$D534,Actuals!$B:$B,EDATE($B534,-12))</f>
        <v>6018</v>
      </c>
      <c r="O534">
        <f>AVERAGE(SUMIFS(Actuals!$F:$F,Actuals!$A:$A,$A534,Actuals!$D:$D,$D534,Actuals!$B:$B,EOMONTH(DATE(2025,$C534-1,1),0))/SUMIFS(Actuals!$F:$F,Actuals!$A:$A,$A534,Actuals!$D:$D,$D534,Actuals!$B:$B,EOMONTH(DATE(2024,$C534-1,1),0)),
 SUMIFS(Actuals!$F:$F,Actuals!$A:$A,$A534,Actuals!$D:$D,$D534,Actuals!$B:$B,EOMONTH(DATE(2025,$C534-2,1),0))/SUMIFS(Actuals!$F:$F,Actuals!$A:$A,$A534,Actuals!$D:$D,$D534,Actuals!$B:$B,EOMONTH(DATE(2024,$C534-2,1),0)),
 SUMIFS(Actuals!$F:$F,Actuals!$A:$A,$A534,Actuals!$D:$D,$D534,Actuals!$B:$B,EOMONTH(DATE(2025,$C534-3,1),0))/SUMIFS(Actuals!$F:$F,Actuals!$A:$A,$A534,Actuals!$D:$D,$D534,Actuals!$B:$B,EOMONTH(DATE(2024,$C534-3,1),0))
)</f>
        <v>1.0322070785606474</v>
      </c>
      <c r="P534" s="29">
        <f t="shared" si="48"/>
        <v>6211.8221987779762</v>
      </c>
      <c r="Q534" s="2">
        <f t="shared" si="49"/>
        <v>9.8756911431498395E-2</v>
      </c>
      <c r="R534" s="29" t="str">
        <f t="shared" si="50"/>
        <v>1 train date (May-Aug)</v>
      </c>
      <c r="S534" s="29">
        <f t="shared" si="51"/>
        <v>1.0159969143173808</v>
      </c>
      <c r="T534" s="29">
        <f t="shared" si="52"/>
        <v>5711.3735882645624</v>
      </c>
      <c r="U534" s="2">
        <f t="shared" si="53"/>
        <v>1.0236771604238505E-2</v>
      </c>
    </row>
    <row r="535" spans="1:21">
      <c r="A535">
        <v>9657</v>
      </c>
      <c r="B535" s="1">
        <v>45838</v>
      </c>
      <c r="C535">
        <v>5</v>
      </c>
      <c r="D535">
        <v>51</v>
      </c>
      <c r="E535" t="s">
        <v>7</v>
      </c>
      <c r="F535" s="3">
        <v>5662.9248742359841</v>
      </c>
      <c r="G535" s="3">
        <v>5379.5999999999995</v>
      </c>
      <c r="H535">
        <v>1</v>
      </c>
      <c r="I535" s="3">
        <v>283.32487423598468</v>
      </c>
      <c r="J535" s="3">
        <v>283.32487423598468</v>
      </c>
      <c r="K535" s="2">
        <v>5.2666531756261598E-2</v>
      </c>
      <c r="L535" s="6">
        <v>5.2666531756261598E-2</v>
      </c>
      <c r="M535" t="s">
        <v>34</v>
      </c>
      <c r="N535">
        <f>SUMIFS(Actuals!$F:$F,Actuals!$A:$A,$A535,Actuals!$D:$D,$D535,Actuals!$B:$B,EDATE($B535,-12))</f>
        <v>5776.5</v>
      </c>
      <c r="O535">
        <f>AVERAGE(SUMIFS(Actuals!$F:$F,Actuals!$A:$A,$A535,Actuals!$D:$D,$D535,Actuals!$B:$B,EOMONTH(DATE(2025,$C535-1,1),0))/SUMIFS(Actuals!$F:$F,Actuals!$A:$A,$A535,Actuals!$D:$D,$D535,Actuals!$B:$B,EOMONTH(DATE(2024,$C535-1,1),0)),
 SUMIFS(Actuals!$F:$F,Actuals!$A:$A,$A535,Actuals!$D:$D,$D535,Actuals!$B:$B,EOMONTH(DATE(2025,$C535-2,1),0))/SUMIFS(Actuals!$F:$F,Actuals!$A:$A,$A535,Actuals!$D:$D,$D535,Actuals!$B:$B,EOMONTH(DATE(2024,$C535-2,1),0)),
 SUMIFS(Actuals!$F:$F,Actuals!$A:$A,$A535,Actuals!$D:$D,$D535,Actuals!$B:$B,EOMONTH(DATE(2025,$C535-3,1),0))/SUMIFS(Actuals!$F:$F,Actuals!$A:$A,$A535,Actuals!$D:$D,$D535,Actuals!$B:$B,EOMONTH(DATE(2024,$C535-3,1),0))
)</f>
        <v>1.0322070785606474</v>
      </c>
      <c r="P535" s="29">
        <f t="shared" si="48"/>
        <v>5962.5441893055795</v>
      </c>
      <c r="Q535" s="2">
        <f t="shared" si="49"/>
        <v>0.10836199518655293</v>
      </c>
      <c r="R535" s="29" t="str">
        <f t="shared" si="50"/>
        <v>1 train date (May-Aug)</v>
      </c>
      <c r="S535" s="29">
        <f t="shared" si="51"/>
        <v>1.0159969143173808</v>
      </c>
      <c r="T535" s="29">
        <f t="shared" si="52"/>
        <v>5753.5141982349014</v>
      </c>
      <c r="U535" s="2">
        <f t="shared" si="53"/>
        <v>6.9505948069540857E-2</v>
      </c>
    </row>
    <row r="536" spans="1:21">
      <c r="A536">
        <v>9657</v>
      </c>
      <c r="B536" s="1">
        <v>45838</v>
      </c>
      <c r="C536">
        <v>6</v>
      </c>
      <c r="D536">
        <v>51</v>
      </c>
      <c r="E536" t="s">
        <v>7</v>
      </c>
      <c r="F536" s="3">
        <v>5611.7149499306252</v>
      </c>
      <c r="G536" s="3">
        <v>5379.5999999999995</v>
      </c>
      <c r="H536">
        <v>0</v>
      </c>
      <c r="I536" s="3">
        <v>232.1149499306257</v>
      </c>
      <c r="J536" s="3">
        <v>232.1149499306257</v>
      </c>
      <c r="K536" s="2">
        <v>4.3147250712065197E-2</v>
      </c>
      <c r="L536" s="6">
        <v>4.3147250712065197E-2</v>
      </c>
      <c r="M536" t="s">
        <v>34</v>
      </c>
      <c r="N536">
        <f>SUMIFS(Actuals!$F:$F,Actuals!$A:$A,$A536,Actuals!$D:$D,$D536,Actuals!$B:$B,EDATE($B536,-12))</f>
        <v>5776.5</v>
      </c>
      <c r="O536">
        <f>AVERAGE(SUMIFS(Actuals!$F:$F,Actuals!$A:$A,$A536,Actuals!$D:$D,$D536,Actuals!$B:$B,EOMONTH(DATE(2025,$C536-1,1),0))/SUMIFS(Actuals!$F:$F,Actuals!$A:$A,$A536,Actuals!$D:$D,$D536,Actuals!$B:$B,EOMONTH(DATE(2024,$C536-1,1),0)),
 SUMIFS(Actuals!$F:$F,Actuals!$A:$A,$A536,Actuals!$D:$D,$D536,Actuals!$B:$B,EOMONTH(DATE(2025,$C536-2,1),0))/SUMIFS(Actuals!$F:$F,Actuals!$A:$A,$A536,Actuals!$D:$D,$D536,Actuals!$B:$B,EOMONTH(DATE(2024,$C536-2,1),0)),
 SUMIFS(Actuals!$F:$F,Actuals!$A:$A,$A536,Actuals!$D:$D,$D536,Actuals!$B:$B,EOMONTH(DATE(2025,$C536-3,1),0))/SUMIFS(Actuals!$F:$F,Actuals!$A:$A,$A536,Actuals!$D:$D,$D536,Actuals!$B:$B,EOMONTH(DATE(2024,$C536-3,1),0))
)</f>
        <v>1.0116687413173457</v>
      </c>
      <c r="P536" s="29">
        <f t="shared" si="48"/>
        <v>5843.9044842196481</v>
      </c>
      <c r="Q536" s="2">
        <f t="shared" si="49"/>
        <v>8.6308365718575489E-2</v>
      </c>
      <c r="R536" s="29" t="str">
        <f t="shared" si="50"/>
        <v>1 train date (May-Aug)</v>
      </c>
      <c r="S536" s="29">
        <f t="shared" si="51"/>
        <v>1.0159969143173808</v>
      </c>
      <c r="T536" s="29">
        <f t="shared" si="52"/>
        <v>5701.4850731582301</v>
      </c>
      <c r="U536" s="2">
        <f t="shared" si="53"/>
        <v>5.9834387902117377E-2</v>
      </c>
    </row>
    <row r="537" spans="1:21">
      <c r="A537">
        <v>9657</v>
      </c>
      <c r="B537" s="1">
        <v>45869</v>
      </c>
      <c r="C537">
        <v>5</v>
      </c>
      <c r="D537">
        <v>51</v>
      </c>
      <c r="E537" t="s">
        <v>7</v>
      </c>
      <c r="F537" s="3">
        <v>5707.1671188087103</v>
      </c>
      <c r="G537" s="3">
        <v>6118.2</v>
      </c>
      <c r="H537">
        <v>2</v>
      </c>
      <c r="I537" s="3">
        <v>-411.03288119128956</v>
      </c>
      <c r="J537" s="3">
        <v>411.03288119128956</v>
      </c>
      <c r="K537" s="2">
        <v>6.7181994899037201E-2</v>
      </c>
      <c r="L537" s="6">
        <v>-6.7181994899037201E-2</v>
      </c>
      <c r="M537" t="s">
        <v>34</v>
      </c>
      <c r="N537">
        <f>SUMIFS(Actuals!$F:$F,Actuals!$A:$A,$A537,Actuals!$D:$D,$D537,Actuals!$B:$B,EDATE($B537,-12))</f>
        <v>5195.7</v>
      </c>
      <c r="O537">
        <f>AVERAGE(SUMIFS(Actuals!$F:$F,Actuals!$A:$A,$A537,Actuals!$D:$D,$D537,Actuals!$B:$B,EOMONTH(DATE(2025,$C537-1,1),0))/SUMIFS(Actuals!$F:$F,Actuals!$A:$A,$A537,Actuals!$D:$D,$D537,Actuals!$B:$B,EOMONTH(DATE(2024,$C537-1,1),0)),
 SUMIFS(Actuals!$F:$F,Actuals!$A:$A,$A537,Actuals!$D:$D,$D537,Actuals!$B:$B,EOMONTH(DATE(2025,$C537-2,1),0))/SUMIFS(Actuals!$F:$F,Actuals!$A:$A,$A537,Actuals!$D:$D,$D537,Actuals!$B:$B,EOMONTH(DATE(2024,$C537-2,1),0)),
 SUMIFS(Actuals!$F:$F,Actuals!$A:$A,$A537,Actuals!$D:$D,$D537,Actuals!$B:$B,EOMONTH(DATE(2025,$C537-3,1),0))/SUMIFS(Actuals!$F:$F,Actuals!$A:$A,$A537,Actuals!$D:$D,$D537,Actuals!$B:$B,EOMONTH(DATE(2024,$C537-3,1),0))
)</f>
        <v>1.0322070785606474</v>
      </c>
      <c r="P537" s="29">
        <f t="shared" si="48"/>
        <v>5363.0383180775552</v>
      </c>
      <c r="Q537" s="2">
        <f t="shared" si="49"/>
        <v>0.12342873425557266</v>
      </c>
      <c r="R537" s="29" t="str">
        <f t="shared" si="50"/>
        <v>1 train date (May-Aug)</v>
      </c>
      <c r="S537" s="29">
        <f t="shared" si="51"/>
        <v>1.0159969143173808</v>
      </c>
      <c r="T537" s="29">
        <f t="shared" si="52"/>
        <v>5798.4641822032663</v>
      </c>
      <c r="U537" s="2">
        <f t="shared" si="53"/>
        <v>5.2259785197727032E-2</v>
      </c>
    </row>
    <row r="538" spans="1:21">
      <c r="A538">
        <v>9657</v>
      </c>
      <c r="B538" s="1">
        <v>45869</v>
      </c>
      <c r="C538">
        <v>6</v>
      </c>
      <c r="D538">
        <v>51</v>
      </c>
      <c r="E538" t="s">
        <v>7</v>
      </c>
      <c r="F538" s="3">
        <v>5656.41148223256</v>
      </c>
      <c r="G538" s="3">
        <v>6118.2</v>
      </c>
      <c r="H538">
        <v>1</v>
      </c>
      <c r="I538" s="3">
        <v>-461.78851776743977</v>
      </c>
      <c r="J538" s="3">
        <v>461.78851776743977</v>
      </c>
      <c r="K538" s="2">
        <v>7.5477839522643905E-2</v>
      </c>
      <c r="L538" s="6">
        <v>-7.5477839522643905E-2</v>
      </c>
      <c r="M538" t="s">
        <v>34</v>
      </c>
      <c r="N538">
        <f>SUMIFS(Actuals!$F:$F,Actuals!$A:$A,$A538,Actuals!$D:$D,$D538,Actuals!$B:$B,EDATE($B538,-12))</f>
        <v>5195.7</v>
      </c>
      <c r="O538">
        <f>AVERAGE(SUMIFS(Actuals!$F:$F,Actuals!$A:$A,$A538,Actuals!$D:$D,$D538,Actuals!$B:$B,EOMONTH(DATE(2025,$C538-1,1),0))/SUMIFS(Actuals!$F:$F,Actuals!$A:$A,$A538,Actuals!$D:$D,$D538,Actuals!$B:$B,EOMONTH(DATE(2024,$C538-1,1),0)),
 SUMIFS(Actuals!$F:$F,Actuals!$A:$A,$A538,Actuals!$D:$D,$D538,Actuals!$B:$B,EOMONTH(DATE(2025,$C538-2,1),0))/SUMIFS(Actuals!$F:$F,Actuals!$A:$A,$A538,Actuals!$D:$D,$D538,Actuals!$B:$B,EOMONTH(DATE(2024,$C538-2,1),0)),
 SUMIFS(Actuals!$F:$F,Actuals!$A:$A,$A538,Actuals!$D:$D,$D538,Actuals!$B:$B,EOMONTH(DATE(2025,$C538-3,1),0))/SUMIFS(Actuals!$F:$F,Actuals!$A:$A,$A538,Actuals!$D:$D,$D538,Actuals!$B:$B,EOMONTH(DATE(2024,$C538-3,1),0))
)</f>
        <v>1.0116687413173457</v>
      </c>
      <c r="P538" s="29">
        <f t="shared" si="48"/>
        <v>5256.327279262533</v>
      </c>
      <c r="Q538" s="2">
        <f t="shared" si="49"/>
        <v>0.14087030838113609</v>
      </c>
      <c r="R538" s="29" t="str">
        <f t="shared" si="50"/>
        <v>1 train date (May-Aug)</v>
      </c>
      <c r="S538" s="29">
        <f t="shared" si="51"/>
        <v>1.0159969143173808</v>
      </c>
      <c r="T538" s="29">
        <f t="shared" si="52"/>
        <v>5746.8966120576833</v>
      </c>
      <c r="U538" s="2">
        <f t="shared" si="53"/>
        <v>6.0688337736967815E-2</v>
      </c>
    </row>
    <row r="539" spans="1:21">
      <c r="A539">
        <v>9657</v>
      </c>
      <c r="B539" s="1">
        <v>45869</v>
      </c>
      <c r="C539">
        <v>7</v>
      </c>
      <c r="D539">
        <v>51</v>
      </c>
      <c r="E539" t="s">
        <v>7</v>
      </c>
      <c r="F539" s="3">
        <v>5735.8180800551572</v>
      </c>
      <c r="G539" s="3">
        <v>6118.2</v>
      </c>
      <c r="H539">
        <v>0</v>
      </c>
      <c r="I539" s="3">
        <v>-382.38191994484259</v>
      </c>
      <c r="J539" s="3">
        <v>382.38191994484259</v>
      </c>
      <c r="K539" s="2">
        <v>6.24990879580338E-2</v>
      </c>
      <c r="L539" s="6">
        <v>-6.24990879580338E-2</v>
      </c>
      <c r="M539" t="s">
        <v>34</v>
      </c>
      <c r="N539">
        <f>SUMIFS(Actuals!$F:$F,Actuals!$A:$A,$A539,Actuals!$D:$D,$D539,Actuals!$B:$B,EDATE($B539,-12))</f>
        <v>5195.7</v>
      </c>
      <c r="O539">
        <f>AVERAGE(SUMIFS(Actuals!$F:$F,Actuals!$A:$A,$A539,Actuals!$D:$D,$D539,Actuals!$B:$B,EOMONTH(DATE(2025,$C539-1,1),0))/SUMIFS(Actuals!$F:$F,Actuals!$A:$A,$A539,Actuals!$D:$D,$D539,Actuals!$B:$B,EOMONTH(DATE(2024,$C539-1,1),0)),
 SUMIFS(Actuals!$F:$F,Actuals!$A:$A,$A539,Actuals!$D:$D,$D539,Actuals!$B:$B,EOMONTH(DATE(2025,$C539-2,1),0))/SUMIFS(Actuals!$F:$F,Actuals!$A:$A,$A539,Actuals!$D:$D,$D539,Actuals!$B:$B,EOMONTH(DATE(2024,$C539-2,1),0)),
 SUMIFS(Actuals!$F:$F,Actuals!$A:$A,$A539,Actuals!$D:$D,$D539,Actuals!$B:$B,EOMONTH(DATE(2025,$C539-3,1),0))/SUMIFS(Actuals!$F:$F,Actuals!$A:$A,$A539,Actuals!$D:$D,$D539,Actuals!$B:$B,EOMONTH(DATE(2024,$C539-3,1),0))
)</f>
        <v>1.0004573896061508</v>
      </c>
      <c r="P539" s="29">
        <f t="shared" si="48"/>
        <v>5198.0764591766774</v>
      </c>
      <c r="Q539" s="2">
        <f t="shared" si="49"/>
        <v>0.15039121650539741</v>
      </c>
      <c r="R539" s="29" t="str">
        <f t="shared" si="50"/>
        <v>1 train date (May-Aug)</v>
      </c>
      <c r="S539" s="29">
        <f t="shared" si="51"/>
        <v>1.0159969143173808</v>
      </c>
      <c r="T539" s="29">
        <f t="shared" si="52"/>
        <v>5827.573470421883</v>
      </c>
      <c r="U539" s="2">
        <f t="shared" si="53"/>
        <v>4.7501966195632177E-2</v>
      </c>
    </row>
    <row r="540" spans="1:21">
      <c r="A540">
        <v>9657</v>
      </c>
      <c r="B540" s="1">
        <v>45900</v>
      </c>
      <c r="C540">
        <v>5</v>
      </c>
      <c r="D540">
        <v>51</v>
      </c>
      <c r="E540" t="s">
        <v>7</v>
      </c>
      <c r="F540" s="3">
        <v>5750.0267932385368</v>
      </c>
      <c r="G540" s="3">
        <v>6261.3</v>
      </c>
      <c r="H540">
        <v>3</v>
      </c>
      <c r="I540" s="3">
        <v>-511.27320676146337</v>
      </c>
      <c r="J540" s="3">
        <v>511.27320676146337</v>
      </c>
      <c r="K540" s="2">
        <v>8.1656078891198802E-2</v>
      </c>
      <c r="L540" s="6">
        <v>-8.1656078891198802E-2</v>
      </c>
      <c r="M540" t="s">
        <v>34</v>
      </c>
      <c r="N540">
        <f>SUMIFS(Actuals!$F:$F,Actuals!$A:$A,$A540,Actuals!$D:$D,$D540,Actuals!$B:$B,EDATE($B540,-12))</f>
        <v>6376.5</v>
      </c>
      <c r="O540">
        <f>AVERAGE(SUMIFS(Actuals!$F:$F,Actuals!$A:$A,$A540,Actuals!$D:$D,$D540,Actuals!$B:$B,EOMONTH(DATE(2025,$C540-1,1),0))/SUMIFS(Actuals!$F:$F,Actuals!$A:$A,$A540,Actuals!$D:$D,$D540,Actuals!$B:$B,EOMONTH(DATE(2024,$C540-1,1),0)),
 SUMIFS(Actuals!$F:$F,Actuals!$A:$A,$A540,Actuals!$D:$D,$D540,Actuals!$B:$B,EOMONTH(DATE(2025,$C540-2,1),0))/SUMIFS(Actuals!$F:$F,Actuals!$A:$A,$A540,Actuals!$D:$D,$D540,Actuals!$B:$B,EOMONTH(DATE(2024,$C540-2,1),0)),
 SUMIFS(Actuals!$F:$F,Actuals!$A:$A,$A540,Actuals!$D:$D,$D540,Actuals!$B:$B,EOMONTH(DATE(2025,$C540-3,1),0))/SUMIFS(Actuals!$F:$F,Actuals!$A:$A,$A540,Actuals!$D:$D,$D540,Actuals!$B:$B,EOMONTH(DATE(2024,$C540-3,1),0))
)</f>
        <v>1.0322070785606474</v>
      </c>
      <c r="P540" s="29">
        <f t="shared" si="48"/>
        <v>6581.8684364419687</v>
      </c>
      <c r="Q540" s="2">
        <f t="shared" si="49"/>
        <v>5.1198383153972578E-2</v>
      </c>
      <c r="R540" s="29" t="str">
        <f t="shared" si="50"/>
        <v>1 train date (May-Aug)</v>
      </c>
      <c r="S540" s="29">
        <f t="shared" si="51"/>
        <v>1.0159969143173808</v>
      </c>
      <c r="T540" s="29">
        <f t="shared" si="52"/>
        <v>5842.0094791726178</v>
      </c>
      <c r="U540" s="2">
        <f t="shared" si="53"/>
        <v>6.69654098713338E-2</v>
      </c>
    </row>
    <row r="541" spans="1:21">
      <c r="A541">
        <v>9657</v>
      </c>
      <c r="B541" s="1">
        <v>45900</v>
      </c>
      <c r="C541">
        <v>6</v>
      </c>
      <c r="D541">
        <v>51</v>
      </c>
      <c r="E541" t="s">
        <v>7</v>
      </c>
      <c r="F541" s="3">
        <v>5699.7112479000598</v>
      </c>
      <c r="G541" s="3">
        <v>6261.3</v>
      </c>
      <c r="H541">
        <v>2</v>
      </c>
      <c r="I541" s="3">
        <v>-561.58875209994039</v>
      </c>
      <c r="J541" s="3">
        <v>561.58875209994039</v>
      </c>
      <c r="K541" s="2">
        <v>8.9692037132854202E-2</v>
      </c>
      <c r="L541" s="6">
        <v>-8.9692037132854202E-2</v>
      </c>
      <c r="M541" t="s">
        <v>34</v>
      </c>
      <c r="N541">
        <f>SUMIFS(Actuals!$F:$F,Actuals!$A:$A,$A541,Actuals!$D:$D,$D541,Actuals!$B:$B,EDATE($B541,-12))</f>
        <v>6376.5</v>
      </c>
      <c r="O541">
        <f>AVERAGE(SUMIFS(Actuals!$F:$F,Actuals!$A:$A,$A541,Actuals!$D:$D,$D541,Actuals!$B:$B,EOMONTH(DATE(2025,$C541-1,1),0))/SUMIFS(Actuals!$F:$F,Actuals!$A:$A,$A541,Actuals!$D:$D,$D541,Actuals!$B:$B,EOMONTH(DATE(2024,$C541-1,1),0)),
 SUMIFS(Actuals!$F:$F,Actuals!$A:$A,$A541,Actuals!$D:$D,$D541,Actuals!$B:$B,EOMONTH(DATE(2025,$C541-2,1),0))/SUMIFS(Actuals!$F:$F,Actuals!$A:$A,$A541,Actuals!$D:$D,$D541,Actuals!$B:$B,EOMONTH(DATE(2024,$C541-2,1),0)),
 SUMIFS(Actuals!$F:$F,Actuals!$A:$A,$A541,Actuals!$D:$D,$D541,Actuals!$B:$B,EOMONTH(DATE(2025,$C541-3,1),0))/SUMIFS(Actuals!$F:$F,Actuals!$A:$A,$A541,Actuals!$D:$D,$D541,Actuals!$B:$B,EOMONTH(DATE(2024,$C541-3,1),0))
)</f>
        <v>1.0116687413173457</v>
      </c>
      <c r="P541" s="29">
        <f t="shared" si="48"/>
        <v>6450.9057290100554</v>
      </c>
      <c r="Q541" s="2">
        <f t="shared" si="49"/>
        <v>3.0282166484604675E-2</v>
      </c>
      <c r="R541" s="29" t="str">
        <f t="shared" si="50"/>
        <v>1 train date (May-Aug)</v>
      </c>
      <c r="S541" s="29">
        <f t="shared" si="51"/>
        <v>1.0159969143173808</v>
      </c>
      <c r="T541" s="29">
        <f t="shared" si="52"/>
        <v>5790.8890403665291</v>
      </c>
      <c r="U541" s="2">
        <f t="shared" si="53"/>
        <v>7.5129918648438987E-2</v>
      </c>
    </row>
    <row r="542" spans="1:21">
      <c r="A542">
        <v>9657</v>
      </c>
      <c r="B542" s="1">
        <v>45900</v>
      </c>
      <c r="C542">
        <v>7</v>
      </c>
      <c r="D542">
        <v>51</v>
      </c>
      <c r="E542" t="s">
        <v>7</v>
      </c>
      <c r="F542" s="3">
        <v>5776.3293588951992</v>
      </c>
      <c r="G542" s="3">
        <v>6261.3</v>
      </c>
      <c r="H542">
        <v>1</v>
      </c>
      <c r="I542" s="3">
        <v>-484.97064110480096</v>
      </c>
      <c r="J542" s="3">
        <v>484.97064110480096</v>
      </c>
      <c r="K542" s="2">
        <v>7.7455263460431703E-2</v>
      </c>
      <c r="L542" s="6">
        <v>-7.7455263460431703E-2</v>
      </c>
      <c r="M542" t="s">
        <v>34</v>
      </c>
      <c r="N542">
        <f>SUMIFS(Actuals!$F:$F,Actuals!$A:$A,$A542,Actuals!$D:$D,$D542,Actuals!$B:$B,EDATE($B542,-12))</f>
        <v>6376.5</v>
      </c>
      <c r="O542">
        <f>AVERAGE(SUMIFS(Actuals!$F:$F,Actuals!$A:$A,$A542,Actuals!$D:$D,$D542,Actuals!$B:$B,EOMONTH(DATE(2025,$C542-1,1),0))/SUMIFS(Actuals!$F:$F,Actuals!$A:$A,$A542,Actuals!$D:$D,$D542,Actuals!$B:$B,EOMONTH(DATE(2024,$C542-1,1),0)),
 SUMIFS(Actuals!$F:$F,Actuals!$A:$A,$A542,Actuals!$D:$D,$D542,Actuals!$B:$B,EOMONTH(DATE(2025,$C542-2,1),0))/SUMIFS(Actuals!$F:$F,Actuals!$A:$A,$A542,Actuals!$D:$D,$D542,Actuals!$B:$B,EOMONTH(DATE(2024,$C542-2,1),0)),
 SUMIFS(Actuals!$F:$F,Actuals!$A:$A,$A542,Actuals!$D:$D,$D542,Actuals!$B:$B,EOMONTH(DATE(2025,$C542-3,1),0))/SUMIFS(Actuals!$F:$F,Actuals!$A:$A,$A542,Actuals!$D:$D,$D542,Actuals!$B:$B,EOMONTH(DATE(2024,$C542-3,1),0))
)</f>
        <v>1.0004573896061508</v>
      </c>
      <c r="P542" s="29">
        <f t="shared" si="48"/>
        <v>6379.4165448236208</v>
      </c>
      <c r="Q542" s="2">
        <f t="shared" si="49"/>
        <v>1.8864540083308682E-2</v>
      </c>
      <c r="R542" s="29" t="str">
        <f t="shared" si="50"/>
        <v>1 train date (May-Aug)</v>
      </c>
      <c r="S542" s="29">
        <f t="shared" si="51"/>
        <v>1.0159969143173808</v>
      </c>
      <c r="T542" s="29">
        <f t="shared" si="52"/>
        <v>5868.7328047184174</v>
      </c>
      <c r="U542" s="2">
        <f t="shared" si="53"/>
        <v>6.2697394356057493E-2</v>
      </c>
    </row>
    <row r="543" spans="1:21">
      <c r="A543">
        <v>9657</v>
      </c>
      <c r="B543" s="1">
        <v>45900</v>
      </c>
      <c r="C543">
        <v>8</v>
      </c>
      <c r="D543">
        <v>51</v>
      </c>
      <c r="E543" t="s">
        <v>7</v>
      </c>
      <c r="F543" s="3">
        <v>5830.3487563684657</v>
      </c>
      <c r="G543" s="3">
        <v>6261.3</v>
      </c>
      <c r="H543">
        <v>0</v>
      </c>
      <c r="I543" s="3">
        <v>-430.95124363153445</v>
      </c>
      <c r="J543" s="3">
        <v>430.95124363153445</v>
      </c>
      <c r="K543" s="2">
        <v>6.8827758393869398E-2</v>
      </c>
      <c r="L543" s="6">
        <v>-6.8827758393869398E-2</v>
      </c>
      <c r="M543" t="s">
        <v>34</v>
      </c>
      <c r="N543">
        <f>SUMIFS(Actuals!$F:$F,Actuals!$A:$A,$A543,Actuals!$D:$D,$D543,Actuals!$B:$B,EDATE($B543,-12))</f>
        <v>6376.5</v>
      </c>
      <c r="O543">
        <f>AVERAGE(SUMIFS(Actuals!$F:$F,Actuals!$A:$A,$A543,Actuals!$D:$D,$D543,Actuals!$B:$B,EOMONTH(DATE(2025,$C543-1,1),0))/SUMIFS(Actuals!$F:$F,Actuals!$A:$A,$A543,Actuals!$D:$D,$D543,Actuals!$B:$B,EOMONTH(DATE(2024,$C543-1,1),0)),
 SUMIFS(Actuals!$F:$F,Actuals!$A:$A,$A543,Actuals!$D:$D,$D543,Actuals!$B:$B,EOMONTH(DATE(2025,$C543-2,1),0))/SUMIFS(Actuals!$F:$F,Actuals!$A:$A,$A543,Actuals!$D:$D,$D543,Actuals!$B:$B,EOMONTH(DATE(2024,$C543-2,1),0)),
 SUMIFS(Actuals!$F:$F,Actuals!$A:$A,$A543,Actuals!$D:$D,$D543,Actuals!$B:$B,EOMONTH(DATE(2025,$C543-3,1),0))/SUMIFS(Actuals!$F:$F,Actuals!$A:$A,$A543,Actuals!$D:$D,$D543,Actuals!$B:$B,EOMONTH(DATE(2024,$C543-3,1),0))
)</f>
        <v>1.0160909818866288</v>
      </c>
      <c r="P543" s="29">
        <f t="shared" si="48"/>
        <v>6479.1041460000888</v>
      </c>
      <c r="Q543" s="2">
        <f t="shared" si="49"/>
        <v>3.4785770686612781E-2</v>
      </c>
      <c r="R543" s="29" t="str">
        <f t="shared" si="50"/>
        <v>1 train date (May-Aug)</v>
      </c>
      <c r="S543" s="29">
        <f t="shared" si="51"/>
        <v>1.0159969143173808</v>
      </c>
      <c r="T543" s="29">
        <f t="shared" si="52"/>
        <v>5923.6163458645397</v>
      </c>
      <c r="U543" s="2">
        <f t="shared" si="53"/>
        <v>5.3931875830172733E-2</v>
      </c>
    </row>
    <row r="544" spans="1:21">
      <c r="A544">
        <v>9657</v>
      </c>
      <c r="B544" s="1">
        <v>45930</v>
      </c>
      <c r="C544">
        <v>5</v>
      </c>
      <c r="D544">
        <v>51</v>
      </c>
      <c r="E544" t="s">
        <v>7</v>
      </c>
      <c r="F544" s="3">
        <v>5791.5038975254656</v>
      </c>
      <c r="G544" s="3">
        <v>5544.5999999999995</v>
      </c>
      <c r="H544">
        <v>4</v>
      </c>
      <c r="I544" s="3">
        <v>246.90389752546616</v>
      </c>
      <c r="J544" s="3">
        <v>246.90389752546616</v>
      </c>
      <c r="K544" s="2">
        <v>4.4530515731606601E-2</v>
      </c>
      <c r="L544" s="6">
        <v>4.4530515731606601E-2</v>
      </c>
      <c r="M544" t="s">
        <v>34</v>
      </c>
      <c r="N544">
        <f>SUMIFS(Actuals!$F:$F,Actuals!$A:$A,$A544,Actuals!$D:$D,$D544,Actuals!$B:$B,EDATE($B544,-12))</f>
        <v>5520.5999999999995</v>
      </c>
      <c r="O544">
        <f>AVERAGE(SUMIFS(Actuals!$F:$F,Actuals!$A:$A,$A544,Actuals!$D:$D,$D544,Actuals!$B:$B,EOMONTH(DATE(2025,$C544-1,1),0))/SUMIFS(Actuals!$F:$F,Actuals!$A:$A,$A544,Actuals!$D:$D,$D544,Actuals!$B:$B,EOMONTH(DATE(2024,$C544-1,1),0)),
 SUMIFS(Actuals!$F:$F,Actuals!$A:$A,$A544,Actuals!$D:$D,$D544,Actuals!$B:$B,EOMONTH(DATE(2025,$C544-2,1),0))/SUMIFS(Actuals!$F:$F,Actuals!$A:$A,$A544,Actuals!$D:$D,$D544,Actuals!$B:$B,EOMONTH(DATE(2024,$C544-2,1),0)),
 SUMIFS(Actuals!$F:$F,Actuals!$A:$A,$A544,Actuals!$D:$D,$D544,Actuals!$B:$B,EOMONTH(DATE(2025,$C544-3,1),0))/SUMIFS(Actuals!$F:$F,Actuals!$A:$A,$A544,Actuals!$D:$D,$D544,Actuals!$B:$B,EOMONTH(DATE(2024,$C544-3,1),0))
)</f>
        <v>1.0322070785606474</v>
      </c>
      <c r="P544" s="29">
        <f t="shared" si="48"/>
        <v>5698.4023979019094</v>
      </c>
      <c r="Q544" s="2">
        <f t="shared" si="49"/>
        <v>2.7739133193000382E-2</v>
      </c>
      <c r="R544" s="29" t="str">
        <f t="shared" si="50"/>
        <v>1 train date (May-Aug)</v>
      </c>
      <c r="S544" s="29">
        <f t="shared" si="51"/>
        <v>1.0159969143173808</v>
      </c>
      <c r="T544" s="29">
        <f t="shared" si="52"/>
        <v>5884.1500891429578</v>
      </c>
      <c r="U544" s="2">
        <f t="shared" si="53"/>
        <v>6.123978089365479E-2</v>
      </c>
    </row>
    <row r="545" spans="1:21">
      <c r="A545">
        <v>9657</v>
      </c>
      <c r="B545" s="1">
        <v>45930</v>
      </c>
      <c r="C545">
        <v>6</v>
      </c>
      <c r="D545">
        <v>51</v>
      </c>
      <c r="E545" t="s">
        <v>7</v>
      </c>
      <c r="F545" s="3">
        <v>5741.6142469331253</v>
      </c>
      <c r="G545" s="3">
        <v>5544.5999999999995</v>
      </c>
      <c r="H545">
        <v>3</v>
      </c>
      <c r="I545" s="3">
        <v>197.01424693312583</v>
      </c>
      <c r="J545" s="3">
        <v>197.01424693312583</v>
      </c>
      <c r="K545" s="2">
        <v>3.5532634803795697E-2</v>
      </c>
      <c r="L545" s="6">
        <v>3.5532634803795697E-2</v>
      </c>
      <c r="M545" t="s">
        <v>34</v>
      </c>
      <c r="N545">
        <f>SUMIFS(Actuals!$F:$F,Actuals!$A:$A,$A545,Actuals!$D:$D,$D545,Actuals!$B:$B,EDATE($B545,-12))</f>
        <v>5520.5999999999995</v>
      </c>
      <c r="O545">
        <f>AVERAGE(SUMIFS(Actuals!$F:$F,Actuals!$A:$A,$A545,Actuals!$D:$D,$D545,Actuals!$B:$B,EOMONTH(DATE(2025,$C545-1,1),0))/SUMIFS(Actuals!$F:$F,Actuals!$A:$A,$A545,Actuals!$D:$D,$D545,Actuals!$B:$B,EOMONTH(DATE(2024,$C545-1,1),0)),
 SUMIFS(Actuals!$F:$F,Actuals!$A:$A,$A545,Actuals!$D:$D,$D545,Actuals!$B:$B,EOMONTH(DATE(2025,$C545-2,1),0))/SUMIFS(Actuals!$F:$F,Actuals!$A:$A,$A545,Actuals!$D:$D,$D545,Actuals!$B:$B,EOMONTH(DATE(2024,$C545-2,1),0)),
 SUMIFS(Actuals!$F:$F,Actuals!$A:$A,$A545,Actuals!$D:$D,$D545,Actuals!$B:$B,EOMONTH(DATE(2025,$C545-3,1),0))/SUMIFS(Actuals!$F:$F,Actuals!$A:$A,$A545,Actuals!$D:$D,$D545,Actuals!$B:$B,EOMONTH(DATE(2024,$C545-3,1),0))
)</f>
        <v>1.0116687413173457</v>
      </c>
      <c r="P545" s="29">
        <f t="shared" si="48"/>
        <v>5585.0184533165384</v>
      </c>
      <c r="Q545" s="2">
        <f t="shared" si="49"/>
        <v>7.2896968792228378E-3</v>
      </c>
      <c r="R545" s="29" t="str">
        <f t="shared" si="50"/>
        <v>1 train date (May-Aug)</v>
      </c>
      <c r="S545" s="29">
        <f t="shared" si="51"/>
        <v>1.0159969143173808</v>
      </c>
      <c r="T545" s="29">
        <f t="shared" si="52"/>
        <v>5833.4623580847674</v>
      </c>
      <c r="U545" s="2">
        <f t="shared" si="53"/>
        <v>5.2097961635603644E-2</v>
      </c>
    </row>
    <row r="546" spans="1:21">
      <c r="A546">
        <v>9657</v>
      </c>
      <c r="B546" s="1">
        <v>45930</v>
      </c>
      <c r="C546">
        <v>7</v>
      </c>
      <c r="D546">
        <v>51</v>
      </c>
      <c r="E546" t="s">
        <v>7</v>
      </c>
      <c r="F546" s="3">
        <v>5815.5338222887867</v>
      </c>
      <c r="G546" s="3">
        <v>5544.5999999999995</v>
      </c>
      <c r="H546">
        <v>2</v>
      </c>
      <c r="I546" s="3">
        <v>270.93382228878727</v>
      </c>
      <c r="J546" s="3">
        <v>270.93382228878727</v>
      </c>
      <c r="K546" s="2">
        <v>4.8864448704827597E-2</v>
      </c>
      <c r="L546" s="6">
        <v>4.8864448704827597E-2</v>
      </c>
      <c r="M546" t="s">
        <v>34</v>
      </c>
      <c r="N546">
        <f>SUMIFS(Actuals!$F:$F,Actuals!$A:$A,$A546,Actuals!$D:$D,$D546,Actuals!$B:$B,EDATE($B546,-12))</f>
        <v>5520.5999999999995</v>
      </c>
      <c r="O546">
        <f>AVERAGE(SUMIFS(Actuals!$F:$F,Actuals!$A:$A,$A546,Actuals!$D:$D,$D546,Actuals!$B:$B,EOMONTH(DATE(2025,$C546-1,1),0))/SUMIFS(Actuals!$F:$F,Actuals!$A:$A,$A546,Actuals!$D:$D,$D546,Actuals!$B:$B,EOMONTH(DATE(2024,$C546-1,1),0)),
 SUMIFS(Actuals!$F:$F,Actuals!$A:$A,$A546,Actuals!$D:$D,$D546,Actuals!$B:$B,EOMONTH(DATE(2025,$C546-2,1),0))/SUMIFS(Actuals!$F:$F,Actuals!$A:$A,$A546,Actuals!$D:$D,$D546,Actuals!$B:$B,EOMONTH(DATE(2024,$C546-2,1),0)),
 SUMIFS(Actuals!$F:$F,Actuals!$A:$A,$A546,Actuals!$D:$D,$D546,Actuals!$B:$B,EOMONTH(DATE(2025,$C546-3,1),0))/SUMIFS(Actuals!$F:$F,Actuals!$A:$A,$A546,Actuals!$D:$D,$D546,Actuals!$B:$B,EOMONTH(DATE(2024,$C546-3,1),0))
)</f>
        <v>1.0004573896061508</v>
      </c>
      <c r="P546" s="29">
        <f t="shared" si="48"/>
        <v>5523.1250650597158</v>
      </c>
      <c r="Q546" s="2">
        <f t="shared" si="49"/>
        <v>3.873126093908249E-3</v>
      </c>
      <c r="R546" s="29" t="str">
        <f t="shared" si="50"/>
        <v>1 train date (May-Aug)</v>
      </c>
      <c r="S546" s="29">
        <f t="shared" si="51"/>
        <v>1.0159969143173808</v>
      </c>
      <c r="T546" s="29">
        <f t="shared" si="52"/>
        <v>5908.5644185537703</v>
      </c>
      <c r="U546" s="2">
        <f t="shared" si="53"/>
        <v>6.5643043421305586E-2</v>
      </c>
    </row>
    <row r="547" spans="1:21">
      <c r="A547">
        <v>9657</v>
      </c>
      <c r="B547" s="1">
        <v>45930</v>
      </c>
      <c r="C547">
        <v>8</v>
      </c>
      <c r="D547">
        <v>51</v>
      </c>
      <c r="E547" t="s">
        <v>7</v>
      </c>
      <c r="F547" s="3">
        <v>5870.6860430126608</v>
      </c>
      <c r="G547" s="3">
        <v>5544.5999999999995</v>
      </c>
      <c r="H547">
        <v>1</v>
      </c>
      <c r="I547" s="3">
        <v>326.08604301266132</v>
      </c>
      <c r="J547" s="3">
        <v>326.08604301266132</v>
      </c>
      <c r="K547" s="2">
        <v>5.88114639491868E-2</v>
      </c>
      <c r="L547" s="6">
        <v>5.88114639491868E-2</v>
      </c>
      <c r="M547" t="s">
        <v>34</v>
      </c>
      <c r="N547">
        <f>SUMIFS(Actuals!$F:$F,Actuals!$A:$A,$A547,Actuals!$D:$D,$D547,Actuals!$B:$B,EDATE($B547,-12))</f>
        <v>5520.5999999999995</v>
      </c>
      <c r="O547">
        <f>AVERAGE(SUMIFS(Actuals!$F:$F,Actuals!$A:$A,$A547,Actuals!$D:$D,$D547,Actuals!$B:$B,EOMONTH(DATE(2025,$C547-1,1),0))/SUMIFS(Actuals!$F:$F,Actuals!$A:$A,$A547,Actuals!$D:$D,$D547,Actuals!$B:$B,EOMONTH(DATE(2024,$C547-1,1),0)),
 SUMIFS(Actuals!$F:$F,Actuals!$A:$A,$A547,Actuals!$D:$D,$D547,Actuals!$B:$B,EOMONTH(DATE(2025,$C547-2,1),0))/SUMIFS(Actuals!$F:$F,Actuals!$A:$A,$A547,Actuals!$D:$D,$D547,Actuals!$B:$B,EOMONTH(DATE(2024,$C547-2,1),0)),
 SUMIFS(Actuals!$F:$F,Actuals!$A:$A,$A547,Actuals!$D:$D,$D547,Actuals!$B:$B,EOMONTH(DATE(2025,$C547-3,1),0))/SUMIFS(Actuals!$F:$F,Actuals!$A:$A,$A547,Actuals!$D:$D,$D547,Actuals!$B:$B,EOMONTH(DATE(2024,$C547-3,1),0))
)</f>
        <v>1.0160909818866288</v>
      </c>
      <c r="P547" s="29">
        <f t="shared" si="48"/>
        <v>5609.4318746033223</v>
      </c>
      <c r="Q547" s="2">
        <f t="shared" si="49"/>
        <v>1.1692795621563834E-2</v>
      </c>
      <c r="R547" s="29" t="str">
        <f t="shared" si="50"/>
        <v>1 train date (May-Aug)</v>
      </c>
      <c r="S547" s="29">
        <f t="shared" si="51"/>
        <v>1.0159969143173808</v>
      </c>
      <c r="T547" s="29">
        <f t="shared" si="52"/>
        <v>5964.5989046269779</v>
      </c>
      <c r="U547" s="2">
        <f t="shared" si="53"/>
        <v>7.5749180216242551E-2</v>
      </c>
    </row>
    <row r="548" spans="1:21">
      <c r="A548">
        <v>9657</v>
      </c>
      <c r="B548" s="1">
        <v>45930</v>
      </c>
      <c r="C548">
        <v>9</v>
      </c>
      <c r="D548">
        <v>51</v>
      </c>
      <c r="E548" t="s">
        <v>7</v>
      </c>
      <c r="F548" s="3">
        <v>6111.1905537530047</v>
      </c>
      <c r="G548" s="3">
        <v>5544.5999999999995</v>
      </c>
      <c r="H548">
        <v>0</v>
      </c>
      <c r="I548" s="3">
        <v>566.59055375300522</v>
      </c>
      <c r="J548" s="3">
        <v>566.59055375300522</v>
      </c>
      <c r="K548" s="2">
        <v>0.102187814044837</v>
      </c>
      <c r="L548" s="6">
        <v>0.102187814044837</v>
      </c>
      <c r="M548" t="s">
        <v>34</v>
      </c>
      <c r="N548">
        <f>SUMIFS(Actuals!$F:$F,Actuals!$A:$A,$A548,Actuals!$D:$D,$D548,Actuals!$B:$B,EDATE($B548,-12))</f>
        <v>5520.5999999999995</v>
      </c>
      <c r="O548">
        <f>AVERAGE(SUMIFS(Actuals!$F:$F,Actuals!$A:$A,$A548,Actuals!$D:$D,$D548,Actuals!$B:$B,EOMONTH(DATE(2025,$C548-1,1),0))/SUMIFS(Actuals!$F:$F,Actuals!$A:$A,$A548,Actuals!$D:$D,$D548,Actuals!$B:$B,EOMONTH(DATE(2024,$C548-1,1),0)),
 SUMIFS(Actuals!$F:$F,Actuals!$A:$A,$A548,Actuals!$D:$D,$D548,Actuals!$B:$B,EOMONTH(DATE(2025,$C548-2,1),0))/SUMIFS(Actuals!$F:$F,Actuals!$A:$A,$A548,Actuals!$D:$D,$D548,Actuals!$B:$B,EOMONTH(DATE(2024,$C548-2,1),0)),
 SUMIFS(Actuals!$F:$F,Actuals!$A:$A,$A548,Actuals!$D:$D,$D548,Actuals!$B:$B,EOMONTH(DATE(2025,$C548-3,1),0))/SUMIFS(Actuals!$F:$F,Actuals!$A:$A,$A548,Actuals!$D:$D,$D548,Actuals!$B:$B,EOMONTH(DATE(2024,$C548-3,1),0))
)</f>
        <v>1.0302583011473831</v>
      </c>
      <c r="P548" s="29">
        <f t="shared" si="48"/>
        <v>5687.6439773142429</v>
      </c>
      <c r="Q548" s="2">
        <f t="shared" si="49"/>
        <v>2.5798791132677457E-2</v>
      </c>
      <c r="R548" s="29" t="str">
        <f t="shared" si="50"/>
        <v>2 Test data (Sep-Nov)</v>
      </c>
      <c r="S548" s="29">
        <f t="shared" si="51"/>
        <v>1.0159969143173808</v>
      </c>
      <c r="T548" s="29">
        <f t="shared" si="52"/>
        <v>6208.9507454185787</v>
      </c>
      <c r="U548" s="2">
        <f t="shared" si="53"/>
        <v>0.11981941806777392</v>
      </c>
    </row>
    <row r="549" spans="1:21">
      <c r="A549">
        <v>9657</v>
      </c>
      <c r="B549" s="1">
        <v>45961</v>
      </c>
      <c r="C549">
        <v>5</v>
      </c>
      <c r="D549">
        <v>51</v>
      </c>
      <c r="E549" t="s">
        <v>7</v>
      </c>
      <c r="F549" s="3">
        <v>5835.7461420981908</v>
      </c>
      <c r="G549" s="3">
        <v>5986.2</v>
      </c>
      <c r="H549">
        <v>5</v>
      </c>
      <c r="I549" s="3">
        <v>-150.45385790180899</v>
      </c>
      <c r="J549" s="3">
        <v>150.45385790180899</v>
      </c>
      <c r="K549" s="2">
        <v>2.51334499184473E-2</v>
      </c>
      <c r="L549" s="6">
        <v>-2.51334499184473E-2</v>
      </c>
      <c r="M549" t="s">
        <v>34</v>
      </c>
      <c r="N549">
        <f>SUMIFS(Actuals!$F:$F,Actuals!$A:$A,$A549,Actuals!$D:$D,$D549,Actuals!$B:$B,EDATE($B549,-12))</f>
        <v>5577</v>
      </c>
      <c r="O549">
        <f>AVERAGE(SUMIFS(Actuals!$F:$F,Actuals!$A:$A,$A549,Actuals!$D:$D,$D549,Actuals!$B:$B,EOMONTH(DATE(2025,$C549-1,1),0))/SUMIFS(Actuals!$F:$F,Actuals!$A:$A,$A549,Actuals!$D:$D,$D549,Actuals!$B:$B,EOMONTH(DATE(2024,$C549-1,1),0)),
 SUMIFS(Actuals!$F:$F,Actuals!$A:$A,$A549,Actuals!$D:$D,$D549,Actuals!$B:$B,EOMONTH(DATE(2025,$C549-2,1),0))/SUMIFS(Actuals!$F:$F,Actuals!$A:$A,$A549,Actuals!$D:$D,$D549,Actuals!$B:$B,EOMONTH(DATE(2024,$C549-2,1),0)),
 SUMIFS(Actuals!$F:$F,Actuals!$A:$A,$A549,Actuals!$D:$D,$D549,Actuals!$B:$B,EOMONTH(DATE(2025,$C549-3,1),0))/SUMIFS(Actuals!$F:$F,Actuals!$A:$A,$A549,Actuals!$D:$D,$D549,Actuals!$B:$B,EOMONTH(DATE(2024,$C549-3,1),0))
)</f>
        <v>1.0322070785606474</v>
      </c>
      <c r="P549" s="29">
        <f t="shared" si="48"/>
        <v>5756.6188771327306</v>
      </c>
      <c r="Q549" s="2">
        <f t="shared" si="49"/>
        <v>3.8351729455626142E-2</v>
      </c>
      <c r="R549" s="29" t="str">
        <f t="shared" si="50"/>
        <v>1 train date (May-Aug)</v>
      </c>
      <c r="S549" s="29">
        <f t="shared" si="51"/>
        <v>1.0159969143173808</v>
      </c>
      <c r="T549" s="29">
        <f t="shared" si="52"/>
        <v>5929.1000731113209</v>
      </c>
      <c r="U549" s="2">
        <f t="shared" si="53"/>
        <v>9.5385932459120925E-3</v>
      </c>
    </row>
    <row r="550" spans="1:21">
      <c r="A550">
        <v>9657</v>
      </c>
      <c r="B550" s="1">
        <v>45961</v>
      </c>
      <c r="C550">
        <v>6</v>
      </c>
      <c r="D550">
        <v>51</v>
      </c>
      <c r="E550" t="s">
        <v>7</v>
      </c>
      <c r="F550" s="3">
        <v>5786.3107792350593</v>
      </c>
      <c r="G550" s="3">
        <v>5986.2</v>
      </c>
      <c r="H550">
        <v>4</v>
      </c>
      <c r="I550" s="3">
        <v>-199.88922076494055</v>
      </c>
      <c r="J550" s="3">
        <v>199.88922076494055</v>
      </c>
      <c r="K550" s="2">
        <v>3.3391670970722799E-2</v>
      </c>
      <c r="L550" s="6">
        <v>-3.3391670970722799E-2</v>
      </c>
      <c r="M550" t="s">
        <v>34</v>
      </c>
      <c r="N550">
        <f>SUMIFS(Actuals!$F:$F,Actuals!$A:$A,$A550,Actuals!$D:$D,$D550,Actuals!$B:$B,EDATE($B550,-12))</f>
        <v>5577</v>
      </c>
      <c r="O550">
        <f>AVERAGE(SUMIFS(Actuals!$F:$F,Actuals!$A:$A,$A550,Actuals!$D:$D,$D550,Actuals!$B:$B,EOMONTH(DATE(2025,$C550-1,1),0))/SUMIFS(Actuals!$F:$F,Actuals!$A:$A,$A550,Actuals!$D:$D,$D550,Actuals!$B:$B,EOMONTH(DATE(2024,$C550-1,1),0)),
 SUMIFS(Actuals!$F:$F,Actuals!$A:$A,$A550,Actuals!$D:$D,$D550,Actuals!$B:$B,EOMONTH(DATE(2025,$C550-2,1),0))/SUMIFS(Actuals!$F:$F,Actuals!$A:$A,$A550,Actuals!$D:$D,$D550,Actuals!$B:$B,EOMONTH(DATE(2024,$C550-2,1),0)),
 SUMIFS(Actuals!$F:$F,Actuals!$A:$A,$A550,Actuals!$D:$D,$D550,Actuals!$B:$B,EOMONTH(DATE(2025,$C550-3,1),0))/SUMIFS(Actuals!$F:$F,Actuals!$A:$A,$A550,Actuals!$D:$D,$D550,Actuals!$B:$B,EOMONTH(DATE(2024,$C550-3,1),0))
)</f>
        <v>1.0116687413173457</v>
      </c>
      <c r="P550" s="29">
        <f t="shared" si="48"/>
        <v>5642.0765703268371</v>
      </c>
      <c r="Q550" s="2">
        <f t="shared" si="49"/>
        <v>5.7486123028492653E-2</v>
      </c>
      <c r="R550" s="29" t="str">
        <f t="shared" si="50"/>
        <v>1 train date (May-Aug)</v>
      </c>
      <c r="S550" s="29">
        <f t="shared" si="51"/>
        <v>1.0159969143173808</v>
      </c>
      <c r="T550" s="29">
        <f t="shared" si="52"/>
        <v>5878.8738969842198</v>
      </c>
      <c r="U550" s="2">
        <f t="shared" si="53"/>
        <v>1.7928920352774727E-2</v>
      </c>
    </row>
    <row r="551" spans="1:21">
      <c r="A551">
        <v>9657</v>
      </c>
      <c r="B551" s="1">
        <v>45961</v>
      </c>
      <c r="C551">
        <v>7</v>
      </c>
      <c r="D551">
        <v>51</v>
      </c>
      <c r="E551" t="s">
        <v>7</v>
      </c>
      <c r="F551" s="3">
        <v>5857.3519165752814</v>
      </c>
      <c r="G551" s="3">
        <v>5986.2</v>
      </c>
      <c r="H551">
        <v>3</v>
      </c>
      <c r="I551" s="3">
        <v>-128.84808342471842</v>
      </c>
      <c r="J551" s="3">
        <v>128.84808342471842</v>
      </c>
      <c r="K551" s="2">
        <v>2.1524186199044198E-2</v>
      </c>
      <c r="L551" s="6">
        <v>-2.1524186199044198E-2</v>
      </c>
      <c r="M551" t="s">
        <v>34</v>
      </c>
      <c r="N551">
        <f>SUMIFS(Actuals!$F:$F,Actuals!$A:$A,$A551,Actuals!$D:$D,$D551,Actuals!$B:$B,EDATE($B551,-12))</f>
        <v>5577</v>
      </c>
      <c r="O551">
        <f>AVERAGE(SUMIFS(Actuals!$F:$F,Actuals!$A:$A,$A551,Actuals!$D:$D,$D551,Actuals!$B:$B,EOMONTH(DATE(2025,$C551-1,1),0))/SUMIFS(Actuals!$F:$F,Actuals!$A:$A,$A551,Actuals!$D:$D,$D551,Actuals!$B:$B,EOMONTH(DATE(2024,$C551-1,1),0)),
 SUMIFS(Actuals!$F:$F,Actuals!$A:$A,$A551,Actuals!$D:$D,$D551,Actuals!$B:$B,EOMONTH(DATE(2025,$C551-2,1),0))/SUMIFS(Actuals!$F:$F,Actuals!$A:$A,$A551,Actuals!$D:$D,$D551,Actuals!$B:$B,EOMONTH(DATE(2024,$C551-2,1),0)),
 SUMIFS(Actuals!$F:$F,Actuals!$A:$A,$A551,Actuals!$D:$D,$D551,Actuals!$B:$B,EOMONTH(DATE(2025,$C551-3,1),0))/SUMIFS(Actuals!$F:$F,Actuals!$A:$A,$A551,Actuals!$D:$D,$D551,Actuals!$B:$B,EOMONTH(DATE(2024,$C551-3,1),0))
)</f>
        <v>1.0004573896061508</v>
      </c>
      <c r="P551" s="29">
        <f t="shared" si="48"/>
        <v>5579.5508618335034</v>
      </c>
      <c r="Q551" s="2">
        <f t="shared" si="49"/>
        <v>6.7931097886221051E-2</v>
      </c>
      <c r="R551" s="29" t="str">
        <f t="shared" si="50"/>
        <v>1 train date (May-Aug)</v>
      </c>
      <c r="S551" s="29">
        <f t="shared" si="51"/>
        <v>1.0159969143173808</v>
      </c>
      <c r="T551" s="29">
        <f t="shared" si="52"/>
        <v>5951.0514733114824</v>
      </c>
      <c r="U551" s="2">
        <f t="shared" si="53"/>
        <v>5.8715924440408693E-3</v>
      </c>
    </row>
    <row r="552" spans="1:21">
      <c r="A552">
        <v>9657</v>
      </c>
      <c r="B552" s="1">
        <v>45961</v>
      </c>
      <c r="C552">
        <v>8</v>
      </c>
      <c r="D552">
        <v>51</v>
      </c>
      <c r="E552" t="s">
        <v>7</v>
      </c>
      <c r="F552" s="3">
        <v>5913.7124820998024</v>
      </c>
      <c r="G552" s="3">
        <v>5986.2</v>
      </c>
      <c r="H552">
        <v>2</v>
      </c>
      <c r="I552" s="3">
        <v>-72.487517900197417</v>
      </c>
      <c r="J552" s="3">
        <v>72.487517900197417</v>
      </c>
      <c r="K552" s="2">
        <v>1.21091039223877E-2</v>
      </c>
      <c r="L552" s="6">
        <v>-1.21091039223877E-2</v>
      </c>
      <c r="M552" t="s">
        <v>34</v>
      </c>
      <c r="N552">
        <f>SUMIFS(Actuals!$F:$F,Actuals!$A:$A,$A552,Actuals!$D:$D,$D552,Actuals!$B:$B,EDATE($B552,-12))</f>
        <v>5577</v>
      </c>
      <c r="O552">
        <f>AVERAGE(SUMIFS(Actuals!$F:$F,Actuals!$A:$A,$A552,Actuals!$D:$D,$D552,Actuals!$B:$B,EOMONTH(DATE(2025,$C552-1,1),0))/SUMIFS(Actuals!$F:$F,Actuals!$A:$A,$A552,Actuals!$D:$D,$D552,Actuals!$B:$B,EOMONTH(DATE(2024,$C552-1,1),0)),
 SUMIFS(Actuals!$F:$F,Actuals!$A:$A,$A552,Actuals!$D:$D,$D552,Actuals!$B:$B,EOMONTH(DATE(2025,$C552-2,1),0))/SUMIFS(Actuals!$F:$F,Actuals!$A:$A,$A552,Actuals!$D:$D,$D552,Actuals!$B:$B,EOMONTH(DATE(2024,$C552-2,1),0)),
 SUMIFS(Actuals!$F:$F,Actuals!$A:$A,$A552,Actuals!$D:$D,$D552,Actuals!$B:$B,EOMONTH(DATE(2025,$C552-3,1),0))/SUMIFS(Actuals!$F:$F,Actuals!$A:$A,$A552,Actuals!$D:$D,$D552,Actuals!$B:$B,EOMONTH(DATE(2024,$C552-3,1),0))
)</f>
        <v>1.0160909818866288</v>
      </c>
      <c r="P552" s="29">
        <f t="shared" si="48"/>
        <v>5666.7394059817289</v>
      </c>
      <c r="Q552" s="2">
        <f t="shared" si="49"/>
        <v>5.3366174537815475E-2</v>
      </c>
      <c r="R552" s="29" t="str">
        <f t="shared" si="50"/>
        <v>1 train date (May-Aug)</v>
      </c>
      <c r="S552" s="29">
        <f t="shared" si="51"/>
        <v>1.0159969143173808</v>
      </c>
      <c r="T552" s="29">
        <f t="shared" si="52"/>
        <v>6008.3136339735784</v>
      </c>
      <c r="U552" s="2">
        <f t="shared" si="53"/>
        <v>3.6941020970863896E-3</v>
      </c>
    </row>
    <row r="553" spans="1:21">
      <c r="A553">
        <v>9657</v>
      </c>
      <c r="B553" s="1">
        <v>45961</v>
      </c>
      <c r="C553">
        <v>9</v>
      </c>
      <c r="D553">
        <v>51</v>
      </c>
      <c r="E553" t="s">
        <v>7</v>
      </c>
      <c r="F553" s="3">
        <v>6036.3</v>
      </c>
      <c r="G553" s="3">
        <v>5986.2</v>
      </c>
      <c r="H553">
        <v>1</v>
      </c>
      <c r="I553" s="3">
        <v>50.100000000000364</v>
      </c>
      <c r="J553" s="3">
        <v>50.100000000000364</v>
      </c>
      <c r="K553" s="2">
        <v>8.3692492733287195E-3</v>
      </c>
      <c r="L553" s="6">
        <v>8.3692492733287195E-3</v>
      </c>
      <c r="M553" t="s">
        <v>34</v>
      </c>
      <c r="N553">
        <f>SUMIFS(Actuals!$F:$F,Actuals!$A:$A,$A553,Actuals!$D:$D,$D553,Actuals!$B:$B,EDATE($B553,-12))</f>
        <v>5577</v>
      </c>
      <c r="O553">
        <f>AVERAGE(SUMIFS(Actuals!$F:$F,Actuals!$A:$A,$A553,Actuals!$D:$D,$D553,Actuals!$B:$B,EOMONTH(DATE(2025,$C553-1,1),0))/SUMIFS(Actuals!$F:$F,Actuals!$A:$A,$A553,Actuals!$D:$D,$D553,Actuals!$B:$B,EOMONTH(DATE(2024,$C553-1,1),0)),
 SUMIFS(Actuals!$F:$F,Actuals!$A:$A,$A553,Actuals!$D:$D,$D553,Actuals!$B:$B,EOMONTH(DATE(2025,$C553-2,1),0))/SUMIFS(Actuals!$F:$F,Actuals!$A:$A,$A553,Actuals!$D:$D,$D553,Actuals!$B:$B,EOMONTH(DATE(2024,$C553-2,1),0)),
 SUMIFS(Actuals!$F:$F,Actuals!$A:$A,$A553,Actuals!$D:$D,$D553,Actuals!$B:$B,EOMONTH(DATE(2025,$C553-3,1),0))/SUMIFS(Actuals!$F:$F,Actuals!$A:$A,$A553,Actuals!$D:$D,$D553,Actuals!$B:$B,EOMONTH(DATE(2024,$C553-3,1),0))
)</f>
        <v>1.0302583011473831</v>
      </c>
      <c r="P553" s="29">
        <f t="shared" si="48"/>
        <v>5745.7505454989559</v>
      </c>
      <c r="Q553" s="2">
        <f t="shared" si="49"/>
        <v>4.0167293859383897E-2</v>
      </c>
      <c r="R553" s="29" t="str">
        <f t="shared" si="50"/>
        <v>2 Test data (Sep-Nov)</v>
      </c>
      <c r="S553" s="29">
        <f t="shared" si="51"/>
        <v>1.0159969143173808</v>
      </c>
      <c r="T553" s="29">
        <f t="shared" si="52"/>
        <v>6132.8621738940064</v>
      </c>
      <c r="U553" s="2">
        <f t="shared" si="53"/>
        <v>2.4500045754235849E-2</v>
      </c>
    </row>
    <row r="554" spans="1:21">
      <c r="A554">
        <v>9657</v>
      </c>
      <c r="B554" s="1">
        <v>45961</v>
      </c>
      <c r="C554">
        <v>10</v>
      </c>
      <c r="D554">
        <v>51</v>
      </c>
      <c r="E554" t="s">
        <v>7</v>
      </c>
      <c r="F554" s="3">
        <v>5872.2325403077775</v>
      </c>
      <c r="G554" s="3">
        <v>5986.2</v>
      </c>
      <c r="H554">
        <v>0</v>
      </c>
      <c r="I554" s="3">
        <v>-113.96745969222229</v>
      </c>
      <c r="J554" s="3">
        <v>113.96745969222229</v>
      </c>
      <c r="K554" s="2">
        <v>1.9038364854535798E-2</v>
      </c>
      <c r="L554" s="6">
        <v>-1.9038364854535798E-2</v>
      </c>
      <c r="M554" t="s">
        <v>34</v>
      </c>
      <c r="N554">
        <f>SUMIFS(Actuals!$F:$F,Actuals!$A:$A,$A554,Actuals!$D:$D,$D554,Actuals!$B:$B,EDATE($B554,-12))</f>
        <v>5577</v>
      </c>
      <c r="O554">
        <f>AVERAGE(SUMIFS(Actuals!$F:$F,Actuals!$A:$A,$A554,Actuals!$D:$D,$D554,Actuals!$B:$B,EOMONTH(DATE(2025,$C554-1,1),0))/SUMIFS(Actuals!$F:$F,Actuals!$A:$A,$A554,Actuals!$D:$D,$D554,Actuals!$B:$B,EOMONTH(DATE(2024,$C554-1,1),0)),
 SUMIFS(Actuals!$F:$F,Actuals!$A:$A,$A554,Actuals!$D:$D,$D554,Actuals!$B:$B,EOMONTH(DATE(2025,$C554-2,1),0))/SUMIFS(Actuals!$F:$F,Actuals!$A:$A,$A554,Actuals!$D:$D,$D554,Actuals!$B:$B,EOMONTH(DATE(2024,$C554-2,1),0)),
 SUMIFS(Actuals!$F:$F,Actuals!$A:$A,$A554,Actuals!$D:$D,$D554,Actuals!$B:$B,EOMONTH(DATE(2025,$C554-3,1),0))/SUMIFS(Actuals!$F:$F,Actuals!$A:$A,$A554,Actuals!$D:$D,$D554,Actuals!$B:$B,EOMONTH(DATE(2024,$C554-3,1),0))
)</f>
        <v>1.0546105610379206</v>
      </c>
      <c r="P554" s="29">
        <f t="shared" si="48"/>
        <v>5881.563098908483</v>
      </c>
      <c r="Q554" s="2">
        <f t="shared" si="49"/>
        <v>1.7479686794881034E-2</v>
      </c>
      <c r="R554" s="29" t="str">
        <f t="shared" si="50"/>
        <v>2 Test data (Sep-Nov)</v>
      </c>
      <c r="S554" s="29">
        <f t="shared" si="51"/>
        <v>1.0159969143173808</v>
      </c>
      <c r="T554" s="29">
        <f t="shared" si="52"/>
        <v>5966.1701411068161</v>
      </c>
      <c r="U554" s="2">
        <f t="shared" si="53"/>
        <v>3.3460056284761119E-3</v>
      </c>
    </row>
    <row r="555" spans="1:21">
      <c r="A555">
        <v>9657</v>
      </c>
      <c r="B555" s="1">
        <v>45991</v>
      </c>
      <c r="C555">
        <v>5</v>
      </c>
      <c r="D555">
        <v>51</v>
      </c>
      <c r="E555" t="s">
        <v>7</v>
      </c>
      <c r="F555" s="3">
        <v>5877.2232463851196</v>
      </c>
      <c r="G555" s="3">
        <v>5802</v>
      </c>
      <c r="H555">
        <v>6</v>
      </c>
      <c r="I555" s="3">
        <v>75.223246385119637</v>
      </c>
      <c r="J555" s="3">
        <v>75.223246385119637</v>
      </c>
      <c r="K555" s="2">
        <v>1.2965054530355E-2</v>
      </c>
      <c r="L555" s="6">
        <v>1.2965054530355E-2</v>
      </c>
      <c r="M555" t="s">
        <v>34</v>
      </c>
      <c r="N555">
        <f>SUMIFS(Actuals!$F:$F,Actuals!$A:$A,$A555,Actuals!$D:$D,$D555,Actuals!$B:$B,EDATE($B555,-12))</f>
        <v>5694.5999999999995</v>
      </c>
      <c r="O555">
        <f>AVERAGE(SUMIFS(Actuals!$F:$F,Actuals!$A:$A,$A555,Actuals!$D:$D,$D555,Actuals!$B:$B,EOMONTH(DATE(2025,$C555-1,1),0))/SUMIFS(Actuals!$F:$F,Actuals!$A:$A,$A555,Actuals!$D:$D,$D555,Actuals!$B:$B,EOMONTH(DATE(2024,$C555-1,1),0)),
 SUMIFS(Actuals!$F:$F,Actuals!$A:$A,$A555,Actuals!$D:$D,$D555,Actuals!$B:$B,EOMONTH(DATE(2025,$C555-2,1),0))/SUMIFS(Actuals!$F:$F,Actuals!$A:$A,$A555,Actuals!$D:$D,$D555,Actuals!$B:$B,EOMONTH(DATE(2024,$C555-2,1),0)),
 SUMIFS(Actuals!$F:$F,Actuals!$A:$A,$A555,Actuals!$D:$D,$D555,Actuals!$B:$B,EOMONTH(DATE(2025,$C555-3,1),0))/SUMIFS(Actuals!$F:$F,Actuals!$A:$A,$A555,Actuals!$D:$D,$D555,Actuals!$B:$B,EOMONTH(DATE(2024,$C555-3,1),0))
)</f>
        <v>1.0322070785606474</v>
      </c>
      <c r="P555" s="29">
        <f t="shared" si="48"/>
        <v>5878.0064295714619</v>
      </c>
      <c r="Q555" s="2">
        <f t="shared" si="49"/>
        <v>1.3100039567642524E-2</v>
      </c>
      <c r="R555" s="29" t="str">
        <f t="shared" si="50"/>
        <v>1 train date (May-Aug)</v>
      </c>
      <c r="S555" s="29">
        <f t="shared" si="51"/>
        <v>1.0159969143173808</v>
      </c>
      <c r="T555" s="29">
        <f t="shared" si="52"/>
        <v>5971.2406830816608</v>
      </c>
      <c r="U555" s="2">
        <f t="shared" si="53"/>
        <v>2.9169369714178005E-2</v>
      </c>
    </row>
    <row r="556" spans="1:21">
      <c r="A556">
        <v>9657</v>
      </c>
      <c r="B556" s="1">
        <v>45991</v>
      </c>
      <c r="C556">
        <v>6</v>
      </c>
      <c r="D556">
        <v>51</v>
      </c>
      <c r="E556" t="s">
        <v>7</v>
      </c>
      <c r="F556" s="3">
        <v>5828.2137782681248</v>
      </c>
      <c r="G556" s="3">
        <v>5802</v>
      </c>
      <c r="H556">
        <v>5</v>
      </c>
      <c r="I556" s="3">
        <v>26.21377826812477</v>
      </c>
      <c r="J556" s="3">
        <v>26.21377826812477</v>
      </c>
      <c r="K556" s="2">
        <v>4.5180589914037899E-3</v>
      </c>
      <c r="L556" s="6">
        <v>4.5180589914037899E-3</v>
      </c>
      <c r="M556" t="s">
        <v>34</v>
      </c>
      <c r="N556">
        <f>SUMIFS(Actuals!$F:$F,Actuals!$A:$A,$A556,Actuals!$D:$D,$D556,Actuals!$B:$B,EDATE($B556,-12))</f>
        <v>5694.5999999999995</v>
      </c>
      <c r="O556">
        <f>AVERAGE(SUMIFS(Actuals!$F:$F,Actuals!$A:$A,$A556,Actuals!$D:$D,$D556,Actuals!$B:$B,EOMONTH(DATE(2025,$C556-1,1),0))/SUMIFS(Actuals!$F:$F,Actuals!$A:$A,$A556,Actuals!$D:$D,$D556,Actuals!$B:$B,EOMONTH(DATE(2024,$C556-1,1),0)),
 SUMIFS(Actuals!$F:$F,Actuals!$A:$A,$A556,Actuals!$D:$D,$D556,Actuals!$B:$B,EOMONTH(DATE(2025,$C556-2,1),0))/SUMIFS(Actuals!$F:$F,Actuals!$A:$A,$A556,Actuals!$D:$D,$D556,Actuals!$B:$B,EOMONTH(DATE(2024,$C556-2,1),0)),
 SUMIFS(Actuals!$F:$F,Actuals!$A:$A,$A556,Actuals!$D:$D,$D556,Actuals!$B:$B,EOMONTH(DATE(2025,$C556-3,1),0))/SUMIFS(Actuals!$F:$F,Actuals!$A:$A,$A556,Actuals!$D:$D,$D556,Actuals!$B:$B,EOMONTH(DATE(2024,$C556-3,1),0))
)</f>
        <v>1.0116687413173457</v>
      </c>
      <c r="P556" s="29">
        <f t="shared" si="48"/>
        <v>5761.0488143057564</v>
      </c>
      <c r="Q556" s="2">
        <f t="shared" si="49"/>
        <v>7.0581154247231258E-3</v>
      </c>
      <c r="R556" s="29" t="str">
        <f t="shared" si="50"/>
        <v>1 train date (May-Aug)</v>
      </c>
      <c r="S556" s="29">
        <f t="shared" si="51"/>
        <v>1.0159969143173808</v>
      </c>
      <c r="T556" s="29">
        <f t="shared" si="52"/>
        <v>5921.447214702458</v>
      </c>
      <c r="U556" s="2">
        <f t="shared" si="53"/>
        <v>2.058724831135092E-2</v>
      </c>
    </row>
    <row r="557" spans="1:21">
      <c r="A557">
        <v>9657</v>
      </c>
      <c r="B557" s="1">
        <v>45991</v>
      </c>
      <c r="C557">
        <v>7</v>
      </c>
      <c r="D557">
        <v>51</v>
      </c>
      <c r="E557" t="s">
        <v>7</v>
      </c>
      <c r="F557" s="3">
        <v>5896.5563799688707</v>
      </c>
      <c r="G557" s="3">
        <v>5802</v>
      </c>
      <c r="H557">
        <v>4</v>
      </c>
      <c r="I557" s="3">
        <v>94.556379968870715</v>
      </c>
      <c r="J557" s="3">
        <v>94.556379968870715</v>
      </c>
      <c r="K557" s="2">
        <v>1.62972044069064E-2</v>
      </c>
      <c r="L557" s="6">
        <v>1.62972044069064E-2</v>
      </c>
      <c r="M557" t="s">
        <v>34</v>
      </c>
      <c r="N557">
        <f>SUMIFS(Actuals!$F:$F,Actuals!$A:$A,$A557,Actuals!$D:$D,$D557,Actuals!$B:$B,EDATE($B557,-12))</f>
        <v>5694.5999999999995</v>
      </c>
      <c r="O557">
        <f>AVERAGE(SUMIFS(Actuals!$F:$F,Actuals!$A:$A,$A557,Actuals!$D:$D,$D557,Actuals!$B:$B,EOMONTH(DATE(2025,$C557-1,1),0))/SUMIFS(Actuals!$F:$F,Actuals!$A:$A,$A557,Actuals!$D:$D,$D557,Actuals!$B:$B,EOMONTH(DATE(2024,$C557-1,1),0)),
 SUMIFS(Actuals!$F:$F,Actuals!$A:$A,$A557,Actuals!$D:$D,$D557,Actuals!$B:$B,EOMONTH(DATE(2025,$C557-2,1),0))/SUMIFS(Actuals!$F:$F,Actuals!$A:$A,$A557,Actuals!$D:$D,$D557,Actuals!$B:$B,EOMONTH(DATE(2024,$C557-2,1),0)),
 SUMIFS(Actuals!$F:$F,Actuals!$A:$A,$A557,Actuals!$D:$D,$D557,Actuals!$B:$B,EOMONTH(DATE(2025,$C557-3,1),0))/SUMIFS(Actuals!$F:$F,Actuals!$A:$A,$A557,Actuals!$D:$D,$D557,Actuals!$B:$B,EOMONTH(DATE(2024,$C557-3,1),0))
)</f>
        <v>1.0004573896061508</v>
      </c>
      <c r="P557" s="29">
        <f t="shared" si="48"/>
        <v>5697.2046508511858</v>
      </c>
      <c r="Q557" s="2">
        <f t="shared" si="49"/>
        <v>1.8061935392763569E-2</v>
      </c>
      <c r="R557" s="29" t="str">
        <f t="shared" si="50"/>
        <v>1 train date (May-Aug)</v>
      </c>
      <c r="S557" s="29">
        <f t="shared" si="51"/>
        <v>1.0159969143173808</v>
      </c>
      <c r="T557" s="29">
        <f t="shared" si="52"/>
        <v>5990.8830871468381</v>
      </c>
      <c r="U557" s="2">
        <f t="shared" si="53"/>
        <v>3.2554823706797326E-2</v>
      </c>
    </row>
    <row r="558" spans="1:21">
      <c r="A558">
        <v>9657</v>
      </c>
      <c r="B558" s="1">
        <v>45991</v>
      </c>
      <c r="C558">
        <v>8</v>
      </c>
      <c r="D558">
        <v>51</v>
      </c>
      <c r="E558" t="s">
        <v>7</v>
      </c>
      <c r="F558" s="3">
        <v>5954.0497687439993</v>
      </c>
      <c r="G558" s="3">
        <v>5802</v>
      </c>
      <c r="H558">
        <v>3</v>
      </c>
      <c r="I558" s="3">
        <v>152.04976874399927</v>
      </c>
      <c r="J558" s="3">
        <v>152.04976874399927</v>
      </c>
      <c r="K558" s="2">
        <v>2.6206440665977101E-2</v>
      </c>
      <c r="L558" s="6">
        <v>2.6206440665977101E-2</v>
      </c>
      <c r="M558" t="s">
        <v>34</v>
      </c>
      <c r="N558">
        <f>SUMIFS(Actuals!$F:$F,Actuals!$A:$A,$A558,Actuals!$D:$D,$D558,Actuals!$B:$B,EDATE($B558,-12))</f>
        <v>5694.5999999999995</v>
      </c>
      <c r="O558">
        <f>AVERAGE(SUMIFS(Actuals!$F:$F,Actuals!$A:$A,$A558,Actuals!$D:$D,$D558,Actuals!$B:$B,EOMONTH(DATE(2025,$C558-1,1),0))/SUMIFS(Actuals!$F:$F,Actuals!$A:$A,$A558,Actuals!$D:$D,$D558,Actuals!$B:$B,EOMONTH(DATE(2024,$C558-1,1),0)),
 SUMIFS(Actuals!$F:$F,Actuals!$A:$A,$A558,Actuals!$D:$D,$D558,Actuals!$B:$B,EOMONTH(DATE(2025,$C558-2,1),0))/SUMIFS(Actuals!$F:$F,Actuals!$A:$A,$A558,Actuals!$D:$D,$D558,Actuals!$B:$B,EOMONTH(DATE(2024,$C558-2,1),0)),
 SUMIFS(Actuals!$F:$F,Actuals!$A:$A,$A558,Actuals!$D:$D,$D558,Actuals!$B:$B,EOMONTH(DATE(2025,$C558-3,1),0))/SUMIFS(Actuals!$F:$F,Actuals!$A:$A,$A558,Actuals!$D:$D,$D558,Actuals!$B:$B,EOMONTH(DATE(2024,$C558-3,1),0))
)</f>
        <v>1.0160909818866288</v>
      </c>
      <c r="P558" s="29">
        <f t="shared" si="48"/>
        <v>5786.2317054515961</v>
      </c>
      <c r="Q558" s="2">
        <f t="shared" si="49"/>
        <v>2.7177343240958121E-3</v>
      </c>
      <c r="R558" s="29" t="str">
        <f t="shared" si="50"/>
        <v>1 train date (May-Aug)</v>
      </c>
      <c r="S558" s="29">
        <f t="shared" si="51"/>
        <v>1.0159969143173808</v>
      </c>
      <c r="T558" s="29">
        <f t="shared" si="52"/>
        <v>6049.2961927360184</v>
      </c>
      <c r="U558" s="2">
        <f t="shared" si="53"/>
        <v>4.2622577169255153E-2</v>
      </c>
    </row>
    <row r="559" spans="1:21">
      <c r="A559">
        <v>9657</v>
      </c>
      <c r="B559" s="1">
        <v>45991</v>
      </c>
      <c r="C559">
        <v>9</v>
      </c>
      <c r="D559">
        <v>51</v>
      </c>
      <c r="E559" t="s">
        <v>7</v>
      </c>
      <c r="F559" s="3">
        <v>6135</v>
      </c>
      <c r="G559" s="3">
        <v>5802</v>
      </c>
      <c r="H559">
        <v>2</v>
      </c>
      <c r="I559" s="3">
        <v>333</v>
      </c>
      <c r="J559" s="3">
        <v>333</v>
      </c>
      <c r="K559" s="2">
        <v>5.7394002068252299E-2</v>
      </c>
      <c r="L559" s="6">
        <v>5.7394002068252299E-2</v>
      </c>
      <c r="M559" t="s">
        <v>34</v>
      </c>
      <c r="N559">
        <f>SUMIFS(Actuals!$F:$F,Actuals!$A:$A,$A559,Actuals!$D:$D,$D559,Actuals!$B:$B,EDATE($B559,-12))</f>
        <v>5694.5999999999995</v>
      </c>
      <c r="O559">
        <f>AVERAGE(SUMIFS(Actuals!$F:$F,Actuals!$A:$A,$A559,Actuals!$D:$D,$D559,Actuals!$B:$B,EOMONTH(DATE(2025,$C559-1,1),0))/SUMIFS(Actuals!$F:$F,Actuals!$A:$A,$A559,Actuals!$D:$D,$D559,Actuals!$B:$B,EOMONTH(DATE(2024,$C559-1,1),0)),
 SUMIFS(Actuals!$F:$F,Actuals!$A:$A,$A559,Actuals!$D:$D,$D559,Actuals!$B:$B,EOMONTH(DATE(2025,$C559-2,1),0))/SUMIFS(Actuals!$F:$F,Actuals!$A:$A,$A559,Actuals!$D:$D,$D559,Actuals!$B:$B,EOMONTH(DATE(2024,$C559-2,1),0)),
 SUMIFS(Actuals!$F:$F,Actuals!$A:$A,$A559,Actuals!$D:$D,$D559,Actuals!$B:$B,EOMONTH(DATE(2025,$C559-3,1),0))/SUMIFS(Actuals!$F:$F,Actuals!$A:$A,$A559,Actuals!$D:$D,$D559,Actuals!$B:$B,EOMONTH(DATE(2024,$C559-3,1),0))
)</f>
        <v>1.0302583011473831</v>
      </c>
      <c r="P559" s="29">
        <f t="shared" si="48"/>
        <v>5866.9089217138871</v>
      </c>
      <c r="Q559" s="2">
        <f t="shared" si="49"/>
        <v>1.1187335696981581E-2</v>
      </c>
      <c r="R559" s="29" t="str">
        <f t="shared" si="50"/>
        <v>2 Test data (Sep-Nov)</v>
      </c>
      <c r="S559" s="29">
        <f t="shared" si="51"/>
        <v>1.0159969143173808</v>
      </c>
      <c r="T559" s="29">
        <f t="shared" si="52"/>
        <v>6233.1410693371317</v>
      </c>
      <c r="U559" s="2">
        <f t="shared" si="53"/>
        <v>7.4309043319050624E-2</v>
      </c>
    </row>
    <row r="560" spans="1:21">
      <c r="A560">
        <v>9657</v>
      </c>
      <c r="B560" s="1">
        <v>45991</v>
      </c>
      <c r="C560">
        <v>10</v>
      </c>
      <c r="D560">
        <v>51</v>
      </c>
      <c r="E560" t="s">
        <v>7</v>
      </c>
      <c r="F560" s="3">
        <v>5914.111074240057</v>
      </c>
      <c r="G560" s="3">
        <v>5802</v>
      </c>
      <c r="H560">
        <v>1</v>
      </c>
      <c r="I560" s="3">
        <v>112.11107424005695</v>
      </c>
      <c r="J560" s="3">
        <v>112.11107424005695</v>
      </c>
      <c r="K560" s="2">
        <v>1.93228325129364E-2</v>
      </c>
      <c r="L560" s="6">
        <v>1.93228325129364E-2</v>
      </c>
      <c r="M560" t="s">
        <v>34</v>
      </c>
      <c r="N560">
        <f>SUMIFS(Actuals!$F:$F,Actuals!$A:$A,$A560,Actuals!$D:$D,$D560,Actuals!$B:$B,EDATE($B560,-12))</f>
        <v>5694.5999999999995</v>
      </c>
      <c r="O560">
        <f>AVERAGE(SUMIFS(Actuals!$F:$F,Actuals!$A:$A,$A560,Actuals!$D:$D,$D560,Actuals!$B:$B,EOMONTH(DATE(2025,$C560-1,1),0))/SUMIFS(Actuals!$F:$F,Actuals!$A:$A,$A560,Actuals!$D:$D,$D560,Actuals!$B:$B,EOMONTH(DATE(2024,$C560-1,1),0)),
 SUMIFS(Actuals!$F:$F,Actuals!$A:$A,$A560,Actuals!$D:$D,$D560,Actuals!$B:$B,EOMONTH(DATE(2025,$C560-2,1),0))/SUMIFS(Actuals!$F:$F,Actuals!$A:$A,$A560,Actuals!$D:$D,$D560,Actuals!$B:$B,EOMONTH(DATE(2024,$C560-2,1),0)),
 SUMIFS(Actuals!$F:$F,Actuals!$A:$A,$A560,Actuals!$D:$D,$D560,Actuals!$B:$B,EOMONTH(DATE(2025,$C560-3,1),0))/SUMIFS(Actuals!$F:$F,Actuals!$A:$A,$A560,Actuals!$D:$D,$D560,Actuals!$B:$B,EOMONTH(DATE(2024,$C560-3,1),0))
)</f>
        <v>1.0546105610379206</v>
      </c>
      <c r="P560" s="29">
        <f t="shared" si="48"/>
        <v>6005.5853008865424</v>
      </c>
      <c r="Q560" s="2">
        <f t="shared" si="49"/>
        <v>3.5088814354798763E-2</v>
      </c>
      <c r="R560" s="29" t="str">
        <f t="shared" si="50"/>
        <v>2 Test data (Sep-Nov)</v>
      </c>
      <c r="S560" s="29">
        <f t="shared" si="51"/>
        <v>1.0159969143173808</v>
      </c>
      <c r="T560" s="29">
        <f t="shared" si="52"/>
        <v>6008.718602358148</v>
      </c>
      <c r="U560" s="2">
        <f t="shared" si="53"/>
        <v>3.5628852526395728E-2</v>
      </c>
    </row>
    <row r="561" spans="1:21">
      <c r="A561">
        <v>9657</v>
      </c>
      <c r="B561" s="1">
        <v>45991</v>
      </c>
      <c r="C561">
        <v>11</v>
      </c>
      <c r="D561">
        <v>51</v>
      </c>
      <c r="E561" t="s">
        <v>7</v>
      </c>
      <c r="F561" s="3">
        <v>5970.686507745253</v>
      </c>
      <c r="G561" s="3">
        <v>5802</v>
      </c>
      <c r="H561">
        <v>0</v>
      </c>
      <c r="I561" s="3">
        <v>168.68650774525304</v>
      </c>
      <c r="J561" s="3">
        <v>168.68650774525304</v>
      </c>
      <c r="K561" s="2">
        <v>2.9073855178430402E-2</v>
      </c>
      <c r="L561" s="6">
        <v>2.9073855178430402E-2</v>
      </c>
      <c r="M561" t="s">
        <v>34</v>
      </c>
      <c r="N561">
        <f>SUMIFS(Actuals!$F:$F,Actuals!$A:$A,$A561,Actuals!$D:$D,$D561,Actuals!$B:$B,EDATE($B561,-12))</f>
        <v>5694.5999999999995</v>
      </c>
      <c r="O561">
        <f>AVERAGE(SUMIFS(Actuals!$F:$F,Actuals!$A:$A,$A561,Actuals!$D:$D,$D561,Actuals!$B:$B,EOMONTH(DATE(2025,$C561-1,1),0))/SUMIFS(Actuals!$F:$F,Actuals!$A:$A,$A561,Actuals!$D:$D,$D561,Actuals!$B:$B,EOMONTH(DATE(2024,$C561-1,1),0)),
 SUMIFS(Actuals!$F:$F,Actuals!$A:$A,$A561,Actuals!$D:$D,$D561,Actuals!$B:$B,EOMONTH(DATE(2025,$C561-2,1),0))/SUMIFS(Actuals!$F:$F,Actuals!$A:$A,$A561,Actuals!$D:$D,$D561,Actuals!$B:$B,EOMONTH(DATE(2024,$C561-2,1),0)),
 SUMIFS(Actuals!$F:$F,Actuals!$A:$A,$A561,Actuals!$D:$D,$D561,Actuals!$B:$B,EOMONTH(DATE(2025,$C561-3,1),0))/SUMIFS(Actuals!$F:$F,Actuals!$A:$A,$A561,Actuals!$D:$D,$D561,Actuals!$B:$B,EOMONTH(DATE(2024,$C561-3,1),0))
)</f>
        <v>1.0198845990937413</v>
      </c>
      <c r="P561" s="29">
        <f t="shared" si="48"/>
        <v>5807.8348379992185</v>
      </c>
      <c r="Q561" s="2">
        <f t="shared" si="49"/>
        <v>1.0056597723575504E-3</v>
      </c>
      <c r="R561" s="29" t="str">
        <f t="shared" si="50"/>
        <v>2 Test data (Sep-Nov)</v>
      </c>
      <c r="S561" s="29">
        <f t="shared" si="51"/>
        <v>1.0159969143173808</v>
      </c>
      <c r="T561" s="29">
        <f t="shared" si="52"/>
        <v>6066.1990682255955</v>
      </c>
      <c r="U561" s="2">
        <f t="shared" si="53"/>
        <v>4.5535861465976477E-2</v>
      </c>
    </row>
    <row r="562" spans="1:21">
      <c r="A562">
        <v>9683</v>
      </c>
      <c r="B562" s="1">
        <v>45808</v>
      </c>
      <c r="C562">
        <v>5</v>
      </c>
      <c r="D562">
        <v>51</v>
      </c>
      <c r="E562" t="s">
        <v>7</v>
      </c>
      <c r="F562" s="3">
        <v>3525000</v>
      </c>
      <c r="G562" s="3">
        <v>3210329.4</v>
      </c>
      <c r="H562">
        <v>0</v>
      </c>
      <c r="I562" s="3">
        <v>314670.60000000009</v>
      </c>
      <c r="J562" s="3">
        <v>314670.60000000009</v>
      </c>
      <c r="K562" s="2">
        <v>9.8018165986331507E-2</v>
      </c>
      <c r="L562" s="6">
        <v>9.8018165986331507E-2</v>
      </c>
      <c r="M562" t="s">
        <v>36</v>
      </c>
      <c r="N562">
        <f>SUMIFS(Actuals!$F:$F,Actuals!$A:$A,$A562,Actuals!$D:$D,$D562,Actuals!$B:$B,EDATE($B562,-12))</f>
        <v>3148575.9</v>
      </c>
      <c r="O562">
        <f>AVERAGE(SUMIFS(Actuals!$F:$F,Actuals!$A:$A,$A562,Actuals!$D:$D,$D562,Actuals!$B:$B,EOMONTH(DATE(2025,$C562-1,1),0))/SUMIFS(Actuals!$F:$F,Actuals!$A:$A,$A562,Actuals!$D:$D,$D562,Actuals!$B:$B,EOMONTH(DATE(2024,$C562-1,1),0)),
 SUMIFS(Actuals!$F:$F,Actuals!$A:$A,$A562,Actuals!$D:$D,$D562,Actuals!$B:$B,EOMONTH(DATE(2025,$C562-2,1),0))/SUMIFS(Actuals!$F:$F,Actuals!$A:$A,$A562,Actuals!$D:$D,$D562,Actuals!$B:$B,EOMONTH(DATE(2024,$C562-2,1),0)),
 SUMIFS(Actuals!$F:$F,Actuals!$A:$A,$A562,Actuals!$D:$D,$D562,Actuals!$B:$B,EOMONTH(DATE(2025,$C562-3,1),0))/SUMIFS(Actuals!$F:$F,Actuals!$A:$A,$A562,Actuals!$D:$D,$D562,Actuals!$B:$B,EOMONTH(DATE(2024,$C562-3,1),0))
)</f>
        <v>1.0226200188257881</v>
      </c>
      <c r="P562" s="29">
        <f t="shared" si="48"/>
        <v>3219796.7461324227</v>
      </c>
      <c r="Q562" s="2">
        <f t="shared" si="49"/>
        <v>2.9490263934980623E-3</v>
      </c>
      <c r="R562" s="29" t="str">
        <f t="shared" si="50"/>
        <v>1 train date (May-Aug)</v>
      </c>
      <c r="S562" s="29">
        <f t="shared" si="51"/>
        <v>1.0221222832217594</v>
      </c>
      <c r="T562" s="29">
        <f t="shared" si="52"/>
        <v>3602981.0483567016</v>
      </c>
      <c r="U562" s="2">
        <f t="shared" si="53"/>
        <v>0.1223088348369179</v>
      </c>
    </row>
    <row r="563" spans="1:21">
      <c r="A563">
        <v>9683</v>
      </c>
      <c r="B563" s="1">
        <v>45838</v>
      </c>
      <c r="C563">
        <v>5</v>
      </c>
      <c r="D563">
        <v>51</v>
      </c>
      <c r="E563" t="s">
        <v>7</v>
      </c>
      <c r="F563" s="3">
        <v>3489750</v>
      </c>
      <c r="G563" s="3">
        <v>3210329.4</v>
      </c>
      <c r="H563">
        <v>1</v>
      </c>
      <c r="I563" s="3">
        <v>279420.60000000009</v>
      </c>
      <c r="J563" s="3">
        <v>279420.60000000009</v>
      </c>
      <c r="K563" s="2">
        <v>8.7037984326468198E-2</v>
      </c>
      <c r="L563" s="6">
        <v>8.7037984326468198E-2</v>
      </c>
      <c r="M563" t="s">
        <v>36</v>
      </c>
      <c r="N563">
        <f>SUMIFS(Actuals!$F:$F,Actuals!$A:$A,$A563,Actuals!$D:$D,$D563,Actuals!$B:$B,EDATE($B563,-12))</f>
        <v>3393065.6999999997</v>
      </c>
      <c r="O563">
        <f>AVERAGE(SUMIFS(Actuals!$F:$F,Actuals!$A:$A,$A563,Actuals!$D:$D,$D563,Actuals!$B:$B,EOMONTH(DATE(2025,$C563-1,1),0))/SUMIFS(Actuals!$F:$F,Actuals!$A:$A,$A563,Actuals!$D:$D,$D563,Actuals!$B:$B,EOMONTH(DATE(2024,$C563-1,1),0)),
 SUMIFS(Actuals!$F:$F,Actuals!$A:$A,$A563,Actuals!$D:$D,$D563,Actuals!$B:$B,EOMONTH(DATE(2025,$C563-2,1),0))/SUMIFS(Actuals!$F:$F,Actuals!$A:$A,$A563,Actuals!$D:$D,$D563,Actuals!$B:$B,EOMONTH(DATE(2024,$C563-2,1),0)),
 SUMIFS(Actuals!$F:$F,Actuals!$A:$A,$A563,Actuals!$D:$D,$D563,Actuals!$B:$B,EOMONTH(DATE(2025,$C563-3,1),0))/SUMIFS(Actuals!$F:$F,Actuals!$A:$A,$A563,Actuals!$D:$D,$D563,Actuals!$B:$B,EOMONTH(DATE(2024,$C563-3,1),0))
)</f>
        <v>1.0226200188257881</v>
      </c>
      <c r="P563" s="29">
        <f t="shared" si="48"/>
        <v>3469816.9100111355</v>
      </c>
      <c r="Q563" s="2">
        <f t="shared" si="49"/>
        <v>8.082893612447857E-2</v>
      </c>
      <c r="R563" s="29" t="str">
        <f t="shared" si="50"/>
        <v>1 train date (May-Aug)</v>
      </c>
      <c r="S563" s="29">
        <f t="shared" si="51"/>
        <v>1.0221222832217594</v>
      </c>
      <c r="T563" s="29">
        <f t="shared" si="52"/>
        <v>3566951.2378731347</v>
      </c>
      <c r="U563" s="2">
        <f t="shared" si="53"/>
        <v>0.11108574648854874</v>
      </c>
    </row>
    <row r="564" spans="1:21">
      <c r="A564">
        <v>9683</v>
      </c>
      <c r="B564" s="1">
        <v>45838</v>
      </c>
      <c r="C564">
        <v>6</v>
      </c>
      <c r="D564">
        <v>51</v>
      </c>
      <c r="E564" t="s">
        <v>7</v>
      </c>
      <c r="F564" s="3">
        <v>3330009.9099260946</v>
      </c>
      <c r="G564" s="3">
        <v>3210329.4</v>
      </c>
      <c r="H564">
        <v>0</v>
      </c>
      <c r="I564" s="3">
        <v>119680.50992609467</v>
      </c>
      <c r="J564" s="3">
        <v>119680.50992609467</v>
      </c>
      <c r="K564" s="2">
        <v>3.7279822415137401E-2</v>
      </c>
      <c r="L564" s="6">
        <v>3.7279822415137401E-2</v>
      </c>
      <c r="M564" t="s">
        <v>36</v>
      </c>
      <c r="N564">
        <f>SUMIFS(Actuals!$F:$F,Actuals!$A:$A,$A564,Actuals!$D:$D,$D564,Actuals!$B:$B,EDATE($B564,-12))</f>
        <v>3393065.6999999997</v>
      </c>
      <c r="O564">
        <f>AVERAGE(SUMIFS(Actuals!$F:$F,Actuals!$A:$A,$A564,Actuals!$D:$D,$D564,Actuals!$B:$B,EOMONTH(DATE(2025,$C564-1,1),0))/SUMIFS(Actuals!$F:$F,Actuals!$A:$A,$A564,Actuals!$D:$D,$D564,Actuals!$B:$B,EOMONTH(DATE(2024,$C564-1,1),0)),
 SUMIFS(Actuals!$F:$F,Actuals!$A:$A,$A564,Actuals!$D:$D,$D564,Actuals!$B:$B,EOMONTH(DATE(2025,$C564-2,1),0))/SUMIFS(Actuals!$F:$F,Actuals!$A:$A,$A564,Actuals!$D:$D,$D564,Actuals!$B:$B,EOMONTH(DATE(2024,$C564-2,1),0)),
 SUMIFS(Actuals!$F:$F,Actuals!$A:$A,$A564,Actuals!$D:$D,$D564,Actuals!$B:$B,EOMONTH(DATE(2025,$C564-3,1),0))/SUMIFS(Actuals!$F:$F,Actuals!$A:$A,$A564,Actuals!$D:$D,$D564,Actuals!$B:$B,EOMONTH(DATE(2024,$C564-3,1),0))
)</f>
        <v>1.026947575826286</v>
      </c>
      <c r="P564" s="29">
        <f t="shared" si="48"/>
        <v>3484500.59523432</v>
      </c>
      <c r="Q564" s="2">
        <f t="shared" si="49"/>
        <v>8.5402823534033653E-2</v>
      </c>
      <c r="R564" s="29" t="str">
        <f t="shared" si="50"/>
        <v>1 train date (May-Aug)</v>
      </c>
      <c r="S564" s="29">
        <f t="shared" si="51"/>
        <v>1.0221222832217594</v>
      </c>
      <c r="T564" s="29">
        <f t="shared" si="52"/>
        <v>3403677.3322847448</v>
      </c>
      <c r="U564" s="2">
        <f t="shared" si="53"/>
        <v>6.0226820426821287E-2</v>
      </c>
    </row>
    <row r="565" spans="1:21">
      <c r="A565">
        <v>9683</v>
      </c>
      <c r="B565" s="1">
        <v>45869</v>
      </c>
      <c r="C565">
        <v>5</v>
      </c>
      <c r="D565">
        <v>51</v>
      </c>
      <c r="E565" t="s">
        <v>7</v>
      </c>
      <c r="F565" s="3">
        <v>3454852.5</v>
      </c>
      <c r="G565" s="3">
        <v>3446165.1</v>
      </c>
      <c r="H565">
        <v>2</v>
      </c>
      <c r="I565" s="3">
        <v>8687.3999999999069</v>
      </c>
      <c r="J565" s="3">
        <v>8687.3999999999069</v>
      </c>
      <c r="K565" s="2">
        <v>2.5208890891501102E-3</v>
      </c>
      <c r="L565" s="6">
        <v>2.5208890891501102E-3</v>
      </c>
      <c r="M565" t="s">
        <v>36</v>
      </c>
      <c r="N565">
        <f>SUMIFS(Actuals!$F:$F,Actuals!$A:$A,$A565,Actuals!$D:$D,$D565,Actuals!$B:$B,EDATE($B565,-12))</f>
        <v>3185898.6</v>
      </c>
      <c r="O565">
        <f>AVERAGE(SUMIFS(Actuals!$F:$F,Actuals!$A:$A,$A565,Actuals!$D:$D,$D565,Actuals!$B:$B,EOMONTH(DATE(2025,$C565-1,1),0))/SUMIFS(Actuals!$F:$F,Actuals!$A:$A,$A565,Actuals!$D:$D,$D565,Actuals!$B:$B,EOMONTH(DATE(2024,$C565-1,1),0)),
 SUMIFS(Actuals!$F:$F,Actuals!$A:$A,$A565,Actuals!$D:$D,$D565,Actuals!$B:$B,EOMONTH(DATE(2025,$C565-2,1),0))/SUMIFS(Actuals!$F:$F,Actuals!$A:$A,$A565,Actuals!$D:$D,$D565,Actuals!$B:$B,EOMONTH(DATE(2024,$C565-2,1),0)),
 SUMIFS(Actuals!$F:$F,Actuals!$A:$A,$A565,Actuals!$D:$D,$D565,Actuals!$B:$B,EOMONTH(DATE(2025,$C565-3,1),0))/SUMIFS(Actuals!$F:$F,Actuals!$A:$A,$A565,Actuals!$D:$D,$D565,Actuals!$B:$B,EOMONTH(DATE(2024,$C565-3,1),0))
)</f>
        <v>1.0226200188257881</v>
      </c>
      <c r="P565" s="29">
        <f t="shared" si="48"/>
        <v>3257963.6863090522</v>
      </c>
      <c r="Q565" s="2">
        <f t="shared" si="49"/>
        <v>5.4611839023890038E-2</v>
      </c>
      <c r="R565" s="29" t="str">
        <f t="shared" si="50"/>
        <v>1 train date (May-Aug)</v>
      </c>
      <c r="S565" s="29">
        <f t="shared" si="51"/>
        <v>1.0221222832217594</v>
      </c>
      <c r="T565" s="29">
        <f t="shared" si="52"/>
        <v>3531281.7254944034</v>
      </c>
      <c r="U565" s="2">
        <f t="shared" si="53"/>
        <v>2.4698940133310299E-2</v>
      </c>
    </row>
    <row r="566" spans="1:21">
      <c r="A566">
        <v>9683</v>
      </c>
      <c r="B566" s="1">
        <v>45869</v>
      </c>
      <c r="C566">
        <v>6</v>
      </c>
      <c r="D566">
        <v>51</v>
      </c>
      <c r="E566" t="s">
        <v>7</v>
      </c>
      <c r="F566" s="3">
        <v>3356920.2306119059</v>
      </c>
      <c r="G566" s="3">
        <v>3446165.1</v>
      </c>
      <c r="H566">
        <v>1</v>
      </c>
      <c r="I566" s="3">
        <v>-89244.869388094172</v>
      </c>
      <c r="J566" s="3">
        <v>89244.869388094172</v>
      </c>
      <c r="K566" s="2">
        <v>2.58968641369197E-2</v>
      </c>
      <c r="L566" s="6">
        <v>-2.58968641369197E-2</v>
      </c>
      <c r="M566" t="s">
        <v>36</v>
      </c>
      <c r="N566">
        <f>SUMIFS(Actuals!$F:$F,Actuals!$A:$A,$A566,Actuals!$D:$D,$D566,Actuals!$B:$B,EDATE($B566,-12))</f>
        <v>3185898.6</v>
      </c>
      <c r="O566">
        <f>AVERAGE(SUMIFS(Actuals!$F:$F,Actuals!$A:$A,$A566,Actuals!$D:$D,$D566,Actuals!$B:$B,EOMONTH(DATE(2025,$C566-1,1),0))/SUMIFS(Actuals!$F:$F,Actuals!$A:$A,$A566,Actuals!$D:$D,$D566,Actuals!$B:$B,EOMONTH(DATE(2024,$C566-1,1),0)),
 SUMIFS(Actuals!$F:$F,Actuals!$A:$A,$A566,Actuals!$D:$D,$D566,Actuals!$B:$B,EOMONTH(DATE(2025,$C566-2,1),0))/SUMIFS(Actuals!$F:$F,Actuals!$A:$A,$A566,Actuals!$D:$D,$D566,Actuals!$B:$B,EOMONTH(DATE(2024,$C566-2,1),0)),
 SUMIFS(Actuals!$F:$F,Actuals!$A:$A,$A566,Actuals!$D:$D,$D566,Actuals!$B:$B,EOMONTH(DATE(2025,$C566-3,1),0))/SUMIFS(Actuals!$F:$F,Actuals!$A:$A,$A566,Actuals!$D:$D,$D566,Actuals!$B:$B,EOMONTH(DATE(2024,$C566-3,1),0))
)</f>
        <v>1.026947575826286</v>
      </c>
      <c r="P566" s="29">
        <f t="shared" si="48"/>
        <v>3271750.8440983584</v>
      </c>
      <c r="Q566" s="2">
        <f t="shared" si="49"/>
        <v>5.0611114337395409E-2</v>
      </c>
      <c r="R566" s="29" t="str">
        <f t="shared" si="50"/>
        <v>1 train date (May-Aug)</v>
      </c>
      <c r="S566" s="29">
        <f t="shared" si="51"/>
        <v>1.0221222832217594</v>
      </c>
      <c r="T566" s="29">
        <f t="shared" si="52"/>
        <v>3431182.9707063562</v>
      </c>
      <c r="U566" s="2">
        <f t="shared" si="53"/>
        <v>4.3474786781526713E-3</v>
      </c>
    </row>
    <row r="567" spans="1:21">
      <c r="A567">
        <v>9683</v>
      </c>
      <c r="B567" s="1">
        <v>45869</v>
      </c>
      <c r="C567">
        <v>7</v>
      </c>
      <c r="D567">
        <v>51</v>
      </c>
      <c r="E567" t="s">
        <v>7</v>
      </c>
      <c r="F567" s="3">
        <v>3265996.0739067481</v>
      </c>
      <c r="G567" s="3">
        <v>3446165.1</v>
      </c>
      <c r="H567">
        <v>0</v>
      </c>
      <c r="I567" s="3">
        <v>-180169.026093252</v>
      </c>
      <c r="J567" s="3">
        <v>180169.026093252</v>
      </c>
      <c r="K567" s="2">
        <v>5.2281019877211302E-2</v>
      </c>
      <c r="L567" s="6">
        <v>-5.2281019877211302E-2</v>
      </c>
      <c r="M567" t="s">
        <v>36</v>
      </c>
      <c r="N567">
        <f>SUMIFS(Actuals!$F:$F,Actuals!$A:$A,$A567,Actuals!$D:$D,$D567,Actuals!$B:$B,EDATE($B567,-12))</f>
        <v>3185898.6</v>
      </c>
      <c r="O567">
        <f>AVERAGE(SUMIFS(Actuals!$F:$F,Actuals!$A:$A,$A567,Actuals!$D:$D,$D567,Actuals!$B:$B,EOMONTH(DATE(2025,$C567-1,1),0))/SUMIFS(Actuals!$F:$F,Actuals!$A:$A,$A567,Actuals!$D:$D,$D567,Actuals!$B:$B,EOMONTH(DATE(2024,$C567-1,1),0)),
 SUMIFS(Actuals!$F:$F,Actuals!$A:$A,$A567,Actuals!$D:$D,$D567,Actuals!$B:$B,EOMONTH(DATE(2025,$C567-2,1),0))/SUMIFS(Actuals!$F:$F,Actuals!$A:$A,$A567,Actuals!$D:$D,$D567,Actuals!$B:$B,EOMONTH(DATE(2024,$C567-2,1),0)),
 SUMIFS(Actuals!$F:$F,Actuals!$A:$A,$A567,Actuals!$D:$D,$D567,Actuals!$B:$B,EOMONTH(DATE(2025,$C567-3,1),0))/SUMIFS(Actuals!$F:$F,Actuals!$A:$A,$A567,Actuals!$D:$D,$D567,Actuals!$B:$B,EOMONTH(DATE(2024,$C567-3,1),0))
)</f>
        <v>1.0279107741607534</v>
      </c>
      <c r="P567" s="29">
        <f t="shared" si="48"/>
        <v>3274819.4963236605</v>
      </c>
      <c r="Q567" s="2">
        <f t="shared" si="49"/>
        <v>4.9720660126335678E-2</v>
      </c>
      <c r="R567" s="29" t="str">
        <f t="shared" si="50"/>
        <v>1 train date (May-Aug)</v>
      </c>
      <c r="S567" s="29">
        <f t="shared" si="51"/>
        <v>1.0221222832217594</v>
      </c>
      <c r="T567" s="29">
        <f t="shared" si="52"/>
        <v>3338247.3640548671</v>
      </c>
      <c r="U567" s="2">
        <f t="shared" si="53"/>
        <v>3.1315312184298144E-2</v>
      </c>
    </row>
    <row r="568" spans="1:21">
      <c r="A568">
        <v>9683</v>
      </c>
      <c r="B568" s="1">
        <v>45900</v>
      </c>
      <c r="C568">
        <v>5</v>
      </c>
      <c r="D568">
        <v>51</v>
      </c>
      <c r="E568" t="s">
        <v>7</v>
      </c>
      <c r="F568" s="3">
        <v>3420303.9750000001</v>
      </c>
      <c r="G568" s="3">
        <v>3564610.8</v>
      </c>
      <c r="H568">
        <v>3</v>
      </c>
      <c r="I568" s="3">
        <v>-144306.82499999972</v>
      </c>
      <c r="J568" s="3">
        <v>144306.82499999972</v>
      </c>
      <c r="K568" s="2">
        <v>4.0483192442776601E-2</v>
      </c>
      <c r="L568" s="6">
        <v>-4.0483192442776601E-2</v>
      </c>
      <c r="M568" t="s">
        <v>36</v>
      </c>
      <c r="N568">
        <f>SUMIFS(Actuals!$F:$F,Actuals!$A:$A,$A568,Actuals!$D:$D,$D568,Actuals!$B:$B,EDATE($B568,-12))</f>
        <v>3228703.5</v>
      </c>
      <c r="O568">
        <f>AVERAGE(SUMIFS(Actuals!$F:$F,Actuals!$A:$A,$A568,Actuals!$D:$D,$D568,Actuals!$B:$B,EOMONTH(DATE(2025,$C568-1,1),0))/SUMIFS(Actuals!$F:$F,Actuals!$A:$A,$A568,Actuals!$D:$D,$D568,Actuals!$B:$B,EOMONTH(DATE(2024,$C568-1,1),0)),
 SUMIFS(Actuals!$F:$F,Actuals!$A:$A,$A568,Actuals!$D:$D,$D568,Actuals!$B:$B,EOMONTH(DATE(2025,$C568-2,1),0))/SUMIFS(Actuals!$F:$F,Actuals!$A:$A,$A568,Actuals!$D:$D,$D568,Actuals!$B:$B,EOMONTH(DATE(2024,$C568-2,1),0)),
 SUMIFS(Actuals!$F:$F,Actuals!$A:$A,$A568,Actuals!$D:$D,$D568,Actuals!$B:$B,EOMONTH(DATE(2025,$C568-3,1),0))/SUMIFS(Actuals!$F:$F,Actuals!$A:$A,$A568,Actuals!$D:$D,$D568,Actuals!$B:$B,EOMONTH(DATE(2024,$C568-3,1),0))
)</f>
        <v>1.0226200188257881</v>
      </c>
      <c r="P568" s="29">
        <f t="shared" si="48"/>
        <v>3301736.8339528879</v>
      </c>
      <c r="Q568" s="2">
        <f t="shared" si="49"/>
        <v>7.3745488861536271E-2</v>
      </c>
      <c r="R568" s="29" t="str">
        <f t="shared" si="50"/>
        <v>1 train date (May-Aug)</v>
      </c>
      <c r="S568" s="29">
        <f t="shared" si="51"/>
        <v>1.0221222832217594</v>
      </c>
      <c r="T568" s="29">
        <f t="shared" si="52"/>
        <v>3495968.9082394596</v>
      </c>
      <c r="U568" s="2">
        <f t="shared" si="53"/>
        <v>1.9256489869957247E-2</v>
      </c>
    </row>
    <row r="569" spans="1:21">
      <c r="A569">
        <v>9683</v>
      </c>
      <c r="B569" s="1">
        <v>45900</v>
      </c>
      <c r="C569">
        <v>6</v>
      </c>
      <c r="D569">
        <v>51</v>
      </c>
      <c r="E569" t="s">
        <v>7</v>
      </c>
      <c r="F569" s="3">
        <v>3382989.6037762859</v>
      </c>
      <c r="G569" s="3">
        <v>3564610.8</v>
      </c>
      <c r="H569">
        <v>2</v>
      </c>
      <c r="I569" s="3">
        <v>-181621.19622371392</v>
      </c>
      <c r="J569" s="3">
        <v>181621.19622371392</v>
      </c>
      <c r="K569" s="2">
        <v>5.0951199559770698E-2</v>
      </c>
      <c r="L569" s="6">
        <v>-5.0951199559770698E-2</v>
      </c>
      <c r="M569" t="s">
        <v>36</v>
      </c>
      <c r="N569">
        <f>SUMIFS(Actuals!$F:$F,Actuals!$A:$A,$A569,Actuals!$D:$D,$D569,Actuals!$B:$B,EDATE($B569,-12))</f>
        <v>3228703.5</v>
      </c>
      <c r="O569">
        <f>AVERAGE(SUMIFS(Actuals!$F:$F,Actuals!$A:$A,$A569,Actuals!$D:$D,$D569,Actuals!$B:$B,EOMONTH(DATE(2025,$C569-1,1),0))/SUMIFS(Actuals!$F:$F,Actuals!$A:$A,$A569,Actuals!$D:$D,$D569,Actuals!$B:$B,EOMONTH(DATE(2024,$C569-1,1),0)),
 SUMIFS(Actuals!$F:$F,Actuals!$A:$A,$A569,Actuals!$D:$D,$D569,Actuals!$B:$B,EOMONTH(DATE(2025,$C569-2,1),0))/SUMIFS(Actuals!$F:$F,Actuals!$A:$A,$A569,Actuals!$D:$D,$D569,Actuals!$B:$B,EOMONTH(DATE(2024,$C569-2,1),0)),
 SUMIFS(Actuals!$F:$F,Actuals!$A:$A,$A569,Actuals!$D:$D,$D569,Actuals!$B:$B,EOMONTH(DATE(2025,$C569-3,1),0))/SUMIFS(Actuals!$F:$F,Actuals!$A:$A,$A569,Actuals!$D:$D,$D569,Actuals!$B:$B,EOMONTH(DATE(2024,$C569-3,1),0))
)</f>
        <v>1.026947575826286</v>
      </c>
      <c r="P569" s="29">
        <f t="shared" si="48"/>
        <v>3315709.2323868452</v>
      </c>
      <c r="Q569" s="2">
        <f t="shared" si="49"/>
        <v>6.9825734583184973E-2</v>
      </c>
      <c r="R569" s="29" t="str">
        <f t="shared" si="50"/>
        <v>1 train date (May-Aug)</v>
      </c>
      <c r="S569" s="29">
        <f t="shared" si="51"/>
        <v>1.0221222832217594</v>
      </c>
      <c r="T569" s="29">
        <f t="shared" si="52"/>
        <v>3457829.0579272923</v>
      </c>
      <c r="U569" s="2">
        <f t="shared" si="53"/>
        <v>2.9956073205160999E-2</v>
      </c>
    </row>
    <row r="570" spans="1:21">
      <c r="A570">
        <v>9683</v>
      </c>
      <c r="B570" s="1">
        <v>45900</v>
      </c>
      <c r="C570">
        <v>7</v>
      </c>
      <c r="D570">
        <v>51</v>
      </c>
      <c r="E570" t="s">
        <v>7</v>
      </c>
      <c r="F570" s="3">
        <v>3291030.2606083229</v>
      </c>
      <c r="G570" s="3">
        <v>3564610.8</v>
      </c>
      <c r="H570">
        <v>1</v>
      </c>
      <c r="I570" s="3">
        <v>-273580.5393916769</v>
      </c>
      <c r="J570" s="3">
        <v>273580.5393916769</v>
      </c>
      <c r="K570" s="2">
        <v>7.6749063149243901E-2</v>
      </c>
      <c r="L570" s="6">
        <v>-7.6749063149243901E-2</v>
      </c>
      <c r="M570" t="s">
        <v>36</v>
      </c>
      <c r="N570">
        <f>SUMIFS(Actuals!$F:$F,Actuals!$A:$A,$A570,Actuals!$D:$D,$D570,Actuals!$B:$B,EDATE($B570,-12))</f>
        <v>3228703.5</v>
      </c>
      <c r="O570">
        <f>AVERAGE(SUMIFS(Actuals!$F:$F,Actuals!$A:$A,$A570,Actuals!$D:$D,$D570,Actuals!$B:$B,EOMONTH(DATE(2025,$C570-1,1),0))/SUMIFS(Actuals!$F:$F,Actuals!$A:$A,$A570,Actuals!$D:$D,$D570,Actuals!$B:$B,EOMONTH(DATE(2024,$C570-1,1),0)),
 SUMIFS(Actuals!$F:$F,Actuals!$A:$A,$A570,Actuals!$D:$D,$D570,Actuals!$B:$B,EOMONTH(DATE(2025,$C570-2,1),0))/SUMIFS(Actuals!$F:$F,Actuals!$A:$A,$A570,Actuals!$D:$D,$D570,Actuals!$B:$B,EOMONTH(DATE(2024,$C570-2,1),0)),
 SUMIFS(Actuals!$F:$F,Actuals!$A:$A,$A570,Actuals!$D:$D,$D570,Actuals!$B:$B,EOMONTH(DATE(2025,$C570-3,1),0))/SUMIFS(Actuals!$F:$F,Actuals!$A:$A,$A570,Actuals!$D:$D,$D570,Actuals!$B:$B,EOMONTH(DATE(2024,$C570-3,1),0))
)</f>
        <v>1.0279107741607534</v>
      </c>
      <c r="P570" s="29">
        <f t="shared" si="48"/>
        <v>3318819.114220534</v>
      </c>
      <c r="Q570" s="2">
        <f t="shared" si="49"/>
        <v>6.8953302217304016E-2</v>
      </c>
      <c r="R570" s="29" t="str">
        <f t="shared" si="50"/>
        <v>1 train date (May-Aug)</v>
      </c>
      <c r="S570" s="29">
        <f t="shared" si="51"/>
        <v>1.0221222832217594</v>
      </c>
      <c r="T570" s="29">
        <f t="shared" si="52"/>
        <v>3363835.3641248806</v>
      </c>
      <c r="U570" s="2">
        <f t="shared" si="53"/>
        <v>5.6324644439476865E-2</v>
      </c>
    </row>
    <row r="571" spans="1:21">
      <c r="A571">
        <v>9683</v>
      </c>
      <c r="B571" s="1">
        <v>45900</v>
      </c>
      <c r="C571">
        <v>8</v>
      </c>
      <c r="D571">
        <v>51</v>
      </c>
      <c r="E571" t="s">
        <v>7</v>
      </c>
      <c r="F571" s="3">
        <v>3425920.7577061877</v>
      </c>
      <c r="G571" s="3">
        <v>3564610.8</v>
      </c>
      <c r="H571">
        <v>0</v>
      </c>
      <c r="I571" s="3">
        <v>-138690.04229381215</v>
      </c>
      <c r="J571" s="3">
        <v>138690.04229381215</v>
      </c>
      <c r="K571" s="2">
        <v>3.8907485297921499E-2</v>
      </c>
      <c r="L571" s="6">
        <v>-3.8907485297921499E-2</v>
      </c>
      <c r="M571" t="s">
        <v>36</v>
      </c>
      <c r="N571">
        <f>SUMIFS(Actuals!$F:$F,Actuals!$A:$A,$A571,Actuals!$D:$D,$D571,Actuals!$B:$B,EDATE($B571,-12))</f>
        <v>3228703.5</v>
      </c>
      <c r="O571">
        <f>AVERAGE(SUMIFS(Actuals!$F:$F,Actuals!$A:$A,$A571,Actuals!$D:$D,$D571,Actuals!$B:$B,EOMONTH(DATE(2025,$C571-1,1),0))/SUMIFS(Actuals!$F:$F,Actuals!$A:$A,$A571,Actuals!$D:$D,$D571,Actuals!$B:$B,EOMONTH(DATE(2024,$C571-1,1),0)),
 SUMIFS(Actuals!$F:$F,Actuals!$A:$A,$A571,Actuals!$D:$D,$D571,Actuals!$B:$B,EOMONTH(DATE(2025,$C571-2,1),0))/SUMIFS(Actuals!$F:$F,Actuals!$A:$A,$A571,Actuals!$D:$D,$D571,Actuals!$B:$B,EOMONTH(DATE(2024,$C571-2,1),0)),
 SUMIFS(Actuals!$F:$F,Actuals!$A:$A,$A571,Actuals!$D:$D,$D571,Actuals!$B:$B,EOMONTH(DATE(2025,$C571-3,1),0))/SUMIFS(Actuals!$F:$F,Actuals!$A:$A,$A571,Actuals!$D:$D,$D571,Actuals!$B:$B,EOMONTH(DATE(2024,$C571-3,1),0))
)</f>
        <v>1.0158168737374955</v>
      </c>
      <c r="P571" s="29">
        <f t="shared" si="48"/>
        <v>3279771.4955953099</v>
      </c>
      <c r="Q571" s="2">
        <f t="shared" si="49"/>
        <v>7.9907546822416048E-2</v>
      </c>
      <c r="R571" s="29" t="str">
        <f t="shared" si="50"/>
        <v>1 train date (May-Aug)</v>
      </c>
      <c r="S571" s="29">
        <f t="shared" si="51"/>
        <v>1.0221222832217594</v>
      </c>
      <c r="T571" s="29">
        <f t="shared" si="52"/>
        <v>3501709.9470034684</v>
      </c>
      <c r="U571" s="2">
        <f t="shared" si="53"/>
        <v>1.7645924485369176E-2</v>
      </c>
    </row>
    <row r="572" spans="1:21">
      <c r="A572">
        <v>9683</v>
      </c>
      <c r="B572" s="1">
        <v>45930</v>
      </c>
      <c r="C572">
        <v>5</v>
      </c>
      <c r="D572">
        <v>51</v>
      </c>
      <c r="E572" t="s">
        <v>7</v>
      </c>
      <c r="F572" s="3">
        <v>3386100.9352499996</v>
      </c>
      <c r="G572" s="3">
        <v>3347164.5</v>
      </c>
      <c r="H572">
        <v>4</v>
      </c>
      <c r="I572" s="3">
        <v>38936.435249999631</v>
      </c>
      <c r="J572" s="3">
        <v>38936.435249999631</v>
      </c>
      <c r="K572" s="2">
        <v>1.16326625864966E-2</v>
      </c>
      <c r="L572" s="6">
        <v>1.16326625864966E-2</v>
      </c>
      <c r="M572" t="s">
        <v>36</v>
      </c>
      <c r="N572">
        <f>SUMIFS(Actuals!$F:$F,Actuals!$A:$A,$A572,Actuals!$D:$D,$D572,Actuals!$B:$B,EDATE($B572,-12))</f>
        <v>3388440</v>
      </c>
      <c r="O572">
        <f>AVERAGE(SUMIFS(Actuals!$F:$F,Actuals!$A:$A,$A572,Actuals!$D:$D,$D572,Actuals!$B:$B,EOMONTH(DATE(2025,$C572-1,1),0))/SUMIFS(Actuals!$F:$F,Actuals!$A:$A,$A572,Actuals!$D:$D,$D572,Actuals!$B:$B,EOMONTH(DATE(2024,$C572-1,1),0)),
 SUMIFS(Actuals!$F:$F,Actuals!$A:$A,$A572,Actuals!$D:$D,$D572,Actuals!$B:$B,EOMONTH(DATE(2025,$C572-2,1),0))/SUMIFS(Actuals!$F:$F,Actuals!$A:$A,$A572,Actuals!$D:$D,$D572,Actuals!$B:$B,EOMONTH(DATE(2024,$C572-2,1),0)),
 SUMIFS(Actuals!$F:$F,Actuals!$A:$A,$A572,Actuals!$D:$D,$D572,Actuals!$B:$B,EOMONTH(DATE(2025,$C572-3,1),0))/SUMIFS(Actuals!$F:$F,Actuals!$A:$A,$A572,Actuals!$D:$D,$D572,Actuals!$B:$B,EOMONTH(DATE(2024,$C572-3,1),0))
)</f>
        <v>1.0226200188257881</v>
      </c>
      <c r="P572" s="29">
        <f t="shared" si="48"/>
        <v>3465086.5765900537</v>
      </c>
      <c r="Q572" s="2">
        <f t="shared" si="49"/>
        <v>3.5230439552658296E-2</v>
      </c>
      <c r="R572" s="29" t="str">
        <f t="shared" si="50"/>
        <v>1 train date (May-Aug)</v>
      </c>
      <c r="S572" s="29">
        <f t="shared" si="51"/>
        <v>1.0221222832217594</v>
      </c>
      <c r="T572" s="29">
        <f t="shared" si="52"/>
        <v>3461009.2191570643</v>
      </c>
      <c r="U572" s="2">
        <f t="shared" si="53"/>
        <v>3.4012286864617602E-2</v>
      </c>
    </row>
    <row r="573" spans="1:21">
      <c r="A573">
        <v>9683</v>
      </c>
      <c r="B573" s="1">
        <v>45930</v>
      </c>
      <c r="C573">
        <v>6</v>
      </c>
      <c r="D573">
        <v>51</v>
      </c>
      <c r="E573" t="s">
        <v>7</v>
      </c>
      <c r="F573" s="3">
        <v>3408218.029419235</v>
      </c>
      <c r="G573" s="3">
        <v>3347164.5</v>
      </c>
      <c r="H573">
        <v>3</v>
      </c>
      <c r="I573" s="3">
        <v>61053.529419234954</v>
      </c>
      <c r="J573" s="3">
        <v>61053.529419234954</v>
      </c>
      <c r="K573" s="2">
        <v>1.8240373133509E-2</v>
      </c>
      <c r="L573" s="6">
        <v>1.8240373133509E-2</v>
      </c>
      <c r="M573" t="s">
        <v>36</v>
      </c>
      <c r="N573">
        <f>SUMIFS(Actuals!$F:$F,Actuals!$A:$A,$A573,Actuals!$D:$D,$D573,Actuals!$B:$B,EDATE($B573,-12))</f>
        <v>3388440</v>
      </c>
      <c r="O573">
        <f>AVERAGE(SUMIFS(Actuals!$F:$F,Actuals!$A:$A,$A573,Actuals!$D:$D,$D573,Actuals!$B:$B,EOMONTH(DATE(2025,$C573-1,1),0))/SUMIFS(Actuals!$F:$F,Actuals!$A:$A,$A573,Actuals!$D:$D,$D573,Actuals!$B:$B,EOMONTH(DATE(2024,$C573-1,1),0)),
 SUMIFS(Actuals!$F:$F,Actuals!$A:$A,$A573,Actuals!$D:$D,$D573,Actuals!$B:$B,EOMONTH(DATE(2025,$C573-2,1),0))/SUMIFS(Actuals!$F:$F,Actuals!$A:$A,$A573,Actuals!$D:$D,$D573,Actuals!$B:$B,EOMONTH(DATE(2024,$C573-2,1),0)),
 SUMIFS(Actuals!$F:$F,Actuals!$A:$A,$A573,Actuals!$D:$D,$D573,Actuals!$B:$B,EOMONTH(DATE(2025,$C573-3,1),0))/SUMIFS(Actuals!$F:$F,Actuals!$A:$A,$A573,Actuals!$D:$D,$D573,Actuals!$B:$B,EOMONTH(DATE(2024,$C573-3,1),0))
)</f>
        <v>1.026947575826286</v>
      </c>
      <c r="P573" s="29">
        <f t="shared" si="48"/>
        <v>3479750.2438328206</v>
      </c>
      <c r="Q573" s="2">
        <f t="shared" si="49"/>
        <v>3.9611361745985466E-2</v>
      </c>
      <c r="R573" s="29" t="str">
        <f t="shared" si="50"/>
        <v>1 train date (May-Aug)</v>
      </c>
      <c r="S573" s="29">
        <f t="shared" si="51"/>
        <v>1.0221222832217594</v>
      </c>
      <c r="T573" s="29">
        <f t="shared" si="52"/>
        <v>3483615.593947554</v>
      </c>
      <c r="U573" s="2">
        <f t="shared" si="53"/>
        <v>4.0766175055798423E-2</v>
      </c>
    </row>
    <row r="574" spans="1:21">
      <c r="A574">
        <v>9683</v>
      </c>
      <c r="B574" s="1">
        <v>45930</v>
      </c>
      <c r="C574">
        <v>7</v>
      </c>
      <c r="D574">
        <v>51</v>
      </c>
      <c r="E574" t="s">
        <v>7</v>
      </c>
      <c r="F574" s="3">
        <v>3315256.8929001698</v>
      </c>
      <c r="G574" s="3">
        <v>3347164.5</v>
      </c>
      <c r="H574">
        <v>2</v>
      </c>
      <c r="I574" s="3">
        <v>-31907.607099830173</v>
      </c>
      <c r="J574" s="3">
        <v>31907.607099830173</v>
      </c>
      <c r="K574" s="2">
        <v>9.5327275070675992E-3</v>
      </c>
      <c r="L574" s="6">
        <v>-9.5327275070675992E-3</v>
      </c>
      <c r="M574" t="s">
        <v>36</v>
      </c>
      <c r="N574">
        <f>SUMIFS(Actuals!$F:$F,Actuals!$A:$A,$A574,Actuals!$D:$D,$D574,Actuals!$B:$B,EDATE($B574,-12))</f>
        <v>3388440</v>
      </c>
      <c r="O574">
        <f>AVERAGE(SUMIFS(Actuals!$F:$F,Actuals!$A:$A,$A574,Actuals!$D:$D,$D574,Actuals!$B:$B,EOMONTH(DATE(2025,$C574-1,1),0))/SUMIFS(Actuals!$F:$F,Actuals!$A:$A,$A574,Actuals!$D:$D,$D574,Actuals!$B:$B,EOMONTH(DATE(2024,$C574-1,1),0)),
 SUMIFS(Actuals!$F:$F,Actuals!$A:$A,$A574,Actuals!$D:$D,$D574,Actuals!$B:$B,EOMONTH(DATE(2025,$C574-2,1),0))/SUMIFS(Actuals!$F:$F,Actuals!$A:$A,$A574,Actuals!$D:$D,$D574,Actuals!$B:$B,EOMONTH(DATE(2024,$C574-2,1),0)),
 SUMIFS(Actuals!$F:$F,Actuals!$A:$A,$A574,Actuals!$D:$D,$D574,Actuals!$B:$B,EOMONTH(DATE(2025,$C574-3,1),0))/SUMIFS(Actuals!$F:$F,Actuals!$A:$A,$A574,Actuals!$D:$D,$D574,Actuals!$B:$B,EOMONTH(DATE(2024,$C574-3,1),0))
)</f>
        <v>1.0279107741607534</v>
      </c>
      <c r="P574" s="29">
        <f t="shared" si="48"/>
        <v>3483013.9835972632</v>
      </c>
      <c r="Q574" s="2">
        <f t="shared" si="49"/>
        <v>4.0586437743727034E-2</v>
      </c>
      <c r="R574" s="29" t="str">
        <f t="shared" si="50"/>
        <v>1 train date (May-Aug)</v>
      </c>
      <c r="S574" s="29">
        <f t="shared" si="51"/>
        <v>1.0221222832217594</v>
      </c>
      <c r="T574" s="29">
        <f t="shared" si="52"/>
        <v>3388597.9448377974</v>
      </c>
      <c r="U574" s="2">
        <f t="shared" si="53"/>
        <v>1.2378670016904587E-2</v>
      </c>
    </row>
    <row r="575" spans="1:21">
      <c r="A575">
        <v>9683</v>
      </c>
      <c r="B575" s="1">
        <v>45930</v>
      </c>
      <c r="C575">
        <v>8</v>
      </c>
      <c r="D575">
        <v>51</v>
      </c>
      <c r="E575" t="s">
        <v>7</v>
      </c>
      <c r="F575" s="3">
        <v>3450166.2882150821</v>
      </c>
      <c r="G575" s="3">
        <v>3347164.5</v>
      </c>
      <c r="H575">
        <v>1</v>
      </c>
      <c r="I575" s="3">
        <v>103001.78821508214</v>
      </c>
      <c r="J575" s="3">
        <v>103001.78821508214</v>
      </c>
      <c r="K575" s="2">
        <v>3.0772849142933399E-2</v>
      </c>
      <c r="L575" s="6">
        <v>3.0772849142933399E-2</v>
      </c>
      <c r="M575" t="s">
        <v>36</v>
      </c>
      <c r="N575">
        <f>SUMIFS(Actuals!$F:$F,Actuals!$A:$A,$A575,Actuals!$D:$D,$D575,Actuals!$B:$B,EDATE($B575,-12))</f>
        <v>3388440</v>
      </c>
      <c r="O575">
        <f>AVERAGE(SUMIFS(Actuals!$F:$F,Actuals!$A:$A,$A575,Actuals!$D:$D,$D575,Actuals!$B:$B,EOMONTH(DATE(2025,$C575-1,1),0))/SUMIFS(Actuals!$F:$F,Actuals!$A:$A,$A575,Actuals!$D:$D,$D575,Actuals!$B:$B,EOMONTH(DATE(2024,$C575-1,1),0)),
 SUMIFS(Actuals!$F:$F,Actuals!$A:$A,$A575,Actuals!$D:$D,$D575,Actuals!$B:$B,EOMONTH(DATE(2025,$C575-2,1),0))/SUMIFS(Actuals!$F:$F,Actuals!$A:$A,$A575,Actuals!$D:$D,$D575,Actuals!$B:$B,EOMONTH(DATE(2024,$C575-2,1),0)),
 SUMIFS(Actuals!$F:$F,Actuals!$A:$A,$A575,Actuals!$D:$D,$D575,Actuals!$B:$B,EOMONTH(DATE(2025,$C575-3,1),0))/SUMIFS(Actuals!$F:$F,Actuals!$A:$A,$A575,Actuals!$D:$D,$D575,Actuals!$B:$B,EOMONTH(DATE(2024,$C575-3,1),0))
)</f>
        <v>1.0158168737374955</v>
      </c>
      <c r="P575" s="29">
        <f t="shared" si="48"/>
        <v>3442034.5276470794</v>
      </c>
      <c r="Q575" s="2">
        <f t="shared" si="49"/>
        <v>2.8343401600692E-2</v>
      </c>
      <c r="R575" s="29" t="str">
        <f t="shared" si="50"/>
        <v>1 train date (May-Aug)</v>
      </c>
      <c r="S575" s="29">
        <f t="shared" si="51"/>
        <v>1.0221222832217594</v>
      </c>
      <c r="T575" s="29">
        <f t="shared" si="52"/>
        <v>3526491.8440051423</v>
      </c>
      <c r="U575" s="2">
        <f t="shared" si="53"/>
        <v>5.3575898048973197E-2</v>
      </c>
    </row>
    <row r="576" spans="1:21">
      <c r="A576">
        <v>9683</v>
      </c>
      <c r="B576" s="1">
        <v>45930</v>
      </c>
      <c r="C576">
        <v>9</v>
      </c>
      <c r="D576">
        <v>51</v>
      </c>
      <c r="E576" t="s">
        <v>7</v>
      </c>
      <c r="F576" s="3">
        <v>3494481.7141059199</v>
      </c>
      <c r="G576" s="3">
        <v>3347164.5</v>
      </c>
      <c r="H576">
        <v>0</v>
      </c>
      <c r="I576" s="3">
        <v>147317.21410591993</v>
      </c>
      <c r="J576" s="3">
        <v>147317.21410591993</v>
      </c>
      <c r="K576" s="2">
        <v>4.4012540795625603E-2</v>
      </c>
      <c r="L576" s="6">
        <v>4.4012540795625603E-2</v>
      </c>
      <c r="M576" t="s">
        <v>36</v>
      </c>
      <c r="N576">
        <f>SUMIFS(Actuals!$F:$F,Actuals!$A:$A,$A576,Actuals!$D:$D,$D576,Actuals!$B:$B,EDATE($B576,-12))</f>
        <v>3388440</v>
      </c>
      <c r="O576">
        <f>AVERAGE(SUMIFS(Actuals!$F:$F,Actuals!$A:$A,$A576,Actuals!$D:$D,$D576,Actuals!$B:$B,EOMONTH(DATE(2025,$C576-1,1),0))/SUMIFS(Actuals!$F:$F,Actuals!$A:$A,$A576,Actuals!$D:$D,$D576,Actuals!$B:$B,EOMONTH(DATE(2024,$C576-1,1),0)),
 SUMIFS(Actuals!$F:$F,Actuals!$A:$A,$A576,Actuals!$D:$D,$D576,Actuals!$B:$B,EOMONTH(DATE(2025,$C576-2,1),0))/SUMIFS(Actuals!$F:$F,Actuals!$A:$A,$A576,Actuals!$D:$D,$D576,Actuals!$B:$B,EOMONTH(DATE(2024,$C576-2,1),0)),
 SUMIFS(Actuals!$F:$F,Actuals!$A:$A,$A576,Actuals!$D:$D,$D576,Actuals!$B:$B,EOMONTH(DATE(2025,$C576-3,1),0))/SUMIFS(Actuals!$F:$F,Actuals!$A:$A,$A576,Actuals!$D:$D,$D576,Actuals!$B:$B,EOMONTH(DATE(2024,$C576-3,1),0))
)</f>
        <v>1.0439584322241071</v>
      </c>
      <c r="P576" s="29">
        <f t="shared" si="48"/>
        <v>3537390.5100854533</v>
      </c>
      <c r="Q576" s="2">
        <f t="shared" si="49"/>
        <v>5.683198721946689E-2</v>
      </c>
      <c r="R576" s="29" t="str">
        <f t="shared" si="50"/>
        <v>2 Test data (Sep-Nov)</v>
      </c>
      <c r="S576" s="29">
        <f t="shared" si="51"/>
        <v>1.0221222832217594</v>
      </c>
      <c r="T576" s="29">
        <f t="shared" si="52"/>
        <v>3571787.62829863</v>
      </c>
      <c r="U576" s="2">
        <f t="shared" si="53"/>
        <v>6.7108481910175016E-2</v>
      </c>
    </row>
    <row r="577" spans="1:21">
      <c r="A577">
        <v>9683</v>
      </c>
      <c r="B577" s="1">
        <v>45961</v>
      </c>
      <c r="C577">
        <v>5</v>
      </c>
      <c r="D577">
        <v>51</v>
      </c>
      <c r="E577" t="s">
        <v>7</v>
      </c>
      <c r="F577" s="3">
        <v>3352239.9258974995</v>
      </c>
      <c r="G577" s="3">
        <v>3534406.1999999997</v>
      </c>
      <c r="H577">
        <v>5</v>
      </c>
      <c r="I577" s="3">
        <v>-182166.27410250017</v>
      </c>
      <c r="J577" s="3">
        <v>182166.27410250017</v>
      </c>
      <c r="K577" s="2">
        <v>5.15408427312345E-2</v>
      </c>
      <c r="L577" s="6">
        <v>-5.15408427312345E-2</v>
      </c>
      <c r="M577" t="s">
        <v>36</v>
      </c>
      <c r="N577">
        <f>SUMIFS(Actuals!$F:$F,Actuals!$A:$A,$A577,Actuals!$D:$D,$D577,Actuals!$B:$B,EDATE($B577,-12))</f>
        <v>3320042.4</v>
      </c>
      <c r="O577">
        <f>AVERAGE(SUMIFS(Actuals!$F:$F,Actuals!$A:$A,$A577,Actuals!$D:$D,$D577,Actuals!$B:$B,EOMONTH(DATE(2025,$C577-1,1),0))/SUMIFS(Actuals!$F:$F,Actuals!$A:$A,$A577,Actuals!$D:$D,$D577,Actuals!$B:$B,EOMONTH(DATE(2024,$C577-1,1),0)),
 SUMIFS(Actuals!$F:$F,Actuals!$A:$A,$A577,Actuals!$D:$D,$D577,Actuals!$B:$B,EOMONTH(DATE(2025,$C577-2,1),0))/SUMIFS(Actuals!$F:$F,Actuals!$A:$A,$A577,Actuals!$D:$D,$D577,Actuals!$B:$B,EOMONTH(DATE(2024,$C577-2,1),0)),
 SUMIFS(Actuals!$F:$F,Actuals!$A:$A,$A577,Actuals!$D:$D,$D577,Actuals!$B:$B,EOMONTH(DATE(2025,$C577-3,1),0))/SUMIFS(Actuals!$F:$F,Actuals!$A:$A,$A577,Actuals!$D:$D,$D577,Actuals!$B:$B,EOMONTH(DATE(2024,$C577-3,1),0))
)</f>
        <v>1.0226200188257881</v>
      </c>
      <c r="P577" s="29">
        <f t="shared" si="48"/>
        <v>3395141.8215904147</v>
      </c>
      <c r="Q577" s="2">
        <f t="shared" si="49"/>
        <v>3.9402482490435028E-2</v>
      </c>
      <c r="R577" s="29" t="str">
        <f t="shared" si="50"/>
        <v>1 train date (May-Aug)</v>
      </c>
      <c r="S577" s="29">
        <f t="shared" si="51"/>
        <v>1.0221222832217594</v>
      </c>
      <c r="T577" s="29">
        <f t="shared" si="52"/>
        <v>3426399.1269654934</v>
      </c>
      <c r="U577" s="2">
        <f t="shared" si="53"/>
        <v>3.0558760629863738E-2</v>
      </c>
    </row>
    <row r="578" spans="1:21">
      <c r="A578">
        <v>9683</v>
      </c>
      <c r="B578" s="1">
        <v>45961</v>
      </c>
      <c r="C578">
        <v>6</v>
      </c>
      <c r="D578">
        <v>51</v>
      </c>
      <c r="E578" t="s">
        <v>7</v>
      </c>
      <c r="F578" s="3">
        <v>3435128.3501050458</v>
      </c>
      <c r="G578" s="3">
        <v>3534406.1999999997</v>
      </c>
      <c r="H578">
        <v>4</v>
      </c>
      <c r="I578" s="3">
        <v>-99277.849894953892</v>
      </c>
      <c r="J578" s="3">
        <v>99277.849894953892</v>
      </c>
      <c r="K578" s="2">
        <v>2.8088975708268599E-2</v>
      </c>
      <c r="L578" s="6">
        <v>-2.8088975708268599E-2</v>
      </c>
      <c r="M578" t="s">
        <v>36</v>
      </c>
      <c r="N578">
        <f>SUMIFS(Actuals!$F:$F,Actuals!$A:$A,$A578,Actuals!$D:$D,$D578,Actuals!$B:$B,EDATE($B578,-12))</f>
        <v>3320042.4</v>
      </c>
      <c r="O578">
        <f>AVERAGE(SUMIFS(Actuals!$F:$F,Actuals!$A:$A,$A578,Actuals!$D:$D,$D578,Actuals!$B:$B,EOMONTH(DATE(2025,$C578-1,1),0))/SUMIFS(Actuals!$F:$F,Actuals!$A:$A,$A578,Actuals!$D:$D,$D578,Actuals!$B:$B,EOMONTH(DATE(2024,$C578-1,1),0)),
 SUMIFS(Actuals!$F:$F,Actuals!$A:$A,$A578,Actuals!$D:$D,$D578,Actuals!$B:$B,EOMONTH(DATE(2025,$C578-2,1),0))/SUMIFS(Actuals!$F:$F,Actuals!$A:$A,$A578,Actuals!$D:$D,$D578,Actuals!$B:$B,EOMONTH(DATE(2024,$C578-2,1),0)),
 SUMIFS(Actuals!$F:$F,Actuals!$A:$A,$A578,Actuals!$D:$D,$D578,Actuals!$B:$B,EOMONTH(DATE(2025,$C578-3,1),0))/SUMIFS(Actuals!$F:$F,Actuals!$A:$A,$A578,Actuals!$D:$D,$D578,Actuals!$B:$B,EOMONTH(DATE(2024,$C578-3,1),0))
)</f>
        <v>1.026947575826286</v>
      </c>
      <c r="P578" s="29">
        <f t="shared" ref="P578:P641" si="54">N578*O578</f>
        <v>3409509.4943204848</v>
      </c>
      <c r="Q578" s="2">
        <f t="shared" ref="Q578:Q641" si="55">IFERROR(ABS(P578-G578)/ABS(G578),"")</f>
        <v>3.5337394349159675E-2</v>
      </c>
      <c r="R578" s="29" t="str">
        <f t="shared" ref="R578:R641" si="56">IF(C578&lt;=8,"1 train date (May-Aug)","2 Test data (Sep-Nov)")</f>
        <v>1 train date (May-Aug)</v>
      </c>
      <c r="S578" s="29">
        <f t="shared" ref="S578:S641" si="57">1/(1+AVERAGEIFS($L:$L,$A:$A,$A578,$R:$R,"1 train date (May-Aug)"))</f>
        <v>1.0221222832217594</v>
      </c>
      <c r="T578" s="29">
        <f t="shared" ref="T578:T641" si="58">F578*S578</f>
        <v>3511121.2323691645</v>
      </c>
      <c r="U578" s="2">
        <f t="shared" ref="U578:U641" si="59">IFERROR(ABS(T578-G578)/ABS(G578),"")</f>
        <v>6.5880847625367032E-3</v>
      </c>
    </row>
    <row r="579" spans="1:21">
      <c r="A579">
        <v>9683</v>
      </c>
      <c r="B579" s="1">
        <v>45961</v>
      </c>
      <c r="C579">
        <v>7</v>
      </c>
      <c r="D579">
        <v>51</v>
      </c>
      <c r="E579" t="s">
        <v>7</v>
      </c>
      <c r="F579" s="3">
        <v>3341098.634011473</v>
      </c>
      <c r="G579" s="3">
        <v>3534406.1999999997</v>
      </c>
      <c r="H579">
        <v>3</v>
      </c>
      <c r="I579" s="3">
        <v>-193307.56598852668</v>
      </c>
      <c r="J579" s="3">
        <v>193307.56598852668</v>
      </c>
      <c r="K579" s="2">
        <v>5.4693081397527703E-2</v>
      </c>
      <c r="L579" s="6">
        <v>-5.4693081397527703E-2</v>
      </c>
      <c r="M579" t="s">
        <v>36</v>
      </c>
      <c r="N579">
        <f>SUMIFS(Actuals!$F:$F,Actuals!$A:$A,$A579,Actuals!$D:$D,$D579,Actuals!$B:$B,EDATE($B579,-12))</f>
        <v>3320042.4</v>
      </c>
      <c r="O579">
        <f>AVERAGE(SUMIFS(Actuals!$F:$F,Actuals!$A:$A,$A579,Actuals!$D:$D,$D579,Actuals!$B:$B,EOMONTH(DATE(2025,$C579-1,1),0))/SUMIFS(Actuals!$F:$F,Actuals!$A:$A,$A579,Actuals!$D:$D,$D579,Actuals!$B:$B,EOMONTH(DATE(2024,$C579-1,1),0)),
 SUMIFS(Actuals!$F:$F,Actuals!$A:$A,$A579,Actuals!$D:$D,$D579,Actuals!$B:$B,EOMONTH(DATE(2025,$C579-2,1),0))/SUMIFS(Actuals!$F:$F,Actuals!$A:$A,$A579,Actuals!$D:$D,$D579,Actuals!$B:$B,EOMONTH(DATE(2024,$C579-2,1),0)),
 SUMIFS(Actuals!$F:$F,Actuals!$A:$A,$A579,Actuals!$D:$D,$D579,Actuals!$B:$B,EOMONTH(DATE(2025,$C579-3,1),0))/SUMIFS(Actuals!$F:$F,Actuals!$A:$A,$A579,Actuals!$D:$D,$D579,Actuals!$B:$B,EOMONTH(DATE(2024,$C579-3,1),0))
)</f>
        <v>1.0279107741607534</v>
      </c>
      <c r="P579" s="29">
        <f t="shared" si="54"/>
        <v>3412707.3536305255</v>
      </c>
      <c r="Q579" s="2">
        <f t="shared" si="55"/>
        <v>3.443261455615209E-2</v>
      </c>
      <c r="R579" s="29" t="str">
        <f t="shared" si="56"/>
        <v>1 train date (May-Aug)</v>
      </c>
      <c r="S579" s="29">
        <f t="shared" si="57"/>
        <v>1.0221222832217594</v>
      </c>
      <c r="T579" s="29">
        <f t="shared" si="58"/>
        <v>3415011.3642649082</v>
      </c>
      <c r="U579" s="2">
        <f t="shared" si="59"/>
        <v>3.3780734012715204E-2</v>
      </c>
    </row>
    <row r="580" spans="1:21">
      <c r="A580">
        <v>9683</v>
      </c>
      <c r="B580" s="1">
        <v>45961</v>
      </c>
      <c r="C580">
        <v>8</v>
      </c>
      <c r="D580">
        <v>51</v>
      </c>
      <c r="E580" t="s">
        <v>7</v>
      </c>
      <c r="F580" s="3">
        <v>3476028.1874245699</v>
      </c>
      <c r="G580" s="3">
        <v>3534406.1999999997</v>
      </c>
      <c r="H580">
        <v>2</v>
      </c>
      <c r="I580" s="3">
        <v>-58378.012575429864</v>
      </c>
      <c r="J580" s="3">
        <v>58378.012575429864</v>
      </c>
      <c r="K580" s="2">
        <v>1.65170637646091E-2</v>
      </c>
      <c r="L580" s="6">
        <v>-1.65170637646091E-2</v>
      </c>
      <c r="M580" t="s">
        <v>36</v>
      </c>
      <c r="N580">
        <f>SUMIFS(Actuals!$F:$F,Actuals!$A:$A,$A580,Actuals!$D:$D,$D580,Actuals!$B:$B,EDATE($B580,-12))</f>
        <v>3320042.4</v>
      </c>
      <c r="O580">
        <f>AVERAGE(SUMIFS(Actuals!$F:$F,Actuals!$A:$A,$A580,Actuals!$D:$D,$D580,Actuals!$B:$B,EOMONTH(DATE(2025,$C580-1,1),0))/SUMIFS(Actuals!$F:$F,Actuals!$A:$A,$A580,Actuals!$D:$D,$D580,Actuals!$B:$B,EOMONTH(DATE(2024,$C580-1,1),0)),
 SUMIFS(Actuals!$F:$F,Actuals!$A:$A,$A580,Actuals!$D:$D,$D580,Actuals!$B:$B,EOMONTH(DATE(2025,$C580-2,1),0))/SUMIFS(Actuals!$F:$F,Actuals!$A:$A,$A580,Actuals!$D:$D,$D580,Actuals!$B:$B,EOMONTH(DATE(2024,$C580-2,1),0)),
 SUMIFS(Actuals!$F:$F,Actuals!$A:$A,$A580,Actuals!$D:$D,$D580,Actuals!$B:$B,EOMONTH(DATE(2025,$C580-3,1),0))/SUMIFS(Actuals!$F:$F,Actuals!$A:$A,$A580,Actuals!$D:$D,$D580,Actuals!$B:$B,EOMONTH(DATE(2024,$C580-3,1),0))
)</f>
        <v>1.0158168737374955</v>
      </c>
      <c r="P580" s="29">
        <f t="shared" si="54"/>
        <v>3372555.0914439317</v>
      </c>
      <c r="Q580" s="2">
        <f t="shared" si="55"/>
        <v>4.579301285632309E-2</v>
      </c>
      <c r="R580" s="29" t="str">
        <f t="shared" si="56"/>
        <v>1 train date (May-Aug)</v>
      </c>
      <c r="S580" s="29">
        <f t="shared" si="57"/>
        <v>1.0221222832217594</v>
      </c>
      <c r="T580" s="29">
        <f t="shared" si="58"/>
        <v>3552925.8674735948</v>
      </c>
      <c r="U580" s="2">
        <f t="shared" si="59"/>
        <v>5.2398242945576332E-3</v>
      </c>
    </row>
    <row r="581" spans="1:21">
      <c r="A581">
        <v>9683</v>
      </c>
      <c r="B581" s="1">
        <v>45961</v>
      </c>
      <c r="C581">
        <v>9</v>
      </c>
      <c r="D581">
        <v>51</v>
      </c>
      <c r="E581" t="s">
        <v>7</v>
      </c>
      <c r="F581" s="3">
        <v>3490616.5782104931</v>
      </c>
      <c r="G581" s="3">
        <v>3534406.1999999997</v>
      </c>
      <c r="H581">
        <v>1</v>
      </c>
      <c r="I581" s="3">
        <v>-43789.621789506637</v>
      </c>
      <c r="J581" s="3">
        <v>43789.621789506637</v>
      </c>
      <c r="K581" s="2">
        <v>1.23895272109659E-2</v>
      </c>
      <c r="L581" s="6">
        <v>-1.23895272109659E-2</v>
      </c>
      <c r="M581" t="s">
        <v>36</v>
      </c>
      <c r="N581">
        <f>SUMIFS(Actuals!$F:$F,Actuals!$A:$A,$A581,Actuals!$D:$D,$D581,Actuals!$B:$B,EDATE($B581,-12))</f>
        <v>3320042.4</v>
      </c>
      <c r="O581">
        <f>AVERAGE(SUMIFS(Actuals!$F:$F,Actuals!$A:$A,$A581,Actuals!$D:$D,$D581,Actuals!$B:$B,EOMONTH(DATE(2025,$C581-1,1),0))/SUMIFS(Actuals!$F:$F,Actuals!$A:$A,$A581,Actuals!$D:$D,$D581,Actuals!$B:$B,EOMONTH(DATE(2024,$C581-1,1),0)),
 SUMIFS(Actuals!$F:$F,Actuals!$A:$A,$A581,Actuals!$D:$D,$D581,Actuals!$B:$B,EOMONTH(DATE(2025,$C581-2,1),0))/SUMIFS(Actuals!$F:$F,Actuals!$A:$A,$A581,Actuals!$D:$D,$D581,Actuals!$B:$B,EOMONTH(DATE(2024,$C581-2,1),0)),
 SUMIFS(Actuals!$F:$F,Actuals!$A:$A,$A581,Actuals!$D:$D,$D581,Actuals!$B:$B,EOMONTH(DATE(2025,$C581-3,1),0))/SUMIFS(Actuals!$F:$F,Actuals!$A:$A,$A581,Actuals!$D:$D,$D581,Actuals!$B:$B,EOMONTH(DATE(2024,$C581-3,1),0))
)</f>
        <v>1.0439584322241071</v>
      </c>
      <c r="P581" s="29">
        <f t="shared" si="54"/>
        <v>3465986.2588215619</v>
      </c>
      <c r="Q581" s="2">
        <f t="shared" si="55"/>
        <v>1.9358256325613561E-2</v>
      </c>
      <c r="R581" s="29" t="str">
        <f t="shared" si="56"/>
        <v>2 Test data (Sep-Nov)</v>
      </c>
      <c r="S581" s="29">
        <f t="shared" si="57"/>
        <v>1.0221222832217594</v>
      </c>
      <c r="T581" s="29">
        <f t="shared" si="58"/>
        <v>3567836.9867722341</v>
      </c>
      <c r="U581" s="2">
        <f t="shared" si="59"/>
        <v>9.458671380848745E-3</v>
      </c>
    </row>
    <row r="582" spans="1:21">
      <c r="A582">
        <v>9683</v>
      </c>
      <c r="B582" s="1">
        <v>45961</v>
      </c>
      <c r="C582">
        <v>10</v>
      </c>
      <c r="D582">
        <v>51</v>
      </c>
      <c r="E582" t="s">
        <v>7</v>
      </c>
      <c r="F582" s="3">
        <v>3454739.9919126155</v>
      </c>
      <c r="G582" s="3">
        <v>3534406.1999999997</v>
      </c>
      <c r="H582">
        <v>0</v>
      </c>
      <c r="I582" s="3">
        <v>-79666.208087384235</v>
      </c>
      <c r="J582" s="3">
        <v>79666.208087384235</v>
      </c>
      <c r="K582" s="2">
        <v>2.2540195885629701E-2</v>
      </c>
      <c r="L582" s="6">
        <v>-2.2540195885629701E-2</v>
      </c>
      <c r="M582" t="s">
        <v>36</v>
      </c>
      <c r="N582">
        <f>SUMIFS(Actuals!$F:$F,Actuals!$A:$A,$A582,Actuals!$D:$D,$D582,Actuals!$B:$B,EDATE($B582,-12))</f>
        <v>3320042.4</v>
      </c>
      <c r="O582">
        <f>AVERAGE(SUMIFS(Actuals!$F:$F,Actuals!$A:$A,$A582,Actuals!$D:$D,$D582,Actuals!$B:$B,EOMONTH(DATE(2025,$C582-1,1),0))/SUMIFS(Actuals!$F:$F,Actuals!$A:$A,$A582,Actuals!$D:$D,$D582,Actuals!$B:$B,EOMONTH(DATE(2024,$C582-1,1),0)),
 SUMIFS(Actuals!$F:$F,Actuals!$A:$A,$A582,Actuals!$D:$D,$D582,Actuals!$B:$B,EOMONTH(DATE(2025,$C582-2,1),0))/SUMIFS(Actuals!$F:$F,Actuals!$A:$A,$A582,Actuals!$D:$D,$D582,Actuals!$B:$B,EOMONTH(DATE(2024,$C582-2,1),0)),
 SUMIFS(Actuals!$F:$F,Actuals!$A:$A,$A582,Actuals!$D:$D,$D582,Actuals!$B:$B,EOMONTH(DATE(2025,$C582-3,1),0))/SUMIFS(Actuals!$F:$F,Actuals!$A:$A,$A582,Actuals!$D:$D,$D582,Actuals!$B:$B,EOMONTH(DATE(2024,$C582-3,1),0))
)</f>
        <v>1.057849945642469</v>
      </c>
      <c r="P582" s="29">
        <f t="shared" si="54"/>
        <v>3512106.6723706922</v>
      </c>
      <c r="Q582" s="2">
        <f t="shared" si="55"/>
        <v>6.3092713082348803E-3</v>
      </c>
      <c r="R582" s="29" t="str">
        <f t="shared" si="56"/>
        <v>2 Test data (Sep-Nov)</v>
      </c>
      <c r="S582" s="29">
        <f t="shared" si="57"/>
        <v>1.0221222832217594</v>
      </c>
      <c r="T582" s="29">
        <f t="shared" si="58"/>
        <v>3531166.7284712452</v>
      </c>
      <c r="U582" s="2">
        <f t="shared" si="59"/>
        <v>9.1655326112617447E-4</v>
      </c>
    </row>
    <row r="583" spans="1:21">
      <c r="A583">
        <v>9683</v>
      </c>
      <c r="B583" s="1">
        <v>45991</v>
      </c>
      <c r="C583">
        <v>5</v>
      </c>
      <c r="D583">
        <v>51</v>
      </c>
      <c r="E583" t="s">
        <v>7</v>
      </c>
      <c r="F583" s="3">
        <v>3318717.5266385246</v>
      </c>
      <c r="G583" s="3">
        <v>3622561.8</v>
      </c>
      <c r="H583">
        <v>6</v>
      </c>
      <c r="I583" s="3">
        <v>-303844.27336147521</v>
      </c>
      <c r="J583" s="3">
        <v>303844.27336147521</v>
      </c>
      <c r="K583" s="2">
        <v>8.3875525149488206E-2</v>
      </c>
      <c r="L583" s="6">
        <v>-8.3875525149488206E-2</v>
      </c>
      <c r="M583" t="s">
        <v>36</v>
      </c>
      <c r="N583">
        <f>SUMIFS(Actuals!$F:$F,Actuals!$A:$A,$A583,Actuals!$D:$D,$D583,Actuals!$B:$B,EDATE($B583,-12))</f>
        <v>3480926.4</v>
      </c>
      <c r="O583">
        <f>AVERAGE(SUMIFS(Actuals!$F:$F,Actuals!$A:$A,$A583,Actuals!$D:$D,$D583,Actuals!$B:$B,EOMONTH(DATE(2025,$C583-1,1),0))/SUMIFS(Actuals!$F:$F,Actuals!$A:$A,$A583,Actuals!$D:$D,$D583,Actuals!$B:$B,EOMONTH(DATE(2024,$C583-1,1),0)),
 SUMIFS(Actuals!$F:$F,Actuals!$A:$A,$A583,Actuals!$D:$D,$D583,Actuals!$B:$B,EOMONTH(DATE(2025,$C583-2,1),0))/SUMIFS(Actuals!$F:$F,Actuals!$A:$A,$A583,Actuals!$D:$D,$D583,Actuals!$B:$B,EOMONTH(DATE(2024,$C583-2,1),0)),
 SUMIFS(Actuals!$F:$F,Actuals!$A:$A,$A583,Actuals!$D:$D,$D583,Actuals!$B:$B,EOMONTH(DATE(2025,$C583-3,1),0))/SUMIFS(Actuals!$F:$F,Actuals!$A:$A,$A583,Actuals!$D:$D,$D583,Actuals!$B:$B,EOMONTH(DATE(2024,$C583-3,1),0))
)</f>
        <v>1.0226200188257881</v>
      </c>
      <c r="P583" s="29">
        <f t="shared" si="54"/>
        <v>3559665.020699183</v>
      </c>
      <c r="Q583" s="2">
        <f t="shared" si="55"/>
        <v>1.7362513815724779E-2</v>
      </c>
      <c r="R583" s="29" t="str">
        <f t="shared" si="56"/>
        <v>1 train date (May-Aug)</v>
      </c>
      <c r="S583" s="29">
        <f t="shared" si="57"/>
        <v>1.0221222832217594</v>
      </c>
      <c r="T583" s="29">
        <f t="shared" si="58"/>
        <v>3392135.1356958388</v>
      </c>
      <c r="U583" s="2">
        <f t="shared" si="59"/>
        <v>6.3608760050459595E-2</v>
      </c>
    </row>
    <row r="584" spans="1:21">
      <c r="A584">
        <v>9683</v>
      </c>
      <c r="B584" s="1">
        <v>45991</v>
      </c>
      <c r="C584">
        <v>6</v>
      </c>
      <c r="D584">
        <v>51</v>
      </c>
      <c r="E584" t="s">
        <v>7</v>
      </c>
      <c r="F584" s="3">
        <v>3460356.7757479944</v>
      </c>
      <c r="G584" s="3">
        <v>3622561.8</v>
      </c>
      <c r="H584">
        <v>5</v>
      </c>
      <c r="I584" s="3">
        <v>-162205.02425200539</v>
      </c>
      <c r="J584" s="3">
        <v>162205.02425200539</v>
      </c>
      <c r="K584" s="2">
        <v>4.4776330455426699E-2</v>
      </c>
      <c r="L584" s="6">
        <v>-4.4776330455426699E-2</v>
      </c>
      <c r="M584" t="s">
        <v>36</v>
      </c>
      <c r="N584">
        <f>SUMIFS(Actuals!$F:$F,Actuals!$A:$A,$A584,Actuals!$D:$D,$D584,Actuals!$B:$B,EDATE($B584,-12))</f>
        <v>3480926.4</v>
      </c>
      <c r="O584">
        <f>AVERAGE(SUMIFS(Actuals!$F:$F,Actuals!$A:$A,$A584,Actuals!$D:$D,$D584,Actuals!$B:$B,EOMONTH(DATE(2025,$C584-1,1),0))/SUMIFS(Actuals!$F:$F,Actuals!$A:$A,$A584,Actuals!$D:$D,$D584,Actuals!$B:$B,EOMONTH(DATE(2024,$C584-1,1),0)),
 SUMIFS(Actuals!$F:$F,Actuals!$A:$A,$A584,Actuals!$D:$D,$D584,Actuals!$B:$B,EOMONTH(DATE(2025,$C584-2,1),0))/SUMIFS(Actuals!$F:$F,Actuals!$A:$A,$A584,Actuals!$D:$D,$D584,Actuals!$B:$B,EOMONTH(DATE(2024,$C584-2,1),0)),
 SUMIFS(Actuals!$F:$F,Actuals!$A:$A,$A584,Actuals!$D:$D,$D584,Actuals!$B:$B,EOMONTH(DATE(2025,$C584-3,1),0))/SUMIFS(Actuals!$F:$F,Actuals!$A:$A,$A584,Actuals!$D:$D,$D584,Actuals!$B:$B,EOMONTH(DATE(2024,$C584-3,1),0))
)</f>
        <v>1.026947575826286</v>
      </c>
      <c r="P584" s="29">
        <f t="shared" si="54"/>
        <v>3574728.9281097208</v>
      </c>
      <c r="Q584" s="2">
        <f t="shared" si="55"/>
        <v>1.320415621074539E-2</v>
      </c>
      <c r="R584" s="29" t="str">
        <f t="shared" si="56"/>
        <v>1 train date (May-Aug)</v>
      </c>
      <c r="S584" s="29">
        <f t="shared" si="57"/>
        <v>1.0221222832217594</v>
      </c>
      <c r="T584" s="29">
        <f t="shared" si="58"/>
        <v>3536907.7683894257</v>
      </c>
      <c r="U584" s="2">
        <f t="shared" si="59"/>
        <v>2.3644601897633358E-2</v>
      </c>
    </row>
    <row r="585" spans="1:21">
      <c r="A585">
        <v>9683</v>
      </c>
      <c r="B585" s="1">
        <v>45991</v>
      </c>
      <c r="C585">
        <v>7</v>
      </c>
      <c r="D585">
        <v>51</v>
      </c>
      <c r="E585" t="s">
        <v>7</v>
      </c>
      <c r="F585" s="3">
        <v>3365325.2663033199</v>
      </c>
      <c r="G585" s="3">
        <v>3622561.8</v>
      </c>
      <c r="H585">
        <v>4</v>
      </c>
      <c r="I585" s="3">
        <v>-257236.53369667986</v>
      </c>
      <c r="J585" s="3">
        <v>257236.53369667986</v>
      </c>
      <c r="K585" s="2">
        <v>7.1009563921498806E-2</v>
      </c>
      <c r="L585" s="6">
        <v>-7.1009563921498806E-2</v>
      </c>
      <c r="M585" t="s">
        <v>36</v>
      </c>
      <c r="N585">
        <f>SUMIFS(Actuals!$F:$F,Actuals!$A:$A,$A585,Actuals!$D:$D,$D585,Actuals!$B:$B,EDATE($B585,-12))</f>
        <v>3480926.4</v>
      </c>
      <c r="O585">
        <f>AVERAGE(SUMIFS(Actuals!$F:$F,Actuals!$A:$A,$A585,Actuals!$D:$D,$D585,Actuals!$B:$B,EOMONTH(DATE(2025,$C585-1,1),0))/SUMIFS(Actuals!$F:$F,Actuals!$A:$A,$A585,Actuals!$D:$D,$D585,Actuals!$B:$B,EOMONTH(DATE(2024,$C585-1,1),0)),
 SUMIFS(Actuals!$F:$F,Actuals!$A:$A,$A585,Actuals!$D:$D,$D585,Actuals!$B:$B,EOMONTH(DATE(2025,$C585-2,1),0))/SUMIFS(Actuals!$F:$F,Actuals!$A:$A,$A585,Actuals!$D:$D,$D585,Actuals!$B:$B,EOMONTH(DATE(2024,$C585-2,1),0)),
 SUMIFS(Actuals!$F:$F,Actuals!$A:$A,$A585,Actuals!$D:$D,$D585,Actuals!$B:$B,EOMONTH(DATE(2025,$C585-3,1),0))/SUMIFS(Actuals!$F:$F,Actuals!$A:$A,$A585,Actuals!$D:$D,$D585,Actuals!$B:$B,EOMONTH(DATE(2024,$C585-3,1),0))
)</f>
        <v>1.0279107741607534</v>
      </c>
      <c r="P585" s="29">
        <f t="shared" si="54"/>
        <v>3578081.750620604</v>
      </c>
      <c r="Q585" s="2">
        <f t="shared" si="55"/>
        <v>1.227861713205163E-2</v>
      </c>
      <c r="R585" s="29" t="str">
        <f t="shared" si="56"/>
        <v>1 train date (May-Aug)</v>
      </c>
      <c r="S585" s="29">
        <f t="shared" si="57"/>
        <v>1.0221222832217594</v>
      </c>
      <c r="T585" s="29">
        <f t="shared" si="58"/>
        <v>3439773.9449778246</v>
      </c>
      <c r="U585" s="2">
        <f t="shared" si="59"/>
        <v>5.0458174384264538E-2</v>
      </c>
    </row>
    <row r="586" spans="1:21">
      <c r="A586">
        <v>9683</v>
      </c>
      <c r="B586" s="1">
        <v>45991</v>
      </c>
      <c r="C586">
        <v>8</v>
      </c>
      <c r="D586">
        <v>51</v>
      </c>
      <c r="E586" t="s">
        <v>7</v>
      </c>
      <c r="F586" s="3">
        <v>3500273.7179334643</v>
      </c>
      <c r="G586" s="3">
        <v>3622561.8</v>
      </c>
      <c r="H586">
        <v>3</v>
      </c>
      <c r="I586" s="3">
        <v>-122288.08206653548</v>
      </c>
      <c r="J586" s="3">
        <v>122288.08206653548</v>
      </c>
      <c r="K586" s="2">
        <v>3.3757348754280901E-2</v>
      </c>
      <c r="L586" s="6">
        <v>-3.3757348754280901E-2</v>
      </c>
      <c r="M586" t="s">
        <v>36</v>
      </c>
      <c r="N586">
        <f>SUMIFS(Actuals!$F:$F,Actuals!$A:$A,$A586,Actuals!$D:$D,$D586,Actuals!$B:$B,EDATE($B586,-12))</f>
        <v>3480926.4</v>
      </c>
      <c r="O586">
        <f>AVERAGE(SUMIFS(Actuals!$F:$F,Actuals!$A:$A,$A586,Actuals!$D:$D,$D586,Actuals!$B:$B,EOMONTH(DATE(2025,$C586-1,1),0))/SUMIFS(Actuals!$F:$F,Actuals!$A:$A,$A586,Actuals!$D:$D,$D586,Actuals!$B:$B,EOMONTH(DATE(2024,$C586-1,1),0)),
 SUMIFS(Actuals!$F:$F,Actuals!$A:$A,$A586,Actuals!$D:$D,$D586,Actuals!$B:$B,EOMONTH(DATE(2025,$C586-2,1),0))/SUMIFS(Actuals!$F:$F,Actuals!$A:$A,$A586,Actuals!$D:$D,$D586,Actuals!$B:$B,EOMONTH(DATE(2024,$C586-2,1),0)),
 SUMIFS(Actuals!$F:$F,Actuals!$A:$A,$A586,Actuals!$D:$D,$D586,Actuals!$B:$B,EOMONTH(DATE(2025,$C586-3,1),0))/SUMIFS(Actuals!$F:$F,Actuals!$A:$A,$A586,Actuals!$D:$D,$D586,Actuals!$B:$B,EOMONTH(DATE(2024,$C586-3,1),0))
)</f>
        <v>1.0158168737374955</v>
      </c>
      <c r="P586" s="29">
        <f t="shared" si="54"/>
        <v>3535983.7733583148</v>
      </c>
      <c r="Q586" s="2">
        <f t="shared" si="55"/>
        <v>2.3899668638278318E-2</v>
      </c>
      <c r="R586" s="29" t="str">
        <f t="shared" si="56"/>
        <v>1 train date (May-Aug)</v>
      </c>
      <c r="S586" s="29">
        <f t="shared" si="57"/>
        <v>1.0221222832217594</v>
      </c>
      <c r="T586" s="29">
        <f t="shared" si="58"/>
        <v>3577707.7644752692</v>
      </c>
      <c r="U586" s="2">
        <f t="shared" si="59"/>
        <v>1.2381855162479374E-2</v>
      </c>
    </row>
    <row r="587" spans="1:21">
      <c r="A587">
        <v>9683</v>
      </c>
      <c r="B587" s="1">
        <v>45991</v>
      </c>
      <c r="C587">
        <v>9</v>
      </c>
      <c r="D587">
        <v>51</v>
      </c>
      <c r="E587" t="s">
        <v>7</v>
      </c>
      <c r="F587" s="3">
        <v>3515118.0133085302</v>
      </c>
      <c r="G587" s="3">
        <v>3622561.8</v>
      </c>
      <c r="H587">
        <v>2</v>
      </c>
      <c r="I587" s="3">
        <v>-107443.78669146961</v>
      </c>
      <c r="J587" s="3">
        <v>107443.78669146961</v>
      </c>
      <c r="K587" s="2">
        <v>2.96596145554976E-2</v>
      </c>
      <c r="L587" s="6">
        <v>-2.96596145554976E-2</v>
      </c>
      <c r="M587" t="s">
        <v>36</v>
      </c>
      <c r="N587">
        <f>SUMIFS(Actuals!$F:$F,Actuals!$A:$A,$A587,Actuals!$D:$D,$D587,Actuals!$B:$B,EDATE($B587,-12))</f>
        <v>3480926.4</v>
      </c>
      <c r="O587">
        <f>AVERAGE(SUMIFS(Actuals!$F:$F,Actuals!$A:$A,$A587,Actuals!$D:$D,$D587,Actuals!$B:$B,EOMONTH(DATE(2025,$C587-1,1),0))/SUMIFS(Actuals!$F:$F,Actuals!$A:$A,$A587,Actuals!$D:$D,$D587,Actuals!$B:$B,EOMONTH(DATE(2024,$C587-1,1),0)),
 SUMIFS(Actuals!$F:$F,Actuals!$A:$A,$A587,Actuals!$D:$D,$D587,Actuals!$B:$B,EOMONTH(DATE(2025,$C587-2,1),0))/SUMIFS(Actuals!$F:$F,Actuals!$A:$A,$A587,Actuals!$D:$D,$D587,Actuals!$B:$B,EOMONTH(DATE(2024,$C587-2,1),0)),
 SUMIFS(Actuals!$F:$F,Actuals!$A:$A,$A587,Actuals!$D:$D,$D587,Actuals!$B:$B,EOMONTH(DATE(2025,$C587-3,1),0))/SUMIFS(Actuals!$F:$F,Actuals!$A:$A,$A587,Actuals!$D:$D,$D587,Actuals!$B:$B,EOMONTH(DATE(2024,$C587-3,1),0))
)</f>
        <v>1.0439584322241071</v>
      </c>
      <c r="P587" s="29">
        <f t="shared" si="54"/>
        <v>3633942.4672315051</v>
      </c>
      <c r="Q587" s="2">
        <f t="shared" si="55"/>
        <v>3.1416074755454197E-3</v>
      </c>
      <c r="R587" s="29" t="str">
        <f t="shared" si="56"/>
        <v>2 Test data (Sep-Nov)</v>
      </c>
      <c r="S587" s="29">
        <f t="shared" si="57"/>
        <v>1.0221222832217594</v>
      </c>
      <c r="T587" s="29">
        <f t="shared" si="58"/>
        <v>3592880.4495568494</v>
      </c>
      <c r="U587" s="2">
        <f t="shared" si="59"/>
        <v>8.1934697271832287E-3</v>
      </c>
    </row>
    <row r="588" spans="1:21">
      <c r="A588">
        <v>9683</v>
      </c>
      <c r="B588" s="1">
        <v>45991</v>
      </c>
      <c r="C588">
        <v>10</v>
      </c>
      <c r="D588">
        <v>51</v>
      </c>
      <c r="E588" t="s">
        <v>7</v>
      </c>
      <c r="F588" s="3">
        <v>3478322.6191103021</v>
      </c>
      <c r="G588" s="3">
        <v>3622561.8</v>
      </c>
      <c r="H588">
        <v>1</v>
      </c>
      <c r="I588" s="3">
        <v>-144239.18088969775</v>
      </c>
      <c r="J588" s="3">
        <v>144239.18088969775</v>
      </c>
      <c r="K588" s="2">
        <v>3.9816899987654503E-2</v>
      </c>
      <c r="L588" s="6">
        <v>-3.9816899987654503E-2</v>
      </c>
      <c r="M588" t="s">
        <v>36</v>
      </c>
      <c r="N588">
        <f>SUMIFS(Actuals!$F:$F,Actuals!$A:$A,$A588,Actuals!$D:$D,$D588,Actuals!$B:$B,EDATE($B588,-12))</f>
        <v>3480926.4</v>
      </c>
      <c r="O588">
        <f>AVERAGE(SUMIFS(Actuals!$F:$F,Actuals!$A:$A,$A588,Actuals!$D:$D,$D588,Actuals!$B:$B,EOMONTH(DATE(2025,$C588-1,1),0))/SUMIFS(Actuals!$F:$F,Actuals!$A:$A,$A588,Actuals!$D:$D,$D588,Actuals!$B:$B,EOMONTH(DATE(2024,$C588-1,1),0)),
 SUMIFS(Actuals!$F:$F,Actuals!$A:$A,$A588,Actuals!$D:$D,$D588,Actuals!$B:$B,EOMONTH(DATE(2025,$C588-2,1),0))/SUMIFS(Actuals!$F:$F,Actuals!$A:$A,$A588,Actuals!$D:$D,$D588,Actuals!$B:$B,EOMONTH(DATE(2024,$C588-2,1),0)),
 SUMIFS(Actuals!$F:$F,Actuals!$A:$A,$A588,Actuals!$D:$D,$D588,Actuals!$B:$B,EOMONTH(DATE(2025,$C588-3,1),0))/SUMIFS(Actuals!$F:$F,Actuals!$A:$A,$A588,Actuals!$D:$D,$D588,Actuals!$B:$B,EOMONTH(DATE(2024,$C588-3,1),0))
)</f>
        <v>1.057849945642469</v>
      </c>
      <c r="P588" s="29">
        <f t="shared" si="54"/>
        <v>3682297.8030254352</v>
      </c>
      <c r="Q588" s="2">
        <f t="shared" si="55"/>
        <v>1.6489988666428101E-2</v>
      </c>
      <c r="R588" s="29" t="str">
        <f t="shared" si="56"/>
        <v>2 Test data (Sep-Nov)</v>
      </c>
      <c r="S588" s="29">
        <f t="shared" si="57"/>
        <v>1.0221222832217594</v>
      </c>
      <c r="T588" s="29">
        <f t="shared" si="58"/>
        <v>3555271.0572269121</v>
      </c>
      <c r="U588" s="2">
        <f t="shared" si="59"/>
        <v>1.8575457504434487E-2</v>
      </c>
    </row>
    <row r="589" spans="1:21">
      <c r="A589">
        <v>9683</v>
      </c>
      <c r="B589" s="1">
        <v>45991</v>
      </c>
      <c r="C589">
        <v>11</v>
      </c>
      <c r="D589">
        <v>51</v>
      </c>
      <c r="E589" t="s">
        <v>7</v>
      </c>
      <c r="F589" s="3">
        <v>3517723.2063177344</v>
      </c>
      <c r="G589" s="3">
        <v>3622561.8</v>
      </c>
      <c r="H589">
        <v>0</v>
      </c>
      <c r="I589" s="3">
        <v>-104838.59368226537</v>
      </c>
      <c r="J589" s="3">
        <v>104838.59368226537</v>
      </c>
      <c r="K589" s="2">
        <v>2.8940456911533002E-2</v>
      </c>
      <c r="L589" s="6">
        <v>-2.8940456911533002E-2</v>
      </c>
      <c r="M589" t="s">
        <v>36</v>
      </c>
      <c r="N589">
        <f>SUMIFS(Actuals!$F:$F,Actuals!$A:$A,$A589,Actuals!$D:$D,$D589,Actuals!$B:$B,EDATE($B589,-12))</f>
        <v>3480926.4</v>
      </c>
      <c r="O589">
        <f>AVERAGE(SUMIFS(Actuals!$F:$F,Actuals!$A:$A,$A589,Actuals!$D:$D,$D589,Actuals!$B:$B,EOMONTH(DATE(2025,$C589-1,1),0))/SUMIFS(Actuals!$F:$F,Actuals!$A:$A,$A589,Actuals!$D:$D,$D589,Actuals!$B:$B,EOMONTH(DATE(2024,$C589-1,1),0)),
 SUMIFS(Actuals!$F:$F,Actuals!$A:$A,$A589,Actuals!$D:$D,$D589,Actuals!$B:$B,EOMONTH(DATE(2025,$C589-2,1),0))/SUMIFS(Actuals!$F:$F,Actuals!$A:$A,$A589,Actuals!$D:$D,$D589,Actuals!$B:$B,EOMONTH(DATE(2024,$C589-2,1),0)),
 SUMIFS(Actuals!$F:$F,Actuals!$A:$A,$A589,Actuals!$D:$D,$D589,Actuals!$B:$B,EOMONTH(DATE(2025,$C589-3,1),0))/SUMIFS(Actuals!$F:$F,Actuals!$A:$A,$A589,Actuals!$D:$D,$D589,Actuals!$B:$B,EOMONTH(DATE(2024,$C589-3,1),0))
)</f>
        <v>1.0521410479945581</v>
      </c>
      <c r="P589" s="29">
        <f t="shared" si="54"/>
        <v>3662425.5504879244</v>
      </c>
      <c r="Q589" s="2">
        <f t="shared" si="55"/>
        <v>1.1004298253220844E-2</v>
      </c>
      <c r="R589" s="29" t="str">
        <f t="shared" si="56"/>
        <v>2 Test data (Sep-Nov)</v>
      </c>
      <c r="S589" s="29">
        <f t="shared" si="57"/>
        <v>1.0221222832217594</v>
      </c>
      <c r="T589" s="29">
        <f t="shared" si="58"/>
        <v>3595543.2753836508</v>
      </c>
      <c r="U589" s="2">
        <f t="shared" si="59"/>
        <v>7.4584026741376843E-3</v>
      </c>
    </row>
    <row r="590" spans="1:21">
      <c r="A590">
        <v>9692</v>
      </c>
      <c r="B590" s="1">
        <v>45808</v>
      </c>
      <c r="C590">
        <v>5</v>
      </c>
      <c r="D590">
        <v>51</v>
      </c>
      <c r="E590" t="s">
        <v>7</v>
      </c>
      <c r="F590" s="3">
        <v>806968.46866176696</v>
      </c>
      <c r="G590" s="3">
        <v>713895</v>
      </c>
      <c r="H590">
        <v>0</v>
      </c>
      <c r="I590" s="3">
        <v>93073.468661766965</v>
      </c>
      <c r="J590" s="3">
        <v>93073.468661766965</v>
      </c>
      <c r="K590" s="2">
        <v>0.13037417079790001</v>
      </c>
      <c r="L590" s="6">
        <v>0.13037417079790001</v>
      </c>
      <c r="M590" t="s">
        <v>38</v>
      </c>
      <c r="N590">
        <f>SUMIFS(Actuals!$F:$F,Actuals!$A:$A,$A590,Actuals!$D:$D,$D590,Actuals!$B:$B,EDATE($B590,-12))</f>
        <v>646227.29999999993</v>
      </c>
      <c r="O590">
        <f>AVERAGE(SUMIFS(Actuals!$F:$F,Actuals!$A:$A,$A590,Actuals!$D:$D,$D590,Actuals!$B:$B,EOMONTH(DATE(2025,$C590-1,1),0))/SUMIFS(Actuals!$F:$F,Actuals!$A:$A,$A590,Actuals!$D:$D,$D590,Actuals!$B:$B,EOMONTH(DATE(2024,$C590-1,1),0)),
 SUMIFS(Actuals!$F:$F,Actuals!$A:$A,$A590,Actuals!$D:$D,$D590,Actuals!$B:$B,EOMONTH(DATE(2025,$C590-2,1),0))/SUMIFS(Actuals!$F:$F,Actuals!$A:$A,$A590,Actuals!$D:$D,$D590,Actuals!$B:$B,EOMONTH(DATE(2024,$C590-2,1),0)),
 SUMIFS(Actuals!$F:$F,Actuals!$A:$A,$A590,Actuals!$D:$D,$D590,Actuals!$B:$B,EOMONTH(DATE(2025,$C590-3,1),0))/SUMIFS(Actuals!$F:$F,Actuals!$A:$A,$A590,Actuals!$D:$D,$D590,Actuals!$B:$B,EOMONTH(DATE(2024,$C590-3,1),0))
)</f>
        <v>0.97750890045396321</v>
      </c>
      <c r="P590" s="29">
        <f t="shared" si="54"/>
        <v>631692.93746633339</v>
      </c>
      <c r="Q590" s="2">
        <f t="shared" si="55"/>
        <v>0.11514587233930286</v>
      </c>
      <c r="R590" s="29" t="str">
        <f t="shared" si="56"/>
        <v>1 train date (May-Aug)</v>
      </c>
      <c r="S590" s="29">
        <f t="shared" si="57"/>
        <v>0.93215158223729411</v>
      </c>
      <c r="T590" s="29">
        <f t="shared" si="58"/>
        <v>752216.93487867236</v>
      </c>
      <c r="U590" s="2">
        <f t="shared" si="59"/>
        <v>5.3680071829431998E-2</v>
      </c>
    </row>
    <row r="591" spans="1:21">
      <c r="A591">
        <v>9692</v>
      </c>
      <c r="B591" s="1">
        <v>45838</v>
      </c>
      <c r="C591">
        <v>5</v>
      </c>
      <c r="D591">
        <v>51</v>
      </c>
      <c r="E591" t="s">
        <v>7</v>
      </c>
      <c r="F591" s="3">
        <v>771744.02439547214</v>
      </c>
      <c r="G591" s="3">
        <v>748266.9</v>
      </c>
      <c r="H591">
        <v>1</v>
      </c>
      <c r="I591" s="3">
        <v>23477.124395472114</v>
      </c>
      <c r="J591" s="3">
        <v>23477.124395472114</v>
      </c>
      <c r="K591" s="2">
        <v>3.1375334650606802E-2</v>
      </c>
      <c r="L591" s="6">
        <v>3.1375334650606802E-2</v>
      </c>
      <c r="M591" t="s">
        <v>38</v>
      </c>
      <c r="N591">
        <f>SUMIFS(Actuals!$F:$F,Actuals!$A:$A,$A591,Actuals!$D:$D,$D591,Actuals!$B:$B,EDATE($B591,-12))</f>
        <v>695700.9</v>
      </c>
      <c r="O591">
        <f>AVERAGE(SUMIFS(Actuals!$F:$F,Actuals!$A:$A,$A591,Actuals!$D:$D,$D591,Actuals!$B:$B,EOMONTH(DATE(2025,$C591-1,1),0))/SUMIFS(Actuals!$F:$F,Actuals!$A:$A,$A591,Actuals!$D:$D,$D591,Actuals!$B:$B,EOMONTH(DATE(2024,$C591-1,1),0)),
 SUMIFS(Actuals!$F:$F,Actuals!$A:$A,$A591,Actuals!$D:$D,$D591,Actuals!$B:$B,EOMONTH(DATE(2025,$C591-2,1),0))/SUMIFS(Actuals!$F:$F,Actuals!$A:$A,$A591,Actuals!$D:$D,$D591,Actuals!$B:$B,EOMONTH(DATE(2024,$C591-2,1),0)),
 SUMIFS(Actuals!$F:$F,Actuals!$A:$A,$A591,Actuals!$D:$D,$D591,Actuals!$B:$B,EOMONTH(DATE(2025,$C591-3,1),0))/SUMIFS(Actuals!$F:$F,Actuals!$A:$A,$A591,Actuals!$D:$D,$D591,Actuals!$B:$B,EOMONTH(DATE(2024,$C591-3,1),0))
)</f>
        <v>0.97750890045396321</v>
      </c>
      <c r="P591" s="29">
        <f t="shared" si="54"/>
        <v>680053.82180383266</v>
      </c>
      <c r="Q591" s="2">
        <f t="shared" si="55"/>
        <v>9.1161426753164368E-2</v>
      </c>
      <c r="R591" s="29" t="str">
        <f t="shared" si="56"/>
        <v>1 train date (May-Aug)</v>
      </c>
      <c r="S591" s="29">
        <f t="shared" si="57"/>
        <v>0.93215158223729411</v>
      </c>
      <c r="T591" s="29">
        <f t="shared" si="58"/>
        <v>719382.41342241631</v>
      </c>
      <c r="U591" s="2">
        <f t="shared" si="59"/>
        <v>3.8601849924918115E-2</v>
      </c>
    </row>
    <row r="592" spans="1:21">
      <c r="A592">
        <v>9692</v>
      </c>
      <c r="B592" s="1">
        <v>45838</v>
      </c>
      <c r="C592">
        <v>6</v>
      </c>
      <c r="D592">
        <v>51</v>
      </c>
      <c r="E592" t="s">
        <v>7</v>
      </c>
      <c r="F592" s="3">
        <v>720000</v>
      </c>
      <c r="G592" s="3">
        <v>748266.9</v>
      </c>
      <c r="H592">
        <v>0</v>
      </c>
      <c r="I592" s="3">
        <v>-28266.900000000023</v>
      </c>
      <c r="J592" s="3">
        <v>28266.900000000023</v>
      </c>
      <c r="K592" s="2">
        <v>3.7776493922155298E-2</v>
      </c>
      <c r="L592" s="6">
        <v>-3.7776493922155298E-2</v>
      </c>
      <c r="M592" t="s">
        <v>38</v>
      </c>
      <c r="N592">
        <f>SUMIFS(Actuals!$F:$F,Actuals!$A:$A,$A592,Actuals!$D:$D,$D592,Actuals!$B:$B,EDATE($B592,-12))</f>
        <v>695700.9</v>
      </c>
      <c r="O592">
        <f>AVERAGE(SUMIFS(Actuals!$F:$F,Actuals!$A:$A,$A592,Actuals!$D:$D,$D592,Actuals!$B:$B,EOMONTH(DATE(2025,$C592-1,1),0))/SUMIFS(Actuals!$F:$F,Actuals!$A:$A,$A592,Actuals!$D:$D,$D592,Actuals!$B:$B,EOMONTH(DATE(2024,$C592-1,1),0)),
 SUMIFS(Actuals!$F:$F,Actuals!$A:$A,$A592,Actuals!$D:$D,$D592,Actuals!$B:$B,EOMONTH(DATE(2025,$C592-2,1),0))/SUMIFS(Actuals!$F:$F,Actuals!$A:$A,$A592,Actuals!$D:$D,$D592,Actuals!$B:$B,EOMONTH(DATE(2024,$C592-2,1),0)),
 SUMIFS(Actuals!$F:$F,Actuals!$A:$A,$A592,Actuals!$D:$D,$D592,Actuals!$B:$B,EOMONTH(DATE(2025,$C592-3,1),0))/SUMIFS(Actuals!$F:$F,Actuals!$A:$A,$A592,Actuals!$D:$D,$D592,Actuals!$B:$B,EOMONTH(DATE(2024,$C592-3,1),0))
)</f>
        <v>1.023687443491168</v>
      </c>
      <c r="P592" s="29">
        <f t="shared" si="54"/>
        <v>712180.27575550473</v>
      </c>
      <c r="Q592" s="2">
        <f t="shared" si="55"/>
        <v>4.8226941809794463E-2</v>
      </c>
      <c r="R592" s="29" t="str">
        <f t="shared" si="56"/>
        <v>1 train date (May-Aug)</v>
      </c>
      <c r="S592" s="29">
        <f t="shared" si="57"/>
        <v>0.93215158223729411</v>
      </c>
      <c r="T592" s="29">
        <f t="shared" si="58"/>
        <v>671149.13921085175</v>
      </c>
      <c r="U592" s="2">
        <f t="shared" si="59"/>
        <v>0.10306183634362054</v>
      </c>
    </row>
    <row r="593" spans="1:21">
      <c r="A593">
        <v>9692</v>
      </c>
      <c r="B593" s="1">
        <v>45869</v>
      </c>
      <c r="C593">
        <v>5</v>
      </c>
      <c r="D593">
        <v>51</v>
      </c>
      <c r="E593" t="s">
        <v>7</v>
      </c>
      <c r="F593" s="3">
        <v>1143444.2011982063</v>
      </c>
      <c r="G593" s="3">
        <v>888540.9</v>
      </c>
      <c r="H593">
        <v>2</v>
      </c>
      <c r="I593" s="3">
        <v>254903.30119820626</v>
      </c>
      <c r="J593" s="3">
        <v>254903.30119820626</v>
      </c>
      <c r="K593" s="2">
        <v>0.286878523203835</v>
      </c>
      <c r="L593" s="6">
        <v>0.286878523203835</v>
      </c>
      <c r="M593" t="s">
        <v>38</v>
      </c>
      <c r="N593">
        <f>SUMIFS(Actuals!$F:$F,Actuals!$A:$A,$A593,Actuals!$D:$D,$D593,Actuals!$B:$B,EDATE($B593,-12))</f>
        <v>1202155.5</v>
      </c>
      <c r="O593">
        <f>AVERAGE(SUMIFS(Actuals!$F:$F,Actuals!$A:$A,$A593,Actuals!$D:$D,$D593,Actuals!$B:$B,EOMONTH(DATE(2025,$C593-1,1),0))/SUMIFS(Actuals!$F:$F,Actuals!$A:$A,$A593,Actuals!$D:$D,$D593,Actuals!$B:$B,EOMONTH(DATE(2024,$C593-1,1),0)),
 SUMIFS(Actuals!$F:$F,Actuals!$A:$A,$A593,Actuals!$D:$D,$D593,Actuals!$B:$B,EOMONTH(DATE(2025,$C593-2,1),0))/SUMIFS(Actuals!$F:$F,Actuals!$A:$A,$A593,Actuals!$D:$D,$D593,Actuals!$B:$B,EOMONTH(DATE(2024,$C593-2,1),0)),
 SUMIFS(Actuals!$F:$F,Actuals!$A:$A,$A593,Actuals!$D:$D,$D593,Actuals!$B:$B,EOMONTH(DATE(2025,$C593-3,1),0))/SUMIFS(Actuals!$F:$F,Actuals!$A:$A,$A593,Actuals!$D:$D,$D593,Actuals!$B:$B,EOMONTH(DATE(2024,$C593-3,1),0))
)</f>
        <v>0.97750890045396321</v>
      </c>
      <c r="P593" s="29">
        <f t="shared" si="54"/>
        <v>1175117.7009796845</v>
      </c>
      <c r="Q593" s="2">
        <f t="shared" si="55"/>
        <v>0.32252516567294137</v>
      </c>
      <c r="R593" s="29" t="str">
        <f t="shared" si="56"/>
        <v>1 train date (May-Aug)</v>
      </c>
      <c r="S593" s="29">
        <f t="shared" si="57"/>
        <v>0.93215158223729411</v>
      </c>
      <c r="T593" s="29">
        <f t="shared" si="58"/>
        <v>1065863.3213469668</v>
      </c>
      <c r="U593" s="2">
        <f t="shared" si="59"/>
        <v>0.19956585155164691</v>
      </c>
    </row>
    <row r="594" spans="1:21">
      <c r="A594">
        <v>9692</v>
      </c>
      <c r="B594" s="1">
        <v>45869</v>
      </c>
      <c r="C594">
        <v>6</v>
      </c>
      <c r="D594">
        <v>51</v>
      </c>
      <c r="E594" t="s">
        <v>7</v>
      </c>
      <c r="F594" s="3">
        <v>1035000</v>
      </c>
      <c r="G594" s="3">
        <v>888540.9</v>
      </c>
      <c r="H594">
        <v>1</v>
      </c>
      <c r="I594" s="3">
        <v>146459.09999999998</v>
      </c>
      <c r="J594" s="3">
        <v>146459.09999999998</v>
      </c>
      <c r="K594" s="2">
        <v>0.164831016782683</v>
      </c>
      <c r="L594" s="6">
        <v>0.164831016782683</v>
      </c>
      <c r="M594" t="s">
        <v>38</v>
      </c>
      <c r="N594">
        <f>SUMIFS(Actuals!$F:$F,Actuals!$A:$A,$A594,Actuals!$D:$D,$D594,Actuals!$B:$B,EDATE($B594,-12))</f>
        <v>1202155.5</v>
      </c>
      <c r="O594">
        <f>AVERAGE(SUMIFS(Actuals!$F:$F,Actuals!$A:$A,$A594,Actuals!$D:$D,$D594,Actuals!$B:$B,EOMONTH(DATE(2025,$C594-1,1),0))/SUMIFS(Actuals!$F:$F,Actuals!$A:$A,$A594,Actuals!$D:$D,$D594,Actuals!$B:$B,EOMONTH(DATE(2024,$C594-1,1),0)),
 SUMIFS(Actuals!$F:$F,Actuals!$A:$A,$A594,Actuals!$D:$D,$D594,Actuals!$B:$B,EOMONTH(DATE(2025,$C594-2,1),0))/SUMIFS(Actuals!$F:$F,Actuals!$A:$A,$A594,Actuals!$D:$D,$D594,Actuals!$B:$B,EOMONTH(DATE(2024,$C594-2,1),0)),
 SUMIFS(Actuals!$F:$F,Actuals!$A:$A,$A594,Actuals!$D:$D,$D594,Actuals!$B:$B,EOMONTH(DATE(2025,$C594-3,1),0))/SUMIFS(Actuals!$F:$F,Actuals!$A:$A,$A594,Actuals!$D:$D,$D594,Actuals!$B:$B,EOMONTH(DATE(2024,$C594-3,1),0))
)</f>
        <v>1.023687443491168</v>
      </c>
      <c r="P594" s="29">
        <f t="shared" si="54"/>
        <v>1230631.4904738469</v>
      </c>
      <c r="Q594" s="2">
        <f t="shared" si="55"/>
        <v>0.38500263800332307</v>
      </c>
      <c r="R594" s="29" t="str">
        <f t="shared" si="56"/>
        <v>1 train date (May-Aug)</v>
      </c>
      <c r="S594" s="29">
        <f t="shared" si="57"/>
        <v>0.93215158223729411</v>
      </c>
      <c r="T594" s="29">
        <f t="shared" si="58"/>
        <v>964776.88761559944</v>
      </c>
      <c r="U594" s="2">
        <f t="shared" si="59"/>
        <v>8.5799075333053781E-2</v>
      </c>
    </row>
    <row r="595" spans="1:21">
      <c r="A595">
        <v>9692</v>
      </c>
      <c r="B595" s="1">
        <v>45869</v>
      </c>
      <c r="C595">
        <v>7</v>
      </c>
      <c r="D595">
        <v>51</v>
      </c>
      <c r="E595" t="s">
        <v>7</v>
      </c>
      <c r="F595" s="3">
        <v>1050000</v>
      </c>
      <c r="G595" s="3">
        <v>888540.9</v>
      </c>
      <c r="H595">
        <v>0</v>
      </c>
      <c r="I595" s="3">
        <v>161459.09999999998</v>
      </c>
      <c r="J595" s="3">
        <v>161459.09999999998</v>
      </c>
      <c r="K595" s="2">
        <v>0.18171262572156199</v>
      </c>
      <c r="L595" s="6">
        <v>0.18171262572156199</v>
      </c>
      <c r="M595" t="s">
        <v>38</v>
      </c>
      <c r="N595">
        <f>SUMIFS(Actuals!$F:$F,Actuals!$A:$A,$A595,Actuals!$D:$D,$D595,Actuals!$B:$B,EDATE($B595,-12))</f>
        <v>1202155.5</v>
      </c>
      <c r="O595">
        <f>AVERAGE(SUMIFS(Actuals!$F:$F,Actuals!$A:$A,$A595,Actuals!$D:$D,$D595,Actuals!$B:$B,EOMONTH(DATE(2025,$C595-1,1),0))/SUMIFS(Actuals!$F:$F,Actuals!$A:$A,$A595,Actuals!$D:$D,$D595,Actuals!$B:$B,EOMONTH(DATE(2024,$C595-1,1),0)),
 SUMIFS(Actuals!$F:$F,Actuals!$A:$A,$A595,Actuals!$D:$D,$D595,Actuals!$B:$B,EOMONTH(DATE(2025,$C595-2,1),0))/SUMIFS(Actuals!$F:$F,Actuals!$A:$A,$A595,Actuals!$D:$D,$D595,Actuals!$B:$B,EOMONTH(DATE(2024,$C595-2,1),0)),
 SUMIFS(Actuals!$F:$F,Actuals!$A:$A,$A595,Actuals!$D:$D,$D595,Actuals!$B:$B,EOMONTH(DATE(2025,$C595-3,1),0))/SUMIFS(Actuals!$F:$F,Actuals!$A:$A,$A595,Actuals!$D:$D,$D595,Actuals!$B:$B,EOMONTH(DATE(2024,$C595-3,1),0))
)</f>
        <v>1.0308587701750573</v>
      </c>
      <c r="P595" s="29">
        <f t="shared" si="54"/>
        <v>1239252.5402891811</v>
      </c>
      <c r="Q595" s="2">
        <f t="shared" si="55"/>
        <v>0.39470511744499437</v>
      </c>
      <c r="R595" s="29" t="str">
        <f t="shared" si="56"/>
        <v>1 train date (May-Aug)</v>
      </c>
      <c r="S595" s="29">
        <f t="shared" si="57"/>
        <v>0.93215158223729411</v>
      </c>
      <c r="T595" s="29">
        <f t="shared" si="58"/>
        <v>978759.16134915885</v>
      </c>
      <c r="U595" s="2">
        <f t="shared" si="59"/>
        <v>0.10153529381614153</v>
      </c>
    </row>
    <row r="596" spans="1:21">
      <c r="A596">
        <v>9692</v>
      </c>
      <c r="B596" s="1">
        <v>45900</v>
      </c>
      <c r="C596">
        <v>5</v>
      </c>
      <c r="D596">
        <v>51</v>
      </c>
      <c r="E596" t="s">
        <v>7</v>
      </c>
      <c r="F596" s="3">
        <v>795984.201568502</v>
      </c>
      <c r="G596" s="3">
        <v>840821.1</v>
      </c>
      <c r="H596">
        <v>3</v>
      </c>
      <c r="I596" s="3">
        <v>-44836.898431497975</v>
      </c>
      <c r="J596" s="3">
        <v>44836.898431497975</v>
      </c>
      <c r="K596" s="2">
        <v>5.33251347183104E-2</v>
      </c>
      <c r="L596" s="6">
        <v>-5.33251347183104E-2</v>
      </c>
      <c r="M596" t="s">
        <v>38</v>
      </c>
      <c r="N596">
        <f>SUMIFS(Actuals!$F:$F,Actuals!$A:$A,$A596,Actuals!$D:$D,$D596,Actuals!$B:$B,EDATE($B596,-12))</f>
        <v>663679.5</v>
      </c>
      <c r="O596">
        <f>AVERAGE(SUMIFS(Actuals!$F:$F,Actuals!$A:$A,$A596,Actuals!$D:$D,$D596,Actuals!$B:$B,EOMONTH(DATE(2025,$C596-1,1),0))/SUMIFS(Actuals!$F:$F,Actuals!$A:$A,$A596,Actuals!$D:$D,$D596,Actuals!$B:$B,EOMONTH(DATE(2024,$C596-1,1),0)),
 SUMIFS(Actuals!$F:$F,Actuals!$A:$A,$A596,Actuals!$D:$D,$D596,Actuals!$B:$B,EOMONTH(DATE(2025,$C596-2,1),0))/SUMIFS(Actuals!$F:$F,Actuals!$A:$A,$A596,Actuals!$D:$D,$D596,Actuals!$B:$B,EOMONTH(DATE(2024,$C596-2,1),0)),
 SUMIFS(Actuals!$F:$F,Actuals!$A:$A,$A596,Actuals!$D:$D,$D596,Actuals!$B:$B,EOMONTH(DATE(2025,$C596-3,1),0))/SUMIFS(Actuals!$F:$F,Actuals!$A:$A,$A596,Actuals!$D:$D,$D596,Actuals!$B:$B,EOMONTH(DATE(2024,$C596-3,1),0))
)</f>
        <v>0.97750890045396321</v>
      </c>
      <c r="P596" s="29">
        <f t="shared" si="54"/>
        <v>648752.61829883605</v>
      </c>
      <c r="Q596" s="2">
        <f t="shared" si="55"/>
        <v>0.22842966440918755</v>
      </c>
      <c r="R596" s="29" t="str">
        <f t="shared" si="56"/>
        <v>1 train date (May-Aug)</v>
      </c>
      <c r="S596" s="29">
        <f t="shared" si="57"/>
        <v>0.93215158223729411</v>
      </c>
      <c r="T596" s="29">
        <f t="shared" si="58"/>
        <v>741977.93292796833</v>
      </c>
      <c r="U596" s="2">
        <f t="shared" si="59"/>
        <v>0.1175555264633959</v>
      </c>
    </row>
    <row r="597" spans="1:21">
      <c r="A597">
        <v>9692</v>
      </c>
      <c r="B597" s="1">
        <v>45900</v>
      </c>
      <c r="C597">
        <v>6</v>
      </c>
      <c r="D597">
        <v>51</v>
      </c>
      <c r="E597" t="s">
        <v>7</v>
      </c>
      <c r="F597" s="3">
        <v>765755.73662442656</v>
      </c>
      <c r="G597" s="3">
        <v>840821.1</v>
      </c>
      <c r="H597">
        <v>2</v>
      </c>
      <c r="I597" s="3">
        <v>-75065.363375573419</v>
      </c>
      <c r="J597" s="3">
        <v>75065.363375573419</v>
      </c>
      <c r="K597" s="2">
        <v>8.9276260283636402E-2</v>
      </c>
      <c r="L597" s="6">
        <v>-8.9276260283636402E-2</v>
      </c>
      <c r="M597" t="s">
        <v>38</v>
      </c>
      <c r="N597">
        <f>SUMIFS(Actuals!$F:$F,Actuals!$A:$A,$A597,Actuals!$D:$D,$D597,Actuals!$B:$B,EDATE($B597,-12))</f>
        <v>663679.5</v>
      </c>
      <c r="O597">
        <f>AVERAGE(SUMIFS(Actuals!$F:$F,Actuals!$A:$A,$A597,Actuals!$D:$D,$D597,Actuals!$B:$B,EOMONTH(DATE(2025,$C597-1,1),0))/SUMIFS(Actuals!$F:$F,Actuals!$A:$A,$A597,Actuals!$D:$D,$D597,Actuals!$B:$B,EOMONTH(DATE(2024,$C597-1,1),0)),
 SUMIFS(Actuals!$F:$F,Actuals!$A:$A,$A597,Actuals!$D:$D,$D597,Actuals!$B:$B,EOMONTH(DATE(2025,$C597-2,1),0))/SUMIFS(Actuals!$F:$F,Actuals!$A:$A,$A597,Actuals!$D:$D,$D597,Actuals!$B:$B,EOMONTH(DATE(2024,$C597-2,1),0)),
 SUMIFS(Actuals!$F:$F,Actuals!$A:$A,$A597,Actuals!$D:$D,$D597,Actuals!$B:$B,EOMONTH(DATE(2025,$C597-3,1),0))/SUMIFS(Actuals!$F:$F,Actuals!$A:$A,$A597,Actuals!$D:$D,$D597,Actuals!$B:$B,EOMONTH(DATE(2024,$C597-3,1),0))
)</f>
        <v>1.023687443491168</v>
      </c>
      <c r="P597" s="29">
        <f t="shared" si="54"/>
        <v>679400.3706524967</v>
      </c>
      <c r="Q597" s="2">
        <f t="shared" si="55"/>
        <v>0.19197987461007257</v>
      </c>
      <c r="R597" s="29" t="str">
        <f t="shared" si="56"/>
        <v>1 train date (May-Aug)</v>
      </c>
      <c r="S597" s="29">
        <f t="shared" si="57"/>
        <v>0.93215158223729411</v>
      </c>
      <c r="T597" s="29">
        <f t="shared" si="58"/>
        <v>713800.42150174384</v>
      </c>
      <c r="U597" s="2">
        <f t="shared" si="59"/>
        <v>0.15106742504232606</v>
      </c>
    </row>
    <row r="598" spans="1:21">
      <c r="A598">
        <v>9692</v>
      </c>
      <c r="B598" s="1">
        <v>45900</v>
      </c>
      <c r="C598">
        <v>7</v>
      </c>
      <c r="D598">
        <v>51</v>
      </c>
      <c r="E598" t="s">
        <v>7</v>
      </c>
      <c r="F598" s="3">
        <v>761962.96306065086</v>
      </c>
      <c r="G598" s="3">
        <v>840821.1</v>
      </c>
      <c r="H598">
        <v>1</v>
      </c>
      <c r="I598" s="3">
        <v>-78858.136939349119</v>
      </c>
      <c r="J598" s="3">
        <v>78858.136939349119</v>
      </c>
      <c r="K598" s="2">
        <v>9.3787057602799401E-2</v>
      </c>
      <c r="L598" s="6">
        <v>-9.3787057602799401E-2</v>
      </c>
      <c r="M598" t="s">
        <v>38</v>
      </c>
      <c r="N598">
        <f>SUMIFS(Actuals!$F:$F,Actuals!$A:$A,$A598,Actuals!$D:$D,$D598,Actuals!$B:$B,EDATE($B598,-12))</f>
        <v>663679.5</v>
      </c>
      <c r="O598">
        <f>AVERAGE(SUMIFS(Actuals!$F:$F,Actuals!$A:$A,$A598,Actuals!$D:$D,$D598,Actuals!$B:$B,EOMONTH(DATE(2025,$C598-1,1),0))/SUMIFS(Actuals!$F:$F,Actuals!$A:$A,$A598,Actuals!$D:$D,$D598,Actuals!$B:$B,EOMONTH(DATE(2024,$C598-1,1),0)),
 SUMIFS(Actuals!$F:$F,Actuals!$A:$A,$A598,Actuals!$D:$D,$D598,Actuals!$B:$B,EOMONTH(DATE(2025,$C598-2,1),0))/SUMIFS(Actuals!$F:$F,Actuals!$A:$A,$A598,Actuals!$D:$D,$D598,Actuals!$B:$B,EOMONTH(DATE(2024,$C598-2,1),0)),
 SUMIFS(Actuals!$F:$F,Actuals!$A:$A,$A598,Actuals!$D:$D,$D598,Actuals!$B:$B,EOMONTH(DATE(2025,$C598-3,1),0))/SUMIFS(Actuals!$F:$F,Actuals!$A:$A,$A598,Actuals!$D:$D,$D598,Actuals!$B:$B,EOMONTH(DATE(2024,$C598-3,1),0))
)</f>
        <v>1.0308587701750573</v>
      </c>
      <c r="P598" s="29">
        <f t="shared" si="54"/>
        <v>684159.83316039701</v>
      </c>
      <c r="Q598" s="2">
        <f t="shared" si="55"/>
        <v>0.1863193809475083</v>
      </c>
      <c r="R598" s="29" t="str">
        <f t="shared" si="56"/>
        <v>1 train date (May-Aug)</v>
      </c>
      <c r="S598" s="29">
        <f t="shared" si="57"/>
        <v>0.93215158223729411</v>
      </c>
      <c r="T598" s="29">
        <f t="shared" si="58"/>
        <v>710264.98162320256</v>
      </c>
      <c r="U598" s="2">
        <f t="shared" si="59"/>
        <v>0.15527217190053558</v>
      </c>
    </row>
    <row r="599" spans="1:21">
      <c r="A599">
        <v>9692</v>
      </c>
      <c r="B599" s="1">
        <v>45900</v>
      </c>
      <c r="C599">
        <v>8</v>
      </c>
      <c r="D599">
        <v>51</v>
      </c>
      <c r="E599" t="s">
        <v>7</v>
      </c>
      <c r="F599" s="3">
        <v>717564.88581417664</v>
      </c>
      <c r="G599" s="3">
        <v>840821.1</v>
      </c>
      <c r="H599">
        <v>0</v>
      </c>
      <c r="I599" s="3">
        <v>-123256.21418582334</v>
      </c>
      <c r="J599" s="3">
        <v>123256.21418582334</v>
      </c>
      <c r="K599" s="2">
        <v>0.14659029630182099</v>
      </c>
      <c r="L599" s="6">
        <v>-0.14659029630182099</v>
      </c>
      <c r="M599" t="s">
        <v>38</v>
      </c>
      <c r="N599">
        <f>SUMIFS(Actuals!$F:$F,Actuals!$A:$A,$A599,Actuals!$D:$D,$D599,Actuals!$B:$B,EDATE($B599,-12))</f>
        <v>663679.5</v>
      </c>
      <c r="O599">
        <f>AVERAGE(SUMIFS(Actuals!$F:$F,Actuals!$A:$A,$A599,Actuals!$D:$D,$D599,Actuals!$B:$B,EOMONTH(DATE(2025,$C599-1,1),0))/SUMIFS(Actuals!$F:$F,Actuals!$A:$A,$A599,Actuals!$D:$D,$D599,Actuals!$B:$B,EOMONTH(DATE(2024,$C599-1,1),0)),
 SUMIFS(Actuals!$F:$F,Actuals!$A:$A,$A599,Actuals!$D:$D,$D599,Actuals!$B:$B,EOMONTH(DATE(2025,$C599-2,1),0))/SUMIFS(Actuals!$F:$F,Actuals!$A:$A,$A599,Actuals!$D:$D,$D599,Actuals!$B:$B,EOMONTH(DATE(2024,$C599-2,1),0)),
 SUMIFS(Actuals!$F:$F,Actuals!$A:$A,$A599,Actuals!$D:$D,$D599,Actuals!$B:$B,EOMONTH(DATE(2025,$C599-3,1),0))/SUMIFS(Actuals!$F:$F,Actuals!$A:$A,$A599,Actuals!$D:$D,$D599,Actuals!$B:$B,EOMONTH(DATE(2024,$C599-3,1),0))
)</f>
        <v>0.97313111688991982</v>
      </c>
      <c r="P599" s="29">
        <f t="shared" si="54"/>
        <v>645847.17309194349</v>
      </c>
      <c r="Q599" s="2">
        <f t="shared" si="55"/>
        <v>0.23188515001354806</v>
      </c>
      <c r="R599" s="29" t="str">
        <f t="shared" si="56"/>
        <v>1 train date (May-Aug)</v>
      </c>
      <c r="S599" s="29">
        <f t="shared" si="57"/>
        <v>0.93215158223729411</v>
      </c>
      <c r="T599" s="29">
        <f t="shared" si="58"/>
        <v>668879.24366960803</v>
      </c>
      <c r="U599" s="2">
        <f t="shared" si="59"/>
        <v>0.20449279440108242</v>
      </c>
    </row>
    <row r="600" spans="1:21">
      <c r="A600">
        <v>9692</v>
      </c>
      <c r="B600" s="1">
        <v>45930</v>
      </c>
      <c r="C600">
        <v>5</v>
      </c>
      <c r="D600">
        <v>51</v>
      </c>
      <c r="E600" t="s">
        <v>7</v>
      </c>
      <c r="F600" s="3">
        <v>833622.66077861341</v>
      </c>
      <c r="G600" s="3">
        <v>674543.4</v>
      </c>
      <c r="H600">
        <v>4</v>
      </c>
      <c r="I600" s="3">
        <v>159079.26077861339</v>
      </c>
      <c r="J600" s="3">
        <v>159079.26077861339</v>
      </c>
      <c r="K600" s="2">
        <v>0.23583250652013399</v>
      </c>
      <c r="L600" s="6">
        <v>0.23583250652013399</v>
      </c>
      <c r="M600" t="s">
        <v>38</v>
      </c>
      <c r="N600">
        <f>SUMIFS(Actuals!$F:$F,Actuals!$A:$A,$A600,Actuals!$D:$D,$D600,Actuals!$B:$B,EDATE($B600,-12))</f>
        <v>787383.9</v>
      </c>
      <c r="O600">
        <f>AVERAGE(SUMIFS(Actuals!$F:$F,Actuals!$A:$A,$A600,Actuals!$D:$D,$D600,Actuals!$B:$B,EOMONTH(DATE(2025,$C600-1,1),0))/SUMIFS(Actuals!$F:$F,Actuals!$A:$A,$A600,Actuals!$D:$D,$D600,Actuals!$B:$B,EOMONTH(DATE(2024,$C600-1,1),0)),
 SUMIFS(Actuals!$F:$F,Actuals!$A:$A,$A600,Actuals!$D:$D,$D600,Actuals!$B:$B,EOMONTH(DATE(2025,$C600-2,1),0))/SUMIFS(Actuals!$F:$F,Actuals!$A:$A,$A600,Actuals!$D:$D,$D600,Actuals!$B:$B,EOMONTH(DATE(2024,$C600-2,1),0)),
 SUMIFS(Actuals!$F:$F,Actuals!$A:$A,$A600,Actuals!$D:$D,$D600,Actuals!$B:$B,EOMONTH(DATE(2025,$C600-3,1),0))/SUMIFS(Actuals!$F:$F,Actuals!$A:$A,$A600,Actuals!$D:$D,$D600,Actuals!$B:$B,EOMONTH(DATE(2024,$C600-3,1),0))
)</f>
        <v>0.97750890045396321</v>
      </c>
      <c r="P600" s="29">
        <f t="shared" si="54"/>
        <v>769674.77032415336</v>
      </c>
      <c r="Q600" s="2">
        <f t="shared" si="55"/>
        <v>0.14103076291926261</v>
      </c>
      <c r="R600" s="29" t="str">
        <f t="shared" si="56"/>
        <v>1 train date (May-Aug)</v>
      </c>
      <c r="S600" s="29">
        <f t="shared" si="57"/>
        <v>0.93215158223729411</v>
      </c>
      <c r="T600" s="29">
        <f t="shared" si="58"/>
        <v>777062.68223364756</v>
      </c>
      <c r="U600" s="2">
        <f t="shared" si="59"/>
        <v>0.151983226333024</v>
      </c>
    </row>
    <row r="601" spans="1:21">
      <c r="A601">
        <v>9692</v>
      </c>
      <c r="B601" s="1">
        <v>45930</v>
      </c>
      <c r="C601">
        <v>6</v>
      </c>
      <c r="D601">
        <v>51</v>
      </c>
      <c r="E601" t="s">
        <v>7</v>
      </c>
      <c r="F601" s="3">
        <v>802134.6903337579</v>
      </c>
      <c r="G601" s="3">
        <v>674543.4</v>
      </c>
      <c r="H601">
        <v>3</v>
      </c>
      <c r="I601" s="3">
        <v>127591.29033375788</v>
      </c>
      <c r="J601" s="3">
        <v>127591.29033375788</v>
      </c>
      <c r="K601" s="2">
        <v>0.18915208470464301</v>
      </c>
      <c r="L601" s="6">
        <v>0.18915208470464301</v>
      </c>
      <c r="M601" t="s">
        <v>38</v>
      </c>
      <c r="N601">
        <f>SUMIFS(Actuals!$F:$F,Actuals!$A:$A,$A601,Actuals!$D:$D,$D601,Actuals!$B:$B,EDATE($B601,-12))</f>
        <v>787383.9</v>
      </c>
      <c r="O601">
        <f>AVERAGE(SUMIFS(Actuals!$F:$F,Actuals!$A:$A,$A601,Actuals!$D:$D,$D601,Actuals!$B:$B,EOMONTH(DATE(2025,$C601-1,1),0))/SUMIFS(Actuals!$F:$F,Actuals!$A:$A,$A601,Actuals!$D:$D,$D601,Actuals!$B:$B,EOMONTH(DATE(2024,$C601-1,1),0)),
 SUMIFS(Actuals!$F:$F,Actuals!$A:$A,$A601,Actuals!$D:$D,$D601,Actuals!$B:$B,EOMONTH(DATE(2025,$C601-2,1),0))/SUMIFS(Actuals!$F:$F,Actuals!$A:$A,$A601,Actuals!$D:$D,$D601,Actuals!$B:$B,EOMONTH(DATE(2024,$C601-2,1),0)),
 SUMIFS(Actuals!$F:$F,Actuals!$A:$A,$A601,Actuals!$D:$D,$D601,Actuals!$B:$B,EOMONTH(DATE(2025,$C601-3,1),0))/SUMIFS(Actuals!$F:$F,Actuals!$A:$A,$A601,Actuals!$D:$D,$D601,Actuals!$B:$B,EOMONTH(DATE(2024,$C601-3,1),0))
)</f>
        <v>1.023687443491168</v>
      </c>
      <c r="P601" s="29">
        <f t="shared" si="54"/>
        <v>806035.01163710549</v>
      </c>
      <c r="Q601" s="2">
        <f t="shared" si="55"/>
        <v>0.19493424980083635</v>
      </c>
      <c r="R601" s="29" t="str">
        <f t="shared" si="56"/>
        <v>1 train date (May-Aug)</v>
      </c>
      <c r="S601" s="29">
        <f t="shared" si="57"/>
        <v>0.93215158223729411</v>
      </c>
      <c r="T601" s="29">
        <f t="shared" si="58"/>
        <v>747711.12076203432</v>
      </c>
      <c r="U601" s="2">
        <f t="shared" si="59"/>
        <v>0.10846999727820966</v>
      </c>
    </row>
    <row r="602" spans="1:21">
      <c r="A602">
        <v>9692</v>
      </c>
      <c r="B602" s="1">
        <v>45930</v>
      </c>
      <c r="C602">
        <v>7</v>
      </c>
      <c r="D602">
        <v>51</v>
      </c>
      <c r="E602" t="s">
        <v>7</v>
      </c>
      <c r="F602" s="3">
        <v>757214.16404792853</v>
      </c>
      <c r="G602" s="3">
        <v>674543.4</v>
      </c>
      <c r="H602">
        <v>2</v>
      </c>
      <c r="I602" s="3">
        <v>82670.764047928504</v>
      </c>
      <c r="J602" s="3">
        <v>82670.764047928504</v>
      </c>
      <c r="K602" s="2">
        <v>0.122558109749393</v>
      </c>
      <c r="L602" s="6">
        <v>0.122558109749393</v>
      </c>
      <c r="M602" t="s">
        <v>38</v>
      </c>
      <c r="N602">
        <f>SUMIFS(Actuals!$F:$F,Actuals!$A:$A,$A602,Actuals!$D:$D,$D602,Actuals!$B:$B,EDATE($B602,-12))</f>
        <v>787383.9</v>
      </c>
      <c r="O602">
        <f>AVERAGE(SUMIFS(Actuals!$F:$F,Actuals!$A:$A,$A602,Actuals!$D:$D,$D602,Actuals!$B:$B,EOMONTH(DATE(2025,$C602-1,1),0))/SUMIFS(Actuals!$F:$F,Actuals!$A:$A,$A602,Actuals!$D:$D,$D602,Actuals!$B:$B,EOMONTH(DATE(2024,$C602-1,1),0)),
 SUMIFS(Actuals!$F:$F,Actuals!$A:$A,$A602,Actuals!$D:$D,$D602,Actuals!$B:$B,EOMONTH(DATE(2025,$C602-2,1),0))/SUMIFS(Actuals!$F:$F,Actuals!$A:$A,$A602,Actuals!$D:$D,$D602,Actuals!$B:$B,EOMONTH(DATE(2024,$C602-2,1),0)),
 SUMIFS(Actuals!$F:$F,Actuals!$A:$A,$A602,Actuals!$D:$D,$D602,Actuals!$B:$B,EOMONTH(DATE(2025,$C602-3,1),0))/SUMIFS(Actuals!$F:$F,Actuals!$A:$A,$A602,Actuals!$D:$D,$D602,Actuals!$B:$B,EOMONTH(DATE(2024,$C602-3,1),0))
)</f>
        <v>1.0308587701750573</v>
      </c>
      <c r="P602" s="29">
        <f t="shared" si="54"/>
        <v>811681.59880964039</v>
      </c>
      <c r="Q602" s="2">
        <f t="shared" si="55"/>
        <v>0.20330522663128919</v>
      </c>
      <c r="R602" s="29" t="str">
        <f t="shared" si="56"/>
        <v>1 train date (May-Aug)</v>
      </c>
      <c r="S602" s="29">
        <f t="shared" si="57"/>
        <v>0.93215158223729411</v>
      </c>
      <c r="T602" s="29">
        <f t="shared" si="58"/>
        <v>705838.38110976655</v>
      </c>
      <c r="U602" s="2">
        <f t="shared" si="59"/>
        <v>4.6394318156202437E-2</v>
      </c>
    </row>
    <row r="603" spans="1:21">
      <c r="A603">
        <v>9692</v>
      </c>
      <c r="B603" s="1">
        <v>45930</v>
      </c>
      <c r="C603">
        <v>8</v>
      </c>
      <c r="D603">
        <v>51</v>
      </c>
      <c r="E603" t="s">
        <v>7</v>
      </c>
      <c r="F603" s="3">
        <v>715308.10264884448</v>
      </c>
      <c r="G603" s="3">
        <v>674543.4</v>
      </c>
      <c r="H603">
        <v>1</v>
      </c>
      <c r="I603" s="3">
        <v>40764.702648844454</v>
      </c>
      <c r="J603" s="3">
        <v>40764.702648844454</v>
      </c>
      <c r="K603" s="2">
        <v>6.0433031660890098E-2</v>
      </c>
      <c r="L603" s="6">
        <v>6.0433031660890098E-2</v>
      </c>
      <c r="M603" t="s">
        <v>38</v>
      </c>
      <c r="N603">
        <f>SUMIFS(Actuals!$F:$F,Actuals!$A:$A,$A603,Actuals!$D:$D,$D603,Actuals!$B:$B,EDATE($B603,-12))</f>
        <v>787383.9</v>
      </c>
      <c r="O603">
        <f>AVERAGE(SUMIFS(Actuals!$F:$F,Actuals!$A:$A,$A603,Actuals!$D:$D,$D603,Actuals!$B:$B,EOMONTH(DATE(2025,$C603-1,1),0))/SUMIFS(Actuals!$F:$F,Actuals!$A:$A,$A603,Actuals!$D:$D,$D603,Actuals!$B:$B,EOMONTH(DATE(2024,$C603-1,1),0)),
 SUMIFS(Actuals!$F:$F,Actuals!$A:$A,$A603,Actuals!$D:$D,$D603,Actuals!$B:$B,EOMONTH(DATE(2025,$C603-2,1),0))/SUMIFS(Actuals!$F:$F,Actuals!$A:$A,$A603,Actuals!$D:$D,$D603,Actuals!$B:$B,EOMONTH(DATE(2024,$C603-2,1),0)),
 SUMIFS(Actuals!$F:$F,Actuals!$A:$A,$A603,Actuals!$D:$D,$D603,Actuals!$B:$B,EOMONTH(DATE(2025,$C603-3,1),0))/SUMIFS(Actuals!$F:$F,Actuals!$A:$A,$A603,Actuals!$D:$D,$D603,Actuals!$B:$B,EOMONTH(DATE(2024,$C603-3,1),0))
)</f>
        <v>0.97313111688991982</v>
      </c>
      <c r="P603" s="29">
        <f t="shared" si="54"/>
        <v>766227.77402814094</v>
      </c>
      <c r="Q603" s="2">
        <f t="shared" si="55"/>
        <v>0.13592064502912771</v>
      </c>
      <c r="R603" s="29" t="str">
        <f t="shared" si="56"/>
        <v>1 train date (May-Aug)</v>
      </c>
      <c r="S603" s="29">
        <f t="shared" si="57"/>
        <v>0.93215158223729411</v>
      </c>
      <c r="T603" s="29">
        <f t="shared" si="58"/>
        <v>666775.5796712772</v>
      </c>
      <c r="U603" s="2">
        <f t="shared" si="59"/>
        <v>1.1515671680610653E-2</v>
      </c>
    </row>
    <row r="604" spans="1:21">
      <c r="A604">
        <v>9692</v>
      </c>
      <c r="B604" s="1">
        <v>45930</v>
      </c>
      <c r="C604">
        <v>9</v>
      </c>
      <c r="D604">
        <v>51</v>
      </c>
      <c r="E604" t="s">
        <v>7</v>
      </c>
      <c r="F604" s="3">
        <v>736571.27571903786</v>
      </c>
      <c r="G604" s="3">
        <v>674543.4</v>
      </c>
      <c r="H604">
        <v>0</v>
      </c>
      <c r="I604" s="3">
        <v>62027.875719037838</v>
      </c>
      <c r="J604" s="3">
        <v>62027.875719037838</v>
      </c>
      <c r="K604" s="2">
        <v>9.1955351900319296E-2</v>
      </c>
      <c r="L604" s="6">
        <v>9.1955351900319296E-2</v>
      </c>
      <c r="M604" t="s">
        <v>38</v>
      </c>
      <c r="N604">
        <f>SUMIFS(Actuals!$F:$F,Actuals!$A:$A,$A604,Actuals!$D:$D,$D604,Actuals!$B:$B,EDATE($B604,-12))</f>
        <v>787383.9</v>
      </c>
      <c r="O604">
        <f>AVERAGE(SUMIFS(Actuals!$F:$F,Actuals!$A:$A,$A604,Actuals!$D:$D,$D604,Actuals!$B:$B,EOMONTH(DATE(2025,$C604-1,1),0))/SUMIFS(Actuals!$F:$F,Actuals!$A:$A,$A604,Actuals!$D:$D,$D604,Actuals!$B:$B,EOMONTH(DATE(2024,$C604-1,1),0)),
 SUMIFS(Actuals!$F:$F,Actuals!$A:$A,$A604,Actuals!$D:$D,$D604,Actuals!$B:$B,EOMONTH(DATE(2025,$C604-2,1),0))/SUMIFS(Actuals!$F:$F,Actuals!$A:$A,$A604,Actuals!$D:$D,$D604,Actuals!$B:$B,EOMONTH(DATE(2024,$C604-2,1),0)),
 SUMIFS(Actuals!$F:$F,Actuals!$A:$A,$A604,Actuals!$D:$D,$D604,Actuals!$B:$B,EOMONTH(DATE(2025,$C604-3,1),0))/SUMIFS(Actuals!$F:$F,Actuals!$A:$A,$A604,Actuals!$D:$D,$D604,Actuals!$B:$B,EOMONTH(DATE(2024,$C604-3,1),0))
)</f>
        <v>1.0271965941099477</v>
      </c>
      <c r="P604" s="29">
        <f t="shared" si="54"/>
        <v>808798.06033700763</v>
      </c>
      <c r="Q604" s="2">
        <f t="shared" si="55"/>
        <v>0.19903042611788596</v>
      </c>
      <c r="R604" s="29" t="str">
        <f t="shared" si="56"/>
        <v>2 Test data (Sep-Nov)</v>
      </c>
      <c r="S604" s="29">
        <f t="shared" si="57"/>
        <v>0.93215158223729411</v>
      </c>
      <c r="T604" s="29">
        <f t="shared" si="58"/>
        <v>686596.08009204338</v>
      </c>
      <c r="U604" s="2">
        <f t="shared" si="59"/>
        <v>1.7867909006363949E-2</v>
      </c>
    </row>
    <row r="605" spans="1:21">
      <c r="A605">
        <v>9692</v>
      </c>
      <c r="B605" s="1">
        <v>45961</v>
      </c>
      <c r="C605">
        <v>5</v>
      </c>
      <c r="D605">
        <v>51</v>
      </c>
      <c r="E605" t="s">
        <v>7</v>
      </c>
      <c r="F605" s="3">
        <v>1016840.7225333229</v>
      </c>
      <c r="G605" s="3">
        <v>1021878.8999999999</v>
      </c>
      <c r="H605">
        <v>5</v>
      </c>
      <c r="I605" s="3">
        <v>-5038.1774666770361</v>
      </c>
      <c r="J605" s="3">
        <v>5038.1774666770361</v>
      </c>
      <c r="K605" s="2">
        <v>4.9303077563075601E-3</v>
      </c>
      <c r="L605" s="6">
        <v>-4.9303077563075601E-3</v>
      </c>
      <c r="M605" t="s">
        <v>38</v>
      </c>
      <c r="N605">
        <f>SUMIFS(Actuals!$F:$F,Actuals!$A:$A,$A605,Actuals!$D:$D,$D605,Actuals!$B:$B,EDATE($B605,-12))</f>
        <v>1003510.2</v>
      </c>
      <c r="O605">
        <f>AVERAGE(SUMIFS(Actuals!$F:$F,Actuals!$A:$A,$A605,Actuals!$D:$D,$D605,Actuals!$B:$B,EOMONTH(DATE(2025,$C605-1,1),0))/SUMIFS(Actuals!$F:$F,Actuals!$A:$A,$A605,Actuals!$D:$D,$D605,Actuals!$B:$B,EOMONTH(DATE(2024,$C605-1,1),0)),
 SUMIFS(Actuals!$F:$F,Actuals!$A:$A,$A605,Actuals!$D:$D,$D605,Actuals!$B:$B,EOMONTH(DATE(2025,$C605-2,1),0))/SUMIFS(Actuals!$F:$F,Actuals!$A:$A,$A605,Actuals!$D:$D,$D605,Actuals!$B:$B,EOMONTH(DATE(2024,$C605-2,1),0)),
 SUMIFS(Actuals!$F:$F,Actuals!$A:$A,$A605,Actuals!$D:$D,$D605,Actuals!$B:$B,EOMONTH(DATE(2025,$C605-3,1),0))/SUMIFS(Actuals!$F:$F,Actuals!$A:$A,$A605,Actuals!$D:$D,$D605,Actuals!$B:$B,EOMONTH(DATE(2024,$C605-3,1),0))
)</f>
        <v>0.97750890045396321</v>
      </c>
      <c r="P605" s="29">
        <f t="shared" si="54"/>
        <v>980940.15219633665</v>
      </c>
      <c r="Q605" s="2">
        <f t="shared" si="55"/>
        <v>4.0062230273727399E-2</v>
      </c>
      <c r="R605" s="29" t="str">
        <f t="shared" si="56"/>
        <v>1 train date (May-Aug)</v>
      </c>
      <c r="S605" s="29">
        <f t="shared" si="57"/>
        <v>0.93215158223729411</v>
      </c>
      <c r="T605" s="29">
        <f t="shared" si="58"/>
        <v>947849.68839275022</v>
      </c>
      <c r="U605" s="2">
        <f t="shared" si="59"/>
        <v>7.2444211938664835E-2</v>
      </c>
    </row>
    <row r="606" spans="1:21">
      <c r="A606">
        <v>9692</v>
      </c>
      <c r="B606" s="1">
        <v>45961</v>
      </c>
      <c r="C606">
        <v>6</v>
      </c>
      <c r="D606">
        <v>51</v>
      </c>
      <c r="E606" t="s">
        <v>7</v>
      </c>
      <c r="F606" s="3">
        <v>967500</v>
      </c>
      <c r="G606" s="3">
        <v>1021878.8999999999</v>
      </c>
      <c r="H606">
        <v>4</v>
      </c>
      <c r="I606" s="3">
        <v>-54378.899999999907</v>
      </c>
      <c r="J606" s="3">
        <v>54378.899999999907</v>
      </c>
      <c r="K606" s="2">
        <v>5.3214622593733898E-2</v>
      </c>
      <c r="L606" s="6">
        <v>-5.3214622593733898E-2</v>
      </c>
      <c r="M606" t="s">
        <v>38</v>
      </c>
      <c r="N606">
        <f>SUMIFS(Actuals!$F:$F,Actuals!$A:$A,$A606,Actuals!$D:$D,$D606,Actuals!$B:$B,EDATE($B606,-12))</f>
        <v>1003510.2</v>
      </c>
      <c r="O606">
        <f>AVERAGE(SUMIFS(Actuals!$F:$F,Actuals!$A:$A,$A606,Actuals!$D:$D,$D606,Actuals!$B:$B,EOMONTH(DATE(2025,$C606-1,1),0))/SUMIFS(Actuals!$F:$F,Actuals!$A:$A,$A606,Actuals!$D:$D,$D606,Actuals!$B:$B,EOMONTH(DATE(2024,$C606-1,1),0)),
 SUMIFS(Actuals!$F:$F,Actuals!$A:$A,$A606,Actuals!$D:$D,$D606,Actuals!$B:$B,EOMONTH(DATE(2025,$C606-2,1),0))/SUMIFS(Actuals!$F:$F,Actuals!$A:$A,$A606,Actuals!$D:$D,$D606,Actuals!$B:$B,EOMONTH(DATE(2024,$C606-2,1),0)),
 SUMIFS(Actuals!$F:$F,Actuals!$A:$A,$A606,Actuals!$D:$D,$D606,Actuals!$B:$B,EOMONTH(DATE(2025,$C606-3,1),0))/SUMIFS(Actuals!$F:$F,Actuals!$A:$A,$A606,Actuals!$D:$D,$D606,Actuals!$B:$B,EOMONTH(DATE(2024,$C606-3,1),0))
)</f>
        <v>1.023687443491168</v>
      </c>
      <c r="P606" s="29">
        <f t="shared" si="54"/>
        <v>1027280.7911553107</v>
      </c>
      <c r="Q606" s="2">
        <f t="shared" si="55"/>
        <v>5.2862341666030984E-3</v>
      </c>
      <c r="R606" s="29" t="str">
        <f t="shared" si="56"/>
        <v>1 train date (May-Aug)</v>
      </c>
      <c r="S606" s="29">
        <f t="shared" si="57"/>
        <v>0.93215158223729411</v>
      </c>
      <c r="T606" s="29">
        <f t="shared" si="58"/>
        <v>901856.65581458202</v>
      </c>
      <c r="U606" s="2">
        <f t="shared" si="59"/>
        <v>0.1174525124116154</v>
      </c>
    </row>
    <row r="607" spans="1:21">
      <c r="A607">
        <v>9692</v>
      </c>
      <c r="B607" s="1">
        <v>45961</v>
      </c>
      <c r="C607">
        <v>7</v>
      </c>
      <c r="D607">
        <v>51</v>
      </c>
      <c r="E607" t="s">
        <v>7</v>
      </c>
      <c r="F607" s="3">
        <v>1035000</v>
      </c>
      <c r="G607" s="3">
        <v>1021878.8999999999</v>
      </c>
      <c r="H607">
        <v>3</v>
      </c>
      <c r="I607" s="3">
        <v>13121.100000000093</v>
      </c>
      <c r="J607" s="3">
        <v>13121.100000000093</v>
      </c>
      <c r="K607" s="2">
        <v>1.28401711787963E-2</v>
      </c>
      <c r="L607" s="6">
        <v>1.28401711787963E-2</v>
      </c>
      <c r="M607" t="s">
        <v>38</v>
      </c>
      <c r="N607">
        <f>SUMIFS(Actuals!$F:$F,Actuals!$A:$A,$A607,Actuals!$D:$D,$D607,Actuals!$B:$B,EDATE($B607,-12))</f>
        <v>1003510.2</v>
      </c>
      <c r="O607">
        <f>AVERAGE(SUMIFS(Actuals!$F:$F,Actuals!$A:$A,$A607,Actuals!$D:$D,$D607,Actuals!$B:$B,EOMONTH(DATE(2025,$C607-1,1),0))/SUMIFS(Actuals!$F:$F,Actuals!$A:$A,$A607,Actuals!$D:$D,$D607,Actuals!$B:$B,EOMONTH(DATE(2024,$C607-1,1),0)),
 SUMIFS(Actuals!$F:$F,Actuals!$A:$A,$A607,Actuals!$D:$D,$D607,Actuals!$B:$B,EOMONTH(DATE(2025,$C607-2,1),0))/SUMIFS(Actuals!$F:$F,Actuals!$A:$A,$A607,Actuals!$D:$D,$D607,Actuals!$B:$B,EOMONTH(DATE(2024,$C607-2,1),0)),
 SUMIFS(Actuals!$F:$F,Actuals!$A:$A,$A607,Actuals!$D:$D,$D607,Actuals!$B:$B,EOMONTH(DATE(2025,$C607-3,1),0))/SUMIFS(Actuals!$F:$F,Actuals!$A:$A,$A607,Actuals!$D:$D,$D607,Actuals!$B:$B,EOMONTH(DATE(2024,$C607-3,1),0))
)</f>
        <v>1.0308587701750573</v>
      </c>
      <c r="P607" s="29">
        <f t="shared" si="54"/>
        <v>1034477.2906301258</v>
      </c>
      <c r="Q607" s="2">
        <f t="shared" si="55"/>
        <v>1.2328653258351733E-2</v>
      </c>
      <c r="R607" s="29" t="str">
        <f t="shared" si="56"/>
        <v>1 train date (May-Aug)</v>
      </c>
      <c r="S607" s="29">
        <f t="shared" si="57"/>
        <v>0.93215158223729411</v>
      </c>
      <c r="T607" s="29">
        <f t="shared" si="58"/>
        <v>964776.88761559944</v>
      </c>
      <c r="U607" s="2">
        <f t="shared" si="59"/>
        <v>5.5879431882193159E-2</v>
      </c>
    </row>
    <row r="608" spans="1:21">
      <c r="A608">
        <v>9692</v>
      </c>
      <c r="B608" s="1">
        <v>45961</v>
      </c>
      <c r="C608">
        <v>8</v>
      </c>
      <c r="D608">
        <v>51</v>
      </c>
      <c r="E608" t="s">
        <v>7</v>
      </c>
      <c r="F608" s="3">
        <v>947533.14969717129</v>
      </c>
      <c r="G608" s="3">
        <v>1021878.8999999999</v>
      </c>
      <c r="H608">
        <v>2</v>
      </c>
      <c r="I608" s="3">
        <v>-74345.750302828616</v>
      </c>
      <c r="J608" s="3">
        <v>74345.750302828616</v>
      </c>
      <c r="K608" s="2">
        <v>7.27539733943314E-2</v>
      </c>
      <c r="L608" s="6">
        <v>-7.27539733943314E-2</v>
      </c>
      <c r="M608" t="s">
        <v>38</v>
      </c>
      <c r="N608">
        <f>SUMIFS(Actuals!$F:$F,Actuals!$A:$A,$A608,Actuals!$D:$D,$D608,Actuals!$B:$B,EDATE($B608,-12))</f>
        <v>1003510.2</v>
      </c>
      <c r="O608">
        <f>AVERAGE(SUMIFS(Actuals!$F:$F,Actuals!$A:$A,$A608,Actuals!$D:$D,$D608,Actuals!$B:$B,EOMONTH(DATE(2025,$C608-1,1),0))/SUMIFS(Actuals!$F:$F,Actuals!$A:$A,$A608,Actuals!$D:$D,$D608,Actuals!$B:$B,EOMONTH(DATE(2024,$C608-1,1),0)),
 SUMIFS(Actuals!$F:$F,Actuals!$A:$A,$A608,Actuals!$D:$D,$D608,Actuals!$B:$B,EOMONTH(DATE(2025,$C608-2,1),0))/SUMIFS(Actuals!$F:$F,Actuals!$A:$A,$A608,Actuals!$D:$D,$D608,Actuals!$B:$B,EOMONTH(DATE(2024,$C608-2,1),0)),
 SUMIFS(Actuals!$F:$F,Actuals!$A:$A,$A608,Actuals!$D:$D,$D608,Actuals!$B:$B,EOMONTH(DATE(2025,$C608-3,1),0))/SUMIFS(Actuals!$F:$F,Actuals!$A:$A,$A608,Actuals!$D:$D,$D608,Actuals!$B:$B,EOMONTH(DATE(2024,$C608-3,1),0))
)</f>
        <v>0.97313111688991982</v>
      </c>
      <c r="P608" s="29">
        <f t="shared" si="54"/>
        <v>976547.00173642673</v>
      </c>
      <c r="Q608" s="2">
        <f t="shared" si="55"/>
        <v>4.4361321349891056E-2</v>
      </c>
      <c r="R608" s="29" t="str">
        <f t="shared" si="56"/>
        <v>1 train date (May-Aug)</v>
      </c>
      <c r="S608" s="29">
        <f t="shared" si="57"/>
        <v>0.93215158223729411</v>
      </c>
      <c r="T608" s="29">
        <f t="shared" si="58"/>
        <v>883244.52471250505</v>
      </c>
      <c r="U608" s="2">
        <f t="shared" si="59"/>
        <v>0.13566614917628192</v>
      </c>
    </row>
    <row r="609" spans="1:21">
      <c r="A609">
        <v>9692</v>
      </c>
      <c r="B609" s="1">
        <v>45961</v>
      </c>
      <c r="C609">
        <v>9</v>
      </c>
      <c r="D609">
        <v>51</v>
      </c>
      <c r="E609" t="s">
        <v>7</v>
      </c>
      <c r="F609" s="3">
        <v>1035000</v>
      </c>
      <c r="G609" s="3">
        <v>1021878.8999999999</v>
      </c>
      <c r="H609">
        <v>1</v>
      </c>
      <c r="I609" s="3">
        <v>13121.100000000093</v>
      </c>
      <c r="J609" s="3">
        <v>13121.100000000093</v>
      </c>
      <c r="K609" s="2">
        <v>1.28401711787963E-2</v>
      </c>
      <c r="L609" s="6">
        <v>1.28401711787963E-2</v>
      </c>
      <c r="M609" t="s">
        <v>38</v>
      </c>
      <c r="N609">
        <f>SUMIFS(Actuals!$F:$F,Actuals!$A:$A,$A609,Actuals!$D:$D,$D609,Actuals!$B:$B,EDATE($B609,-12))</f>
        <v>1003510.2</v>
      </c>
      <c r="O609">
        <f>AVERAGE(SUMIFS(Actuals!$F:$F,Actuals!$A:$A,$A609,Actuals!$D:$D,$D609,Actuals!$B:$B,EOMONTH(DATE(2025,$C609-1,1),0))/SUMIFS(Actuals!$F:$F,Actuals!$A:$A,$A609,Actuals!$D:$D,$D609,Actuals!$B:$B,EOMONTH(DATE(2024,$C609-1,1),0)),
 SUMIFS(Actuals!$F:$F,Actuals!$A:$A,$A609,Actuals!$D:$D,$D609,Actuals!$B:$B,EOMONTH(DATE(2025,$C609-2,1),0))/SUMIFS(Actuals!$F:$F,Actuals!$A:$A,$A609,Actuals!$D:$D,$D609,Actuals!$B:$B,EOMONTH(DATE(2024,$C609-2,1),0)),
 SUMIFS(Actuals!$F:$F,Actuals!$A:$A,$A609,Actuals!$D:$D,$D609,Actuals!$B:$B,EOMONTH(DATE(2025,$C609-3,1),0))/SUMIFS(Actuals!$F:$F,Actuals!$A:$A,$A609,Actuals!$D:$D,$D609,Actuals!$B:$B,EOMONTH(DATE(2024,$C609-3,1),0))
)</f>
        <v>1.0271965941099477</v>
      </c>
      <c r="P609" s="29">
        <f t="shared" si="54"/>
        <v>1030802.2595945924</v>
      </c>
      <c r="Q609" s="2">
        <f t="shared" si="55"/>
        <v>8.7323063374656982E-3</v>
      </c>
      <c r="R609" s="29" t="str">
        <f t="shared" si="56"/>
        <v>2 Test data (Sep-Nov)</v>
      </c>
      <c r="S609" s="29">
        <f t="shared" si="57"/>
        <v>0.93215158223729411</v>
      </c>
      <c r="T609" s="29">
        <f t="shared" si="58"/>
        <v>964776.88761559944</v>
      </c>
      <c r="U609" s="2">
        <f t="shared" si="59"/>
        <v>5.5879431882193159E-2</v>
      </c>
    </row>
    <row r="610" spans="1:21">
      <c r="A610">
        <v>9692</v>
      </c>
      <c r="B610" s="1">
        <v>45961</v>
      </c>
      <c r="C610">
        <v>10</v>
      </c>
      <c r="D610">
        <v>51</v>
      </c>
      <c r="E610" t="s">
        <v>7</v>
      </c>
      <c r="F610" s="3">
        <v>1035000</v>
      </c>
      <c r="G610" s="3">
        <v>1021878.8999999999</v>
      </c>
      <c r="H610">
        <v>0</v>
      </c>
      <c r="I610" s="3">
        <v>13121.100000000093</v>
      </c>
      <c r="J610" s="3">
        <v>13121.100000000093</v>
      </c>
      <c r="K610" s="2">
        <v>1.28401711787963E-2</v>
      </c>
      <c r="L610" s="6">
        <v>1.28401711787963E-2</v>
      </c>
      <c r="M610" t="s">
        <v>38</v>
      </c>
      <c r="N610">
        <f>SUMIFS(Actuals!$F:$F,Actuals!$A:$A,$A610,Actuals!$D:$D,$D610,Actuals!$B:$B,EDATE($B610,-12))</f>
        <v>1003510.2</v>
      </c>
      <c r="O610">
        <f>AVERAGE(SUMIFS(Actuals!$F:$F,Actuals!$A:$A,$A610,Actuals!$D:$D,$D610,Actuals!$B:$B,EOMONTH(DATE(2025,$C610-1,1),0))/SUMIFS(Actuals!$F:$F,Actuals!$A:$A,$A610,Actuals!$D:$D,$D610,Actuals!$B:$B,EOMONTH(DATE(2024,$C610-1,1),0)),
 SUMIFS(Actuals!$F:$F,Actuals!$A:$A,$A610,Actuals!$D:$D,$D610,Actuals!$B:$B,EOMONTH(DATE(2025,$C610-2,1),0))/SUMIFS(Actuals!$F:$F,Actuals!$A:$A,$A610,Actuals!$D:$D,$D610,Actuals!$B:$B,EOMONTH(DATE(2024,$C610-2,1),0)),
 SUMIFS(Actuals!$F:$F,Actuals!$A:$A,$A610,Actuals!$D:$D,$D610,Actuals!$B:$B,EOMONTH(DATE(2025,$C610-3,1),0))/SUMIFS(Actuals!$F:$F,Actuals!$A:$A,$A610,Actuals!$D:$D,$D610,Actuals!$B:$B,EOMONTH(DATE(2024,$C610-3,1),0))
)</f>
        <v>0.95424026594153333</v>
      </c>
      <c r="P610" s="29">
        <f t="shared" si="54"/>
        <v>957589.8401230413</v>
      </c>
      <c r="Q610" s="2">
        <f t="shared" si="55"/>
        <v>6.2912601362997728E-2</v>
      </c>
      <c r="R610" s="29" t="str">
        <f t="shared" si="56"/>
        <v>2 Test data (Sep-Nov)</v>
      </c>
      <c r="S610" s="29">
        <f t="shared" si="57"/>
        <v>0.93215158223729411</v>
      </c>
      <c r="T610" s="29">
        <f t="shared" si="58"/>
        <v>964776.88761559944</v>
      </c>
      <c r="U610" s="2">
        <f t="shared" si="59"/>
        <v>5.5879431882193159E-2</v>
      </c>
    </row>
    <row r="611" spans="1:21">
      <c r="A611">
        <v>9692</v>
      </c>
      <c r="B611" s="1">
        <v>45991</v>
      </c>
      <c r="C611">
        <v>5</v>
      </c>
      <c r="D611">
        <v>51</v>
      </c>
      <c r="E611" t="s">
        <v>7</v>
      </c>
      <c r="F611" s="3">
        <v>858274.62878478307</v>
      </c>
      <c r="G611" s="3">
        <v>691451.1</v>
      </c>
      <c r="H611">
        <v>6</v>
      </c>
      <c r="I611" s="3">
        <v>166823.52878478309</v>
      </c>
      <c r="J611" s="3">
        <v>166823.52878478309</v>
      </c>
      <c r="K611" s="2">
        <v>0.241265837576631</v>
      </c>
      <c r="L611" s="6">
        <v>0.241265837576631</v>
      </c>
      <c r="M611" t="s">
        <v>38</v>
      </c>
      <c r="N611">
        <f>SUMIFS(Actuals!$F:$F,Actuals!$A:$A,$A611,Actuals!$D:$D,$D611,Actuals!$B:$B,EDATE($B611,-12))</f>
        <v>705462.6</v>
      </c>
      <c r="O611">
        <f>AVERAGE(SUMIFS(Actuals!$F:$F,Actuals!$A:$A,$A611,Actuals!$D:$D,$D611,Actuals!$B:$B,EOMONTH(DATE(2025,$C611-1,1),0))/SUMIFS(Actuals!$F:$F,Actuals!$A:$A,$A611,Actuals!$D:$D,$D611,Actuals!$B:$B,EOMONTH(DATE(2024,$C611-1,1),0)),
 SUMIFS(Actuals!$F:$F,Actuals!$A:$A,$A611,Actuals!$D:$D,$D611,Actuals!$B:$B,EOMONTH(DATE(2025,$C611-2,1),0))/SUMIFS(Actuals!$F:$F,Actuals!$A:$A,$A611,Actuals!$D:$D,$D611,Actuals!$B:$B,EOMONTH(DATE(2024,$C611-2,1),0)),
 SUMIFS(Actuals!$F:$F,Actuals!$A:$A,$A611,Actuals!$D:$D,$D611,Actuals!$B:$B,EOMONTH(DATE(2025,$C611-3,1),0))/SUMIFS(Actuals!$F:$F,Actuals!$A:$A,$A611,Actuals!$D:$D,$D611,Actuals!$B:$B,EOMONTH(DATE(2024,$C611-3,1),0))
)</f>
        <v>0.97750890045396321</v>
      </c>
      <c r="P611" s="29">
        <f t="shared" si="54"/>
        <v>689595.97043739399</v>
      </c>
      <c r="Q611" s="2">
        <f t="shared" si="55"/>
        <v>2.6829512059580026E-3</v>
      </c>
      <c r="R611" s="29" t="str">
        <f t="shared" si="56"/>
        <v>1 train date (May-Aug)</v>
      </c>
      <c r="S611" s="29">
        <f t="shared" si="57"/>
        <v>0.93215158223729411</v>
      </c>
      <c r="T611" s="29">
        <f t="shared" si="58"/>
        <v>800042.05321586179</v>
      </c>
      <c r="U611" s="2">
        <f t="shared" si="59"/>
        <v>0.15704791447415706</v>
      </c>
    </row>
    <row r="612" spans="1:21">
      <c r="A612">
        <v>9692</v>
      </c>
      <c r="B612" s="1">
        <v>45991</v>
      </c>
      <c r="C612">
        <v>6</v>
      </c>
      <c r="D612">
        <v>51</v>
      </c>
      <c r="E612" t="s">
        <v>7</v>
      </c>
      <c r="F612" s="3">
        <v>831496.92012331693</v>
      </c>
      <c r="G612" s="3">
        <v>691451.1</v>
      </c>
      <c r="H612">
        <v>5</v>
      </c>
      <c r="I612" s="3">
        <v>140045.82012331695</v>
      </c>
      <c r="J612" s="3">
        <v>140045.82012331695</v>
      </c>
      <c r="K612" s="2">
        <v>0.20253900835983499</v>
      </c>
      <c r="L612" s="6">
        <v>0.20253900835983499</v>
      </c>
      <c r="M612" t="s">
        <v>38</v>
      </c>
      <c r="N612">
        <f>SUMIFS(Actuals!$F:$F,Actuals!$A:$A,$A612,Actuals!$D:$D,$D612,Actuals!$B:$B,EDATE($B612,-12))</f>
        <v>705462.6</v>
      </c>
      <c r="O612">
        <f>AVERAGE(SUMIFS(Actuals!$F:$F,Actuals!$A:$A,$A612,Actuals!$D:$D,$D612,Actuals!$B:$B,EOMONTH(DATE(2025,$C612-1,1),0))/SUMIFS(Actuals!$F:$F,Actuals!$A:$A,$A612,Actuals!$D:$D,$D612,Actuals!$B:$B,EOMONTH(DATE(2024,$C612-1,1),0)),
 SUMIFS(Actuals!$F:$F,Actuals!$A:$A,$A612,Actuals!$D:$D,$D612,Actuals!$B:$B,EOMONTH(DATE(2025,$C612-2,1),0))/SUMIFS(Actuals!$F:$F,Actuals!$A:$A,$A612,Actuals!$D:$D,$D612,Actuals!$B:$B,EOMONTH(DATE(2024,$C612-2,1),0)),
 SUMIFS(Actuals!$F:$F,Actuals!$A:$A,$A612,Actuals!$D:$D,$D612,Actuals!$B:$B,EOMONTH(DATE(2025,$C612-3,1),0))/SUMIFS(Actuals!$F:$F,Actuals!$A:$A,$A612,Actuals!$D:$D,$D612,Actuals!$B:$B,EOMONTH(DATE(2024,$C612-3,1),0))
)</f>
        <v>1.023687443491168</v>
      </c>
      <c r="P612" s="29">
        <f t="shared" si="54"/>
        <v>722173.20547263243</v>
      </c>
      <c r="Q612" s="2">
        <f t="shared" si="55"/>
        <v>4.4431349480292176E-2</v>
      </c>
      <c r="R612" s="29" t="str">
        <f t="shared" si="56"/>
        <v>1 train date (May-Aug)</v>
      </c>
      <c r="S612" s="29">
        <f t="shared" si="57"/>
        <v>0.93215158223729411</v>
      </c>
      <c r="T612" s="29">
        <f t="shared" si="58"/>
        <v>775081.16971838684</v>
      </c>
      <c r="U612" s="2">
        <f t="shared" si="59"/>
        <v>0.12094863934468665</v>
      </c>
    </row>
    <row r="613" spans="1:21">
      <c r="A613">
        <v>9692</v>
      </c>
      <c r="B613" s="1">
        <v>45991</v>
      </c>
      <c r="C613">
        <v>7</v>
      </c>
      <c r="D613">
        <v>51</v>
      </c>
      <c r="E613" t="s">
        <v>7</v>
      </c>
      <c r="F613" s="3">
        <v>783712.64641997847</v>
      </c>
      <c r="G613" s="3">
        <v>691451.1</v>
      </c>
      <c r="H613">
        <v>4</v>
      </c>
      <c r="I613" s="3">
        <v>92261.546419978491</v>
      </c>
      <c r="J613" s="3">
        <v>92261.546419978491</v>
      </c>
      <c r="K613" s="2">
        <v>0.13343177329528899</v>
      </c>
      <c r="L613" s="6">
        <v>0.13343177329528899</v>
      </c>
      <c r="M613" t="s">
        <v>38</v>
      </c>
      <c r="N613">
        <f>SUMIFS(Actuals!$F:$F,Actuals!$A:$A,$A613,Actuals!$D:$D,$D613,Actuals!$B:$B,EDATE($B613,-12))</f>
        <v>705462.6</v>
      </c>
      <c r="O613">
        <f>AVERAGE(SUMIFS(Actuals!$F:$F,Actuals!$A:$A,$A613,Actuals!$D:$D,$D613,Actuals!$B:$B,EOMONTH(DATE(2025,$C613-1,1),0))/SUMIFS(Actuals!$F:$F,Actuals!$A:$A,$A613,Actuals!$D:$D,$D613,Actuals!$B:$B,EOMONTH(DATE(2024,$C613-1,1),0)),
 SUMIFS(Actuals!$F:$F,Actuals!$A:$A,$A613,Actuals!$D:$D,$D613,Actuals!$B:$B,EOMONTH(DATE(2025,$C613-2,1),0))/SUMIFS(Actuals!$F:$F,Actuals!$A:$A,$A613,Actuals!$D:$D,$D613,Actuals!$B:$B,EOMONTH(DATE(2024,$C613-2,1),0)),
 SUMIFS(Actuals!$F:$F,Actuals!$A:$A,$A613,Actuals!$D:$D,$D613,Actuals!$B:$B,EOMONTH(DATE(2025,$C613-3,1),0))/SUMIFS(Actuals!$F:$F,Actuals!$A:$A,$A613,Actuals!$D:$D,$D613,Actuals!$B:$B,EOMONTH(DATE(2024,$C613-3,1),0))
)</f>
        <v>1.0308587701750573</v>
      </c>
      <c r="P613" s="29">
        <f t="shared" si="54"/>
        <v>727232.30824049842</v>
      </c>
      <c r="Q613" s="2">
        <f t="shared" si="55"/>
        <v>5.1747995253024315E-2</v>
      </c>
      <c r="R613" s="29" t="str">
        <f t="shared" si="56"/>
        <v>1 train date (May-Aug)</v>
      </c>
      <c r="S613" s="29">
        <f t="shared" si="57"/>
        <v>0.93215158223729411</v>
      </c>
      <c r="T613" s="29">
        <f t="shared" si="58"/>
        <v>730538.98337975994</v>
      </c>
      <c r="U613" s="2">
        <f t="shared" si="59"/>
        <v>5.6530220835226047E-2</v>
      </c>
    </row>
    <row r="614" spans="1:21">
      <c r="A614">
        <v>9692</v>
      </c>
      <c r="B614" s="1">
        <v>45991</v>
      </c>
      <c r="C614">
        <v>8</v>
      </c>
      <c r="D614">
        <v>51</v>
      </c>
      <c r="E614" t="s">
        <v>7</v>
      </c>
      <c r="F614" s="3">
        <v>829447.24966460711</v>
      </c>
      <c r="G614" s="3">
        <v>691451.1</v>
      </c>
      <c r="H614">
        <v>3</v>
      </c>
      <c r="I614" s="3">
        <v>137996.14966460713</v>
      </c>
      <c r="J614" s="3">
        <v>137996.14966460713</v>
      </c>
      <c r="K614" s="2">
        <v>0.199574705520907</v>
      </c>
      <c r="L614" s="6">
        <v>0.199574705520907</v>
      </c>
      <c r="M614" t="s">
        <v>38</v>
      </c>
      <c r="N614">
        <f>SUMIFS(Actuals!$F:$F,Actuals!$A:$A,$A614,Actuals!$D:$D,$D614,Actuals!$B:$B,EDATE($B614,-12))</f>
        <v>705462.6</v>
      </c>
      <c r="O614">
        <f>AVERAGE(SUMIFS(Actuals!$F:$F,Actuals!$A:$A,$A614,Actuals!$D:$D,$D614,Actuals!$B:$B,EOMONTH(DATE(2025,$C614-1,1),0))/SUMIFS(Actuals!$F:$F,Actuals!$A:$A,$A614,Actuals!$D:$D,$D614,Actuals!$B:$B,EOMONTH(DATE(2024,$C614-1,1),0)),
 SUMIFS(Actuals!$F:$F,Actuals!$A:$A,$A614,Actuals!$D:$D,$D614,Actuals!$B:$B,EOMONTH(DATE(2025,$C614-2,1),0))/SUMIFS(Actuals!$F:$F,Actuals!$A:$A,$A614,Actuals!$D:$D,$D614,Actuals!$B:$B,EOMONTH(DATE(2024,$C614-2,1),0)),
 SUMIFS(Actuals!$F:$F,Actuals!$A:$A,$A614,Actuals!$D:$D,$D614,Actuals!$B:$B,EOMONTH(DATE(2025,$C614-3,1),0))/SUMIFS(Actuals!$F:$F,Actuals!$A:$A,$A614,Actuals!$D:$D,$D614,Actuals!$B:$B,EOMONTH(DATE(2024,$C614-3,1),0))
)</f>
        <v>0.97313111688991982</v>
      </c>
      <c r="P614" s="29">
        <f t="shared" si="54"/>
        <v>686507.60786206671</v>
      </c>
      <c r="Q614" s="2">
        <f t="shared" si="55"/>
        <v>7.1494457640363385E-3</v>
      </c>
      <c r="R614" s="29" t="str">
        <f t="shared" si="56"/>
        <v>1 train date (May-Aug)</v>
      </c>
      <c r="S614" s="29">
        <f t="shared" si="57"/>
        <v>0.93215158223729411</v>
      </c>
      <c r="T614" s="29">
        <f t="shared" si="58"/>
        <v>773170.56615723541</v>
      </c>
      <c r="U614" s="2">
        <f t="shared" si="59"/>
        <v>0.11818545976314947</v>
      </c>
    </row>
    <row r="615" spans="1:21">
      <c r="A615">
        <v>9692</v>
      </c>
      <c r="B615" s="1">
        <v>45991</v>
      </c>
      <c r="C615">
        <v>9</v>
      </c>
      <c r="D615">
        <v>51</v>
      </c>
      <c r="E615" t="s">
        <v>7</v>
      </c>
      <c r="F615" s="3">
        <v>773122.66106092336</v>
      </c>
      <c r="G615" s="3">
        <v>691451.1</v>
      </c>
      <c r="H615">
        <v>2</v>
      </c>
      <c r="I615" s="3">
        <v>81671.561060923385</v>
      </c>
      <c r="J615" s="3">
        <v>81671.561060923385</v>
      </c>
      <c r="K615" s="2">
        <v>0.11811617779033599</v>
      </c>
      <c r="L615" s="6">
        <v>0.11811617779033599</v>
      </c>
      <c r="M615" t="s">
        <v>38</v>
      </c>
      <c r="N615">
        <f>SUMIFS(Actuals!$F:$F,Actuals!$A:$A,$A615,Actuals!$D:$D,$D615,Actuals!$B:$B,EDATE($B615,-12))</f>
        <v>705462.6</v>
      </c>
      <c r="O615">
        <f>AVERAGE(SUMIFS(Actuals!$F:$F,Actuals!$A:$A,$A615,Actuals!$D:$D,$D615,Actuals!$B:$B,EOMONTH(DATE(2025,$C615-1,1),0))/SUMIFS(Actuals!$F:$F,Actuals!$A:$A,$A615,Actuals!$D:$D,$D615,Actuals!$B:$B,EOMONTH(DATE(2024,$C615-1,1),0)),
 SUMIFS(Actuals!$F:$F,Actuals!$A:$A,$A615,Actuals!$D:$D,$D615,Actuals!$B:$B,EOMONTH(DATE(2025,$C615-2,1),0))/SUMIFS(Actuals!$F:$F,Actuals!$A:$A,$A615,Actuals!$D:$D,$D615,Actuals!$B:$B,EOMONTH(DATE(2024,$C615-2,1),0)),
 SUMIFS(Actuals!$F:$F,Actuals!$A:$A,$A615,Actuals!$D:$D,$D615,Actuals!$B:$B,EOMONTH(DATE(2025,$C615-3,1),0))/SUMIFS(Actuals!$F:$F,Actuals!$A:$A,$A615,Actuals!$D:$D,$D615,Actuals!$B:$B,EOMONTH(DATE(2024,$C615-3,1),0))
)</f>
        <v>1.0271965941099477</v>
      </c>
      <c r="P615" s="29">
        <f t="shared" si="54"/>
        <v>724648.7799919484</v>
      </c>
      <c r="Q615" s="2">
        <f t="shared" si="55"/>
        <v>4.8011609196873674E-2</v>
      </c>
      <c r="R615" s="29" t="str">
        <f t="shared" si="56"/>
        <v>2 Test data (Sep-Nov)</v>
      </c>
      <c r="S615" s="29">
        <f t="shared" si="57"/>
        <v>0.93215158223729411</v>
      </c>
      <c r="T615" s="29">
        <f t="shared" si="58"/>
        <v>720667.51177144691</v>
      </c>
      <c r="U615" s="2">
        <f t="shared" si="59"/>
        <v>4.2253764252377257E-2</v>
      </c>
    </row>
    <row r="616" spans="1:21">
      <c r="A616">
        <v>9692</v>
      </c>
      <c r="B616" s="1">
        <v>45991</v>
      </c>
      <c r="C616">
        <v>10</v>
      </c>
      <c r="D616">
        <v>51</v>
      </c>
      <c r="E616" t="s">
        <v>7</v>
      </c>
      <c r="F616" s="3">
        <v>729377.84770668542</v>
      </c>
      <c r="G616" s="3">
        <v>691451.1</v>
      </c>
      <c r="H616">
        <v>1</v>
      </c>
      <c r="I616" s="3">
        <v>37926.747706685448</v>
      </c>
      <c r="J616" s="3">
        <v>37926.747706685448</v>
      </c>
      <c r="K616" s="2">
        <v>5.4850947097611798E-2</v>
      </c>
      <c r="L616" s="6">
        <v>5.4850947097611798E-2</v>
      </c>
      <c r="M616" t="s">
        <v>38</v>
      </c>
      <c r="N616">
        <f>SUMIFS(Actuals!$F:$F,Actuals!$A:$A,$A616,Actuals!$D:$D,$D616,Actuals!$B:$B,EDATE($B616,-12))</f>
        <v>705462.6</v>
      </c>
      <c r="O616">
        <f>AVERAGE(SUMIFS(Actuals!$F:$F,Actuals!$A:$A,$A616,Actuals!$D:$D,$D616,Actuals!$B:$B,EOMONTH(DATE(2025,$C616-1,1),0))/SUMIFS(Actuals!$F:$F,Actuals!$A:$A,$A616,Actuals!$D:$D,$D616,Actuals!$B:$B,EOMONTH(DATE(2024,$C616-1,1),0)),
 SUMIFS(Actuals!$F:$F,Actuals!$A:$A,$A616,Actuals!$D:$D,$D616,Actuals!$B:$B,EOMONTH(DATE(2025,$C616-2,1),0))/SUMIFS(Actuals!$F:$F,Actuals!$A:$A,$A616,Actuals!$D:$D,$D616,Actuals!$B:$B,EOMONTH(DATE(2024,$C616-2,1),0)),
 SUMIFS(Actuals!$F:$F,Actuals!$A:$A,$A616,Actuals!$D:$D,$D616,Actuals!$B:$B,EOMONTH(DATE(2025,$C616-3,1),0))/SUMIFS(Actuals!$F:$F,Actuals!$A:$A,$A616,Actuals!$D:$D,$D616,Actuals!$B:$B,EOMONTH(DATE(2024,$C616-3,1),0))
)</f>
        <v>0.95424026594153333</v>
      </c>
      <c r="P616" s="29">
        <f t="shared" si="54"/>
        <v>673180.81903580553</v>
      </c>
      <c r="Q616" s="2">
        <f t="shared" si="55"/>
        <v>2.6423099137732876E-2</v>
      </c>
      <c r="R616" s="29" t="str">
        <f t="shared" si="56"/>
        <v>2 Test data (Sep-Nov)</v>
      </c>
      <c r="S616" s="29">
        <f t="shared" si="57"/>
        <v>0.93215158223729411</v>
      </c>
      <c r="T616" s="29">
        <f t="shared" si="58"/>
        <v>679890.71478861896</v>
      </c>
      <c r="U616" s="2">
        <f t="shared" si="59"/>
        <v>1.6719020638452979E-2</v>
      </c>
    </row>
    <row r="617" spans="1:21">
      <c r="A617">
        <v>9692</v>
      </c>
      <c r="B617" s="1">
        <v>45991</v>
      </c>
      <c r="C617">
        <v>11</v>
      </c>
      <c r="D617">
        <v>51</v>
      </c>
      <c r="E617" t="s">
        <v>7</v>
      </c>
      <c r="F617" s="3">
        <v>730644</v>
      </c>
      <c r="G617" s="3">
        <v>691451.1</v>
      </c>
      <c r="H617">
        <v>0</v>
      </c>
      <c r="I617" s="3">
        <v>39192.900000000023</v>
      </c>
      <c r="J617" s="3">
        <v>39192.900000000023</v>
      </c>
      <c r="K617" s="2">
        <v>5.66820994282893E-2</v>
      </c>
      <c r="L617" s="6">
        <v>5.66820994282893E-2</v>
      </c>
      <c r="M617" t="s">
        <v>38</v>
      </c>
      <c r="N617">
        <f>SUMIFS(Actuals!$F:$F,Actuals!$A:$A,$A617,Actuals!$D:$D,$D617,Actuals!$B:$B,EDATE($B617,-12))</f>
        <v>705462.6</v>
      </c>
      <c r="O617">
        <f>AVERAGE(SUMIFS(Actuals!$F:$F,Actuals!$A:$A,$A617,Actuals!$D:$D,$D617,Actuals!$B:$B,EOMONTH(DATE(2025,$C617-1,1),0))/SUMIFS(Actuals!$F:$F,Actuals!$A:$A,$A617,Actuals!$D:$D,$D617,Actuals!$B:$B,EOMONTH(DATE(2024,$C617-1,1),0)),
 SUMIFS(Actuals!$F:$F,Actuals!$A:$A,$A617,Actuals!$D:$D,$D617,Actuals!$B:$B,EOMONTH(DATE(2025,$C617-2,1),0))/SUMIFS(Actuals!$F:$F,Actuals!$A:$A,$A617,Actuals!$D:$D,$D617,Actuals!$B:$B,EOMONTH(DATE(2024,$C617-2,1),0)),
 SUMIFS(Actuals!$F:$F,Actuals!$A:$A,$A617,Actuals!$D:$D,$D617,Actuals!$B:$B,EOMONTH(DATE(2025,$C617-3,1),0))/SUMIFS(Actuals!$F:$F,Actuals!$A:$A,$A617,Actuals!$D:$D,$D617,Actuals!$B:$B,EOMONTH(DATE(2024,$C617-3,1),0))
)</f>
        <v>1.0473007151402658</v>
      </c>
      <c r="P617" s="29">
        <f t="shared" si="54"/>
        <v>738831.48548471124</v>
      </c>
      <c r="Q617" s="2">
        <f t="shared" si="55"/>
        <v>6.8523118243229736E-2</v>
      </c>
      <c r="R617" s="29" t="str">
        <f t="shared" si="56"/>
        <v>2 Test data (Sep-Nov)</v>
      </c>
      <c r="S617" s="29">
        <f t="shared" si="57"/>
        <v>0.93215158223729411</v>
      </c>
      <c r="T617" s="29">
        <f t="shared" si="58"/>
        <v>681070.96065218549</v>
      </c>
      <c r="U617" s="2">
        <f t="shared" si="59"/>
        <v>1.5012109096094416E-2</v>
      </c>
    </row>
    <row r="618" spans="1:21">
      <c r="A618">
        <v>9700</v>
      </c>
      <c r="B618" s="1">
        <v>45808</v>
      </c>
      <c r="C618">
        <v>5</v>
      </c>
      <c r="D618">
        <v>51</v>
      </c>
      <c r="E618" t="s">
        <v>7</v>
      </c>
      <c r="F618" s="3">
        <v>1217125.6904999998</v>
      </c>
      <c r="G618" s="3">
        <v>1235977.8</v>
      </c>
      <c r="H618">
        <v>0</v>
      </c>
      <c r="I618" s="3">
        <v>-18852.109500000253</v>
      </c>
      <c r="J618" s="3">
        <v>18852.109500000253</v>
      </c>
      <c r="K618" s="2">
        <v>1.52527897345731E-2</v>
      </c>
      <c r="L618" s="6">
        <v>-1.52527897345731E-2</v>
      </c>
      <c r="M618" t="s">
        <v>40</v>
      </c>
      <c r="N618">
        <f>SUMIFS(Actuals!$F:$F,Actuals!$A:$A,$A618,Actuals!$D:$D,$D618,Actuals!$B:$B,EDATE($B618,-12))</f>
        <v>1242780.5999999999</v>
      </c>
      <c r="O618">
        <f>AVERAGE(SUMIFS(Actuals!$F:$F,Actuals!$A:$A,$A618,Actuals!$D:$D,$D618,Actuals!$B:$B,EOMONTH(DATE(2025,$C618-1,1),0))/SUMIFS(Actuals!$F:$F,Actuals!$A:$A,$A618,Actuals!$D:$D,$D618,Actuals!$B:$B,EOMONTH(DATE(2024,$C618-1,1),0)),
 SUMIFS(Actuals!$F:$F,Actuals!$A:$A,$A618,Actuals!$D:$D,$D618,Actuals!$B:$B,EOMONTH(DATE(2025,$C618-2,1),0))/SUMIFS(Actuals!$F:$F,Actuals!$A:$A,$A618,Actuals!$D:$D,$D618,Actuals!$B:$B,EOMONTH(DATE(2024,$C618-2,1),0)),
 SUMIFS(Actuals!$F:$F,Actuals!$A:$A,$A618,Actuals!$D:$D,$D618,Actuals!$B:$B,EOMONTH(DATE(2025,$C618-3,1),0))/SUMIFS(Actuals!$F:$F,Actuals!$A:$A,$A618,Actuals!$D:$D,$D618,Actuals!$B:$B,EOMONTH(DATE(2024,$C618-3,1),0))
)</f>
        <v>1.0772447766371134</v>
      </c>
      <c r="P618" s="29">
        <f t="shared" si="54"/>
        <v>1338778.9098559376</v>
      </c>
      <c r="Q618" s="2">
        <f t="shared" si="55"/>
        <v>8.3173912877672673E-2</v>
      </c>
      <c r="R618" s="29" t="str">
        <f t="shared" si="56"/>
        <v>1 train date (May-Aug)</v>
      </c>
      <c r="S618" s="29">
        <f t="shared" si="57"/>
        <v>1.0247686841986505</v>
      </c>
      <c r="T618" s="29">
        <f t="shared" si="58"/>
        <v>1247272.2923580587</v>
      </c>
      <c r="U618" s="2">
        <f t="shared" si="59"/>
        <v>9.1381029319933509E-3</v>
      </c>
    </row>
    <row r="619" spans="1:21">
      <c r="A619">
        <v>9700</v>
      </c>
      <c r="B619" s="1">
        <v>45838</v>
      </c>
      <c r="C619">
        <v>5</v>
      </c>
      <c r="D619">
        <v>51</v>
      </c>
      <c r="E619" t="s">
        <v>7</v>
      </c>
      <c r="F619" s="3">
        <v>1211040.0620474999</v>
      </c>
      <c r="G619" s="3">
        <v>1166016</v>
      </c>
      <c r="H619">
        <v>1</v>
      </c>
      <c r="I619" s="3">
        <v>45024.06204749993</v>
      </c>
      <c r="J619" s="3">
        <v>45024.06204749993</v>
      </c>
      <c r="K619" s="2">
        <v>3.8613588533519198E-2</v>
      </c>
      <c r="L619" s="6">
        <v>3.8613588533519198E-2</v>
      </c>
      <c r="M619" t="s">
        <v>40</v>
      </c>
      <c r="N619">
        <f>SUMIFS(Actuals!$F:$F,Actuals!$A:$A,$A619,Actuals!$D:$D,$D619,Actuals!$B:$B,EDATE($B619,-12))</f>
        <v>1176791.0999999999</v>
      </c>
      <c r="O619">
        <f>AVERAGE(SUMIFS(Actuals!$F:$F,Actuals!$A:$A,$A619,Actuals!$D:$D,$D619,Actuals!$B:$B,EOMONTH(DATE(2025,$C619-1,1),0))/SUMIFS(Actuals!$F:$F,Actuals!$A:$A,$A619,Actuals!$D:$D,$D619,Actuals!$B:$B,EOMONTH(DATE(2024,$C619-1,1),0)),
 SUMIFS(Actuals!$F:$F,Actuals!$A:$A,$A619,Actuals!$D:$D,$D619,Actuals!$B:$B,EOMONTH(DATE(2025,$C619-2,1),0))/SUMIFS(Actuals!$F:$F,Actuals!$A:$A,$A619,Actuals!$D:$D,$D619,Actuals!$B:$B,EOMONTH(DATE(2024,$C619-2,1),0)),
 SUMIFS(Actuals!$F:$F,Actuals!$A:$A,$A619,Actuals!$D:$D,$D619,Actuals!$B:$B,EOMONTH(DATE(2025,$C619-3,1),0))/SUMIFS(Actuals!$F:$F,Actuals!$A:$A,$A619,Actuals!$D:$D,$D619,Actuals!$B:$B,EOMONTH(DATE(2024,$C619-3,1),0))
)</f>
        <v>1.0772447766371134</v>
      </c>
      <c r="P619" s="29">
        <f t="shared" si="54"/>
        <v>1267692.0656680427</v>
      </c>
      <c r="Q619" s="2">
        <f t="shared" si="55"/>
        <v>8.7199545862186062E-2</v>
      </c>
      <c r="R619" s="29" t="str">
        <f t="shared" si="56"/>
        <v>1 train date (May-Aug)</v>
      </c>
      <c r="S619" s="29">
        <f t="shared" si="57"/>
        <v>1.0247686841986505</v>
      </c>
      <c r="T619" s="29">
        <f t="shared" si="58"/>
        <v>1241035.9308962687</v>
      </c>
      <c r="U619" s="2">
        <f t="shared" si="59"/>
        <v>6.4338680512333185E-2</v>
      </c>
    </row>
    <row r="620" spans="1:21">
      <c r="A620">
        <v>9700</v>
      </c>
      <c r="B620" s="1">
        <v>45838</v>
      </c>
      <c r="C620">
        <v>6</v>
      </c>
      <c r="D620">
        <v>51</v>
      </c>
      <c r="E620" t="s">
        <v>7</v>
      </c>
      <c r="F620" s="3">
        <v>1229797.9110000001</v>
      </c>
      <c r="G620" s="3">
        <v>1166016</v>
      </c>
      <c r="H620">
        <v>0</v>
      </c>
      <c r="I620" s="3">
        <v>63781.91100000008</v>
      </c>
      <c r="J620" s="3">
        <v>63781.91100000008</v>
      </c>
      <c r="K620" s="2">
        <v>5.4700716799769497E-2</v>
      </c>
      <c r="L620" s="6">
        <v>5.4700716799769497E-2</v>
      </c>
      <c r="M620" t="s">
        <v>40</v>
      </c>
      <c r="N620">
        <f>SUMIFS(Actuals!$F:$F,Actuals!$A:$A,$A620,Actuals!$D:$D,$D620,Actuals!$B:$B,EDATE($B620,-12))</f>
        <v>1176791.0999999999</v>
      </c>
      <c r="O620">
        <f>AVERAGE(SUMIFS(Actuals!$F:$F,Actuals!$A:$A,$A620,Actuals!$D:$D,$D620,Actuals!$B:$B,EOMONTH(DATE(2025,$C620-1,1),0))/SUMIFS(Actuals!$F:$F,Actuals!$A:$A,$A620,Actuals!$D:$D,$D620,Actuals!$B:$B,EOMONTH(DATE(2024,$C620-1,1),0)),
 SUMIFS(Actuals!$F:$F,Actuals!$A:$A,$A620,Actuals!$D:$D,$D620,Actuals!$B:$B,EOMONTH(DATE(2025,$C620-2,1),0))/SUMIFS(Actuals!$F:$F,Actuals!$A:$A,$A620,Actuals!$D:$D,$D620,Actuals!$B:$B,EOMONTH(DATE(2024,$C620-2,1),0)),
 SUMIFS(Actuals!$F:$F,Actuals!$A:$A,$A620,Actuals!$D:$D,$D620,Actuals!$B:$B,EOMONTH(DATE(2025,$C620-3,1),0))/SUMIFS(Actuals!$F:$F,Actuals!$A:$A,$A620,Actuals!$D:$D,$D620,Actuals!$B:$B,EOMONTH(DATE(2024,$C620-3,1),0))
)</f>
        <v>1.05811293071596</v>
      </c>
      <c r="P620" s="29">
        <f t="shared" si="54"/>
        <v>1245177.8796614583</v>
      </c>
      <c r="Q620" s="2">
        <f t="shared" si="55"/>
        <v>6.7890903436538017E-2</v>
      </c>
      <c r="R620" s="29" t="str">
        <f t="shared" si="56"/>
        <v>1 train date (May-Aug)</v>
      </c>
      <c r="S620" s="29">
        <f t="shared" si="57"/>
        <v>1.0247686841986505</v>
      </c>
      <c r="T620" s="29">
        <f t="shared" si="58"/>
        <v>1260258.3870857193</v>
      </c>
      <c r="U620" s="2">
        <f t="shared" si="59"/>
        <v>8.0824265778273424E-2</v>
      </c>
    </row>
    <row r="621" spans="1:21">
      <c r="A621">
        <v>9700</v>
      </c>
      <c r="B621" s="1">
        <v>45869</v>
      </c>
      <c r="C621">
        <v>5</v>
      </c>
      <c r="D621">
        <v>51</v>
      </c>
      <c r="E621" t="s">
        <v>7</v>
      </c>
      <c r="F621" s="3">
        <v>1204984.8617372622</v>
      </c>
      <c r="G621" s="3">
        <v>1275263.3999999999</v>
      </c>
      <c r="H621">
        <v>2</v>
      </c>
      <c r="I621" s="3">
        <v>-70278.538262737682</v>
      </c>
      <c r="J621" s="3">
        <v>70278.538262737682</v>
      </c>
      <c r="K621" s="2">
        <v>5.5109037288091002E-2</v>
      </c>
      <c r="L621" s="6">
        <v>-5.5109037288091002E-2</v>
      </c>
      <c r="M621" t="s">
        <v>40</v>
      </c>
      <c r="N621">
        <f>SUMIFS(Actuals!$F:$F,Actuals!$A:$A,$A621,Actuals!$D:$D,$D621,Actuals!$B:$B,EDATE($B621,-12))</f>
        <v>1089443.3999999999</v>
      </c>
      <c r="O621">
        <f>AVERAGE(SUMIFS(Actuals!$F:$F,Actuals!$A:$A,$A621,Actuals!$D:$D,$D621,Actuals!$B:$B,EOMONTH(DATE(2025,$C621-1,1),0))/SUMIFS(Actuals!$F:$F,Actuals!$A:$A,$A621,Actuals!$D:$D,$D621,Actuals!$B:$B,EOMONTH(DATE(2024,$C621-1,1),0)),
 SUMIFS(Actuals!$F:$F,Actuals!$A:$A,$A621,Actuals!$D:$D,$D621,Actuals!$B:$B,EOMONTH(DATE(2025,$C621-2,1),0))/SUMIFS(Actuals!$F:$F,Actuals!$A:$A,$A621,Actuals!$D:$D,$D621,Actuals!$B:$B,EOMONTH(DATE(2024,$C621-2,1),0)),
 SUMIFS(Actuals!$F:$F,Actuals!$A:$A,$A621,Actuals!$D:$D,$D621,Actuals!$B:$B,EOMONTH(DATE(2025,$C621-3,1),0))/SUMIFS(Actuals!$F:$F,Actuals!$A:$A,$A621,Actuals!$D:$D,$D621,Actuals!$B:$B,EOMONTH(DATE(2024,$C621-3,1),0))
)</f>
        <v>1.0772447766371134</v>
      </c>
      <c r="P621" s="29">
        <f t="shared" si="54"/>
        <v>1173597.2120917772</v>
      </c>
      <c r="Q621" s="2">
        <f t="shared" si="55"/>
        <v>7.9721717025849459E-2</v>
      </c>
      <c r="R621" s="29" t="str">
        <f t="shared" si="56"/>
        <v>1 train date (May-Aug)</v>
      </c>
      <c r="S621" s="29">
        <f t="shared" si="57"/>
        <v>1.0247686841986505</v>
      </c>
      <c r="T621" s="29">
        <f t="shared" si="58"/>
        <v>1234830.7512417871</v>
      </c>
      <c r="U621" s="2">
        <f t="shared" si="59"/>
        <v>3.1705331430520789E-2</v>
      </c>
    </row>
    <row r="622" spans="1:21">
      <c r="A622">
        <v>9700</v>
      </c>
      <c r="B622" s="1">
        <v>45869</v>
      </c>
      <c r="C622">
        <v>6</v>
      </c>
      <c r="D622">
        <v>51</v>
      </c>
      <c r="E622" t="s">
        <v>7</v>
      </c>
      <c r="F622" s="3">
        <v>1223648.921445</v>
      </c>
      <c r="G622" s="3">
        <v>1275263.3999999999</v>
      </c>
      <c r="H622">
        <v>1</v>
      </c>
      <c r="I622" s="3">
        <v>-51614.478554999921</v>
      </c>
      <c r="J622" s="3">
        <v>51614.478554999921</v>
      </c>
      <c r="K622" s="2">
        <v>4.0473582598700701E-2</v>
      </c>
      <c r="L622" s="6">
        <v>-4.0473582598700701E-2</v>
      </c>
      <c r="M622" t="s">
        <v>40</v>
      </c>
      <c r="N622">
        <f>SUMIFS(Actuals!$F:$F,Actuals!$A:$A,$A622,Actuals!$D:$D,$D622,Actuals!$B:$B,EDATE($B622,-12))</f>
        <v>1089443.3999999999</v>
      </c>
      <c r="O622">
        <f>AVERAGE(SUMIFS(Actuals!$F:$F,Actuals!$A:$A,$A622,Actuals!$D:$D,$D622,Actuals!$B:$B,EOMONTH(DATE(2025,$C622-1,1),0))/SUMIFS(Actuals!$F:$F,Actuals!$A:$A,$A622,Actuals!$D:$D,$D622,Actuals!$B:$B,EOMONTH(DATE(2024,$C622-1,1),0)),
 SUMIFS(Actuals!$F:$F,Actuals!$A:$A,$A622,Actuals!$D:$D,$D622,Actuals!$B:$B,EOMONTH(DATE(2025,$C622-2,1),0))/SUMIFS(Actuals!$F:$F,Actuals!$A:$A,$A622,Actuals!$D:$D,$D622,Actuals!$B:$B,EOMONTH(DATE(2024,$C622-2,1),0)),
 SUMIFS(Actuals!$F:$F,Actuals!$A:$A,$A622,Actuals!$D:$D,$D622,Actuals!$B:$B,EOMONTH(DATE(2025,$C622-3,1),0))/SUMIFS(Actuals!$F:$F,Actuals!$A:$A,$A622,Actuals!$D:$D,$D622,Actuals!$B:$B,EOMONTH(DATE(2024,$C622-3,1),0))
)</f>
        <v>1.05811293071596</v>
      </c>
      <c r="P622" s="29">
        <f t="shared" si="54"/>
        <v>1152754.1488231597</v>
      </c>
      <c r="Q622" s="2">
        <f t="shared" si="55"/>
        <v>9.6065841124931661E-2</v>
      </c>
      <c r="R622" s="29" t="str">
        <f t="shared" si="56"/>
        <v>1 train date (May-Aug)</v>
      </c>
      <c r="S622" s="29">
        <f t="shared" si="57"/>
        <v>1.0247686841986505</v>
      </c>
      <c r="T622" s="29">
        <f t="shared" si="58"/>
        <v>1253957.0951502905</v>
      </c>
      <c r="U622" s="2">
        <f t="shared" si="59"/>
        <v>1.6707375785825412E-2</v>
      </c>
    </row>
    <row r="623" spans="1:21">
      <c r="A623">
        <v>9700</v>
      </c>
      <c r="B623" s="1">
        <v>45869</v>
      </c>
      <c r="C623">
        <v>7</v>
      </c>
      <c r="D623">
        <v>51</v>
      </c>
      <c r="E623" t="s">
        <v>7</v>
      </c>
      <c r="F623" s="3">
        <v>1165432.9920000001</v>
      </c>
      <c r="G623" s="3">
        <v>1275263.3999999999</v>
      </c>
      <c r="H623">
        <v>0</v>
      </c>
      <c r="I623" s="3">
        <v>-109830.40799999982</v>
      </c>
      <c r="J623" s="3">
        <v>109830.40799999982</v>
      </c>
      <c r="K623" s="2">
        <v>8.6123704326494299E-2</v>
      </c>
      <c r="L623" s="6">
        <v>-8.6123704326494299E-2</v>
      </c>
      <c r="M623" t="s">
        <v>40</v>
      </c>
      <c r="N623">
        <f>SUMIFS(Actuals!$F:$F,Actuals!$A:$A,$A623,Actuals!$D:$D,$D623,Actuals!$B:$B,EDATE($B623,-12))</f>
        <v>1089443.3999999999</v>
      </c>
      <c r="O623">
        <f>AVERAGE(SUMIFS(Actuals!$F:$F,Actuals!$A:$A,$A623,Actuals!$D:$D,$D623,Actuals!$B:$B,EOMONTH(DATE(2025,$C623-1,1),0))/SUMIFS(Actuals!$F:$F,Actuals!$A:$A,$A623,Actuals!$D:$D,$D623,Actuals!$B:$B,EOMONTH(DATE(2024,$C623-1,1),0)),
 SUMIFS(Actuals!$F:$F,Actuals!$A:$A,$A623,Actuals!$D:$D,$D623,Actuals!$B:$B,EOMONTH(DATE(2025,$C623-2,1),0))/SUMIFS(Actuals!$F:$F,Actuals!$A:$A,$A623,Actuals!$D:$D,$D623,Actuals!$B:$B,EOMONTH(DATE(2024,$C623-2,1),0)),
 SUMIFS(Actuals!$F:$F,Actuals!$A:$A,$A623,Actuals!$D:$D,$D623,Actuals!$B:$B,EOMONTH(DATE(2025,$C623-3,1),0))/SUMIFS(Actuals!$F:$F,Actuals!$A:$A,$A623,Actuals!$D:$D,$D623,Actuals!$B:$B,EOMONTH(DATE(2024,$C623-3,1),0))
)</f>
        <v>1.045720089524951</v>
      </c>
      <c r="P623" s="29">
        <f t="shared" si="54"/>
        <v>1139252.849780367</v>
      </c>
      <c r="Q623" s="2">
        <f t="shared" si="55"/>
        <v>0.10665290811265572</v>
      </c>
      <c r="R623" s="29" t="str">
        <f t="shared" si="56"/>
        <v>1 train date (May-Aug)</v>
      </c>
      <c r="S623" s="29">
        <f t="shared" si="57"/>
        <v>1.0247686841986505</v>
      </c>
      <c r="T623" s="29">
        <f t="shared" si="58"/>
        <v>1194299.2337335364</v>
      </c>
      <c r="U623" s="2">
        <f t="shared" si="59"/>
        <v>6.3488190962324706E-2</v>
      </c>
    </row>
    <row r="624" spans="1:21">
      <c r="A624">
        <v>9700</v>
      </c>
      <c r="B624" s="1">
        <v>45900</v>
      </c>
      <c r="C624">
        <v>5</v>
      </c>
      <c r="D624">
        <v>51</v>
      </c>
      <c r="E624" t="s">
        <v>7</v>
      </c>
      <c r="F624" s="3">
        <v>1198959.9374285759</v>
      </c>
      <c r="G624" s="3">
        <v>1213169.7</v>
      </c>
      <c r="H624">
        <v>3</v>
      </c>
      <c r="I624" s="3">
        <v>-14209.762571424013</v>
      </c>
      <c r="J624" s="3">
        <v>14209.762571424013</v>
      </c>
      <c r="K624" s="2">
        <v>1.1712922414254199E-2</v>
      </c>
      <c r="L624" s="6">
        <v>-1.1712922414254199E-2</v>
      </c>
      <c r="M624" t="s">
        <v>40</v>
      </c>
      <c r="N624">
        <f>SUMIFS(Actuals!$F:$F,Actuals!$A:$A,$A624,Actuals!$D:$D,$D624,Actuals!$B:$B,EDATE($B624,-12))</f>
        <v>1188772.8</v>
      </c>
      <c r="O624">
        <f>AVERAGE(SUMIFS(Actuals!$F:$F,Actuals!$A:$A,$A624,Actuals!$D:$D,$D624,Actuals!$B:$B,EOMONTH(DATE(2025,$C624-1,1),0))/SUMIFS(Actuals!$F:$F,Actuals!$A:$A,$A624,Actuals!$D:$D,$D624,Actuals!$B:$B,EOMONTH(DATE(2024,$C624-1,1),0)),
 SUMIFS(Actuals!$F:$F,Actuals!$A:$A,$A624,Actuals!$D:$D,$D624,Actuals!$B:$B,EOMONTH(DATE(2025,$C624-2,1),0))/SUMIFS(Actuals!$F:$F,Actuals!$A:$A,$A624,Actuals!$D:$D,$D624,Actuals!$B:$B,EOMONTH(DATE(2024,$C624-2,1),0)),
 SUMIFS(Actuals!$F:$F,Actuals!$A:$A,$A624,Actuals!$D:$D,$D624,Actuals!$B:$B,EOMONTH(DATE(2025,$C624-3,1),0))/SUMIFS(Actuals!$F:$F,Actuals!$A:$A,$A624,Actuals!$D:$D,$D624,Actuals!$B:$B,EOMONTH(DATE(2024,$C624-3,1),0))
)</f>
        <v>1.0772447766371134</v>
      </c>
      <c r="P624" s="29">
        <f t="shared" si="54"/>
        <v>1280599.2894082759</v>
      </c>
      <c r="Q624" s="2">
        <f t="shared" si="55"/>
        <v>5.5581333269596092E-2</v>
      </c>
      <c r="R624" s="29" t="str">
        <f t="shared" si="56"/>
        <v>1 train date (May-Aug)</v>
      </c>
      <c r="S624" s="29">
        <f t="shared" si="57"/>
        <v>1.0247686841986505</v>
      </c>
      <c r="T624" s="29">
        <f t="shared" si="58"/>
        <v>1228656.5974855782</v>
      </c>
      <c r="U624" s="2">
        <f t="shared" si="59"/>
        <v>1.2765648108074411E-2</v>
      </c>
    </row>
    <row r="625" spans="1:21">
      <c r="A625">
        <v>9700</v>
      </c>
      <c r="B625" s="1">
        <v>45900</v>
      </c>
      <c r="C625">
        <v>6</v>
      </c>
      <c r="D625">
        <v>51</v>
      </c>
      <c r="E625" t="s">
        <v>7</v>
      </c>
      <c r="F625" s="3">
        <v>1217530.6768377749</v>
      </c>
      <c r="G625" s="3">
        <v>1213169.7</v>
      </c>
      <c r="H625">
        <v>2</v>
      </c>
      <c r="I625" s="3">
        <v>4360.9768377749715</v>
      </c>
      <c r="J625" s="3">
        <v>4360.9768377749715</v>
      </c>
      <c r="K625" s="2">
        <v>3.59469646973129E-3</v>
      </c>
      <c r="L625" s="6">
        <v>3.59469646973129E-3</v>
      </c>
      <c r="M625" t="s">
        <v>40</v>
      </c>
      <c r="N625">
        <f>SUMIFS(Actuals!$F:$F,Actuals!$A:$A,$A625,Actuals!$D:$D,$D625,Actuals!$B:$B,EDATE($B625,-12))</f>
        <v>1188772.8</v>
      </c>
      <c r="O625">
        <f>AVERAGE(SUMIFS(Actuals!$F:$F,Actuals!$A:$A,$A625,Actuals!$D:$D,$D625,Actuals!$B:$B,EOMONTH(DATE(2025,$C625-1,1),0))/SUMIFS(Actuals!$F:$F,Actuals!$A:$A,$A625,Actuals!$D:$D,$D625,Actuals!$B:$B,EOMONTH(DATE(2024,$C625-1,1),0)),
 SUMIFS(Actuals!$F:$F,Actuals!$A:$A,$A625,Actuals!$D:$D,$D625,Actuals!$B:$B,EOMONTH(DATE(2025,$C625-2,1),0))/SUMIFS(Actuals!$F:$F,Actuals!$A:$A,$A625,Actuals!$D:$D,$D625,Actuals!$B:$B,EOMONTH(DATE(2024,$C625-2,1),0)),
 SUMIFS(Actuals!$F:$F,Actuals!$A:$A,$A625,Actuals!$D:$D,$D625,Actuals!$B:$B,EOMONTH(DATE(2025,$C625-3,1),0))/SUMIFS(Actuals!$F:$F,Actuals!$A:$A,$A625,Actuals!$D:$D,$D625,Actuals!$B:$B,EOMONTH(DATE(2024,$C625-3,1),0))
)</f>
        <v>1.05811293071596</v>
      </c>
      <c r="P625" s="29">
        <f t="shared" si="54"/>
        <v>1257855.8713634179</v>
      </c>
      <c r="Q625" s="2">
        <f t="shared" si="55"/>
        <v>3.6834229674066202E-2</v>
      </c>
      <c r="R625" s="29" t="str">
        <f t="shared" si="56"/>
        <v>1 train date (May-Aug)</v>
      </c>
      <c r="S625" s="29">
        <f t="shared" si="57"/>
        <v>1.0247686841986505</v>
      </c>
      <c r="T625" s="29">
        <f t="shared" si="58"/>
        <v>1247687.3096745389</v>
      </c>
      <c r="U625" s="2">
        <f t="shared" si="59"/>
        <v>2.8452416570030517E-2</v>
      </c>
    </row>
    <row r="626" spans="1:21">
      <c r="A626">
        <v>9700</v>
      </c>
      <c r="B626" s="1">
        <v>45900</v>
      </c>
      <c r="C626">
        <v>7</v>
      </c>
      <c r="D626">
        <v>51</v>
      </c>
      <c r="E626" t="s">
        <v>7</v>
      </c>
      <c r="F626" s="3">
        <v>1166598.4249919998</v>
      </c>
      <c r="G626" s="3">
        <v>1213169.7</v>
      </c>
      <c r="H626">
        <v>1</v>
      </c>
      <c r="I626" s="3">
        <v>-46571.275008000201</v>
      </c>
      <c r="J626" s="3">
        <v>46571.275008000201</v>
      </c>
      <c r="K626" s="2">
        <v>3.83880960825186E-2</v>
      </c>
      <c r="L626" s="6">
        <v>-3.83880960825186E-2</v>
      </c>
      <c r="M626" t="s">
        <v>40</v>
      </c>
      <c r="N626">
        <f>SUMIFS(Actuals!$F:$F,Actuals!$A:$A,$A626,Actuals!$D:$D,$D626,Actuals!$B:$B,EDATE($B626,-12))</f>
        <v>1188772.8</v>
      </c>
      <c r="O626">
        <f>AVERAGE(SUMIFS(Actuals!$F:$F,Actuals!$A:$A,$A626,Actuals!$D:$D,$D626,Actuals!$B:$B,EOMONTH(DATE(2025,$C626-1,1),0))/SUMIFS(Actuals!$F:$F,Actuals!$A:$A,$A626,Actuals!$D:$D,$D626,Actuals!$B:$B,EOMONTH(DATE(2024,$C626-1,1),0)),
 SUMIFS(Actuals!$F:$F,Actuals!$A:$A,$A626,Actuals!$D:$D,$D626,Actuals!$B:$B,EOMONTH(DATE(2025,$C626-2,1),0))/SUMIFS(Actuals!$F:$F,Actuals!$A:$A,$A626,Actuals!$D:$D,$D626,Actuals!$B:$B,EOMONTH(DATE(2024,$C626-2,1),0)),
 SUMIFS(Actuals!$F:$F,Actuals!$A:$A,$A626,Actuals!$D:$D,$D626,Actuals!$B:$B,EOMONTH(DATE(2025,$C626-3,1),0))/SUMIFS(Actuals!$F:$F,Actuals!$A:$A,$A626,Actuals!$D:$D,$D626,Actuals!$B:$B,EOMONTH(DATE(2024,$C626-3,1),0))
)</f>
        <v>1.045720089524951</v>
      </c>
      <c r="P626" s="29">
        <f t="shared" si="54"/>
        <v>1243123.5988408267</v>
      </c>
      <c r="Q626" s="2">
        <f t="shared" si="55"/>
        <v>2.4690609105079614E-2</v>
      </c>
      <c r="R626" s="29" t="str">
        <f t="shared" si="56"/>
        <v>1 train date (May-Aug)</v>
      </c>
      <c r="S626" s="29">
        <f t="shared" si="57"/>
        <v>1.0247686841986505</v>
      </c>
      <c r="T626" s="29">
        <f t="shared" si="58"/>
        <v>1195493.5329672697</v>
      </c>
      <c r="U626" s="2">
        <f t="shared" si="59"/>
        <v>1.4570234512723407E-2</v>
      </c>
    </row>
    <row r="627" spans="1:21">
      <c r="A627">
        <v>9700</v>
      </c>
      <c r="B627" s="1">
        <v>45900</v>
      </c>
      <c r="C627">
        <v>8</v>
      </c>
      <c r="D627">
        <v>51</v>
      </c>
      <c r="E627" t="s">
        <v>7</v>
      </c>
      <c r="F627" s="3">
        <v>1253580.6397577908</v>
      </c>
      <c r="G627" s="3">
        <v>1213169.7</v>
      </c>
      <c r="H627">
        <v>0</v>
      </c>
      <c r="I627" s="3">
        <v>40410.939757790882</v>
      </c>
      <c r="J627" s="3">
        <v>40410.939757790882</v>
      </c>
      <c r="K627" s="2">
        <v>3.3310211883622598E-2</v>
      </c>
      <c r="L627" s="6">
        <v>3.3310211883622598E-2</v>
      </c>
      <c r="M627" t="s">
        <v>40</v>
      </c>
      <c r="N627">
        <f>SUMIFS(Actuals!$F:$F,Actuals!$A:$A,$A627,Actuals!$D:$D,$D627,Actuals!$B:$B,EDATE($B627,-12))</f>
        <v>1188772.8</v>
      </c>
      <c r="O627">
        <f>AVERAGE(SUMIFS(Actuals!$F:$F,Actuals!$A:$A,$A627,Actuals!$D:$D,$D627,Actuals!$B:$B,EOMONTH(DATE(2025,$C627-1,1),0))/SUMIFS(Actuals!$F:$F,Actuals!$A:$A,$A627,Actuals!$D:$D,$D627,Actuals!$B:$B,EOMONTH(DATE(2024,$C627-1,1),0)),
 SUMIFS(Actuals!$F:$F,Actuals!$A:$A,$A627,Actuals!$D:$D,$D627,Actuals!$B:$B,EOMONTH(DATE(2025,$C627-2,1),0))/SUMIFS(Actuals!$F:$F,Actuals!$A:$A,$A627,Actuals!$D:$D,$D627,Actuals!$B:$B,EOMONTH(DATE(2024,$C627-2,1),0)),
 SUMIFS(Actuals!$F:$F,Actuals!$A:$A,$A627,Actuals!$D:$D,$D627,Actuals!$B:$B,EOMONTH(DATE(2025,$C627-3,1),0))/SUMIFS(Actuals!$F:$F,Actuals!$A:$A,$A627,Actuals!$D:$D,$D627,Actuals!$B:$B,EOMONTH(DATE(2024,$C627-3,1),0))
)</f>
        <v>1.0519779888771572</v>
      </c>
      <c r="P627" s="29">
        <f t="shared" si="54"/>
        <v>1250562.819375867</v>
      </c>
      <c r="Q627" s="2">
        <f t="shared" si="55"/>
        <v>3.082266180557186E-2</v>
      </c>
      <c r="R627" s="29" t="str">
        <f t="shared" si="56"/>
        <v>1 train date (May-Aug)</v>
      </c>
      <c r="S627" s="29">
        <f t="shared" si="57"/>
        <v>1.0247686841986505</v>
      </c>
      <c r="T627" s="29">
        <f t="shared" si="58"/>
        <v>1284630.1827414939</v>
      </c>
      <c r="U627" s="2">
        <f t="shared" si="59"/>
        <v>5.8903946201008785E-2</v>
      </c>
    </row>
    <row r="628" spans="1:21">
      <c r="A628">
        <v>9700</v>
      </c>
      <c r="B628" s="1">
        <v>45930</v>
      </c>
      <c r="C628">
        <v>5</v>
      </c>
      <c r="D628">
        <v>51</v>
      </c>
      <c r="E628" t="s">
        <v>7</v>
      </c>
      <c r="F628" s="3">
        <v>1192965.137741433</v>
      </c>
      <c r="G628" s="3">
        <v>1113129.5999999999</v>
      </c>
      <c r="H628">
        <v>4</v>
      </c>
      <c r="I628" s="3">
        <v>79835.537741433131</v>
      </c>
      <c r="J628" s="3">
        <v>79835.537741433131</v>
      </c>
      <c r="K628" s="2">
        <v>7.1721691473691104E-2</v>
      </c>
      <c r="L628" s="6">
        <v>7.1721691473691104E-2</v>
      </c>
      <c r="M628" t="s">
        <v>40</v>
      </c>
      <c r="N628">
        <f>SUMIFS(Actuals!$F:$F,Actuals!$A:$A,$A628,Actuals!$D:$D,$D628,Actuals!$B:$B,EDATE($B628,-12))</f>
        <v>1079310.5999999999</v>
      </c>
      <c r="O628">
        <f>AVERAGE(SUMIFS(Actuals!$F:$F,Actuals!$A:$A,$A628,Actuals!$D:$D,$D628,Actuals!$B:$B,EOMONTH(DATE(2025,$C628-1,1),0))/SUMIFS(Actuals!$F:$F,Actuals!$A:$A,$A628,Actuals!$D:$D,$D628,Actuals!$B:$B,EOMONTH(DATE(2024,$C628-1,1),0)),
 SUMIFS(Actuals!$F:$F,Actuals!$A:$A,$A628,Actuals!$D:$D,$D628,Actuals!$B:$B,EOMONTH(DATE(2025,$C628-2,1),0))/SUMIFS(Actuals!$F:$F,Actuals!$A:$A,$A628,Actuals!$D:$D,$D628,Actuals!$B:$B,EOMONTH(DATE(2024,$C628-2,1),0)),
 SUMIFS(Actuals!$F:$F,Actuals!$A:$A,$A628,Actuals!$D:$D,$D628,Actuals!$B:$B,EOMONTH(DATE(2025,$C628-3,1),0))/SUMIFS(Actuals!$F:$F,Actuals!$A:$A,$A628,Actuals!$D:$D,$D628,Actuals!$B:$B,EOMONTH(DATE(2024,$C628-3,1),0))
)</f>
        <v>1.0772447766371134</v>
      </c>
      <c r="P628" s="29">
        <f t="shared" si="54"/>
        <v>1162681.7062190687</v>
      </c>
      <c r="Q628" s="2">
        <f t="shared" si="55"/>
        <v>4.4516026003682659E-2</v>
      </c>
      <c r="R628" s="29" t="str">
        <f t="shared" si="56"/>
        <v>1 train date (May-Aug)</v>
      </c>
      <c r="S628" s="29">
        <f t="shared" si="57"/>
        <v>1.0247686841986505</v>
      </c>
      <c r="T628" s="29">
        <f t="shared" si="58"/>
        <v>1222513.3144981503</v>
      </c>
      <c r="U628" s="2">
        <f t="shared" si="59"/>
        <v>9.8266827598646564E-2</v>
      </c>
    </row>
    <row r="629" spans="1:21">
      <c r="A629">
        <v>9700</v>
      </c>
      <c r="B629" s="1">
        <v>45930</v>
      </c>
      <c r="C629">
        <v>6</v>
      </c>
      <c r="D629">
        <v>51</v>
      </c>
      <c r="E629" t="s">
        <v>7</v>
      </c>
      <c r="F629" s="3">
        <v>1213878.0848072616</v>
      </c>
      <c r="G629" s="3">
        <v>1113129.5999999999</v>
      </c>
      <c r="H629">
        <v>3</v>
      </c>
      <c r="I629" s="3">
        <v>100748.48480726173</v>
      </c>
      <c r="J629" s="3">
        <v>100748.48480726173</v>
      </c>
      <c r="K629" s="2">
        <v>9.0509213668616598E-2</v>
      </c>
      <c r="L629" s="6">
        <v>9.0509213668616598E-2</v>
      </c>
      <c r="M629" t="s">
        <v>40</v>
      </c>
      <c r="N629">
        <f>SUMIFS(Actuals!$F:$F,Actuals!$A:$A,$A629,Actuals!$D:$D,$D629,Actuals!$B:$B,EDATE($B629,-12))</f>
        <v>1079310.5999999999</v>
      </c>
      <c r="O629">
        <f>AVERAGE(SUMIFS(Actuals!$F:$F,Actuals!$A:$A,$A629,Actuals!$D:$D,$D629,Actuals!$B:$B,EOMONTH(DATE(2025,$C629-1,1),0))/SUMIFS(Actuals!$F:$F,Actuals!$A:$A,$A629,Actuals!$D:$D,$D629,Actuals!$B:$B,EOMONTH(DATE(2024,$C629-1,1),0)),
 SUMIFS(Actuals!$F:$F,Actuals!$A:$A,$A629,Actuals!$D:$D,$D629,Actuals!$B:$B,EOMONTH(DATE(2025,$C629-2,1),0))/SUMIFS(Actuals!$F:$F,Actuals!$A:$A,$A629,Actuals!$D:$D,$D629,Actuals!$B:$B,EOMONTH(DATE(2024,$C629-2,1),0)),
 SUMIFS(Actuals!$F:$F,Actuals!$A:$A,$A629,Actuals!$D:$D,$D629,Actuals!$B:$B,EOMONTH(DATE(2025,$C629-3,1),0))/SUMIFS(Actuals!$F:$F,Actuals!$A:$A,$A629,Actuals!$D:$D,$D629,Actuals!$B:$B,EOMONTH(DATE(2024,$C629-3,1),0))
)</f>
        <v>1.05811293071596</v>
      </c>
      <c r="P629" s="29">
        <f t="shared" si="54"/>
        <v>1142032.502118801</v>
      </c>
      <c r="Q629" s="2">
        <f t="shared" si="55"/>
        <v>2.596544204628207E-2</v>
      </c>
      <c r="R629" s="29" t="str">
        <f t="shared" si="56"/>
        <v>1 train date (May-Aug)</v>
      </c>
      <c r="S629" s="29">
        <f t="shared" si="57"/>
        <v>1.0247686841986505</v>
      </c>
      <c r="T629" s="29">
        <f t="shared" si="58"/>
        <v>1243944.2477455153</v>
      </c>
      <c r="U629" s="2">
        <f t="shared" si="59"/>
        <v>0.11751969199769323</v>
      </c>
    </row>
    <row r="630" spans="1:21">
      <c r="A630">
        <v>9700</v>
      </c>
      <c r="B630" s="1">
        <v>45930</v>
      </c>
      <c r="C630">
        <v>7</v>
      </c>
      <c r="D630">
        <v>51</v>
      </c>
      <c r="E630" t="s">
        <v>7</v>
      </c>
      <c r="F630" s="3">
        <v>1167765.0234169916</v>
      </c>
      <c r="G630" s="3">
        <v>1113129.5999999999</v>
      </c>
      <c r="H630">
        <v>2</v>
      </c>
      <c r="I630" s="3">
        <v>54635.423416991718</v>
      </c>
      <c r="J630" s="3">
        <v>54635.423416991718</v>
      </c>
      <c r="K630" s="2">
        <v>4.90827154510955E-2</v>
      </c>
      <c r="L630" s="6">
        <v>4.90827154510955E-2</v>
      </c>
      <c r="M630" t="s">
        <v>40</v>
      </c>
      <c r="N630">
        <f>SUMIFS(Actuals!$F:$F,Actuals!$A:$A,$A630,Actuals!$D:$D,$D630,Actuals!$B:$B,EDATE($B630,-12))</f>
        <v>1079310.5999999999</v>
      </c>
      <c r="O630">
        <f>AVERAGE(SUMIFS(Actuals!$F:$F,Actuals!$A:$A,$A630,Actuals!$D:$D,$D630,Actuals!$B:$B,EOMONTH(DATE(2025,$C630-1,1),0))/SUMIFS(Actuals!$F:$F,Actuals!$A:$A,$A630,Actuals!$D:$D,$D630,Actuals!$B:$B,EOMONTH(DATE(2024,$C630-1,1),0)),
 SUMIFS(Actuals!$F:$F,Actuals!$A:$A,$A630,Actuals!$D:$D,$D630,Actuals!$B:$B,EOMONTH(DATE(2025,$C630-2,1),0))/SUMIFS(Actuals!$F:$F,Actuals!$A:$A,$A630,Actuals!$D:$D,$D630,Actuals!$B:$B,EOMONTH(DATE(2024,$C630-2,1),0)),
 SUMIFS(Actuals!$F:$F,Actuals!$A:$A,$A630,Actuals!$D:$D,$D630,Actuals!$B:$B,EOMONTH(DATE(2025,$C630-3,1),0))/SUMIFS(Actuals!$F:$F,Actuals!$A:$A,$A630,Actuals!$D:$D,$D630,Actuals!$B:$B,EOMONTH(DATE(2024,$C630-3,1),0))
)</f>
        <v>1.045720089524951</v>
      </c>
      <c r="P630" s="29">
        <f t="shared" si="54"/>
        <v>1128656.7772572285</v>
      </c>
      <c r="Q630" s="2">
        <f t="shared" si="55"/>
        <v>1.3949119003958428E-2</v>
      </c>
      <c r="R630" s="29" t="str">
        <f t="shared" si="56"/>
        <v>1 train date (May-Aug)</v>
      </c>
      <c r="S630" s="29">
        <f t="shared" si="57"/>
        <v>1.0247686841986505</v>
      </c>
      <c r="T630" s="29">
        <f t="shared" si="58"/>
        <v>1196689.0265002367</v>
      </c>
      <c r="U630" s="2">
        <f t="shared" si="59"/>
        <v>7.5067113928366347E-2</v>
      </c>
    </row>
    <row r="631" spans="1:21">
      <c r="A631">
        <v>9700</v>
      </c>
      <c r="B631" s="1">
        <v>45930</v>
      </c>
      <c r="C631">
        <v>8</v>
      </c>
      <c r="D631">
        <v>51</v>
      </c>
      <c r="E631" t="s">
        <v>7</v>
      </c>
      <c r="F631" s="3">
        <v>1263220.900609398</v>
      </c>
      <c r="G631" s="3">
        <v>1113129.5999999999</v>
      </c>
      <c r="H631">
        <v>1</v>
      </c>
      <c r="I631" s="3">
        <v>150091.30060939817</v>
      </c>
      <c r="J631" s="3">
        <v>150091.30060939817</v>
      </c>
      <c r="K631" s="2">
        <v>0.13483721986136901</v>
      </c>
      <c r="L631" s="6">
        <v>0.13483721986136901</v>
      </c>
      <c r="M631" t="s">
        <v>40</v>
      </c>
      <c r="N631">
        <f>SUMIFS(Actuals!$F:$F,Actuals!$A:$A,$A631,Actuals!$D:$D,$D631,Actuals!$B:$B,EDATE($B631,-12))</f>
        <v>1079310.5999999999</v>
      </c>
      <c r="O631">
        <f>AVERAGE(SUMIFS(Actuals!$F:$F,Actuals!$A:$A,$A631,Actuals!$D:$D,$D631,Actuals!$B:$B,EOMONTH(DATE(2025,$C631-1,1),0))/SUMIFS(Actuals!$F:$F,Actuals!$A:$A,$A631,Actuals!$D:$D,$D631,Actuals!$B:$B,EOMONTH(DATE(2024,$C631-1,1),0)),
 SUMIFS(Actuals!$F:$F,Actuals!$A:$A,$A631,Actuals!$D:$D,$D631,Actuals!$B:$B,EOMONTH(DATE(2025,$C631-2,1),0))/SUMIFS(Actuals!$F:$F,Actuals!$A:$A,$A631,Actuals!$D:$D,$D631,Actuals!$B:$B,EOMONTH(DATE(2024,$C631-2,1),0)),
 SUMIFS(Actuals!$F:$F,Actuals!$A:$A,$A631,Actuals!$D:$D,$D631,Actuals!$B:$B,EOMONTH(DATE(2025,$C631-3,1),0))/SUMIFS(Actuals!$F:$F,Actuals!$A:$A,$A631,Actuals!$D:$D,$D631,Actuals!$B:$B,EOMONTH(DATE(2024,$C631-3,1),0))
)</f>
        <v>1.0519779888771572</v>
      </c>
      <c r="P631" s="29">
        <f t="shared" si="54"/>
        <v>1135410.9943617978</v>
      </c>
      <c r="Q631" s="2">
        <f t="shared" si="55"/>
        <v>2.0016891439952684E-2</v>
      </c>
      <c r="R631" s="29" t="str">
        <f t="shared" si="56"/>
        <v>1 train date (May-Aug)</v>
      </c>
      <c r="S631" s="29">
        <f t="shared" si="57"/>
        <v>1.0247686841986505</v>
      </c>
      <c r="T631" s="29">
        <f t="shared" si="58"/>
        <v>1294509.2201697272</v>
      </c>
      <c r="U631" s="2">
        <f t="shared" si="59"/>
        <v>0.16294564457699032</v>
      </c>
    </row>
    <row r="632" spans="1:21">
      <c r="A632">
        <v>9700</v>
      </c>
      <c r="B632" s="1">
        <v>45930</v>
      </c>
      <c r="C632">
        <v>9</v>
      </c>
      <c r="D632">
        <v>51</v>
      </c>
      <c r="E632" t="s">
        <v>7</v>
      </c>
      <c r="F632" s="3">
        <v>1242786.5978686207</v>
      </c>
      <c r="G632" s="3">
        <v>1113129.5999999999</v>
      </c>
      <c r="H632">
        <v>0</v>
      </c>
      <c r="I632" s="3">
        <v>129656.99786862079</v>
      </c>
      <c r="J632" s="3">
        <v>129656.99786862079</v>
      </c>
      <c r="K632" s="2">
        <v>0.11647969640608</v>
      </c>
      <c r="L632" s="6">
        <v>0.11647969640608</v>
      </c>
      <c r="M632" t="s">
        <v>40</v>
      </c>
      <c r="N632">
        <f>SUMIFS(Actuals!$F:$F,Actuals!$A:$A,$A632,Actuals!$D:$D,$D632,Actuals!$B:$B,EDATE($B632,-12))</f>
        <v>1079310.5999999999</v>
      </c>
      <c r="O632">
        <f>AVERAGE(SUMIFS(Actuals!$F:$F,Actuals!$A:$A,$A632,Actuals!$D:$D,$D632,Actuals!$B:$B,EOMONTH(DATE(2025,$C632-1,1),0))/SUMIFS(Actuals!$F:$F,Actuals!$A:$A,$A632,Actuals!$D:$D,$D632,Actuals!$B:$B,EOMONTH(DATE(2024,$C632-1,1),0)),
 SUMIFS(Actuals!$F:$F,Actuals!$A:$A,$A632,Actuals!$D:$D,$D632,Actuals!$B:$B,EOMONTH(DATE(2025,$C632-2,1),0))/SUMIFS(Actuals!$F:$F,Actuals!$A:$A,$A632,Actuals!$D:$D,$D632,Actuals!$B:$B,EOMONTH(DATE(2024,$C632-2,1),0)),
 SUMIFS(Actuals!$F:$F,Actuals!$A:$A,$A632,Actuals!$D:$D,$D632,Actuals!$B:$B,EOMONTH(DATE(2025,$C632-3,1),0))/SUMIFS(Actuals!$F:$F,Actuals!$A:$A,$A632,Actuals!$D:$D,$D632,Actuals!$B:$B,EOMONTH(DATE(2024,$C632-3,1),0))
)</f>
        <v>1.0606435273127464</v>
      </c>
      <c r="P632" s="29">
        <f t="shared" si="54"/>
        <v>1144763.8018500365</v>
      </c>
      <c r="Q632" s="2">
        <f t="shared" si="55"/>
        <v>2.8419154292578894E-2</v>
      </c>
      <c r="R632" s="29" t="str">
        <f t="shared" si="56"/>
        <v>2 Test data (Sep-Nov)</v>
      </c>
      <c r="S632" s="29">
        <f t="shared" si="57"/>
        <v>1.0247686841986505</v>
      </c>
      <c r="T632" s="29">
        <f t="shared" si="58"/>
        <v>1273568.7866375437</v>
      </c>
      <c r="U632" s="2">
        <f t="shared" si="59"/>
        <v>0.14413342942056689</v>
      </c>
    </row>
    <row r="633" spans="1:21">
      <c r="A633">
        <v>9700</v>
      </c>
      <c r="B633" s="1">
        <v>45961</v>
      </c>
      <c r="C633">
        <v>5</v>
      </c>
      <c r="D633">
        <v>51</v>
      </c>
      <c r="E633" t="s">
        <v>7</v>
      </c>
      <c r="F633" s="3">
        <v>1187000.3120527258</v>
      </c>
      <c r="G633" s="3">
        <v>1274734.8</v>
      </c>
      <c r="H633">
        <v>5</v>
      </c>
      <c r="I633" s="3">
        <v>-87734.487947274232</v>
      </c>
      <c r="J633" s="3">
        <v>87734.487947274232</v>
      </c>
      <c r="K633" s="2">
        <v>6.8825678837099502E-2</v>
      </c>
      <c r="L633" s="6">
        <v>-6.8825678837099502E-2</v>
      </c>
      <c r="M633" t="s">
        <v>40</v>
      </c>
      <c r="N633">
        <f>SUMIFS(Actuals!$F:$F,Actuals!$A:$A,$A633,Actuals!$D:$D,$D633,Actuals!$B:$B,EDATE($B633,-12))</f>
        <v>1146045.3</v>
      </c>
      <c r="O633">
        <f>AVERAGE(SUMIFS(Actuals!$F:$F,Actuals!$A:$A,$A633,Actuals!$D:$D,$D633,Actuals!$B:$B,EOMONTH(DATE(2025,$C633-1,1),0))/SUMIFS(Actuals!$F:$F,Actuals!$A:$A,$A633,Actuals!$D:$D,$D633,Actuals!$B:$B,EOMONTH(DATE(2024,$C633-1,1),0)),
 SUMIFS(Actuals!$F:$F,Actuals!$A:$A,$A633,Actuals!$D:$D,$D633,Actuals!$B:$B,EOMONTH(DATE(2025,$C633-2,1),0))/SUMIFS(Actuals!$F:$F,Actuals!$A:$A,$A633,Actuals!$D:$D,$D633,Actuals!$B:$B,EOMONTH(DATE(2024,$C633-2,1),0)),
 SUMIFS(Actuals!$F:$F,Actuals!$A:$A,$A633,Actuals!$D:$D,$D633,Actuals!$B:$B,EOMONTH(DATE(2025,$C633-3,1),0))/SUMIFS(Actuals!$F:$F,Actuals!$A:$A,$A633,Actuals!$D:$D,$D633,Actuals!$B:$B,EOMONTH(DATE(2024,$C633-3,1),0))
)</f>
        <v>1.0772447766371134</v>
      </c>
      <c r="P633" s="29">
        <f t="shared" si="54"/>
        <v>1234571.3132145137</v>
      </c>
      <c r="Q633" s="2">
        <f t="shared" si="55"/>
        <v>3.1507327473515541E-2</v>
      </c>
      <c r="R633" s="29" t="str">
        <f t="shared" si="56"/>
        <v>1 train date (May-Aug)</v>
      </c>
      <c r="S633" s="29">
        <f t="shared" si="57"/>
        <v>1.0247686841986505</v>
      </c>
      <c r="T633" s="29">
        <f t="shared" si="58"/>
        <v>1216400.7479256594</v>
      </c>
      <c r="U633" s="2">
        <f t="shared" si="59"/>
        <v>4.5761716142322807E-2</v>
      </c>
    </row>
    <row r="634" spans="1:21">
      <c r="A634">
        <v>9700</v>
      </c>
      <c r="B634" s="1">
        <v>45961</v>
      </c>
      <c r="C634">
        <v>6</v>
      </c>
      <c r="D634">
        <v>51</v>
      </c>
      <c r="E634" t="s">
        <v>7</v>
      </c>
      <c r="F634" s="3">
        <v>1210236.4505528398</v>
      </c>
      <c r="G634" s="3">
        <v>1274734.8</v>
      </c>
      <c r="H634">
        <v>4</v>
      </c>
      <c r="I634" s="3">
        <v>-64498.349447160261</v>
      </c>
      <c r="J634" s="3">
        <v>64498.349447160261</v>
      </c>
      <c r="K634" s="2">
        <v>5.0597465015594E-2</v>
      </c>
      <c r="L634" s="6">
        <v>-5.0597465015594E-2</v>
      </c>
      <c r="M634" t="s">
        <v>40</v>
      </c>
      <c r="N634">
        <f>SUMIFS(Actuals!$F:$F,Actuals!$A:$A,$A634,Actuals!$D:$D,$D634,Actuals!$B:$B,EDATE($B634,-12))</f>
        <v>1146045.3</v>
      </c>
      <c r="O634">
        <f>AVERAGE(SUMIFS(Actuals!$F:$F,Actuals!$A:$A,$A634,Actuals!$D:$D,$D634,Actuals!$B:$B,EOMONTH(DATE(2025,$C634-1,1),0))/SUMIFS(Actuals!$F:$F,Actuals!$A:$A,$A634,Actuals!$D:$D,$D634,Actuals!$B:$B,EOMONTH(DATE(2024,$C634-1,1),0)),
 SUMIFS(Actuals!$F:$F,Actuals!$A:$A,$A634,Actuals!$D:$D,$D634,Actuals!$B:$B,EOMONTH(DATE(2025,$C634-2,1),0))/SUMIFS(Actuals!$F:$F,Actuals!$A:$A,$A634,Actuals!$D:$D,$D634,Actuals!$B:$B,EOMONTH(DATE(2024,$C634-2,1),0)),
 SUMIFS(Actuals!$F:$F,Actuals!$A:$A,$A634,Actuals!$D:$D,$D634,Actuals!$B:$B,EOMONTH(DATE(2025,$C634-3,1),0))/SUMIFS(Actuals!$F:$F,Actuals!$A:$A,$A634,Actuals!$D:$D,$D634,Actuals!$B:$B,EOMONTH(DATE(2024,$C634-3,1),0))
)</f>
        <v>1.05811293071596</v>
      </c>
      <c r="P634" s="29">
        <f t="shared" si="54"/>
        <v>1212645.3511162517</v>
      </c>
      <c r="Q634" s="2">
        <f t="shared" si="55"/>
        <v>4.8707738177186641E-2</v>
      </c>
      <c r="R634" s="29" t="str">
        <f t="shared" si="56"/>
        <v>1 train date (May-Aug)</v>
      </c>
      <c r="S634" s="29">
        <f t="shared" si="57"/>
        <v>1.0247686841986505</v>
      </c>
      <c r="T634" s="29">
        <f t="shared" si="58"/>
        <v>1240212.4150022788</v>
      </c>
      <c r="U634" s="2">
        <f t="shared" si="59"/>
        <v>2.708201344916707E-2</v>
      </c>
    </row>
    <row r="635" spans="1:21">
      <c r="A635">
        <v>9700</v>
      </c>
      <c r="B635" s="1">
        <v>45961</v>
      </c>
      <c r="C635">
        <v>7</v>
      </c>
      <c r="D635">
        <v>51</v>
      </c>
      <c r="E635" t="s">
        <v>7</v>
      </c>
      <c r="F635" s="3">
        <v>1168932.7884404087</v>
      </c>
      <c r="G635" s="3">
        <v>1274734.8</v>
      </c>
      <c r="H635">
        <v>3</v>
      </c>
      <c r="I635" s="3">
        <v>-105802.0115595914</v>
      </c>
      <c r="J635" s="3">
        <v>105802.0115595914</v>
      </c>
      <c r="K635" s="2">
        <v>8.2999233691267701E-2</v>
      </c>
      <c r="L635" s="6">
        <v>-8.2999233691267701E-2</v>
      </c>
      <c r="M635" t="s">
        <v>40</v>
      </c>
      <c r="N635">
        <f>SUMIFS(Actuals!$F:$F,Actuals!$A:$A,$A635,Actuals!$D:$D,$D635,Actuals!$B:$B,EDATE($B635,-12))</f>
        <v>1146045.3</v>
      </c>
      <c r="O635">
        <f>AVERAGE(SUMIFS(Actuals!$F:$F,Actuals!$A:$A,$A635,Actuals!$D:$D,$D635,Actuals!$B:$B,EOMONTH(DATE(2025,$C635-1,1),0))/SUMIFS(Actuals!$F:$F,Actuals!$A:$A,$A635,Actuals!$D:$D,$D635,Actuals!$B:$B,EOMONTH(DATE(2024,$C635-1,1),0)),
 SUMIFS(Actuals!$F:$F,Actuals!$A:$A,$A635,Actuals!$D:$D,$D635,Actuals!$B:$B,EOMONTH(DATE(2025,$C635-2,1),0))/SUMIFS(Actuals!$F:$F,Actuals!$A:$A,$A635,Actuals!$D:$D,$D635,Actuals!$B:$B,EOMONTH(DATE(2024,$C635-2,1),0)),
 SUMIFS(Actuals!$F:$F,Actuals!$A:$A,$A635,Actuals!$D:$D,$D635,Actuals!$B:$B,EOMONTH(DATE(2025,$C635-3,1),0))/SUMIFS(Actuals!$F:$F,Actuals!$A:$A,$A635,Actuals!$D:$D,$D635,Actuals!$B:$B,EOMONTH(DATE(2024,$C635-3,1),0))
)</f>
        <v>1.045720089524951</v>
      </c>
      <c r="P635" s="29">
        <f t="shared" si="54"/>
        <v>1198442.5937156493</v>
      </c>
      <c r="Q635" s="2">
        <f t="shared" si="55"/>
        <v>5.9849473227176909E-2</v>
      </c>
      <c r="R635" s="29" t="str">
        <f t="shared" si="56"/>
        <v>1 train date (May-Aug)</v>
      </c>
      <c r="S635" s="29">
        <f t="shared" si="57"/>
        <v>1.0247686841986505</v>
      </c>
      <c r="T635" s="29">
        <f t="shared" si="58"/>
        <v>1197885.715526737</v>
      </c>
      <c r="U635" s="2">
        <f t="shared" si="59"/>
        <v>6.0286331300646222E-2</v>
      </c>
    </row>
    <row r="636" spans="1:21">
      <c r="A636">
        <v>9700</v>
      </c>
      <c r="B636" s="1">
        <v>45961</v>
      </c>
      <c r="C636">
        <v>8</v>
      </c>
      <c r="D636">
        <v>51</v>
      </c>
      <c r="E636" t="s">
        <v>7</v>
      </c>
      <c r="F636" s="3">
        <v>1273503.845517779</v>
      </c>
      <c r="G636" s="3">
        <v>1274734.8</v>
      </c>
      <c r="H636">
        <v>2</v>
      </c>
      <c r="I636" s="3">
        <v>-1230.9544822210446</v>
      </c>
      <c r="J636" s="3">
        <v>1230.9544822210446</v>
      </c>
      <c r="K636" s="2">
        <v>9.6565535217289496E-4</v>
      </c>
      <c r="L636" s="6">
        <v>-9.6565535217289496E-4</v>
      </c>
      <c r="M636" t="s">
        <v>40</v>
      </c>
      <c r="N636">
        <f>SUMIFS(Actuals!$F:$F,Actuals!$A:$A,$A636,Actuals!$D:$D,$D636,Actuals!$B:$B,EDATE($B636,-12))</f>
        <v>1146045.3</v>
      </c>
      <c r="O636">
        <f>AVERAGE(SUMIFS(Actuals!$F:$F,Actuals!$A:$A,$A636,Actuals!$D:$D,$D636,Actuals!$B:$B,EOMONTH(DATE(2025,$C636-1,1),0))/SUMIFS(Actuals!$F:$F,Actuals!$A:$A,$A636,Actuals!$D:$D,$D636,Actuals!$B:$B,EOMONTH(DATE(2024,$C636-1,1),0)),
 SUMIFS(Actuals!$F:$F,Actuals!$A:$A,$A636,Actuals!$D:$D,$D636,Actuals!$B:$B,EOMONTH(DATE(2025,$C636-2,1),0))/SUMIFS(Actuals!$F:$F,Actuals!$A:$A,$A636,Actuals!$D:$D,$D636,Actuals!$B:$B,EOMONTH(DATE(2024,$C636-2,1),0)),
 SUMIFS(Actuals!$F:$F,Actuals!$A:$A,$A636,Actuals!$D:$D,$D636,Actuals!$B:$B,EOMONTH(DATE(2025,$C636-3,1),0))/SUMIFS(Actuals!$F:$F,Actuals!$A:$A,$A636,Actuals!$D:$D,$D636,Actuals!$B:$B,EOMONTH(DATE(2024,$C636-3,1),0))
)</f>
        <v>1.0519779888771572</v>
      </c>
      <c r="P636" s="29">
        <f t="shared" si="54"/>
        <v>1205614.4298561183</v>
      </c>
      <c r="Q636" s="2">
        <f t="shared" si="55"/>
        <v>5.4223333468170605E-2</v>
      </c>
      <c r="R636" s="29" t="str">
        <f t="shared" si="56"/>
        <v>1 train date (May-Aug)</v>
      </c>
      <c r="S636" s="29">
        <f t="shared" si="57"/>
        <v>1.0247686841986505</v>
      </c>
      <c r="T636" s="29">
        <f t="shared" si="58"/>
        <v>1305046.8600931759</v>
      </c>
      <c r="U636" s="2">
        <f t="shared" si="59"/>
        <v>2.3779110834014926E-2</v>
      </c>
    </row>
    <row r="637" spans="1:21">
      <c r="A637">
        <v>9700</v>
      </c>
      <c r="B637" s="1">
        <v>45961</v>
      </c>
      <c r="C637">
        <v>9</v>
      </c>
      <c r="D637">
        <v>51</v>
      </c>
      <c r="E637" t="s">
        <v>7</v>
      </c>
      <c r="F637" s="3">
        <v>1252928.5032539244</v>
      </c>
      <c r="G637" s="3">
        <v>1274734.8</v>
      </c>
      <c r="H637">
        <v>1</v>
      </c>
      <c r="I637" s="3">
        <v>-21806.296746075619</v>
      </c>
      <c r="J637" s="3">
        <v>21806.296746075619</v>
      </c>
      <c r="K637" s="2">
        <v>1.7106535999547201E-2</v>
      </c>
      <c r="L637" s="6">
        <v>-1.7106535999547201E-2</v>
      </c>
      <c r="M637" t="s">
        <v>40</v>
      </c>
      <c r="N637">
        <f>SUMIFS(Actuals!$F:$F,Actuals!$A:$A,$A637,Actuals!$D:$D,$D637,Actuals!$B:$B,EDATE($B637,-12))</f>
        <v>1146045.3</v>
      </c>
      <c r="O637">
        <f>AVERAGE(SUMIFS(Actuals!$F:$F,Actuals!$A:$A,$A637,Actuals!$D:$D,$D637,Actuals!$B:$B,EOMONTH(DATE(2025,$C637-1,1),0))/SUMIFS(Actuals!$F:$F,Actuals!$A:$A,$A637,Actuals!$D:$D,$D637,Actuals!$B:$B,EOMONTH(DATE(2024,$C637-1,1),0)),
 SUMIFS(Actuals!$F:$F,Actuals!$A:$A,$A637,Actuals!$D:$D,$D637,Actuals!$B:$B,EOMONTH(DATE(2025,$C637-2,1),0))/SUMIFS(Actuals!$F:$F,Actuals!$A:$A,$A637,Actuals!$D:$D,$D637,Actuals!$B:$B,EOMONTH(DATE(2024,$C637-2,1),0)),
 SUMIFS(Actuals!$F:$F,Actuals!$A:$A,$A637,Actuals!$D:$D,$D637,Actuals!$B:$B,EOMONTH(DATE(2025,$C637-3,1),0))/SUMIFS(Actuals!$F:$F,Actuals!$A:$A,$A637,Actuals!$D:$D,$D637,Actuals!$B:$B,EOMONTH(DATE(2024,$C637-3,1),0))
)</f>
        <v>1.0606435273127464</v>
      </c>
      <c r="P637" s="29">
        <f t="shared" si="54"/>
        <v>1215545.5294521947</v>
      </c>
      <c r="Q637" s="2">
        <f t="shared" si="55"/>
        <v>4.6432615276373837E-2</v>
      </c>
      <c r="R637" s="29" t="str">
        <f t="shared" si="56"/>
        <v>2 Test data (Sep-Nov)</v>
      </c>
      <c r="S637" s="29">
        <f t="shared" si="57"/>
        <v>1.0247686841986505</v>
      </c>
      <c r="T637" s="29">
        <f t="shared" si="58"/>
        <v>1283961.8936745087</v>
      </c>
      <c r="U637" s="2">
        <f t="shared" si="59"/>
        <v>7.2384418111976091E-3</v>
      </c>
    </row>
    <row r="638" spans="1:21">
      <c r="A638">
        <v>9700</v>
      </c>
      <c r="B638" s="1">
        <v>45961</v>
      </c>
      <c r="C638">
        <v>10</v>
      </c>
      <c r="D638">
        <v>51</v>
      </c>
      <c r="E638" t="s">
        <v>7</v>
      </c>
      <c r="F638" s="3">
        <v>1187357.1365772423</v>
      </c>
      <c r="G638" s="3">
        <v>1274734.8</v>
      </c>
      <c r="H638">
        <v>0</v>
      </c>
      <c r="I638" s="3">
        <v>-87377.66342275776</v>
      </c>
      <c r="J638" s="3">
        <v>87377.66342275776</v>
      </c>
      <c r="K638" s="2">
        <v>6.8545758241445806E-2</v>
      </c>
      <c r="L638" s="6">
        <v>-6.8545758241445806E-2</v>
      </c>
      <c r="M638" t="s">
        <v>40</v>
      </c>
      <c r="N638">
        <f>SUMIFS(Actuals!$F:$F,Actuals!$A:$A,$A638,Actuals!$D:$D,$D638,Actuals!$B:$B,EDATE($B638,-12))</f>
        <v>1146045.3</v>
      </c>
      <c r="O638">
        <f>AVERAGE(SUMIFS(Actuals!$F:$F,Actuals!$A:$A,$A638,Actuals!$D:$D,$D638,Actuals!$B:$B,EOMONTH(DATE(2025,$C638-1,1),0))/SUMIFS(Actuals!$F:$F,Actuals!$A:$A,$A638,Actuals!$D:$D,$D638,Actuals!$B:$B,EOMONTH(DATE(2024,$C638-1,1),0)),
 SUMIFS(Actuals!$F:$F,Actuals!$A:$A,$A638,Actuals!$D:$D,$D638,Actuals!$B:$B,EOMONTH(DATE(2025,$C638-2,1),0))/SUMIFS(Actuals!$F:$F,Actuals!$A:$A,$A638,Actuals!$D:$D,$D638,Actuals!$B:$B,EOMONTH(DATE(2024,$C638-2,1),0)),
 SUMIFS(Actuals!$F:$F,Actuals!$A:$A,$A638,Actuals!$D:$D,$D638,Actuals!$B:$B,EOMONTH(DATE(2025,$C638-3,1),0))/SUMIFS(Actuals!$F:$F,Actuals!$A:$A,$A638,Actuals!$D:$D,$D638,Actuals!$B:$B,EOMONTH(DATE(2024,$C638-3,1),0))
)</f>
        <v>1.0741402709287275</v>
      </c>
      <c r="P638" s="29">
        <f t="shared" si="54"/>
        <v>1231013.4090385949</v>
      </c>
      <c r="Q638" s="2">
        <f t="shared" si="55"/>
        <v>3.4298421100141863E-2</v>
      </c>
      <c r="R638" s="29" t="str">
        <f t="shared" si="56"/>
        <v>2 Test data (Sep-Nov)</v>
      </c>
      <c r="S638" s="29">
        <f t="shared" si="57"/>
        <v>1.0247686841986505</v>
      </c>
      <c r="T638" s="29">
        <f t="shared" si="58"/>
        <v>1216766.410524138</v>
      </c>
      <c r="U638" s="2">
        <f t="shared" si="59"/>
        <v>4.5474862281834644E-2</v>
      </c>
    </row>
    <row r="639" spans="1:21">
      <c r="A639">
        <v>9700</v>
      </c>
      <c r="B639" s="1">
        <v>45991</v>
      </c>
      <c r="C639">
        <v>5</v>
      </c>
      <c r="D639">
        <v>51</v>
      </c>
      <c r="E639" t="s">
        <v>7</v>
      </c>
      <c r="F639" s="3">
        <v>1181065.3104924622</v>
      </c>
      <c r="G639" s="3">
        <v>1262781.8999999999</v>
      </c>
      <c r="H639">
        <v>6</v>
      </c>
      <c r="I639" s="3">
        <v>-81716.589507537661</v>
      </c>
      <c r="J639" s="3">
        <v>81716.589507537661</v>
      </c>
      <c r="K639" s="2">
        <v>6.4711562232193598E-2</v>
      </c>
      <c r="L639" s="6">
        <v>-6.4711562232193598E-2</v>
      </c>
      <c r="M639" t="s">
        <v>40</v>
      </c>
      <c r="N639">
        <f>SUMIFS(Actuals!$F:$F,Actuals!$A:$A,$A639,Actuals!$D:$D,$D639,Actuals!$B:$B,EDATE($B639,-12))</f>
        <v>1227732.5999999999</v>
      </c>
      <c r="O639">
        <f>AVERAGE(SUMIFS(Actuals!$F:$F,Actuals!$A:$A,$A639,Actuals!$D:$D,$D639,Actuals!$B:$B,EOMONTH(DATE(2025,$C639-1,1),0))/SUMIFS(Actuals!$F:$F,Actuals!$A:$A,$A639,Actuals!$D:$D,$D639,Actuals!$B:$B,EOMONTH(DATE(2024,$C639-1,1),0)),
 SUMIFS(Actuals!$F:$F,Actuals!$A:$A,$A639,Actuals!$D:$D,$D639,Actuals!$B:$B,EOMONTH(DATE(2025,$C639-2,1),0))/SUMIFS(Actuals!$F:$F,Actuals!$A:$A,$A639,Actuals!$D:$D,$D639,Actuals!$B:$B,EOMONTH(DATE(2024,$C639-2,1),0)),
 SUMIFS(Actuals!$F:$F,Actuals!$A:$A,$A639,Actuals!$D:$D,$D639,Actuals!$B:$B,EOMONTH(DATE(2025,$C639-3,1),0))/SUMIFS(Actuals!$F:$F,Actuals!$A:$A,$A639,Actuals!$D:$D,$D639,Actuals!$B:$B,EOMONTH(DATE(2024,$C639-3,1),0))
)</f>
        <v>1.0772447766371134</v>
      </c>
      <c r="P639" s="29">
        <f t="shared" si="54"/>
        <v>1322568.5304571022</v>
      </c>
      <c r="Q639" s="2">
        <f t="shared" si="55"/>
        <v>4.7345175328457216E-2</v>
      </c>
      <c r="R639" s="29" t="str">
        <f t="shared" si="56"/>
        <v>1 train date (May-Aug)</v>
      </c>
      <c r="S639" s="29">
        <f t="shared" si="57"/>
        <v>1.0247686841986505</v>
      </c>
      <c r="T639" s="29">
        <f t="shared" si="58"/>
        <v>1210318.7441860312</v>
      </c>
      <c r="U639" s="2">
        <f t="shared" si="59"/>
        <v>4.1545698282473599E-2</v>
      </c>
    </row>
    <row r="640" spans="1:21">
      <c r="A640">
        <v>9700</v>
      </c>
      <c r="B640" s="1">
        <v>45991</v>
      </c>
      <c r="C640">
        <v>6</v>
      </c>
      <c r="D640">
        <v>51</v>
      </c>
      <c r="E640" t="s">
        <v>7</v>
      </c>
      <c r="F640" s="3">
        <v>1206605.7412011812</v>
      </c>
      <c r="G640" s="3">
        <v>1262781.8999999999</v>
      </c>
      <c r="H640">
        <v>5</v>
      </c>
      <c r="I640" s="3">
        <v>-56176.158798818709</v>
      </c>
      <c r="J640" s="3">
        <v>56176.158798818709</v>
      </c>
      <c r="K640" s="2">
        <v>4.4486034206555197E-2</v>
      </c>
      <c r="L640" s="6">
        <v>-4.4486034206555197E-2</v>
      </c>
      <c r="M640" t="s">
        <v>40</v>
      </c>
      <c r="N640">
        <f>SUMIFS(Actuals!$F:$F,Actuals!$A:$A,$A640,Actuals!$D:$D,$D640,Actuals!$B:$B,EDATE($B640,-12))</f>
        <v>1227732.5999999999</v>
      </c>
      <c r="O640">
        <f>AVERAGE(SUMIFS(Actuals!$F:$F,Actuals!$A:$A,$A640,Actuals!$D:$D,$D640,Actuals!$B:$B,EOMONTH(DATE(2025,$C640-1,1),0))/SUMIFS(Actuals!$F:$F,Actuals!$A:$A,$A640,Actuals!$D:$D,$D640,Actuals!$B:$B,EOMONTH(DATE(2024,$C640-1,1),0)),
 SUMIFS(Actuals!$F:$F,Actuals!$A:$A,$A640,Actuals!$D:$D,$D640,Actuals!$B:$B,EOMONTH(DATE(2025,$C640-2,1),0))/SUMIFS(Actuals!$F:$F,Actuals!$A:$A,$A640,Actuals!$D:$D,$D640,Actuals!$B:$B,EOMONTH(DATE(2024,$C640-2,1),0)),
 SUMIFS(Actuals!$F:$F,Actuals!$A:$A,$A640,Actuals!$D:$D,$D640,Actuals!$B:$B,EOMONTH(DATE(2025,$C640-3,1),0))/SUMIFS(Actuals!$F:$F,Actuals!$A:$A,$A640,Actuals!$D:$D,$D640,Actuals!$B:$B,EOMONTH(DATE(2024,$C640-3,1),0))
)</f>
        <v>1.05811293071596</v>
      </c>
      <c r="P640" s="29">
        <f t="shared" si="54"/>
        <v>1299079.7395215253</v>
      </c>
      <c r="Q640" s="2">
        <f t="shared" si="55"/>
        <v>2.8744345735019983E-2</v>
      </c>
      <c r="R640" s="29" t="str">
        <f t="shared" si="56"/>
        <v>1 train date (May-Aug)</v>
      </c>
      <c r="S640" s="29">
        <f t="shared" si="57"/>
        <v>1.0247686841986505</v>
      </c>
      <c r="T640" s="29">
        <f t="shared" si="58"/>
        <v>1236491.7777572719</v>
      </c>
      <c r="U640" s="2">
        <f t="shared" si="59"/>
        <v>2.0819210540417167E-2</v>
      </c>
    </row>
    <row r="641" spans="1:21">
      <c r="A641">
        <v>9700</v>
      </c>
      <c r="B641" s="1">
        <v>45991</v>
      </c>
      <c r="C641">
        <v>7</v>
      </c>
      <c r="D641">
        <v>51</v>
      </c>
      <c r="E641" t="s">
        <v>7</v>
      </c>
      <c r="F641" s="3">
        <v>1170101.7212288487</v>
      </c>
      <c r="G641" s="3">
        <v>1262781.8999999999</v>
      </c>
      <c r="H641">
        <v>4</v>
      </c>
      <c r="I641" s="3">
        <v>-92680.17877115123</v>
      </c>
      <c r="J641" s="3">
        <v>92680.17877115123</v>
      </c>
      <c r="K641" s="2">
        <v>7.3393654732579902E-2</v>
      </c>
      <c r="L641" s="6">
        <v>-7.3393654732579902E-2</v>
      </c>
      <c r="M641" t="s">
        <v>40</v>
      </c>
      <c r="N641">
        <f>SUMIFS(Actuals!$F:$F,Actuals!$A:$A,$A641,Actuals!$D:$D,$D641,Actuals!$B:$B,EDATE($B641,-12))</f>
        <v>1227732.5999999999</v>
      </c>
      <c r="O641">
        <f>AVERAGE(SUMIFS(Actuals!$F:$F,Actuals!$A:$A,$A641,Actuals!$D:$D,$D641,Actuals!$B:$B,EOMONTH(DATE(2025,$C641-1,1),0))/SUMIFS(Actuals!$F:$F,Actuals!$A:$A,$A641,Actuals!$D:$D,$D641,Actuals!$B:$B,EOMONTH(DATE(2024,$C641-1,1),0)),
 SUMIFS(Actuals!$F:$F,Actuals!$A:$A,$A641,Actuals!$D:$D,$D641,Actuals!$B:$B,EOMONTH(DATE(2025,$C641-2,1),0))/SUMIFS(Actuals!$F:$F,Actuals!$A:$A,$A641,Actuals!$D:$D,$D641,Actuals!$B:$B,EOMONTH(DATE(2024,$C641-2,1),0)),
 SUMIFS(Actuals!$F:$F,Actuals!$A:$A,$A641,Actuals!$D:$D,$D641,Actuals!$B:$B,EOMONTH(DATE(2025,$C641-3,1),0))/SUMIFS(Actuals!$F:$F,Actuals!$A:$A,$A641,Actuals!$D:$D,$D641,Actuals!$B:$B,EOMONTH(DATE(2024,$C641-3,1),0))
)</f>
        <v>1.045720089524951</v>
      </c>
      <c r="P641" s="29">
        <f t="shared" si="54"/>
        <v>1283864.6443847008</v>
      </c>
      <c r="Q641" s="2">
        <f t="shared" si="55"/>
        <v>1.6695475588223825E-2</v>
      </c>
      <c r="R641" s="29" t="str">
        <f t="shared" si="56"/>
        <v>1 train date (May-Aug)</v>
      </c>
      <c r="S641" s="29">
        <f t="shared" si="57"/>
        <v>1.0247686841986505</v>
      </c>
      <c r="T641" s="29">
        <f t="shared" si="58"/>
        <v>1199083.6012422633</v>
      </c>
      <c r="U641" s="2">
        <f t="shared" si="59"/>
        <v>5.044283479018552E-2</v>
      </c>
    </row>
    <row r="642" spans="1:21">
      <c r="A642">
        <v>9700</v>
      </c>
      <c r="B642" s="1">
        <v>45991</v>
      </c>
      <c r="C642">
        <v>8</v>
      </c>
      <c r="D642">
        <v>51</v>
      </c>
      <c r="E642" t="s">
        <v>7</v>
      </c>
      <c r="F642" s="3">
        <v>1283144.1063693864</v>
      </c>
      <c r="G642" s="3">
        <v>1262781.8999999999</v>
      </c>
      <c r="H642">
        <v>3</v>
      </c>
      <c r="I642" s="3">
        <v>20362.20636938652</v>
      </c>
      <c r="J642" s="3">
        <v>20362.20636938652</v>
      </c>
      <c r="K642" s="2">
        <v>1.61248798144688E-2</v>
      </c>
      <c r="L642" s="6">
        <v>1.61248798144688E-2</v>
      </c>
      <c r="M642" t="s">
        <v>40</v>
      </c>
      <c r="N642">
        <f>SUMIFS(Actuals!$F:$F,Actuals!$A:$A,$A642,Actuals!$D:$D,$D642,Actuals!$B:$B,EDATE($B642,-12))</f>
        <v>1227732.5999999999</v>
      </c>
      <c r="O642">
        <f>AVERAGE(SUMIFS(Actuals!$F:$F,Actuals!$A:$A,$A642,Actuals!$D:$D,$D642,Actuals!$B:$B,EOMONTH(DATE(2025,$C642-1,1),0))/SUMIFS(Actuals!$F:$F,Actuals!$A:$A,$A642,Actuals!$D:$D,$D642,Actuals!$B:$B,EOMONTH(DATE(2024,$C642-1,1),0)),
 SUMIFS(Actuals!$F:$F,Actuals!$A:$A,$A642,Actuals!$D:$D,$D642,Actuals!$B:$B,EOMONTH(DATE(2025,$C642-2,1),0))/SUMIFS(Actuals!$F:$F,Actuals!$A:$A,$A642,Actuals!$D:$D,$D642,Actuals!$B:$B,EOMONTH(DATE(2024,$C642-2,1),0)),
 SUMIFS(Actuals!$F:$F,Actuals!$A:$A,$A642,Actuals!$D:$D,$D642,Actuals!$B:$B,EOMONTH(DATE(2025,$C642-3,1),0))/SUMIFS(Actuals!$F:$F,Actuals!$A:$A,$A642,Actuals!$D:$D,$D642,Actuals!$B:$B,EOMONTH(DATE(2024,$C642-3,1),0))
)</f>
        <v>1.0519779888771572</v>
      </c>
      <c r="P642" s="29">
        <f t="shared" ref="P642:P705" si="60">N642*O642</f>
        <v>1291547.6714269232</v>
      </c>
      <c r="Q642" s="2">
        <f t="shared" ref="Q642:Q705" si="61">IFERROR(ABS(P642-G642)/ABS(G642),"")</f>
        <v>2.277968303704966E-2</v>
      </c>
      <c r="R642" s="29" t="str">
        <f t="shared" ref="R642:R705" si="62">IF(C642&lt;=8,"1 train date (May-Aug)","2 Test data (Sep-Nov)")</f>
        <v>1 train date (May-Aug)</v>
      </c>
      <c r="S642" s="29">
        <f t="shared" ref="S642:S705" si="63">1/(1+AVERAGEIFS($L:$L,$A:$A,$A642,$R:$R,"1 train date (May-Aug)"))</f>
        <v>1.0247686841986505</v>
      </c>
      <c r="T642" s="29">
        <f t="shared" ref="T642:T705" si="64">F642*S642</f>
        <v>1314925.8975214094</v>
      </c>
      <c r="U642" s="2">
        <f t="shared" ref="U642:U705" si="65">IFERROR(ABS(T642-G642)/ABS(G642),"")</f>
        <v>4.1292956068985101E-2</v>
      </c>
    </row>
    <row r="643" spans="1:21">
      <c r="A643">
        <v>9700</v>
      </c>
      <c r="B643" s="1">
        <v>45991</v>
      </c>
      <c r="C643">
        <v>9</v>
      </c>
      <c r="D643">
        <v>51</v>
      </c>
      <c r="E643" t="s">
        <v>7</v>
      </c>
      <c r="F643" s="3">
        <v>1262436.5395526469</v>
      </c>
      <c r="G643" s="3">
        <v>1262781.8999999999</v>
      </c>
      <c r="H643">
        <v>2</v>
      </c>
      <c r="I643" s="3">
        <v>-345.36044735298492</v>
      </c>
      <c r="J643" s="3">
        <v>345.36044735298492</v>
      </c>
      <c r="K643" s="2">
        <v>2.7349176239617099E-4</v>
      </c>
      <c r="L643" s="6">
        <v>-2.7349176239617099E-4</v>
      </c>
      <c r="M643" t="s">
        <v>40</v>
      </c>
      <c r="N643">
        <f>SUMIFS(Actuals!$F:$F,Actuals!$A:$A,$A643,Actuals!$D:$D,$D643,Actuals!$B:$B,EDATE($B643,-12))</f>
        <v>1227732.5999999999</v>
      </c>
      <c r="O643">
        <f>AVERAGE(SUMIFS(Actuals!$F:$F,Actuals!$A:$A,$A643,Actuals!$D:$D,$D643,Actuals!$B:$B,EOMONTH(DATE(2025,$C643-1,1),0))/SUMIFS(Actuals!$F:$F,Actuals!$A:$A,$A643,Actuals!$D:$D,$D643,Actuals!$B:$B,EOMONTH(DATE(2024,$C643-1,1),0)),
 SUMIFS(Actuals!$F:$F,Actuals!$A:$A,$A643,Actuals!$D:$D,$D643,Actuals!$B:$B,EOMONTH(DATE(2025,$C643-2,1),0))/SUMIFS(Actuals!$F:$F,Actuals!$A:$A,$A643,Actuals!$D:$D,$D643,Actuals!$B:$B,EOMONTH(DATE(2024,$C643-2,1),0)),
 SUMIFS(Actuals!$F:$F,Actuals!$A:$A,$A643,Actuals!$D:$D,$D643,Actuals!$B:$B,EOMONTH(DATE(2025,$C643-3,1),0))/SUMIFS(Actuals!$F:$F,Actuals!$A:$A,$A643,Actuals!$D:$D,$D643,Actuals!$B:$B,EOMONTH(DATE(2024,$C643-3,1),0))
)</f>
        <v>1.0606435273127464</v>
      </c>
      <c r="P643" s="29">
        <f t="shared" si="60"/>
        <v>1302186.6354608489</v>
      </c>
      <c r="Q643" s="2">
        <f t="shared" si="61"/>
        <v>3.1204704043389452E-2</v>
      </c>
      <c r="R643" s="29" t="str">
        <f t="shared" si="62"/>
        <v>2 Test data (Sep-Nov)</v>
      </c>
      <c r="S643" s="29">
        <f t="shared" si="63"/>
        <v>1.0247686841986505</v>
      </c>
      <c r="T643" s="29">
        <f t="shared" si="64"/>
        <v>1293705.4315216637</v>
      </c>
      <c r="U643" s="2">
        <f t="shared" si="65"/>
        <v>2.4488418405160677E-2</v>
      </c>
    </row>
    <row r="644" spans="1:21">
      <c r="A644">
        <v>9700</v>
      </c>
      <c r="B644" s="1">
        <v>45991</v>
      </c>
      <c r="C644">
        <v>10</v>
      </c>
      <c r="D644">
        <v>51</v>
      </c>
      <c r="E644" t="s">
        <v>7</v>
      </c>
      <c r="F644" s="3">
        <v>1196374.7953333587</v>
      </c>
      <c r="G644" s="3">
        <v>1262781.8999999999</v>
      </c>
      <c r="H644">
        <v>1</v>
      </c>
      <c r="I644" s="3">
        <v>-66407.104666641215</v>
      </c>
      <c r="J644" s="3">
        <v>66407.104666641215</v>
      </c>
      <c r="K644" s="2">
        <v>5.2587944653499703E-2</v>
      </c>
      <c r="L644" s="6">
        <v>-5.2587944653499703E-2</v>
      </c>
      <c r="M644" t="s">
        <v>40</v>
      </c>
      <c r="N644">
        <f>SUMIFS(Actuals!$F:$F,Actuals!$A:$A,$A644,Actuals!$D:$D,$D644,Actuals!$B:$B,EDATE($B644,-12))</f>
        <v>1227732.5999999999</v>
      </c>
      <c r="O644">
        <f>AVERAGE(SUMIFS(Actuals!$F:$F,Actuals!$A:$A,$A644,Actuals!$D:$D,$D644,Actuals!$B:$B,EOMONTH(DATE(2025,$C644-1,1),0))/SUMIFS(Actuals!$F:$F,Actuals!$A:$A,$A644,Actuals!$D:$D,$D644,Actuals!$B:$B,EOMONTH(DATE(2024,$C644-1,1),0)),
 SUMIFS(Actuals!$F:$F,Actuals!$A:$A,$A644,Actuals!$D:$D,$D644,Actuals!$B:$B,EOMONTH(DATE(2025,$C644-2,1),0))/SUMIFS(Actuals!$F:$F,Actuals!$A:$A,$A644,Actuals!$D:$D,$D644,Actuals!$B:$B,EOMONTH(DATE(2024,$C644-2,1),0)),
 SUMIFS(Actuals!$F:$F,Actuals!$A:$A,$A644,Actuals!$D:$D,$D644,Actuals!$B:$B,EOMONTH(DATE(2025,$C644-3,1),0))/SUMIFS(Actuals!$F:$F,Actuals!$A:$A,$A644,Actuals!$D:$D,$D644,Actuals!$B:$B,EOMONTH(DATE(2024,$C644-3,1),0))
)</f>
        <v>1.0741402709287275</v>
      </c>
      <c r="P644" s="29">
        <f t="shared" si="60"/>
        <v>1318757.0275920311</v>
      </c>
      <c r="Q644" s="2">
        <f t="shared" si="61"/>
        <v>4.4326837114177162E-2</v>
      </c>
      <c r="R644" s="29" t="str">
        <f t="shared" si="62"/>
        <v>2 Test data (Sep-Nov)</v>
      </c>
      <c r="S644" s="29">
        <f t="shared" si="63"/>
        <v>1.0247686841986505</v>
      </c>
      <c r="T644" s="29">
        <f t="shared" si="64"/>
        <v>1226007.4248221959</v>
      </c>
      <c r="U644" s="2">
        <f t="shared" si="65"/>
        <v>2.9121794648627772E-2</v>
      </c>
    </row>
    <row r="645" spans="1:21">
      <c r="A645">
        <v>9700</v>
      </c>
      <c r="B645" s="1">
        <v>45991</v>
      </c>
      <c r="C645">
        <v>11</v>
      </c>
      <c r="D645">
        <v>51</v>
      </c>
      <c r="E645" t="s">
        <v>7</v>
      </c>
      <c r="F645" s="3">
        <v>1240110.2761201698</v>
      </c>
      <c r="G645" s="3">
        <v>1262781.8999999999</v>
      </c>
      <c r="H645">
        <v>0</v>
      </c>
      <c r="I645" s="3">
        <v>-22671.62387983012</v>
      </c>
      <c r="J645" s="3">
        <v>22671.62387983012</v>
      </c>
      <c r="K645" s="2">
        <v>1.7953713051976801E-2</v>
      </c>
      <c r="L645" s="6">
        <v>-1.7953713051976801E-2</v>
      </c>
      <c r="M645" t="s">
        <v>40</v>
      </c>
      <c r="N645">
        <f>SUMIFS(Actuals!$F:$F,Actuals!$A:$A,$A645,Actuals!$D:$D,$D645,Actuals!$B:$B,EDATE($B645,-12))</f>
        <v>1227732.5999999999</v>
      </c>
      <c r="O645">
        <f>AVERAGE(SUMIFS(Actuals!$F:$F,Actuals!$A:$A,$A645,Actuals!$D:$D,$D645,Actuals!$B:$B,EOMONTH(DATE(2025,$C645-1,1),0))/SUMIFS(Actuals!$F:$F,Actuals!$A:$A,$A645,Actuals!$D:$D,$D645,Actuals!$B:$B,EOMONTH(DATE(2024,$C645-1,1),0)),
 SUMIFS(Actuals!$F:$F,Actuals!$A:$A,$A645,Actuals!$D:$D,$D645,Actuals!$B:$B,EOMONTH(DATE(2025,$C645-2,1),0))/SUMIFS(Actuals!$F:$F,Actuals!$A:$A,$A645,Actuals!$D:$D,$D645,Actuals!$B:$B,EOMONTH(DATE(2024,$C645-2,1),0)),
 SUMIFS(Actuals!$F:$F,Actuals!$A:$A,$A645,Actuals!$D:$D,$D645,Actuals!$B:$B,EOMONTH(DATE(2025,$C645-3,1),0))/SUMIFS(Actuals!$F:$F,Actuals!$A:$A,$A645,Actuals!$D:$D,$D645,Actuals!$B:$B,EOMONTH(DATE(2024,$C645-3,1),0))
)</f>
        <v>1.0547155717446068</v>
      </c>
      <c r="P645" s="29">
        <f t="shared" si="60"/>
        <v>1294908.6911584926</v>
      </c>
      <c r="Q645" s="2">
        <f t="shared" si="61"/>
        <v>2.5441282582916874E-2</v>
      </c>
      <c r="R645" s="29" t="str">
        <f t="shared" si="62"/>
        <v>2 Test data (Sep-Nov)</v>
      </c>
      <c r="S645" s="29">
        <f t="shared" si="63"/>
        <v>1.0247686841986505</v>
      </c>
      <c r="T645" s="29">
        <f t="shared" si="64"/>
        <v>1270826.1759208916</v>
      </c>
      <c r="U645" s="2">
        <f t="shared" si="65"/>
        <v>6.3702812978960735E-3</v>
      </c>
    </row>
    <row r="646" spans="1:21">
      <c r="A646">
        <v>9701</v>
      </c>
      <c r="B646" s="1">
        <v>45808</v>
      </c>
      <c r="C646">
        <v>5</v>
      </c>
      <c r="D646">
        <v>51</v>
      </c>
      <c r="E646" t="s">
        <v>7</v>
      </c>
      <c r="F646" s="3">
        <v>17066.732250000001</v>
      </c>
      <c r="G646" s="3">
        <v>16890.3</v>
      </c>
      <c r="H646">
        <v>0</v>
      </c>
      <c r="I646" s="3">
        <v>176.43225000000166</v>
      </c>
      <c r="J646" s="3">
        <v>176.43225000000166</v>
      </c>
      <c r="K646" s="2">
        <v>1.0445773609705101E-2</v>
      </c>
      <c r="L646" s="6">
        <v>1.0445773609705101E-2</v>
      </c>
      <c r="M646" t="s">
        <v>42</v>
      </c>
      <c r="N646">
        <f>SUMIFS(Actuals!$F:$F,Actuals!$A:$A,$A646,Actuals!$D:$D,$D646,Actuals!$B:$B,EDATE($B646,-12))</f>
        <v>17910</v>
      </c>
      <c r="O646">
        <f>AVERAGE(SUMIFS(Actuals!$F:$F,Actuals!$A:$A,$A646,Actuals!$D:$D,$D646,Actuals!$B:$B,EOMONTH(DATE(2025,$C646-1,1),0))/SUMIFS(Actuals!$F:$F,Actuals!$A:$A,$A646,Actuals!$D:$D,$D646,Actuals!$B:$B,EOMONTH(DATE(2024,$C646-1,1),0)),
 SUMIFS(Actuals!$F:$F,Actuals!$A:$A,$A646,Actuals!$D:$D,$D646,Actuals!$B:$B,EOMONTH(DATE(2025,$C646-2,1),0))/SUMIFS(Actuals!$F:$F,Actuals!$A:$A,$A646,Actuals!$D:$D,$D646,Actuals!$B:$B,EOMONTH(DATE(2024,$C646-2,1),0)),
 SUMIFS(Actuals!$F:$F,Actuals!$A:$A,$A646,Actuals!$D:$D,$D646,Actuals!$B:$B,EOMONTH(DATE(2025,$C646-3,1),0))/SUMIFS(Actuals!$F:$F,Actuals!$A:$A,$A646,Actuals!$D:$D,$D646,Actuals!$B:$B,EOMONTH(DATE(2024,$C646-3,1),0))
)</f>
        <v>1.018445538672496</v>
      </c>
      <c r="P646" s="29">
        <f t="shared" si="60"/>
        <v>18240.359597624403</v>
      </c>
      <c r="Q646" s="2">
        <f t="shared" si="61"/>
        <v>7.9931060882542287E-2</v>
      </c>
      <c r="R646" s="29" t="str">
        <f t="shared" si="62"/>
        <v>1 train date (May-Aug)</v>
      </c>
      <c r="S646" s="29">
        <f t="shared" si="63"/>
        <v>1.005048087592062</v>
      </c>
      <c r="T646" s="29">
        <f t="shared" si="64"/>
        <v>17152.886609308269</v>
      </c>
      <c r="U646" s="2">
        <f t="shared" si="65"/>
        <v>1.5546592381915629E-2</v>
      </c>
    </row>
    <row r="647" spans="1:21">
      <c r="A647">
        <v>9701</v>
      </c>
      <c r="B647" s="1">
        <v>45838</v>
      </c>
      <c r="C647">
        <v>5</v>
      </c>
      <c r="D647">
        <v>51</v>
      </c>
      <c r="E647" t="s">
        <v>7</v>
      </c>
      <c r="F647" s="3">
        <v>16938.731758125003</v>
      </c>
      <c r="G647" s="3">
        <v>16050.3</v>
      </c>
      <c r="H647">
        <v>1</v>
      </c>
      <c r="I647" s="3">
        <v>888.4317581250034</v>
      </c>
      <c r="J647" s="3">
        <v>888.4317581250034</v>
      </c>
      <c r="K647" s="2">
        <v>5.5352968986561203E-2</v>
      </c>
      <c r="L647" s="6">
        <v>5.5352968986561203E-2</v>
      </c>
      <c r="M647" t="s">
        <v>42</v>
      </c>
      <c r="N647">
        <f>SUMIFS(Actuals!$F:$F,Actuals!$A:$A,$A647,Actuals!$D:$D,$D647,Actuals!$B:$B,EDATE($B647,-12))</f>
        <v>16686</v>
      </c>
      <c r="O647">
        <f>AVERAGE(SUMIFS(Actuals!$F:$F,Actuals!$A:$A,$A647,Actuals!$D:$D,$D647,Actuals!$B:$B,EOMONTH(DATE(2025,$C647-1,1),0))/SUMIFS(Actuals!$F:$F,Actuals!$A:$A,$A647,Actuals!$D:$D,$D647,Actuals!$B:$B,EOMONTH(DATE(2024,$C647-1,1),0)),
 SUMIFS(Actuals!$F:$F,Actuals!$A:$A,$A647,Actuals!$D:$D,$D647,Actuals!$B:$B,EOMONTH(DATE(2025,$C647-2,1),0))/SUMIFS(Actuals!$F:$F,Actuals!$A:$A,$A647,Actuals!$D:$D,$D647,Actuals!$B:$B,EOMONTH(DATE(2024,$C647-2,1),0)),
 SUMIFS(Actuals!$F:$F,Actuals!$A:$A,$A647,Actuals!$D:$D,$D647,Actuals!$B:$B,EOMONTH(DATE(2025,$C647-3,1),0))/SUMIFS(Actuals!$F:$F,Actuals!$A:$A,$A647,Actuals!$D:$D,$D647,Actuals!$B:$B,EOMONTH(DATE(2024,$C647-3,1),0))
)</f>
        <v>1.018445538672496</v>
      </c>
      <c r="P647" s="29">
        <f t="shared" si="60"/>
        <v>16993.78225828927</v>
      </c>
      <c r="Q647" s="2">
        <f t="shared" si="61"/>
        <v>5.8782842581713131E-2</v>
      </c>
      <c r="R647" s="29" t="str">
        <f t="shared" si="62"/>
        <v>1 train date (May-Aug)</v>
      </c>
      <c r="S647" s="29">
        <f t="shared" si="63"/>
        <v>1.005048087592062</v>
      </c>
      <c r="T647" s="29">
        <f t="shared" si="64"/>
        <v>17024.239959738461</v>
      </c>
      <c r="U647" s="2">
        <f t="shared" si="65"/>
        <v>6.068048321454813E-2</v>
      </c>
    </row>
    <row r="648" spans="1:21">
      <c r="A648">
        <v>9701</v>
      </c>
      <c r="B648" s="1">
        <v>45838</v>
      </c>
      <c r="C648">
        <v>6</v>
      </c>
      <c r="D648">
        <v>51</v>
      </c>
      <c r="E648" t="s">
        <v>7</v>
      </c>
      <c r="F648" s="3">
        <v>16873.4097</v>
      </c>
      <c r="G648" s="3">
        <v>16050.3</v>
      </c>
      <c r="H648">
        <v>0</v>
      </c>
      <c r="I648" s="3">
        <v>823.10970000000088</v>
      </c>
      <c r="J648" s="3">
        <v>823.10970000000088</v>
      </c>
      <c r="K648" s="2">
        <v>5.1283134894674898E-2</v>
      </c>
      <c r="L648" s="6">
        <v>5.1283134894674898E-2</v>
      </c>
      <c r="M648" t="s">
        <v>42</v>
      </c>
      <c r="N648">
        <f>SUMIFS(Actuals!$F:$F,Actuals!$A:$A,$A648,Actuals!$D:$D,$D648,Actuals!$B:$B,EDATE($B648,-12))</f>
        <v>16686</v>
      </c>
      <c r="O648">
        <f>AVERAGE(SUMIFS(Actuals!$F:$F,Actuals!$A:$A,$A648,Actuals!$D:$D,$D648,Actuals!$B:$B,EOMONTH(DATE(2025,$C648-1,1),0))/SUMIFS(Actuals!$F:$F,Actuals!$A:$A,$A648,Actuals!$D:$D,$D648,Actuals!$B:$B,EOMONTH(DATE(2024,$C648-1,1),0)),
 SUMIFS(Actuals!$F:$F,Actuals!$A:$A,$A648,Actuals!$D:$D,$D648,Actuals!$B:$B,EOMONTH(DATE(2025,$C648-2,1),0))/SUMIFS(Actuals!$F:$F,Actuals!$A:$A,$A648,Actuals!$D:$D,$D648,Actuals!$B:$B,EOMONTH(DATE(2024,$C648-2,1),0)),
 SUMIFS(Actuals!$F:$F,Actuals!$A:$A,$A648,Actuals!$D:$D,$D648,Actuals!$B:$B,EOMONTH(DATE(2025,$C648-3,1),0))/SUMIFS(Actuals!$F:$F,Actuals!$A:$A,$A648,Actuals!$D:$D,$D648,Actuals!$B:$B,EOMONTH(DATE(2024,$C648-3,1),0))
)</f>
        <v>1.0004083352558715</v>
      </c>
      <c r="P648" s="29">
        <f t="shared" si="60"/>
        <v>16692.813482079473</v>
      </c>
      <c r="Q648" s="2">
        <f t="shared" si="61"/>
        <v>4.003124440536774E-2</v>
      </c>
      <c r="R648" s="29" t="str">
        <f t="shared" si="62"/>
        <v>1 train date (May-Aug)</v>
      </c>
      <c r="S648" s="29">
        <f t="shared" si="63"/>
        <v>1.005048087592062</v>
      </c>
      <c r="T648" s="29">
        <f t="shared" si="64"/>
        <v>16958.58815014235</v>
      </c>
      <c r="U648" s="2">
        <f t="shared" si="65"/>
        <v>5.6590104243680855E-2</v>
      </c>
    </row>
    <row r="649" spans="1:21">
      <c r="A649">
        <v>9701</v>
      </c>
      <c r="B649" s="1">
        <v>45869</v>
      </c>
      <c r="C649">
        <v>5</v>
      </c>
      <c r="D649">
        <v>51</v>
      </c>
      <c r="E649" t="s">
        <v>7</v>
      </c>
      <c r="F649" s="3">
        <v>16811.691269939067</v>
      </c>
      <c r="G649" s="3">
        <v>17851.8</v>
      </c>
      <c r="H649">
        <v>2</v>
      </c>
      <c r="I649" s="3">
        <v>-1040.1087300609324</v>
      </c>
      <c r="J649" s="3">
        <v>1040.1087300609324</v>
      </c>
      <c r="K649" s="2">
        <v>5.8263521328993803E-2</v>
      </c>
      <c r="L649" s="6">
        <v>-5.8263521328993803E-2</v>
      </c>
      <c r="M649" t="s">
        <v>42</v>
      </c>
      <c r="N649">
        <f>SUMIFS(Actuals!$F:$F,Actuals!$A:$A,$A649,Actuals!$D:$D,$D649,Actuals!$B:$B,EDATE($B649,-12))</f>
        <v>14943.599999999999</v>
      </c>
      <c r="O649">
        <f>AVERAGE(SUMIFS(Actuals!$F:$F,Actuals!$A:$A,$A649,Actuals!$D:$D,$D649,Actuals!$B:$B,EOMONTH(DATE(2025,$C649-1,1),0))/SUMIFS(Actuals!$F:$F,Actuals!$A:$A,$A649,Actuals!$D:$D,$D649,Actuals!$B:$B,EOMONTH(DATE(2024,$C649-1,1),0)),
 SUMIFS(Actuals!$F:$F,Actuals!$A:$A,$A649,Actuals!$D:$D,$D649,Actuals!$B:$B,EOMONTH(DATE(2025,$C649-2,1),0))/SUMIFS(Actuals!$F:$F,Actuals!$A:$A,$A649,Actuals!$D:$D,$D649,Actuals!$B:$B,EOMONTH(DATE(2024,$C649-2,1),0)),
 SUMIFS(Actuals!$F:$F,Actuals!$A:$A,$A649,Actuals!$D:$D,$D649,Actuals!$B:$B,EOMONTH(DATE(2025,$C649-3,1),0))/SUMIFS(Actuals!$F:$F,Actuals!$A:$A,$A649,Actuals!$D:$D,$D649,Actuals!$B:$B,EOMONTH(DATE(2024,$C649-3,1),0))
)</f>
        <v>1.018445538672496</v>
      </c>
      <c r="P649" s="29">
        <f t="shared" si="60"/>
        <v>15219.24275170631</v>
      </c>
      <c r="Q649" s="2">
        <f t="shared" si="61"/>
        <v>0.14746732812902283</v>
      </c>
      <c r="R649" s="29" t="str">
        <f t="shared" si="62"/>
        <v>1 train date (May-Aug)</v>
      </c>
      <c r="S649" s="29">
        <f t="shared" si="63"/>
        <v>1.005048087592062</v>
      </c>
      <c r="T649" s="29">
        <f t="shared" si="64"/>
        <v>16896.558160040422</v>
      </c>
      <c r="U649" s="2">
        <f t="shared" si="65"/>
        <v>5.3509553096022656E-2</v>
      </c>
    </row>
    <row r="650" spans="1:21">
      <c r="A650">
        <v>9701</v>
      </c>
      <c r="B650" s="1">
        <v>45869</v>
      </c>
      <c r="C650">
        <v>6</v>
      </c>
      <c r="D650">
        <v>51</v>
      </c>
      <c r="E650" t="s">
        <v>7</v>
      </c>
      <c r="F650" s="3">
        <v>16746.859127250002</v>
      </c>
      <c r="G650" s="3">
        <v>17851.8</v>
      </c>
      <c r="H650">
        <v>1</v>
      </c>
      <c r="I650" s="3">
        <v>-1104.9408727499977</v>
      </c>
      <c r="J650" s="3">
        <v>1104.9408727499977</v>
      </c>
      <c r="K650" s="2">
        <v>6.1895207920209597E-2</v>
      </c>
      <c r="L650" s="6">
        <v>-6.1895207920209597E-2</v>
      </c>
      <c r="M650" t="s">
        <v>42</v>
      </c>
      <c r="N650">
        <f>SUMIFS(Actuals!$F:$F,Actuals!$A:$A,$A650,Actuals!$D:$D,$D650,Actuals!$B:$B,EDATE($B650,-12))</f>
        <v>14943.599999999999</v>
      </c>
      <c r="O650">
        <f>AVERAGE(SUMIFS(Actuals!$F:$F,Actuals!$A:$A,$A650,Actuals!$D:$D,$D650,Actuals!$B:$B,EOMONTH(DATE(2025,$C650-1,1),0))/SUMIFS(Actuals!$F:$F,Actuals!$A:$A,$A650,Actuals!$D:$D,$D650,Actuals!$B:$B,EOMONTH(DATE(2024,$C650-1,1),0)),
 SUMIFS(Actuals!$F:$F,Actuals!$A:$A,$A650,Actuals!$D:$D,$D650,Actuals!$B:$B,EOMONTH(DATE(2025,$C650-2,1),0))/SUMIFS(Actuals!$F:$F,Actuals!$A:$A,$A650,Actuals!$D:$D,$D650,Actuals!$B:$B,EOMONTH(DATE(2024,$C650-2,1),0)),
 SUMIFS(Actuals!$F:$F,Actuals!$A:$A,$A650,Actuals!$D:$D,$D650,Actuals!$B:$B,EOMONTH(DATE(2025,$C650-3,1),0))/SUMIFS(Actuals!$F:$F,Actuals!$A:$A,$A650,Actuals!$D:$D,$D650,Actuals!$B:$B,EOMONTH(DATE(2024,$C650-3,1),0))
)</f>
        <v>1.0004083352558715</v>
      </c>
      <c r="P650" s="29">
        <f t="shared" si="60"/>
        <v>14949.701998729639</v>
      </c>
      <c r="Q650" s="2">
        <f t="shared" si="61"/>
        <v>0.16256612785659488</v>
      </c>
      <c r="R650" s="29" t="str">
        <f t="shared" si="62"/>
        <v>1 train date (May-Aug)</v>
      </c>
      <c r="S650" s="29">
        <f t="shared" si="63"/>
        <v>1.005048087592062</v>
      </c>
      <c r="T650" s="29">
        <f t="shared" si="64"/>
        <v>16831.398739016284</v>
      </c>
      <c r="U650" s="2">
        <f t="shared" si="65"/>
        <v>5.7159572759257642E-2</v>
      </c>
    </row>
    <row r="651" spans="1:21">
      <c r="A651">
        <v>9701</v>
      </c>
      <c r="B651" s="1">
        <v>45869</v>
      </c>
      <c r="C651">
        <v>7</v>
      </c>
      <c r="D651">
        <v>51</v>
      </c>
      <c r="E651" t="s">
        <v>7</v>
      </c>
      <c r="F651" s="3">
        <v>16130.551499999998</v>
      </c>
      <c r="G651" s="3">
        <v>17851.8</v>
      </c>
      <c r="H651">
        <v>0</v>
      </c>
      <c r="I651" s="3">
        <v>-1721.2485000000015</v>
      </c>
      <c r="J651" s="3">
        <v>1721.2485000000015</v>
      </c>
      <c r="K651" s="2">
        <v>9.6418764494336798E-2</v>
      </c>
      <c r="L651" s="6">
        <v>-9.6418764494336798E-2</v>
      </c>
      <c r="M651" t="s">
        <v>42</v>
      </c>
      <c r="N651">
        <f>SUMIFS(Actuals!$F:$F,Actuals!$A:$A,$A651,Actuals!$D:$D,$D651,Actuals!$B:$B,EDATE($B651,-12))</f>
        <v>14943.599999999999</v>
      </c>
      <c r="O651">
        <f>AVERAGE(SUMIFS(Actuals!$F:$F,Actuals!$A:$A,$A651,Actuals!$D:$D,$D651,Actuals!$B:$B,EOMONTH(DATE(2025,$C651-1,1),0))/SUMIFS(Actuals!$F:$F,Actuals!$A:$A,$A651,Actuals!$D:$D,$D651,Actuals!$B:$B,EOMONTH(DATE(2024,$C651-1,1),0)),
 SUMIFS(Actuals!$F:$F,Actuals!$A:$A,$A651,Actuals!$D:$D,$D651,Actuals!$B:$B,EOMONTH(DATE(2025,$C651-2,1),0))/SUMIFS(Actuals!$F:$F,Actuals!$A:$A,$A651,Actuals!$D:$D,$D651,Actuals!$B:$B,EOMONTH(DATE(2024,$C651-2,1),0)),
 SUMIFS(Actuals!$F:$F,Actuals!$A:$A,$A651,Actuals!$D:$D,$D651,Actuals!$B:$B,EOMONTH(DATE(2025,$C651-3,1),0))/SUMIFS(Actuals!$F:$F,Actuals!$A:$A,$A651,Actuals!$D:$D,$D651,Actuals!$B:$B,EOMONTH(DATE(2024,$C651-3,1),0))
)</f>
        <v>1.007584842805251</v>
      </c>
      <c r="P651" s="29">
        <f t="shared" si="60"/>
        <v>15056.944856944547</v>
      </c>
      <c r="Q651" s="2">
        <f t="shared" si="61"/>
        <v>0.15655873038323601</v>
      </c>
      <c r="R651" s="29" t="str">
        <f t="shared" si="62"/>
        <v>1 train date (May-Aug)</v>
      </c>
      <c r="S651" s="29">
        <f t="shared" si="63"/>
        <v>1.005048087592062</v>
      </c>
      <c r="T651" s="29">
        <f t="shared" si="64"/>
        <v>16211.979936880265</v>
      </c>
      <c r="U651" s="2">
        <f t="shared" si="65"/>
        <v>9.1857407270960589E-2</v>
      </c>
    </row>
    <row r="652" spans="1:21">
      <c r="A652">
        <v>9701</v>
      </c>
      <c r="B652" s="1">
        <v>45900</v>
      </c>
      <c r="C652">
        <v>5</v>
      </c>
      <c r="D652">
        <v>51</v>
      </c>
      <c r="E652" t="s">
        <v>7</v>
      </c>
      <c r="F652" s="3">
        <v>16685.603585414527</v>
      </c>
      <c r="G652" s="3">
        <v>17348.099999999999</v>
      </c>
      <c r="H652">
        <v>3</v>
      </c>
      <c r="I652" s="3">
        <v>-662.49641458547194</v>
      </c>
      <c r="J652" s="3">
        <v>662.49641458547194</v>
      </c>
      <c r="K652" s="2">
        <v>3.8188413404665202E-2</v>
      </c>
      <c r="L652" s="6">
        <v>-3.8188413404665202E-2</v>
      </c>
      <c r="M652" t="s">
        <v>42</v>
      </c>
      <c r="N652">
        <f>SUMIFS(Actuals!$F:$F,Actuals!$A:$A,$A652,Actuals!$D:$D,$D652,Actuals!$B:$B,EDATE($B652,-12))</f>
        <v>17057.399999999998</v>
      </c>
      <c r="O652">
        <f>AVERAGE(SUMIFS(Actuals!$F:$F,Actuals!$A:$A,$A652,Actuals!$D:$D,$D652,Actuals!$B:$B,EOMONTH(DATE(2025,$C652-1,1),0))/SUMIFS(Actuals!$F:$F,Actuals!$A:$A,$A652,Actuals!$D:$D,$D652,Actuals!$B:$B,EOMONTH(DATE(2024,$C652-1,1),0)),
 SUMIFS(Actuals!$F:$F,Actuals!$A:$A,$A652,Actuals!$D:$D,$D652,Actuals!$B:$B,EOMONTH(DATE(2025,$C652-2,1),0))/SUMIFS(Actuals!$F:$F,Actuals!$A:$A,$A652,Actuals!$D:$D,$D652,Actuals!$B:$B,EOMONTH(DATE(2024,$C652-2,1),0)),
 SUMIFS(Actuals!$F:$F,Actuals!$A:$A,$A652,Actuals!$D:$D,$D652,Actuals!$B:$B,EOMONTH(DATE(2025,$C652-3,1),0))/SUMIFS(Actuals!$F:$F,Actuals!$A:$A,$A652,Actuals!$D:$D,$D652,Actuals!$B:$B,EOMONTH(DATE(2024,$C652-3,1),0))
)</f>
        <v>1.018445538672496</v>
      </c>
      <c r="P652" s="29">
        <f t="shared" si="60"/>
        <v>17372.032931352231</v>
      </c>
      <c r="Q652" s="2">
        <f t="shared" si="61"/>
        <v>1.3795707513924937E-3</v>
      </c>
      <c r="R652" s="29" t="str">
        <f t="shared" si="62"/>
        <v>1 train date (May-Aug)</v>
      </c>
      <c r="S652" s="29">
        <f t="shared" si="63"/>
        <v>1.005048087592062</v>
      </c>
      <c r="T652" s="29">
        <f t="shared" si="64"/>
        <v>16769.833973840123</v>
      </c>
      <c r="U652" s="2">
        <f t="shared" si="65"/>
        <v>3.333310426847181E-2</v>
      </c>
    </row>
    <row r="653" spans="1:21">
      <c r="A653">
        <v>9701</v>
      </c>
      <c r="B653" s="1">
        <v>45900</v>
      </c>
      <c r="C653">
        <v>6</v>
      </c>
      <c r="D653">
        <v>51</v>
      </c>
      <c r="E653" t="s">
        <v>7</v>
      </c>
      <c r="F653" s="3">
        <v>16621.257683795626</v>
      </c>
      <c r="G653" s="3">
        <v>17348.099999999999</v>
      </c>
      <c r="H653">
        <v>2</v>
      </c>
      <c r="I653" s="3">
        <v>-726.84231620437276</v>
      </c>
      <c r="J653" s="3">
        <v>726.84231620437276</v>
      </c>
      <c r="K653" s="2">
        <v>4.1897517088578702E-2</v>
      </c>
      <c r="L653" s="6">
        <v>-4.1897517088578702E-2</v>
      </c>
      <c r="M653" t="s">
        <v>42</v>
      </c>
      <c r="N653">
        <f>SUMIFS(Actuals!$F:$F,Actuals!$A:$A,$A653,Actuals!$D:$D,$D653,Actuals!$B:$B,EDATE($B653,-12))</f>
        <v>17057.399999999998</v>
      </c>
      <c r="O653">
        <f>AVERAGE(SUMIFS(Actuals!$F:$F,Actuals!$A:$A,$A653,Actuals!$D:$D,$D653,Actuals!$B:$B,EOMONTH(DATE(2025,$C653-1,1),0))/SUMIFS(Actuals!$F:$F,Actuals!$A:$A,$A653,Actuals!$D:$D,$D653,Actuals!$B:$B,EOMONTH(DATE(2024,$C653-1,1),0)),
 SUMIFS(Actuals!$F:$F,Actuals!$A:$A,$A653,Actuals!$D:$D,$D653,Actuals!$B:$B,EOMONTH(DATE(2025,$C653-2,1),0))/SUMIFS(Actuals!$F:$F,Actuals!$A:$A,$A653,Actuals!$D:$D,$D653,Actuals!$B:$B,EOMONTH(DATE(2024,$C653-2,1),0)),
 SUMIFS(Actuals!$F:$F,Actuals!$A:$A,$A653,Actuals!$D:$D,$D653,Actuals!$B:$B,EOMONTH(DATE(2025,$C653-3,1),0))/SUMIFS(Actuals!$F:$F,Actuals!$A:$A,$A653,Actuals!$D:$D,$D653,Actuals!$B:$B,EOMONTH(DATE(2024,$C653-3,1),0))
)</f>
        <v>1.0004083352558715</v>
      </c>
      <c r="P653" s="29">
        <f t="shared" si="60"/>
        <v>17064.365137793498</v>
      </c>
      <c r="Q653" s="2">
        <f t="shared" si="61"/>
        <v>1.6355385443160932E-2</v>
      </c>
      <c r="R653" s="29" t="str">
        <f t="shared" si="62"/>
        <v>1 train date (May-Aug)</v>
      </c>
      <c r="S653" s="29">
        <f t="shared" si="63"/>
        <v>1.005048087592062</v>
      </c>
      <c r="T653" s="29">
        <f t="shared" si="64"/>
        <v>16705.163248473658</v>
      </c>
      <c r="U653" s="2">
        <f t="shared" si="65"/>
        <v>3.7060931832669876E-2</v>
      </c>
    </row>
    <row r="654" spans="1:21">
      <c r="A654">
        <v>9701</v>
      </c>
      <c r="B654" s="1">
        <v>45900</v>
      </c>
      <c r="C654">
        <v>7</v>
      </c>
      <c r="D654">
        <v>51</v>
      </c>
      <c r="E654" t="s">
        <v>7</v>
      </c>
      <c r="F654" s="3">
        <v>16211.204257499996</v>
      </c>
      <c r="G654" s="3">
        <v>17348.099999999999</v>
      </c>
      <c r="H654">
        <v>1</v>
      </c>
      <c r="I654" s="3">
        <v>-1136.8957425000026</v>
      </c>
      <c r="J654" s="3">
        <v>1136.8957425000026</v>
      </c>
      <c r="K654" s="2">
        <v>6.5534308800387506E-2</v>
      </c>
      <c r="L654" s="6">
        <v>-6.5534308800387506E-2</v>
      </c>
      <c r="M654" t="s">
        <v>42</v>
      </c>
      <c r="N654">
        <f>SUMIFS(Actuals!$F:$F,Actuals!$A:$A,$A654,Actuals!$D:$D,$D654,Actuals!$B:$B,EDATE($B654,-12))</f>
        <v>17057.399999999998</v>
      </c>
      <c r="O654">
        <f>AVERAGE(SUMIFS(Actuals!$F:$F,Actuals!$A:$A,$A654,Actuals!$D:$D,$D654,Actuals!$B:$B,EOMONTH(DATE(2025,$C654-1,1),0))/SUMIFS(Actuals!$F:$F,Actuals!$A:$A,$A654,Actuals!$D:$D,$D654,Actuals!$B:$B,EOMONTH(DATE(2024,$C654-1,1),0)),
 SUMIFS(Actuals!$F:$F,Actuals!$A:$A,$A654,Actuals!$D:$D,$D654,Actuals!$B:$B,EOMONTH(DATE(2025,$C654-2,1),0))/SUMIFS(Actuals!$F:$F,Actuals!$A:$A,$A654,Actuals!$D:$D,$D654,Actuals!$B:$B,EOMONTH(DATE(2024,$C654-2,1),0)),
 SUMIFS(Actuals!$F:$F,Actuals!$A:$A,$A654,Actuals!$D:$D,$D654,Actuals!$B:$B,EOMONTH(DATE(2025,$C654-3,1),0))/SUMIFS(Actuals!$F:$F,Actuals!$A:$A,$A654,Actuals!$D:$D,$D654,Actuals!$B:$B,EOMONTH(DATE(2024,$C654-3,1),0))
)</f>
        <v>1.007584842805251</v>
      </c>
      <c r="P654" s="29">
        <f t="shared" si="60"/>
        <v>17186.777697666286</v>
      </c>
      <c r="Q654" s="2">
        <f t="shared" si="61"/>
        <v>9.2991337572248429E-3</v>
      </c>
      <c r="R654" s="29" t="str">
        <f t="shared" si="62"/>
        <v>1 train date (May-Aug)</v>
      </c>
      <c r="S654" s="29">
        <f t="shared" si="63"/>
        <v>1.005048087592062</v>
      </c>
      <c r="T654" s="29">
        <f t="shared" si="64"/>
        <v>16293.039836564663</v>
      </c>
      <c r="U654" s="2">
        <f t="shared" si="65"/>
        <v>6.0817044139435172E-2</v>
      </c>
    </row>
    <row r="655" spans="1:21">
      <c r="A655">
        <v>9701</v>
      </c>
      <c r="B655" s="1">
        <v>45900</v>
      </c>
      <c r="C655">
        <v>8</v>
      </c>
      <c r="D655">
        <v>51</v>
      </c>
      <c r="E655" t="s">
        <v>7</v>
      </c>
      <c r="F655" s="3">
        <v>17156.952469724954</v>
      </c>
      <c r="G655" s="3">
        <v>17348.099999999999</v>
      </c>
      <c r="H655">
        <v>0</v>
      </c>
      <c r="I655" s="3">
        <v>-191.14753027504412</v>
      </c>
      <c r="J655" s="3">
        <v>191.14753027504412</v>
      </c>
      <c r="K655" s="2">
        <v>1.1018355340068601E-2</v>
      </c>
      <c r="L655" s="6">
        <v>-1.1018355340068601E-2</v>
      </c>
      <c r="M655" t="s">
        <v>42</v>
      </c>
      <c r="N655">
        <f>SUMIFS(Actuals!$F:$F,Actuals!$A:$A,$A655,Actuals!$D:$D,$D655,Actuals!$B:$B,EDATE($B655,-12))</f>
        <v>17057.399999999998</v>
      </c>
      <c r="O655">
        <f>AVERAGE(SUMIFS(Actuals!$F:$F,Actuals!$A:$A,$A655,Actuals!$D:$D,$D655,Actuals!$B:$B,EOMONTH(DATE(2025,$C655-1,1),0))/SUMIFS(Actuals!$F:$F,Actuals!$A:$A,$A655,Actuals!$D:$D,$D655,Actuals!$B:$B,EOMONTH(DATE(2024,$C655-1,1),0)),
 SUMIFS(Actuals!$F:$F,Actuals!$A:$A,$A655,Actuals!$D:$D,$D655,Actuals!$B:$B,EOMONTH(DATE(2025,$C655-2,1),0))/SUMIFS(Actuals!$F:$F,Actuals!$A:$A,$A655,Actuals!$D:$D,$D655,Actuals!$B:$B,EOMONTH(DATE(2024,$C655-2,1),0)),
 SUMIFS(Actuals!$F:$F,Actuals!$A:$A,$A655,Actuals!$D:$D,$D655,Actuals!$B:$B,EOMONTH(DATE(2025,$C655-3,1),0))/SUMIFS(Actuals!$F:$F,Actuals!$A:$A,$A655,Actuals!$D:$D,$D655,Actuals!$B:$B,EOMONTH(DATE(2024,$C655-3,1),0))
)</f>
        <v>1.0331930867438983</v>
      </c>
      <c r="P655" s="29">
        <f t="shared" si="60"/>
        <v>17623.587757825368</v>
      </c>
      <c r="Q655" s="2">
        <f t="shared" si="61"/>
        <v>1.5879995954909704E-2</v>
      </c>
      <c r="R655" s="29" t="str">
        <f t="shared" si="62"/>
        <v>1 train date (May-Aug)</v>
      </c>
      <c r="S655" s="29">
        <f t="shared" si="63"/>
        <v>1.005048087592062</v>
      </c>
      <c r="T655" s="29">
        <f t="shared" si="64"/>
        <v>17243.562268604972</v>
      </c>
      <c r="U655" s="2">
        <f t="shared" si="65"/>
        <v>6.0258893708836497E-3</v>
      </c>
    </row>
    <row r="656" spans="1:21">
      <c r="A656">
        <v>9701</v>
      </c>
      <c r="B656" s="1">
        <v>45930</v>
      </c>
      <c r="C656">
        <v>5</v>
      </c>
      <c r="D656">
        <v>51</v>
      </c>
      <c r="E656" t="s">
        <v>7</v>
      </c>
      <c r="F656" s="3">
        <v>16560.461558523919</v>
      </c>
      <c r="G656" s="3">
        <v>15232.8</v>
      </c>
      <c r="H656">
        <v>4</v>
      </c>
      <c r="I656" s="3">
        <v>1327.6615585239197</v>
      </c>
      <c r="J656" s="3">
        <v>1327.6615585239197</v>
      </c>
      <c r="K656" s="2">
        <v>8.71580772099627E-2</v>
      </c>
      <c r="L656" s="6">
        <v>8.71580772099627E-2</v>
      </c>
      <c r="M656" t="s">
        <v>42</v>
      </c>
      <c r="N656">
        <f>SUMIFS(Actuals!$F:$F,Actuals!$A:$A,$A656,Actuals!$D:$D,$D656,Actuals!$B:$B,EDATE($B656,-12))</f>
        <v>15252.9</v>
      </c>
      <c r="O656">
        <f>AVERAGE(SUMIFS(Actuals!$F:$F,Actuals!$A:$A,$A656,Actuals!$D:$D,$D656,Actuals!$B:$B,EOMONTH(DATE(2025,$C656-1,1),0))/SUMIFS(Actuals!$F:$F,Actuals!$A:$A,$A656,Actuals!$D:$D,$D656,Actuals!$B:$B,EOMONTH(DATE(2024,$C656-1,1),0)),
 SUMIFS(Actuals!$F:$F,Actuals!$A:$A,$A656,Actuals!$D:$D,$D656,Actuals!$B:$B,EOMONTH(DATE(2025,$C656-2,1),0))/SUMIFS(Actuals!$F:$F,Actuals!$A:$A,$A656,Actuals!$D:$D,$D656,Actuals!$B:$B,EOMONTH(DATE(2024,$C656-2,1),0)),
 SUMIFS(Actuals!$F:$F,Actuals!$A:$A,$A656,Actuals!$D:$D,$D656,Actuals!$B:$B,EOMONTH(DATE(2025,$C656-3,1),0))/SUMIFS(Actuals!$F:$F,Actuals!$A:$A,$A656,Actuals!$D:$D,$D656,Actuals!$B:$B,EOMONTH(DATE(2024,$C656-3,1),0))
)</f>
        <v>1.018445538672496</v>
      </c>
      <c r="P656" s="29">
        <f t="shared" si="60"/>
        <v>15534.247956817713</v>
      </c>
      <c r="Q656" s="2">
        <f t="shared" si="61"/>
        <v>1.9789398982308831E-2</v>
      </c>
      <c r="R656" s="29" t="str">
        <f t="shared" si="62"/>
        <v>1 train date (May-Aug)</v>
      </c>
      <c r="S656" s="29">
        <f t="shared" si="63"/>
        <v>1.005048087592062</v>
      </c>
      <c r="T656" s="29">
        <f t="shared" si="64"/>
        <v>16644.060219036324</v>
      </c>
      <c r="U656" s="2">
        <f t="shared" si="65"/>
        <v>9.2646146410136354E-2</v>
      </c>
    </row>
    <row r="657" spans="1:21">
      <c r="A657">
        <v>9701</v>
      </c>
      <c r="B657" s="1">
        <v>45930</v>
      </c>
      <c r="C657">
        <v>6</v>
      </c>
      <c r="D657">
        <v>51</v>
      </c>
      <c r="E657" t="s">
        <v>7</v>
      </c>
      <c r="F657" s="3">
        <v>16496.598251167161</v>
      </c>
      <c r="G657" s="3">
        <v>15232.8</v>
      </c>
      <c r="H657">
        <v>3</v>
      </c>
      <c r="I657" s="3">
        <v>1263.7982511671617</v>
      </c>
      <c r="J657" s="3">
        <v>1263.7982511671617</v>
      </c>
      <c r="K657" s="2">
        <v>8.2965590775639503E-2</v>
      </c>
      <c r="L657" s="6">
        <v>8.2965590775639503E-2</v>
      </c>
      <c r="M657" t="s">
        <v>42</v>
      </c>
      <c r="N657">
        <f>SUMIFS(Actuals!$F:$F,Actuals!$A:$A,$A657,Actuals!$D:$D,$D657,Actuals!$B:$B,EDATE($B657,-12))</f>
        <v>15252.9</v>
      </c>
      <c r="O657">
        <f>AVERAGE(SUMIFS(Actuals!$F:$F,Actuals!$A:$A,$A657,Actuals!$D:$D,$D657,Actuals!$B:$B,EOMONTH(DATE(2025,$C657-1,1),0))/SUMIFS(Actuals!$F:$F,Actuals!$A:$A,$A657,Actuals!$D:$D,$D657,Actuals!$B:$B,EOMONTH(DATE(2024,$C657-1,1),0)),
 SUMIFS(Actuals!$F:$F,Actuals!$A:$A,$A657,Actuals!$D:$D,$D657,Actuals!$B:$B,EOMONTH(DATE(2025,$C657-2,1),0))/SUMIFS(Actuals!$F:$F,Actuals!$A:$A,$A657,Actuals!$D:$D,$D657,Actuals!$B:$B,EOMONTH(DATE(2024,$C657-2,1),0)),
 SUMIFS(Actuals!$F:$F,Actuals!$A:$A,$A657,Actuals!$D:$D,$D657,Actuals!$B:$B,EOMONTH(DATE(2025,$C657-3,1),0))/SUMIFS(Actuals!$F:$F,Actuals!$A:$A,$A657,Actuals!$D:$D,$D657,Actuals!$B:$B,EOMONTH(DATE(2024,$C657-3,1),0))
)</f>
        <v>1.0004083352558715</v>
      </c>
      <c r="P657" s="29">
        <f t="shared" si="60"/>
        <v>15259.128296824281</v>
      </c>
      <c r="Q657" s="2">
        <f t="shared" si="61"/>
        <v>1.728395096389502E-3</v>
      </c>
      <c r="R657" s="29" t="str">
        <f t="shared" si="62"/>
        <v>1 train date (May-Aug)</v>
      </c>
      <c r="S657" s="29">
        <f t="shared" si="63"/>
        <v>1.005048087592062</v>
      </c>
      <c r="T657" s="29">
        <f t="shared" si="64"/>
        <v>16579.87452411011</v>
      </c>
      <c r="U657" s="2">
        <f t="shared" si="65"/>
        <v>8.8432495937064121E-2</v>
      </c>
    </row>
    <row r="658" spans="1:21">
      <c r="A658">
        <v>9701</v>
      </c>
      <c r="B658" s="1">
        <v>45930</v>
      </c>
      <c r="C658">
        <v>7</v>
      </c>
      <c r="D658">
        <v>51</v>
      </c>
      <c r="E658" t="s">
        <v>7</v>
      </c>
      <c r="F658" s="3">
        <v>16292.260278787495</v>
      </c>
      <c r="G658" s="3">
        <v>15232.8</v>
      </c>
      <c r="H658">
        <v>2</v>
      </c>
      <c r="I658" s="3">
        <v>1059.4602787874956</v>
      </c>
      <c r="J658" s="3">
        <v>1059.4602787874956</v>
      </c>
      <c r="K658" s="2">
        <v>6.9551249854753902E-2</v>
      </c>
      <c r="L658" s="6">
        <v>6.9551249854753902E-2</v>
      </c>
      <c r="M658" t="s">
        <v>42</v>
      </c>
      <c r="N658">
        <f>SUMIFS(Actuals!$F:$F,Actuals!$A:$A,$A658,Actuals!$D:$D,$D658,Actuals!$B:$B,EDATE($B658,-12))</f>
        <v>15252.9</v>
      </c>
      <c r="O658">
        <f>AVERAGE(SUMIFS(Actuals!$F:$F,Actuals!$A:$A,$A658,Actuals!$D:$D,$D658,Actuals!$B:$B,EOMONTH(DATE(2025,$C658-1,1),0))/SUMIFS(Actuals!$F:$F,Actuals!$A:$A,$A658,Actuals!$D:$D,$D658,Actuals!$B:$B,EOMONTH(DATE(2024,$C658-1,1),0)),
 SUMIFS(Actuals!$F:$F,Actuals!$A:$A,$A658,Actuals!$D:$D,$D658,Actuals!$B:$B,EOMONTH(DATE(2025,$C658-2,1),0))/SUMIFS(Actuals!$F:$F,Actuals!$A:$A,$A658,Actuals!$D:$D,$D658,Actuals!$B:$B,EOMONTH(DATE(2024,$C658-2,1),0)),
 SUMIFS(Actuals!$F:$F,Actuals!$A:$A,$A658,Actuals!$D:$D,$D658,Actuals!$B:$B,EOMONTH(DATE(2025,$C658-3,1),0))/SUMIFS(Actuals!$F:$F,Actuals!$A:$A,$A658,Actuals!$D:$D,$D658,Actuals!$B:$B,EOMONTH(DATE(2024,$C658-3,1),0))
)</f>
        <v>1.007584842805251</v>
      </c>
      <c r="P658" s="29">
        <f t="shared" si="60"/>
        <v>15368.590848824211</v>
      </c>
      <c r="Q658" s="2">
        <f t="shared" si="61"/>
        <v>8.914372198427863E-3</v>
      </c>
      <c r="R658" s="29" t="str">
        <f t="shared" si="62"/>
        <v>1 train date (May-Aug)</v>
      </c>
      <c r="S658" s="29">
        <f t="shared" si="63"/>
        <v>1.005048087592062</v>
      </c>
      <c r="T658" s="29">
        <f t="shared" si="64"/>
        <v>16374.505035747487</v>
      </c>
      <c r="U658" s="2">
        <f t="shared" si="65"/>
        <v>7.4950438248220119E-2</v>
      </c>
    </row>
    <row r="659" spans="1:21">
      <c r="A659">
        <v>9701</v>
      </c>
      <c r="B659" s="1">
        <v>45930</v>
      </c>
      <c r="C659">
        <v>8</v>
      </c>
      <c r="D659">
        <v>51</v>
      </c>
      <c r="E659" t="s">
        <v>7</v>
      </c>
      <c r="F659" s="3">
        <v>17255.842462108751</v>
      </c>
      <c r="G659" s="3">
        <v>15232.8</v>
      </c>
      <c r="H659">
        <v>1</v>
      </c>
      <c r="I659" s="3">
        <v>2023.0424621087514</v>
      </c>
      <c r="J659" s="3">
        <v>2023.0424621087514</v>
      </c>
      <c r="K659" s="2">
        <v>0.132808312464468</v>
      </c>
      <c r="L659" s="6">
        <v>0.132808312464468</v>
      </c>
      <c r="M659" t="s">
        <v>42</v>
      </c>
      <c r="N659">
        <f>SUMIFS(Actuals!$F:$F,Actuals!$A:$A,$A659,Actuals!$D:$D,$D659,Actuals!$B:$B,EDATE($B659,-12))</f>
        <v>15252.9</v>
      </c>
      <c r="O659">
        <f>AVERAGE(SUMIFS(Actuals!$F:$F,Actuals!$A:$A,$A659,Actuals!$D:$D,$D659,Actuals!$B:$B,EOMONTH(DATE(2025,$C659-1,1),0))/SUMIFS(Actuals!$F:$F,Actuals!$A:$A,$A659,Actuals!$D:$D,$D659,Actuals!$B:$B,EOMONTH(DATE(2024,$C659-1,1),0)),
 SUMIFS(Actuals!$F:$F,Actuals!$A:$A,$A659,Actuals!$D:$D,$D659,Actuals!$B:$B,EOMONTH(DATE(2025,$C659-2,1),0))/SUMIFS(Actuals!$F:$F,Actuals!$A:$A,$A659,Actuals!$D:$D,$D659,Actuals!$B:$B,EOMONTH(DATE(2024,$C659-2,1),0)),
 SUMIFS(Actuals!$F:$F,Actuals!$A:$A,$A659,Actuals!$D:$D,$D659,Actuals!$B:$B,EOMONTH(DATE(2025,$C659-3,1),0))/SUMIFS(Actuals!$F:$F,Actuals!$A:$A,$A659,Actuals!$D:$D,$D659,Actuals!$B:$B,EOMONTH(DATE(2024,$C659-3,1),0))
)</f>
        <v>1.0331930867438983</v>
      </c>
      <c r="P659" s="29">
        <f t="shared" si="60"/>
        <v>15759.190832796006</v>
      </c>
      <c r="Q659" s="2">
        <f t="shared" si="61"/>
        <v>3.4556406753584838E-2</v>
      </c>
      <c r="R659" s="29" t="str">
        <f t="shared" si="62"/>
        <v>1 train date (May-Aug)</v>
      </c>
      <c r="S659" s="29">
        <f t="shared" si="63"/>
        <v>1.005048087592062</v>
      </c>
      <c r="T659" s="29">
        <f t="shared" si="64"/>
        <v>17342.951466332299</v>
      </c>
      <c r="U659" s="2">
        <f t="shared" si="65"/>
        <v>0.13852682805080482</v>
      </c>
    </row>
    <row r="660" spans="1:21">
      <c r="A660">
        <v>9701</v>
      </c>
      <c r="B660" s="1">
        <v>45930</v>
      </c>
      <c r="C660">
        <v>9</v>
      </c>
      <c r="D660">
        <v>51</v>
      </c>
      <c r="E660" t="s">
        <v>7</v>
      </c>
      <c r="F660" s="3">
        <v>17283.768062600844</v>
      </c>
      <c r="G660" s="3">
        <v>15232.8</v>
      </c>
      <c r="H660">
        <v>0</v>
      </c>
      <c r="I660" s="3">
        <v>2050.9680626008449</v>
      </c>
      <c r="J660" s="3">
        <v>2050.9680626008449</v>
      </c>
      <c r="K660" s="2">
        <v>0.134641567052731</v>
      </c>
      <c r="L660" s="6">
        <v>0.134641567052731</v>
      </c>
      <c r="M660" t="s">
        <v>42</v>
      </c>
      <c r="N660">
        <f>SUMIFS(Actuals!$F:$F,Actuals!$A:$A,$A660,Actuals!$D:$D,$D660,Actuals!$B:$B,EDATE($B660,-12))</f>
        <v>15252.9</v>
      </c>
      <c r="O660">
        <f>AVERAGE(SUMIFS(Actuals!$F:$F,Actuals!$A:$A,$A660,Actuals!$D:$D,$D660,Actuals!$B:$B,EOMONTH(DATE(2025,$C660-1,1),0))/SUMIFS(Actuals!$F:$F,Actuals!$A:$A,$A660,Actuals!$D:$D,$D660,Actuals!$B:$B,EOMONTH(DATE(2024,$C660-1,1),0)),
 SUMIFS(Actuals!$F:$F,Actuals!$A:$A,$A660,Actuals!$D:$D,$D660,Actuals!$B:$B,EOMONTH(DATE(2025,$C660-2,1),0))/SUMIFS(Actuals!$F:$F,Actuals!$A:$A,$A660,Actuals!$D:$D,$D660,Actuals!$B:$B,EOMONTH(DATE(2024,$C660-2,1),0)),
 SUMIFS(Actuals!$F:$F,Actuals!$A:$A,$A660,Actuals!$D:$D,$D660,Actuals!$B:$B,EOMONTH(DATE(2025,$C660-3,1),0))/SUMIFS(Actuals!$F:$F,Actuals!$A:$A,$A660,Actuals!$D:$D,$D660,Actuals!$B:$B,EOMONTH(DATE(2024,$C660-3,1),0))
)</f>
        <v>1.057852130081637</v>
      </c>
      <c r="P660" s="29">
        <f t="shared" si="60"/>
        <v>16135.312754922201</v>
      </c>
      <c r="Q660" s="2">
        <f t="shared" si="61"/>
        <v>5.9247988217675122E-2</v>
      </c>
      <c r="R660" s="29" t="str">
        <f t="shared" si="62"/>
        <v>2 Test data (Sep-Nov)</v>
      </c>
      <c r="S660" s="29">
        <f t="shared" si="63"/>
        <v>1.005048087592062</v>
      </c>
      <c r="T660" s="29">
        <f t="shared" si="64"/>
        <v>17371.018037701735</v>
      </c>
      <c r="U660" s="2">
        <f t="shared" si="65"/>
        <v>0.14036933706880783</v>
      </c>
    </row>
    <row r="661" spans="1:21">
      <c r="A661">
        <v>9701</v>
      </c>
      <c r="B661" s="1">
        <v>45961</v>
      </c>
      <c r="C661">
        <v>5</v>
      </c>
      <c r="D661">
        <v>51</v>
      </c>
      <c r="E661" t="s">
        <v>7</v>
      </c>
      <c r="F661" s="3">
        <v>16436.25809683499</v>
      </c>
      <c r="G661" s="3">
        <v>17341.5</v>
      </c>
      <c r="H661">
        <v>5</v>
      </c>
      <c r="I661" s="3">
        <v>-905.24190316500972</v>
      </c>
      <c r="J661" s="3">
        <v>905.24190316500972</v>
      </c>
      <c r="K661" s="2">
        <v>5.2200899758672002E-2</v>
      </c>
      <c r="L661" s="6">
        <v>-5.2200899758672002E-2</v>
      </c>
      <c r="M661" t="s">
        <v>42</v>
      </c>
      <c r="N661">
        <f>SUMIFS(Actuals!$F:$F,Actuals!$A:$A,$A661,Actuals!$D:$D,$D661,Actuals!$B:$B,EDATE($B661,-12))</f>
        <v>16376.699999999999</v>
      </c>
      <c r="O661">
        <f>AVERAGE(SUMIFS(Actuals!$F:$F,Actuals!$A:$A,$A661,Actuals!$D:$D,$D661,Actuals!$B:$B,EOMONTH(DATE(2025,$C661-1,1),0))/SUMIFS(Actuals!$F:$F,Actuals!$A:$A,$A661,Actuals!$D:$D,$D661,Actuals!$B:$B,EOMONTH(DATE(2024,$C661-1,1),0)),
 SUMIFS(Actuals!$F:$F,Actuals!$A:$A,$A661,Actuals!$D:$D,$D661,Actuals!$B:$B,EOMONTH(DATE(2025,$C661-2,1),0))/SUMIFS(Actuals!$F:$F,Actuals!$A:$A,$A661,Actuals!$D:$D,$D661,Actuals!$B:$B,EOMONTH(DATE(2024,$C661-2,1),0)),
 SUMIFS(Actuals!$F:$F,Actuals!$A:$A,$A661,Actuals!$D:$D,$D661,Actuals!$B:$B,EOMONTH(DATE(2025,$C661-3,1),0))/SUMIFS(Actuals!$F:$F,Actuals!$A:$A,$A661,Actuals!$D:$D,$D661,Actuals!$B:$B,EOMONTH(DATE(2024,$C661-3,1),0))
)</f>
        <v>1.018445538672496</v>
      </c>
      <c r="P661" s="29">
        <f t="shared" si="60"/>
        <v>16678.777053177862</v>
      </c>
      <c r="Q661" s="2">
        <f t="shared" si="61"/>
        <v>3.8216010542463895E-2</v>
      </c>
      <c r="R661" s="29" t="str">
        <f t="shared" si="62"/>
        <v>1 train date (May-Aug)</v>
      </c>
      <c r="S661" s="29">
        <f t="shared" si="63"/>
        <v>1.005048087592062</v>
      </c>
      <c r="T661" s="29">
        <f t="shared" si="64"/>
        <v>16519.22976739355</v>
      </c>
      <c r="U661" s="2">
        <f t="shared" si="65"/>
        <v>4.7416326880976273E-2</v>
      </c>
    </row>
    <row r="662" spans="1:21">
      <c r="A662">
        <v>9701</v>
      </c>
      <c r="B662" s="1">
        <v>45961</v>
      </c>
      <c r="C662">
        <v>6</v>
      </c>
      <c r="D662">
        <v>51</v>
      </c>
      <c r="E662" t="s">
        <v>7</v>
      </c>
      <c r="F662" s="3">
        <v>16513.094849418325</v>
      </c>
      <c r="G662" s="3">
        <v>17341.5</v>
      </c>
      <c r="H662">
        <v>4</v>
      </c>
      <c r="I662" s="3">
        <v>-828.40515058167512</v>
      </c>
      <c r="J662" s="3">
        <v>828.40515058167512</v>
      </c>
      <c r="K662" s="2">
        <v>4.7770097775952203E-2</v>
      </c>
      <c r="L662" s="6">
        <v>-4.7770097775952203E-2</v>
      </c>
      <c r="M662" t="s">
        <v>42</v>
      </c>
      <c r="N662">
        <f>SUMIFS(Actuals!$F:$F,Actuals!$A:$A,$A662,Actuals!$D:$D,$D662,Actuals!$B:$B,EDATE($B662,-12))</f>
        <v>16376.699999999999</v>
      </c>
      <c r="O662">
        <f>AVERAGE(SUMIFS(Actuals!$F:$F,Actuals!$A:$A,$A662,Actuals!$D:$D,$D662,Actuals!$B:$B,EOMONTH(DATE(2025,$C662-1,1),0))/SUMIFS(Actuals!$F:$F,Actuals!$A:$A,$A662,Actuals!$D:$D,$D662,Actuals!$B:$B,EOMONTH(DATE(2024,$C662-1,1),0)),
 SUMIFS(Actuals!$F:$F,Actuals!$A:$A,$A662,Actuals!$D:$D,$D662,Actuals!$B:$B,EOMONTH(DATE(2025,$C662-2,1),0))/SUMIFS(Actuals!$F:$F,Actuals!$A:$A,$A662,Actuals!$D:$D,$D662,Actuals!$B:$B,EOMONTH(DATE(2024,$C662-2,1),0)),
 SUMIFS(Actuals!$F:$F,Actuals!$A:$A,$A662,Actuals!$D:$D,$D662,Actuals!$B:$B,EOMONTH(DATE(2025,$C662-3,1),0))/SUMIFS(Actuals!$F:$F,Actuals!$A:$A,$A662,Actuals!$D:$D,$D662,Actuals!$B:$B,EOMONTH(DATE(2024,$C662-3,1),0))
)</f>
        <v>1.0004083352558715</v>
      </c>
      <c r="P662" s="29">
        <f t="shared" si="60"/>
        <v>16383.387183984829</v>
      </c>
      <c r="Q662" s="2">
        <f t="shared" si="61"/>
        <v>5.5249708272938972E-2</v>
      </c>
      <c r="R662" s="29" t="str">
        <f t="shared" si="62"/>
        <v>1 train date (May-Aug)</v>
      </c>
      <c r="S662" s="29">
        <f t="shared" si="63"/>
        <v>1.005048087592062</v>
      </c>
      <c r="T662" s="29">
        <f t="shared" si="64"/>
        <v>16596.454398634218</v>
      </c>
      <c r="U662" s="2">
        <f t="shared" si="65"/>
        <v>4.2963157821744501E-2</v>
      </c>
    </row>
    <row r="663" spans="1:21">
      <c r="A663">
        <v>9701</v>
      </c>
      <c r="B663" s="1">
        <v>45961</v>
      </c>
      <c r="C663">
        <v>7</v>
      </c>
      <c r="D663">
        <v>51</v>
      </c>
      <c r="E663" t="s">
        <v>7</v>
      </c>
      <c r="F663" s="3">
        <v>16373.721580181431</v>
      </c>
      <c r="G663" s="3">
        <v>17341.5</v>
      </c>
      <c r="H663">
        <v>3</v>
      </c>
      <c r="I663" s="3">
        <v>-967.77841981856909</v>
      </c>
      <c r="J663" s="3">
        <v>967.77841981856909</v>
      </c>
      <c r="K663" s="2">
        <v>5.5807076655339502E-2</v>
      </c>
      <c r="L663" s="6">
        <v>-5.5807076655339502E-2</v>
      </c>
      <c r="M663" t="s">
        <v>42</v>
      </c>
      <c r="N663">
        <f>SUMIFS(Actuals!$F:$F,Actuals!$A:$A,$A663,Actuals!$D:$D,$D663,Actuals!$B:$B,EDATE($B663,-12))</f>
        <v>16376.699999999999</v>
      </c>
      <c r="O663">
        <f>AVERAGE(SUMIFS(Actuals!$F:$F,Actuals!$A:$A,$A663,Actuals!$D:$D,$D663,Actuals!$B:$B,EOMONTH(DATE(2025,$C663-1,1),0))/SUMIFS(Actuals!$F:$F,Actuals!$A:$A,$A663,Actuals!$D:$D,$D663,Actuals!$B:$B,EOMONTH(DATE(2024,$C663-1,1),0)),
 SUMIFS(Actuals!$F:$F,Actuals!$A:$A,$A663,Actuals!$D:$D,$D663,Actuals!$B:$B,EOMONTH(DATE(2025,$C663-2,1),0))/SUMIFS(Actuals!$F:$F,Actuals!$A:$A,$A663,Actuals!$D:$D,$D663,Actuals!$B:$B,EOMONTH(DATE(2024,$C663-2,1),0)),
 SUMIFS(Actuals!$F:$F,Actuals!$A:$A,$A663,Actuals!$D:$D,$D663,Actuals!$B:$B,EOMONTH(DATE(2025,$C663-3,1),0))/SUMIFS(Actuals!$F:$F,Actuals!$A:$A,$A663,Actuals!$D:$D,$D663,Actuals!$B:$B,EOMONTH(DATE(2024,$C663-3,1),0))
)</f>
        <v>1.007584842805251</v>
      </c>
      <c r="P663" s="29">
        <f t="shared" si="60"/>
        <v>16500.914695168751</v>
      </c>
      <c r="Q663" s="2">
        <f t="shared" si="61"/>
        <v>4.8472468058198499E-2</v>
      </c>
      <c r="R663" s="29" t="str">
        <f t="shared" si="62"/>
        <v>1 train date (May-Aug)</v>
      </c>
      <c r="S663" s="29">
        <f t="shared" si="63"/>
        <v>1.005048087592062</v>
      </c>
      <c r="T663" s="29">
        <f t="shared" si="64"/>
        <v>16456.377560926223</v>
      </c>
      <c r="U663" s="2">
        <f t="shared" si="65"/>
        <v>5.1040708074490501E-2</v>
      </c>
    </row>
    <row r="664" spans="1:21">
      <c r="A664">
        <v>9701</v>
      </c>
      <c r="B664" s="1">
        <v>45961</v>
      </c>
      <c r="C664">
        <v>8</v>
      </c>
      <c r="D664">
        <v>51</v>
      </c>
      <c r="E664" t="s">
        <v>7</v>
      </c>
      <c r="F664" s="3">
        <v>17361.325120651465</v>
      </c>
      <c r="G664" s="3">
        <v>17341.5</v>
      </c>
      <c r="H664">
        <v>2</v>
      </c>
      <c r="I664" s="3">
        <v>19.825120651465113</v>
      </c>
      <c r="J664" s="3">
        <v>19.825120651465113</v>
      </c>
      <c r="K664" s="2">
        <v>1.14321832894877E-3</v>
      </c>
      <c r="L664" s="6">
        <v>1.14321832894877E-3</v>
      </c>
      <c r="M664" t="s">
        <v>42</v>
      </c>
      <c r="N664">
        <f>SUMIFS(Actuals!$F:$F,Actuals!$A:$A,$A664,Actuals!$D:$D,$D664,Actuals!$B:$B,EDATE($B664,-12))</f>
        <v>16376.699999999999</v>
      </c>
      <c r="O664">
        <f>AVERAGE(SUMIFS(Actuals!$F:$F,Actuals!$A:$A,$A664,Actuals!$D:$D,$D664,Actuals!$B:$B,EOMONTH(DATE(2025,$C664-1,1),0))/SUMIFS(Actuals!$F:$F,Actuals!$A:$A,$A664,Actuals!$D:$D,$D664,Actuals!$B:$B,EOMONTH(DATE(2024,$C664-1,1),0)),
 SUMIFS(Actuals!$F:$F,Actuals!$A:$A,$A664,Actuals!$D:$D,$D664,Actuals!$B:$B,EOMONTH(DATE(2025,$C664-2,1),0))/SUMIFS(Actuals!$F:$F,Actuals!$A:$A,$A664,Actuals!$D:$D,$D664,Actuals!$B:$B,EOMONTH(DATE(2024,$C664-2,1),0)),
 SUMIFS(Actuals!$F:$F,Actuals!$A:$A,$A664,Actuals!$D:$D,$D664,Actuals!$B:$B,EOMONTH(DATE(2025,$C664-3,1),0))/SUMIFS(Actuals!$F:$F,Actuals!$A:$A,$A664,Actuals!$D:$D,$D664,Actuals!$B:$B,EOMONTH(DATE(2024,$C664-3,1),0))
)</f>
        <v>1.0331930867438983</v>
      </c>
      <c r="P664" s="29">
        <f t="shared" si="60"/>
        <v>16920.2932236788</v>
      </c>
      <c r="Q664" s="2">
        <f t="shared" si="61"/>
        <v>2.4288947110757422E-2</v>
      </c>
      <c r="R664" s="29" t="str">
        <f t="shared" si="62"/>
        <v>1 train date (May-Aug)</v>
      </c>
      <c r="S664" s="29">
        <f t="shared" si="63"/>
        <v>1.005048087592062</v>
      </c>
      <c r="T664" s="29">
        <f t="shared" si="64"/>
        <v>17448.966610574778</v>
      </c>
      <c r="U664" s="2">
        <f t="shared" si="65"/>
        <v>6.1970769872720533E-3</v>
      </c>
    </row>
    <row r="665" spans="1:21">
      <c r="A665">
        <v>9701</v>
      </c>
      <c r="B665" s="1">
        <v>45961</v>
      </c>
      <c r="C665">
        <v>9</v>
      </c>
      <c r="D665">
        <v>51</v>
      </c>
      <c r="E665" t="s">
        <v>7</v>
      </c>
      <c r="F665" s="3">
        <v>17389.899586101375</v>
      </c>
      <c r="G665" s="3">
        <v>17341.5</v>
      </c>
      <c r="H665">
        <v>1</v>
      </c>
      <c r="I665" s="3">
        <v>48.399586101375462</v>
      </c>
      <c r="J665" s="3">
        <v>48.399586101375462</v>
      </c>
      <c r="K665" s="2">
        <v>2.7909688378384501E-3</v>
      </c>
      <c r="L665" s="6">
        <v>2.7909688378384501E-3</v>
      </c>
      <c r="M665" t="s">
        <v>42</v>
      </c>
      <c r="N665">
        <f>SUMIFS(Actuals!$F:$F,Actuals!$A:$A,$A665,Actuals!$D:$D,$D665,Actuals!$B:$B,EDATE($B665,-12))</f>
        <v>16376.699999999999</v>
      </c>
      <c r="O665">
        <f>AVERAGE(SUMIFS(Actuals!$F:$F,Actuals!$A:$A,$A665,Actuals!$D:$D,$D665,Actuals!$B:$B,EOMONTH(DATE(2025,$C665-1,1),0))/SUMIFS(Actuals!$F:$F,Actuals!$A:$A,$A665,Actuals!$D:$D,$D665,Actuals!$B:$B,EOMONTH(DATE(2024,$C665-1,1),0)),
 SUMIFS(Actuals!$F:$F,Actuals!$A:$A,$A665,Actuals!$D:$D,$D665,Actuals!$B:$B,EOMONTH(DATE(2025,$C665-2,1),0))/SUMIFS(Actuals!$F:$F,Actuals!$A:$A,$A665,Actuals!$D:$D,$D665,Actuals!$B:$B,EOMONTH(DATE(2024,$C665-2,1),0)),
 SUMIFS(Actuals!$F:$F,Actuals!$A:$A,$A665,Actuals!$D:$D,$D665,Actuals!$B:$B,EOMONTH(DATE(2025,$C665-3,1),0))/SUMIFS(Actuals!$F:$F,Actuals!$A:$A,$A665,Actuals!$D:$D,$D665,Actuals!$B:$B,EOMONTH(DATE(2024,$C665-3,1),0))
)</f>
        <v>1.057852130081637</v>
      </c>
      <c r="P665" s="29">
        <f t="shared" si="60"/>
        <v>17324.126978707944</v>
      </c>
      <c r="Q665" s="2">
        <f t="shared" si="61"/>
        <v>1.0018176796734058E-3</v>
      </c>
      <c r="R665" s="29" t="str">
        <f t="shared" si="62"/>
        <v>2 Test data (Sep-Nov)</v>
      </c>
      <c r="S665" s="29">
        <f t="shared" si="63"/>
        <v>1.005048087592062</v>
      </c>
      <c r="T665" s="29">
        <f t="shared" si="64"/>
        <v>17477.685322429177</v>
      </c>
      <c r="U665" s="2">
        <f t="shared" si="65"/>
        <v>7.8531454850605305E-3</v>
      </c>
    </row>
    <row r="666" spans="1:21">
      <c r="A666">
        <v>9701</v>
      </c>
      <c r="B666" s="1">
        <v>45961</v>
      </c>
      <c r="C666">
        <v>10</v>
      </c>
      <c r="D666">
        <v>51</v>
      </c>
      <c r="E666" t="s">
        <v>7</v>
      </c>
      <c r="F666" s="3">
        <v>17133.824269012955</v>
      </c>
      <c r="G666" s="3">
        <v>17341.5</v>
      </c>
      <c r="H666">
        <v>0</v>
      </c>
      <c r="I666" s="3">
        <v>-207.67573098704452</v>
      </c>
      <c r="J666" s="3">
        <v>207.67573098704452</v>
      </c>
      <c r="K666" s="2">
        <v>1.1975649798866599E-2</v>
      </c>
      <c r="L666" s="6">
        <v>-1.1975649798866599E-2</v>
      </c>
      <c r="M666" t="s">
        <v>42</v>
      </c>
      <c r="N666">
        <f>SUMIFS(Actuals!$F:$F,Actuals!$A:$A,$A666,Actuals!$D:$D,$D666,Actuals!$B:$B,EDATE($B666,-12))</f>
        <v>16376.699999999999</v>
      </c>
      <c r="O666">
        <f>AVERAGE(SUMIFS(Actuals!$F:$F,Actuals!$A:$A,$A666,Actuals!$D:$D,$D666,Actuals!$B:$B,EOMONTH(DATE(2025,$C666-1,1),0))/SUMIFS(Actuals!$F:$F,Actuals!$A:$A,$A666,Actuals!$D:$D,$D666,Actuals!$B:$B,EOMONTH(DATE(2024,$C666-1,1),0)),
 SUMIFS(Actuals!$F:$F,Actuals!$A:$A,$A666,Actuals!$D:$D,$D666,Actuals!$B:$B,EOMONTH(DATE(2025,$C666-2,1),0))/SUMIFS(Actuals!$F:$F,Actuals!$A:$A,$A666,Actuals!$D:$D,$D666,Actuals!$B:$B,EOMONTH(DATE(2024,$C666-2,1),0)),
 SUMIFS(Actuals!$F:$F,Actuals!$A:$A,$A666,Actuals!$D:$D,$D666,Actuals!$B:$B,EOMONTH(DATE(2025,$C666-3,1),0))/SUMIFS(Actuals!$F:$F,Actuals!$A:$A,$A666,Actuals!$D:$D,$D666,Actuals!$B:$B,EOMONTH(DATE(2024,$C666-3,1),0))
)</f>
        <v>1.0701121381990271</v>
      </c>
      <c r="P666" s="29">
        <f t="shared" si="60"/>
        <v>17524.905453644005</v>
      </c>
      <c r="Q666" s="2">
        <f t="shared" si="61"/>
        <v>1.0576100893463964E-2</v>
      </c>
      <c r="R666" s="29" t="str">
        <f t="shared" si="62"/>
        <v>2 Test data (Sep-Nov)</v>
      </c>
      <c r="S666" s="29">
        <f t="shared" si="63"/>
        <v>1.005048087592062</v>
      </c>
      <c r="T666" s="29">
        <f t="shared" si="64"/>
        <v>17220.31731470993</v>
      </c>
      <c r="U666" s="2">
        <f t="shared" si="65"/>
        <v>6.9880163359611553E-3</v>
      </c>
    </row>
    <row r="667" spans="1:21">
      <c r="A667">
        <v>9701</v>
      </c>
      <c r="B667" s="1">
        <v>45991</v>
      </c>
      <c r="C667">
        <v>5</v>
      </c>
      <c r="D667">
        <v>51</v>
      </c>
      <c r="E667" t="s">
        <v>7</v>
      </c>
      <c r="F667" s="3">
        <v>16312.986161108727</v>
      </c>
      <c r="G667" s="3">
        <v>17672.7</v>
      </c>
      <c r="H667">
        <v>6</v>
      </c>
      <c r="I667" s="3">
        <v>-1359.7138388912736</v>
      </c>
      <c r="J667" s="3">
        <v>1359.7138388912736</v>
      </c>
      <c r="K667" s="2">
        <v>7.6938658998980003E-2</v>
      </c>
      <c r="L667" s="6">
        <v>-7.6938658998980003E-2</v>
      </c>
      <c r="M667" t="s">
        <v>42</v>
      </c>
      <c r="N667">
        <f>SUMIFS(Actuals!$F:$F,Actuals!$A:$A,$A667,Actuals!$D:$D,$D667,Actuals!$B:$B,EDATE($B667,-12))</f>
        <v>17199.3</v>
      </c>
      <c r="O667">
        <f>AVERAGE(SUMIFS(Actuals!$F:$F,Actuals!$A:$A,$A667,Actuals!$D:$D,$D667,Actuals!$B:$B,EOMONTH(DATE(2025,$C667-1,1),0))/SUMIFS(Actuals!$F:$F,Actuals!$A:$A,$A667,Actuals!$D:$D,$D667,Actuals!$B:$B,EOMONTH(DATE(2024,$C667-1,1),0)),
 SUMIFS(Actuals!$F:$F,Actuals!$A:$A,$A667,Actuals!$D:$D,$D667,Actuals!$B:$B,EOMONTH(DATE(2025,$C667-2,1),0))/SUMIFS(Actuals!$F:$F,Actuals!$A:$A,$A667,Actuals!$D:$D,$D667,Actuals!$B:$B,EOMONTH(DATE(2024,$C667-2,1),0)),
 SUMIFS(Actuals!$F:$F,Actuals!$A:$A,$A667,Actuals!$D:$D,$D667,Actuals!$B:$B,EOMONTH(DATE(2025,$C667-3,1),0))/SUMIFS(Actuals!$F:$F,Actuals!$A:$A,$A667,Actuals!$D:$D,$D667,Actuals!$B:$B,EOMONTH(DATE(2024,$C667-3,1),0))
)</f>
        <v>1.018445538672496</v>
      </c>
      <c r="P667" s="29">
        <f t="shared" si="60"/>
        <v>17516.550353289858</v>
      </c>
      <c r="Q667" s="2">
        <f t="shared" si="61"/>
        <v>8.8356417927165851E-3</v>
      </c>
      <c r="R667" s="29" t="str">
        <f t="shared" si="62"/>
        <v>1 train date (May-Aug)</v>
      </c>
      <c r="S667" s="29">
        <f t="shared" si="63"/>
        <v>1.005048087592062</v>
      </c>
      <c r="T667" s="29">
        <f t="shared" si="64"/>
        <v>16395.335544138099</v>
      </c>
      <c r="U667" s="2">
        <f t="shared" si="65"/>
        <v>7.2278964496760634E-2</v>
      </c>
    </row>
    <row r="668" spans="1:21">
      <c r="A668">
        <v>9701</v>
      </c>
      <c r="B668" s="1">
        <v>45991</v>
      </c>
      <c r="C668">
        <v>6</v>
      </c>
      <c r="D668">
        <v>51</v>
      </c>
      <c r="E668" t="s">
        <v>7</v>
      </c>
      <c r="F668" s="3">
        <v>16529.60794426774</v>
      </c>
      <c r="G668" s="3">
        <v>17672.7</v>
      </c>
      <c r="H668">
        <v>5</v>
      </c>
      <c r="I668" s="3">
        <v>-1143.0920557322606</v>
      </c>
      <c r="J668" s="3">
        <v>1143.0920557322606</v>
      </c>
      <c r="K668" s="2">
        <v>6.4681234657537404E-2</v>
      </c>
      <c r="L668" s="6">
        <v>-6.4681234657537404E-2</v>
      </c>
      <c r="M668" t="s">
        <v>42</v>
      </c>
      <c r="N668">
        <f>SUMIFS(Actuals!$F:$F,Actuals!$A:$A,$A668,Actuals!$D:$D,$D668,Actuals!$B:$B,EDATE($B668,-12))</f>
        <v>17199.3</v>
      </c>
      <c r="O668">
        <f>AVERAGE(SUMIFS(Actuals!$F:$F,Actuals!$A:$A,$A668,Actuals!$D:$D,$D668,Actuals!$B:$B,EOMONTH(DATE(2025,$C668-1,1),0))/SUMIFS(Actuals!$F:$F,Actuals!$A:$A,$A668,Actuals!$D:$D,$D668,Actuals!$B:$B,EOMONTH(DATE(2024,$C668-1,1),0)),
 SUMIFS(Actuals!$F:$F,Actuals!$A:$A,$A668,Actuals!$D:$D,$D668,Actuals!$B:$B,EOMONTH(DATE(2025,$C668-2,1),0))/SUMIFS(Actuals!$F:$F,Actuals!$A:$A,$A668,Actuals!$D:$D,$D668,Actuals!$B:$B,EOMONTH(DATE(2024,$C668-2,1),0)),
 SUMIFS(Actuals!$F:$F,Actuals!$A:$A,$A668,Actuals!$D:$D,$D668,Actuals!$B:$B,EOMONTH(DATE(2025,$C668-3,1),0))/SUMIFS(Actuals!$F:$F,Actuals!$A:$A,$A668,Actuals!$D:$D,$D668,Actuals!$B:$B,EOMONTH(DATE(2024,$C668-3,1),0))
)</f>
        <v>1.0004083352558715</v>
      </c>
      <c r="P668" s="29">
        <f t="shared" si="60"/>
        <v>17206.323080566308</v>
      </c>
      <c r="Q668" s="2">
        <f t="shared" si="61"/>
        <v>2.6389681227752003E-2</v>
      </c>
      <c r="R668" s="29" t="str">
        <f t="shared" si="62"/>
        <v>1 train date (May-Aug)</v>
      </c>
      <c r="S668" s="29">
        <f t="shared" si="63"/>
        <v>1.005048087592062</v>
      </c>
      <c r="T668" s="29">
        <f t="shared" si="64"/>
        <v>16613.050853032848</v>
      </c>
      <c r="U668" s="2">
        <f t="shared" si="65"/>
        <v>5.9959663603589307E-2</v>
      </c>
    </row>
    <row r="669" spans="1:21">
      <c r="A669">
        <v>9701</v>
      </c>
      <c r="B669" s="1">
        <v>45991</v>
      </c>
      <c r="C669">
        <v>7</v>
      </c>
      <c r="D669">
        <v>51</v>
      </c>
      <c r="E669" t="s">
        <v>7</v>
      </c>
      <c r="F669" s="3">
        <v>16455.590188082337</v>
      </c>
      <c r="G669" s="3">
        <v>17672.7</v>
      </c>
      <c r="H669">
        <v>4</v>
      </c>
      <c r="I669" s="3">
        <v>-1217.109811917664</v>
      </c>
      <c r="J669" s="3">
        <v>1217.109811917664</v>
      </c>
      <c r="K669" s="2">
        <v>6.8869488641671306E-2</v>
      </c>
      <c r="L669" s="6">
        <v>-6.8869488641671306E-2</v>
      </c>
      <c r="M669" t="s">
        <v>42</v>
      </c>
      <c r="N669">
        <f>SUMIFS(Actuals!$F:$F,Actuals!$A:$A,$A669,Actuals!$D:$D,$D669,Actuals!$B:$B,EDATE($B669,-12))</f>
        <v>17199.3</v>
      </c>
      <c r="O669">
        <f>AVERAGE(SUMIFS(Actuals!$F:$F,Actuals!$A:$A,$A669,Actuals!$D:$D,$D669,Actuals!$B:$B,EOMONTH(DATE(2025,$C669-1,1),0))/SUMIFS(Actuals!$F:$F,Actuals!$A:$A,$A669,Actuals!$D:$D,$D669,Actuals!$B:$B,EOMONTH(DATE(2024,$C669-1,1),0)),
 SUMIFS(Actuals!$F:$F,Actuals!$A:$A,$A669,Actuals!$D:$D,$D669,Actuals!$B:$B,EOMONTH(DATE(2025,$C669-2,1),0))/SUMIFS(Actuals!$F:$F,Actuals!$A:$A,$A669,Actuals!$D:$D,$D669,Actuals!$B:$B,EOMONTH(DATE(2024,$C669-2,1),0)),
 SUMIFS(Actuals!$F:$F,Actuals!$A:$A,$A669,Actuals!$D:$D,$D669,Actuals!$B:$B,EOMONTH(DATE(2025,$C669-3,1),0))/SUMIFS(Actuals!$F:$F,Actuals!$A:$A,$A669,Actuals!$D:$D,$D669,Actuals!$B:$B,EOMONTH(DATE(2024,$C669-3,1),0))
)</f>
        <v>1.007584842805251</v>
      </c>
      <c r="P669" s="29">
        <f t="shared" si="60"/>
        <v>17329.753986860353</v>
      </c>
      <c r="Q669" s="2">
        <f t="shared" si="61"/>
        <v>1.9405411348557274E-2</v>
      </c>
      <c r="R669" s="29" t="str">
        <f t="shared" si="62"/>
        <v>1 train date (May-Aug)</v>
      </c>
      <c r="S669" s="29">
        <f t="shared" si="63"/>
        <v>1.005048087592062</v>
      </c>
      <c r="T669" s="29">
        <f t="shared" si="64"/>
        <v>16538.659448730854</v>
      </c>
      <c r="U669" s="2">
        <f t="shared" si="65"/>
        <v>6.416906026069287E-2</v>
      </c>
    </row>
    <row r="670" spans="1:21">
      <c r="A670">
        <v>9701</v>
      </c>
      <c r="B670" s="1">
        <v>45991</v>
      </c>
      <c r="C670">
        <v>8</v>
      </c>
      <c r="D670">
        <v>51</v>
      </c>
      <c r="E670" t="s">
        <v>7</v>
      </c>
      <c r="F670" s="3">
        <v>17460.215113035258</v>
      </c>
      <c r="G670" s="3">
        <v>17672.7</v>
      </c>
      <c r="H670">
        <v>3</v>
      </c>
      <c r="I670" s="3">
        <v>-212.48488696474305</v>
      </c>
      <c r="J670" s="3">
        <v>212.48488696474305</v>
      </c>
      <c r="K670" s="2">
        <v>1.2023340347810101E-2</v>
      </c>
      <c r="L670" s="6">
        <v>-1.2023340347810101E-2</v>
      </c>
      <c r="M670" t="s">
        <v>42</v>
      </c>
      <c r="N670">
        <f>SUMIFS(Actuals!$F:$F,Actuals!$A:$A,$A670,Actuals!$D:$D,$D670,Actuals!$B:$B,EDATE($B670,-12))</f>
        <v>17199.3</v>
      </c>
      <c r="O670">
        <f>AVERAGE(SUMIFS(Actuals!$F:$F,Actuals!$A:$A,$A670,Actuals!$D:$D,$D670,Actuals!$B:$B,EOMONTH(DATE(2025,$C670-1,1),0))/SUMIFS(Actuals!$F:$F,Actuals!$A:$A,$A670,Actuals!$D:$D,$D670,Actuals!$B:$B,EOMONTH(DATE(2024,$C670-1,1),0)),
 SUMIFS(Actuals!$F:$F,Actuals!$A:$A,$A670,Actuals!$D:$D,$D670,Actuals!$B:$B,EOMONTH(DATE(2025,$C670-2,1),0))/SUMIFS(Actuals!$F:$F,Actuals!$A:$A,$A670,Actuals!$D:$D,$D670,Actuals!$B:$B,EOMONTH(DATE(2024,$C670-2,1),0)),
 SUMIFS(Actuals!$F:$F,Actuals!$A:$A,$A670,Actuals!$D:$D,$D670,Actuals!$B:$B,EOMONTH(DATE(2025,$C670-3,1),0))/SUMIFS(Actuals!$F:$F,Actuals!$A:$A,$A670,Actuals!$D:$D,$D670,Actuals!$B:$B,EOMONTH(DATE(2024,$C670-3,1),0))
)</f>
        <v>1.0331930867438983</v>
      </c>
      <c r="P670" s="29">
        <f t="shared" si="60"/>
        <v>17770.197856834329</v>
      </c>
      <c r="Q670" s="2">
        <f t="shared" si="61"/>
        <v>5.5168625526562749E-3</v>
      </c>
      <c r="R670" s="29" t="str">
        <f t="shared" si="62"/>
        <v>1 train date (May-Aug)</v>
      </c>
      <c r="S670" s="29">
        <f t="shared" si="63"/>
        <v>1.005048087592062</v>
      </c>
      <c r="T670" s="29">
        <f t="shared" si="64"/>
        <v>17548.355808302105</v>
      </c>
      <c r="U670" s="2">
        <f t="shared" si="65"/>
        <v>7.0359476309729378E-3</v>
      </c>
    </row>
    <row r="671" spans="1:21">
      <c r="A671">
        <v>9701</v>
      </c>
      <c r="B671" s="1">
        <v>45991</v>
      </c>
      <c r="C671">
        <v>9</v>
      </c>
      <c r="D671">
        <v>51</v>
      </c>
      <c r="E671" t="s">
        <v>7</v>
      </c>
      <c r="F671" s="3">
        <v>17489.397889383123</v>
      </c>
      <c r="G671" s="3">
        <v>17672.7</v>
      </c>
      <c r="H671">
        <v>2</v>
      </c>
      <c r="I671" s="3">
        <v>-183.30211061687805</v>
      </c>
      <c r="J671" s="3">
        <v>183.30211061687805</v>
      </c>
      <c r="K671" s="2">
        <v>1.03720490144052E-2</v>
      </c>
      <c r="L671" s="6">
        <v>-1.03720490144052E-2</v>
      </c>
      <c r="M671" t="s">
        <v>42</v>
      </c>
      <c r="N671">
        <f>SUMIFS(Actuals!$F:$F,Actuals!$A:$A,$A671,Actuals!$D:$D,$D671,Actuals!$B:$B,EDATE($B671,-12))</f>
        <v>17199.3</v>
      </c>
      <c r="O671">
        <f>AVERAGE(SUMIFS(Actuals!$F:$F,Actuals!$A:$A,$A671,Actuals!$D:$D,$D671,Actuals!$B:$B,EOMONTH(DATE(2025,$C671-1,1),0))/SUMIFS(Actuals!$F:$F,Actuals!$A:$A,$A671,Actuals!$D:$D,$D671,Actuals!$B:$B,EOMONTH(DATE(2024,$C671-1,1),0)),
 SUMIFS(Actuals!$F:$F,Actuals!$A:$A,$A671,Actuals!$D:$D,$D671,Actuals!$B:$B,EOMONTH(DATE(2025,$C671-2,1),0))/SUMIFS(Actuals!$F:$F,Actuals!$A:$A,$A671,Actuals!$D:$D,$D671,Actuals!$B:$B,EOMONTH(DATE(2024,$C671-2,1),0)),
 SUMIFS(Actuals!$F:$F,Actuals!$A:$A,$A671,Actuals!$D:$D,$D671,Actuals!$B:$B,EOMONTH(DATE(2025,$C671-3,1),0))/SUMIFS(Actuals!$F:$F,Actuals!$A:$A,$A671,Actuals!$D:$D,$D671,Actuals!$B:$B,EOMONTH(DATE(2024,$C671-3,1),0))
)</f>
        <v>1.057852130081637</v>
      </c>
      <c r="P671" s="29">
        <f t="shared" si="60"/>
        <v>18194.316140913099</v>
      </c>
      <c r="Q671" s="2">
        <f t="shared" si="61"/>
        <v>2.9515362163851488E-2</v>
      </c>
      <c r="R671" s="29" t="str">
        <f t="shared" si="62"/>
        <v>2 Test data (Sep-Nov)</v>
      </c>
      <c r="S671" s="29">
        <f t="shared" si="63"/>
        <v>1.005048087592062</v>
      </c>
      <c r="T671" s="29">
        <f t="shared" si="64"/>
        <v>17577.685901861154</v>
      </c>
      <c r="U671" s="2">
        <f t="shared" si="65"/>
        <v>5.3763204342769776E-3</v>
      </c>
    </row>
    <row r="672" spans="1:21">
      <c r="A672">
        <v>9701</v>
      </c>
      <c r="B672" s="1">
        <v>45991</v>
      </c>
      <c r="C672">
        <v>10</v>
      </c>
      <c r="D672">
        <v>51</v>
      </c>
      <c r="E672" t="s">
        <v>7</v>
      </c>
      <c r="F672" s="3">
        <v>17226.948368298206</v>
      </c>
      <c r="G672" s="3">
        <v>17672.7</v>
      </c>
      <c r="H672">
        <v>1</v>
      </c>
      <c r="I672" s="3">
        <v>-445.75163170179439</v>
      </c>
      <c r="J672" s="3">
        <v>445.75163170179439</v>
      </c>
      <c r="K672" s="2">
        <v>2.5222610676455499E-2</v>
      </c>
      <c r="L672" s="6">
        <v>-2.5222610676455499E-2</v>
      </c>
      <c r="M672" t="s">
        <v>42</v>
      </c>
      <c r="N672">
        <f>SUMIFS(Actuals!$F:$F,Actuals!$A:$A,$A672,Actuals!$D:$D,$D672,Actuals!$B:$B,EDATE($B672,-12))</f>
        <v>17199.3</v>
      </c>
      <c r="O672">
        <f>AVERAGE(SUMIFS(Actuals!$F:$F,Actuals!$A:$A,$A672,Actuals!$D:$D,$D672,Actuals!$B:$B,EOMONTH(DATE(2025,$C672-1,1),0))/SUMIFS(Actuals!$F:$F,Actuals!$A:$A,$A672,Actuals!$D:$D,$D672,Actuals!$B:$B,EOMONTH(DATE(2024,$C672-1,1),0)),
 SUMIFS(Actuals!$F:$F,Actuals!$A:$A,$A672,Actuals!$D:$D,$D672,Actuals!$B:$B,EOMONTH(DATE(2025,$C672-2,1),0))/SUMIFS(Actuals!$F:$F,Actuals!$A:$A,$A672,Actuals!$D:$D,$D672,Actuals!$B:$B,EOMONTH(DATE(2024,$C672-2,1),0)),
 SUMIFS(Actuals!$F:$F,Actuals!$A:$A,$A672,Actuals!$D:$D,$D672,Actuals!$B:$B,EOMONTH(DATE(2025,$C672-3,1),0))/SUMIFS(Actuals!$F:$F,Actuals!$A:$A,$A672,Actuals!$D:$D,$D672,Actuals!$B:$B,EOMONTH(DATE(2024,$C672-3,1),0))
)</f>
        <v>1.0701121381990271</v>
      </c>
      <c r="P672" s="29">
        <f t="shared" si="60"/>
        <v>18405.179698526525</v>
      </c>
      <c r="Q672" s="2">
        <f t="shared" si="61"/>
        <v>4.1446960482921333E-2</v>
      </c>
      <c r="R672" s="29" t="str">
        <f t="shared" si="62"/>
        <v>2 Test data (Sep-Nov)</v>
      </c>
      <c r="S672" s="29">
        <f t="shared" si="63"/>
        <v>1.005048087592062</v>
      </c>
      <c r="T672" s="29">
        <f t="shared" si="64"/>
        <v>17313.911512605304</v>
      </c>
      <c r="U672" s="2">
        <f t="shared" si="65"/>
        <v>2.0301849032388759E-2</v>
      </c>
    </row>
    <row r="673" spans="1:21">
      <c r="A673">
        <v>9701</v>
      </c>
      <c r="B673" s="1">
        <v>45991</v>
      </c>
      <c r="C673">
        <v>11</v>
      </c>
      <c r="D673">
        <v>51</v>
      </c>
      <c r="E673" t="s">
        <v>7</v>
      </c>
      <c r="F673" s="3">
        <v>17323.112062328441</v>
      </c>
      <c r="G673" s="3">
        <v>17672.7</v>
      </c>
      <c r="H673">
        <v>0</v>
      </c>
      <c r="I673" s="3">
        <v>-349.58793767156021</v>
      </c>
      <c r="J673" s="3">
        <v>349.58793767156021</v>
      </c>
      <c r="K673" s="2">
        <v>1.9781240991560999E-2</v>
      </c>
      <c r="L673" s="6">
        <v>-1.9781240991560999E-2</v>
      </c>
      <c r="M673" t="s">
        <v>42</v>
      </c>
      <c r="N673">
        <f>SUMIFS(Actuals!$F:$F,Actuals!$A:$A,$A673,Actuals!$D:$D,$D673,Actuals!$B:$B,EDATE($B673,-12))</f>
        <v>17199.3</v>
      </c>
      <c r="O673">
        <f>AVERAGE(SUMIFS(Actuals!$F:$F,Actuals!$A:$A,$A673,Actuals!$D:$D,$D673,Actuals!$B:$B,EOMONTH(DATE(2025,$C673-1,1),0))/SUMIFS(Actuals!$F:$F,Actuals!$A:$A,$A673,Actuals!$D:$D,$D673,Actuals!$B:$B,EOMONTH(DATE(2024,$C673-1,1),0)),
 SUMIFS(Actuals!$F:$F,Actuals!$A:$A,$A673,Actuals!$D:$D,$D673,Actuals!$B:$B,EOMONTH(DATE(2025,$C673-2,1),0))/SUMIFS(Actuals!$F:$F,Actuals!$A:$A,$A673,Actuals!$D:$D,$D673,Actuals!$B:$B,EOMONTH(DATE(2024,$C673-2,1),0)),
 SUMIFS(Actuals!$F:$F,Actuals!$A:$A,$A673,Actuals!$D:$D,$D673,Actuals!$B:$B,EOMONTH(DATE(2025,$C673-3,1),0))/SUMIFS(Actuals!$F:$F,Actuals!$A:$A,$A673,Actuals!$D:$D,$D673,Actuals!$B:$B,EOMONTH(DATE(2024,$C673-3,1),0))
)</f>
        <v>1.0248792140893908</v>
      </c>
      <c r="P673" s="29">
        <f t="shared" si="60"/>
        <v>17627.205066887658</v>
      </c>
      <c r="Q673" s="2">
        <f t="shared" si="61"/>
        <v>2.5743057434541722E-3</v>
      </c>
      <c r="R673" s="29" t="str">
        <f t="shared" si="62"/>
        <v>2 Test data (Sep-Nov)</v>
      </c>
      <c r="S673" s="29">
        <f t="shared" si="63"/>
        <v>1.005048087592062</v>
      </c>
      <c r="T673" s="29">
        <f t="shared" si="64"/>
        <v>17410.560649386181</v>
      </c>
      <c r="U673" s="2">
        <f t="shared" si="65"/>
        <v>1.4833010836704026E-2</v>
      </c>
    </row>
    <row r="674" spans="1:21">
      <c r="A674">
        <v>9702</v>
      </c>
      <c r="B674" s="1">
        <v>45808</v>
      </c>
      <c r="C674">
        <v>5</v>
      </c>
      <c r="D674">
        <v>51</v>
      </c>
      <c r="E674" t="s">
        <v>7</v>
      </c>
      <c r="F674" s="3">
        <v>12621.027</v>
      </c>
      <c r="G674" s="3">
        <v>12634.5</v>
      </c>
      <c r="H674">
        <v>0</v>
      </c>
      <c r="I674" s="3">
        <v>-13.472999999999956</v>
      </c>
      <c r="J674" s="3">
        <v>13.472999999999956</v>
      </c>
      <c r="K674" s="2">
        <v>1.0663659028849501E-3</v>
      </c>
      <c r="L674" s="6">
        <v>-1.0663659028849501E-3</v>
      </c>
      <c r="M674" t="s">
        <v>44</v>
      </c>
      <c r="N674">
        <f>SUMIFS(Actuals!$F:$F,Actuals!$A:$A,$A674,Actuals!$D:$D,$D674,Actuals!$B:$B,EDATE($B674,-12))</f>
        <v>13335.6</v>
      </c>
      <c r="O674">
        <f>AVERAGE(SUMIFS(Actuals!$F:$F,Actuals!$A:$A,$A674,Actuals!$D:$D,$D674,Actuals!$B:$B,EOMONTH(DATE(2025,$C674-1,1),0))/SUMIFS(Actuals!$F:$F,Actuals!$A:$A,$A674,Actuals!$D:$D,$D674,Actuals!$B:$B,EOMONTH(DATE(2024,$C674-1,1),0)),
 SUMIFS(Actuals!$F:$F,Actuals!$A:$A,$A674,Actuals!$D:$D,$D674,Actuals!$B:$B,EOMONTH(DATE(2025,$C674-2,1),0))/SUMIFS(Actuals!$F:$F,Actuals!$A:$A,$A674,Actuals!$D:$D,$D674,Actuals!$B:$B,EOMONTH(DATE(2024,$C674-2,1),0)),
 SUMIFS(Actuals!$F:$F,Actuals!$A:$A,$A674,Actuals!$D:$D,$D674,Actuals!$B:$B,EOMONTH(DATE(2025,$C674-3,1),0))/SUMIFS(Actuals!$F:$F,Actuals!$A:$A,$A674,Actuals!$D:$D,$D674,Actuals!$B:$B,EOMONTH(DATE(2024,$C674-3,1),0))
)</f>
        <v>1.0301790181712864</v>
      </c>
      <c r="P674" s="29">
        <f t="shared" si="60"/>
        <v>13738.055314725008</v>
      </c>
      <c r="Q674" s="2">
        <f t="shared" si="61"/>
        <v>8.734459731093501E-2</v>
      </c>
      <c r="R674" s="29" t="str">
        <f t="shared" si="62"/>
        <v>1 train date (May-Aug)</v>
      </c>
      <c r="S674" s="29">
        <f t="shared" si="63"/>
        <v>1.018716649634493</v>
      </c>
      <c r="T674" s="29">
        <f t="shared" si="64"/>
        <v>12857.250340386478</v>
      </c>
      <c r="U674" s="2">
        <f t="shared" si="65"/>
        <v>1.7630324934621674E-2</v>
      </c>
    </row>
    <row r="675" spans="1:21">
      <c r="A675">
        <v>9702</v>
      </c>
      <c r="B675" s="1">
        <v>45838</v>
      </c>
      <c r="C675">
        <v>5</v>
      </c>
      <c r="D675">
        <v>51</v>
      </c>
      <c r="E675" t="s">
        <v>7</v>
      </c>
      <c r="F675" s="3">
        <v>12526.369297500001</v>
      </c>
      <c r="G675" s="3">
        <v>11860.199999999999</v>
      </c>
      <c r="H675">
        <v>1</v>
      </c>
      <c r="I675" s="3">
        <v>666.16929750000236</v>
      </c>
      <c r="J675" s="3">
        <v>666.16929750000236</v>
      </c>
      <c r="K675" s="2">
        <v>5.6168470809935998E-2</v>
      </c>
      <c r="L675" s="6">
        <v>5.6168470809935998E-2</v>
      </c>
      <c r="M675" t="s">
        <v>44</v>
      </c>
      <c r="N675">
        <f>SUMIFS(Actuals!$F:$F,Actuals!$A:$A,$A675,Actuals!$D:$D,$D675,Actuals!$B:$B,EDATE($B675,-12))</f>
        <v>12597.9</v>
      </c>
      <c r="O675">
        <f>AVERAGE(SUMIFS(Actuals!$F:$F,Actuals!$A:$A,$A675,Actuals!$D:$D,$D675,Actuals!$B:$B,EOMONTH(DATE(2025,$C675-1,1),0))/SUMIFS(Actuals!$F:$F,Actuals!$A:$A,$A675,Actuals!$D:$D,$D675,Actuals!$B:$B,EOMONTH(DATE(2024,$C675-1,1),0)),
 SUMIFS(Actuals!$F:$F,Actuals!$A:$A,$A675,Actuals!$D:$D,$D675,Actuals!$B:$B,EOMONTH(DATE(2025,$C675-2,1),0))/SUMIFS(Actuals!$F:$F,Actuals!$A:$A,$A675,Actuals!$D:$D,$D675,Actuals!$B:$B,EOMONTH(DATE(2024,$C675-2,1),0)),
 SUMIFS(Actuals!$F:$F,Actuals!$A:$A,$A675,Actuals!$D:$D,$D675,Actuals!$B:$B,EOMONTH(DATE(2025,$C675-3,1),0))/SUMIFS(Actuals!$F:$F,Actuals!$A:$A,$A675,Actuals!$D:$D,$D675,Actuals!$B:$B,EOMONTH(DATE(2024,$C675-3,1),0))
)</f>
        <v>1.0301790181712864</v>
      </c>
      <c r="P675" s="29">
        <f t="shared" si="60"/>
        <v>12978.09225302005</v>
      </c>
      <c r="Q675" s="2">
        <f t="shared" si="61"/>
        <v>9.4255767442374558E-2</v>
      </c>
      <c r="R675" s="29" t="str">
        <f t="shared" si="62"/>
        <v>1 train date (May-Aug)</v>
      </c>
      <c r="S675" s="29">
        <f t="shared" si="63"/>
        <v>1.018716649634493</v>
      </c>
      <c r="T675" s="29">
        <f t="shared" si="64"/>
        <v>12760.820962833579</v>
      </c>
      <c r="U675" s="2">
        <f t="shared" si="65"/>
        <v>7.593640603308377E-2</v>
      </c>
    </row>
    <row r="676" spans="1:21">
      <c r="A676">
        <v>9702</v>
      </c>
      <c r="B676" s="1">
        <v>45838</v>
      </c>
      <c r="C676">
        <v>6</v>
      </c>
      <c r="D676">
        <v>51</v>
      </c>
      <c r="E676" t="s">
        <v>7</v>
      </c>
      <c r="F676" s="3">
        <v>12583.962</v>
      </c>
      <c r="G676" s="3">
        <v>11860.199999999999</v>
      </c>
      <c r="H676">
        <v>0</v>
      </c>
      <c r="I676" s="3">
        <v>723.76200000000063</v>
      </c>
      <c r="J676" s="3">
        <v>723.76200000000063</v>
      </c>
      <c r="K676" s="2">
        <v>6.1024434663833699E-2</v>
      </c>
      <c r="L676" s="6">
        <v>6.1024434663833699E-2</v>
      </c>
      <c r="M676" t="s">
        <v>44</v>
      </c>
      <c r="N676">
        <f>SUMIFS(Actuals!$F:$F,Actuals!$A:$A,$A676,Actuals!$D:$D,$D676,Actuals!$B:$B,EDATE($B676,-12))</f>
        <v>12597.9</v>
      </c>
      <c r="O676">
        <f>AVERAGE(SUMIFS(Actuals!$F:$F,Actuals!$A:$A,$A676,Actuals!$D:$D,$D676,Actuals!$B:$B,EOMONTH(DATE(2025,$C676-1,1),0))/SUMIFS(Actuals!$F:$F,Actuals!$A:$A,$A676,Actuals!$D:$D,$D676,Actuals!$B:$B,EOMONTH(DATE(2024,$C676-1,1),0)),
 SUMIFS(Actuals!$F:$F,Actuals!$A:$A,$A676,Actuals!$D:$D,$D676,Actuals!$B:$B,EOMONTH(DATE(2025,$C676-2,1),0))/SUMIFS(Actuals!$F:$F,Actuals!$A:$A,$A676,Actuals!$D:$D,$D676,Actuals!$B:$B,EOMONTH(DATE(2024,$C676-2,1),0)),
 SUMIFS(Actuals!$F:$F,Actuals!$A:$A,$A676,Actuals!$D:$D,$D676,Actuals!$B:$B,EOMONTH(DATE(2025,$C676-3,1),0))/SUMIFS(Actuals!$F:$F,Actuals!$A:$A,$A676,Actuals!$D:$D,$D676,Actuals!$B:$B,EOMONTH(DATE(2024,$C676-3,1),0))
)</f>
        <v>1.010654009031658</v>
      </c>
      <c r="P676" s="29">
        <f t="shared" si="60"/>
        <v>12732.118140379924</v>
      </c>
      <c r="Q676" s="2">
        <f t="shared" si="61"/>
        <v>7.3516310043669153E-2</v>
      </c>
      <c r="R676" s="29" t="str">
        <f t="shared" si="62"/>
        <v>1 train date (May-Aug)</v>
      </c>
      <c r="S676" s="29">
        <f t="shared" si="63"/>
        <v>1.018716649634493</v>
      </c>
      <c r="T676" s="29">
        <f t="shared" si="64"/>
        <v>12819.491607767774</v>
      </c>
      <c r="U676" s="2">
        <f t="shared" si="65"/>
        <v>8.0883257261072719E-2</v>
      </c>
    </row>
    <row r="677" spans="1:21">
      <c r="A677">
        <v>9702</v>
      </c>
      <c r="B677" s="1">
        <v>45869</v>
      </c>
      <c r="C677">
        <v>5</v>
      </c>
      <c r="D677">
        <v>51</v>
      </c>
      <c r="E677" t="s">
        <v>7</v>
      </c>
      <c r="F677" s="3">
        <v>12432.421527768751</v>
      </c>
      <c r="G677" s="3">
        <v>13410</v>
      </c>
      <c r="H677">
        <v>2</v>
      </c>
      <c r="I677" s="3">
        <v>-977.57847223124918</v>
      </c>
      <c r="J677" s="3">
        <v>977.57847223124918</v>
      </c>
      <c r="K677" s="2">
        <v>7.2899214931487599E-2</v>
      </c>
      <c r="L677" s="6">
        <v>-7.2899214931487599E-2</v>
      </c>
      <c r="M677" t="s">
        <v>44</v>
      </c>
      <c r="N677">
        <f>SUMIFS(Actuals!$F:$F,Actuals!$A:$A,$A677,Actuals!$D:$D,$D677,Actuals!$B:$B,EDATE($B677,-12))</f>
        <v>11546.1</v>
      </c>
      <c r="O677">
        <f>AVERAGE(SUMIFS(Actuals!$F:$F,Actuals!$A:$A,$A677,Actuals!$D:$D,$D677,Actuals!$B:$B,EOMONTH(DATE(2025,$C677-1,1),0))/SUMIFS(Actuals!$F:$F,Actuals!$A:$A,$A677,Actuals!$D:$D,$D677,Actuals!$B:$B,EOMONTH(DATE(2024,$C677-1,1),0)),
 SUMIFS(Actuals!$F:$F,Actuals!$A:$A,$A677,Actuals!$D:$D,$D677,Actuals!$B:$B,EOMONTH(DATE(2025,$C677-2,1),0))/SUMIFS(Actuals!$F:$F,Actuals!$A:$A,$A677,Actuals!$D:$D,$D677,Actuals!$B:$B,EOMONTH(DATE(2024,$C677-2,1),0)),
 SUMIFS(Actuals!$F:$F,Actuals!$A:$A,$A677,Actuals!$D:$D,$D677,Actuals!$B:$B,EOMONTH(DATE(2025,$C677-3,1),0))/SUMIFS(Actuals!$F:$F,Actuals!$A:$A,$A677,Actuals!$D:$D,$D677,Actuals!$B:$B,EOMONTH(DATE(2024,$C677-3,1),0))
)</f>
        <v>1.0301790181712864</v>
      </c>
      <c r="P677" s="29">
        <f t="shared" si="60"/>
        <v>11894.549961707491</v>
      </c>
      <c r="Q677" s="2">
        <f t="shared" si="61"/>
        <v>0.11300895140138023</v>
      </c>
      <c r="R677" s="29" t="str">
        <f t="shared" si="62"/>
        <v>1 train date (May-Aug)</v>
      </c>
      <c r="S677" s="29">
        <f t="shared" si="63"/>
        <v>1.018716649634493</v>
      </c>
      <c r="T677" s="29">
        <f t="shared" si="64"/>
        <v>12665.114805612327</v>
      </c>
      <c r="U677" s="2">
        <f t="shared" si="65"/>
        <v>5.5546994361496835E-2</v>
      </c>
    </row>
    <row r="678" spans="1:21">
      <c r="A678">
        <v>9702</v>
      </c>
      <c r="B678" s="1">
        <v>45869</v>
      </c>
      <c r="C678">
        <v>6</v>
      </c>
      <c r="D678">
        <v>51</v>
      </c>
      <c r="E678" t="s">
        <v>7</v>
      </c>
      <c r="F678" s="3">
        <v>12533.626151999999</v>
      </c>
      <c r="G678" s="3">
        <v>13410</v>
      </c>
      <c r="H678">
        <v>1</v>
      </c>
      <c r="I678" s="3">
        <v>-876.37384800000109</v>
      </c>
      <c r="J678" s="3">
        <v>876.37384800000109</v>
      </c>
      <c r="K678" s="2">
        <v>6.5352263087248397E-2</v>
      </c>
      <c r="L678" s="6">
        <v>-6.5352263087248397E-2</v>
      </c>
      <c r="M678" t="s">
        <v>44</v>
      </c>
      <c r="N678">
        <f>SUMIFS(Actuals!$F:$F,Actuals!$A:$A,$A678,Actuals!$D:$D,$D678,Actuals!$B:$B,EDATE($B678,-12))</f>
        <v>11546.1</v>
      </c>
      <c r="O678">
        <f>AVERAGE(SUMIFS(Actuals!$F:$F,Actuals!$A:$A,$A678,Actuals!$D:$D,$D678,Actuals!$B:$B,EOMONTH(DATE(2025,$C678-1,1),0))/SUMIFS(Actuals!$F:$F,Actuals!$A:$A,$A678,Actuals!$D:$D,$D678,Actuals!$B:$B,EOMONTH(DATE(2024,$C678-1,1),0)),
 SUMIFS(Actuals!$F:$F,Actuals!$A:$A,$A678,Actuals!$D:$D,$D678,Actuals!$B:$B,EOMONTH(DATE(2025,$C678-2,1),0))/SUMIFS(Actuals!$F:$F,Actuals!$A:$A,$A678,Actuals!$D:$D,$D678,Actuals!$B:$B,EOMONTH(DATE(2024,$C678-2,1),0)),
 SUMIFS(Actuals!$F:$F,Actuals!$A:$A,$A678,Actuals!$D:$D,$D678,Actuals!$B:$B,EOMONTH(DATE(2025,$C678-3,1),0))/SUMIFS(Actuals!$F:$F,Actuals!$A:$A,$A678,Actuals!$D:$D,$D678,Actuals!$B:$B,EOMONTH(DATE(2024,$C678-3,1),0))
)</f>
        <v>1.010654009031658</v>
      </c>
      <c r="P678" s="29">
        <f t="shared" si="60"/>
        <v>11669.112253680427</v>
      </c>
      <c r="Q678" s="2">
        <f t="shared" si="61"/>
        <v>0.12982011531093013</v>
      </c>
      <c r="R678" s="29" t="str">
        <f t="shared" si="62"/>
        <v>1 train date (May-Aug)</v>
      </c>
      <c r="S678" s="29">
        <f t="shared" si="63"/>
        <v>1.018716649634493</v>
      </c>
      <c r="T678" s="29">
        <f t="shared" si="64"/>
        <v>12768.213641336702</v>
      </c>
      <c r="U678" s="2">
        <f t="shared" si="65"/>
        <v>4.7858788863780574E-2</v>
      </c>
    </row>
    <row r="679" spans="1:21">
      <c r="A679">
        <v>9702</v>
      </c>
      <c r="B679" s="1">
        <v>45869</v>
      </c>
      <c r="C679">
        <v>7</v>
      </c>
      <c r="D679">
        <v>51</v>
      </c>
      <c r="E679" t="s">
        <v>7</v>
      </c>
      <c r="F679" s="3">
        <v>11966.721855550995</v>
      </c>
      <c r="G679" s="3">
        <v>13410</v>
      </c>
      <c r="H679">
        <v>0</v>
      </c>
      <c r="I679" s="3">
        <v>-1443.2781444490047</v>
      </c>
      <c r="J679" s="3">
        <v>1443.2781444490047</v>
      </c>
      <c r="K679" s="2">
        <v>0.107627005551753</v>
      </c>
      <c r="L679" s="6">
        <v>-0.107627005551753</v>
      </c>
      <c r="M679" t="s">
        <v>44</v>
      </c>
      <c r="N679">
        <f>SUMIFS(Actuals!$F:$F,Actuals!$A:$A,$A679,Actuals!$D:$D,$D679,Actuals!$B:$B,EDATE($B679,-12))</f>
        <v>11546.1</v>
      </c>
      <c r="O679">
        <f>AVERAGE(SUMIFS(Actuals!$F:$F,Actuals!$A:$A,$A679,Actuals!$D:$D,$D679,Actuals!$B:$B,EOMONTH(DATE(2025,$C679-1,1),0))/SUMIFS(Actuals!$F:$F,Actuals!$A:$A,$A679,Actuals!$D:$D,$D679,Actuals!$B:$B,EOMONTH(DATE(2024,$C679-1,1),0)),
 SUMIFS(Actuals!$F:$F,Actuals!$A:$A,$A679,Actuals!$D:$D,$D679,Actuals!$B:$B,EOMONTH(DATE(2025,$C679-2,1),0))/SUMIFS(Actuals!$F:$F,Actuals!$A:$A,$A679,Actuals!$D:$D,$D679,Actuals!$B:$B,EOMONTH(DATE(2024,$C679-2,1),0)),
 SUMIFS(Actuals!$F:$F,Actuals!$A:$A,$A679,Actuals!$D:$D,$D679,Actuals!$B:$B,EOMONTH(DATE(2025,$C679-3,1),0))/SUMIFS(Actuals!$F:$F,Actuals!$A:$A,$A679,Actuals!$D:$D,$D679,Actuals!$B:$B,EOMONTH(DATE(2024,$C679-3,1),0))
)</f>
        <v>0.993940718967254</v>
      </c>
      <c r="P679" s="29">
        <f t="shared" si="60"/>
        <v>11476.138935267812</v>
      </c>
      <c r="Q679" s="2">
        <f t="shared" si="61"/>
        <v>0.14421037022611391</v>
      </c>
      <c r="R679" s="29" t="str">
        <f t="shared" si="62"/>
        <v>1 train date (May-Aug)</v>
      </c>
      <c r="S679" s="29">
        <f t="shared" si="63"/>
        <v>1.018716649634493</v>
      </c>
      <c r="T679" s="29">
        <f t="shared" si="64"/>
        <v>12190.698795794773</v>
      </c>
      <c r="U679" s="2">
        <f t="shared" si="65"/>
        <v>9.0924772871381579E-2</v>
      </c>
    </row>
    <row r="680" spans="1:21">
      <c r="A680">
        <v>9702</v>
      </c>
      <c r="B680" s="1">
        <v>45900</v>
      </c>
      <c r="C680">
        <v>5</v>
      </c>
      <c r="D680">
        <v>51</v>
      </c>
      <c r="E680" t="s">
        <v>7</v>
      </c>
      <c r="F680" s="3">
        <v>12339.178366310487</v>
      </c>
      <c r="G680" s="3">
        <v>13160.699999999999</v>
      </c>
      <c r="H680">
        <v>3</v>
      </c>
      <c r="I680" s="3">
        <v>-821.52163368951187</v>
      </c>
      <c r="J680" s="3">
        <v>821.52163368951187</v>
      </c>
      <c r="K680" s="2">
        <v>6.2422335718427702E-2</v>
      </c>
      <c r="L680" s="6">
        <v>-6.2422335718427702E-2</v>
      </c>
      <c r="M680" t="s">
        <v>44</v>
      </c>
      <c r="N680">
        <f>SUMIFS(Actuals!$F:$F,Actuals!$A:$A,$A680,Actuals!$D:$D,$D680,Actuals!$B:$B,EDATE($B680,-12))</f>
        <v>13012.199999999999</v>
      </c>
      <c r="O680">
        <f>AVERAGE(SUMIFS(Actuals!$F:$F,Actuals!$A:$A,$A680,Actuals!$D:$D,$D680,Actuals!$B:$B,EOMONTH(DATE(2025,$C680-1,1),0))/SUMIFS(Actuals!$F:$F,Actuals!$A:$A,$A680,Actuals!$D:$D,$D680,Actuals!$B:$B,EOMONTH(DATE(2024,$C680-1,1),0)),
 SUMIFS(Actuals!$F:$F,Actuals!$A:$A,$A680,Actuals!$D:$D,$D680,Actuals!$B:$B,EOMONTH(DATE(2025,$C680-2,1),0))/SUMIFS(Actuals!$F:$F,Actuals!$A:$A,$A680,Actuals!$D:$D,$D680,Actuals!$B:$B,EOMONTH(DATE(2024,$C680-2,1),0)),
 SUMIFS(Actuals!$F:$F,Actuals!$A:$A,$A680,Actuals!$D:$D,$D680,Actuals!$B:$B,EOMONTH(DATE(2025,$C680-3,1),0))/SUMIFS(Actuals!$F:$F,Actuals!$A:$A,$A680,Actuals!$D:$D,$D680,Actuals!$B:$B,EOMONTH(DATE(2024,$C680-3,1),0))
)</f>
        <v>1.0301790181712864</v>
      </c>
      <c r="P680" s="29">
        <f t="shared" si="60"/>
        <v>13404.895420248413</v>
      </c>
      <c r="Q680" s="2">
        <f t="shared" si="61"/>
        <v>1.8554896035044788E-2</v>
      </c>
      <c r="R680" s="29" t="str">
        <f t="shared" si="62"/>
        <v>1 train date (May-Aug)</v>
      </c>
      <c r="S680" s="29">
        <f t="shared" si="63"/>
        <v>1.018716649634493</v>
      </c>
      <c r="T680" s="29">
        <f t="shared" si="64"/>
        <v>12570.126444570236</v>
      </c>
      <c r="U680" s="2">
        <f t="shared" si="65"/>
        <v>4.4874023070943236E-2</v>
      </c>
    </row>
    <row r="681" spans="1:21">
      <c r="A681">
        <v>9702</v>
      </c>
      <c r="B681" s="1">
        <v>45900</v>
      </c>
      <c r="C681">
        <v>6</v>
      </c>
      <c r="D681">
        <v>51</v>
      </c>
      <c r="E681" t="s">
        <v>7</v>
      </c>
      <c r="F681" s="3">
        <v>12483.491647391998</v>
      </c>
      <c r="G681" s="3">
        <v>13160.699999999999</v>
      </c>
      <c r="H681">
        <v>2</v>
      </c>
      <c r="I681" s="3">
        <v>-677.2083526080005</v>
      </c>
      <c r="J681" s="3">
        <v>677.2083526080005</v>
      </c>
      <c r="K681" s="2">
        <v>5.1456864194761698E-2</v>
      </c>
      <c r="L681" s="6">
        <v>-5.1456864194761698E-2</v>
      </c>
      <c r="M681" t="s">
        <v>44</v>
      </c>
      <c r="N681">
        <f>SUMIFS(Actuals!$F:$F,Actuals!$A:$A,$A681,Actuals!$D:$D,$D681,Actuals!$B:$B,EDATE($B681,-12))</f>
        <v>13012.199999999999</v>
      </c>
      <c r="O681">
        <f>AVERAGE(SUMIFS(Actuals!$F:$F,Actuals!$A:$A,$A681,Actuals!$D:$D,$D681,Actuals!$B:$B,EOMONTH(DATE(2025,$C681-1,1),0))/SUMIFS(Actuals!$F:$F,Actuals!$A:$A,$A681,Actuals!$D:$D,$D681,Actuals!$B:$B,EOMONTH(DATE(2024,$C681-1,1),0)),
 SUMIFS(Actuals!$F:$F,Actuals!$A:$A,$A681,Actuals!$D:$D,$D681,Actuals!$B:$B,EOMONTH(DATE(2025,$C681-2,1),0))/SUMIFS(Actuals!$F:$F,Actuals!$A:$A,$A681,Actuals!$D:$D,$D681,Actuals!$B:$B,EOMONTH(DATE(2024,$C681-2,1),0)),
 SUMIFS(Actuals!$F:$F,Actuals!$A:$A,$A681,Actuals!$D:$D,$D681,Actuals!$B:$B,EOMONTH(DATE(2025,$C681-3,1),0))/SUMIFS(Actuals!$F:$F,Actuals!$A:$A,$A681,Actuals!$D:$D,$D681,Actuals!$B:$B,EOMONTH(DATE(2024,$C681-3,1),0))
)</f>
        <v>1.010654009031658</v>
      </c>
      <c r="P681" s="29">
        <f t="shared" si="60"/>
        <v>13150.832096321739</v>
      </c>
      <c r="Q681" s="2">
        <f t="shared" si="61"/>
        <v>7.498008220124773E-4</v>
      </c>
      <c r="R681" s="29" t="str">
        <f t="shared" si="62"/>
        <v>1 train date (May-Aug)</v>
      </c>
      <c r="S681" s="29">
        <f t="shared" si="63"/>
        <v>1.018716649634493</v>
      </c>
      <c r="T681" s="29">
        <f t="shared" si="64"/>
        <v>12717.140786771355</v>
      </c>
      <c r="U681" s="2">
        <f t="shared" si="65"/>
        <v>3.3703314658691697E-2</v>
      </c>
    </row>
    <row r="682" spans="1:21">
      <c r="A682">
        <v>9702</v>
      </c>
      <c r="B682" s="1">
        <v>45900</v>
      </c>
      <c r="C682">
        <v>7</v>
      </c>
      <c r="D682">
        <v>51</v>
      </c>
      <c r="E682" t="s">
        <v>7</v>
      </c>
      <c r="F682" s="3">
        <v>12069.914903116021</v>
      </c>
      <c r="G682" s="3">
        <v>13160.699999999999</v>
      </c>
      <c r="H682">
        <v>1</v>
      </c>
      <c r="I682" s="3">
        <v>-1090.7850968839775</v>
      </c>
      <c r="J682" s="3">
        <v>1090.7850968839775</v>
      </c>
      <c r="K682" s="2">
        <v>8.2881996921438605E-2</v>
      </c>
      <c r="L682" s="6">
        <v>-8.2881996921438605E-2</v>
      </c>
      <c r="M682" t="s">
        <v>44</v>
      </c>
      <c r="N682">
        <f>SUMIFS(Actuals!$F:$F,Actuals!$A:$A,$A682,Actuals!$D:$D,$D682,Actuals!$B:$B,EDATE($B682,-12))</f>
        <v>13012.199999999999</v>
      </c>
      <c r="O682">
        <f>AVERAGE(SUMIFS(Actuals!$F:$F,Actuals!$A:$A,$A682,Actuals!$D:$D,$D682,Actuals!$B:$B,EOMONTH(DATE(2025,$C682-1,1),0))/SUMIFS(Actuals!$F:$F,Actuals!$A:$A,$A682,Actuals!$D:$D,$D682,Actuals!$B:$B,EOMONTH(DATE(2024,$C682-1,1),0)),
 SUMIFS(Actuals!$F:$F,Actuals!$A:$A,$A682,Actuals!$D:$D,$D682,Actuals!$B:$B,EOMONTH(DATE(2025,$C682-2,1),0))/SUMIFS(Actuals!$F:$F,Actuals!$A:$A,$A682,Actuals!$D:$D,$D682,Actuals!$B:$B,EOMONTH(DATE(2024,$C682-2,1),0)),
 SUMIFS(Actuals!$F:$F,Actuals!$A:$A,$A682,Actuals!$D:$D,$D682,Actuals!$B:$B,EOMONTH(DATE(2025,$C682-3,1),0))/SUMIFS(Actuals!$F:$F,Actuals!$A:$A,$A682,Actuals!$D:$D,$D682,Actuals!$B:$B,EOMONTH(DATE(2024,$C682-3,1),0))
)</f>
        <v>0.993940718967254</v>
      </c>
      <c r="P682" s="29">
        <f t="shared" si="60"/>
        <v>12933.355423345702</v>
      </c>
      <c r="Q682" s="2">
        <f t="shared" si="61"/>
        <v>1.7274504901281639E-2</v>
      </c>
      <c r="R682" s="29" t="str">
        <f t="shared" si="62"/>
        <v>1 train date (May-Aug)</v>
      </c>
      <c r="S682" s="29">
        <f t="shared" si="63"/>
        <v>1.018716649634493</v>
      </c>
      <c r="T682" s="29">
        <f t="shared" si="64"/>
        <v>12295.823271475791</v>
      </c>
      <c r="U682" s="2">
        <f t="shared" si="65"/>
        <v>6.5716620584331267E-2</v>
      </c>
    </row>
    <row r="683" spans="1:21">
      <c r="A683">
        <v>9702</v>
      </c>
      <c r="B683" s="1">
        <v>45900</v>
      </c>
      <c r="C683">
        <v>8</v>
      </c>
      <c r="D683">
        <v>51</v>
      </c>
      <c r="E683" t="s">
        <v>7</v>
      </c>
      <c r="F683" s="3">
        <v>13001.359383988814</v>
      </c>
      <c r="G683" s="3">
        <v>13160.699999999999</v>
      </c>
      <c r="H683">
        <v>0</v>
      </c>
      <c r="I683" s="3">
        <v>-159.34061601118447</v>
      </c>
      <c r="J683" s="3">
        <v>159.34061601118447</v>
      </c>
      <c r="K683" s="2">
        <v>1.2107305539309001E-2</v>
      </c>
      <c r="L683" s="6">
        <v>-1.2107305539309001E-2</v>
      </c>
      <c r="M683" t="s">
        <v>44</v>
      </c>
      <c r="N683">
        <f>SUMIFS(Actuals!$F:$F,Actuals!$A:$A,$A683,Actuals!$D:$D,$D683,Actuals!$B:$B,EDATE($B683,-12))</f>
        <v>13012.199999999999</v>
      </c>
      <c r="O683">
        <f>AVERAGE(SUMIFS(Actuals!$F:$F,Actuals!$A:$A,$A683,Actuals!$D:$D,$D683,Actuals!$B:$B,EOMONTH(DATE(2025,$C683-1,1),0))/SUMIFS(Actuals!$F:$F,Actuals!$A:$A,$A683,Actuals!$D:$D,$D683,Actuals!$B:$B,EOMONTH(DATE(2024,$C683-1,1),0)),
 SUMIFS(Actuals!$F:$F,Actuals!$A:$A,$A683,Actuals!$D:$D,$D683,Actuals!$B:$B,EOMONTH(DATE(2025,$C683-2,1),0))/SUMIFS(Actuals!$F:$F,Actuals!$A:$A,$A683,Actuals!$D:$D,$D683,Actuals!$B:$B,EOMONTH(DATE(2024,$C683-2,1),0)),
 SUMIFS(Actuals!$F:$F,Actuals!$A:$A,$A683,Actuals!$D:$D,$D683,Actuals!$B:$B,EOMONTH(DATE(2025,$C683-3,1),0))/SUMIFS(Actuals!$F:$F,Actuals!$A:$A,$A683,Actuals!$D:$D,$D683,Actuals!$B:$B,EOMONTH(DATE(2024,$C683-3,1),0))
)</f>
        <v>1.0167667304950427</v>
      </c>
      <c r="P683" s="29">
        <f t="shared" si="60"/>
        <v>13230.372050547594</v>
      </c>
      <c r="Q683" s="2">
        <f t="shared" si="61"/>
        <v>5.2939471720801377E-3</v>
      </c>
      <c r="R683" s="29" t="str">
        <f t="shared" si="62"/>
        <v>1 train date (May-Aug)</v>
      </c>
      <c r="S683" s="29">
        <f t="shared" si="63"/>
        <v>1.018716649634493</v>
      </c>
      <c r="T683" s="29">
        <f t="shared" si="64"/>
        <v>13244.701272351062</v>
      </c>
      <c r="U683" s="2">
        <f t="shared" si="65"/>
        <v>6.3827358993870124E-3</v>
      </c>
    </row>
    <row r="684" spans="1:21">
      <c r="A684">
        <v>9702</v>
      </c>
      <c r="B684" s="1">
        <v>45930</v>
      </c>
      <c r="C684">
        <v>5</v>
      </c>
      <c r="D684">
        <v>51</v>
      </c>
      <c r="E684" t="s">
        <v>7</v>
      </c>
      <c r="F684" s="3">
        <v>12246.63452856316</v>
      </c>
      <c r="G684" s="3">
        <v>11911.8</v>
      </c>
      <c r="H684">
        <v>4</v>
      </c>
      <c r="I684" s="3">
        <v>334.83452856316035</v>
      </c>
      <c r="J684" s="3">
        <v>334.83452856316035</v>
      </c>
      <c r="K684" s="2">
        <v>2.8109482073503601E-2</v>
      </c>
      <c r="L684" s="6">
        <v>2.8109482073503601E-2</v>
      </c>
      <c r="M684" t="s">
        <v>44</v>
      </c>
      <c r="N684">
        <f>SUMIFS(Actuals!$F:$F,Actuals!$A:$A,$A684,Actuals!$D:$D,$D684,Actuals!$B:$B,EDATE($B684,-12))</f>
        <v>11953.8</v>
      </c>
      <c r="O684">
        <f>AVERAGE(SUMIFS(Actuals!$F:$F,Actuals!$A:$A,$A684,Actuals!$D:$D,$D684,Actuals!$B:$B,EOMONTH(DATE(2025,$C684-1,1),0))/SUMIFS(Actuals!$F:$F,Actuals!$A:$A,$A684,Actuals!$D:$D,$D684,Actuals!$B:$B,EOMONTH(DATE(2024,$C684-1,1),0)),
 SUMIFS(Actuals!$F:$F,Actuals!$A:$A,$A684,Actuals!$D:$D,$D684,Actuals!$B:$B,EOMONTH(DATE(2025,$C684-2,1),0))/SUMIFS(Actuals!$F:$F,Actuals!$A:$A,$A684,Actuals!$D:$D,$D684,Actuals!$B:$B,EOMONTH(DATE(2024,$C684-2,1),0)),
 SUMIFS(Actuals!$F:$F,Actuals!$A:$A,$A684,Actuals!$D:$D,$D684,Actuals!$B:$B,EOMONTH(DATE(2025,$C684-3,1),0))/SUMIFS(Actuals!$F:$F,Actuals!$A:$A,$A684,Actuals!$D:$D,$D684,Actuals!$B:$B,EOMONTH(DATE(2024,$C684-3,1),0))
)</f>
        <v>1.0301790181712864</v>
      </c>
      <c r="P684" s="29">
        <f t="shared" si="60"/>
        <v>12314.553947415923</v>
      </c>
      <c r="Q684" s="2">
        <f t="shared" si="61"/>
        <v>3.3811342317359584E-2</v>
      </c>
      <c r="R684" s="29" t="str">
        <f t="shared" si="62"/>
        <v>1 train date (May-Aug)</v>
      </c>
      <c r="S684" s="29">
        <f t="shared" si="63"/>
        <v>1.018716649634493</v>
      </c>
      <c r="T684" s="29">
        <f t="shared" si="64"/>
        <v>12475.850496235962</v>
      </c>
      <c r="U684" s="2">
        <f t="shared" si="65"/>
        <v>4.7352247035373565E-2</v>
      </c>
    </row>
    <row r="685" spans="1:21">
      <c r="A685">
        <v>9702</v>
      </c>
      <c r="B685" s="1">
        <v>45930</v>
      </c>
      <c r="C685">
        <v>6</v>
      </c>
      <c r="D685">
        <v>51</v>
      </c>
      <c r="E685" t="s">
        <v>7</v>
      </c>
      <c r="F685" s="3">
        <v>12433.557680802431</v>
      </c>
      <c r="G685" s="3">
        <v>11911.8</v>
      </c>
      <c r="H685">
        <v>3</v>
      </c>
      <c r="I685" s="3">
        <v>521.75768080243142</v>
      </c>
      <c r="J685" s="3">
        <v>521.75768080243142</v>
      </c>
      <c r="K685" s="2">
        <v>4.3801749593044802E-2</v>
      </c>
      <c r="L685" s="6">
        <v>4.3801749593044802E-2</v>
      </c>
      <c r="M685" t="s">
        <v>44</v>
      </c>
      <c r="N685">
        <f>SUMIFS(Actuals!$F:$F,Actuals!$A:$A,$A685,Actuals!$D:$D,$D685,Actuals!$B:$B,EDATE($B685,-12))</f>
        <v>11953.8</v>
      </c>
      <c r="O685">
        <f>AVERAGE(SUMIFS(Actuals!$F:$F,Actuals!$A:$A,$A685,Actuals!$D:$D,$D685,Actuals!$B:$B,EOMONTH(DATE(2025,$C685-1,1),0))/SUMIFS(Actuals!$F:$F,Actuals!$A:$A,$A685,Actuals!$D:$D,$D685,Actuals!$B:$B,EOMONTH(DATE(2024,$C685-1,1),0)),
 SUMIFS(Actuals!$F:$F,Actuals!$A:$A,$A685,Actuals!$D:$D,$D685,Actuals!$B:$B,EOMONTH(DATE(2025,$C685-2,1),0))/SUMIFS(Actuals!$F:$F,Actuals!$A:$A,$A685,Actuals!$D:$D,$D685,Actuals!$B:$B,EOMONTH(DATE(2024,$C685-2,1),0)),
 SUMIFS(Actuals!$F:$F,Actuals!$A:$A,$A685,Actuals!$D:$D,$D685,Actuals!$B:$B,EOMONTH(DATE(2025,$C685-3,1),0))/SUMIFS(Actuals!$F:$F,Actuals!$A:$A,$A685,Actuals!$D:$D,$D685,Actuals!$B:$B,EOMONTH(DATE(2024,$C685-3,1),0))
)</f>
        <v>1.010654009031658</v>
      </c>
      <c r="P685" s="29">
        <f t="shared" si="60"/>
        <v>12081.155893162633</v>
      </c>
      <c r="Q685" s="2">
        <f t="shared" si="61"/>
        <v>1.4217489645782665E-2</v>
      </c>
      <c r="R685" s="29" t="str">
        <f t="shared" si="62"/>
        <v>1 train date (May-Aug)</v>
      </c>
      <c r="S685" s="29">
        <f t="shared" si="63"/>
        <v>1.018716649634493</v>
      </c>
      <c r="T685" s="29">
        <f t="shared" si="64"/>
        <v>12666.27222362427</v>
      </c>
      <c r="U685" s="2">
        <f t="shared" si="65"/>
        <v>6.3338221228048705E-2</v>
      </c>
    </row>
    <row r="686" spans="1:21">
      <c r="A686">
        <v>9702</v>
      </c>
      <c r="B686" s="1">
        <v>45930</v>
      </c>
      <c r="C686">
        <v>7</v>
      </c>
      <c r="D686">
        <v>51</v>
      </c>
      <c r="E686" t="s">
        <v>7</v>
      </c>
      <c r="F686" s="3">
        <v>12169.779142695081</v>
      </c>
      <c r="G686" s="3">
        <v>11911.8</v>
      </c>
      <c r="H686">
        <v>2</v>
      </c>
      <c r="I686" s="3">
        <v>257.97914269508146</v>
      </c>
      <c r="J686" s="3">
        <v>257.97914269508146</v>
      </c>
      <c r="K686" s="2">
        <v>2.1657444105431699E-2</v>
      </c>
      <c r="L686" s="6">
        <v>2.1657444105431699E-2</v>
      </c>
      <c r="M686" t="s">
        <v>44</v>
      </c>
      <c r="N686">
        <f>SUMIFS(Actuals!$F:$F,Actuals!$A:$A,$A686,Actuals!$D:$D,$D686,Actuals!$B:$B,EDATE($B686,-12))</f>
        <v>11953.8</v>
      </c>
      <c r="O686">
        <f>AVERAGE(SUMIFS(Actuals!$F:$F,Actuals!$A:$A,$A686,Actuals!$D:$D,$D686,Actuals!$B:$B,EOMONTH(DATE(2025,$C686-1,1),0))/SUMIFS(Actuals!$F:$F,Actuals!$A:$A,$A686,Actuals!$D:$D,$D686,Actuals!$B:$B,EOMONTH(DATE(2024,$C686-1,1),0)),
 SUMIFS(Actuals!$F:$F,Actuals!$A:$A,$A686,Actuals!$D:$D,$D686,Actuals!$B:$B,EOMONTH(DATE(2025,$C686-2,1),0))/SUMIFS(Actuals!$F:$F,Actuals!$A:$A,$A686,Actuals!$D:$D,$D686,Actuals!$B:$B,EOMONTH(DATE(2024,$C686-2,1),0)),
 SUMIFS(Actuals!$F:$F,Actuals!$A:$A,$A686,Actuals!$D:$D,$D686,Actuals!$B:$B,EOMONTH(DATE(2025,$C686-3,1),0))/SUMIFS(Actuals!$F:$F,Actuals!$A:$A,$A686,Actuals!$D:$D,$D686,Actuals!$B:$B,EOMONTH(DATE(2024,$C686-3,1),0))
)</f>
        <v>0.993940718967254</v>
      </c>
      <c r="P686" s="29">
        <f t="shared" si="60"/>
        <v>11881.36856639076</v>
      </c>
      <c r="Q686" s="2">
        <f t="shared" si="61"/>
        <v>2.5547300667606342E-3</v>
      </c>
      <c r="R686" s="29" t="str">
        <f t="shared" si="62"/>
        <v>1 train date (May-Aug)</v>
      </c>
      <c r="S686" s="29">
        <f t="shared" si="63"/>
        <v>1.018716649634493</v>
      </c>
      <c r="T686" s="29">
        <f t="shared" si="64"/>
        <v>12397.556635038065</v>
      </c>
      <c r="U686" s="2">
        <f t="shared" si="65"/>
        <v>4.0779448533224683E-2</v>
      </c>
    </row>
    <row r="687" spans="1:21">
      <c r="A687">
        <v>9702</v>
      </c>
      <c r="B687" s="1">
        <v>45930</v>
      </c>
      <c r="C687">
        <v>8</v>
      </c>
      <c r="D687">
        <v>51</v>
      </c>
      <c r="E687" t="s">
        <v>7</v>
      </c>
      <c r="F687" s="3">
        <v>13100.040927636346</v>
      </c>
      <c r="G687" s="3">
        <v>11911.8</v>
      </c>
      <c r="H687">
        <v>1</v>
      </c>
      <c r="I687" s="3">
        <v>1188.2409276363469</v>
      </c>
      <c r="J687" s="3">
        <v>1188.2409276363469</v>
      </c>
      <c r="K687" s="2">
        <v>9.9753263791899402E-2</v>
      </c>
      <c r="L687" s="6">
        <v>9.9753263791899402E-2</v>
      </c>
      <c r="M687" t="s">
        <v>44</v>
      </c>
      <c r="N687">
        <f>SUMIFS(Actuals!$F:$F,Actuals!$A:$A,$A687,Actuals!$D:$D,$D687,Actuals!$B:$B,EDATE($B687,-12))</f>
        <v>11953.8</v>
      </c>
      <c r="O687">
        <f>AVERAGE(SUMIFS(Actuals!$F:$F,Actuals!$A:$A,$A687,Actuals!$D:$D,$D687,Actuals!$B:$B,EOMONTH(DATE(2025,$C687-1,1),0))/SUMIFS(Actuals!$F:$F,Actuals!$A:$A,$A687,Actuals!$D:$D,$D687,Actuals!$B:$B,EOMONTH(DATE(2024,$C687-1,1),0)),
 SUMIFS(Actuals!$F:$F,Actuals!$A:$A,$A687,Actuals!$D:$D,$D687,Actuals!$B:$B,EOMONTH(DATE(2025,$C687-2,1),0))/SUMIFS(Actuals!$F:$F,Actuals!$A:$A,$A687,Actuals!$D:$D,$D687,Actuals!$B:$B,EOMONTH(DATE(2024,$C687-2,1),0)),
 SUMIFS(Actuals!$F:$F,Actuals!$A:$A,$A687,Actuals!$D:$D,$D687,Actuals!$B:$B,EOMONTH(DATE(2025,$C687-3,1),0))/SUMIFS(Actuals!$F:$F,Actuals!$A:$A,$A687,Actuals!$D:$D,$D687,Actuals!$B:$B,EOMONTH(DATE(2024,$C687-3,1),0))
)</f>
        <v>1.0167667304950427</v>
      </c>
      <c r="P687" s="29">
        <f t="shared" si="60"/>
        <v>12154.226142991642</v>
      </c>
      <c r="Q687" s="2">
        <f t="shared" si="61"/>
        <v>2.0351764048392548E-2</v>
      </c>
      <c r="R687" s="29" t="str">
        <f t="shared" si="62"/>
        <v>1 train date (May-Aug)</v>
      </c>
      <c r="S687" s="29">
        <f t="shared" si="63"/>
        <v>1.018716649634493</v>
      </c>
      <c r="T687" s="29">
        <f t="shared" si="64"/>
        <v>13345.229803876435</v>
      </c>
      <c r="U687" s="2">
        <f t="shared" si="65"/>
        <v>0.12033696031468255</v>
      </c>
    </row>
    <row r="688" spans="1:21">
      <c r="A688">
        <v>9702</v>
      </c>
      <c r="B688" s="1">
        <v>45930</v>
      </c>
      <c r="C688">
        <v>9</v>
      </c>
      <c r="D688">
        <v>51</v>
      </c>
      <c r="E688" t="s">
        <v>7</v>
      </c>
      <c r="F688" s="3">
        <v>13179.493270364115</v>
      </c>
      <c r="G688" s="3">
        <v>11911.8</v>
      </c>
      <c r="H688">
        <v>0</v>
      </c>
      <c r="I688" s="3">
        <v>1267.693270364116</v>
      </c>
      <c r="J688" s="3">
        <v>1267.693270364116</v>
      </c>
      <c r="K688" s="2">
        <v>0.10642331724543</v>
      </c>
      <c r="L688" s="6">
        <v>0.10642331724543</v>
      </c>
      <c r="M688" t="s">
        <v>44</v>
      </c>
      <c r="N688">
        <f>SUMIFS(Actuals!$F:$F,Actuals!$A:$A,$A688,Actuals!$D:$D,$D688,Actuals!$B:$B,EDATE($B688,-12))</f>
        <v>11953.8</v>
      </c>
      <c r="O688">
        <f>AVERAGE(SUMIFS(Actuals!$F:$F,Actuals!$A:$A,$A688,Actuals!$D:$D,$D688,Actuals!$B:$B,EOMONTH(DATE(2025,$C688-1,1),0))/SUMIFS(Actuals!$F:$F,Actuals!$A:$A,$A688,Actuals!$D:$D,$D688,Actuals!$B:$B,EOMONTH(DATE(2024,$C688-1,1),0)),
 SUMIFS(Actuals!$F:$F,Actuals!$A:$A,$A688,Actuals!$D:$D,$D688,Actuals!$B:$B,EOMONTH(DATE(2025,$C688-2,1),0))/SUMIFS(Actuals!$F:$F,Actuals!$A:$A,$A688,Actuals!$D:$D,$D688,Actuals!$B:$B,EOMONTH(DATE(2024,$C688-2,1),0)),
 SUMIFS(Actuals!$F:$F,Actuals!$A:$A,$A688,Actuals!$D:$D,$D688,Actuals!$B:$B,EOMONTH(DATE(2025,$C688-3,1),0))/SUMIFS(Actuals!$F:$F,Actuals!$A:$A,$A688,Actuals!$D:$D,$D688,Actuals!$B:$B,EOMONTH(DATE(2024,$C688-3,1),0))
)</f>
        <v>1.0380953736117415</v>
      </c>
      <c r="P688" s="29">
        <f t="shared" si="60"/>
        <v>12409.184477080034</v>
      </c>
      <c r="Q688" s="2">
        <f t="shared" si="61"/>
        <v>4.1755610157997544E-2</v>
      </c>
      <c r="R688" s="29" t="str">
        <f t="shared" si="62"/>
        <v>2 Test data (Sep-Nov)</v>
      </c>
      <c r="S688" s="29">
        <f t="shared" si="63"/>
        <v>1.018716649634493</v>
      </c>
      <c r="T688" s="29">
        <f t="shared" si="64"/>
        <v>13426.169228265679</v>
      </c>
      <c r="U688" s="2">
        <f t="shared" si="65"/>
        <v>0.12713185482174647</v>
      </c>
    </row>
    <row r="689" spans="1:21">
      <c r="A689">
        <v>9702</v>
      </c>
      <c r="B689" s="1">
        <v>45961</v>
      </c>
      <c r="C689">
        <v>5</v>
      </c>
      <c r="D689">
        <v>51</v>
      </c>
      <c r="E689" t="s">
        <v>7</v>
      </c>
      <c r="F689" s="3">
        <v>12154.784769598937</v>
      </c>
      <c r="G689" s="3">
        <v>13108.8</v>
      </c>
      <c r="H689">
        <v>5</v>
      </c>
      <c r="I689" s="3">
        <v>-954.01523040106258</v>
      </c>
      <c r="J689" s="3">
        <v>954.01523040106258</v>
      </c>
      <c r="K689" s="2">
        <v>7.2776701940762106E-2</v>
      </c>
      <c r="L689" s="6">
        <v>-7.2776701940762106E-2</v>
      </c>
      <c r="M689" t="s">
        <v>44</v>
      </c>
      <c r="N689">
        <f>SUMIFS(Actuals!$F:$F,Actuals!$A:$A,$A689,Actuals!$D:$D,$D689,Actuals!$B:$B,EDATE($B689,-12))</f>
        <v>11939.4</v>
      </c>
      <c r="O689">
        <f>AVERAGE(SUMIFS(Actuals!$F:$F,Actuals!$A:$A,$A689,Actuals!$D:$D,$D689,Actuals!$B:$B,EOMONTH(DATE(2025,$C689-1,1),0))/SUMIFS(Actuals!$F:$F,Actuals!$A:$A,$A689,Actuals!$D:$D,$D689,Actuals!$B:$B,EOMONTH(DATE(2024,$C689-1,1),0)),
 SUMIFS(Actuals!$F:$F,Actuals!$A:$A,$A689,Actuals!$D:$D,$D689,Actuals!$B:$B,EOMONTH(DATE(2025,$C689-2,1),0))/SUMIFS(Actuals!$F:$F,Actuals!$A:$A,$A689,Actuals!$D:$D,$D689,Actuals!$B:$B,EOMONTH(DATE(2024,$C689-2,1),0)),
 SUMIFS(Actuals!$F:$F,Actuals!$A:$A,$A689,Actuals!$D:$D,$D689,Actuals!$B:$B,EOMONTH(DATE(2025,$C689-3,1),0))/SUMIFS(Actuals!$F:$F,Actuals!$A:$A,$A689,Actuals!$D:$D,$D689,Actuals!$B:$B,EOMONTH(DATE(2024,$C689-3,1),0))
)</f>
        <v>1.0301790181712864</v>
      </c>
      <c r="P689" s="29">
        <f t="shared" si="60"/>
        <v>12299.719369554257</v>
      </c>
      <c r="Q689" s="2">
        <f t="shared" si="61"/>
        <v>6.1720419141778192E-2</v>
      </c>
      <c r="R689" s="29" t="str">
        <f t="shared" si="62"/>
        <v>1 train date (May-Aug)</v>
      </c>
      <c r="S689" s="29">
        <f t="shared" si="63"/>
        <v>1.018716649634493</v>
      </c>
      <c r="T689" s="29">
        <f t="shared" si="64"/>
        <v>12382.281617514192</v>
      </c>
      <c r="U689" s="2">
        <f t="shared" si="65"/>
        <v>5.5422188338048246E-2</v>
      </c>
    </row>
    <row r="690" spans="1:21">
      <c r="A690">
        <v>9702</v>
      </c>
      <c r="B690" s="1">
        <v>45961</v>
      </c>
      <c r="C690">
        <v>6</v>
      </c>
      <c r="D690">
        <v>51</v>
      </c>
      <c r="E690" t="s">
        <v>7</v>
      </c>
      <c r="F690" s="3">
        <v>12383.823450079222</v>
      </c>
      <c r="G690" s="3">
        <v>13108.8</v>
      </c>
      <c r="H690">
        <v>4</v>
      </c>
      <c r="I690" s="3">
        <v>-724.97654992077696</v>
      </c>
      <c r="J690" s="3">
        <v>724.97654992077696</v>
      </c>
      <c r="K690" s="2">
        <v>5.5304570206332899E-2</v>
      </c>
      <c r="L690" s="6">
        <v>-5.5304570206332899E-2</v>
      </c>
      <c r="M690" t="s">
        <v>44</v>
      </c>
      <c r="N690">
        <f>SUMIFS(Actuals!$F:$F,Actuals!$A:$A,$A690,Actuals!$D:$D,$D690,Actuals!$B:$B,EDATE($B690,-12))</f>
        <v>11939.4</v>
      </c>
      <c r="O690">
        <f>AVERAGE(SUMIFS(Actuals!$F:$F,Actuals!$A:$A,$A690,Actuals!$D:$D,$D690,Actuals!$B:$B,EOMONTH(DATE(2025,$C690-1,1),0))/SUMIFS(Actuals!$F:$F,Actuals!$A:$A,$A690,Actuals!$D:$D,$D690,Actuals!$B:$B,EOMONTH(DATE(2024,$C690-1,1),0)),
 SUMIFS(Actuals!$F:$F,Actuals!$A:$A,$A690,Actuals!$D:$D,$D690,Actuals!$B:$B,EOMONTH(DATE(2025,$C690-2,1),0))/SUMIFS(Actuals!$F:$F,Actuals!$A:$A,$A690,Actuals!$D:$D,$D690,Actuals!$B:$B,EOMONTH(DATE(2024,$C690-2,1),0)),
 SUMIFS(Actuals!$F:$F,Actuals!$A:$A,$A690,Actuals!$D:$D,$D690,Actuals!$B:$B,EOMONTH(DATE(2025,$C690-3,1),0))/SUMIFS(Actuals!$F:$F,Actuals!$A:$A,$A690,Actuals!$D:$D,$D690,Actuals!$B:$B,EOMONTH(DATE(2024,$C690-3,1),0))
)</f>
        <v>1.010654009031658</v>
      </c>
      <c r="P690" s="29">
        <f t="shared" si="60"/>
        <v>12066.602475432577</v>
      </c>
      <c r="Q690" s="2">
        <f t="shared" si="61"/>
        <v>7.9503655908048199E-2</v>
      </c>
      <c r="R690" s="29" t="str">
        <f t="shared" si="62"/>
        <v>1 train date (May-Aug)</v>
      </c>
      <c r="S690" s="29">
        <f t="shared" si="63"/>
        <v>1.018716649634493</v>
      </c>
      <c r="T690" s="29">
        <f t="shared" si="64"/>
        <v>12615.607134729775</v>
      </c>
      <c r="U690" s="2">
        <f t="shared" si="65"/>
        <v>3.7623036835577973E-2</v>
      </c>
    </row>
    <row r="691" spans="1:21">
      <c r="A691">
        <v>9702</v>
      </c>
      <c r="B691" s="1">
        <v>45961</v>
      </c>
      <c r="C691">
        <v>7</v>
      </c>
      <c r="D691">
        <v>51</v>
      </c>
      <c r="E691" t="s">
        <v>7</v>
      </c>
      <c r="F691" s="3">
        <v>12276.300998246077</v>
      </c>
      <c r="G691" s="3">
        <v>13108.8</v>
      </c>
      <c r="H691">
        <v>3</v>
      </c>
      <c r="I691" s="3">
        <v>-832.49900175392213</v>
      </c>
      <c r="J691" s="3">
        <v>832.49900175392213</v>
      </c>
      <c r="K691" s="2">
        <v>6.3506881007714094E-2</v>
      </c>
      <c r="L691" s="6">
        <v>-6.3506881007714094E-2</v>
      </c>
      <c r="M691" t="s">
        <v>44</v>
      </c>
      <c r="N691">
        <f>SUMIFS(Actuals!$F:$F,Actuals!$A:$A,$A691,Actuals!$D:$D,$D691,Actuals!$B:$B,EDATE($B691,-12))</f>
        <v>11939.4</v>
      </c>
      <c r="O691">
        <f>AVERAGE(SUMIFS(Actuals!$F:$F,Actuals!$A:$A,$A691,Actuals!$D:$D,$D691,Actuals!$B:$B,EOMONTH(DATE(2025,$C691-1,1),0))/SUMIFS(Actuals!$F:$F,Actuals!$A:$A,$A691,Actuals!$D:$D,$D691,Actuals!$B:$B,EOMONTH(DATE(2024,$C691-1,1),0)),
 SUMIFS(Actuals!$F:$F,Actuals!$A:$A,$A691,Actuals!$D:$D,$D691,Actuals!$B:$B,EOMONTH(DATE(2025,$C691-2,1),0))/SUMIFS(Actuals!$F:$F,Actuals!$A:$A,$A691,Actuals!$D:$D,$D691,Actuals!$B:$B,EOMONTH(DATE(2024,$C691-2,1),0)),
 SUMIFS(Actuals!$F:$F,Actuals!$A:$A,$A691,Actuals!$D:$D,$D691,Actuals!$B:$B,EOMONTH(DATE(2025,$C691-3,1),0))/SUMIFS(Actuals!$F:$F,Actuals!$A:$A,$A691,Actuals!$D:$D,$D691,Actuals!$B:$B,EOMONTH(DATE(2024,$C691-3,1),0))
)</f>
        <v>0.993940718967254</v>
      </c>
      <c r="P691" s="29">
        <f t="shared" si="60"/>
        <v>11867.055820037633</v>
      </c>
      <c r="Q691" s="2">
        <f t="shared" si="61"/>
        <v>9.4725999325824387E-2</v>
      </c>
      <c r="R691" s="29" t="str">
        <f t="shared" si="62"/>
        <v>1 train date (May-Aug)</v>
      </c>
      <c r="S691" s="29">
        <f t="shared" si="63"/>
        <v>1.018716649634493</v>
      </c>
      <c r="T691" s="29">
        <f t="shared" si="64"/>
        <v>12506.072222837825</v>
      </c>
      <c r="U691" s="2">
        <f t="shared" si="65"/>
        <v>4.5978867414421906E-2</v>
      </c>
    </row>
    <row r="692" spans="1:21">
      <c r="A692">
        <v>9702</v>
      </c>
      <c r="B692" s="1">
        <v>45961</v>
      </c>
      <c r="C692">
        <v>8</v>
      </c>
      <c r="D692">
        <v>51</v>
      </c>
      <c r="E692" t="s">
        <v>7</v>
      </c>
      <c r="F692" s="3">
        <v>13205.301240860383</v>
      </c>
      <c r="G692" s="3">
        <v>13108.8</v>
      </c>
      <c r="H692">
        <v>2</v>
      </c>
      <c r="I692" s="3">
        <v>96.501240860383405</v>
      </c>
      <c r="J692" s="3">
        <v>96.501240860383405</v>
      </c>
      <c r="K692" s="2">
        <v>7.36156176464538E-3</v>
      </c>
      <c r="L692" s="6">
        <v>7.36156176464538E-3</v>
      </c>
      <c r="M692" t="s">
        <v>44</v>
      </c>
      <c r="N692">
        <f>SUMIFS(Actuals!$F:$F,Actuals!$A:$A,$A692,Actuals!$D:$D,$D692,Actuals!$B:$B,EDATE($B692,-12))</f>
        <v>11939.4</v>
      </c>
      <c r="O692">
        <f>AVERAGE(SUMIFS(Actuals!$F:$F,Actuals!$A:$A,$A692,Actuals!$D:$D,$D692,Actuals!$B:$B,EOMONTH(DATE(2025,$C692-1,1),0))/SUMIFS(Actuals!$F:$F,Actuals!$A:$A,$A692,Actuals!$D:$D,$D692,Actuals!$B:$B,EOMONTH(DATE(2024,$C692-1,1),0)),
 SUMIFS(Actuals!$F:$F,Actuals!$A:$A,$A692,Actuals!$D:$D,$D692,Actuals!$B:$B,EOMONTH(DATE(2025,$C692-2,1),0))/SUMIFS(Actuals!$F:$F,Actuals!$A:$A,$A692,Actuals!$D:$D,$D692,Actuals!$B:$B,EOMONTH(DATE(2024,$C692-2,1),0)),
 SUMIFS(Actuals!$F:$F,Actuals!$A:$A,$A692,Actuals!$D:$D,$D692,Actuals!$B:$B,EOMONTH(DATE(2025,$C692-3,1),0))/SUMIFS(Actuals!$F:$F,Actuals!$A:$A,$A692,Actuals!$D:$D,$D692,Actuals!$B:$B,EOMONTH(DATE(2024,$C692-3,1),0))
)</f>
        <v>1.0167667304950427</v>
      </c>
      <c r="P692" s="29">
        <f t="shared" si="60"/>
        <v>12139.584702072512</v>
      </c>
      <c r="Q692" s="2">
        <f t="shared" si="61"/>
        <v>7.3936233516987596E-2</v>
      </c>
      <c r="R692" s="29" t="str">
        <f t="shared" si="62"/>
        <v>1 train date (May-Aug)</v>
      </c>
      <c r="S692" s="29">
        <f t="shared" si="63"/>
        <v>1.018716649634493</v>
      </c>
      <c r="T692" s="29">
        <f t="shared" si="64"/>
        <v>13452.460237503503</v>
      </c>
      <c r="U692" s="2">
        <f t="shared" si="65"/>
        <v>2.6215995171449989E-2</v>
      </c>
    </row>
    <row r="693" spans="1:21">
      <c r="A693">
        <v>9702</v>
      </c>
      <c r="B693" s="1">
        <v>45961</v>
      </c>
      <c r="C693">
        <v>9</v>
      </c>
      <c r="D693">
        <v>51</v>
      </c>
      <c r="E693" t="s">
        <v>7</v>
      </c>
      <c r="F693" s="3">
        <v>13284.723228121404</v>
      </c>
      <c r="G693" s="3">
        <v>13108.8</v>
      </c>
      <c r="H693">
        <v>1</v>
      </c>
      <c r="I693" s="3">
        <v>175.92322812140446</v>
      </c>
      <c r="J693" s="3">
        <v>175.92322812140446</v>
      </c>
      <c r="K693" s="2">
        <v>1.34202389327326E-2</v>
      </c>
      <c r="L693" s="6">
        <v>1.34202389327326E-2</v>
      </c>
      <c r="M693" t="s">
        <v>44</v>
      </c>
      <c r="N693">
        <f>SUMIFS(Actuals!$F:$F,Actuals!$A:$A,$A693,Actuals!$D:$D,$D693,Actuals!$B:$B,EDATE($B693,-12))</f>
        <v>11939.4</v>
      </c>
      <c r="O693">
        <f>AVERAGE(SUMIFS(Actuals!$F:$F,Actuals!$A:$A,$A693,Actuals!$D:$D,$D693,Actuals!$B:$B,EOMONTH(DATE(2025,$C693-1,1),0))/SUMIFS(Actuals!$F:$F,Actuals!$A:$A,$A693,Actuals!$D:$D,$D693,Actuals!$B:$B,EOMONTH(DATE(2024,$C693-1,1),0)),
 SUMIFS(Actuals!$F:$F,Actuals!$A:$A,$A693,Actuals!$D:$D,$D693,Actuals!$B:$B,EOMONTH(DATE(2025,$C693-2,1),0))/SUMIFS(Actuals!$F:$F,Actuals!$A:$A,$A693,Actuals!$D:$D,$D693,Actuals!$B:$B,EOMONTH(DATE(2024,$C693-2,1),0)),
 SUMIFS(Actuals!$F:$F,Actuals!$A:$A,$A693,Actuals!$D:$D,$D693,Actuals!$B:$B,EOMONTH(DATE(2025,$C693-3,1),0))/SUMIFS(Actuals!$F:$F,Actuals!$A:$A,$A693,Actuals!$D:$D,$D693,Actuals!$B:$B,EOMONTH(DATE(2024,$C693-3,1),0))
)</f>
        <v>1.0380953736117415</v>
      </c>
      <c r="P693" s="29">
        <f t="shared" si="60"/>
        <v>12394.235903700026</v>
      </c>
      <c r="Q693" s="2">
        <f t="shared" si="61"/>
        <v>5.4510260000913378E-2</v>
      </c>
      <c r="R693" s="29" t="str">
        <f t="shared" si="62"/>
        <v>2 Test data (Sep-Nov)</v>
      </c>
      <c r="S693" s="29">
        <f t="shared" si="63"/>
        <v>1.018716649634493</v>
      </c>
      <c r="T693" s="29">
        <f t="shared" si="64"/>
        <v>13533.368738273364</v>
      </c>
      <c r="U693" s="2">
        <f t="shared" si="65"/>
        <v>3.238807047734079E-2</v>
      </c>
    </row>
    <row r="694" spans="1:21">
      <c r="A694">
        <v>9702</v>
      </c>
      <c r="B694" s="1">
        <v>45961</v>
      </c>
      <c r="C694">
        <v>10</v>
      </c>
      <c r="D694">
        <v>51</v>
      </c>
      <c r="E694" t="s">
        <v>7</v>
      </c>
      <c r="F694" s="3">
        <v>12014.904750733138</v>
      </c>
      <c r="G694" s="3">
        <v>13108.8</v>
      </c>
      <c r="H694">
        <v>0</v>
      </c>
      <c r="I694" s="3">
        <v>-1093.8952492668614</v>
      </c>
      <c r="J694" s="3">
        <v>1093.8952492668614</v>
      </c>
      <c r="K694" s="2">
        <v>8.34473978752336E-2</v>
      </c>
      <c r="L694" s="6">
        <v>-8.34473978752336E-2</v>
      </c>
      <c r="M694" t="s">
        <v>44</v>
      </c>
      <c r="N694">
        <f>SUMIFS(Actuals!$F:$F,Actuals!$A:$A,$A694,Actuals!$D:$D,$D694,Actuals!$B:$B,EDATE($B694,-12))</f>
        <v>11939.4</v>
      </c>
      <c r="O694">
        <f>AVERAGE(SUMIFS(Actuals!$F:$F,Actuals!$A:$A,$A694,Actuals!$D:$D,$D694,Actuals!$B:$B,EOMONTH(DATE(2025,$C694-1,1),0))/SUMIFS(Actuals!$F:$F,Actuals!$A:$A,$A694,Actuals!$D:$D,$D694,Actuals!$B:$B,EOMONTH(DATE(2024,$C694-1,1),0)),
 SUMIFS(Actuals!$F:$F,Actuals!$A:$A,$A694,Actuals!$D:$D,$D694,Actuals!$B:$B,EOMONTH(DATE(2025,$C694-2,1),0))/SUMIFS(Actuals!$F:$F,Actuals!$A:$A,$A694,Actuals!$D:$D,$D694,Actuals!$B:$B,EOMONTH(DATE(2024,$C694-2,1),0)),
 SUMIFS(Actuals!$F:$F,Actuals!$A:$A,$A694,Actuals!$D:$D,$D694,Actuals!$B:$B,EOMONTH(DATE(2025,$C694-3,1),0))/SUMIFS(Actuals!$F:$F,Actuals!$A:$A,$A694,Actuals!$D:$D,$D694,Actuals!$B:$B,EOMONTH(DATE(2024,$C694-3,1),0))
)</f>
        <v>1.05644332412223</v>
      </c>
      <c r="P694" s="29">
        <f t="shared" si="60"/>
        <v>12613.299424024952</v>
      </c>
      <c r="Q694" s="2">
        <f t="shared" si="61"/>
        <v>3.7799079700281298E-2</v>
      </c>
      <c r="R694" s="29" t="str">
        <f t="shared" si="62"/>
        <v>2 Test data (Sep-Nov)</v>
      </c>
      <c r="S694" s="29">
        <f t="shared" si="63"/>
        <v>1.018716649634493</v>
      </c>
      <c r="T694" s="29">
        <f t="shared" si="64"/>
        <v>12239.783513344417</v>
      </c>
      <c r="U694" s="2">
        <f t="shared" si="65"/>
        <v>6.6292603949681311E-2</v>
      </c>
    </row>
    <row r="695" spans="1:21">
      <c r="A695">
        <v>9702</v>
      </c>
      <c r="B695" s="1">
        <v>45991</v>
      </c>
      <c r="C695">
        <v>5</v>
      </c>
      <c r="D695">
        <v>51</v>
      </c>
      <c r="E695" t="s">
        <v>7</v>
      </c>
      <c r="F695" s="3">
        <v>12063.623883826944</v>
      </c>
      <c r="G695" s="3">
        <v>13174.5</v>
      </c>
      <c r="H695">
        <v>6</v>
      </c>
      <c r="I695" s="3">
        <v>-1110.8761161730563</v>
      </c>
      <c r="J695" s="3">
        <v>1110.8761161730563</v>
      </c>
      <c r="K695" s="2">
        <v>8.4320172771115101E-2</v>
      </c>
      <c r="L695" s="6">
        <v>-8.4320172771115101E-2</v>
      </c>
      <c r="M695" t="s">
        <v>44</v>
      </c>
      <c r="N695">
        <f>SUMIFS(Actuals!$F:$F,Actuals!$A:$A,$A695,Actuals!$D:$D,$D695,Actuals!$B:$B,EDATE($B695,-12))</f>
        <v>12906</v>
      </c>
      <c r="O695">
        <f>AVERAGE(SUMIFS(Actuals!$F:$F,Actuals!$A:$A,$A695,Actuals!$D:$D,$D695,Actuals!$B:$B,EOMONTH(DATE(2025,$C695-1,1),0))/SUMIFS(Actuals!$F:$F,Actuals!$A:$A,$A695,Actuals!$D:$D,$D695,Actuals!$B:$B,EOMONTH(DATE(2024,$C695-1,1),0)),
 SUMIFS(Actuals!$F:$F,Actuals!$A:$A,$A695,Actuals!$D:$D,$D695,Actuals!$B:$B,EOMONTH(DATE(2025,$C695-2,1),0))/SUMIFS(Actuals!$F:$F,Actuals!$A:$A,$A695,Actuals!$D:$D,$D695,Actuals!$B:$B,EOMONTH(DATE(2024,$C695-2,1),0)),
 SUMIFS(Actuals!$F:$F,Actuals!$A:$A,$A695,Actuals!$D:$D,$D695,Actuals!$B:$B,EOMONTH(DATE(2025,$C695-3,1),0))/SUMIFS(Actuals!$F:$F,Actuals!$A:$A,$A695,Actuals!$D:$D,$D695,Actuals!$B:$B,EOMONTH(DATE(2024,$C695-3,1),0))
)</f>
        <v>1.0301790181712864</v>
      </c>
      <c r="P695" s="29">
        <f t="shared" si="60"/>
        <v>13295.490408518623</v>
      </c>
      <c r="Q695" s="2">
        <f t="shared" si="61"/>
        <v>9.1836812416883108E-3</v>
      </c>
      <c r="R695" s="29" t="str">
        <f t="shared" si="62"/>
        <v>1 train date (May-Aug)</v>
      </c>
      <c r="S695" s="29">
        <f t="shared" si="63"/>
        <v>1.018716649634493</v>
      </c>
      <c r="T695" s="29">
        <f t="shared" si="64"/>
        <v>12289.414505382834</v>
      </c>
      <c r="U695" s="2">
        <f t="shared" si="65"/>
        <v>6.7181714267499013E-2</v>
      </c>
    </row>
    <row r="696" spans="1:21">
      <c r="A696">
        <v>9702</v>
      </c>
      <c r="B696" s="1">
        <v>45991</v>
      </c>
      <c r="C696">
        <v>6</v>
      </c>
      <c r="D696">
        <v>51</v>
      </c>
      <c r="E696" t="s">
        <v>7</v>
      </c>
      <c r="F696" s="3">
        <v>12334.288156278906</v>
      </c>
      <c r="G696" s="3">
        <v>13174.5</v>
      </c>
      <c r="H696">
        <v>5</v>
      </c>
      <c r="I696" s="3">
        <v>-840.21184372109383</v>
      </c>
      <c r="J696" s="3">
        <v>840.21184372109383</v>
      </c>
      <c r="K696" s="2">
        <v>6.3775615296299201E-2</v>
      </c>
      <c r="L696" s="6">
        <v>-6.3775615296299201E-2</v>
      </c>
      <c r="M696" t="s">
        <v>44</v>
      </c>
      <c r="N696">
        <f>SUMIFS(Actuals!$F:$F,Actuals!$A:$A,$A696,Actuals!$D:$D,$D696,Actuals!$B:$B,EDATE($B696,-12))</f>
        <v>12906</v>
      </c>
      <c r="O696">
        <f>AVERAGE(SUMIFS(Actuals!$F:$F,Actuals!$A:$A,$A696,Actuals!$D:$D,$D696,Actuals!$B:$B,EOMONTH(DATE(2025,$C696-1,1),0))/SUMIFS(Actuals!$F:$F,Actuals!$A:$A,$A696,Actuals!$D:$D,$D696,Actuals!$B:$B,EOMONTH(DATE(2024,$C696-1,1),0)),
 SUMIFS(Actuals!$F:$F,Actuals!$A:$A,$A696,Actuals!$D:$D,$D696,Actuals!$B:$B,EOMONTH(DATE(2025,$C696-2,1),0))/SUMIFS(Actuals!$F:$F,Actuals!$A:$A,$A696,Actuals!$D:$D,$D696,Actuals!$B:$B,EOMONTH(DATE(2024,$C696-2,1),0)),
 SUMIFS(Actuals!$F:$F,Actuals!$A:$A,$A696,Actuals!$D:$D,$D696,Actuals!$B:$B,EOMONTH(DATE(2025,$C696-3,1),0))/SUMIFS(Actuals!$F:$F,Actuals!$A:$A,$A696,Actuals!$D:$D,$D696,Actuals!$B:$B,EOMONTH(DATE(2024,$C696-3,1),0))
)</f>
        <v>1.010654009031658</v>
      </c>
      <c r="P696" s="29">
        <f t="shared" si="60"/>
        <v>13043.500640562579</v>
      </c>
      <c r="Q696" s="2">
        <f t="shared" si="61"/>
        <v>9.943402742982348E-3</v>
      </c>
      <c r="R696" s="29" t="str">
        <f t="shared" si="62"/>
        <v>1 train date (May-Aug)</v>
      </c>
      <c r="S696" s="29">
        <f t="shared" si="63"/>
        <v>1.018716649634493</v>
      </c>
      <c r="T696" s="29">
        <f t="shared" si="64"/>
        <v>12565.144706190855</v>
      </c>
      <c r="U696" s="2">
        <f t="shared" si="65"/>
        <v>4.6252631508531268E-2</v>
      </c>
    </row>
    <row r="697" spans="1:21">
      <c r="A697">
        <v>9702</v>
      </c>
      <c r="B697" s="1">
        <v>45991</v>
      </c>
      <c r="C697">
        <v>7</v>
      </c>
      <c r="D697">
        <v>51</v>
      </c>
      <c r="E697" t="s">
        <v>7</v>
      </c>
      <c r="F697" s="3">
        <v>12376.165237825137</v>
      </c>
      <c r="G697" s="3">
        <v>13174.5</v>
      </c>
      <c r="H697">
        <v>4</v>
      </c>
      <c r="I697" s="3">
        <v>-798.3347621748635</v>
      </c>
      <c r="J697" s="3">
        <v>798.3347621748635</v>
      </c>
      <c r="K697" s="2">
        <v>6.0596968550978299E-2</v>
      </c>
      <c r="L697" s="6">
        <v>-6.0596968550978299E-2</v>
      </c>
      <c r="M697" t="s">
        <v>44</v>
      </c>
      <c r="N697">
        <f>SUMIFS(Actuals!$F:$F,Actuals!$A:$A,$A697,Actuals!$D:$D,$D697,Actuals!$B:$B,EDATE($B697,-12))</f>
        <v>12906</v>
      </c>
      <c r="O697">
        <f>AVERAGE(SUMIFS(Actuals!$F:$F,Actuals!$A:$A,$A697,Actuals!$D:$D,$D697,Actuals!$B:$B,EOMONTH(DATE(2025,$C697-1,1),0))/SUMIFS(Actuals!$F:$F,Actuals!$A:$A,$A697,Actuals!$D:$D,$D697,Actuals!$B:$B,EOMONTH(DATE(2024,$C697-1,1),0)),
 SUMIFS(Actuals!$F:$F,Actuals!$A:$A,$A697,Actuals!$D:$D,$D697,Actuals!$B:$B,EOMONTH(DATE(2025,$C697-2,1),0))/SUMIFS(Actuals!$F:$F,Actuals!$A:$A,$A697,Actuals!$D:$D,$D697,Actuals!$B:$B,EOMONTH(DATE(2024,$C697-2,1),0)),
 SUMIFS(Actuals!$F:$F,Actuals!$A:$A,$A697,Actuals!$D:$D,$D697,Actuals!$B:$B,EOMONTH(DATE(2025,$C697-3,1),0))/SUMIFS(Actuals!$F:$F,Actuals!$A:$A,$A697,Actuals!$D:$D,$D697,Actuals!$B:$B,EOMONTH(DATE(2024,$C697-3,1),0))
)</f>
        <v>0.993940718967254</v>
      </c>
      <c r="P697" s="29">
        <f t="shared" si="60"/>
        <v>12827.798918991381</v>
      </c>
      <c r="Q697" s="2">
        <f t="shared" si="61"/>
        <v>2.6316071274706396E-2</v>
      </c>
      <c r="R697" s="29" t="str">
        <f t="shared" si="62"/>
        <v>1 train date (May-Aug)</v>
      </c>
      <c r="S697" s="29">
        <f t="shared" si="63"/>
        <v>1.018716649634493</v>
      </c>
      <c r="T697" s="29">
        <f t="shared" si="64"/>
        <v>12607.805586400102</v>
      </c>
      <c r="U697" s="2">
        <f t="shared" si="65"/>
        <v>4.3014491145766318E-2</v>
      </c>
    </row>
    <row r="698" spans="1:21">
      <c r="A698">
        <v>9702</v>
      </c>
      <c r="B698" s="1">
        <v>45991</v>
      </c>
      <c r="C698">
        <v>8</v>
      </c>
      <c r="D698">
        <v>51</v>
      </c>
      <c r="E698" t="s">
        <v>7</v>
      </c>
      <c r="F698" s="3">
        <v>13303.982784507916</v>
      </c>
      <c r="G698" s="3">
        <v>13174.5</v>
      </c>
      <c r="H698">
        <v>3</v>
      </c>
      <c r="I698" s="3">
        <v>129.48278450791622</v>
      </c>
      <c r="J698" s="3">
        <v>129.48278450791622</v>
      </c>
      <c r="K698" s="2">
        <v>9.8282883227383405E-3</v>
      </c>
      <c r="L698" s="6">
        <v>9.8282883227383405E-3</v>
      </c>
      <c r="M698" t="s">
        <v>44</v>
      </c>
      <c r="N698">
        <f>SUMIFS(Actuals!$F:$F,Actuals!$A:$A,$A698,Actuals!$D:$D,$D698,Actuals!$B:$B,EDATE($B698,-12))</f>
        <v>12906</v>
      </c>
      <c r="O698">
        <f>AVERAGE(SUMIFS(Actuals!$F:$F,Actuals!$A:$A,$A698,Actuals!$D:$D,$D698,Actuals!$B:$B,EOMONTH(DATE(2025,$C698-1,1),0))/SUMIFS(Actuals!$F:$F,Actuals!$A:$A,$A698,Actuals!$D:$D,$D698,Actuals!$B:$B,EOMONTH(DATE(2024,$C698-1,1),0)),
 SUMIFS(Actuals!$F:$F,Actuals!$A:$A,$A698,Actuals!$D:$D,$D698,Actuals!$B:$B,EOMONTH(DATE(2025,$C698-2,1),0))/SUMIFS(Actuals!$F:$F,Actuals!$A:$A,$A698,Actuals!$D:$D,$D698,Actuals!$B:$B,EOMONTH(DATE(2024,$C698-2,1),0)),
 SUMIFS(Actuals!$F:$F,Actuals!$A:$A,$A698,Actuals!$D:$D,$D698,Actuals!$B:$B,EOMONTH(DATE(2025,$C698-3,1),0))/SUMIFS(Actuals!$F:$F,Actuals!$A:$A,$A698,Actuals!$D:$D,$D698,Actuals!$B:$B,EOMONTH(DATE(2024,$C698-3,1),0))
)</f>
        <v>1.0167667304950427</v>
      </c>
      <c r="P698" s="29">
        <f t="shared" si="60"/>
        <v>13122.391423769022</v>
      </c>
      <c r="Q698" s="2">
        <f t="shared" si="61"/>
        <v>3.9552602551123483E-3</v>
      </c>
      <c r="R698" s="29" t="str">
        <f t="shared" si="62"/>
        <v>1 train date (May-Aug)</v>
      </c>
      <c r="S698" s="29">
        <f t="shared" si="63"/>
        <v>1.018716649634493</v>
      </c>
      <c r="T698" s="29">
        <f t="shared" si="64"/>
        <v>13552.988769028878</v>
      </c>
      <c r="U698" s="2">
        <f t="shared" si="65"/>
        <v>2.8728890586274838E-2</v>
      </c>
    </row>
    <row r="699" spans="1:21">
      <c r="A699">
        <v>9702</v>
      </c>
      <c r="B699" s="1">
        <v>45991</v>
      </c>
      <c r="C699">
        <v>9</v>
      </c>
      <c r="D699">
        <v>51</v>
      </c>
      <c r="E699" t="s">
        <v>7</v>
      </c>
      <c r="F699" s="3">
        <v>13383.376313518866</v>
      </c>
      <c r="G699" s="3">
        <v>13174.5</v>
      </c>
      <c r="H699">
        <v>2</v>
      </c>
      <c r="I699" s="3">
        <v>208.87631351886557</v>
      </c>
      <c r="J699" s="3">
        <v>208.87631351886557</v>
      </c>
      <c r="K699" s="2">
        <v>1.5854591333171301E-2</v>
      </c>
      <c r="L699" s="6">
        <v>1.5854591333171301E-2</v>
      </c>
      <c r="M699" t="s">
        <v>44</v>
      </c>
      <c r="N699">
        <f>SUMIFS(Actuals!$F:$F,Actuals!$A:$A,$A699,Actuals!$D:$D,$D699,Actuals!$B:$B,EDATE($B699,-12))</f>
        <v>12906</v>
      </c>
      <c r="O699">
        <f>AVERAGE(SUMIFS(Actuals!$F:$F,Actuals!$A:$A,$A699,Actuals!$D:$D,$D699,Actuals!$B:$B,EOMONTH(DATE(2025,$C699-1,1),0))/SUMIFS(Actuals!$F:$F,Actuals!$A:$A,$A699,Actuals!$D:$D,$D699,Actuals!$B:$B,EOMONTH(DATE(2024,$C699-1,1),0)),
 SUMIFS(Actuals!$F:$F,Actuals!$A:$A,$A699,Actuals!$D:$D,$D699,Actuals!$B:$B,EOMONTH(DATE(2025,$C699-2,1),0))/SUMIFS(Actuals!$F:$F,Actuals!$A:$A,$A699,Actuals!$D:$D,$D699,Actuals!$B:$B,EOMONTH(DATE(2024,$C699-2,1),0)),
 SUMIFS(Actuals!$F:$F,Actuals!$A:$A,$A699,Actuals!$D:$D,$D699,Actuals!$B:$B,EOMONTH(DATE(2025,$C699-3,1),0))/SUMIFS(Actuals!$F:$F,Actuals!$A:$A,$A699,Actuals!$D:$D,$D699,Actuals!$B:$B,EOMONTH(DATE(2024,$C699-3,1),0))
)</f>
        <v>1.0380953736117415</v>
      </c>
      <c r="P699" s="29">
        <f t="shared" si="60"/>
        <v>13397.658891833136</v>
      </c>
      <c r="Q699" s="2">
        <f t="shared" si="61"/>
        <v>1.6938699141002413E-2</v>
      </c>
      <c r="R699" s="29" t="str">
        <f t="shared" si="62"/>
        <v>2 Test data (Sep-Nov)</v>
      </c>
      <c r="S699" s="29">
        <f t="shared" si="63"/>
        <v>1.018716649634493</v>
      </c>
      <c r="T699" s="29">
        <f t="shared" si="64"/>
        <v>13633.868278905571</v>
      </c>
      <c r="U699" s="2">
        <f t="shared" si="65"/>
        <v>3.4867985798745386E-2</v>
      </c>
    </row>
    <row r="700" spans="1:21">
      <c r="A700">
        <v>9702</v>
      </c>
      <c r="B700" s="1">
        <v>45991</v>
      </c>
      <c r="C700">
        <v>10</v>
      </c>
      <c r="D700">
        <v>51</v>
      </c>
      <c r="E700" t="s">
        <v>7</v>
      </c>
      <c r="F700" s="3">
        <v>12111.565454545454</v>
      </c>
      <c r="G700" s="3">
        <v>13174.5</v>
      </c>
      <c r="H700">
        <v>1</v>
      </c>
      <c r="I700" s="3">
        <v>-1062.9345454545455</v>
      </c>
      <c r="J700" s="3">
        <v>1062.9345454545455</v>
      </c>
      <c r="K700" s="2">
        <v>8.0681205772860101E-2</v>
      </c>
      <c r="L700" s="6">
        <v>-8.0681205772860101E-2</v>
      </c>
      <c r="M700" t="s">
        <v>44</v>
      </c>
      <c r="N700">
        <f>SUMIFS(Actuals!$F:$F,Actuals!$A:$A,$A700,Actuals!$D:$D,$D700,Actuals!$B:$B,EDATE($B700,-12))</f>
        <v>12906</v>
      </c>
      <c r="O700">
        <f>AVERAGE(SUMIFS(Actuals!$F:$F,Actuals!$A:$A,$A700,Actuals!$D:$D,$D700,Actuals!$B:$B,EOMONTH(DATE(2025,$C700-1,1),0))/SUMIFS(Actuals!$F:$F,Actuals!$A:$A,$A700,Actuals!$D:$D,$D700,Actuals!$B:$B,EOMONTH(DATE(2024,$C700-1,1),0)),
 SUMIFS(Actuals!$F:$F,Actuals!$A:$A,$A700,Actuals!$D:$D,$D700,Actuals!$B:$B,EOMONTH(DATE(2025,$C700-2,1),0))/SUMIFS(Actuals!$F:$F,Actuals!$A:$A,$A700,Actuals!$D:$D,$D700,Actuals!$B:$B,EOMONTH(DATE(2024,$C700-2,1),0)),
 SUMIFS(Actuals!$F:$F,Actuals!$A:$A,$A700,Actuals!$D:$D,$D700,Actuals!$B:$B,EOMONTH(DATE(2025,$C700-3,1),0))/SUMIFS(Actuals!$F:$F,Actuals!$A:$A,$A700,Actuals!$D:$D,$D700,Actuals!$B:$B,EOMONTH(DATE(2024,$C700-3,1),0))
)</f>
        <v>1.05644332412223</v>
      </c>
      <c r="P700" s="29">
        <f t="shared" si="60"/>
        <v>13634.457541121499</v>
      </c>
      <c r="Q700" s="2">
        <f t="shared" si="61"/>
        <v>3.4912713281073225E-2</v>
      </c>
      <c r="R700" s="29" t="str">
        <f t="shared" si="62"/>
        <v>2 Test data (Sep-Nov)</v>
      </c>
      <c r="S700" s="29">
        <f t="shared" si="63"/>
        <v>1.018716649634493</v>
      </c>
      <c r="T700" s="29">
        <f t="shared" si="64"/>
        <v>12338.253381683411</v>
      </c>
      <c r="U700" s="2">
        <f t="shared" si="65"/>
        <v>6.3474637998906139E-2</v>
      </c>
    </row>
    <row r="701" spans="1:21">
      <c r="A701">
        <v>9702</v>
      </c>
      <c r="B701" s="1">
        <v>45991</v>
      </c>
      <c r="C701">
        <v>11</v>
      </c>
      <c r="D701">
        <v>51</v>
      </c>
      <c r="E701" t="s">
        <v>7</v>
      </c>
      <c r="F701" s="3">
        <v>13204.934517024261</v>
      </c>
      <c r="G701" s="3">
        <v>13174.5</v>
      </c>
      <c r="H701">
        <v>0</v>
      </c>
      <c r="I701" s="3">
        <v>30.434517024261368</v>
      </c>
      <c r="J701" s="3">
        <v>30.434517024261368</v>
      </c>
      <c r="K701" s="2">
        <v>2.3101079376265802E-3</v>
      </c>
      <c r="L701" s="6">
        <v>2.3101079376265802E-3</v>
      </c>
      <c r="M701" t="s">
        <v>44</v>
      </c>
      <c r="N701">
        <f>SUMIFS(Actuals!$F:$F,Actuals!$A:$A,$A701,Actuals!$D:$D,$D701,Actuals!$B:$B,EDATE($B701,-12))</f>
        <v>12906</v>
      </c>
      <c r="O701">
        <f>AVERAGE(SUMIFS(Actuals!$F:$F,Actuals!$A:$A,$A701,Actuals!$D:$D,$D701,Actuals!$B:$B,EOMONTH(DATE(2025,$C701-1,1),0))/SUMIFS(Actuals!$F:$F,Actuals!$A:$A,$A701,Actuals!$D:$D,$D701,Actuals!$B:$B,EOMONTH(DATE(2024,$C701-1,1),0)),
 SUMIFS(Actuals!$F:$F,Actuals!$A:$A,$A701,Actuals!$D:$D,$D701,Actuals!$B:$B,EOMONTH(DATE(2025,$C701-2,1),0))/SUMIFS(Actuals!$F:$F,Actuals!$A:$A,$A701,Actuals!$D:$D,$D701,Actuals!$B:$B,EOMONTH(DATE(2024,$C701-2,1),0)),
 SUMIFS(Actuals!$F:$F,Actuals!$A:$A,$A701,Actuals!$D:$D,$D701,Actuals!$B:$B,EOMONTH(DATE(2025,$C701-3,1),0))/SUMIFS(Actuals!$F:$F,Actuals!$A:$A,$A701,Actuals!$D:$D,$D701,Actuals!$B:$B,EOMONTH(DATE(2024,$C701-3,1),0))
)</f>
        <v>1.0352811533697148</v>
      </c>
      <c r="P701" s="29">
        <f t="shared" si="60"/>
        <v>13361.33856538954</v>
      </c>
      <c r="Q701" s="2">
        <f t="shared" si="61"/>
        <v>1.4181833495733442E-2</v>
      </c>
      <c r="R701" s="29" t="str">
        <f t="shared" si="62"/>
        <v>2 Test data (Sep-Nov)</v>
      </c>
      <c r="S701" s="29">
        <f t="shared" si="63"/>
        <v>1.018716649634493</v>
      </c>
      <c r="T701" s="29">
        <f t="shared" si="64"/>
        <v>13452.086649825827</v>
      </c>
      <c r="U701" s="2">
        <f t="shared" si="65"/>
        <v>2.106999505300599E-2</v>
      </c>
    </row>
    <row r="702" spans="1:21">
      <c r="A702">
        <v>9768</v>
      </c>
      <c r="B702" s="1">
        <v>45808</v>
      </c>
      <c r="C702">
        <v>5</v>
      </c>
      <c r="D702">
        <v>51</v>
      </c>
      <c r="E702" t="s">
        <v>7</v>
      </c>
      <c r="F702" s="3">
        <v>416271.28693468473</v>
      </c>
      <c r="G702" s="3">
        <v>845191.5</v>
      </c>
      <c r="H702">
        <v>0</v>
      </c>
      <c r="I702" s="3">
        <v>-428920.21306531527</v>
      </c>
      <c r="J702" s="3">
        <v>428920.21306531527</v>
      </c>
      <c r="K702" s="2">
        <v>0.50748287585158602</v>
      </c>
      <c r="L702" s="6">
        <v>-0.50748287585158602</v>
      </c>
      <c r="M702" t="s">
        <v>46</v>
      </c>
      <c r="N702">
        <f>SUMIFS(Actuals!$F:$F,Actuals!$A:$A,$A702,Actuals!$D:$D,$D702,Actuals!$B:$B,EDATE($B702,-12))</f>
        <v>495897.3</v>
      </c>
      <c r="O702">
        <f>AVERAGE(SUMIFS(Actuals!$F:$F,Actuals!$A:$A,$A702,Actuals!$D:$D,$D702,Actuals!$B:$B,EOMONTH(DATE(2025,$C702-1,1),0))/SUMIFS(Actuals!$F:$F,Actuals!$A:$A,$A702,Actuals!$D:$D,$D702,Actuals!$B:$B,EOMONTH(DATE(2024,$C702-1,1),0)),
 SUMIFS(Actuals!$F:$F,Actuals!$A:$A,$A702,Actuals!$D:$D,$D702,Actuals!$B:$B,EOMONTH(DATE(2025,$C702-2,1),0))/SUMIFS(Actuals!$F:$F,Actuals!$A:$A,$A702,Actuals!$D:$D,$D702,Actuals!$B:$B,EOMONTH(DATE(2024,$C702-2,1),0)),
 SUMIFS(Actuals!$F:$F,Actuals!$A:$A,$A702,Actuals!$D:$D,$D702,Actuals!$B:$B,EOMONTH(DATE(2025,$C702-3,1),0))/SUMIFS(Actuals!$F:$F,Actuals!$A:$A,$A702,Actuals!$D:$D,$D702,Actuals!$B:$B,EOMONTH(DATE(2024,$C702-3,1),0))
)</f>
        <v>0.89976829072935782</v>
      </c>
      <c r="P702" s="29">
        <f t="shared" si="60"/>
        <v>446192.66599830356</v>
      </c>
      <c r="Q702" s="2">
        <f t="shared" si="61"/>
        <v>0.47208098283252548</v>
      </c>
      <c r="R702" s="29" t="str">
        <f t="shared" si="62"/>
        <v>1 train date (May-Aug)</v>
      </c>
      <c r="S702" s="29">
        <f t="shared" si="63"/>
        <v>0.9876487436855329</v>
      </c>
      <c r="T702" s="29">
        <f t="shared" si="64"/>
        <v>411129.81357340136</v>
      </c>
      <c r="U702" s="2">
        <f t="shared" si="65"/>
        <v>0.51356608109120672</v>
      </c>
    </row>
    <row r="703" spans="1:21">
      <c r="A703">
        <v>9768</v>
      </c>
      <c r="B703" s="1">
        <v>45838</v>
      </c>
      <c r="C703">
        <v>5</v>
      </c>
      <c r="D703">
        <v>51</v>
      </c>
      <c r="E703" t="s">
        <v>7</v>
      </c>
      <c r="F703" s="3">
        <v>422036.61136286368</v>
      </c>
      <c r="G703" s="3">
        <v>845191.5</v>
      </c>
      <c r="H703">
        <v>1</v>
      </c>
      <c r="I703" s="3">
        <v>-423154.88863713632</v>
      </c>
      <c r="J703" s="3">
        <v>423154.88863713632</v>
      </c>
      <c r="K703" s="2">
        <v>0.50066155260332901</v>
      </c>
      <c r="L703" s="6">
        <v>-0.50066155260332901</v>
      </c>
      <c r="M703" t="s">
        <v>46</v>
      </c>
      <c r="N703">
        <f>SUMIFS(Actuals!$F:$F,Actuals!$A:$A,$A703,Actuals!$D:$D,$D703,Actuals!$B:$B,EDATE($B703,-12))</f>
        <v>508993.19999999995</v>
      </c>
      <c r="O703">
        <f>AVERAGE(SUMIFS(Actuals!$F:$F,Actuals!$A:$A,$A703,Actuals!$D:$D,$D703,Actuals!$B:$B,EOMONTH(DATE(2025,$C703-1,1),0))/SUMIFS(Actuals!$F:$F,Actuals!$A:$A,$A703,Actuals!$D:$D,$D703,Actuals!$B:$B,EOMONTH(DATE(2024,$C703-1,1),0)),
 SUMIFS(Actuals!$F:$F,Actuals!$A:$A,$A703,Actuals!$D:$D,$D703,Actuals!$B:$B,EOMONTH(DATE(2025,$C703-2,1),0))/SUMIFS(Actuals!$F:$F,Actuals!$A:$A,$A703,Actuals!$D:$D,$D703,Actuals!$B:$B,EOMONTH(DATE(2024,$C703-2,1),0)),
 SUMIFS(Actuals!$F:$F,Actuals!$A:$A,$A703,Actuals!$D:$D,$D703,Actuals!$B:$B,EOMONTH(DATE(2025,$C703-3,1),0))/SUMIFS(Actuals!$F:$F,Actuals!$A:$A,$A703,Actuals!$D:$D,$D703,Actuals!$B:$B,EOMONTH(DATE(2024,$C703-3,1),0))
)</f>
        <v>0.89976829072935782</v>
      </c>
      <c r="P703" s="29">
        <f t="shared" si="60"/>
        <v>457975.94155686611</v>
      </c>
      <c r="Q703" s="2">
        <f t="shared" si="61"/>
        <v>0.45813943756312492</v>
      </c>
      <c r="R703" s="29" t="str">
        <f t="shared" si="62"/>
        <v>1 train date (May-Aug)</v>
      </c>
      <c r="S703" s="29">
        <f t="shared" si="63"/>
        <v>0.9876487436855329</v>
      </c>
      <c r="T703" s="29">
        <f t="shared" si="64"/>
        <v>416823.9290018318</v>
      </c>
      <c r="U703" s="2">
        <f t="shared" si="65"/>
        <v>0.50682900975479306</v>
      </c>
    </row>
    <row r="704" spans="1:21">
      <c r="A704">
        <v>9768</v>
      </c>
      <c r="B704" s="1">
        <v>45838</v>
      </c>
      <c r="C704">
        <v>6</v>
      </c>
      <c r="D704">
        <v>51</v>
      </c>
      <c r="E704" t="s">
        <v>7</v>
      </c>
      <c r="F704" s="3">
        <v>600000</v>
      </c>
      <c r="G704" s="3">
        <v>845191.5</v>
      </c>
      <c r="H704">
        <v>0</v>
      </c>
      <c r="I704" s="3">
        <v>-245191.5</v>
      </c>
      <c r="J704" s="3">
        <v>245191.5</v>
      </c>
      <c r="K704" s="2">
        <v>0.29010171067740298</v>
      </c>
      <c r="L704" s="6">
        <v>-0.29010171067740298</v>
      </c>
      <c r="M704" t="s">
        <v>46</v>
      </c>
      <c r="N704">
        <f>SUMIFS(Actuals!$F:$F,Actuals!$A:$A,$A704,Actuals!$D:$D,$D704,Actuals!$B:$B,EDATE($B704,-12))</f>
        <v>508993.19999999995</v>
      </c>
      <c r="O704">
        <f>AVERAGE(SUMIFS(Actuals!$F:$F,Actuals!$A:$A,$A704,Actuals!$D:$D,$D704,Actuals!$B:$B,EOMONTH(DATE(2025,$C704-1,1),0))/SUMIFS(Actuals!$F:$F,Actuals!$A:$A,$A704,Actuals!$D:$D,$D704,Actuals!$B:$B,EOMONTH(DATE(2024,$C704-1,1),0)),
 SUMIFS(Actuals!$F:$F,Actuals!$A:$A,$A704,Actuals!$D:$D,$D704,Actuals!$B:$B,EOMONTH(DATE(2025,$C704-2,1),0))/SUMIFS(Actuals!$F:$F,Actuals!$A:$A,$A704,Actuals!$D:$D,$D704,Actuals!$B:$B,EOMONTH(DATE(2024,$C704-2,1),0)),
 SUMIFS(Actuals!$F:$F,Actuals!$A:$A,$A704,Actuals!$D:$D,$D704,Actuals!$B:$B,EOMONTH(DATE(2025,$C704-3,1),0))/SUMIFS(Actuals!$F:$F,Actuals!$A:$A,$A704,Actuals!$D:$D,$D704,Actuals!$B:$B,EOMONTH(DATE(2024,$C704-3,1),0))
)</f>
        <v>1.1540888992376701</v>
      </c>
      <c r="P704" s="29">
        <f t="shared" si="60"/>
        <v>587423.40190745925</v>
      </c>
      <c r="Q704" s="2">
        <f t="shared" si="61"/>
        <v>0.30498188646305691</v>
      </c>
      <c r="R704" s="29" t="str">
        <f t="shared" si="62"/>
        <v>1 train date (May-Aug)</v>
      </c>
      <c r="S704" s="29">
        <f t="shared" si="63"/>
        <v>0.9876487436855329</v>
      </c>
      <c r="T704" s="29">
        <f t="shared" si="64"/>
        <v>592589.2462113197</v>
      </c>
      <c r="U704" s="2">
        <f t="shared" si="65"/>
        <v>0.29886984640602787</v>
      </c>
    </row>
    <row r="705" spans="1:21">
      <c r="A705">
        <v>9768</v>
      </c>
      <c r="B705" s="1">
        <v>45869</v>
      </c>
      <c r="C705">
        <v>5</v>
      </c>
      <c r="D705">
        <v>51</v>
      </c>
      <c r="E705" t="s">
        <v>7</v>
      </c>
      <c r="F705" s="3">
        <v>633155.86475493235</v>
      </c>
      <c r="G705" s="3">
        <v>486965.39999999997</v>
      </c>
      <c r="H705">
        <v>2</v>
      </c>
      <c r="I705" s="3">
        <v>146190.46475493239</v>
      </c>
      <c r="J705" s="3">
        <v>146190.46475493239</v>
      </c>
      <c r="K705" s="2">
        <v>0.30020708813178998</v>
      </c>
      <c r="L705" s="6">
        <v>0.30020708813178998</v>
      </c>
      <c r="M705" t="s">
        <v>46</v>
      </c>
      <c r="N705">
        <f>SUMIFS(Actuals!$F:$F,Actuals!$A:$A,$A705,Actuals!$D:$D,$D705,Actuals!$B:$B,EDATE($B705,-12))</f>
        <v>721695.9</v>
      </c>
      <c r="O705">
        <f>AVERAGE(SUMIFS(Actuals!$F:$F,Actuals!$A:$A,$A705,Actuals!$D:$D,$D705,Actuals!$B:$B,EOMONTH(DATE(2025,$C705-1,1),0))/SUMIFS(Actuals!$F:$F,Actuals!$A:$A,$A705,Actuals!$D:$D,$D705,Actuals!$B:$B,EOMONTH(DATE(2024,$C705-1,1),0)),
 SUMIFS(Actuals!$F:$F,Actuals!$A:$A,$A705,Actuals!$D:$D,$D705,Actuals!$B:$B,EOMONTH(DATE(2025,$C705-2,1),0))/SUMIFS(Actuals!$F:$F,Actuals!$A:$A,$A705,Actuals!$D:$D,$D705,Actuals!$B:$B,EOMONTH(DATE(2024,$C705-2,1),0)),
 SUMIFS(Actuals!$F:$F,Actuals!$A:$A,$A705,Actuals!$D:$D,$D705,Actuals!$B:$B,EOMONTH(DATE(2025,$C705-3,1),0))/SUMIFS(Actuals!$F:$F,Actuals!$A:$A,$A705,Actuals!$D:$D,$D705,Actuals!$B:$B,EOMONTH(DATE(2024,$C705-3,1),0))
)</f>
        <v>0.89976829072935782</v>
      </c>
      <c r="P705" s="29">
        <f t="shared" si="60"/>
        <v>649359.08636938559</v>
      </c>
      <c r="Q705" s="2">
        <f t="shared" si="61"/>
        <v>0.33348095443615838</v>
      </c>
      <c r="R705" s="29" t="str">
        <f t="shared" si="62"/>
        <v>1 train date (May-Aug)</v>
      </c>
      <c r="S705" s="29">
        <f t="shared" si="63"/>
        <v>0.9876487436855329</v>
      </c>
      <c r="T705" s="29">
        <f t="shared" si="64"/>
        <v>625335.59438233613</v>
      </c>
      <c r="U705" s="2">
        <f t="shared" si="65"/>
        <v>0.28414789712438743</v>
      </c>
    </row>
    <row r="706" spans="1:21">
      <c r="A706">
        <v>9768</v>
      </c>
      <c r="B706" s="1">
        <v>45869</v>
      </c>
      <c r="C706">
        <v>6</v>
      </c>
      <c r="D706">
        <v>51</v>
      </c>
      <c r="E706" t="s">
        <v>7</v>
      </c>
      <c r="F706" s="3">
        <v>774000</v>
      </c>
      <c r="G706" s="3">
        <v>486965.39999999997</v>
      </c>
      <c r="H706">
        <v>1</v>
      </c>
      <c r="I706" s="3">
        <v>287034.60000000003</v>
      </c>
      <c r="J706" s="3">
        <v>287034.60000000003</v>
      </c>
      <c r="K706" s="2">
        <v>0.58943530690270796</v>
      </c>
      <c r="L706" s="6">
        <v>0.58943530690270796</v>
      </c>
      <c r="M706" t="s">
        <v>46</v>
      </c>
      <c r="N706">
        <f>SUMIFS(Actuals!$F:$F,Actuals!$A:$A,$A706,Actuals!$D:$D,$D706,Actuals!$B:$B,EDATE($B706,-12))</f>
        <v>721695.9</v>
      </c>
      <c r="O706">
        <f>AVERAGE(SUMIFS(Actuals!$F:$F,Actuals!$A:$A,$A706,Actuals!$D:$D,$D706,Actuals!$B:$B,EOMONTH(DATE(2025,$C706-1,1),0))/SUMIFS(Actuals!$F:$F,Actuals!$A:$A,$A706,Actuals!$D:$D,$D706,Actuals!$B:$B,EOMONTH(DATE(2024,$C706-1,1),0)),
 SUMIFS(Actuals!$F:$F,Actuals!$A:$A,$A706,Actuals!$D:$D,$D706,Actuals!$B:$B,EOMONTH(DATE(2025,$C706-2,1),0))/SUMIFS(Actuals!$F:$F,Actuals!$A:$A,$A706,Actuals!$D:$D,$D706,Actuals!$B:$B,EOMONTH(DATE(2024,$C706-2,1),0)),
 SUMIFS(Actuals!$F:$F,Actuals!$A:$A,$A706,Actuals!$D:$D,$D706,Actuals!$B:$B,EOMONTH(DATE(2025,$C706-3,1),0))/SUMIFS(Actuals!$F:$F,Actuals!$A:$A,$A706,Actuals!$D:$D,$D706,Actuals!$B:$B,EOMONTH(DATE(2024,$C706-3,1),0))
)</f>
        <v>1.1540888992376701</v>
      </c>
      <c r="P706" s="29">
        <f t="shared" ref="P706:P769" si="66">N706*O706</f>
        <v>832901.22681533964</v>
      </c>
      <c r="Q706" s="2">
        <f t="shared" ref="Q706:Q769" si="67">IFERROR(ABS(P706-G706)/ABS(G706),"")</f>
        <v>0.71039097811741803</v>
      </c>
      <c r="R706" s="29" t="str">
        <f t="shared" ref="R706:R769" si="68">IF(C706&lt;=8,"1 train date (May-Aug)","2 Test data (Sep-Nov)")</f>
        <v>1 train date (May-Aug)</v>
      </c>
      <c r="S706" s="29">
        <f t="shared" ref="S706:S769" si="69">1/(1+AVERAGEIFS($L:$L,$A:$A,$A706,$R:$R,"1 train date (May-Aug)"))</f>
        <v>0.9876487436855329</v>
      </c>
      <c r="T706" s="29">
        <f t="shared" ref="T706:T769" si="70">F706*S706</f>
        <v>764440.12761260243</v>
      </c>
      <c r="U706" s="2">
        <f t="shared" ref="U706:U769" si="71">IFERROR(ABS(T706-G706)/ABS(G706),"")</f>
        <v>0.56980378403188914</v>
      </c>
    </row>
    <row r="707" spans="1:21">
      <c r="A707">
        <v>9768</v>
      </c>
      <c r="B707" s="1">
        <v>45869</v>
      </c>
      <c r="C707">
        <v>7</v>
      </c>
      <c r="D707">
        <v>51</v>
      </c>
      <c r="E707" t="s">
        <v>7</v>
      </c>
      <c r="F707" s="3">
        <v>777000</v>
      </c>
      <c r="G707" s="3">
        <v>486965.39999999997</v>
      </c>
      <c r="H707">
        <v>0</v>
      </c>
      <c r="I707" s="3">
        <v>290034.60000000003</v>
      </c>
      <c r="J707" s="3">
        <v>290034.60000000003</v>
      </c>
      <c r="K707" s="2">
        <v>0.59559590886744695</v>
      </c>
      <c r="L707" s="6">
        <v>0.59559590886744695</v>
      </c>
      <c r="M707" t="s">
        <v>46</v>
      </c>
      <c r="N707">
        <f>SUMIFS(Actuals!$F:$F,Actuals!$A:$A,$A707,Actuals!$D:$D,$D707,Actuals!$B:$B,EDATE($B707,-12))</f>
        <v>721695.9</v>
      </c>
      <c r="O707">
        <f>AVERAGE(SUMIFS(Actuals!$F:$F,Actuals!$A:$A,$A707,Actuals!$D:$D,$D707,Actuals!$B:$B,EOMONTH(DATE(2025,$C707-1,1),0))/SUMIFS(Actuals!$F:$F,Actuals!$A:$A,$A707,Actuals!$D:$D,$D707,Actuals!$B:$B,EOMONTH(DATE(2024,$C707-1,1),0)),
 SUMIFS(Actuals!$F:$F,Actuals!$A:$A,$A707,Actuals!$D:$D,$D707,Actuals!$B:$B,EOMONTH(DATE(2025,$C707-2,1),0))/SUMIFS(Actuals!$F:$F,Actuals!$A:$A,$A707,Actuals!$D:$D,$D707,Actuals!$B:$B,EOMONTH(DATE(2024,$C707-2,1),0)),
 SUMIFS(Actuals!$F:$F,Actuals!$A:$A,$A707,Actuals!$D:$D,$D707,Actuals!$B:$B,EOMONTH(DATE(2025,$C707-3,1),0))/SUMIFS(Actuals!$F:$F,Actuals!$A:$A,$A707,Actuals!$D:$D,$D707,Actuals!$B:$B,EOMONTH(DATE(2024,$C707-3,1),0))
)</f>
        <v>1.4128021281031879</v>
      </c>
      <c r="P707" s="29">
        <f t="shared" si="66"/>
        <v>1019613.5033633455</v>
      </c>
      <c r="Q707" s="2">
        <f t="shared" si="67"/>
        <v>1.0938109840316081</v>
      </c>
      <c r="R707" s="29" t="str">
        <f t="shared" si="68"/>
        <v>1 train date (May-Aug)</v>
      </c>
      <c r="S707" s="29">
        <f t="shared" si="69"/>
        <v>0.9876487436855329</v>
      </c>
      <c r="T707" s="29">
        <f t="shared" si="70"/>
        <v>767403.07384365902</v>
      </c>
      <c r="U707" s="2">
        <f t="shared" si="71"/>
        <v>0.57588829482271031</v>
      </c>
    </row>
    <row r="708" spans="1:21">
      <c r="A708">
        <v>9768</v>
      </c>
      <c r="B708" s="1">
        <v>45900</v>
      </c>
      <c r="C708">
        <v>5</v>
      </c>
      <c r="D708">
        <v>51</v>
      </c>
      <c r="E708" t="s">
        <v>7</v>
      </c>
      <c r="F708" s="3">
        <v>428391.14348673605</v>
      </c>
      <c r="G708" s="3">
        <v>525746.4</v>
      </c>
      <c r="H708">
        <v>3</v>
      </c>
      <c r="I708" s="3">
        <v>-97355.256513263972</v>
      </c>
      <c r="J708" s="3">
        <v>97355.256513263972</v>
      </c>
      <c r="K708" s="2">
        <v>0.18517531744062199</v>
      </c>
      <c r="L708" s="6">
        <v>-0.18517531744062199</v>
      </c>
      <c r="M708" t="s">
        <v>46</v>
      </c>
      <c r="N708">
        <f>SUMIFS(Actuals!$F:$F,Actuals!$A:$A,$A708,Actuals!$D:$D,$D708,Actuals!$B:$B,EDATE($B708,-12))</f>
        <v>533067.29999999993</v>
      </c>
      <c r="O708">
        <f>AVERAGE(SUMIFS(Actuals!$F:$F,Actuals!$A:$A,$A708,Actuals!$D:$D,$D708,Actuals!$B:$B,EOMONTH(DATE(2025,$C708-1,1),0))/SUMIFS(Actuals!$F:$F,Actuals!$A:$A,$A708,Actuals!$D:$D,$D708,Actuals!$B:$B,EOMONTH(DATE(2024,$C708-1,1),0)),
 SUMIFS(Actuals!$F:$F,Actuals!$A:$A,$A708,Actuals!$D:$D,$D708,Actuals!$B:$B,EOMONTH(DATE(2025,$C708-2,1),0))/SUMIFS(Actuals!$F:$F,Actuals!$A:$A,$A708,Actuals!$D:$D,$D708,Actuals!$B:$B,EOMONTH(DATE(2024,$C708-2,1),0)),
 SUMIFS(Actuals!$F:$F,Actuals!$A:$A,$A708,Actuals!$D:$D,$D708,Actuals!$B:$B,EOMONTH(DATE(2025,$C708-3,1),0))/SUMIFS(Actuals!$F:$F,Actuals!$A:$A,$A708,Actuals!$D:$D,$D708,Actuals!$B:$B,EOMONTH(DATE(2024,$C708-3,1),0))
)</f>
        <v>0.89976829072935782</v>
      </c>
      <c r="P708" s="29">
        <f t="shared" si="66"/>
        <v>479637.05336471373</v>
      </c>
      <c r="Q708" s="2">
        <f t="shared" si="67"/>
        <v>8.7702638829835616E-2</v>
      </c>
      <c r="R708" s="29" t="str">
        <f t="shared" si="68"/>
        <v>1 train date (May-Aug)</v>
      </c>
      <c r="S708" s="29">
        <f t="shared" si="69"/>
        <v>0.9876487436855329</v>
      </c>
      <c r="T708" s="29">
        <f t="shared" si="70"/>
        <v>423099.97467068373</v>
      </c>
      <c r="U708" s="2">
        <f t="shared" si="71"/>
        <v>0.19523942594626664</v>
      </c>
    </row>
    <row r="709" spans="1:21">
      <c r="A709">
        <v>9768</v>
      </c>
      <c r="B709" s="1">
        <v>45900</v>
      </c>
      <c r="C709">
        <v>6</v>
      </c>
      <c r="D709">
        <v>51</v>
      </c>
      <c r="E709" t="s">
        <v>7</v>
      </c>
      <c r="F709" s="3">
        <v>645000</v>
      </c>
      <c r="G709" s="3">
        <v>525746.4</v>
      </c>
      <c r="H709">
        <v>2</v>
      </c>
      <c r="I709" s="3">
        <v>119253.59999999998</v>
      </c>
      <c r="J709" s="3">
        <v>119253.59999999998</v>
      </c>
      <c r="K709" s="2">
        <v>0.22682723077133801</v>
      </c>
      <c r="L709" s="6">
        <v>0.22682723077133801</v>
      </c>
      <c r="M709" t="s">
        <v>46</v>
      </c>
      <c r="N709">
        <f>SUMIFS(Actuals!$F:$F,Actuals!$A:$A,$A709,Actuals!$D:$D,$D709,Actuals!$B:$B,EDATE($B709,-12))</f>
        <v>533067.29999999993</v>
      </c>
      <c r="O709">
        <f>AVERAGE(SUMIFS(Actuals!$F:$F,Actuals!$A:$A,$A709,Actuals!$D:$D,$D709,Actuals!$B:$B,EOMONTH(DATE(2025,$C709-1,1),0))/SUMIFS(Actuals!$F:$F,Actuals!$A:$A,$A709,Actuals!$D:$D,$D709,Actuals!$B:$B,EOMONTH(DATE(2024,$C709-1,1),0)),
 SUMIFS(Actuals!$F:$F,Actuals!$A:$A,$A709,Actuals!$D:$D,$D709,Actuals!$B:$B,EOMONTH(DATE(2025,$C709-2,1),0))/SUMIFS(Actuals!$F:$F,Actuals!$A:$A,$A709,Actuals!$D:$D,$D709,Actuals!$B:$B,EOMONTH(DATE(2024,$C709-2,1),0)),
 SUMIFS(Actuals!$F:$F,Actuals!$A:$A,$A709,Actuals!$D:$D,$D709,Actuals!$B:$B,EOMONTH(DATE(2025,$C709-3,1),0))/SUMIFS(Actuals!$F:$F,Actuals!$A:$A,$A709,Actuals!$D:$D,$D709,Actuals!$B:$B,EOMONTH(DATE(2024,$C709-3,1),0))
)</f>
        <v>1.1540888992376701</v>
      </c>
      <c r="P709" s="29">
        <f t="shared" si="66"/>
        <v>615207.05347659683</v>
      </c>
      <c r="Q709" s="2">
        <f t="shared" si="67"/>
        <v>0.17015932677160853</v>
      </c>
      <c r="R709" s="29" t="str">
        <f t="shared" si="68"/>
        <v>1 train date (May-Aug)</v>
      </c>
      <c r="S709" s="29">
        <f t="shared" si="69"/>
        <v>0.9876487436855329</v>
      </c>
      <c r="T709" s="29">
        <f t="shared" si="70"/>
        <v>637033.43967716873</v>
      </c>
      <c r="U709" s="2">
        <f t="shared" si="71"/>
        <v>0.21167437319051297</v>
      </c>
    </row>
    <row r="710" spans="1:21">
      <c r="A710">
        <v>9768</v>
      </c>
      <c r="B710" s="1">
        <v>45900</v>
      </c>
      <c r="C710">
        <v>7</v>
      </c>
      <c r="D710">
        <v>51</v>
      </c>
      <c r="E710" t="s">
        <v>7</v>
      </c>
      <c r="F710" s="3">
        <v>654000</v>
      </c>
      <c r="G710" s="3">
        <v>525746.4</v>
      </c>
      <c r="H710">
        <v>1</v>
      </c>
      <c r="I710" s="3">
        <v>128253.59999999998</v>
      </c>
      <c r="J710" s="3">
        <v>128253.59999999998</v>
      </c>
      <c r="K710" s="2">
        <v>0.24394575027047299</v>
      </c>
      <c r="L710" s="6">
        <v>0.24394575027047299</v>
      </c>
      <c r="M710" t="s">
        <v>46</v>
      </c>
      <c r="N710">
        <f>SUMIFS(Actuals!$F:$F,Actuals!$A:$A,$A710,Actuals!$D:$D,$D710,Actuals!$B:$B,EDATE($B710,-12))</f>
        <v>533067.29999999993</v>
      </c>
      <c r="O710">
        <f>AVERAGE(SUMIFS(Actuals!$F:$F,Actuals!$A:$A,$A710,Actuals!$D:$D,$D710,Actuals!$B:$B,EOMONTH(DATE(2025,$C710-1,1),0))/SUMIFS(Actuals!$F:$F,Actuals!$A:$A,$A710,Actuals!$D:$D,$D710,Actuals!$B:$B,EOMONTH(DATE(2024,$C710-1,1),0)),
 SUMIFS(Actuals!$F:$F,Actuals!$A:$A,$A710,Actuals!$D:$D,$D710,Actuals!$B:$B,EOMONTH(DATE(2025,$C710-2,1),0))/SUMIFS(Actuals!$F:$F,Actuals!$A:$A,$A710,Actuals!$D:$D,$D710,Actuals!$B:$B,EOMONTH(DATE(2024,$C710-2,1),0)),
 SUMIFS(Actuals!$F:$F,Actuals!$A:$A,$A710,Actuals!$D:$D,$D710,Actuals!$B:$B,EOMONTH(DATE(2025,$C710-3,1),0))/SUMIFS(Actuals!$F:$F,Actuals!$A:$A,$A710,Actuals!$D:$D,$D710,Actuals!$B:$B,EOMONTH(DATE(2024,$C710-3,1),0))
)</f>
        <v>1.4128021281031879</v>
      </c>
      <c r="P710" s="29">
        <f t="shared" si="66"/>
        <v>753118.61586222041</v>
      </c>
      <c r="Q710" s="2">
        <f t="shared" si="67"/>
        <v>0.43247507897765991</v>
      </c>
      <c r="R710" s="29" t="str">
        <f t="shared" si="68"/>
        <v>1 train date (May-Aug)</v>
      </c>
      <c r="S710" s="29">
        <f t="shared" si="69"/>
        <v>0.9876487436855329</v>
      </c>
      <c r="T710" s="29">
        <f t="shared" si="70"/>
        <v>645922.27837033849</v>
      </c>
      <c r="U710" s="2">
        <f t="shared" si="71"/>
        <v>0.22858145746758982</v>
      </c>
    </row>
    <row r="711" spans="1:21">
      <c r="A711">
        <v>9768</v>
      </c>
      <c r="B711" s="1">
        <v>45900</v>
      </c>
      <c r="C711">
        <v>8</v>
      </c>
      <c r="D711">
        <v>51</v>
      </c>
      <c r="E711" t="s">
        <v>7</v>
      </c>
      <c r="F711" s="3">
        <v>551163.46746259031</v>
      </c>
      <c r="G711" s="3">
        <v>525746.4</v>
      </c>
      <c r="H711">
        <v>0</v>
      </c>
      <c r="I711" s="3">
        <v>25417.06746259029</v>
      </c>
      <c r="J711" s="3">
        <v>25417.06746259029</v>
      </c>
      <c r="K711" s="2">
        <v>4.8344729441020001E-2</v>
      </c>
      <c r="L711" s="6">
        <v>4.8344729441020001E-2</v>
      </c>
      <c r="M711" t="s">
        <v>46</v>
      </c>
      <c r="N711">
        <f>SUMIFS(Actuals!$F:$F,Actuals!$A:$A,$A711,Actuals!$D:$D,$D711,Actuals!$B:$B,EDATE($B711,-12))</f>
        <v>533067.29999999993</v>
      </c>
      <c r="O711">
        <f>AVERAGE(SUMIFS(Actuals!$F:$F,Actuals!$A:$A,$A711,Actuals!$D:$D,$D711,Actuals!$B:$B,EOMONTH(DATE(2025,$C711-1,1),0))/SUMIFS(Actuals!$F:$F,Actuals!$A:$A,$A711,Actuals!$D:$D,$D711,Actuals!$B:$B,EOMONTH(DATE(2024,$C711-1,1),0)),
 SUMIFS(Actuals!$F:$F,Actuals!$A:$A,$A711,Actuals!$D:$D,$D711,Actuals!$B:$B,EOMONTH(DATE(2025,$C711-2,1),0))/SUMIFS(Actuals!$F:$F,Actuals!$A:$A,$A711,Actuals!$D:$D,$D711,Actuals!$B:$B,EOMONTH(DATE(2024,$C711-2,1),0)),
 SUMIFS(Actuals!$F:$F,Actuals!$A:$A,$A711,Actuals!$D:$D,$D711,Actuals!$B:$B,EOMONTH(DATE(2025,$C711-3,1),0))/SUMIFS(Actuals!$F:$F,Actuals!$A:$A,$A711,Actuals!$D:$D,$D711,Actuals!$B:$B,EOMONTH(DATE(2024,$C711-3,1),0))
)</f>
        <v>1.346545274514255</v>
      </c>
      <c r="P711" s="29">
        <f t="shared" si="66"/>
        <v>717799.25381307257</v>
      </c>
      <c r="Q711" s="2">
        <f t="shared" si="67"/>
        <v>0.36529561365151059</v>
      </c>
      <c r="R711" s="29" t="str">
        <f t="shared" si="68"/>
        <v>1 train date (May-Aug)</v>
      </c>
      <c r="S711" s="29">
        <f t="shared" si="69"/>
        <v>0.9876487436855329</v>
      </c>
      <c r="T711" s="29">
        <f t="shared" si="70"/>
        <v>544355.90620478941</v>
      </c>
      <c r="U711" s="2">
        <f t="shared" si="71"/>
        <v>3.539635498177332E-2</v>
      </c>
    </row>
    <row r="712" spans="1:21">
      <c r="A712">
        <v>9768</v>
      </c>
      <c r="B712" s="1">
        <v>45930</v>
      </c>
      <c r="C712">
        <v>5</v>
      </c>
      <c r="D712">
        <v>51</v>
      </c>
      <c r="E712" t="s">
        <v>7</v>
      </c>
      <c r="F712" s="3">
        <v>411364.68858114269</v>
      </c>
      <c r="G712" s="3">
        <v>516653.39999999997</v>
      </c>
      <c r="H712">
        <v>4</v>
      </c>
      <c r="I712" s="3">
        <v>-105288.71141885727</v>
      </c>
      <c r="J712" s="3">
        <v>105288.71141885727</v>
      </c>
      <c r="K712" s="2">
        <v>0.20378983554324301</v>
      </c>
      <c r="L712" s="6">
        <v>-0.20378983554324301</v>
      </c>
      <c r="M712" t="s">
        <v>46</v>
      </c>
      <c r="N712">
        <f>SUMIFS(Actuals!$F:$F,Actuals!$A:$A,$A712,Actuals!$D:$D,$D712,Actuals!$B:$B,EDATE($B712,-12))</f>
        <v>497289.6</v>
      </c>
      <c r="O712">
        <f>AVERAGE(SUMIFS(Actuals!$F:$F,Actuals!$A:$A,$A712,Actuals!$D:$D,$D712,Actuals!$B:$B,EOMONTH(DATE(2025,$C712-1,1),0))/SUMIFS(Actuals!$F:$F,Actuals!$A:$A,$A712,Actuals!$D:$D,$D712,Actuals!$B:$B,EOMONTH(DATE(2024,$C712-1,1),0)),
 SUMIFS(Actuals!$F:$F,Actuals!$A:$A,$A712,Actuals!$D:$D,$D712,Actuals!$B:$B,EOMONTH(DATE(2025,$C712-2,1),0))/SUMIFS(Actuals!$F:$F,Actuals!$A:$A,$A712,Actuals!$D:$D,$D712,Actuals!$B:$B,EOMONTH(DATE(2024,$C712-2,1),0)),
 SUMIFS(Actuals!$F:$F,Actuals!$A:$A,$A712,Actuals!$D:$D,$D712,Actuals!$B:$B,EOMONTH(DATE(2025,$C712-3,1),0))/SUMIFS(Actuals!$F:$F,Actuals!$A:$A,$A712,Actuals!$D:$D,$D712,Actuals!$B:$B,EOMONTH(DATE(2024,$C712-3,1),0))
)</f>
        <v>0.89976829072935782</v>
      </c>
      <c r="P712" s="29">
        <f t="shared" si="66"/>
        <v>447445.41338948603</v>
      </c>
      <c r="Q712" s="2">
        <f t="shared" si="67"/>
        <v>0.13395438142962757</v>
      </c>
      <c r="R712" s="29" t="str">
        <f t="shared" si="68"/>
        <v>1 train date (May-Aug)</v>
      </c>
      <c r="S712" s="29">
        <f t="shared" si="69"/>
        <v>0.9876487436855329</v>
      </c>
      <c r="T712" s="29">
        <f t="shared" si="70"/>
        <v>406283.81787375605</v>
      </c>
      <c r="U712" s="2">
        <f t="shared" si="71"/>
        <v>0.21362403136463232</v>
      </c>
    </row>
    <row r="713" spans="1:21">
      <c r="A713">
        <v>9768</v>
      </c>
      <c r="B713" s="1">
        <v>45930</v>
      </c>
      <c r="C713">
        <v>6</v>
      </c>
      <c r="D713">
        <v>51</v>
      </c>
      <c r="E713" t="s">
        <v>7</v>
      </c>
      <c r="F713" s="3">
        <v>630000</v>
      </c>
      <c r="G713" s="3">
        <v>516653.39999999997</v>
      </c>
      <c r="H713">
        <v>3</v>
      </c>
      <c r="I713" s="3">
        <v>113346.60000000003</v>
      </c>
      <c r="J713" s="3">
        <v>113346.60000000003</v>
      </c>
      <c r="K713" s="2">
        <v>0.21938614939919099</v>
      </c>
      <c r="L713" s="6">
        <v>0.21938614939919099</v>
      </c>
      <c r="M713" t="s">
        <v>46</v>
      </c>
      <c r="N713">
        <f>SUMIFS(Actuals!$F:$F,Actuals!$A:$A,$A713,Actuals!$D:$D,$D713,Actuals!$B:$B,EDATE($B713,-12))</f>
        <v>497289.6</v>
      </c>
      <c r="O713">
        <f>AVERAGE(SUMIFS(Actuals!$F:$F,Actuals!$A:$A,$A713,Actuals!$D:$D,$D713,Actuals!$B:$B,EOMONTH(DATE(2025,$C713-1,1),0))/SUMIFS(Actuals!$F:$F,Actuals!$A:$A,$A713,Actuals!$D:$D,$D713,Actuals!$B:$B,EOMONTH(DATE(2024,$C713-1,1),0)),
 SUMIFS(Actuals!$F:$F,Actuals!$A:$A,$A713,Actuals!$D:$D,$D713,Actuals!$B:$B,EOMONTH(DATE(2025,$C713-2,1),0))/SUMIFS(Actuals!$F:$F,Actuals!$A:$A,$A713,Actuals!$D:$D,$D713,Actuals!$B:$B,EOMONTH(DATE(2024,$C713-2,1),0)),
 SUMIFS(Actuals!$F:$F,Actuals!$A:$A,$A713,Actuals!$D:$D,$D713,Actuals!$B:$B,EOMONTH(DATE(2025,$C713-3,1),0))/SUMIFS(Actuals!$F:$F,Actuals!$A:$A,$A713,Actuals!$D:$D,$D713,Actuals!$B:$B,EOMONTH(DATE(2024,$C713-3,1),0))
)</f>
        <v>1.1540888992376701</v>
      </c>
      <c r="P713" s="29">
        <f t="shared" si="66"/>
        <v>573916.40706634126</v>
      </c>
      <c r="Q713" s="2">
        <f t="shared" si="67"/>
        <v>0.11083447252324537</v>
      </c>
      <c r="R713" s="29" t="str">
        <f t="shared" si="68"/>
        <v>1 train date (May-Aug)</v>
      </c>
      <c r="S713" s="29">
        <f t="shared" si="69"/>
        <v>0.9876487436855329</v>
      </c>
      <c r="T713" s="29">
        <f t="shared" si="70"/>
        <v>622218.70852188568</v>
      </c>
      <c r="U713" s="2">
        <f t="shared" si="71"/>
        <v>0.20432519852165054</v>
      </c>
    </row>
    <row r="714" spans="1:21">
      <c r="A714">
        <v>9768</v>
      </c>
      <c r="B714" s="1">
        <v>45930</v>
      </c>
      <c r="C714">
        <v>7</v>
      </c>
      <c r="D714">
        <v>51</v>
      </c>
      <c r="E714" t="s">
        <v>7</v>
      </c>
      <c r="F714" s="3">
        <v>645000</v>
      </c>
      <c r="G714" s="3">
        <v>516653.39999999997</v>
      </c>
      <c r="H714">
        <v>2</v>
      </c>
      <c r="I714" s="3">
        <v>128346.60000000003</v>
      </c>
      <c r="J714" s="3">
        <v>128346.60000000003</v>
      </c>
      <c r="K714" s="2">
        <v>0.248419152956315</v>
      </c>
      <c r="L714" s="6">
        <v>0.248419152956315</v>
      </c>
      <c r="M714" t="s">
        <v>46</v>
      </c>
      <c r="N714">
        <f>SUMIFS(Actuals!$F:$F,Actuals!$A:$A,$A714,Actuals!$D:$D,$D714,Actuals!$B:$B,EDATE($B714,-12))</f>
        <v>497289.6</v>
      </c>
      <c r="O714">
        <f>AVERAGE(SUMIFS(Actuals!$F:$F,Actuals!$A:$A,$A714,Actuals!$D:$D,$D714,Actuals!$B:$B,EOMONTH(DATE(2025,$C714-1,1),0))/SUMIFS(Actuals!$F:$F,Actuals!$A:$A,$A714,Actuals!$D:$D,$D714,Actuals!$B:$B,EOMONTH(DATE(2024,$C714-1,1),0)),
 SUMIFS(Actuals!$F:$F,Actuals!$A:$A,$A714,Actuals!$D:$D,$D714,Actuals!$B:$B,EOMONTH(DATE(2025,$C714-2,1),0))/SUMIFS(Actuals!$F:$F,Actuals!$A:$A,$A714,Actuals!$D:$D,$D714,Actuals!$B:$B,EOMONTH(DATE(2024,$C714-2,1),0)),
 SUMIFS(Actuals!$F:$F,Actuals!$A:$A,$A714,Actuals!$D:$D,$D714,Actuals!$B:$B,EOMONTH(DATE(2025,$C714-3,1),0))/SUMIFS(Actuals!$F:$F,Actuals!$A:$A,$A714,Actuals!$D:$D,$D714,Actuals!$B:$B,EOMONTH(DATE(2024,$C714-3,1),0))
)</f>
        <v>1.4128021281031879</v>
      </c>
      <c r="P714" s="29">
        <f t="shared" si="66"/>
        <v>702571.80516358302</v>
      </c>
      <c r="Q714" s="2">
        <f t="shared" si="67"/>
        <v>0.35985131456327019</v>
      </c>
      <c r="R714" s="29" t="str">
        <f t="shared" si="68"/>
        <v>1 train date (May-Aug)</v>
      </c>
      <c r="S714" s="29">
        <f t="shared" si="69"/>
        <v>0.9876487436855329</v>
      </c>
      <c r="T714" s="29">
        <f t="shared" si="70"/>
        <v>637033.43967716873</v>
      </c>
      <c r="U714" s="2">
        <f t="shared" si="71"/>
        <v>0.23299960801026137</v>
      </c>
    </row>
    <row r="715" spans="1:21">
      <c r="A715">
        <v>9768</v>
      </c>
      <c r="B715" s="1">
        <v>45930</v>
      </c>
      <c r="C715">
        <v>8</v>
      </c>
      <c r="D715">
        <v>51</v>
      </c>
      <c r="E715" t="s">
        <v>7</v>
      </c>
      <c r="F715" s="3">
        <v>530309.86353776557</v>
      </c>
      <c r="G715" s="3">
        <v>516653.39999999997</v>
      </c>
      <c r="H715">
        <v>1</v>
      </c>
      <c r="I715" s="3">
        <v>13656.463537765609</v>
      </c>
      <c r="J715" s="3">
        <v>13656.463537765609</v>
      </c>
      <c r="K715" s="2">
        <v>2.6432543631311801E-2</v>
      </c>
      <c r="L715" s="6">
        <v>2.6432543631311801E-2</v>
      </c>
      <c r="M715" t="s">
        <v>46</v>
      </c>
      <c r="N715">
        <f>SUMIFS(Actuals!$F:$F,Actuals!$A:$A,$A715,Actuals!$D:$D,$D715,Actuals!$B:$B,EDATE($B715,-12))</f>
        <v>497289.6</v>
      </c>
      <c r="O715">
        <f>AVERAGE(SUMIFS(Actuals!$F:$F,Actuals!$A:$A,$A715,Actuals!$D:$D,$D715,Actuals!$B:$B,EOMONTH(DATE(2025,$C715-1,1),0))/SUMIFS(Actuals!$F:$F,Actuals!$A:$A,$A715,Actuals!$D:$D,$D715,Actuals!$B:$B,EOMONTH(DATE(2024,$C715-1,1),0)),
 SUMIFS(Actuals!$F:$F,Actuals!$A:$A,$A715,Actuals!$D:$D,$D715,Actuals!$B:$B,EOMONTH(DATE(2025,$C715-2,1),0))/SUMIFS(Actuals!$F:$F,Actuals!$A:$A,$A715,Actuals!$D:$D,$D715,Actuals!$B:$B,EOMONTH(DATE(2024,$C715-2,1),0)),
 SUMIFS(Actuals!$F:$F,Actuals!$A:$A,$A715,Actuals!$D:$D,$D715,Actuals!$B:$B,EOMONTH(DATE(2025,$C715-3,1),0))/SUMIFS(Actuals!$F:$F,Actuals!$A:$A,$A715,Actuals!$D:$D,$D715,Actuals!$B:$B,EOMONTH(DATE(2024,$C715-3,1),0))
)</f>
        <v>1.346545274514255</v>
      </c>
      <c r="P715" s="29">
        <f t="shared" si="66"/>
        <v>669622.96094508399</v>
      </c>
      <c r="Q715" s="2">
        <f t="shared" si="67"/>
        <v>0.29607772047001729</v>
      </c>
      <c r="R715" s="29" t="str">
        <f t="shared" si="68"/>
        <v>1 train date (May-Aug)</v>
      </c>
      <c r="S715" s="29">
        <f t="shared" si="69"/>
        <v>0.9876487436855329</v>
      </c>
      <c r="T715" s="29">
        <f t="shared" si="70"/>
        <v>523759.87048712058</v>
      </c>
      <c r="U715" s="2">
        <f t="shared" si="71"/>
        <v>1.3754812195411121E-2</v>
      </c>
    </row>
    <row r="716" spans="1:21">
      <c r="A716">
        <v>9768</v>
      </c>
      <c r="B716" s="1">
        <v>45930</v>
      </c>
      <c r="C716">
        <v>9</v>
      </c>
      <c r="D716">
        <v>51</v>
      </c>
      <c r="E716" t="s">
        <v>7</v>
      </c>
      <c r="F716" s="3">
        <v>555294.84812405542</v>
      </c>
      <c r="G716" s="3">
        <v>516653.39999999997</v>
      </c>
      <c r="H716">
        <v>0</v>
      </c>
      <c r="I716" s="3">
        <v>38641.44812405546</v>
      </c>
      <c r="J716" s="3">
        <v>38641.44812405546</v>
      </c>
      <c r="K716" s="2">
        <v>7.4791820055873898E-2</v>
      </c>
      <c r="L716" s="6">
        <v>7.4791820055873898E-2</v>
      </c>
      <c r="M716" t="s">
        <v>46</v>
      </c>
      <c r="N716">
        <f>SUMIFS(Actuals!$F:$F,Actuals!$A:$A,$A716,Actuals!$D:$D,$D716,Actuals!$B:$B,EDATE($B716,-12))</f>
        <v>497289.6</v>
      </c>
      <c r="O716">
        <f>AVERAGE(SUMIFS(Actuals!$F:$F,Actuals!$A:$A,$A716,Actuals!$D:$D,$D716,Actuals!$B:$B,EOMONTH(DATE(2025,$C716-1,1),0))/SUMIFS(Actuals!$F:$F,Actuals!$A:$A,$A716,Actuals!$D:$D,$D716,Actuals!$B:$B,EOMONTH(DATE(2024,$C716-1,1),0)),
 SUMIFS(Actuals!$F:$F,Actuals!$A:$A,$A716,Actuals!$D:$D,$D716,Actuals!$B:$B,EOMONTH(DATE(2025,$C716-2,1),0))/SUMIFS(Actuals!$F:$F,Actuals!$A:$A,$A716,Actuals!$D:$D,$D716,Actuals!$B:$B,EOMONTH(DATE(2024,$C716-2,1),0)),
 SUMIFS(Actuals!$F:$F,Actuals!$A:$A,$A716,Actuals!$D:$D,$D716,Actuals!$B:$B,EOMONTH(DATE(2025,$C716-3,1),0))/SUMIFS(Actuals!$F:$F,Actuals!$A:$A,$A716,Actuals!$D:$D,$D716,Actuals!$B:$B,EOMONTH(DATE(2024,$C716-3,1),0))
)</f>
        <v>1.1071780880732909</v>
      </c>
      <c r="P716" s="29">
        <f t="shared" si="66"/>
        <v>550588.14854673157</v>
      </c>
      <c r="Q716" s="2">
        <f t="shared" si="67"/>
        <v>6.5681845017823565E-2</v>
      </c>
      <c r="R716" s="29" t="str">
        <f t="shared" si="68"/>
        <v>2 Test data (Sep-Nov)</v>
      </c>
      <c r="S716" s="29">
        <f t="shared" si="69"/>
        <v>0.9876487436855329</v>
      </c>
      <c r="T716" s="29">
        <f t="shared" si="70"/>
        <v>548436.25912477216</v>
      </c>
      <c r="U716" s="2">
        <f t="shared" si="71"/>
        <v>6.1516790801671287E-2</v>
      </c>
    </row>
    <row r="717" spans="1:21">
      <c r="A717">
        <v>9768</v>
      </c>
      <c r="B717" s="1">
        <v>45961</v>
      </c>
      <c r="C717">
        <v>5</v>
      </c>
      <c r="D717">
        <v>51</v>
      </c>
      <c r="E717" t="s">
        <v>7</v>
      </c>
      <c r="F717" s="3">
        <v>597985.31483418611</v>
      </c>
      <c r="G717" s="3">
        <v>712318.2</v>
      </c>
      <c r="H717">
        <v>5</v>
      </c>
      <c r="I717" s="3">
        <v>-114332.88516581384</v>
      </c>
      <c r="J717" s="3">
        <v>114332.88516581384</v>
      </c>
      <c r="K717" s="2">
        <v>0.16050816217501401</v>
      </c>
      <c r="L717" s="6">
        <v>-0.16050816217501401</v>
      </c>
      <c r="M717" t="s">
        <v>46</v>
      </c>
      <c r="N717">
        <f>SUMIFS(Actuals!$F:$F,Actuals!$A:$A,$A717,Actuals!$D:$D,$D717,Actuals!$B:$B,EDATE($B717,-12))</f>
        <v>719495.4</v>
      </c>
      <c r="O717">
        <f>AVERAGE(SUMIFS(Actuals!$F:$F,Actuals!$A:$A,$A717,Actuals!$D:$D,$D717,Actuals!$B:$B,EOMONTH(DATE(2025,$C717-1,1),0))/SUMIFS(Actuals!$F:$F,Actuals!$A:$A,$A717,Actuals!$D:$D,$D717,Actuals!$B:$B,EOMONTH(DATE(2024,$C717-1,1),0)),
 SUMIFS(Actuals!$F:$F,Actuals!$A:$A,$A717,Actuals!$D:$D,$D717,Actuals!$B:$B,EOMONTH(DATE(2025,$C717-2,1),0))/SUMIFS(Actuals!$F:$F,Actuals!$A:$A,$A717,Actuals!$D:$D,$D717,Actuals!$B:$B,EOMONTH(DATE(2024,$C717-2,1),0)),
 SUMIFS(Actuals!$F:$F,Actuals!$A:$A,$A717,Actuals!$D:$D,$D717,Actuals!$B:$B,EOMONTH(DATE(2025,$C717-3,1),0))/SUMIFS(Actuals!$F:$F,Actuals!$A:$A,$A717,Actuals!$D:$D,$D717,Actuals!$B:$B,EOMONTH(DATE(2024,$C717-3,1),0))
)</f>
        <v>0.89976829072935782</v>
      </c>
      <c r="P717" s="29">
        <f t="shared" si="66"/>
        <v>647379.14624563558</v>
      </c>
      <c r="Q717" s="2">
        <f t="shared" si="67"/>
        <v>9.1165793256952274E-2</v>
      </c>
      <c r="R717" s="29" t="str">
        <f t="shared" si="68"/>
        <v>1 train date (May-Aug)</v>
      </c>
      <c r="S717" s="29">
        <f t="shared" si="69"/>
        <v>0.9876487436855329</v>
      </c>
      <c r="T717" s="29">
        <f t="shared" si="70"/>
        <v>590599.44493838178</v>
      </c>
      <c r="U717" s="2">
        <f t="shared" si="71"/>
        <v>0.17087694103789314</v>
      </c>
    </row>
    <row r="718" spans="1:21">
      <c r="A718">
        <v>9768</v>
      </c>
      <c r="B718" s="1">
        <v>45961</v>
      </c>
      <c r="C718">
        <v>6</v>
      </c>
      <c r="D718">
        <v>51</v>
      </c>
      <c r="E718" t="s">
        <v>7</v>
      </c>
      <c r="F718" s="3">
        <v>795000</v>
      </c>
      <c r="G718" s="3">
        <v>712318.2</v>
      </c>
      <c r="H718">
        <v>4</v>
      </c>
      <c r="I718" s="3">
        <v>82681.800000000047</v>
      </c>
      <c r="J718" s="3">
        <v>82681.800000000047</v>
      </c>
      <c r="K718" s="2">
        <v>0.116074248839915</v>
      </c>
      <c r="L718" s="6">
        <v>0.116074248839915</v>
      </c>
      <c r="M718" t="s">
        <v>46</v>
      </c>
      <c r="N718">
        <f>SUMIFS(Actuals!$F:$F,Actuals!$A:$A,$A718,Actuals!$D:$D,$D718,Actuals!$B:$B,EDATE($B718,-12))</f>
        <v>719495.4</v>
      </c>
      <c r="O718">
        <f>AVERAGE(SUMIFS(Actuals!$F:$F,Actuals!$A:$A,$A718,Actuals!$D:$D,$D718,Actuals!$B:$B,EOMONTH(DATE(2025,$C718-1,1),0))/SUMIFS(Actuals!$F:$F,Actuals!$A:$A,$A718,Actuals!$D:$D,$D718,Actuals!$B:$B,EOMONTH(DATE(2024,$C718-1,1),0)),
 SUMIFS(Actuals!$F:$F,Actuals!$A:$A,$A718,Actuals!$D:$D,$D718,Actuals!$B:$B,EOMONTH(DATE(2025,$C718-2,1),0))/SUMIFS(Actuals!$F:$F,Actuals!$A:$A,$A718,Actuals!$D:$D,$D718,Actuals!$B:$B,EOMONTH(DATE(2024,$C718-2,1),0)),
 SUMIFS(Actuals!$F:$F,Actuals!$A:$A,$A718,Actuals!$D:$D,$D718,Actuals!$B:$B,EOMONTH(DATE(2025,$C718-3,1),0))/SUMIFS(Actuals!$F:$F,Actuals!$A:$A,$A718,Actuals!$D:$D,$D718,Actuals!$B:$B,EOMONTH(DATE(2024,$C718-3,1),0))
)</f>
        <v>1.1540888992376701</v>
      </c>
      <c r="P718" s="29">
        <f t="shared" si="66"/>
        <v>830361.65419256722</v>
      </c>
      <c r="Q718" s="2">
        <f t="shared" si="67"/>
        <v>0.16571730750746966</v>
      </c>
      <c r="R718" s="29" t="str">
        <f t="shared" si="68"/>
        <v>1 train date (May-Aug)</v>
      </c>
      <c r="S718" s="29">
        <f t="shared" si="69"/>
        <v>0.9876487436855329</v>
      </c>
      <c r="T718" s="29">
        <f t="shared" si="70"/>
        <v>785180.75122999866</v>
      </c>
      <c r="U718" s="2">
        <f t="shared" si="71"/>
        <v>0.10228932972651647</v>
      </c>
    </row>
    <row r="719" spans="1:21">
      <c r="A719">
        <v>9768</v>
      </c>
      <c r="B719" s="1">
        <v>45961</v>
      </c>
      <c r="C719">
        <v>7</v>
      </c>
      <c r="D719">
        <v>51</v>
      </c>
      <c r="E719" t="s">
        <v>7</v>
      </c>
      <c r="F719" s="3">
        <v>795000</v>
      </c>
      <c r="G719" s="3">
        <v>712318.2</v>
      </c>
      <c r="H719">
        <v>3</v>
      </c>
      <c r="I719" s="3">
        <v>82681.800000000047</v>
      </c>
      <c r="J719" s="3">
        <v>82681.800000000047</v>
      </c>
      <c r="K719" s="2">
        <v>0.116074248839915</v>
      </c>
      <c r="L719" s="6">
        <v>0.116074248839915</v>
      </c>
      <c r="M719" t="s">
        <v>46</v>
      </c>
      <c r="N719">
        <f>SUMIFS(Actuals!$F:$F,Actuals!$A:$A,$A719,Actuals!$D:$D,$D719,Actuals!$B:$B,EDATE($B719,-12))</f>
        <v>719495.4</v>
      </c>
      <c r="O719">
        <f>AVERAGE(SUMIFS(Actuals!$F:$F,Actuals!$A:$A,$A719,Actuals!$D:$D,$D719,Actuals!$B:$B,EOMONTH(DATE(2025,$C719-1,1),0))/SUMIFS(Actuals!$F:$F,Actuals!$A:$A,$A719,Actuals!$D:$D,$D719,Actuals!$B:$B,EOMONTH(DATE(2024,$C719-1,1),0)),
 SUMIFS(Actuals!$F:$F,Actuals!$A:$A,$A719,Actuals!$D:$D,$D719,Actuals!$B:$B,EOMONTH(DATE(2025,$C719-2,1),0))/SUMIFS(Actuals!$F:$F,Actuals!$A:$A,$A719,Actuals!$D:$D,$D719,Actuals!$B:$B,EOMONTH(DATE(2024,$C719-2,1),0)),
 SUMIFS(Actuals!$F:$F,Actuals!$A:$A,$A719,Actuals!$D:$D,$D719,Actuals!$B:$B,EOMONTH(DATE(2025,$C719-3,1),0))/SUMIFS(Actuals!$F:$F,Actuals!$A:$A,$A719,Actuals!$D:$D,$D719,Actuals!$B:$B,EOMONTH(DATE(2024,$C719-3,1),0))
)</f>
        <v>1.4128021281031879</v>
      </c>
      <c r="P719" s="29">
        <f t="shared" si="66"/>
        <v>1016504.6322804545</v>
      </c>
      <c r="Q719" s="2">
        <f t="shared" si="67"/>
        <v>0.4270372879430212</v>
      </c>
      <c r="R719" s="29" t="str">
        <f t="shared" si="68"/>
        <v>1 train date (May-Aug)</v>
      </c>
      <c r="S719" s="29">
        <f t="shared" si="69"/>
        <v>0.9876487436855329</v>
      </c>
      <c r="T719" s="29">
        <f t="shared" si="70"/>
        <v>785180.75122999866</v>
      </c>
      <c r="U719" s="2">
        <f t="shared" si="71"/>
        <v>0.10228932972651647</v>
      </c>
    </row>
    <row r="720" spans="1:21">
      <c r="A720">
        <v>9768</v>
      </c>
      <c r="B720" s="1">
        <v>45961</v>
      </c>
      <c r="C720">
        <v>8</v>
      </c>
      <c r="D720">
        <v>51</v>
      </c>
      <c r="E720" t="s">
        <v>7</v>
      </c>
      <c r="F720" s="3">
        <v>741036.21197511454</v>
      </c>
      <c r="G720" s="3">
        <v>712318.2</v>
      </c>
      <c r="H720">
        <v>2</v>
      </c>
      <c r="I720" s="3">
        <v>28718.011975114583</v>
      </c>
      <c r="J720" s="3">
        <v>28718.011975114583</v>
      </c>
      <c r="K720" s="2">
        <v>4.0316268733712801E-2</v>
      </c>
      <c r="L720" s="6">
        <v>4.0316268733712801E-2</v>
      </c>
      <c r="M720" t="s">
        <v>46</v>
      </c>
      <c r="N720">
        <f>SUMIFS(Actuals!$F:$F,Actuals!$A:$A,$A720,Actuals!$D:$D,$D720,Actuals!$B:$B,EDATE($B720,-12))</f>
        <v>719495.4</v>
      </c>
      <c r="O720">
        <f>AVERAGE(SUMIFS(Actuals!$F:$F,Actuals!$A:$A,$A720,Actuals!$D:$D,$D720,Actuals!$B:$B,EOMONTH(DATE(2025,$C720-1,1),0))/SUMIFS(Actuals!$F:$F,Actuals!$A:$A,$A720,Actuals!$D:$D,$D720,Actuals!$B:$B,EOMONTH(DATE(2024,$C720-1,1),0)),
 SUMIFS(Actuals!$F:$F,Actuals!$A:$A,$A720,Actuals!$D:$D,$D720,Actuals!$B:$B,EOMONTH(DATE(2025,$C720-2,1),0))/SUMIFS(Actuals!$F:$F,Actuals!$A:$A,$A720,Actuals!$D:$D,$D720,Actuals!$B:$B,EOMONTH(DATE(2024,$C720-2,1),0)),
 SUMIFS(Actuals!$F:$F,Actuals!$A:$A,$A720,Actuals!$D:$D,$D720,Actuals!$B:$B,EOMONTH(DATE(2025,$C720-3,1),0))/SUMIFS(Actuals!$F:$F,Actuals!$A:$A,$A720,Actuals!$D:$D,$D720,Actuals!$B:$B,EOMONTH(DATE(2024,$C720-3,1),0))
)</f>
        <v>1.346545274514255</v>
      </c>
      <c r="P720" s="29">
        <f t="shared" si="66"/>
        <v>968833.13090474368</v>
      </c>
      <c r="Q720" s="2">
        <f t="shared" si="67"/>
        <v>0.36011284129023202</v>
      </c>
      <c r="R720" s="29" t="str">
        <f t="shared" si="68"/>
        <v>1 train date (May-Aug)</v>
      </c>
      <c r="S720" s="29">
        <f t="shared" si="69"/>
        <v>0.9876487436855329</v>
      </c>
      <c r="T720" s="29">
        <f t="shared" si="70"/>
        <v>731883.48378270818</v>
      </c>
      <c r="U720" s="2">
        <f t="shared" si="71"/>
        <v>2.7467055850472762E-2</v>
      </c>
    </row>
    <row r="721" spans="1:21">
      <c r="A721">
        <v>9768</v>
      </c>
      <c r="B721" s="1">
        <v>45961</v>
      </c>
      <c r="C721">
        <v>9</v>
      </c>
      <c r="D721">
        <v>51</v>
      </c>
      <c r="E721" t="s">
        <v>7</v>
      </c>
      <c r="F721" s="3">
        <v>741341.52662042866</v>
      </c>
      <c r="G721" s="3">
        <v>712318.2</v>
      </c>
      <c r="H721">
        <v>1</v>
      </c>
      <c r="I721" s="3">
        <v>29023.326620428707</v>
      </c>
      <c r="J721" s="3">
        <v>29023.326620428707</v>
      </c>
      <c r="K721" s="2">
        <v>4.0744889882679797E-2</v>
      </c>
      <c r="L721" s="6">
        <v>4.0744889882679797E-2</v>
      </c>
      <c r="M721" t="s">
        <v>46</v>
      </c>
      <c r="N721">
        <f>SUMIFS(Actuals!$F:$F,Actuals!$A:$A,$A721,Actuals!$D:$D,$D721,Actuals!$B:$B,EDATE($B721,-12))</f>
        <v>719495.4</v>
      </c>
      <c r="O721">
        <f>AVERAGE(SUMIFS(Actuals!$F:$F,Actuals!$A:$A,$A721,Actuals!$D:$D,$D721,Actuals!$B:$B,EOMONTH(DATE(2025,$C721-1,1),0))/SUMIFS(Actuals!$F:$F,Actuals!$A:$A,$A721,Actuals!$D:$D,$D721,Actuals!$B:$B,EOMONTH(DATE(2024,$C721-1,1),0)),
 SUMIFS(Actuals!$F:$F,Actuals!$A:$A,$A721,Actuals!$D:$D,$D721,Actuals!$B:$B,EOMONTH(DATE(2025,$C721-2,1),0))/SUMIFS(Actuals!$F:$F,Actuals!$A:$A,$A721,Actuals!$D:$D,$D721,Actuals!$B:$B,EOMONTH(DATE(2024,$C721-2,1),0)),
 SUMIFS(Actuals!$F:$F,Actuals!$A:$A,$A721,Actuals!$D:$D,$D721,Actuals!$B:$B,EOMONTH(DATE(2025,$C721-3,1),0))/SUMIFS(Actuals!$F:$F,Actuals!$A:$A,$A721,Actuals!$D:$D,$D721,Actuals!$B:$B,EOMONTH(DATE(2024,$C721-3,1),0))
)</f>
        <v>1.1071780880732909</v>
      </c>
      <c r="P721" s="29">
        <f t="shared" si="66"/>
        <v>796609.54134952766</v>
      </c>
      <c r="Q721" s="2">
        <f t="shared" si="67"/>
        <v>0.11833383079293455</v>
      </c>
      <c r="R721" s="29" t="str">
        <f t="shared" si="68"/>
        <v>2 Test data (Sep-Nov)</v>
      </c>
      <c r="S721" s="29">
        <f t="shared" si="69"/>
        <v>0.9876487436855329</v>
      </c>
      <c r="T721" s="29">
        <f t="shared" si="70"/>
        <v>732185.02740858146</v>
      </c>
      <c r="U721" s="2">
        <f t="shared" si="71"/>
        <v>2.7890382989767083E-2</v>
      </c>
    </row>
    <row r="722" spans="1:21">
      <c r="A722">
        <v>9768</v>
      </c>
      <c r="B722" s="1">
        <v>45961</v>
      </c>
      <c r="C722">
        <v>10</v>
      </c>
      <c r="D722">
        <v>51</v>
      </c>
      <c r="E722" t="s">
        <v>7</v>
      </c>
      <c r="F722" s="3">
        <v>724945.65180821135</v>
      </c>
      <c r="G722" s="3">
        <v>712318.2</v>
      </c>
      <c r="H722">
        <v>0</v>
      </c>
      <c r="I722" s="3">
        <v>12627.451808211394</v>
      </c>
      <c r="J722" s="3">
        <v>12627.451808211394</v>
      </c>
      <c r="K722" s="2">
        <v>1.7727262630958199E-2</v>
      </c>
      <c r="L722" s="6">
        <v>1.7727262630958199E-2</v>
      </c>
      <c r="M722" t="s">
        <v>46</v>
      </c>
      <c r="N722">
        <f>SUMIFS(Actuals!$F:$F,Actuals!$A:$A,$A722,Actuals!$D:$D,$D722,Actuals!$B:$B,EDATE($B722,-12))</f>
        <v>719495.4</v>
      </c>
      <c r="O722">
        <f>AVERAGE(SUMIFS(Actuals!$F:$F,Actuals!$A:$A,$A722,Actuals!$D:$D,$D722,Actuals!$B:$B,EOMONTH(DATE(2025,$C722-1,1),0))/SUMIFS(Actuals!$F:$F,Actuals!$A:$A,$A722,Actuals!$D:$D,$D722,Actuals!$B:$B,EOMONTH(DATE(2024,$C722-1,1),0)),
 SUMIFS(Actuals!$F:$F,Actuals!$A:$A,$A722,Actuals!$D:$D,$D722,Actuals!$B:$B,EOMONTH(DATE(2025,$C722-2,1),0))/SUMIFS(Actuals!$F:$F,Actuals!$A:$A,$A722,Actuals!$D:$D,$D722,Actuals!$B:$B,EOMONTH(DATE(2024,$C722-2,1),0)),
 SUMIFS(Actuals!$F:$F,Actuals!$A:$A,$A722,Actuals!$D:$D,$D722,Actuals!$B:$B,EOMONTH(DATE(2025,$C722-3,1),0))/SUMIFS(Actuals!$F:$F,Actuals!$A:$A,$A722,Actuals!$D:$D,$D722,Actuals!$B:$B,EOMONTH(DATE(2024,$C722-3,1),0))
)</f>
        <v>0.89998555106826894</v>
      </c>
      <c r="P722" s="29">
        <f t="shared" si="66"/>
        <v>647535.46406008466</v>
      </c>
      <c r="Q722" s="2">
        <f t="shared" si="67"/>
        <v>9.0946343838912577E-2</v>
      </c>
      <c r="R722" s="29" t="str">
        <f t="shared" si="68"/>
        <v>2 Test data (Sep-Nov)</v>
      </c>
      <c r="S722" s="29">
        <f t="shared" si="69"/>
        <v>0.9876487436855329</v>
      </c>
      <c r="T722" s="29">
        <f t="shared" si="70"/>
        <v>715991.66224866966</v>
      </c>
      <c r="U722" s="2">
        <f t="shared" si="71"/>
        <v>5.1570523519821687E-3</v>
      </c>
    </row>
    <row r="723" spans="1:21">
      <c r="A723">
        <v>9768</v>
      </c>
      <c r="B723" s="1">
        <v>45991</v>
      </c>
      <c r="C723">
        <v>5</v>
      </c>
      <c r="D723">
        <v>51</v>
      </c>
      <c r="E723" t="s">
        <v>7</v>
      </c>
      <c r="F723" s="3">
        <v>441642.04237116867</v>
      </c>
      <c r="G723" s="3">
        <v>565220.69999999995</v>
      </c>
      <c r="H723">
        <v>6</v>
      </c>
      <c r="I723" s="3">
        <v>-123578.65762883128</v>
      </c>
      <c r="J723" s="3">
        <v>123578.65762883128</v>
      </c>
      <c r="K723" s="2">
        <v>0.21863788362462899</v>
      </c>
      <c r="L723" s="6">
        <v>-0.21863788362462899</v>
      </c>
      <c r="M723" t="s">
        <v>46</v>
      </c>
      <c r="N723">
        <f>SUMIFS(Actuals!$F:$F,Actuals!$A:$A,$A723,Actuals!$D:$D,$D723,Actuals!$B:$B,EDATE($B723,-12))</f>
        <v>501654.89999999997</v>
      </c>
      <c r="O723">
        <f>AVERAGE(SUMIFS(Actuals!$F:$F,Actuals!$A:$A,$A723,Actuals!$D:$D,$D723,Actuals!$B:$B,EOMONTH(DATE(2025,$C723-1,1),0))/SUMIFS(Actuals!$F:$F,Actuals!$A:$A,$A723,Actuals!$D:$D,$D723,Actuals!$B:$B,EOMONTH(DATE(2024,$C723-1,1),0)),
 SUMIFS(Actuals!$F:$F,Actuals!$A:$A,$A723,Actuals!$D:$D,$D723,Actuals!$B:$B,EOMONTH(DATE(2025,$C723-2,1),0))/SUMIFS(Actuals!$F:$F,Actuals!$A:$A,$A723,Actuals!$D:$D,$D723,Actuals!$B:$B,EOMONTH(DATE(2024,$C723-2,1),0)),
 SUMIFS(Actuals!$F:$F,Actuals!$A:$A,$A723,Actuals!$D:$D,$D723,Actuals!$B:$B,EOMONTH(DATE(2025,$C723-3,1),0))/SUMIFS(Actuals!$F:$F,Actuals!$A:$A,$A723,Actuals!$D:$D,$D723,Actuals!$B:$B,EOMONTH(DATE(2024,$C723-3,1),0))
)</f>
        <v>0.89976829072935782</v>
      </c>
      <c r="P723" s="29">
        <f t="shared" si="66"/>
        <v>451373.17190900689</v>
      </c>
      <c r="Q723" s="2">
        <f t="shared" si="67"/>
        <v>0.20142137060973364</v>
      </c>
      <c r="R723" s="29" t="str">
        <f t="shared" si="68"/>
        <v>1 train date (May-Aug)</v>
      </c>
      <c r="S723" s="29">
        <f t="shared" si="69"/>
        <v>0.9876487436855329</v>
      </c>
      <c r="T723" s="29">
        <f t="shared" si="70"/>
        <v>436187.2083065976</v>
      </c>
      <c r="U723" s="2">
        <f t="shared" si="71"/>
        <v>0.22828868739839564</v>
      </c>
    </row>
    <row r="724" spans="1:21">
      <c r="A724">
        <v>9768</v>
      </c>
      <c r="B724" s="1">
        <v>45991</v>
      </c>
      <c r="C724">
        <v>6</v>
      </c>
      <c r="D724">
        <v>51</v>
      </c>
      <c r="E724" t="s">
        <v>7</v>
      </c>
      <c r="F724" s="3">
        <v>598500</v>
      </c>
      <c r="G724" s="3">
        <v>565220.69999999995</v>
      </c>
      <c r="H724">
        <v>5</v>
      </c>
      <c r="I724" s="3">
        <v>33279.300000000047</v>
      </c>
      <c r="J724" s="3">
        <v>33279.300000000047</v>
      </c>
      <c r="K724" s="2">
        <v>5.8878416873267503E-2</v>
      </c>
      <c r="L724" s="6">
        <v>5.8878416873267503E-2</v>
      </c>
      <c r="M724" t="s">
        <v>46</v>
      </c>
      <c r="N724">
        <f>SUMIFS(Actuals!$F:$F,Actuals!$A:$A,$A724,Actuals!$D:$D,$D724,Actuals!$B:$B,EDATE($B724,-12))</f>
        <v>501654.89999999997</v>
      </c>
      <c r="O724">
        <f>AVERAGE(SUMIFS(Actuals!$F:$F,Actuals!$A:$A,$A724,Actuals!$D:$D,$D724,Actuals!$B:$B,EOMONTH(DATE(2025,$C724-1,1),0))/SUMIFS(Actuals!$F:$F,Actuals!$A:$A,$A724,Actuals!$D:$D,$D724,Actuals!$B:$B,EOMONTH(DATE(2024,$C724-1,1),0)),
 SUMIFS(Actuals!$F:$F,Actuals!$A:$A,$A724,Actuals!$D:$D,$D724,Actuals!$B:$B,EOMONTH(DATE(2025,$C724-2,1),0))/SUMIFS(Actuals!$F:$F,Actuals!$A:$A,$A724,Actuals!$D:$D,$D724,Actuals!$B:$B,EOMONTH(DATE(2024,$C724-2,1),0)),
 SUMIFS(Actuals!$F:$F,Actuals!$A:$A,$A724,Actuals!$D:$D,$D724,Actuals!$B:$B,EOMONTH(DATE(2025,$C724-3,1),0))/SUMIFS(Actuals!$F:$F,Actuals!$A:$A,$A724,Actuals!$D:$D,$D724,Actuals!$B:$B,EOMONTH(DATE(2024,$C724-3,1),0))
)</f>
        <v>1.1540888992376701</v>
      </c>
      <c r="P724" s="29">
        <f t="shared" si="66"/>
        <v>578954.35133818339</v>
      </c>
      <c r="Q724" s="2">
        <f t="shared" si="67"/>
        <v>2.4297856285488906E-2</v>
      </c>
      <c r="R724" s="29" t="str">
        <f t="shared" si="68"/>
        <v>1 train date (May-Aug)</v>
      </c>
      <c r="S724" s="29">
        <f t="shared" si="69"/>
        <v>0.9876487436855329</v>
      </c>
      <c r="T724" s="29">
        <f t="shared" si="70"/>
        <v>591107.77309579146</v>
      </c>
      <c r="U724" s="2">
        <f t="shared" si="71"/>
        <v>4.5799938140608634E-2</v>
      </c>
    </row>
    <row r="725" spans="1:21">
      <c r="A725">
        <v>9768</v>
      </c>
      <c r="B725" s="1">
        <v>45991</v>
      </c>
      <c r="C725">
        <v>7</v>
      </c>
      <c r="D725">
        <v>51</v>
      </c>
      <c r="E725" t="s">
        <v>7</v>
      </c>
      <c r="F725" s="3">
        <v>645000</v>
      </c>
      <c r="G725" s="3">
        <v>565220.69999999995</v>
      </c>
      <c r="H725">
        <v>4</v>
      </c>
      <c r="I725" s="3">
        <v>79779.300000000047</v>
      </c>
      <c r="J725" s="3">
        <v>79779.300000000047</v>
      </c>
      <c r="K725" s="2">
        <v>0.14114716605389699</v>
      </c>
      <c r="L725" s="6">
        <v>0.14114716605389699</v>
      </c>
      <c r="M725" t="s">
        <v>46</v>
      </c>
      <c r="N725">
        <f>SUMIFS(Actuals!$F:$F,Actuals!$A:$A,$A725,Actuals!$D:$D,$D725,Actuals!$B:$B,EDATE($B725,-12))</f>
        <v>501654.89999999997</v>
      </c>
      <c r="O725">
        <f>AVERAGE(SUMIFS(Actuals!$F:$F,Actuals!$A:$A,$A725,Actuals!$D:$D,$D725,Actuals!$B:$B,EOMONTH(DATE(2025,$C725-1,1),0))/SUMIFS(Actuals!$F:$F,Actuals!$A:$A,$A725,Actuals!$D:$D,$D725,Actuals!$B:$B,EOMONTH(DATE(2024,$C725-1,1),0)),
 SUMIFS(Actuals!$F:$F,Actuals!$A:$A,$A725,Actuals!$D:$D,$D725,Actuals!$B:$B,EOMONTH(DATE(2025,$C725-2,1),0))/SUMIFS(Actuals!$F:$F,Actuals!$A:$A,$A725,Actuals!$D:$D,$D725,Actuals!$B:$B,EOMONTH(DATE(2024,$C725-2,1),0)),
 SUMIFS(Actuals!$F:$F,Actuals!$A:$A,$A725,Actuals!$D:$D,$D725,Actuals!$B:$B,EOMONTH(DATE(2025,$C725-3,1),0))/SUMIFS(Actuals!$F:$F,Actuals!$A:$A,$A725,Actuals!$D:$D,$D725,Actuals!$B:$B,EOMONTH(DATE(2024,$C725-3,1),0))
)</f>
        <v>1.4128021281031879</v>
      </c>
      <c r="P725" s="29">
        <f t="shared" si="66"/>
        <v>708739.11029339186</v>
      </c>
      <c r="Q725" s="2">
        <f t="shared" si="67"/>
        <v>0.25391570105870487</v>
      </c>
      <c r="R725" s="29" t="str">
        <f t="shared" si="68"/>
        <v>1 train date (May-Aug)</v>
      </c>
      <c r="S725" s="29">
        <f t="shared" si="69"/>
        <v>0.9876487436855329</v>
      </c>
      <c r="T725" s="29">
        <f t="shared" si="70"/>
        <v>637033.43967716873</v>
      </c>
      <c r="U725" s="2">
        <f t="shared" si="71"/>
        <v>0.12705256491343786</v>
      </c>
    </row>
    <row r="726" spans="1:21">
      <c r="A726">
        <v>9768</v>
      </c>
      <c r="B726" s="1">
        <v>45991</v>
      </c>
      <c r="C726">
        <v>8</v>
      </c>
      <c r="D726">
        <v>51</v>
      </c>
      <c r="E726" t="s">
        <v>7</v>
      </c>
      <c r="F726" s="3">
        <v>562030.32123149931</v>
      </c>
      <c r="G726" s="3">
        <v>565220.69999999995</v>
      </c>
      <c r="H726">
        <v>3</v>
      </c>
      <c r="I726" s="3">
        <v>-3190.3787685006391</v>
      </c>
      <c r="J726" s="3">
        <v>3190.3787685006391</v>
      </c>
      <c r="K726" s="2">
        <v>5.6444832407953902E-3</v>
      </c>
      <c r="L726" s="6">
        <v>-5.6444832407953902E-3</v>
      </c>
      <c r="M726" t="s">
        <v>46</v>
      </c>
      <c r="N726">
        <f>SUMIFS(Actuals!$F:$F,Actuals!$A:$A,$A726,Actuals!$D:$D,$D726,Actuals!$B:$B,EDATE($B726,-12))</f>
        <v>501654.89999999997</v>
      </c>
      <c r="O726">
        <f>AVERAGE(SUMIFS(Actuals!$F:$F,Actuals!$A:$A,$A726,Actuals!$D:$D,$D726,Actuals!$B:$B,EOMONTH(DATE(2025,$C726-1,1),0))/SUMIFS(Actuals!$F:$F,Actuals!$A:$A,$A726,Actuals!$D:$D,$D726,Actuals!$B:$B,EOMONTH(DATE(2024,$C726-1,1),0)),
 SUMIFS(Actuals!$F:$F,Actuals!$A:$A,$A726,Actuals!$D:$D,$D726,Actuals!$B:$B,EOMONTH(DATE(2025,$C726-2,1),0))/SUMIFS(Actuals!$F:$F,Actuals!$A:$A,$A726,Actuals!$D:$D,$D726,Actuals!$B:$B,EOMONTH(DATE(2024,$C726-2,1),0)),
 SUMIFS(Actuals!$F:$F,Actuals!$A:$A,$A726,Actuals!$D:$D,$D726,Actuals!$B:$B,EOMONTH(DATE(2025,$C726-3,1),0))/SUMIFS(Actuals!$F:$F,Actuals!$A:$A,$A726,Actuals!$D:$D,$D726,Actuals!$B:$B,EOMONTH(DATE(2024,$C726-3,1),0))
)</f>
        <v>1.346545274514255</v>
      </c>
      <c r="P726" s="29">
        <f t="shared" si="66"/>
        <v>675501.03503192111</v>
      </c>
      <c r="Q726" s="2">
        <f t="shared" si="67"/>
        <v>0.19511021983434287</v>
      </c>
      <c r="R726" s="29" t="str">
        <f t="shared" si="68"/>
        <v>1 train date (May-Aug)</v>
      </c>
      <c r="S726" s="29">
        <f t="shared" si="69"/>
        <v>0.9876487436855329</v>
      </c>
      <c r="T726" s="29">
        <f t="shared" si="70"/>
        <v>555088.54067746678</v>
      </c>
      <c r="U726" s="2">
        <f t="shared" si="71"/>
        <v>1.7926023095992723E-2</v>
      </c>
    </row>
    <row r="727" spans="1:21">
      <c r="A727">
        <v>9768</v>
      </c>
      <c r="B727" s="1">
        <v>45991</v>
      </c>
      <c r="C727">
        <v>9</v>
      </c>
      <c r="D727">
        <v>51</v>
      </c>
      <c r="E727" t="s">
        <v>7</v>
      </c>
      <c r="F727" s="3">
        <v>588020.55373436562</v>
      </c>
      <c r="G727" s="3">
        <v>565220.69999999995</v>
      </c>
      <c r="H727">
        <v>2</v>
      </c>
      <c r="I727" s="3">
        <v>22799.853734365664</v>
      </c>
      <c r="J727" s="3">
        <v>22799.853734365664</v>
      </c>
      <c r="K727" s="2">
        <v>4.033796662855E-2</v>
      </c>
      <c r="L727" s="6">
        <v>4.033796662855E-2</v>
      </c>
      <c r="M727" t="s">
        <v>46</v>
      </c>
      <c r="N727">
        <f>SUMIFS(Actuals!$F:$F,Actuals!$A:$A,$A727,Actuals!$D:$D,$D727,Actuals!$B:$B,EDATE($B727,-12))</f>
        <v>501654.89999999997</v>
      </c>
      <c r="O727">
        <f>AVERAGE(SUMIFS(Actuals!$F:$F,Actuals!$A:$A,$A727,Actuals!$D:$D,$D727,Actuals!$B:$B,EOMONTH(DATE(2025,$C727-1,1),0))/SUMIFS(Actuals!$F:$F,Actuals!$A:$A,$A727,Actuals!$D:$D,$D727,Actuals!$B:$B,EOMONTH(DATE(2024,$C727-1,1),0)),
 SUMIFS(Actuals!$F:$F,Actuals!$A:$A,$A727,Actuals!$D:$D,$D727,Actuals!$B:$B,EOMONTH(DATE(2025,$C727-2,1),0))/SUMIFS(Actuals!$F:$F,Actuals!$A:$A,$A727,Actuals!$D:$D,$D727,Actuals!$B:$B,EOMONTH(DATE(2024,$C727-2,1),0)),
 SUMIFS(Actuals!$F:$F,Actuals!$A:$A,$A727,Actuals!$D:$D,$D727,Actuals!$B:$B,EOMONTH(DATE(2025,$C727-3,1),0))/SUMIFS(Actuals!$F:$F,Actuals!$A:$A,$A727,Actuals!$D:$D,$D727,Actuals!$B:$B,EOMONTH(DATE(2024,$C727-3,1),0))
)</f>
        <v>1.1071780880732909</v>
      </c>
      <c r="P727" s="29">
        <f t="shared" si="66"/>
        <v>555421.31305459794</v>
      </c>
      <c r="Q727" s="2">
        <f t="shared" si="67"/>
        <v>1.733727541366057E-2</v>
      </c>
      <c r="R727" s="29" t="str">
        <f t="shared" si="68"/>
        <v>2 Test data (Sep-Nov)</v>
      </c>
      <c r="S727" s="29">
        <f t="shared" si="69"/>
        <v>0.9876487436855329</v>
      </c>
      <c r="T727" s="29">
        <f t="shared" si="70"/>
        <v>580757.76115701755</v>
      </c>
      <c r="U727" s="2">
        <f t="shared" si="71"/>
        <v>2.7488485749049173E-2</v>
      </c>
    </row>
    <row r="728" spans="1:21">
      <c r="A728">
        <v>9768</v>
      </c>
      <c r="B728" s="1">
        <v>45991</v>
      </c>
      <c r="C728">
        <v>10</v>
      </c>
      <c r="D728">
        <v>51</v>
      </c>
      <c r="E728" t="s">
        <v>7</v>
      </c>
      <c r="F728" s="3">
        <v>571514.10408771108</v>
      </c>
      <c r="G728" s="3">
        <v>565220.69999999995</v>
      </c>
      <c r="H728">
        <v>1</v>
      </c>
      <c r="I728" s="3">
        <v>6293.4040877111256</v>
      </c>
      <c r="J728" s="3">
        <v>6293.4040877111256</v>
      </c>
      <c r="K728" s="2">
        <v>1.11344189760055E-2</v>
      </c>
      <c r="L728" s="6">
        <v>1.11344189760055E-2</v>
      </c>
      <c r="M728" t="s">
        <v>46</v>
      </c>
      <c r="N728">
        <f>SUMIFS(Actuals!$F:$F,Actuals!$A:$A,$A728,Actuals!$D:$D,$D728,Actuals!$B:$B,EDATE($B728,-12))</f>
        <v>501654.89999999997</v>
      </c>
      <c r="O728">
        <f>AVERAGE(SUMIFS(Actuals!$F:$F,Actuals!$A:$A,$A728,Actuals!$D:$D,$D728,Actuals!$B:$B,EOMONTH(DATE(2025,$C728-1,1),0))/SUMIFS(Actuals!$F:$F,Actuals!$A:$A,$A728,Actuals!$D:$D,$D728,Actuals!$B:$B,EOMONTH(DATE(2024,$C728-1,1),0)),
 SUMIFS(Actuals!$F:$F,Actuals!$A:$A,$A728,Actuals!$D:$D,$D728,Actuals!$B:$B,EOMONTH(DATE(2025,$C728-2,1),0))/SUMIFS(Actuals!$F:$F,Actuals!$A:$A,$A728,Actuals!$D:$D,$D728,Actuals!$B:$B,EOMONTH(DATE(2024,$C728-2,1),0)),
 SUMIFS(Actuals!$F:$F,Actuals!$A:$A,$A728,Actuals!$D:$D,$D728,Actuals!$B:$B,EOMONTH(DATE(2025,$C728-3,1),0))/SUMIFS(Actuals!$F:$F,Actuals!$A:$A,$A728,Actuals!$D:$D,$D728,Actuals!$B:$B,EOMONTH(DATE(2024,$C728-3,1),0))
)</f>
        <v>0.89998555106826894</v>
      </c>
      <c r="P728" s="29">
        <f t="shared" si="66"/>
        <v>451482.16162259731</v>
      </c>
      <c r="Q728" s="2">
        <f t="shared" si="67"/>
        <v>0.20122854378369839</v>
      </c>
      <c r="R728" s="29" t="str">
        <f t="shared" si="68"/>
        <v>2 Test data (Sep-Nov)</v>
      </c>
      <c r="S728" s="29">
        <f t="shared" si="69"/>
        <v>0.9876487436855329</v>
      </c>
      <c r="T728" s="29">
        <f t="shared" si="70"/>
        <v>564455.18690079078</v>
      </c>
      <c r="U728" s="2">
        <f t="shared" si="71"/>
        <v>1.3543614011467958E-3</v>
      </c>
    </row>
    <row r="729" spans="1:21">
      <c r="A729">
        <v>9768</v>
      </c>
      <c r="B729" s="1">
        <v>45991</v>
      </c>
      <c r="C729">
        <v>11</v>
      </c>
      <c r="D729">
        <v>51</v>
      </c>
      <c r="E729" t="s">
        <v>7</v>
      </c>
      <c r="F729" s="3">
        <v>617073</v>
      </c>
      <c r="G729" s="3">
        <v>565220.69999999995</v>
      </c>
      <c r="H729">
        <v>0</v>
      </c>
      <c r="I729" s="3">
        <v>51852.300000000047</v>
      </c>
      <c r="J729" s="3">
        <v>51852.300000000047</v>
      </c>
      <c r="K729" s="2">
        <v>9.1738147594382202E-2</v>
      </c>
      <c r="L729" s="6">
        <v>9.1738147594382202E-2</v>
      </c>
      <c r="M729" t="s">
        <v>46</v>
      </c>
      <c r="N729">
        <f>SUMIFS(Actuals!$F:$F,Actuals!$A:$A,$A729,Actuals!$D:$D,$D729,Actuals!$B:$B,EDATE($B729,-12))</f>
        <v>501654.89999999997</v>
      </c>
      <c r="O729">
        <f>AVERAGE(SUMIFS(Actuals!$F:$F,Actuals!$A:$A,$A729,Actuals!$D:$D,$D729,Actuals!$B:$B,EOMONTH(DATE(2025,$C729-1,1),0))/SUMIFS(Actuals!$F:$F,Actuals!$A:$A,$A729,Actuals!$D:$D,$D729,Actuals!$B:$B,EOMONTH(DATE(2024,$C729-1,1),0)),
 SUMIFS(Actuals!$F:$F,Actuals!$A:$A,$A729,Actuals!$D:$D,$D729,Actuals!$B:$B,EOMONTH(DATE(2025,$C729-2,1),0))/SUMIFS(Actuals!$F:$F,Actuals!$A:$A,$A729,Actuals!$D:$D,$D729,Actuals!$B:$B,EOMONTH(DATE(2024,$C729-2,1),0)),
 SUMIFS(Actuals!$F:$F,Actuals!$A:$A,$A729,Actuals!$D:$D,$D729,Actuals!$B:$B,EOMONTH(DATE(2025,$C729-3,1),0))/SUMIFS(Actuals!$F:$F,Actuals!$A:$A,$A729,Actuals!$D:$D,$D729,Actuals!$B:$B,EOMONTH(DATE(2024,$C729-3,1),0))
)</f>
        <v>1.0050766054854721</v>
      </c>
      <c r="P729" s="29">
        <f t="shared" si="66"/>
        <v>504201.60401715391</v>
      </c>
      <c r="Q729" s="2">
        <f t="shared" si="67"/>
        <v>0.10795623016433413</v>
      </c>
      <c r="R729" s="29" t="str">
        <f t="shared" si="68"/>
        <v>2 Test data (Sep-Nov)</v>
      </c>
      <c r="S729" s="29">
        <f t="shared" si="69"/>
        <v>0.9876487436855329</v>
      </c>
      <c r="T729" s="29">
        <f t="shared" si="70"/>
        <v>609451.37321226287</v>
      </c>
      <c r="U729" s="2">
        <f t="shared" si="71"/>
        <v>7.8253809905162577E-2</v>
      </c>
    </row>
    <row r="730" spans="1:21">
      <c r="A730">
        <v>150</v>
      </c>
      <c r="B730" s="1">
        <v>45808</v>
      </c>
      <c r="C730">
        <v>5</v>
      </c>
      <c r="D730">
        <v>24</v>
      </c>
      <c r="E730" t="s">
        <v>7</v>
      </c>
      <c r="F730" s="3">
        <v>336521.03374755231</v>
      </c>
      <c r="G730" s="3">
        <v>337347.9</v>
      </c>
      <c r="H730">
        <v>0</v>
      </c>
      <c r="I730" s="3">
        <v>-826.8662524477113</v>
      </c>
      <c r="J730" s="3">
        <v>826.8662524477113</v>
      </c>
      <c r="K730" s="2">
        <v>2.4510787007943802E-3</v>
      </c>
      <c r="L730" s="6">
        <v>-2.4510787007943802E-3</v>
      </c>
      <c r="M730" t="s">
        <v>22</v>
      </c>
      <c r="N730">
        <f>SUMIFS(Actuals!$F:$F,Actuals!$A:$A,$A730,Actuals!$D:$D,$D730,Actuals!$B:$B,EDATE($B730,-12))</f>
        <v>361823.4</v>
      </c>
      <c r="O730">
        <f>AVERAGE(SUMIFS(Actuals!$F:$F,Actuals!$A:$A,$A730,Actuals!$D:$D,$D730,Actuals!$B:$B,EOMONTH(DATE(2025,$C730-1,1),0))/SUMIFS(Actuals!$F:$F,Actuals!$A:$A,$A730,Actuals!$D:$D,$D730,Actuals!$B:$B,EOMONTH(DATE(2024,$C730-1,1),0)),
 SUMIFS(Actuals!$F:$F,Actuals!$A:$A,$A730,Actuals!$D:$D,$D730,Actuals!$B:$B,EOMONTH(DATE(2025,$C730-2,1),0))/SUMIFS(Actuals!$F:$F,Actuals!$A:$A,$A730,Actuals!$D:$D,$D730,Actuals!$B:$B,EOMONTH(DATE(2024,$C730-2,1),0)),
 SUMIFS(Actuals!$F:$F,Actuals!$A:$A,$A730,Actuals!$D:$D,$D730,Actuals!$B:$B,EOMONTH(DATE(2025,$C730-3,1),0))/SUMIFS(Actuals!$F:$F,Actuals!$A:$A,$A730,Actuals!$D:$D,$D730,Actuals!$B:$B,EOMONTH(DATE(2024,$C730-3,1),0))
)</f>
        <v>0.95782156761464543</v>
      </c>
      <c r="P730" s="29">
        <f t="shared" si="66"/>
        <v>346562.25618766091</v>
      </c>
      <c r="Q730" s="2">
        <f t="shared" si="67"/>
        <v>2.7314105668542435E-2</v>
      </c>
      <c r="R730" s="29" t="str">
        <f t="shared" si="68"/>
        <v>1 train date (May-Aug)</v>
      </c>
      <c r="S730" s="29">
        <f t="shared" si="69"/>
        <v>1.0018126307383399</v>
      </c>
      <c r="T730" s="29">
        <f t="shared" si="70"/>
        <v>337131.02211742103</v>
      </c>
      <c r="U730" s="2">
        <f t="shared" si="71"/>
        <v>6.428908630496655E-4</v>
      </c>
    </row>
    <row r="731" spans="1:21">
      <c r="A731">
        <v>150</v>
      </c>
      <c r="B731" s="1">
        <v>45838</v>
      </c>
      <c r="C731">
        <v>5</v>
      </c>
      <c r="D731">
        <v>24</v>
      </c>
      <c r="E731" t="s">
        <v>7</v>
      </c>
      <c r="F731" s="3">
        <v>336532.58342543471</v>
      </c>
      <c r="G731" s="3">
        <v>334682.10000000003</v>
      </c>
      <c r="H731">
        <v>1</v>
      </c>
      <c r="I731" s="3">
        <v>1850.4834254346788</v>
      </c>
      <c r="J731" s="3">
        <v>1850.4834254346788</v>
      </c>
      <c r="K731" s="2">
        <v>5.52907796812163E-3</v>
      </c>
      <c r="L731" s="6">
        <v>5.52907796812163E-3</v>
      </c>
      <c r="M731" t="s">
        <v>22</v>
      </c>
      <c r="N731">
        <f>SUMIFS(Actuals!$F:$F,Actuals!$A:$A,$A731,Actuals!$D:$D,$D731,Actuals!$B:$B,EDATE($B731,-12))</f>
        <v>360338.4</v>
      </c>
      <c r="O731">
        <f>AVERAGE(SUMIFS(Actuals!$F:$F,Actuals!$A:$A,$A731,Actuals!$D:$D,$D731,Actuals!$B:$B,EOMONTH(DATE(2025,$C731-1,1),0))/SUMIFS(Actuals!$F:$F,Actuals!$A:$A,$A731,Actuals!$D:$D,$D731,Actuals!$B:$B,EOMONTH(DATE(2024,$C731-1,1),0)),
 SUMIFS(Actuals!$F:$F,Actuals!$A:$A,$A731,Actuals!$D:$D,$D731,Actuals!$B:$B,EOMONTH(DATE(2025,$C731-2,1),0))/SUMIFS(Actuals!$F:$F,Actuals!$A:$A,$A731,Actuals!$D:$D,$D731,Actuals!$B:$B,EOMONTH(DATE(2024,$C731-2,1),0)),
 SUMIFS(Actuals!$F:$F,Actuals!$A:$A,$A731,Actuals!$D:$D,$D731,Actuals!$B:$B,EOMONTH(DATE(2025,$C731-3,1),0))/SUMIFS(Actuals!$F:$F,Actuals!$A:$A,$A731,Actuals!$D:$D,$D731,Actuals!$B:$B,EOMONTH(DATE(2024,$C731-3,1),0))
)</f>
        <v>0.95782156761464543</v>
      </c>
      <c r="P731" s="29">
        <f t="shared" si="66"/>
        <v>345139.8911597532</v>
      </c>
      <c r="Q731" s="2">
        <f t="shared" si="67"/>
        <v>3.1246938990024155E-2</v>
      </c>
      <c r="R731" s="29" t="str">
        <f t="shared" si="68"/>
        <v>1 train date (May-Aug)</v>
      </c>
      <c r="S731" s="29">
        <f t="shared" si="69"/>
        <v>1.0018126307383399</v>
      </c>
      <c r="T731" s="29">
        <f t="shared" si="70"/>
        <v>337142.59273060458</v>
      </c>
      <c r="U731" s="2">
        <f t="shared" si="71"/>
        <v>7.3517308831411738E-3</v>
      </c>
    </row>
    <row r="732" spans="1:21">
      <c r="A732">
        <v>150</v>
      </c>
      <c r="B732" s="1">
        <v>45838</v>
      </c>
      <c r="C732">
        <v>6</v>
      </c>
      <c r="D732">
        <v>24</v>
      </c>
      <c r="E732" t="s">
        <v>7</v>
      </c>
      <c r="F732" s="3">
        <v>337284.06853433739</v>
      </c>
      <c r="G732" s="3">
        <v>334682.10000000003</v>
      </c>
      <c r="H732">
        <v>0</v>
      </c>
      <c r="I732" s="3">
        <v>2601.9685343373567</v>
      </c>
      <c r="J732" s="3">
        <v>2601.9685343373567</v>
      </c>
      <c r="K732" s="2">
        <v>7.7744478546577702E-3</v>
      </c>
      <c r="L732" s="6">
        <v>7.7744478546577702E-3</v>
      </c>
      <c r="M732" t="s">
        <v>22</v>
      </c>
      <c r="N732">
        <f>SUMIFS(Actuals!$F:$F,Actuals!$A:$A,$A732,Actuals!$D:$D,$D732,Actuals!$B:$B,EDATE($B732,-12))</f>
        <v>360338.4</v>
      </c>
      <c r="O732">
        <f>AVERAGE(SUMIFS(Actuals!$F:$F,Actuals!$A:$A,$A732,Actuals!$D:$D,$D732,Actuals!$B:$B,EOMONTH(DATE(2025,$C732-1,1),0))/SUMIFS(Actuals!$F:$F,Actuals!$A:$A,$A732,Actuals!$D:$D,$D732,Actuals!$B:$B,EOMONTH(DATE(2024,$C732-1,1),0)),
 SUMIFS(Actuals!$F:$F,Actuals!$A:$A,$A732,Actuals!$D:$D,$D732,Actuals!$B:$B,EOMONTH(DATE(2025,$C732-2,1),0))/SUMIFS(Actuals!$F:$F,Actuals!$A:$A,$A732,Actuals!$D:$D,$D732,Actuals!$B:$B,EOMONTH(DATE(2024,$C732-2,1),0)),
 SUMIFS(Actuals!$F:$F,Actuals!$A:$A,$A732,Actuals!$D:$D,$D732,Actuals!$B:$B,EOMONTH(DATE(2025,$C732-3,1),0))/SUMIFS(Actuals!$F:$F,Actuals!$A:$A,$A732,Actuals!$D:$D,$D732,Actuals!$B:$B,EOMONTH(DATE(2024,$C732-3,1),0))
)</f>
        <v>0.93484047608711063</v>
      </c>
      <c r="P732" s="29">
        <f t="shared" si="66"/>
        <v>336858.92140846775</v>
      </c>
      <c r="Q732" s="2">
        <f t="shared" si="67"/>
        <v>6.5041464974305956E-3</v>
      </c>
      <c r="R732" s="29" t="str">
        <f t="shared" si="68"/>
        <v>1 train date (May-Aug)</v>
      </c>
      <c r="S732" s="29">
        <f t="shared" si="69"/>
        <v>1.0018126307383399</v>
      </c>
      <c r="T732" s="29">
        <f t="shared" si="70"/>
        <v>337895.44000451505</v>
      </c>
      <c r="U732" s="2">
        <f t="shared" si="71"/>
        <v>9.601170796152584E-3</v>
      </c>
    </row>
    <row r="733" spans="1:21">
      <c r="A733">
        <v>150</v>
      </c>
      <c r="B733" s="1">
        <v>45869</v>
      </c>
      <c r="C733">
        <v>5</v>
      </c>
      <c r="D733">
        <v>24</v>
      </c>
      <c r="E733" t="s">
        <v>7</v>
      </c>
      <c r="F733" s="3">
        <v>336544.90308184264</v>
      </c>
      <c r="G733" s="3">
        <v>333402.3</v>
      </c>
      <c r="H733">
        <v>2</v>
      </c>
      <c r="I733" s="3">
        <v>3142.6030818426516</v>
      </c>
      <c r="J733" s="3">
        <v>3142.6030818426516</v>
      </c>
      <c r="K733" s="2">
        <v>9.4258590352935493E-3</v>
      </c>
      <c r="L733" s="6">
        <v>9.4258590352935493E-3</v>
      </c>
      <c r="M733" t="s">
        <v>22</v>
      </c>
      <c r="N733">
        <f>SUMIFS(Actuals!$F:$F,Actuals!$A:$A,$A733,Actuals!$D:$D,$D733,Actuals!$B:$B,EDATE($B733,-12))</f>
        <v>360069.3</v>
      </c>
      <c r="O733">
        <f>AVERAGE(SUMIFS(Actuals!$F:$F,Actuals!$A:$A,$A733,Actuals!$D:$D,$D733,Actuals!$B:$B,EOMONTH(DATE(2025,$C733-1,1),0))/SUMIFS(Actuals!$F:$F,Actuals!$A:$A,$A733,Actuals!$D:$D,$D733,Actuals!$B:$B,EOMONTH(DATE(2024,$C733-1,1),0)),
 SUMIFS(Actuals!$F:$F,Actuals!$A:$A,$A733,Actuals!$D:$D,$D733,Actuals!$B:$B,EOMONTH(DATE(2025,$C733-2,1),0))/SUMIFS(Actuals!$F:$F,Actuals!$A:$A,$A733,Actuals!$D:$D,$D733,Actuals!$B:$B,EOMONTH(DATE(2024,$C733-2,1),0)),
 SUMIFS(Actuals!$F:$F,Actuals!$A:$A,$A733,Actuals!$D:$D,$D733,Actuals!$B:$B,EOMONTH(DATE(2025,$C733-3,1),0))/SUMIFS(Actuals!$F:$F,Actuals!$A:$A,$A733,Actuals!$D:$D,$D733,Actuals!$B:$B,EOMONTH(DATE(2024,$C733-3,1),0))
)</f>
        <v>0.95782156761464543</v>
      </c>
      <c r="P733" s="29">
        <f t="shared" si="66"/>
        <v>344882.14137590805</v>
      </c>
      <c r="Q733" s="2">
        <f t="shared" si="67"/>
        <v>3.4432400064150902E-2</v>
      </c>
      <c r="R733" s="29" t="str">
        <f t="shared" si="68"/>
        <v>1 train date (May-Aug)</v>
      </c>
      <c r="S733" s="29">
        <f t="shared" si="69"/>
        <v>1.0018126307383399</v>
      </c>
      <c r="T733" s="29">
        <f t="shared" si="70"/>
        <v>337154.93471800041</v>
      </c>
      <c r="U733" s="2">
        <f t="shared" si="71"/>
        <v>1.1255575375456088E-2</v>
      </c>
    </row>
    <row r="734" spans="1:21">
      <c r="A734">
        <v>150</v>
      </c>
      <c r="B734" s="1">
        <v>45869</v>
      </c>
      <c r="C734">
        <v>6</v>
      </c>
      <c r="D734">
        <v>24</v>
      </c>
      <c r="E734" t="s">
        <v>7</v>
      </c>
      <c r="F734" s="3">
        <v>337215.98163763067</v>
      </c>
      <c r="G734" s="3">
        <v>333402.3</v>
      </c>
      <c r="H734">
        <v>1</v>
      </c>
      <c r="I734" s="3">
        <v>3813.6816376306815</v>
      </c>
      <c r="J734" s="3">
        <v>3813.6816376306815</v>
      </c>
      <c r="K734" s="2">
        <v>1.1438678250361999E-2</v>
      </c>
      <c r="L734" s="6">
        <v>1.1438678250361999E-2</v>
      </c>
      <c r="M734" t="s">
        <v>22</v>
      </c>
      <c r="N734">
        <f>SUMIFS(Actuals!$F:$F,Actuals!$A:$A,$A734,Actuals!$D:$D,$D734,Actuals!$B:$B,EDATE($B734,-12))</f>
        <v>360069.3</v>
      </c>
      <c r="O734">
        <f>AVERAGE(SUMIFS(Actuals!$F:$F,Actuals!$A:$A,$A734,Actuals!$D:$D,$D734,Actuals!$B:$B,EOMONTH(DATE(2025,$C734-1,1),0))/SUMIFS(Actuals!$F:$F,Actuals!$A:$A,$A734,Actuals!$D:$D,$D734,Actuals!$B:$B,EOMONTH(DATE(2024,$C734-1,1),0)),
 SUMIFS(Actuals!$F:$F,Actuals!$A:$A,$A734,Actuals!$D:$D,$D734,Actuals!$B:$B,EOMONTH(DATE(2025,$C734-2,1),0))/SUMIFS(Actuals!$F:$F,Actuals!$A:$A,$A734,Actuals!$D:$D,$D734,Actuals!$B:$B,EOMONTH(DATE(2024,$C734-2,1),0)),
 SUMIFS(Actuals!$F:$F,Actuals!$A:$A,$A734,Actuals!$D:$D,$D734,Actuals!$B:$B,EOMONTH(DATE(2025,$C734-3,1),0))/SUMIFS(Actuals!$F:$F,Actuals!$A:$A,$A734,Actuals!$D:$D,$D734,Actuals!$B:$B,EOMONTH(DATE(2024,$C734-3,1),0))
)</f>
        <v>0.93484047608711063</v>
      </c>
      <c r="P734" s="29">
        <f t="shared" si="66"/>
        <v>336607.35583635262</v>
      </c>
      <c r="Q734" s="2">
        <f t="shared" si="67"/>
        <v>9.6131785424174825E-3</v>
      </c>
      <c r="R734" s="29" t="str">
        <f t="shared" si="68"/>
        <v>1 train date (May-Aug)</v>
      </c>
      <c r="S734" s="29">
        <f t="shared" si="69"/>
        <v>1.0018126307383399</v>
      </c>
      <c r="T734" s="29">
        <f t="shared" si="70"/>
        <v>337827.22969140654</v>
      </c>
      <c r="U734" s="2">
        <f t="shared" si="71"/>
        <v>1.3272043088504635E-2</v>
      </c>
    </row>
    <row r="735" spans="1:21">
      <c r="A735">
        <v>150</v>
      </c>
      <c r="B735" s="1">
        <v>45869</v>
      </c>
      <c r="C735">
        <v>7</v>
      </c>
      <c r="D735">
        <v>24</v>
      </c>
      <c r="E735" t="s">
        <v>7</v>
      </c>
      <c r="F735" s="3">
        <v>334796.37653453898</v>
      </c>
      <c r="G735" s="3">
        <v>333402.3</v>
      </c>
      <c r="H735">
        <v>0</v>
      </c>
      <c r="I735" s="3">
        <v>1394.0765345389955</v>
      </c>
      <c r="J735" s="3">
        <v>1394.0765345389955</v>
      </c>
      <c r="K735" s="2">
        <v>4.1813644793062196E-3</v>
      </c>
      <c r="L735" s="6">
        <v>4.1813644793062196E-3</v>
      </c>
      <c r="M735" t="s">
        <v>22</v>
      </c>
      <c r="N735">
        <f>SUMIFS(Actuals!$F:$F,Actuals!$A:$A,$A735,Actuals!$D:$D,$D735,Actuals!$B:$B,EDATE($B735,-12))</f>
        <v>360069.3</v>
      </c>
      <c r="O735">
        <f>AVERAGE(SUMIFS(Actuals!$F:$F,Actuals!$A:$A,$A735,Actuals!$D:$D,$D735,Actuals!$B:$B,EOMONTH(DATE(2025,$C735-1,1),0))/SUMIFS(Actuals!$F:$F,Actuals!$A:$A,$A735,Actuals!$D:$D,$D735,Actuals!$B:$B,EOMONTH(DATE(2024,$C735-1,1),0)),
 SUMIFS(Actuals!$F:$F,Actuals!$A:$A,$A735,Actuals!$D:$D,$D735,Actuals!$B:$B,EOMONTH(DATE(2025,$C735-2,1),0))/SUMIFS(Actuals!$F:$F,Actuals!$A:$A,$A735,Actuals!$D:$D,$D735,Actuals!$B:$B,EOMONTH(DATE(2024,$C735-2,1),0)),
 SUMIFS(Actuals!$F:$F,Actuals!$A:$A,$A735,Actuals!$D:$D,$D735,Actuals!$B:$B,EOMONTH(DATE(2025,$C735-3,1),0))/SUMIFS(Actuals!$F:$F,Actuals!$A:$A,$A735,Actuals!$D:$D,$D735,Actuals!$B:$B,EOMONTH(DATE(2024,$C735-3,1),0))
)</f>
        <v>0.93204777472854927</v>
      </c>
      <c r="P735" s="29">
        <f t="shared" si="66"/>
        <v>335601.78981306643</v>
      </c>
      <c r="Q735" s="2">
        <f t="shared" si="67"/>
        <v>6.5971044982786175E-3</v>
      </c>
      <c r="R735" s="29" t="str">
        <f t="shared" si="68"/>
        <v>1 train date (May-Aug)</v>
      </c>
      <c r="S735" s="29">
        <f t="shared" si="69"/>
        <v>1.0018126307383399</v>
      </c>
      <c r="T735" s="29">
        <f t="shared" si="70"/>
        <v>335403.23873773031</v>
      </c>
      <c r="U735" s="2">
        <f t="shared" si="71"/>
        <v>6.0015744874295143E-3</v>
      </c>
    </row>
    <row r="736" spans="1:21">
      <c r="A736">
        <v>150</v>
      </c>
      <c r="B736" s="1">
        <v>45900</v>
      </c>
      <c r="C736">
        <v>5</v>
      </c>
      <c r="D736">
        <v>24</v>
      </c>
      <c r="E736" t="s">
        <v>7</v>
      </c>
      <c r="F736" s="3">
        <v>336556.83774898777</v>
      </c>
      <c r="G736" s="3">
        <v>333925.2</v>
      </c>
      <c r="H736">
        <v>3</v>
      </c>
      <c r="I736" s="3">
        <v>2631.6377489877632</v>
      </c>
      <c r="J736" s="3">
        <v>2631.6377489877632</v>
      </c>
      <c r="K736" s="2">
        <v>7.8809198856143892E-3</v>
      </c>
      <c r="L736" s="6">
        <v>7.8809198856143892E-3</v>
      </c>
      <c r="M736" t="s">
        <v>22</v>
      </c>
      <c r="N736">
        <f>SUMIFS(Actuals!$F:$F,Actuals!$A:$A,$A736,Actuals!$D:$D,$D736,Actuals!$B:$B,EDATE($B736,-12))</f>
        <v>360693</v>
      </c>
      <c r="O736">
        <f>AVERAGE(SUMIFS(Actuals!$F:$F,Actuals!$A:$A,$A736,Actuals!$D:$D,$D736,Actuals!$B:$B,EOMONTH(DATE(2025,$C736-1,1),0))/SUMIFS(Actuals!$F:$F,Actuals!$A:$A,$A736,Actuals!$D:$D,$D736,Actuals!$B:$B,EOMONTH(DATE(2024,$C736-1,1),0)),
 SUMIFS(Actuals!$F:$F,Actuals!$A:$A,$A736,Actuals!$D:$D,$D736,Actuals!$B:$B,EOMONTH(DATE(2025,$C736-2,1),0))/SUMIFS(Actuals!$F:$F,Actuals!$A:$A,$A736,Actuals!$D:$D,$D736,Actuals!$B:$B,EOMONTH(DATE(2024,$C736-2,1),0)),
 SUMIFS(Actuals!$F:$F,Actuals!$A:$A,$A736,Actuals!$D:$D,$D736,Actuals!$B:$B,EOMONTH(DATE(2025,$C736-3,1),0))/SUMIFS(Actuals!$F:$F,Actuals!$A:$A,$A736,Actuals!$D:$D,$D736,Actuals!$B:$B,EOMONTH(DATE(2024,$C736-3,1),0))
)</f>
        <v>0.95782156761464543</v>
      </c>
      <c r="P736" s="29">
        <f t="shared" si="66"/>
        <v>345479.53468762932</v>
      </c>
      <c r="Q736" s="2">
        <f t="shared" si="67"/>
        <v>3.4601565523145021E-2</v>
      </c>
      <c r="R736" s="29" t="str">
        <f t="shared" si="68"/>
        <v>1 train date (May-Aug)</v>
      </c>
      <c r="S736" s="29">
        <f t="shared" si="69"/>
        <v>1.0018126307383399</v>
      </c>
      <c r="T736" s="29">
        <f t="shared" si="70"/>
        <v>337166.89101829007</v>
      </c>
      <c r="U736" s="2">
        <f t="shared" si="71"/>
        <v>9.7078358215853758E-3</v>
      </c>
    </row>
    <row r="737" spans="1:21">
      <c r="A737">
        <v>150</v>
      </c>
      <c r="B737" s="1">
        <v>45900</v>
      </c>
      <c r="C737">
        <v>6</v>
      </c>
      <c r="D737">
        <v>24</v>
      </c>
      <c r="E737" t="s">
        <v>7</v>
      </c>
      <c r="F737" s="3">
        <v>337150.02245644602</v>
      </c>
      <c r="G737" s="3">
        <v>333925.2</v>
      </c>
      <c r="H737">
        <v>2</v>
      </c>
      <c r="I737" s="3">
        <v>3224.8224564460106</v>
      </c>
      <c r="J737" s="3">
        <v>3224.8224564460106</v>
      </c>
      <c r="K737" s="2">
        <v>9.6573198322438998E-3</v>
      </c>
      <c r="L737" s="6">
        <v>9.6573198322438998E-3</v>
      </c>
      <c r="M737" t="s">
        <v>22</v>
      </c>
      <c r="N737">
        <f>SUMIFS(Actuals!$F:$F,Actuals!$A:$A,$A737,Actuals!$D:$D,$D737,Actuals!$B:$B,EDATE($B737,-12))</f>
        <v>360693</v>
      </c>
      <c r="O737">
        <f>AVERAGE(SUMIFS(Actuals!$F:$F,Actuals!$A:$A,$A737,Actuals!$D:$D,$D737,Actuals!$B:$B,EOMONTH(DATE(2025,$C737-1,1),0))/SUMIFS(Actuals!$F:$F,Actuals!$A:$A,$A737,Actuals!$D:$D,$D737,Actuals!$B:$B,EOMONTH(DATE(2024,$C737-1,1),0)),
 SUMIFS(Actuals!$F:$F,Actuals!$A:$A,$A737,Actuals!$D:$D,$D737,Actuals!$B:$B,EOMONTH(DATE(2025,$C737-2,1),0))/SUMIFS(Actuals!$F:$F,Actuals!$A:$A,$A737,Actuals!$D:$D,$D737,Actuals!$B:$B,EOMONTH(DATE(2024,$C737-2,1),0)),
 SUMIFS(Actuals!$F:$F,Actuals!$A:$A,$A737,Actuals!$D:$D,$D737,Actuals!$B:$B,EOMONTH(DATE(2025,$C737-3,1),0))/SUMIFS(Actuals!$F:$F,Actuals!$A:$A,$A737,Actuals!$D:$D,$D737,Actuals!$B:$B,EOMONTH(DATE(2024,$C737-3,1),0))
)</f>
        <v>0.93484047608711063</v>
      </c>
      <c r="P737" s="29">
        <f t="shared" si="66"/>
        <v>337190.41584128817</v>
      </c>
      <c r="Q737" s="2">
        <f t="shared" si="67"/>
        <v>9.7782852006621668E-3</v>
      </c>
      <c r="R737" s="29" t="str">
        <f t="shared" si="68"/>
        <v>1 train date (May-Aug)</v>
      </c>
      <c r="S737" s="29">
        <f t="shared" si="69"/>
        <v>1.0018126307383399</v>
      </c>
      <c r="T737" s="29">
        <f t="shared" si="70"/>
        <v>337761.15095058258</v>
      </c>
      <c r="U737" s="2">
        <f t="shared" si="71"/>
        <v>1.1487455725361757E-2</v>
      </c>
    </row>
    <row r="738" spans="1:21">
      <c r="A738">
        <v>150</v>
      </c>
      <c r="B738" s="1">
        <v>45900</v>
      </c>
      <c r="C738">
        <v>7</v>
      </c>
      <c r="D738">
        <v>24</v>
      </c>
      <c r="E738" t="s">
        <v>7</v>
      </c>
      <c r="F738" s="3">
        <v>334670.29401620501</v>
      </c>
      <c r="G738" s="3">
        <v>333925.2</v>
      </c>
      <c r="H738">
        <v>1</v>
      </c>
      <c r="I738" s="3">
        <v>745.09401620499557</v>
      </c>
      <c r="J738" s="3">
        <v>745.09401620499557</v>
      </c>
      <c r="K738" s="2">
        <v>2.2313201166159198E-3</v>
      </c>
      <c r="L738" s="6">
        <v>2.2313201166159198E-3</v>
      </c>
      <c r="M738" t="s">
        <v>22</v>
      </c>
      <c r="N738">
        <f>SUMIFS(Actuals!$F:$F,Actuals!$A:$A,$A738,Actuals!$D:$D,$D738,Actuals!$B:$B,EDATE($B738,-12))</f>
        <v>360693</v>
      </c>
      <c r="O738">
        <f>AVERAGE(SUMIFS(Actuals!$F:$F,Actuals!$A:$A,$A738,Actuals!$D:$D,$D738,Actuals!$B:$B,EOMONTH(DATE(2025,$C738-1,1),0))/SUMIFS(Actuals!$F:$F,Actuals!$A:$A,$A738,Actuals!$D:$D,$D738,Actuals!$B:$B,EOMONTH(DATE(2024,$C738-1,1),0)),
 SUMIFS(Actuals!$F:$F,Actuals!$A:$A,$A738,Actuals!$D:$D,$D738,Actuals!$B:$B,EOMONTH(DATE(2025,$C738-2,1),0))/SUMIFS(Actuals!$F:$F,Actuals!$A:$A,$A738,Actuals!$D:$D,$D738,Actuals!$B:$B,EOMONTH(DATE(2024,$C738-2,1),0)),
 SUMIFS(Actuals!$F:$F,Actuals!$A:$A,$A738,Actuals!$D:$D,$D738,Actuals!$B:$B,EOMONTH(DATE(2025,$C738-3,1),0))/SUMIFS(Actuals!$F:$F,Actuals!$A:$A,$A738,Actuals!$D:$D,$D738,Actuals!$B:$B,EOMONTH(DATE(2024,$C738-3,1),0))
)</f>
        <v>0.93204777472854927</v>
      </c>
      <c r="P738" s="29">
        <f t="shared" si="66"/>
        <v>336183.10801016464</v>
      </c>
      <c r="Q738" s="2">
        <f t="shared" si="67"/>
        <v>6.7617179241477579E-3</v>
      </c>
      <c r="R738" s="29" t="str">
        <f t="shared" si="68"/>
        <v>1 train date (May-Aug)</v>
      </c>
      <c r="S738" s="29">
        <f t="shared" si="69"/>
        <v>1.0018126307383399</v>
      </c>
      <c r="T738" s="29">
        <f t="shared" si="70"/>
        <v>335276.92767834803</v>
      </c>
      <c r="U738" s="2">
        <f t="shared" si="71"/>
        <v>4.0479954143862731E-3</v>
      </c>
    </row>
    <row r="739" spans="1:21">
      <c r="A739">
        <v>150</v>
      </c>
      <c r="B739" s="1">
        <v>45900</v>
      </c>
      <c r="C739">
        <v>8</v>
      </c>
      <c r="D739">
        <v>24</v>
      </c>
      <c r="E739" t="s">
        <v>7</v>
      </c>
      <c r="F739" s="3">
        <v>333200.70095137419</v>
      </c>
      <c r="G739" s="3">
        <v>333925.2</v>
      </c>
      <c r="H739">
        <v>0</v>
      </c>
      <c r="I739" s="3">
        <v>-724.49904862581752</v>
      </c>
      <c r="J739" s="3">
        <v>724.49904862581752</v>
      </c>
      <c r="K739" s="2">
        <v>2.1696447247042702E-3</v>
      </c>
      <c r="L739" s="6">
        <v>-2.1696447247042702E-3</v>
      </c>
      <c r="M739" t="s">
        <v>22</v>
      </c>
      <c r="N739">
        <f>SUMIFS(Actuals!$F:$F,Actuals!$A:$A,$A739,Actuals!$D:$D,$D739,Actuals!$B:$B,EDATE($B739,-12))</f>
        <v>360693</v>
      </c>
      <c r="O739">
        <f>AVERAGE(SUMIFS(Actuals!$F:$F,Actuals!$A:$A,$A739,Actuals!$D:$D,$D739,Actuals!$B:$B,EOMONTH(DATE(2025,$C739-1,1),0))/SUMIFS(Actuals!$F:$F,Actuals!$A:$A,$A739,Actuals!$D:$D,$D739,Actuals!$B:$B,EOMONTH(DATE(2024,$C739-1,1),0)),
 SUMIFS(Actuals!$F:$F,Actuals!$A:$A,$A739,Actuals!$D:$D,$D739,Actuals!$B:$B,EOMONTH(DATE(2025,$C739-2,1),0))/SUMIFS(Actuals!$F:$F,Actuals!$A:$A,$A739,Actuals!$D:$D,$D739,Actuals!$B:$B,EOMONTH(DATE(2024,$C739-2,1),0)),
 SUMIFS(Actuals!$F:$F,Actuals!$A:$A,$A739,Actuals!$D:$D,$D739,Actuals!$B:$B,EOMONTH(DATE(2025,$C739-3,1),0))/SUMIFS(Actuals!$F:$F,Actuals!$A:$A,$A739,Actuals!$D:$D,$D739,Actuals!$B:$B,EOMONTH(DATE(2024,$C739-3,1),0))
)</f>
        <v>0.92903126884694121</v>
      </c>
      <c r="P739" s="29">
        <f t="shared" si="66"/>
        <v>335095.07545420976</v>
      </c>
      <c r="Q739" s="2">
        <f t="shared" si="67"/>
        <v>3.5034057154408977E-3</v>
      </c>
      <c r="R739" s="29" t="str">
        <f t="shared" si="68"/>
        <v>1 train date (May-Aug)</v>
      </c>
      <c r="S739" s="29">
        <f t="shared" si="69"/>
        <v>1.0018126307383399</v>
      </c>
      <c r="T739" s="29">
        <f t="shared" si="70"/>
        <v>333804.67078395508</v>
      </c>
      <c r="U739" s="2">
        <f t="shared" si="71"/>
        <v>3.60946751083571E-4</v>
      </c>
    </row>
    <row r="740" spans="1:21">
      <c r="A740">
        <v>150</v>
      </c>
      <c r="B740" s="1">
        <v>45930</v>
      </c>
      <c r="C740">
        <v>5</v>
      </c>
      <c r="D740">
        <v>24</v>
      </c>
      <c r="E740" t="s">
        <v>7</v>
      </c>
      <c r="F740" s="3">
        <v>336568.38742687023</v>
      </c>
      <c r="G740" s="3">
        <v>335184.3</v>
      </c>
      <c r="H740">
        <v>4</v>
      </c>
      <c r="I740" s="3">
        <v>1384.0874268702464</v>
      </c>
      <c r="J740" s="3">
        <v>1384.0874268702464</v>
      </c>
      <c r="K740" s="2">
        <v>4.1293325101153201E-3</v>
      </c>
      <c r="L740" s="6">
        <v>4.1293325101153201E-3</v>
      </c>
      <c r="M740" t="s">
        <v>22</v>
      </c>
      <c r="N740">
        <f>SUMIFS(Actuals!$F:$F,Actuals!$A:$A,$A740,Actuals!$D:$D,$D740,Actuals!$B:$B,EDATE($B740,-12))</f>
        <v>358443.9</v>
      </c>
      <c r="O740">
        <f>AVERAGE(SUMIFS(Actuals!$F:$F,Actuals!$A:$A,$A740,Actuals!$D:$D,$D740,Actuals!$B:$B,EOMONTH(DATE(2025,$C740-1,1),0))/SUMIFS(Actuals!$F:$F,Actuals!$A:$A,$A740,Actuals!$D:$D,$D740,Actuals!$B:$B,EOMONTH(DATE(2024,$C740-1,1),0)),
 SUMIFS(Actuals!$F:$F,Actuals!$A:$A,$A740,Actuals!$D:$D,$D740,Actuals!$B:$B,EOMONTH(DATE(2025,$C740-2,1),0))/SUMIFS(Actuals!$F:$F,Actuals!$A:$A,$A740,Actuals!$D:$D,$D740,Actuals!$B:$B,EOMONTH(DATE(2024,$C740-2,1),0)),
 SUMIFS(Actuals!$F:$F,Actuals!$A:$A,$A740,Actuals!$D:$D,$D740,Actuals!$B:$B,EOMONTH(DATE(2025,$C740-3,1),0))/SUMIFS(Actuals!$F:$F,Actuals!$A:$A,$A740,Actuals!$D:$D,$D740,Actuals!$B:$B,EOMONTH(DATE(2024,$C740-3,1),0))
)</f>
        <v>0.95782156761464543</v>
      </c>
      <c r="P740" s="29">
        <f t="shared" si="66"/>
        <v>343325.29819990724</v>
      </c>
      <c r="Q740" s="2">
        <f t="shared" si="67"/>
        <v>2.4288125070020428E-2</v>
      </c>
      <c r="R740" s="29" t="str">
        <f t="shared" si="68"/>
        <v>1 train date (May-Aug)</v>
      </c>
      <c r="S740" s="29">
        <f t="shared" si="69"/>
        <v>1.0018126307383399</v>
      </c>
      <c r="T740" s="29">
        <f t="shared" si="70"/>
        <v>337178.46163147368</v>
      </c>
      <c r="U740" s="2">
        <f t="shared" si="71"/>
        <v>5.9494482034918982E-3</v>
      </c>
    </row>
    <row r="741" spans="1:21">
      <c r="A741">
        <v>150</v>
      </c>
      <c r="B741" s="1">
        <v>45930</v>
      </c>
      <c r="C741">
        <v>6</v>
      </c>
      <c r="D741">
        <v>24</v>
      </c>
      <c r="E741" t="s">
        <v>7</v>
      </c>
      <c r="F741" s="3">
        <v>337086.19099078339</v>
      </c>
      <c r="G741" s="3">
        <v>335184.3</v>
      </c>
      <c r="H741">
        <v>3</v>
      </c>
      <c r="I741" s="3">
        <v>1901.8909907834022</v>
      </c>
      <c r="J741" s="3">
        <v>1901.8909907834022</v>
      </c>
      <c r="K741" s="2">
        <v>5.6741649020655297E-3</v>
      </c>
      <c r="L741" s="6">
        <v>5.6741649020655297E-3</v>
      </c>
      <c r="M741" t="s">
        <v>22</v>
      </c>
      <c r="N741">
        <f>SUMIFS(Actuals!$F:$F,Actuals!$A:$A,$A741,Actuals!$D:$D,$D741,Actuals!$B:$B,EDATE($B741,-12))</f>
        <v>358443.9</v>
      </c>
      <c r="O741">
        <f>AVERAGE(SUMIFS(Actuals!$F:$F,Actuals!$A:$A,$A741,Actuals!$D:$D,$D741,Actuals!$B:$B,EOMONTH(DATE(2025,$C741-1,1),0))/SUMIFS(Actuals!$F:$F,Actuals!$A:$A,$A741,Actuals!$D:$D,$D741,Actuals!$B:$B,EOMONTH(DATE(2024,$C741-1,1),0)),
 SUMIFS(Actuals!$F:$F,Actuals!$A:$A,$A741,Actuals!$D:$D,$D741,Actuals!$B:$B,EOMONTH(DATE(2025,$C741-2,1),0))/SUMIFS(Actuals!$F:$F,Actuals!$A:$A,$A741,Actuals!$D:$D,$D741,Actuals!$B:$B,EOMONTH(DATE(2024,$C741-2,1),0)),
 SUMIFS(Actuals!$F:$F,Actuals!$A:$A,$A741,Actuals!$D:$D,$D741,Actuals!$B:$B,EOMONTH(DATE(2025,$C741-3,1),0))/SUMIFS(Actuals!$F:$F,Actuals!$A:$A,$A741,Actuals!$D:$D,$D741,Actuals!$B:$B,EOMONTH(DATE(2024,$C741-3,1),0))
)</f>
        <v>0.93484047608711063</v>
      </c>
      <c r="P741" s="29">
        <f t="shared" si="66"/>
        <v>335087.86612652068</v>
      </c>
      <c r="Q741" s="2">
        <f t="shared" si="67"/>
        <v>2.8770402873676585E-4</v>
      </c>
      <c r="R741" s="29" t="str">
        <f t="shared" si="68"/>
        <v>1 train date (May-Aug)</v>
      </c>
      <c r="S741" s="29">
        <f t="shared" si="69"/>
        <v>1.0018126307383399</v>
      </c>
      <c r="T741" s="29">
        <f t="shared" si="70"/>
        <v>337697.20378204319</v>
      </c>
      <c r="U741" s="2">
        <f t="shared" si="71"/>
        <v>7.4970808061212849E-3</v>
      </c>
    </row>
    <row r="742" spans="1:21">
      <c r="A742">
        <v>150</v>
      </c>
      <c r="B742" s="1">
        <v>45930</v>
      </c>
      <c r="C742">
        <v>7</v>
      </c>
      <c r="D742">
        <v>24</v>
      </c>
      <c r="E742" t="s">
        <v>7</v>
      </c>
      <c r="F742" s="3">
        <v>334548.27867588185</v>
      </c>
      <c r="G742" s="3">
        <v>335184.3</v>
      </c>
      <c r="H742">
        <v>2</v>
      </c>
      <c r="I742" s="3">
        <v>-636.02132411813363</v>
      </c>
      <c r="J742" s="3">
        <v>636.02132411813363</v>
      </c>
      <c r="K742" s="2">
        <v>1.8975271936010501E-3</v>
      </c>
      <c r="L742" s="6">
        <v>-1.8975271936010501E-3</v>
      </c>
      <c r="M742" t="s">
        <v>22</v>
      </c>
      <c r="N742">
        <f>SUMIFS(Actuals!$F:$F,Actuals!$A:$A,$A742,Actuals!$D:$D,$D742,Actuals!$B:$B,EDATE($B742,-12))</f>
        <v>358443.9</v>
      </c>
      <c r="O742">
        <f>AVERAGE(SUMIFS(Actuals!$F:$F,Actuals!$A:$A,$A742,Actuals!$D:$D,$D742,Actuals!$B:$B,EOMONTH(DATE(2025,$C742-1,1),0))/SUMIFS(Actuals!$F:$F,Actuals!$A:$A,$A742,Actuals!$D:$D,$D742,Actuals!$B:$B,EOMONTH(DATE(2024,$C742-1,1),0)),
 SUMIFS(Actuals!$F:$F,Actuals!$A:$A,$A742,Actuals!$D:$D,$D742,Actuals!$B:$B,EOMONTH(DATE(2025,$C742-2,1),0))/SUMIFS(Actuals!$F:$F,Actuals!$A:$A,$A742,Actuals!$D:$D,$D742,Actuals!$B:$B,EOMONTH(DATE(2024,$C742-2,1),0)),
 SUMIFS(Actuals!$F:$F,Actuals!$A:$A,$A742,Actuals!$D:$D,$D742,Actuals!$B:$B,EOMONTH(DATE(2025,$C742-3,1),0))/SUMIFS(Actuals!$F:$F,Actuals!$A:$A,$A742,Actuals!$D:$D,$D742,Actuals!$B:$B,EOMONTH(DATE(2024,$C742-3,1),0))
)</f>
        <v>0.93204777472854927</v>
      </c>
      <c r="P742" s="29">
        <f t="shared" si="66"/>
        <v>334086.83936002268</v>
      </c>
      <c r="Q742" s="2">
        <f t="shared" si="67"/>
        <v>3.2742006113571065E-3</v>
      </c>
      <c r="R742" s="29" t="str">
        <f t="shared" si="68"/>
        <v>1 train date (May-Aug)</v>
      </c>
      <c r="S742" s="29">
        <f t="shared" si="69"/>
        <v>1.0018126307383399</v>
      </c>
      <c r="T742" s="29">
        <f t="shared" si="70"/>
        <v>335154.69116926845</v>
      </c>
      <c r="U742" s="2">
        <f t="shared" si="71"/>
        <v>8.8335971379138964E-5</v>
      </c>
    </row>
    <row r="743" spans="1:21">
      <c r="A743">
        <v>150</v>
      </c>
      <c r="B743" s="1">
        <v>45930</v>
      </c>
      <c r="C743">
        <v>8</v>
      </c>
      <c r="D743">
        <v>24</v>
      </c>
      <c r="E743" t="s">
        <v>7</v>
      </c>
      <c r="F743" s="3">
        <v>333005.60509786539</v>
      </c>
      <c r="G743" s="3">
        <v>335184.3</v>
      </c>
      <c r="H743">
        <v>1</v>
      </c>
      <c r="I743" s="3">
        <v>-2178.6949021345936</v>
      </c>
      <c r="J743" s="3">
        <v>2178.6949021345936</v>
      </c>
      <c r="K743" s="2">
        <v>6.4999909068968699E-3</v>
      </c>
      <c r="L743" s="6">
        <v>-6.4999909068968699E-3</v>
      </c>
      <c r="M743" t="s">
        <v>22</v>
      </c>
      <c r="N743">
        <f>SUMIFS(Actuals!$F:$F,Actuals!$A:$A,$A743,Actuals!$D:$D,$D743,Actuals!$B:$B,EDATE($B743,-12))</f>
        <v>358443.9</v>
      </c>
      <c r="O743">
        <f>AVERAGE(SUMIFS(Actuals!$F:$F,Actuals!$A:$A,$A743,Actuals!$D:$D,$D743,Actuals!$B:$B,EOMONTH(DATE(2025,$C743-1,1),0))/SUMIFS(Actuals!$F:$F,Actuals!$A:$A,$A743,Actuals!$D:$D,$D743,Actuals!$B:$B,EOMONTH(DATE(2024,$C743-1,1),0)),
 SUMIFS(Actuals!$F:$F,Actuals!$A:$A,$A743,Actuals!$D:$D,$D743,Actuals!$B:$B,EOMONTH(DATE(2025,$C743-2,1),0))/SUMIFS(Actuals!$F:$F,Actuals!$A:$A,$A743,Actuals!$D:$D,$D743,Actuals!$B:$B,EOMONTH(DATE(2024,$C743-2,1),0)),
 SUMIFS(Actuals!$F:$F,Actuals!$A:$A,$A743,Actuals!$D:$D,$D743,Actuals!$B:$B,EOMONTH(DATE(2025,$C743-3,1),0))/SUMIFS(Actuals!$F:$F,Actuals!$A:$A,$A743,Actuals!$D:$D,$D743,Actuals!$B:$B,EOMONTH(DATE(2024,$C743-3,1),0))
)</f>
        <v>0.92903126884694121</v>
      </c>
      <c r="P743" s="29">
        <f t="shared" si="66"/>
        <v>333005.59122744616</v>
      </c>
      <c r="Q743" s="2">
        <f t="shared" si="67"/>
        <v>6.5000322883674135E-3</v>
      </c>
      <c r="R743" s="29" t="str">
        <f t="shared" si="68"/>
        <v>1 train date (May-Aug)</v>
      </c>
      <c r="S743" s="29">
        <f t="shared" si="69"/>
        <v>1.0018126307383399</v>
      </c>
      <c r="T743" s="29">
        <f t="shared" si="70"/>
        <v>333609.22129370528</v>
      </c>
      <c r="U743" s="2">
        <f t="shared" si="71"/>
        <v>4.6991422518736876E-3</v>
      </c>
    </row>
    <row r="744" spans="1:21">
      <c r="A744">
        <v>150</v>
      </c>
      <c r="B744" s="1">
        <v>45930</v>
      </c>
      <c r="C744">
        <v>9</v>
      </c>
      <c r="D744">
        <v>24</v>
      </c>
      <c r="E744" t="s">
        <v>7</v>
      </c>
      <c r="F744" s="3">
        <v>333677.58681715885</v>
      </c>
      <c r="G744" s="3">
        <v>335184.3</v>
      </c>
      <c r="H744">
        <v>0</v>
      </c>
      <c r="I744" s="3">
        <v>-1506.7131828411366</v>
      </c>
      <c r="J744" s="3">
        <v>1506.7131828411366</v>
      </c>
      <c r="K744" s="2">
        <v>4.4951782730907599E-3</v>
      </c>
      <c r="L744" s="6">
        <v>-4.4951782730907599E-3</v>
      </c>
      <c r="M744" t="s">
        <v>22</v>
      </c>
      <c r="N744">
        <f>SUMIFS(Actuals!$F:$F,Actuals!$A:$A,$A744,Actuals!$D:$D,$D744,Actuals!$B:$B,EDATE($B744,-12))</f>
        <v>358443.9</v>
      </c>
      <c r="O744">
        <f>AVERAGE(SUMIFS(Actuals!$F:$F,Actuals!$A:$A,$A744,Actuals!$D:$D,$D744,Actuals!$B:$B,EOMONTH(DATE(2025,$C744-1,1),0))/SUMIFS(Actuals!$F:$F,Actuals!$A:$A,$A744,Actuals!$D:$D,$D744,Actuals!$B:$B,EOMONTH(DATE(2024,$C744-1,1),0)),
 SUMIFS(Actuals!$F:$F,Actuals!$A:$A,$A744,Actuals!$D:$D,$D744,Actuals!$B:$B,EOMONTH(DATE(2025,$C744-2,1),0))/SUMIFS(Actuals!$F:$F,Actuals!$A:$A,$A744,Actuals!$D:$D,$D744,Actuals!$B:$B,EOMONTH(DATE(2024,$C744-2,1),0)),
 SUMIFS(Actuals!$F:$F,Actuals!$A:$A,$A744,Actuals!$D:$D,$D744,Actuals!$B:$B,EOMONTH(DATE(2025,$C744-3,1),0))/SUMIFS(Actuals!$F:$F,Actuals!$A:$A,$A744,Actuals!$D:$D,$D744,Actuals!$B:$B,EOMONTH(DATE(2024,$C744-3,1),0))
)</f>
        <v>0.92684218120096473</v>
      </c>
      <c r="P744" s="29">
        <f t="shared" si="66"/>
        <v>332220.92611418053</v>
      </c>
      <c r="Q744" s="2">
        <f t="shared" si="67"/>
        <v>8.8410283113482813E-3</v>
      </c>
      <c r="R744" s="29" t="str">
        <f t="shared" si="68"/>
        <v>2 Test data (Sep-Nov)</v>
      </c>
      <c r="S744" s="29">
        <f t="shared" si="69"/>
        <v>1.0018126307383399</v>
      </c>
      <c r="T744" s="29">
        <f t="shared" si="70"/>
        <v>334282.42106771871</v>
      </c>
      <c r="U744" s="2">
        <f t="shared" si="71"/>
        <v>2.6906956330630073E-3</v>
      </c>
    </row>
    <row r="745" spans="1:21">
      <c r="A745">
        <v>150</v>
      </c>
      <c r="B745" s="1">
        <v>45961</v>
      </c>
      <c r="C745">
        <v>5</v>
      </c>
      <c r="D745">
        <v>24</v>
      </c>
      <c r="E745" t="s">
        <v>7</v>
      </c>
      <c r="F745" s="3">
        <v>336580.70708327804</v>
      </c>
      <c r="G745" s="3">
        <v>336889.8</v>
      </c>
      <c r="H745">
        <v>5</v>
      </c>
      <c r="I745" s="3">
        <v>-309.09291672194377</v>
      </c>
      <c r="J745" s="3">
        <v>309.09291672194377</v>
      </c>
      <c r="K745" s="2">
        <v>9.1748968571308404E-4</v>
      </c>
      <c r="L745" s="6">
        <v>-9.1748968571308404E-4</v>
      </c>
      <c r="M745" t="s">
        <v>22</v>
      </c>
      <c r="N745">
        <f>SUMIFS(Actuals!$F:$F,Actuals!$A:$A,$A745,Actuals!$D:$D,$D745,Actuals!$B:$B,EDATE($B745,-12))</f>
        <v>358866</v>
      </c>
      <c r="O745">
        <f>AVERAGE(SUMIFS(Actuals!$F:$F,Actuals!$A:$A,$A745,Actuals!$D:$D,$D745,Actuals!$B:$B,EOMONTH(DATE(2025,$C745-1,1),0))/SUMIFS(Actuals!$F:$F,Actuals!$A:$A,$A745,Actuals!$D:$D,$D745,Actuals!$B:$B,EOMONTH(DATE(2024,$C745-1,1),0)),
 SUMIFS(Actuals!$F:$F,Actuals!$A:$A,$A745,Actuals!$D:$D,$D745,Actuals!$B:$B,EOMONTH(DATE(2025,$C745-2,1),0))/SUMIFS(Actuals!$F:$F,Actuals!$A:$A,$A745,Actuals!$D:$D,$D745,Actuals!$B:$B,EOMONTH(DATE(2024,$C745-2,1),0)),
 SUMIFS(Actuals!$F:$F,Actuals!$A:$A,$A745,Actuals!$D:$D,$D745,Actuals!$B:$B,EOMONTH(DATE(2025,$C745-3,1),0))/SUMIFS(Actuals!$F:$F,Actuals!$A:$A,$A745,Actuals!$D:$D,$D745,Actuals!$B:$B,EOMONTH(DATE(2024,$C745-3,1),0))
)</f>
        <v>0.95782156761464543</v>
      </c>
      <c r="P745" s="29">
        <f t="shared" si="66"/>
        <v>343729.59468359733</v>
      </c>
      <c r="Q745" s="2">
        <f t="shared" si="67"/>
        <v>2.030276572219563E-2</v>
      </c>
      <c r="R745" s="29" t="str">
        <f t="shared" si="68"/>
        <v>1 train date (May-Aug)</v>
      </c>
      <c r="S745" s="29">
        <f t="shared" si="69"/>
        <v>1.0018126307383399</v>
      </c>
      <c r="T745" s="29">
        <f t="shared" si="70"/>
        <v>337190.80361886939</v>
      </c>
      <c r="U745" s="2">
        <f t="shared" si="71"/>
        <v>8.9347798262044936E-4</v>
      </c>
    </row>
    <row r="746" spans="1:21">
      <c r="A746">
        <v>150</v>
      </c>
      <c r="B746" s="1">
        <v>45961</v>
      </c>
      <c r="C746">
        <v>6</v>
      </c>
      <c r="D746">
        <v>24</v>
      </c>
      <c r="E746" t="s">
        <v>7</v>
      </c>
      <c r="F746" s="3">
        <v>337018.10409407667</v>
      </c>
      <c r="G746" s="3">
        <v>336889.8</v>
      </c>
      <c r="H746">
        <v>4</v>
      </c>
      <c r="I746" s="3">
        <v>128.30409407668049</v>
      </c>
      <c r="J746" s="3">
        <v>128.30409407668049</v>
      </c>
      <c r="K746" s="2">
        <v>3.8084885347279898E-4</v>
      </c>
      <c r="L746" s="6">
        <v>3.8084885347279898E-4</v>
      </c>
      <c r="M746" t="s">
        <v>22</v>
      </c>
      <c r="N746">
        <f>SUMIFS(Actuals!$F:$F,Actuals!$A:$A,$A746,Actuals!$D:$D,$D746,Actuals!$B:$B,EDATE($B746,-12))</f>
        <v>358866</v>
      </c>
      <c r="O746">
        <f>AVERAGE(SUMIFS(Actuals!$F:$F,Actuals!$A:$A,$A746,Actuals!$D:$D,$D746,Actuals!$B:$B,EOMONTH(DATE(2025,$C746-1,1),0))/SUMIFS(Actuals!$F:$F,Actuals!$A:$A,$A746,Actuals!$D:$D,$D746,Actuals!$B:$B,EOMONTH(DATE(2024,$C746-1,1),0)),
 SUMIFS(Actuals!$F:$F,Actuals!$A:$A,$A746,Actuals!$D:$D,$D746,Actuals!$B:$B,EOMONTH(DATE(2025,$C746-2,1),0))/SUMIFS(Actuals!$F:$F,Actuals!$A:$A,$A746,Actuals!$D:$D,$D746,Actuals!$B:$B,EOMONTH(DATE(2024,$C746-2,1),0)),
 SUMIFS(Actuals!$F:$F,Actuals!$A:$A,$A746,Actuals!$D:$D,$D746,Actuals!$B:$B,EOMONTH(DATE(2025,$C746-3,1),0))/SUMIFS(Actuals!$F:$F,Actuals!$A:$A,$A746,Actuals!$D:$D,$D746,Actuals!$B:$B,EOMONTH(DATE(2024,$C746-3,1),0))
)</f>
        <v>0.93484047608711063</v>
      </c>
      <c r="P746" s="29">
        <f t="shared" si="66"/>
        <v>335482.46229147702</v>
      </c>
      <c r="Q746" s="2">
        <f t="shared" si="67"/>
        <v>4.1774423224537321E-3</v>
      </c>
      <c r="R746" s="29" t="str">
        <f t="shared" si="68"/>
        <v>1 train date (May-Aug)</v>
      </c>
      <c r="S746" s="29">
        <f t="shared" si="69"/>
        <v>1.0018126307383399</v>
      </c>
      <c r="T746" s="29">
        <f t="shared" si="70"/>
        <v>337628.99346893461</v>
      </c>
      <c r="U746" s="2">
        <f t="shared" si="71"/>
        <v>2.1941699301511164E-3</v>
      </c>
    </row>
    <row r="747" spans="1:21">
      <c r="A747">
        <v>150</v>
      </c>
      <c r="B747" s="1">
        <v>45961</v>
      </c>
      <c r="C747">
        <v>7</v>
      </c>
      <c r="D747">
        <v>24</v>
      </c>
      <c r="E747" t="s">
        <v>7</v>
      </c>
      <c r="F747" s="3">
        <v>334418.12897953723</v>
      </c>
      <c r="G747" s="3">
        <v>336889.8</v>
      </c>
      <c r="H747">
        <v>3</v>
      </c>
      <c r="I747" s="3">
        <v>-2471.6710204627598</v>
      </c>
      <c r="J747" s="3">
        <v>2471.6710204627598</v>
      </c>
      <c r="K747" s="2">
        <v>7.3367345062473202E-3</v>
      </c>
      <c r="L747" s="6">
        <v>-7.3367345062473202E-3</v>
      </c>
      <c r="M747" t="s">
        <v>22</v>
      </c>
      <c r="N747">
        <f>SUMIFS(Actuals!$F:$F,Actuals!$A:$A,$A747,Actuals!$D:$D,$D747,Actuals!$B:$B,EDATE($B747,-12))</f>
        <v>358866</v>
      </c>
      <c r="O747">
        <f>AVERAGE(SUMIFS(Actuals!$F:$F,Actuals!$A:$A,$A747,Actuals!$D:$D,$D747,Actuals!$B:$B,EOMONTH(DATE(2025,$C747-1,1),0))/SUMIFS(Actuals!$F:$F,Actuals!$A:$A,$A747,Actuals!$D:$D,$D747,Actuals!$B:$B,EOMONTH(DATE(2024,$C747-1,1),0)),
 SUMIFS(Actuals!$F:$F,Actuals!$A:$A,$A747,Actuals!$D:$D,$D747,Actuals!$B:$B,EOMONTH(DATE(2025,$C747-2,1),0))/SUMIFS(Actuals!$F:$F,Actuals!$A:$A,$A747,Actuals!$D:$D,$D747,Actuals!$B:$B,EOMONTH(DATE(2024,$C747-2,1),0)),
 SUMIFS(Actuals!$F:$F,Actuals!$A:$A,$A747,Actuals!$D:$D,$D747,Actuals!$B:$B,EOMONTH(DATE(2025,$C747-3,1),0))/SUMIFS(Actuals!$F:$F,Actuals!$A:$A,$A747,Actuals!$D:$D,$D747,Actuals!$B:$B,EOMONTH(DATE(2024,$C747-3,1),0))
)</f>
        <v>0.93204777472854927</v>
      </c>
      <c r="P747" s="29">
        <f t="shared" si="66"/>
        <v>334480.25672573555</v>
      </c>
      <c r="Q747" s="2">
        <f t="shared" si="67"/>
        <v>7.1523188718222797E-3</v>
      </c>
      <c r="R747" s="29" t="str">
        <f t="shared" si="68"/>
        <v>1 train date (May-Aug)</v>
      </c>
      <c r="S747" s="29">
        <f t="shared" si="69"/>
        <v>1.0018126307383399</v>
      </c>
      <c r="T747" s="29">
        <f t="shared" si="70"/>
        <v>335024.30555958365</v>
      </c>
      <c r="U747" s="2">
        <f t="shared" si="71"/>
        <v>5.5374025583925061E-3</v>
      </c>
    </row>
    <row r="748" spans="1:21">
      <c r="A748">
        <v>150</v>
      </c>
      <c r="B748" s="1">
        <v>45961</v>
      </c>
      <c r="C748">
        <v>8</v>
      </c>
      <c r="D748">
        <v>24</v>
      </c>
      <c r="E748" t="s">
        <v>7</v>
      </c>
      <c r="F748" s="3">
        <v>332797.50285412266</v>
      </c>
      <c r="G748" s="3">
        <v>336889.8</v>
      </c>
      <c r="H748">
        <v>2</v>
      </c>
      <c r="I748" s="3">
        <v>-4092.2971458773245</v>
      </c>
      <c r="J748" s="3">
        <v>4092.2971458773245</v>
      </c>
      <c r="K748" s="2">
        <v>1.21472871718803E-2</v>
      </c>
      <c r="L748" s="6">
        <v>-1.21472871718803E-2</v>
      </c>
      <c r="M748" t="s">
        <v>22</v>
      </c>
      <c r="N748">
        <f>SUMIFS(Actuals!$F:$F,Actuals!$A:$A,$A748,Actuals!$D:$D,$D748,Actuals!$B:$B,EDATE($B748,-12))</f>
        <v>358866</v>
      </c>
      <c r="O748">
        <f>AVERAGE(SUMIFS(Actuals!$F:$F,Actuals!$A:$A,$A748,Actuals!$D:$D,$D748,Actuals!$B:$B,EOMONTH(DATE(2025,$C748-1,1),0))/SUMIFS(Actuals!$F:$F,Actuals!$A:$A,$A748,Actuals!$D:$D,$D748,Actuals!$B:$B,EOMONTH(DATE(2024,$C748-1,1),0)),
 SUMIFS(Actuals!$F:$F,Actuals!$A:$A,$A748,Actuals!$D:$D,$D748,Actuals!$B:$B,EOMONTH(DATE(2025,$C748-2,1),0))/SUMIFS(Actuals!$F:$F,Actuals!$A:$A,$A748,Actuals!$D:$D,$D748,Actuals!$B:$B,EOMONTH(DATE(2024,$C748-2,1),0)),
 SUMIFS(Actuals!$F:$F,Actuals!$A:$A,$A748,Actuals!$D:$D,$D748,Actuals!$B:$B,EOMONTH(DATE(2025,$C748-3,1),0))/SUMIFS(Actuals!$F:$F,Actuals!$A:$A,$A748,Actuals!$D:$D,$D748,Actuals!$B:$B,EOMONTH(DATE(2024,$C748-3,1),0))
)</f>
        <v>0.92903126884694121</v>
      </c>
      <c r="P748" s="29">
        <f t="shared" si="66"/>
        <v>333397.73532602639</v>
      </c>
      <c r="Q748" s="2">
        <f t="shared" si="67"/>
        <v>1.0365599296783686E-2</v>
      </c>
      <c r="R748" s="29" t="str">
        <f t="shared" si="68"/>
        <v>1 train date (May-Aug)</v>
      </c>
      <c r="S748" s="29">
        <f t="shared" si="69"/>
        <v>1.0018126307383399</v>
      </c>
      <c r="T748" s="29">
        <f t="shared" si="70"/>
        <v>333400.74183743884</v>
      </c>
      <c r="U748" s="2">
        <f t="shared" si="71"/>
        <v>1.035667497965552E-2</v>
      </c>
    </row>
    <row r="749" spans="1:21">
      <c r="A749">
        <v>150</v>
      </c>
      <c r="B749" s="1">
        <v>45961</v>
      </c>
      <c r="C749">
        <v>9</v>
      </c>
      <c r="D749">
        <v>24</v>
      </c>
      <c r="E749" t="s">
        <v>7</v>
      </c>
      <c r="F749" s="3">
        <v>333413.46608879493</v>
      </c>
      <c r="G749" s="3">
        <v>336889.8</v>
      </c>
      <c r="H749">
        <v>1</v>
      </c>
      <c r="I749" s="3">
        <v>-3476.3339112050598</v>
      </c>
      <c r="J749" s="3">
        <v>3476.3339112050598</v>
      </c>
      <c r="K749" s="2">
        <v>1.0318905206406E-2</v>
      </c>
      <c r="L749" s="6">
        <v>-1.0318905206406E-2</v>
      </c>
      <c r="M749" t="s">
        <v>22</v>
      </c>
      <c r="N749">
        <f>SUMIFS(Actuals!$F:$F,Actuals!$A:$A,$A749,Actuals!$D:$D,$D749,Actuals!$B:$B,EDATE($B749,-12))</f>
        <v>358866</v>
      </c>
      <c r="O749">
        <f>AVERAGE(SUMIFS(Actuals!$F:$F,Actuals!$A:$A,$A749,Actuals!$D:$D,$D749,Actuals!$B:$B,EOMONTH(DATE(2025,$C749-1,1),0))/SUMIFS(Actuals!$F:$F,Actuals!$A:$A,$A749,Actuals!$D:$D,$D749,Actuals!$B:$B,EOMONTH(DATE(2024,$C749-1,1),0)),
 SUMIFS(Actuals!$F:$F,Actuals!$A:$A,$A749,Actuals!$D:$D,$D749,Actuals!$B:$B,EOMONTH(DATE(2025,$C749-2,1),0))/SUMIFS(Actuals!$F:$F,Actuals!$A:$A,$A749,Actuals!$D:$D,$D749,Actuals!$B:$B,EOMONTH(DATE(2024,$C749-2,1),0)),
 SUMIFS(Actuals!$F:$F,Actuals!$A:$A,$A749,Actuals!$D:$D,$D749,Actuals!$B:$B,EOMONTH(DATE(2025,$C749-3,1),0))/SUMIFS(Actuals!$F:$F,Actuals!$A:$A,$A749,Actuals!$D:$D,$D749,Actuals!$B:$B,EOMONTH(DATE(2024,$C749-3,1),0))
)</f>
        <v>0.92684218120096473</v>
      </c>
      <c r="P749" s="29">
        <f t="shared" si="66"/>
        <v>332612.14619886543</v>
      </c>
      <c r="Q749" s="2">
        <f t="shared" si="67"/>
        <v>1.2697486837341334E-2</v>
      </c>
      <c r="R749" s="29" t="str">
        <f t="shared" si="68"/>
        <v>2 Test data (Sep-Nov)</v>
      </c>
      <c r="S749" s="29">
        <f t="shared" si="69"/>
        <v>1.0018126307383399</v>
      </c>
      <c r="T749" s="29">
        <f t="shared" si="70"/>
        <v>334017.82158600393</v>
      </c>
      <c r="U749" s="2">
        <f t="shared" si="71"/>
        <v>8.5249788328291744E-3</v>
      </c>
    </row>
    <row r="750" spans="1:21">
      <c r="A750">
        <v>150</v>
      </c>
      <c r="B750" s="1">
        <v>45961</v>
      </c>
      <c r="C750">
        <v>10</v>
      </c>
      <c r="D750">
        <v>24</v>
      </c>
      <c r="E750" t="s">
        <v>7</v>
      </c>
      <c r="F750" s="3">
        <v>334875.83803391561</v>
      </c>
      <c r="G750" s="3">
        <v>336889.8</v>
      </c>
      <c r="H750">
        <v>0</v>
      </c>
      <c r="I750" s="3">
        <v>-2013.9619660843746</v>
      </c>
      <c r="J750" s="3">
        <v>2013.9619660843746</v>
      </c>
      <c r="K750" s="2">
        <v>5.9781031247736604E-3</v>
      </c>
      <c r="L750" s="6">
        <v>-5.9781031247736604E-3</v>
      </c>
      <c r="M750" t="s">
        <v>22</v>
      </c>
      <c r="N750">
        <f>SUMIFS(Actuals!$F:$F,Actuals!$A:$A,$A750,Actuals!$D:$D,$D750,Actuals!$B:$B,EDATE($B750,-12))</f>
        <v>358866</v>
      </c>
      <c r="O750">
        <f>AVERAGE(SUMIFS(Actuals!$F:$F,Actuals!$A:$A,$A750,Actuals!$D:$D,$D750,Actuals!$B:$B,EOMONTH(DATE(2025,$C750-1,1),0))/SUMIFS(Actuals!$F:$F,Actuals!$A:$A,$A750,Actuals!$D:$D,$D750,Actuals!$B:$B,EOMONTH(DATE(2024,$C750-1,1),0)),
 SUMIFS(Actuals!$F:$F,Actuals!$A:$A,$A750,Actuals!$D:$D,$D750,Actuals!$B:$B,EOMONTH(DATE(2025,$C750-2,1),0))/SUMIFS(Actuals!$F:$F,Actuals!$A:$A,$A750,Actuals!$D:$D,$D750,Actuals!$B:$B,EOMONTH(DATE(2024,$C750-2,1),0)),
 SUMIFS(Actuals!$F:$F,Actuals!$A:$A,$A750,Actuals!$D:$D,$D750,Actuals!$B:$B,EOMONTH(DATE(2025,$C750-3,1),0))/SUMIFS(Actuals!$F:$F,Actuals!$A:$A,$A750,Actuals!$D:$D,$D750,Actuals!$B:$B,EOMONTH(DATE(2024,$C750-3,1),0))
)</f>
        <v>0.92894554197547163</v>
      </c>
      <c r="P750" s="29">
        <f t="shared" si="66"/>
        <v>333366.97086656961</v>
      </c>
      <c r="Q750" s="2">
        <f t="shared" si="67"/>
        <v>1.0456918355588029E-2</v>
      </c>
      <c r="R750" s="29" t="str">
        <f t="shared" si="68"/>
        <v>2 Test data (Sep-Nov)</v>
      </c>
      <c r="S750" s="29">
        <f t="shared" si="69"/>
        <v>1.0018126307383399</v>
      </c>
      <c r="T750" s="29">
        <f t="shared" si="70"/>
        <v>335482.84427146323</v>
      </c>
      <c r="U750" s="2">
        <f t="shared" si="71"/>
        <v>4.1763084799146871E-3</v>
      </c>
    </row>
    <row r="751" spans="1:21">
      <c r="A751">
        <v>150</v>
      </c>
      <c r="B751" s="1">
        <v>45991</v>
      </c>
      <c r="C751">
        <v>5</v>
      </c>
      <c r="D751">
        <v>24</v>
      </c>
      <c r="E751" t="s">
        <v>7</v>
      </c>
      <c r="F751" s="3">
        <v>336592.2567611605</v>
      </c>
      <c r="G751" s="3">
        <v>337292.10000000003</v>
      </c>
      <c r="H751">
        <v>6</v>
      </c>
      <c r="I751" s="3">
        <v>-699.84323883953039</v>
      </c>
      <c r="J751" s="3">
        <v>699.84323883953039</v>
      </c>
      <c r="K751" s="2">
        <v>2.0748877274016498E-3</v>
      </c>
      <c r="L751" s="6">
        <v>-2.0748877274016498E-3</v>
      </c>
      <c r="M751" t="s">
        <v>22</v>
      </c>
      <c r="N751">
        <f>SUMIFS(Actuals!$F:$F,Actuals!$A:$A,$A751,Actuals!$D:$D,$D751,Actuals!$B:$B,EDATE($B751,-12))</f>
        <v>358710.3</v>
      </c>
      <c r="O751">
        <f>AVERAGE(SUMIFS(Actuals!$F:$F,Actuals!$A:$A,$A751,Actuals!$D:$D,$D751,Actuals!$B:$B,EOMONTH(DATE(2025,$C751-1,1),0))/SUMIFS(Actuals!$F:$F,Actuals!$A:$A,$A751,Actuals!$D:$D,$D751,Actuals!$B:$B,EOMONTH(DATE(2024,$C751-1,1),0)),
 SUMIFS(Actuals!$F:$F,Actuals!$A:$A,$A751,Actuals!$D:$D,$D751,Actuals!$B:$B,EOMONTH(DATE(2025,$C751-2,1),0))/SUMIFS(Actuals!$F:$F,Actuals!$A:$A,$A751,Actuals!$D:$D,$D751,Actuals!$B:$B,EOMONTH(DATE(2024,$C751-2,1),0)),
 SUMIFS(Actuals!$F:$F,Actuals!$A:$A,$A751,Actuals!$D:$D,$D751,Actuals!$B:$B,EOMONTH(DATE(2025,$C751-3,1),0))/SUMIFS(Actuals!$F:$F,Actuals!$A:$A,$A751,Actuals!$D:$D,$D751,Actuals!$B:$B,EOMONTH(DATE(2024,$C751-3,1),0))
)</f>
        <v>0.95782156761464543</v>
      </c>
      <c r="P751" s="29">
        <f t="shared" si="66"/>
        <v>343580.46186551976</v>
      </c>
      <c r="Q751" s="2">
        <f t="shared" si="67"/>
        <v>1.8643667804611255E-2</v>
      </c>
      <c r="R751" s="29" t="str">
        <f t="shared" si="68"/>
        <v>1 train date (May-Aug)</v>
      </c>
      <c r="S751" s="29">
        <f t="shared" si="69"/>
        <v>1.0018126307383399</v>
      </c>
      <c r="T751" s="29">
        <f t="shared" si="70"/>
        <v>337202.374232053</v>
      </c>
      <c r="U751" s="2">
        <f t="shared" si="71"/>
        <v>2.6601799433498415E-4</v>
      </c>
    </row>
    <row r="752" spans="1:21">
      <c r="A752">
        <v>150</v>
      </c>
      <c r="B752" s="1">
        <v>45991</v>
      </c>
      <c r="C752">
        <v>6</v>
      </c>
      <c r="D752">
        <v>24</v>
      </c>
      <c r="E752" t="s">
        <v>7</v>
      </c>
      <c r="F752" s="3">
        <v>336954.27262841404</v>
      </c>
      <c r="G752" s="3">
        <v>337292.10000000003</v>
      </c>
      <c r="H752">
        <v>5</v>
      </c>
      <c r="I752" s="3">
        <v>-337.82737158599775</v>
      </c>
      <c r="J752" s="3">
        <v>337.82737158599775</v>
      </c>
      <c r="K752" s="2">
        <v>1.00158696745639E-3</v>
      </c>
      <c r="L752" s="6">
        <v>-1.00158696745639E-3</v>
      </c>
      <c r="M752" t="s">
        <v>22</v>
      </c>
      <c r="N752">
        <f>SUMIFS(Actuals!$F:$F,Actuals!$A:$A,$A752,Actuals!$D:$D,$D752,Actuals!$B:$B,EDATE($B752,-12))</f>
        <v>358710.3</v>
      </c>
      <c r="O752">
        <f>AVERAGE(SUMIFS(Actuals!$F:$F,Actuals!$A:$A,$A752,Actuals!$D:$D,$D752,Actuals!$B:$B,EOMONTH(DATE(2025,$C752-1,1),0))/SUMIFS(Actuals!$F:$F,Actuals!$A:$A,$A752,Actuals!$D:$D,$D752,Actuals!$B:$B,EOMONTH(DATE(2024,$C752-1,1),0)),
 SUMIFS(Actuals!$F:$F,Actuals!$A:$A,$A752,Actuals!$D:$D,$D752,Actuals!$B:$B,EOMONTH(DATE(2025,$C752-2,1),0))/SUMIFS(Actuals!$F:$F,Actuals!$A:$A,$A752,Actuals!$D:$D,$D752,Actuals!$B:$B,EOMONTH(DATE(2024,$C752-2,1),0)),
 SUMIFS(Actuals!$F:$F,Actuals!$A:$A,$A752,Actuals!$D:$D,$D752,Actuals!$B:$B,EOMONTH(DATE(2025,$C752-3,1),0))/SUMIFS(Actuals!$F:$F,Actuals!$A:$A,$A752,Actuals!$D:$D,$D752,Actuals!$B:$B,EOMONTH(DATE(2024,$C752-3,1),0))
)</f>
        <v>0.93484047608711063</v>
      </c>
      <c r="P752" s="29">
        <f t="shared" si="66"/>
        <v>335336.90762935026</v>
      </c>
      <c r="Q752" s="2">
        <f t="shared" si="67"/>
        <v>5.7967333674573945E-3</v>
      </c>
      <c r="R752" s="29" t="str">
        <f t="shared" si="68"/>
        <v>1 train date (May-Aug)</v>
      </c>
      <c r="S752" s="29">
        <f t="shared" si="69"/>
        <v>1.0018126307383399</v>
      </c>
      <c r="T752" s="29">
        <f t="shared" si="70"/>
        <v>337565.04630039528</v>
      </c>
      <c r="U752" s="2">
        <f t="shared" si="71"/>
        <v>8.0922826355921324E-4</v>
      </c>
    </row>
    <row r="753" spans="1:21">
      <c r="A753">
        <v>150</v>
      </c>
      <c r="B753" s="1">
        <v>45991</v>
      </c>
      <c r="C753">
        <v>7</v>
      </c>
      <c r="D753">
        <v>24</v>
      </c>
      <c r="E753" t="s">
        <v>7</v>
      </c>
      <c r="F753" s="3">
        <v>334296.11363921402</v>
      </c>
      <c r="G753" s="3">
        <v>337292.10000000003</v>
      </c>
      <c r="H753">
        <v>4</v>
      </c>
      <c r="I753" s="3">
        <v>-2995.986360786017</v>
      </c>
      <c r="J753" s="3">
        <v>2995.986360786017</v>
      </c>
      <c r="K753" s="2">
        <v>8.8824682249777492E-3</v>
      </c>
      <c r="L753" s="6">
        <v>-8.8824682249777492E-3</v>
      </c>
      <c r="M753" t="s">
        <v>22</v>
      </c>
      <c r="N753">
        <f>SUMIFS(Actuals!$F:$F,Actuals!$A:$A,$A753,Actuals!$D:$D,$D753,Actuals!$B:$B,EDATE($B753,-12))</f>
        <v>358710.3</v>
      </c>
      <c r="O753">
        <f>AVERAGE(SUMIFS(Actuals!$F:$F,Actuals!$A:$A,$A753,Actuals!$D:$D,$D753,Actuals!$B:$B,EOMONTH(DATE(2025,$C753-1,1),0))/SUMIFS(Actuals!$F:$F,Actuals!$A:$A,$A753,Actuals!$D:$D,$D753,Actuals!$B:$B,EOMONTH(DATE(2024,$C753-1,1),0)),
 SUMIFS(Actuals!$F:$F,Actuals!$A:$A,$A753,Actuals!$D:$D,$D753,Actuals!$B:$B,EOMONTH(DATE(2025,$C753-2,1),0))/SUMIFS(Actuals!$F:$F,Actuals!$A:$A,$A753,Actuals!$D:$D,$D753,Actuals!$B:$B,EOMONTH(DATE(2024,$C753-2,1),0)),
 SUMIFS(Actuals!$F:$F,Actuals!$A:$A,$A753,Actuals!$D:$D,$D753,Actuals!$B:$B,EOMONTH(DATE(2025,$C753-3,1),0))/SUMIFS(Actuals!$F:$F,Actuals!$A:$A,$A753,Actuals!$D:$D,$D753,Actuals!$B:$B,EOMONTH(DATE(2024,$C753-3,1),0))
)</f>
        <v>0.93204777472854927</v>
      </c>
      <c r="P753" s="29">
        <f t="shared" si="66"/>
        <v>334335.1368872103</v>
      </c>
      <c r="Q753" s="2">
        <f t="shared" si="67"/>
        <v>8.766772517914679E-3</v>
      </c>
      <c r="R753" s="29" t="str">
        <f t="shared" si="68"/>
        <v>1 train date (May-Aug)</v>
      </c>
      <c r="S753" s="29">
        <f t="shared" si="69"/>
        <v>1.0018126307383399</v>
      </c>
      <c r="T753" s="29">
        <f t="shared" si="70"/>
        <v>334902.06905050401</v>
      </c>
      <c r="U753" s="2">
        <f t="shared" si="71"/>
        <v>7.0859381215748118E-3</v>
      </c>
    </row>
    <row r="754" spans="1:21">
      <c r="A754">
        <v>150</v>
      </c>
      <c r="B754" s="1">
        <v>45991</v>
      </c>
      <c r="C754">
        <v>8</v>
      </c>
      <c r="D754">
        <v>24</v>
      </c>
      <c r="E754" t="s">
        <v>7</v>
      </c>
      <c r="F754" s="3">
        <v>332602.40700061381</v>
      </c>
      <c r="G754" s="3">
        <v>337292.10000000003</v>
      </c>
      <c r="H754">
        <v>3</v>
      </c>
      <c r="I754" s="3">
        <v>-4689.6929993862286</v>
      </c>
      <c r="J754" s="3">
        <v>4689.6929993862286</v>
      </c>
      <c r="K754" s="2">
        <v>1.39039514989714E-2</v>
      </c>
      <c r="L754" s="6">
        <v>-1.39039514989714E-2</v>
      </c>
      <c r="M754" t="s">
        <v>22</v>
      </c>
      <c r="N754">
        <f>SUMIFS(Actuals!$F:$F,Actuals!$A:$A,$A754,Actuals!$D:$D,$D754,Actuals!$B:$B,EDATE($B754,-12))</f>
        <v>358710.3</v>
      </c>
      <c r="O754">
        <f>AVERAGE(SUMIFS(Actuals!$F:$F,Actuals!$A:$A,$A754,Actuals!$D:$D,$D754,Actuals!$B:$B,EOMONTH(DATE(2025,$C754-1,1),0))/SUMIFS(Actuals!$F:$F,Actuals!$A:$A,$A754,Actuals!$D:$D,$D754,Actuals!$B:$B,EOMONTH(DATE(2024,$C754-1,1),0)),
 SUMIFS(Actuals!$F:$F,Actuals!$A:$A,$A754,Actuals!$D:$D,$D754,Actuals!$B:$B,EOMONTH(DATE(2025,$C754-2,1),0))/SUMIFS(Actuals!$F:$F,Actuals!$A:$A,$A754,Actuals!$D:$D,$D754,Actuals!$B:$B,EOMONTH(DATE(2024,$C754-2,1),0)),
 SUMIFS(Actuals!$F:$F,Actuals!$A:$A,$A754,Actuals!$D:$D,$D754,Actuals!$B:$B,EOMONTH(DATE(2025,$C754-3,1),0))/SUMIFS(Actuals!$F:$F,Actuals!$A:$A,$A754,Actuals!$D:$D,$D754,Actuals!$B:$B,EOMONTH(DATE(2024,$C754-3,1),0))
)</f>
        <v>0.92903126884694121</v>
      </c>
      <c r="P754" s="29">
        <f t="shared" si="66"/>
        <v>333253.08515746694</v>
      </c>
      <c r="Q754" s="2">
        <f t="shared" si="67"/>
        <v>1.1974827879256878E-2</v>
      </c>
      <c r="R754" s="29" t="str">
        <f t="shared" si="68"/>
        <v>1 train date (May-Aug)</v>
      </c>
      <c r="S754" s="29">
        <f t="shared" si="69"/>
        <v>1.0018126307383399</v>
      </c>
      <c r="T754" s="29">
        <f t="shared" si="70"/>
        <v>333205.29234718898</v>
      </c>
      <c r="U754" s="2">
        <f t="shared" si="71"/>
        <v>1.2116523490502901E-2</v>
      </c>
    </row>
    <row r="755" spans="1:21">
      <c r="A755">
        <v>150</v>
      </c>
      <c r="B755" s="1">
        <v>45991</v>
      </c>
      <c r="C755">
        <v>9</v>
      </c>
      <c r="D755">
        <v>24</v>
      </c>
      <c r="E755" t="s">
        <v>7</v>
      </c>
      <c r="F755" s="3">
        <v>333165.85290595377</v>
      </c>
      <c r="G755" s="3">
        <v>337292.10000000003</v>
      </c>
      <c r="H755">
        <v>2</v>
      </c>
      <c r="I755" s="3">
        <v>-4126.2470940462663</v>
      </c>
      <c r="J755" s="3">
        <v>4126.2470940462663</v>
      </c>
      <c r="K755" s="2">
        <v>1.2233453122816301E-2</v>
      </c>
      <c r="L755" s="6">
        <v>-1.2233453122816301E-2</v>
      </c>
      <c r="M755" t="s">
        <v>22</v>
      </c>
      <c r="N755">
        <f>SUMIFS(Actuals!$F:$F,Actuals!$A:$A,$A755,Actuals!$D:$D,$D755,Actuals!$B:$B,EDATE($B755,-12))</f>
        <v>358710.3</v>
      </c>
      <c r="O755">
        <f>AVERAGE(SUMIFS(Actuals!$F:$F,Actuals!$A:$A,$A755,Actuals!$D:$D,$D755,Actuals!$B:$B,EOMONTH(DATE(2025,$C755-1,1),0))/SUMIFS(Actuals!$F:$F,Actuals!$A:$A,$A755,Actuals!$D:$D,$D755,Actuals!$B:$B,EOMONTH(DATE(2024,$C755-1,1),0)),
 SUMIFS(Actuals!$F:$F,Actuals!$A:$A,$A755,Actuals!$D:$D,$D755,Actuals!$B:$B,EOMONTH(DATE(2025,$C755-2,1),0))/SUMIFS(Actuals!$F:$F,Actuals!$A:$A,$A755,Actuals!$D:$D,$D755,Actuals!$B:$B,EOMONTH(DATE(2024,$C755-2,1),0)),
 SUMIFS(Actuals!$F:$F,Actuals!$A:$A,$A755,Actuals!$D:$D,$D755,Actuals!$B:$B,EOMONTH(DATE(2025,$C755-3,1),0))/SUMIFS(Actuals!$F:$F,Actuals!$A:$A,$A755,Actuals!$D:$D,$D755,Actuals!$B:$B,EOMONTH(DATE(2024,$C755-3,1),0))
)</f>
        <v>0.92684218120096473</v>
      </c>
      <c r="P755" s="29">
        <f t="shared" si="66"/>
        <v>332467.8368712524</v>
      </c>
      <c r="Q755" s="2">
        <f t="shared" si="67"/>
        <v>1.4302923574989272E-2</v>
      </c>
      <c r="R755" s="29" t="str">
        <f t="shared" si="68"/>
        <v>2 Test data (Sep-Nov)</v>
      </c>
      <c r="S755" s="29">
        <f t="shared" si="69"/>
        <v>1.0018126307383399</v>
      </c>
      <c r="T755" s="29">
        <f t="shared" si="70"/>
        <v>333769.75957189634</v>
      </c>
      <c r="U755" s="2">
        <f t="shared" si="71"/>
        <v>1.0442997117642816E-2</v>
      </c>
    </row>
    <row r="756" spans="1:21">
      <c r="A756">
        <v>150</v>
      </c>
      <c r="B756" s="1">
        <v>45991</v>
      </c>
      <c r="C756">
        <v>10</v>
      </c>
      <c r="D756">
        <v>24</v>
      </c>
      <c r="E756" t="s">
        <v>7</v>
      </c>
      <c r="F756" s="3">
        <v>334586.65494071145</v>
      </c>
      <c r="G756" s="3">
        <v>337292.10000000003</v>
      </c>
      <c r="H756">
        <v>1</v>
      </c>
      <c r="I756" s="3">
        <v>-2705.4450592885842</v>
      </c>
      <c r="J756" s="3">
        <v>2705.4450592885842</v>
      </c>
      <c r="K756" s="2">
        <v>8.0210744908895994E-3</v>
      </c>
      <c r="L756" s="6">
        <v>-8.0210744908895994E-3</v>
      </c>
      <c r="M756" t="s">
        <v>22</v>
      </c>
      <c r="N756">
        <f>SUMIFS(Actuals!$F:$F,Actuals!$A:$A,$A756,Actuals!$D:$D,$D756,Actuals!$B:$B,EDATE($B756,-12))</f>
        <v>358710.3</v>
      </c>
      <c r="O756">
        <f>AVERAGE(SUMIFS(Actuals!$F:$F,Actuals!$A:$A,$A756,Actuals!$D:$D,$D756,Actuals!$B:$B,EOMONTH(DATE(2025,$C756-1,1),0))/SUMIFS(Actuals!$F:$F,Actuals!$A:$A,$A756,Actuals!$D:$D,$D756,Actuals!$B:$B,EOMONTH(DATE(2024,$C756-1,1),0)),
 SUMIFS(Actuals!$F:$F,Actuals!$A:$A,$A756,Actuals!$D:$D,$D756,Actuals!$B:$B,EOMONTH(DATE(2025,$C756-2,1),0))/SUMIFS(Actuals!$F:$F,Actuals!$A:$A,$A756,Actuals!$D:$D,$D756,Actuals!$B:$B,EOMONTH(DATE(2024,$C756-2,1),0)),
 SUMIFS(Actuals!$F:$F,Actuals!$A:$A,$A756,Actuals!$D:$D,$D756,Actuals!$B:$B,EOMONTH(DATE(2025,$C756-3,1),0))/SUMIFS(Actuals!$F:$F,Actuals!$A:$A,$A756,Actuals!$D:$D,$D756,Actuals!$B:$B,EOMONTH(DATE(2024,$C756-3,1),0))
)</f>
        <v>0.92894554197547163</v>
      </c>
      <c r="P756" s="29">
        <f t="shared" si="66"/>
        <v>333222.33404568402</v>
      </c>
      <c r="Q756" s="2">
        <f t="shared" si="67"/>
        <v>1.2065998445608454E-2</v>
      </c>
      <c r="R756" s="29" t="str">
        <f t="shared" si="68"/>
        <v>2 Test data (Sep-Nov)</v>
      </c>
      <c r="S756" s="29">
        <f t="shared" si="69"/>
        <v>1.0018126307383399</v>
      </c>
      <c r="T756" s="29">
        <f t="shared" si="70"/>
        <v>335193.1369960953</v>
      </c>
      <c r="U756" s="2">
        <f t="shared" si="71"/>
        <v>6.2229829987264246E-3</v>
      </c>
    </row>
    <row r="757" spans="1:21">
      <c r="A757">
        <v>150</v>
      </c>
      <c r="B757" s="1">
        <v>45991</v>
      </c>
      <c r="C757">
        <v>11</v>
      </c>
      <c r="D757">
        <v>24</v>
      </c>
      <c r="E757" t="s">
        <v>7</v>
      </c>
      <c r="F757" s="3">
        <v>336373.4399789974</v>
      </c>
      <c r="G757" s="3">
        <v>337292.10000000003</v>
      </c>
      <c r="H757">
        <v>0</v>
      </c>
      <c r="I757" s="3">
        <v>-918.66002100263722</v>
      </c>
      <c r="J757" s="3">
        <v>918.66002100263722</v>
      </c>
      <c r="K757" s="2">
        <v>2.72363337594517E-3</v>
      </c>
      <c r="L757" s="6">
        <v>-2.72363337594517E-3</v>
      </c>
      <c r="M757" t="s">
        <v>22</v>
      </c>
      <c r="N757">
        <f>SUMIFS(Actuals!$F:$F,Actuals!$A:$A,$A757,Actuals!$D:$D,$D757,Actuals!$B:$B,EDATE($B757,-12))</f>
        <v>358710.3</v>
      </c>
      <c r="O757">
        <f>AVERAGE(SUMIFS(Actuals!$F:$F,Actuals!$A:$A,$A757,Actuals!$D:$D,$D757,Actuals!$B:$B,EOMONTH(DATE(2025,$C757-1,1),0))/SUMIFS(Actuals!$F:$F,Actuals!$A:$A,$A757,Actuals!$D:$D,$D757,Actuals!$B:$B,EOMONTH(DATE(2024,$C757-1,1),0)),
 SUMIFS(Actuals!$F:$F,Actuals!$A:$A,$A757,Actuals!$D:$D,$D757,Actuals!$B:$B,EOMONTH(DATE(2025,$C757-2,1),0))/SUMIFS(Actuals!$F:$F,Actuals!$A:$A,$A757,Actuals!$D:$D,$D757,Actuals!$B:$B,EOMONTH(DATE(2024,$C757-2,1),0)),
 SUMIFS(Actuals!$F:$F,Actuals!$A:$A,$A757,Actuals!$D:$D,$D757,Actuals!$B:$B,EOMONTH(DATE(2025,$C757-3,1),0))/SUMIFS(Actuals!$F:$F,Actuals!$A:$A,$A757,Actuals!$D:$D,$D757,Actuals!$B:$B,EOMONTH(DATE(2024,$C757-3,1),0))
)</f>
        <v>0.93321982328342379</v>
      </c>
      <c r="P757" s="29">
        <f t="shared" si="66"/>
        <v>334755.56277594389</v>
      </c>
      <c r="Q757" s="2">
        <f t="shared" si="67"/>
        <v>7.5202983528405813E-3</v>
      </c>
      <c r="R757" s="29" t="str">
        <f t="shared" si="68"/>
        <v>2 Test data (Sep-Nov)</v>
      </c>
      <c r="S757" s="29">
        <f t="shared" si="69"/>
        <v>1.0018126307383399</v>
      </c>
      <c r="T757" s="29">
        <f t="shared" si="70"/>
        <v>336983.16081586445</v>
      </c>
      <c r="U757" s="2">
        <f t="shared" si="71"/>
        <v>9.1593957918250301E-4</v>
      </c>
    </row>
    <row r="758" spans="1:21">
      <c r="A758">
        <v>2370</v>
      </c>
      <c r="B758" s="1">
        <v>45808</v>
      </c>
      <c r="C758">
        <v>5</v>
      </c>
      <c r="D758">
        <v>24</v>
      </c>
      <c r="E758" t="s">
        <v>7</v>
      </c>
      <c r="F758" s="3">
        <v>14428.3905</v>
      </c>
      <c r="G758" s="3">
        <v>15424.2</v>
      </c>
      <c r="H758">
        <v>0</v>
      </c>
      <c r="I758" s="3">
        <v>-995.80950000000121</v>
      </c>
      <c r="J758" s="3">
        <v>995.80950000000121</v>
      </c>
      <c r="K758" s="2">
        <v>6.4561500758548301E-2</v>
      </c>
      <c r="L758" s="6">
        <v>-6.4561500758548301E-2</v>
      </c>
      <c r="M758" t="s">
        <v>26</v>
      </c>
      <c r="N758">
        <f>SUMIFS(Actuals!$F:$F,Actuals!$A:$A,$A758,Actuals!$D:$D,$D758,Actuals!$B:$B,EDATE($B758,-12))</f>
        <v>9960.3000000000011</v>
      </c>
      <c r="O758">
        <f>AVERAGE(SUMIFS(Actuals!$F:$F,Actuals!$A:$A,$A758,Actuals!$D:$D,$D758,Actuals!$B:$B,EOMONTH(DATE(2025,$C758-1,1),0))/SUMIFS(Actuals!$F:$F,Actuals!$A:$A,$A758,Actuals!$D:$D,$D758,Actuals!$B:$B,EOMONTH(DATE(2024,$C758-1,1),0)),
 SUMIFS(Actuals!$F:$F,Actuals!$A:$A,$A758,Actuals!$D:$D,$D758,Actuals!$B:$B,EOMONTH(DATE(2025,$C758-2,1),0))/SUMIFS(Actuals!$F:$F,Actuals!$A:$A,$A758,Actuals!$D:$D,$D758,Actuals!$B:$B,EOMONTH(DATE(2024,$C758-2,1),0)),
 SUMIFS(Actuals!$F:$F,Actuals!$A:$A,$A758,Actuals!$D:$D,$D758,Actuals!$B:$B,EOMONTH(DATE(2025,$C758-3,1),0))/SUMIFS(Actuals!$F:$F,Actuals!$A:$A,$A758,Actuals!$D:$D,$D758,Actuals!$B:$B,EOMONTH(DATE(2024,$C758-3,1),0))
)</f>
        <v>1.2961661158475342</v>
      </c>
      <c r="P758" s="29">
        <f t="shared" si="66"/>
        <v>12910.203363676195</v>
      </c>
      <c r="Q758" s="2">
        <f t="shared" si="67"/>
        <v>0.16299040704372383</v>
      </c>
      <c r="R758" s="29" t="str">
        <f t="shared" si="68"/>
        <v>1 train date (May-Aug)</v>
      </c>
      <c r="S758" s="29">
        <f t="shared" si="69"/>
        <v>1.1836764017367896</v>
      </c>
      <c r="T758" s="29">
        <f t="shared" si="70"/>
        <v>17078.545349893277</v>
      </c>
      <c r="U758" s="2">
        <f t="shared" si="71"/>
        <v>0.10725647682818401</v>
      </c>
    </row>
    <row r="759" spans="1:21">
      <c r="A759">
        <v>2370</v>
      </c>
      <c r="B759" s="1">
        <v>45838</v>
      </c>
      <c r="C759">
        <v>5</v>
      </c>
      <c r="D759">
        <v>24</v>
      </c>
      <c r="E759" t="s">
        <v>7</v>
      </c>
      <c r="F759" s="3">
        <v>13923.396832499999</v>
      </c>
      <c r="G759" s="3">
        <v>15813</v>
      </c>
      <c r="H759">
        <v>1</v>
      </c>
      <c r="I759" s="3">
        <v>-1889.6031675000013</v>
      </c>
      <c r="J759" s="3">
        <v>1889.6031675000013</v>
      </c>
      <c r="K759" s="2">
        <v>0.119496817017644</v>
      </c>
      <c r="L759" s="6">
        <v>-0.119496817017644</v>
      </c>
      <c r="M759" t="s">
        <v>26</v>
      </c>
      <c r="N759">
        <f>SUMIFS(Actuals!$F:$F,Actuals!$A:$A,$A759,Actuals!$D:$D,$D759,Actuals!$B:$B,EDATE($B759,-12))</f>
        <v>10877.4</v>
      </c>
      <c r="O759">
        <f>AVERAGE(SUMIFS(Actuals!$F:$F,Actuals!$A:$A,$A759,Actuals!$D:$D,$D759,Actuals!$B:$B,EOMONTH(DATE(2025,$C759-1,1),0))/SUMIFS(Actuals!$F:$F,Actuals!$A:$A,$A759,Actuals!$D:$D,$D759,Actuals!$B:$B,EOMONTH(DATE(2024,$C759-1,1),0)),
 SUMIFS(Actuals!$F:$F,Actuals!$A:$A,$A759,Actuals!$D:$D,$D759,Actuals!$B:$B,EOMONTH(DATE(2025,$C759-2,1),0))/SUMIFS(Actuals!$F:$F,Actuals!$A:$A,$A759,Actuals!$D:$D,$D759,Actuals!$B:$B,EOMONTH(DATE(2024,$C759-2,1),0)),
 SUMIFS(Actuals!$F:$F,Actuals!$A:$A,$A759,Actuals!$D:$D,$D759,Actuals!$B:$B,EOMONTH(DATE(2025,$C759-3,1),0))/SUMIFS(Actuals!$F:$F,Actuals!$A:$A,$A759,Actuals!$D:$D,$D759,Actuals!$B:$B,EOMONTH(DATE(2024,$C759-3,1),0))
)</f>
        <v>1.2961661158475342</v>
      </c>
      <c r="P759" s="29">
        <f t="shared" si="66"/>
        <v>14098.917308519967</v>
      </c>
      <c r="Q759" s="2">
        <f t="shared" si="67"/>
        <v>0.10839705884272641</v>
      </c>
      <c r="R759" s="29" t="str">
        <f t="shared" si="68"/>
        <v>1 train date (May-Aug)</v>
      </c>
      <c r="S759" s="29">
        <f t="shared" si="69"/>
        <v>1.1836764017367896</v>
      </c>
      <c r="T759" s="29">
        <f t="shared" si="70"/>
        <v>16480.796262647011</v>
      </c>
      <c r="U759" s="2">
        <f t="shared" si="71"/>
        <v>4.2230839350345335E-2</v>
      </c>
    </row>
    <row r="760" spans="1:21">
      <c r="A760">
        <v>2370</v>
      </c>
      <c r="B760" s="1">
        <v>45838</v>
      </c>
      <c r="C760">
        <v>6</v>
      </c>
      <c r="D760">
        <v>24</v>
      </c>
      <c r="E760" t="s">
        <v>7</v>
      </c>
      <c r="F760" s="3">
        <v>13923.396832499999</v>
      </c>
      <c r="G760" s="3">
        <v>15813</v>
      </c>
      <c r="H760">
        <v>0</v>
      </c>
      <c r="I760" s="3">
        <v>-1889.6031675000013</v>
      </c>
      <c r="J760" s="3">
        <v>1889.6031675000013</v>
      </c>
      <c r="K760" s="2">
        <v>0.119496817017644</v>
      </c>
      <c r="L760" s="6">
        <v>-0.119496817017644</v>
      </c>
      <c r="M760" t="s">
        <v>26</v>
      </c>
      <c r="N760">
        <f>SUMIFS(Actuals!$F:$F,Actuals!$A:$A,$A760,Actuals!$D:$D,$D760,Actuals!$B:$B,EDATE($B760,-12))</f>
        <v>10877.4</v>
      </c>
      <c r="O760">
        <f>AVERAGE(SUMIFS(Actuals!$F:$F,Actuals!$A:$A,$A760,Actuals!$D:$D,$D760,Actuals!$B:$B,EOMONTH(DATE(2025,$C760-1,1),0))/SUMIFS(Actuals!$F:$F,Actuals!$A:$A,$A760,Actuals!$D:$D,$D760,Actuals!$B:$B,EOMONTH(DATE(2024,$C760-1,1),0)),
 SUMIFS(Actuals!$F:$F,Actuals!$A:$A,$A760,Actuals!$D:$D,$D760,Actuals!$B:$B,EOMONTH(DATE(2025,$C760-2,1),0))/SUMIFS(Actuals!$F:$F,Actuals!$A:$A,$A760,Actuals!$D:$D,$D760,Actuals!$B:$B,EOMONTH(DATE(2024,$C760-2,1),0)),
 SUMIFS(Actuals!$F:$F,Actuals!$A:$A,$A760,Actuals!$D:$D,$D760,Actuals!$B:$B,EOMONTH(DATE(2025,$C760-3,1),0))/SUMIFS(Actuals!$F:$F,Actuals!$A:$A,$A760,Actuals!$D:$D,$D760,Actuals!$B:$B,EOMONTH(DATE(2024,$C760-3,1),0))
)</f>
        <v>1.4250935628961263</v>
      </c>
      <c r="P760" s="29">
        <f t="shared" si="66"/>
        <v>15501.312721046324</v>
      </c>
      <c r="Q760" s="2">
        <f t="shared" si="67"/>
        <v>1.9710825204178561E-2</v>
      </c>
      <c r="R760" s="29" t="str">
        <f t="shared" si="68"/>
        <v>1 train date (May-Aug)</v>
      </c>
      <c r="S760" s="29">
        <f t="shared" si="69"/>
        <v>1.1836764017367896</v>
      </c>
      <c r="T760" s="29">
        <f t="shared" si="70"/>
        <v>16480.796262647011</v>
      </c>
      <c r="U760" s="2">
        <f t="shared" si="71"/>
        <v>4.2230839350345335E-2</v>
      </c>
    </row>
    <row r="761" spans="1:21">
      <c r="A761">
        <v>2370</v>
      </c>
      <c r="B761" s="1">
        <v>45869</v>
      </c>
      <c r="C761">
        <v>5</v>
      </c>
      <c r="D761">
        <v>24</v>
      </c>
      <c r="E761" t="s">
        <v>7</v>
      </c>
      <c r="F761" s="3">
        <v>13436.077943362499</v>
      </c>
      <c r="G761" s="3">
        <v>11807.1</v>
      </c>
      <c r="H761">
        <v>2</v>
      </c>
      <c r="I761" s="3">
        <v>1628.977943362499</v>
      </c>
      <c r="J761" s="3">
        <v>1628.977943362499</v>
      </c>
      <c r="K761" s="2">
        <v>0.137965964831542</v>
      </c>
      <c r="L761" s="6">
        <v>0.137965964831542</v>
      </c>
      <c r="M761" t="s">
        <v>26</v>
      </c>
      <c r="N761">
        <f>SUMIFS(Actuals!$F:$F,Actuals!$A:$A,$A761,Actuals!$D:$D,$D761,Actuals!$B:$B,EDATE($B761,-12))</f>
        <v>9513.9</v>
      </c>
      <c r="O761">
        <f>AVERAGE(SUMIFS(Actuals!$F:$F,Actuals!$A:$A,$A761,Actuals!$D:$D,$D761,Actuals!$B:$B,EOMONTH(DATE(2025,$C761-1,1),0))/SUMIFS(Actuals!$F:$F,Actuals!$A:$A,$A761,Actuals!$D:$D,$D761,Actuals!$B:$B,EOMONTH(DATE(2024,$C761-1,1),0)),
 SUMIFS(Actuals!$F:$F,Actuals!$A:$A,$A761,Actuals!$D:$D,$D761,Actuals!$B:$B,EOMONTH(DATE(2025,$C761-2,1),0))/SUMIFS(Actuals!$F:$F,Actuals!$A:$A,$A761,Actuals!$D:$D,$D761,Actuals!$B:$B,EOMONTH(DATE(2024,$C761-2,1),0)),
 SUMIFS(Actuals!$F:$F,Actuals!$A:$A,$A761,Actuals!$D:$D,$D761,Actuals!$B:$B,EOMONTH(DATE(2025,$C761-3,1),0))/SUMIFS(Actuals!$F:$F,Actuals!$A:$A,$A761,Actuals!$D:$D,$D761,Actuals!$B:$B,EOMONTH(DATE(2024,$C761-3,1),0))
)</f>
        <v>1.2961661158475342</v>
      </c>
      <c r="P761" s="29">
        <f t="shared" si="66"/>
        <v>12331.594809561855</v>
      </c>
      <c r="Q761" s="2">
        <f t="shared" si="67"/>
        <v>4.4421984192719186E-2</v>
      </c>
      <c r="R761" s="29" t="str">
        <f t="shared" si="68"/>
        <v>1 train date (May-Aug)</v>
      </c>
      <c r="S761" s="29">
        <f t="shared" si="69"/>
        <v>1.1836764017367896</v>
      </c>
      <c r="T761" s="29">
        <f t="shared" si="70"/>
        <v>15903.968393454366</v>
      </c>
      <c r="U761" s="2">
        <f t="shared" si="71"/>
        <v>0.34698345855073354</v>
      </c>
    </row>
    <row r="762" spans="1:21">
      <c r="A762">
        <v>2370</v>
      </c>
      <c r="B762" s="1">
        <v>45869</v>
      </c>
      <c r="C762">
        <v>6</v>
      </c>
      <c r="D762">
        <v>24</v>
      </c>
      <c r="E762" t="s">
        <v>7</v>
      </c>
      <c r="F762" s="3">
        <v>13436.077943362499</v>
      </c>
      <c r="G762" s="3">
        <v>11807.1</v>
      </c>
      <c r="H762">
        <v>1</v>
      </c>
      <c r="I762" s="3">
        <v>1628.977943362499</v>
      </c>
      <c r="J762" s="3">
        <v>1628.977943362499</v>
      </c>
      <c r="K762" s="2">
        <v>0.137965964831542</v>
      </c>
      <c r="L762" s="6">
        <v>0.137965964831542</v>
      </c>
      <c r="M762" t="s">
        <v>26</v>
      </c>
      <c r="N762">
        <f>SUMIFS(Actuals!$F:$F,Actuals!$A:$A,$A762,Actuals!$D:$D,$D762,Actuals!$B:$B,EDATE($B762,-12))</f>
        <v>9513.9</v>
      </c>
      <c r="O762">
        <f>AVERAGE(SUMIFS(Actuals!$F:$F,Actuals!$A:$A,$A762,Actuals!$D:$D,$D762,Actuals!$B:$B,EOMONTH(DATE(2025,$C762-1,1),0))/SUMIFS(Actuals!$F:$F,Actuals!$A:$A,$A762,Actuals!$D:$D,$D762,Actuals!$B:$B,EOMONTH(DATE(2024,$C762-1,1),0)),
 SUMIFS(Actuals!$F:$F,Actuals!$A:$A,$A762,Actuals!$D:$D,$D762,Actuals!$B:$B,EOMONTH(DATE(2025,$C762-2,1),0))/SUMIFS(Actuals!$F:$F,Actuals!$A:$A,$A762,Actuals!$D:$D,$D762,Actuals!$B:$B,EOMONTH(DATE(2024,$C762-2,1),0)),
 SUMIFS(Actuals!$F:$F,Actuals!$A:$A,$A762,Actuals!$D:$D,$D762,Actuals!$B:$B,EOMONTH(DATE(2025,$C762-3,1),0))/SUMIFS(Actuals!$F:$F,Actuals!$A:$A,$A762,Actuals!$D:$D,$D762,Actuals!$B:$B,EOMONTH(DATE(2024,$C762-3,1),0))
)</f>
        <v>1.4250935628961263</v>
      </c>
      <c r="P762" s="29">
        <f t="shared" si="66"/>
        <v>13558.197648037456</v>
      </c>
      <c r="Q762" s="2">
        <f t="shared" si="67"/>
        <v>0.14830886907347746</v>
      </c>
      <c r="R762" s="29" t="str">
        <f t="shared" si="68"/>
        <v>1 train date (May-Aug)</v>
      </c>
      <c r="S762" s="29">
        <f t="shared" si="69"/>
        <v>1.1836764017367896</v>
      </c>
      <c r="T762" s="29">
        <f t="shared" si="70"/>
        <v>15903.968393454366</v>
      </c>
      <c r="U762" s="2">
        <f t="shared" si="71"/>
        <v>0.34698345855073354</v>
      </c>
    </row>
    <row r="763" spans="1:21">
      <c r="A763">
        <v>2370</v>
      </c>
      <c r="B763" s="1">
        <v>45869</v>
      </c>
      <c r="C763">
        <v>7</v>
      </c>
      <c r="D763">
        <v>24</v>
      </c>
      <c r="E763" t="s">
        <v>7</v>
      </c>
      <c r="F763" s="3">
        <v>14111.077943362499</v>
      </c>
      <c r="G763" s="3">
        <v>11807.1</v>
      </c>
      <c r="H763">
        <v>0</v>
      </c>
      <c r="I763" s="3">
        <v>2303.977943362499</v>
      </c>
      <c r="J763" s="3">
        <v>2303.977943362499</v>
      </c>
      <c r="K763" s="2">
        <v>0.19513495637053099</v>
      </c>
      <c r="L763" s="6">
        <v>0.19513495637053099</v>
      </c>
      <c r="M763" t="s">
        <v>26</v>
      </c>
      <c r="N763">
        <f>SUMIFS(Actuals!$F:$F,Actuals!$A:$A,$A763,Actuals!$D:$D,$D763,Actuals!$B:$B,EDATE($B763,-12))</f>
        <v>9513.9</v>
      </c>
      <c r="O763">
        <f>AVERAGE(SUMIFS(Actuals!$F:$F,Actuals!$A:$A,$A763,Actuals!$D:$D,$D763,Actuals!$B:$B,EOMONTH(DATE(2025,$C763-1,1),0))/SUMIFS(Actuals!$F:$F,Actuals!$A:$A,$A763,Actuals!$D:$D,$D763,Actuals!$B:$B,EOMONTH(DATE(2024,$C763-1,1),0)),
 SUMIFS(Actuals!$F:$F,Actuals!$A:$A,$A763,Actuals!$D:$D,$D763,Actuals!$B:$B,EOMONTH(DATE(2025,$C763-2,1),0))/SUMIFS(Actuals!$F:$F,Actuals!$A:$A,$A763,Actuals!$D:$D,$D763,Actuals!$B:$B,EOMONTH(DATE(2024,$C763-2,1),0)),
 SUMIFS(Actuals!$F:$F,Actuals!$A:$A,$A763,Actuals!$D:$D,$D763,Actuals!$B:$B,EOMONTH(DATE(2025,$C763-3,1),0))/SUMIFS(Actuals!$F:$F,Actuals!$A:$A,$A763,Actuals!$D:$D,$D763,Actuals!$B:$B,EOMONTH(DATE(2024,$C763-3,1),0))
)</f>
        <v>1.4273369716065922</v>
      </c>
      <c r="P763" s="29">
        <f t="shared" si="66"/>
        <v>13579.541214167957</v>
      </c>
      <c r="Q763" s="2">
        <f t="shared" si="67"/>
        <v>0.15011655818685002</v>
      </c>
      <c r="R763" s="29" t="str">
        <f t="shared" si="68"/>
        <v>1 train date (May-Aug)</v>
      </c>
      <c r="S763" s="29">
        <f t="shared" si="69"/>
        <v>1.1836764017367896</v>
      </c>
      <c r="T763" s="29">
        <f t="shared" si="70"/>
        <v>16702.9499646267</v>
      </c>
      <c r="U763" s="2">
        <f t="shared" si="71"/>
        <v>0.41465304474652531</v>
      </c>
    </row>
    <row r="764" spans="1:21">
      <c r="A764">
        <v>2370</v>
      </c>
      <c r="B764" s="1">
        <v>45900</v>
      </c>
      <c r="C764">
        <v>5</v>
      </c>
      <c r="D764">
        <v>24</v>
      </c>
      <c r="E764" t="s">
        <v>7</v>
      </c>
      <c r="F764" s="3">
        <v>12965.815215344812</v>
      </c>
      <c r="G764" s="3">
        <v>14515.2</v>
      </c>
      <c r="H764">
        <v>3</v>
      </c>
      <c r="I764" s="3">
        <v>-1549.3847846551889</v>
      </c>
      <c r="J764" s="3">
        <v>1549.3847846551889</v>
      </c>
      <c r="K764" s="2">
        <v>0.106742227778824</v>
      </c>
      <c r="L764" s="6">
        <v>-0.106742227778824</v>
      </c>
      <c r="M764" t="s">
        <v>26</v>
      </c>
      <c r="N764">
        <f>SUMIFS(Actuals!$F:$F,Actuals!$A:$A,$A764,Actuals!$D:$D,$D764,Actuals!$B:$B,EDATE($B764,-12))</f>
        <v>10296.9</v>
      </c>
      <c r="O764">
        <f>AVERAGE(SUMIFS(Actuals!$F:$F,Actuals!$A:$A,$A764,Actuals!$D:$D,$D764,Actuals!$B:$B,EOMONTH(DATE(2025,$C764-1,1),0))/SUMIFS(Actuals!$F:$F,Actuals!$A:$A,$A764,Actuals!$D:$D,$D764,Actuals!$B:$B,EOMONTH(DATE(2024,$C764-1,1),0)),
 SUMIFS(Actuals!$F:$F,Actuals!$A:$A,$A764,Actuals!$D:$D,$D764,Actuals!$B:$B,EOMONTH(DATE(2025,$C764-2,1),0))/SUMIFS(Actuals!$F:$F,Actuals!$A:$A,$A764,Actuals!$D:$D,$D764,Actuals!$B:$B,EOMONTH(DATE(2024,$C764-2,1),0)),
 SUMIFS(Actuals!$F:$F,Actuals!$A:$A,$A764,Actuals!$D:$D,$D764,Actuals!$B:$B,EOMONTH(DATE(2025,$C764-3,1),0))/SUMIFS(Actuals!$F:$F,Actuals!$A:$A,$A764,Actuals!$D:$D,$D764,Actuals!$B:$B,EOMONTH(DATE(2024,$C764-3,1),0))
)</f>
        <v>1.2961661158475342</v>
      </c>
      <c r="P764" s="29">
        <f t="shared" si="66"/>
        <v>13346.492878270474</v>
      </c>
      <c r="Q764" s="2">
        <f t="shared" si="67"/>
        <v>8.0516088082115772E-2</v>
      </c>
      <c r="R764" s="29" t="str">
        <f t="shared" si="68"/>
        <v>1 train date (May-Aug)</v>
      </c>
      <c r="S764" s="29">
        <f t="shared" si="69"/>
        <v>1.1836764017367896</v>
      </c>
      <c r="T764" s="29">
        <f t="shared" si="70"/>
        <v>15347.329499683465</v>
      </c>
      <c r="U764" s="2">
        <f t="shared" si="71"/>
        <v>5.7328145646182209E-2</v>
      </c>
    </row>
    <row r="765" spans="1:21">
      <c r="A765">
        <v>2370</v>
      </c>
      <c r="B765" s="1">
        <v>45900</v>
      </c>
      <c r="C765">
        <v>6</v>
      </c>
      <c r="D765">
        <v>24</v>
      </c>
      <c r="E765" t="s">
        <v>7</v>
      </c>
      <c r="F765" s="3">
        <v>12965.815215344812</v>
      </c>
      <c r="G765" s="3">
        <v>14515.2</v>
      </c>
      <c r="H765">
        <v>2</v>
      </c>
      <c r="I765" s="3">
        <v>-1549.3847846551889</v>
      </c>
      <c r="J765" s="3">
        <v>1549.3847846551889</v>
      </c>
      <c r="K765" s="2">
        <v>0.106742227778824</v>
      </c>
      <c r="L765" s="6">
        <v>-0.106742227778824</v>
      </c>
      <c r="M765" t="s">
        <v>26</v>
      </c>
      <c r="N765">
        <f>SUMIFS(Actuals!$F:$F,Actuals!$A:$A,$A765,Actuals!$D:$D,$D765,Actuals!$B:$B,EDATE($B765,-12))</f>
        <v>10296.9</v>
      </c>
      <c r="O765">
        <f>AVERAGE(SUMIFS(Actuals!$F:$F,Actuals!$A:$A,$A765,Actuals!$D:$D,$D765,Actuals!$B:$B,EOMONTH(DATE(2025,$C765-1,1),0))/SUMIFS(Actuals!$F:$F,Actuals!$A:$A,$A765,Actuals!$D:$D,$D765,Actuals!$B:$B,EOMONTH(DATE(2024,$C765-1,1),0)),
 SUMIFS(Actuals!$F:$F,Actuals!$A:$A,$A765,Actuals!$D:$D,$D765,Actuals!$B:$B,EOMONTH(DATE(2025,$C765-2,1),0))/SUMIFS(Actuals!$F:$F,Actuals!$A:$A,$A765,Actuals!$D:$D,$D765,Actuals!$B:$B,EOMONTH(DATE(2024,$C765-2,1),0)),
 SUMIFS(Actuals!$F:$F,Actuals!$A:$A,$A765,Actuals!$D:$D,$D765,Actuals!$B:$B,EOMONTH(DATE(2025,$C765-3,1),0))/SUMIFS(Actuals!$F:$F,Actuals!$A:$A,$A765,Actuals!$D:$D,$D765,Actuals!$B:$B,EOMONTH(DATE(2024,$C765-3,1),0))
)</f>
        <v>1.4250935628961263</v>
      </c>
      <c r="P765" s="29">
        <f t="shared" si="66"/>
        <v>14674.045907785123</v>
      </c>
      <c r="Q765" s="2">
        <f t="shared" si="67"/>
        <v>1.0943418470646088E-2</v>
      </c>
      <c r="R765" s="29" t="str">
        <f t="shared" si="68"/>
        <v>1 train date (May-Aug)</v>
      </c>
      <c r="S765" s="29">
        <f t="shared" si="69"/>
        <v>1.1836764017367896</v>
      </c>
      <c r="T765" s="29">
        <f t="shared" si="70"/>
        <v>15347.329499683465</v>
      </c>
      <c r="U765" s="2">
        <f t="shared" si="71"/>
        <v>5.7328145646182209E-2</v>
      </c>
    </row>
    <row r="766" spans="1:21">
      <c r="A766">
        <v>2370</v>
      </c>
      <c r="B766" s="1">
        <v>45900</v>
      </c>
      <c r="C766">
        <v>7</v>
      </c>
      <c r="D766">
        <v>24</v>
      </c>
      <c r="E766" t="s">
        <v>7</v>
      </c>
      <c r="F766" s="3">
        <v>13640.815215344812</v>
      </c>
      <c r="G766" s="3">
        <v>14515.2</v>
      </c>
      <c r="H766">
        <v>1</v>
      </c>
      <c r="I766" s="3">
        <v>-874.38478465518892</v>
      </c>
      <c r="J766" s="3">
        <v>874.38478465518892</v>
      </c>
      <c r="K766" s="2">
        <v>6.0239251588348003E-2</v>
      </c>
      <c r="L766" s="6">
        <v>-6.0239251588348003E-2</v>
      </c>
      <c r="M766" t="s">
        <v>26</v>
      </c>
      <c r="N766">
        <f>SUMIFS(Actuals!$F:$F,Actuals!$A:$A,$A766,Actuals!$D:$D,$D766,Actuals!$B:$B,EDATE($B766,-12))</f>
        <v>10296.9</v>
      </c>
      <c r="O766">
        <f>AVERAGE(SUMIFS(Actuals!$F:$F,Actuals!$A:$A,$A766,Actuals!$D:$D,$D766,Actuals!$B:$B,EOMONTH(DATE(2025,$C766-1,1),0))/SUMIFS(Actuals!$F:$F,Actuals!$A:$A,$A766,Actuals!$D:$D,$D766,Actuals!$B:$B,EOMONTH(DATE(2024,$C766-1,1),0)),
 SUMIFS(Actuals!$F:$F,Actuals!$A:$A,$A766,Actuals!$D:$D,$D766,Actuals!$B:$B,EOMONTH(DATE(2025,$C766-2,1),0))/SUMIFS(Actuals!$F:$F,Actuals!$A:$A,$A766,Actuals!$D:$D,$D766,Actuals!$B:$B,EOMONTH(DATE(2024,$C766-2,1),0)),
 SUMIFS(Actuals!$F:$F,Actuals!$A:$A,$A766,Actuals!$D:$D,$D766,Actuals!$B:$B,EOMONTH(DATE(2025,$C766-3,1),0))/SUMIFS(Actuals!$F:$F,Actuals!$A:$A,$A766,Actuals!$D:$D,$D766,Actuals!$B:$B,EOMONTH(DATE(2024,$C766-3,1),0))
)</f>
        <v>1.4273369716065922</v>
      </c>
      <c r="P766" s="29">
        <f t="shared" si="66"/>
        <v>14697.146062935919</v>
      </c>
      <c r="Q766" s="2">
        <f t="shared" si="67"/>
        <v>1.2534864344681314E-2</v>
      </c>
      <c r="R766" s="29" t="str">
        <f t="shared" si="68"/>
        <v>1 train date (May-Aug)</v>
      </c>
      <c r="S766" s="29">
        <f t="shared" si="69"/>
        <v>1.1836764017367896</v>
      </c>
      <c r="T766" s="29">
        <f t="shared" si="70"/>
        <v>16146.311070855798</v>
      </c>
      <c r="U766" s="2">
        <f t="shared" si="71"/>
        <v>0.11237262117337667</v>
      </c>
    </row>
    <row r="767" spans="1:21">
      <c r="A767">
        <v>2370</v>
      </c>
      <c r="B767" s="1">
        <v>45900</v>
      </c>
      <c r="C767">
        <v>8</v>
      </c>
      <c r="D767">
        <v>24</v>
      </c>
      <c r="E767" t="s">
        <v>7</v>
      </c>
      <c r="F767" s="3">
        <v>14870.244465395795</v>
      </c>
      <c r="G767" s="3">
        <v>14515.2</v>
      </c>
      <c r="H767">
        <v>0</v>
      </c>
      <c r="I767" s="3">
        <v>355.04446539579476</v>
      </c>
      <c r="J767" s="3">
        <v>355.04446539579476</v>
      </c>
      <c r="K767" s="2">
        <v>2.4460184179053299E-2</v>
      </c>
      <c r="L767" s="6">
        <v>2.4460184179053299E-2</v>
      </c>
      <c r="M767" t="s">
        <v>26</v>
      </c>
      <c r="N767">
        <f>SUMIFS(Actuals!$F:$F,Actuals!$A:$A,$A767,Actuals!$D:$D,$D767,Actuals!$B:$B,EDATE($B767,-12))</f>
        <v>10296.9</v>
      </c>
      <c r="O767">
        <f>AVERAGE(SUMIFS(Actuals!$F:$F,Actuals!$A:$A,$A767,Actuals!$D:$D,$D767,Actuals!$B:$B,EOMONTH(DATE(2025,$C767-1,1),0))/SUMIFS(Actuals!$F:$F,Actuals!$A:$A,$A767,Actuals!$D:$D,$D767,Actuals!$B:$B,EOMONTH(DATE(2024,$C767-1,1),0)),
 SUMIFS(Actuals!$F:$F,Actuals!$A:$A,$A767,Actuals!$D:$D,$D767,Actuals!$B:$B,EOMONTH(DATE(2025,$C767-2,1),0))/SUMIFS(Actuals!$F:$F,Actuals!$A:$A,$A767,Actuals!$D:$D,$D767,Actuals!$B:$B,EOMONTH(DATE(2024,$C767-2,1),0)),
 SUMIFS(Actuals!$F:$F,Actuals!$A:$A,$A767,Actuals!$D:$D,$D767,Actuals!$B:$B,EOMONTH(DATE(2025,$C767-3,1),0))/SUMIFS(Actuals!$F:$F,Actuals!$A:$A,$A767,Actuals!$D:$D,$D767,Actuals!$B:$B,EOMONTH(DATE(2024,$C767-3,1),0))
)</f>
        <v>1.414450917117829</v>
      </c>
      <c r="P767" s="29">
        <f t="shared" si="66"/>
        <v>14564.459648470573</v>
      </c>
      <c r="Q767" s="2">
        <f t="shared" si="67"/>
        <v>3.3936596444121918E-3</v>
      </c>
      <c r="R767" s="29" t="str">
        <f t="shared" si="68"/>
        <v>1 train date (May-Aug)</v>
      </c>
      <c r="S767" s="29">
        <f t="shared" si="69"/>
        <v>1.1836764017367896</v>
      </c>
      <c r="T767" s="29">
        <f t="shared" si="70"/>
        <v>17601.557461746106</v>
      </c>
      <c r="U767" s="2">
        <f t="shared" si="71"/>
        <v>0.21262934453167062</v>
      </c>
    </row>
    <row r="768" spans="1:21">
      <c r="A768">
        <v>2370</v>
      </c>
      <c r="B768" s="1">
        <v>45930</v>
      </c>
      <c r="C768">
        <v>5</v>
      </c>
      <c r="D768">
        <v>24</v>
      </c>
      <c r="E768" t="s">
        <v>7</v>
      </c>
      <c r="F768" s="3">
        <v>12512.011682807744</v>
      </c>
      <c r="G768" s="3">
        <v>14326.2</v>
      </c>
      <c r="H768">
        <v>4</v>
      </c>
      <c r="I768" s="3">
        <v>-1814.1883171922564</v>
      </c>
      <c r="J768" s="3">
        <v>1814.1883171922564</v>
      </c>
      <c r="K768" s="2">
        <v>0.12663430059556999</v>
      </c>
      <c r="L768" s="6">
        <v>-0.12663430059556999</v>
      </c>
      <c r="M768" t="s">
        <v>26</v>
      </c>
      <c r="N768">
        <f>SUMIFS(Actuals!$F:$F,Actuals!$A:$A,$A768,Actuals!$D:$D,$D768,Actuals!$B:$B,EDATE($B768,-12))</f>
        <v>9403.2000000000007</v>
      </c>
      <c r="O768">
        <f>AVERAGE(SUMIFS(Actuals!$F:$F,Actuals!$A:$A,$A768,Actuals!$D:$D,$D768,Actuals!$B:$B,EOMONTH(DATE(2025,$C768-1,1),0))/SUMIFS(Actuals!$F:$F,Actuals!$A:$A,$A768,Actuals!$D:$D,$D768,Actuals!$B:$B,EOMONTH(DATE(2024,$C768-1,1),0)),
 SUMIFS(Actuals!$F:$F,Actuals!$A:$A,$A768,Actuals!$D:$D,$D768,Actuals!$B:$B,EOMONTH(DATE(2025,$C768-2,1),0))/SUMIFS(Actuals!$F:$F,Actuals!$A:$A,$A768,Actuals!$D:$D,$D768,Actuals!$B:$B,EOMONTH(DATE(2024,$C768-2,1),0)),
 SUMIFS(Actuals!$F:$F,Actuals!$A:$A,$A768,Actuals!$D:$D,$D768,Actuals!$B:$B,EOMONTH(DATE(2025,$C768-3,1),0))/SUMIFS(Actuals!$F:$F,Actuals!$A:$A,$A768,Actuals!$D:$D,$D768,Actuals!$B:$B,EOMONTH(DATE(2024,$C768-3,1),0))
)</f>
        <v>1.2961661158475342</v>
      </c>
      <c r="P768" s="29">
        <f t="shared" si="66"/>
        <v>12188.109220537533</v>
      </c>
      <c r="Q768" s="2">
        <f t="shared" si="67"/>
        <v>0.1492433987702578</v>
      </c>
      <c r="R768" s="29" t="str">
        <f t="shared" si="68"/>
        <v>1 train date (May-Aug)</v>
      </c>
      <c r="S768" s="29">
        <f t="shared" si="69"/>
        <v>1.1836764017367896</v>
      </c>
      <c r="T768" s="29">
        <f t="shared" si="70"/>
        <v>14810.172967194543</v>
      </c>
      <c r="U768" s="2">
        <f t="shared" si="71"/>
        <v>3.3782368471370103E-2</v>
      </c>
    </row>
    <row r="769" spans="1:21">
      <c r="A769">
        <v>2370</v>
      </c>
      <c r="B769" s="1">
        <v>45930</v>
      </c>
      <c r="C769">
        <v>6</v>
      </c>
      <c r="D769">
        <v>24</v>
      </c>
      <c r="E769" t="s">
        <v>7</v>
      </c>
      <c r="F769" s="3">
        <v>12512.011682807744</v>
      </c>
      <c r="G769" s="3">
        <v>14326.2</v>
      </c>
      <c r="H769">
        <v>3</v>
      </c>
      <c r="I769" s="3">
        <v>-1814.1883171922564</v>
      </c>
      <c r="J769" s="3">
        <v>1814.1883171922564</v>
      </c>
      <c r="K769" s="2">
        <v>0.12663430059556999</v>
      </c>
      <c r="L769" s="6">
        <v>-0.12663430059556999</v>
      </c>
      <c r="M769" t="s">
        <v>26</v>
      </c>
      <c r="N769">
        <f>SUMIFS(Actuals!$F:$F,Actuals!$A:$A,$A769,Actuals!$D:$D,$D769,Actuals!$B:$B,EDATE($B769,-12))</f>
        <v>9403.2000000000007</v>
      </c>
      <c r="O769">
        <f>AVERAGE(SUMIFS(Actuals!$F:$F,Actuals!$A:$A,$A769,Actuals!$D:$D,$D769,Actuals!$B:$B,EOMONTH(DATE(2025,$C769-1,1),0))/SUMIFS(Actuals!$F:$F,Actuals!$A:$A,$A769,Actuals!$D:$D,$D769,Actuals!$B:$B,EOMONTH(DATE(2024,$C769-1,1),0)),
 SUMIFS(Actuals!$F:$F,Actuals!$A:$A,$A769,Actuals!$D:$D,$D769,Actuals!$B:$B,EOMONTH(DATE(2025,$C769-2,1),0))/SUMIFS(Actuals!$F:$F,Actuals!$A:$A,$A769,Actuals!$D:$D,$D769,Actuals!$B:$B,EOMONTH(DATE(2024,$C769-2,1),0)),
 SUMIFS(Actuals!$F:$F,Actuals!$A:$A,$A769,Actuals!$D:$D,$D769,Actuals!$B:$B,EOMONTH(DATE(2025,$C769-3,1),0))/SUMIFS(Actuals!$F:$F,Actuals!$A:$A,$A769,Actuals!$D:$D,$D769,Actuals!$B:$B,EOMONTH(DATE(2024,$C769-3,1),0))
)</f>
        <v>1.4250935628961263</v>
      </c>
      <c r="P769" s="29">
        <f t="shared" si="66"/>
        <v>13400.439790624856</v>
      </c>
      <c r="Q769" s="2">
        <f t="shared" si="67"/>
        <v>6.4620081345726346E-2</v>
      </c>
      <c r="R769" s="29" t="str">
        <f t="shared" si="68"/>
        <v>1 train date (May-Aug)</v>
      </c>
      <c r="S769" s="29">
        <f t="shared" si="69"/>
        <v>1.1836764017367896</v>
      </c>
      <c r="T769" s="29">
        <f t="shared" si="70"/>
        <v>14810.172967194543</v>
      </c>
      <c r="U769" s="2">
        <f t="shared" si="71"/>
        <v>3.3782368471370103E-2</v>
      </c>
    </row>
    <row r="770" spans="1:21">
      <c r="A770">
        <v>2370</v>
      </c>
      <c r="B770" s="1">
        <v>45930</v>
      </c>
      <c r="C770">
        <v>7</v>
      </c>
      <c r="D770">
        <v>24</v>
      </c>
      <c r="E770" t="s">
        <v>7</v>
      </c>
      <c r="F770" s="3">
        <v>13187.011682807744</v>
      </c>
      <c r="G770" s="3">
        <v>14326.2</v>
      </c>
      <c r="H770">
        <v>2</v>
      </c>
      <c r="I770" s="3">
        <v>-1139.1883171922564</v>
      </c>
      <c r="J770" s="3">
        <v>1139.1883171922564</v>
      </c>
      <c r="K770" s="2">
        <v>7.9517828676987395E-2</v>
      </c>
      <c r="L770" s="6">
        <v>-7.9517828676987395E-2</v>
      </c>
      <c r="M770" t="s">
        <v>26</v>
      </c>
      <c r="N770">
        <f>SUMIFS(Actuals!$F:$F,Actuals!$A:$A,$A770,Actuals!$D:$D,$D770,Actuals!$B:$B,EDATE($B770,-12))</f>
        <v>9403.2000000000007</v>
      </c>
      <c r="O770">
        <f>AVERAGE(SUMIFS(Actuals!$F:$F,Actuals!$A:$A,$A770,Actuals!$D:$D,$D770,Actuals!$B:$B,EOMONTH(DATE(2025,$C770-1,1),0))/SUMIFS(Actuals!$F:$F,Actuals!$A:$A,$A770,Actuals!$D:$D,$D770,Actuals!$B:$B,EOMONTH(DATE(2024,$C770-1,1),0)),
 SUMIFS(Actuals!$F:$F,Actuals!$A:$A,$A770,Actuals!$D:$D,$D770,Actuals!$B:$B,EOMONTH(DATE(2025,$C770-2,1),0))/SUMIFS(Actuals!$F:$F,Actuals!$A:$A,$A770,Actuals!$D:$D,$D770,Actuals!$B:$B,EOMONTH(DATE(2024,$C770-2,1),0)),
 SUMIFS(Actuals!$F:$F,Actuals!$A:$A,$A770,Actuals!$D:$D,$D770,Actuals!$B:$B,EOMONTH(DATE(2025,$C770-3,1),0))/SUMIFS(Actuals!$F:$F,Actuals!$A:$A,$A770,Actuals!$D:$D,$D770,Actuals!$B:$B,EOMONTH(DATE(2024,$C770-3,1),0))
)</f>
        <v>1.4273369716065922</v>
      </c>
      <c r="P770" s="29">
        <f t="shared" ref="P770:P833" si="72">N770*O770</f>
        <v>13421.53501141111</v>
      </c>
      <c r="Q770" s="2">
        <f t="shared" ref="Q770:Q833" si="73">IFERROR(ABS(P770-G770)/ABS(G770),"")</f>
        <v>6.3147588934182888E-2</v>
      </c>
      <c r="R770" s="29" t="str">
        <f t="shared" ref="R770:R833" si="74">IF(C770&lt;=8,"1 train date (May-Aug)","2 Test data (Sep-Nov)")</f>
        <v>1 train date (May-Aug)</v>
      </c>
      <c r="S770" s="29">
        <f t="shared" ref="S770:S833" si="75">1/(1+AVERAGEIFS($L:$L,$A:$A,$A770,$R:$R,"1 train date (May-Aug)"))</f>
        <v>1.1836764017367896</v>
      </c>
      <c r="T770" s="29">
        <f t="shared" ref="T770:T833" si="76">F770*S770</f>
        <v>15609.154538366876</v>
      </c>
      <c r="U770" s="2">
        <f t="shared" ref="U770:U833" si="77">IFERROR(ABS(T770-G770)/ABS(G770),"")</f>
        <v>8.9553024414490617E-2</v>
      </c>
    </row>
    <row r="771" spans="1:21">
      <c r="A771">
        <v>2370</v>
      </c>
      <c r="B771" s="1">
        <v>45930</v>
      </c>
      <c r="C771">
        <v>8</v>
      </c>
      <c r="D771">
        <v>24</v>
      </c>
      <c r="E771" t="s">
        <v>7</v>
      </c>
      <c r="F771" s="3">
        <v>15050.471377835664</v>
      </c>
      <c r="G771" s="3">
        <v>14326.2</v>
      </c>
      <c r="H771">
        <v>1</v>
      </c>
      <c r="I771" s="3">
        <v>724.27137783566286</v>
      </c>
      <c r="J771" s="3">
        <v>724.27137783566286</v>
      </c>
      <c r="K771" s="2">
        <v>5.0555721533670002E-2</v>
      </c>
      <c r="L771" s="6">
        <v>5.0555721533670002E-2</v>
      </c>
      <c r="M771" t="s">
        <v>26</v>
      </c>
      <c r="N771">
        <f>SUMIFS(Actuals!$F:$F,Actuals!$A:$A,$A771,Actuals!$D:$D,$D771,Actuals!$B:$B,EDATE($B771,-12))</f>
        <v>9403.2000000000007</v>
      </c>
      <c r="O771">
        <f>AVERAGE(SUMIFS(Actuals!$F:$F,Actuals!$A:$A,$A771,Actuals!$D:$D,$D771,Actuals!$B:$B,EOMONTH(DATE(2025,$C771-1,1),0))/SUMIFS(Actuals!$F:$F,Actuals!$A:$A,$A771,Actuals!$D:$D,$D771,Actuals!$B:$B,EOMONTH(DATE(2024,$C771-1,1),0)),
 SUMIFS(Actuals!$F:$F,Actuals!$A:$A,$A771,Actuals!$D:$D,$D771,Actuals!$B:$B,EOMONTH(DATE(2025,$C771-2,1),0))/SUMIFS(Actuals!$F:$F,Actuals!$A:$A,$A771,Actuals!$D:$D,$D771,Actuals!$B:$B,EOMONTH(DATE(2024,$C771-2,1),0)),
 SUMIFS(Actuals!$F:$F,Actuals!$A:$A,$A771,Actuals!$D:$D,$D771,Actuals!$B:$B,EOMONTH(DATE(2025,$C771-3,1),0))/SUMIFS(Actuals!$F:$F,Actuals!$A:$A,$A771,Actuals!$D:$D,$D771,Actuals!$B:$B,EOMONTH(DATE(2024,$C771-3,1),0))
)</f>
        <v>1.414450917117829</v>
      </c>
      <c r="P771" s="29">
        <f t="shared" si="72"/>
        <v>13300.364863842371</v>
      </c>
      <c r="Q771" s="2">
        <f t="shared" si="73"/>
        <v>7.1605529460542897E-2</v>
      </c>
      <c r="R771" s="29" t="str">
        <f t="shared" si="74"/>
        <v>1 train date (May-Aug)</v>
      </c>
      <c r="S771" s="29">
        <f t="shared" si="75"/>
        <v>1.1836764017367896</v>
      </c>
      <c r="T771" s="29">
        <f t="shared" si="76"/>
        <v>17814.88780495906</v>
      </c>
      <c r="U771" s="2">
        <f t="shared" si="77"/>
        <v>0.24351801628897121</v>
      </c>
    </row>
    <row r="772" spans="1:21">
      <c r="A772">
        <v>2370</v>
      </c>
      <c r="B772" s="1">
        <v>45930</v>
      </c>
      <c r="C772">
        <v>9</v>
      </c>
      <c r="D772">
        <v>24</v>
      </c>
      <c r="E772" t="s">
        <v>7</v>
      </c>
      <c r="F772" s="3">
        <v>15229.044870239421</v>
      </c>
      <c r="G772" s="3">
        <v>14326.2</v>
      </c>
      <c r="H772">
        <v>0</v>
      </c>
      <c r="I772" s="3">
        <v>902.84487023941983</v>
      </c>
      <c r="J772" s="3">
        <v>902.84487023941983</v>
      </c>
      <c r="K772" s="2">
        <v>6.3020540704403105E-2</v>
      </c>
      <c r="L772" s="6">
        <v>6.3020540704403105E-2</v>
      </c>
      <c r="M772" t="s">
        <v>26</v>
      </c>
      <c r="N772">
        <f>SUMIFS(Actuals!$F:$F,Actuals!$A:$A,$A772,Actuals!$D:$D,$D772,Actuals!$B:$B,EDATE($B772,-12))</f>
        <v>9403.2000000000007</v>
      </c>
      <c r="O772">
        <f>AVERAGE(SUMIFS(Actuals!$F:$F,Actuals!$A:$A,$A772,Actuals!$D:$D,$D772,Actuals!$B:$B,EOMONTH(DATE(2025,$C772-1,1),0))/SUMIFS(Actuals!$F:$F,Actuals!$A:$A,$A772,Actuals!$D:$D,$D772,Actuals!$B:$B,EOMONTH(DATE(2024,$C772-1,1),0)),
 SUMIFS(Actuals!$F:$F,Actuals!$A:$A,$A772,Actuals!$D:$D,$D772,Actuals!$B:$B,EOMONTH(DATE(2025,$C772-2,1),0))/SUMIFS(Actuals!$F:$F,Actuals!$A:$A,$A772,Actuals!$D:$D,$D772,Actuals!$B:$B,EOMONTH(DATE(2024,$C772-2,1),0)),
 SUMIFS(Actuals!$F:$F,Actuals!$A:$A,$A772,Actuals!$D:$D,$D772,Actuals!$B:$B,EOMONTH(DATE(2025,$C772-3,1),0))/SUMIFS(Actuals!$F:$F,Actuals!$A:$A,$A772,Actuals!$D:$D,$D772,Actuals!$B:$B,EOMONTH(DATE(2024,$C772-3,1),0))
)</f>
        <v>1.3681506414274989</v>
      </c>
      <c r="P772" s="29">
        <f t="shared" si="72"/>
        <v>12864.994111471058</v>
      </c>
      <c r="Q772" s="2">
        <f t="shared" si="73"/>
        <v>0.10199535735428393</v>
      </c>
      <c r="R772" s="29" t="str">
        <f t="shared" si="74"/>
        <v>2 Test data (Sep-Nov)</v>
      </c>
      <c r="S772" s="29">
        <f t="shared" si="75"/>
        <v>1.1836764017367896</v>
      </c>
      <c r="T772" s="29">
        <f t="shared" si="76"/>
        <v>18026.261033893112</v>
      </c>
      <c r="U772" s="2">
        <f t="shared" si="77"/>
        <v>0.25827232859328442</v>
      </c>
    </row>
    <row r="773" spans="1:21">
      <c r="A773">
        <v>2370</v>
      </c>
      <c r="B773" s="1">
        <v>45961</v>
      </c>
      <c r="C773">
        <v>5</v>
      </c>
      <c r="D773">
        <v>24</v>
      </c>
      <c r="E773" t="s">
        <v>7</v>
      </c>
      <c r="F773" s="3">
        <v>12074.091273909473</v>
      </c>
      <c r="G773" s="3">
        <v>18722.7</v>
      </c>
      <c r="H773">
        <v>5</v>
      </c>
      <c r="I773" s="3">
        <v>-6648.6087260905279</v>
      </c>
      <c r="J773" s="3">
        <v>6648.6087260905279</v>
      </c>
      <c r="K773" s="2">
        <v>0.355109504830528</v>
      </c>
      <c r="L773" s="6">
        <v>-0.355109504830528</v>
      </c>
      <c r="M773" t="s">
        <v>26</v>
      </c>
      <c r="N773">
        <f>SUMIFS(Actuals!$F:$F,Actuals!$A:$A,$A773,Actuals!$D:$D,$D773,Actuals!$B:$B,EDATE($B773,-12))</f>
        <v>10968.300000000001</v>
      </c>
      <c r="O773">
        <f>AVERAGE(SUMIFS(Actuals!$F:$F,Actuals!$A:$A,$A773,Actuals!$D:$D,$D773,Actuals!$B:$B,EOMONTH(DATE(2025,$C773-1,1),0))/SUMIFS(Actuals!$F:$F,Actuals!$A:$A,$A773,Actuals!$D:$D,$D773,Actuals!$B:$B,EOMONTH(DATE(2024,$C773-1,1),0)),
 SUMIFS(Actuals!$F:$F,Actuals!$A:$A,$A773,Actuals!$D:$D,$D773,Actuals!$B:$B,EOMONTH(DATE(2025,$C773-2,1),0))/SUMIFS(Actuals!$F:$F,Actuals!$A:$A,$A773,Actuals!$D:$D,$D773,Actuals!$B:$B,EOMONTH(DATE(2024,$C773-2,1),0)),
 SUMIFS(Actuals!$F:$F,Actuals!$A:$A,$A773,Actuals!$D:$D,$D773,Actuals!$B:$B,EOMONTH(DATE(2025,$C773-3,1),0))/SUMIFS(Actuals!$F:$F,Actuals!$A:$A,$A773,Actuals!$D:$D,$D773,Actuals!$B:$B,EOMONTH(DATE(2024,$C773-3,1),0))
)</f>
        <v>1.2961661158475342</v>
      </c>
      <c r="P773" s="29">
        <f t="shared" si="72"/>
        <v>14216.738808450511</v>
      </c>
      <c r="Q773" s="2">
        <f t="shared" si="73"/>
        <v>0.24066834332385231</v>
      </c>
      <c r="R773" s="29" t="str">
        <f t="shared" si="74"/>
        <v>1 train date (May-Aug)</v>
      </c>
      <c r="S773" s="29">
        <f t="shared" si="75"/>
        <v>1.1836764017367896</v>
      </c>
      <c r="T773" s="29">
        <f t="shared" si="76"/>
        <v>14291.816913342735</v>
      </c>
      <c r="U773" s="2">
        <f t="shared" si="77"/>
        <v>0.23665833916354298</v>
      </c>
    </row>
    <row r="774" spans="1:21">
      <c r="A774">
        <v>2370</v>
      </c>
      <c r="B774" s="1">
        <v>45961</v>
      </c>
      <c r="C774">
        <v>6</v>
      </c>
      <c r="D774">
        <v>24</v>
      </c>
      <c r="E774" t="s">
        <v>7</v>
      </c>
      <c r="F774" s="3">
        <v>12074.091273909473</v>
      </c>
      <c r="G774" s="3">
        <v>18722.7</v>
      </c>
      <c r="H774">
        <v>4</v>
      </c>
      <c r="I774" s="3">
        <v>-6648.6087260905279</v>
      </c>
      <c r="J774" s="3">
        <v>6648.6087260905279</v>
      </c>
      <c r="K774" s="2">
        <v>0.355109504830528</v>
      </c>
      <c r="L774" s="6">
        <v>-0.355109504830528</v>
      </c>
      <c r="M774" t="s">
        <v>26</v>
      </c>
      <c r="N774">
        <f>SUMIFS(Actuals!$F:$F,Actuals!$A:$A,$A774,Actuals!$D:$D,$D774,Actuals!$B:$B,EDATE($B774,-12))</f>
        <v>10968.300000000001</v>
      </c>
      <c r="O774">
        <f>AVERAGE(SUMIFS(Actuals!$F:$F,Actuals!$A:$A,$A774,Actuals!$D:$D,$D774,Actuals!$B:$B,EOMONTH(DATE(2025,$C774-1,1),0))/SUMIFS(Actuals!$F:$F,Actuals!$A:$A,$A774,Actuals!$D:$D,$D774,Actuals!$B:$B,EOMONTH(DATE(2024,$C774-1,1),0)),
 SUMIFS(Actuals!$F:$F,Actuals!$A:$A,$A774,Actuals!$D:$D,$D774,Actuals!$B:$B,EOMONTH(DATE(2025,$C774-2,1),0))/SUMIFS(Actuals!$F:$F,Actuals!$A:$A,$A774,Actuals!$D:$D,$D774,Actuals!$B:$B,EOMONTH(DATE(2024,$C774-2,1),0)),
 SUMIFS(Actuals!$F:$F,Actuals!$A:$A,$A774,Actuals!$D:$D,$D774,Actuals!$B:$B,EOMONTH(DATE(2025,$C774-3,1),0))/SUMIFS(Actuals!$F:$F,Actuals!$A:$A,$A774,Actuals!$D:$D,$D774,Actuals!$B:$B,EOMONTH(DATE(2024,$C774-3,1),0))
)</f>
        <v>1.4250935628961263</v>
      </c>
      <c r="P774" s="29">
        <f t="shared" si="72"/>
        <v>15630.853725913585</v>
      </c>
      <c r="Q774" s="2">
        <f t="shared" si="73"/>
        <v>0.16513891020453331</v>
      </c>
      <c r="R774" s="29" t="str">
        <f t="shared" si="74"/>
        <v>1 train date (May-Aug)</v>
      </c>
      <c r="S774" s="29">
        <f t="shared" si="75"/>
        <v>1.1836764017367896</v>
      </c>
      <c r="T774" s="29">
        <f t="shared" si="76"/>
        <v>14291.816913342735</v>
      </c>
      <c r="U774" s="2">
        <f t="shared" si="77"/>
        <v>0.23665833916354298</v>
      </c>
    </row>
    <row r="775" spans="1:21">
      <c r="A775">
        <v>2370</v>
      </c>
      <c r="B775" s="1">
        <v>45961</v>
      </c>
      <c r="C775">
        <v>7</v>
      </c>
      <c r="D775">
        <v>24</v>
      </c>
      <c r="E775" t="s">
        <v>7</v>
      </c>
      <c r="F775" s="3">
        <v>12749.091273909473</v>
      </c>
      <c r="G775" s="3">
        <v>18722.7</v>
      </c>
      <c r="H775">
        <v>3</v>
      </c>
      <c r="I775" s="3">
        <v>-5973.6087260905279</v>
      </c>
      <c r="J775" s="3">
        <v>5973.6087260905279</v>
      </c>
      <c r="K775" s="2">
        <v>0.31905701240155199</v>
      </c>
      <c r="L775" s="6">
        <v>-0.31905701240155199</v>
      </c>
      <c r="M775" t="s">
        <v>26</v>
      </c>
      <c r="N775">
        <f>SUMIFS(Actuals!$F:$F,Actuals!$A:$A,$A775,Actuals!$D:$D,$D775,Actuals!$B:$B,EDATE($B775,-12))</f>
        <v>10968.300000000001</v>
      </c>
      <c r="O775">
        <f>AVERAGE(SUMIFS(Actuals!$F:$F,Actuals!$A:$A,$A775,Actuals!$D:$D,$D775,Actuals!$B:$B,EOMONTH(DATE(2025,$C775-1,1),0))/SUMIFS(Actuals!$F:$F,Actuals!$A:$A,$A775,Actuals!$D:$D,$D775,Actuals!$B:$B,EOMONTH(DATE(2024,$C775-1,1),0)),
 SUMIFS(Actuals!$F:$F,Actuals!$A:$A,$A775,Actuals!$D:$D,$D775,Actuals!$B:$B,EOMONTH(DATE(2025,$C775-2,1),0))/SUMIFS(Actuals!$F:$F,Actuals!$A:$A,$A775,Actuals!$D:$D,$D775,Actuals!$B:$B,EOMONTH(DATE(2024,$C775-2,1),0)),
 SUMIFS(Actuals!$F:$F,Actuals!$A:$A,$A775,Actuals!$D:$D,$D775,Actuals!$B:$B,EOMONTH(DATE(2025,$C775-3,1),0))/SUMIFS(Actuals!$F:$F,Actuals!$A:$A,$A775,Actuals!$D:$D,$D775,Actuals!$B:$B,EOMONTH(DATE(2024,$C775-3,1),0))
)</f>
        <v>1.4273369716065922</v>
      </c>
      <c r="P775" s="29">
        <f t="shared" si="72"/>
        <v>15655.460105672588</v>
      </c>
      <c r="Q775" s="2">
        <f t="shared" si="73"/>
        <v>0.1638246563971763</v>
      </c>
      <c r="R775" s="29" t="str">
        <f t="shared" si="74"/>
        <v>1 train date (May-Aug)</v>
      </c>
      <c r="S775" s="29">
        <f t="shared" si="75"/>
        <v>1.1836764017367896</v>
      </c>
      <c r="T775" s="29">
        <f t="shared" si="76"/>
        <v>15090.798484515068</v>
      </c>
      <c r="U775" s="2">
        <f t="shared" si="77"/>
        <v>0.19398385465156912</v>
      </c>
    </row>
    <row r="776" spans="1:21">
      <c r="A776">
        <v>2370</v>
      </c>
      <c r="B776" s="1">
        <v>45961</v>
      </c>
      <c r="C776">
        <v>8</v>
      </c>
      <c r="D776">
        <v>24</v>
      </c>
      <c r="E776" t="s">
        <v>7</v>
      </c>
      <c r="F776" s="3">
        <v>17341.667887304688</v>
      </c>
      <c r="G776" s="3">
        <v>18722.7</v>
      </c>
      <c r="H776">
        <v>2</v>
      </c>
      <c r="I776" s="3">
        <v>-1381.0321126953131</v>
      </c>
      <c r="J776" s="3">
        <v>1381.0321126953131</v>
      </c>
      <c r="K776" s="2">
        <v>7.3762444129068599E-2</v>
      </c>
      <c r="L776" s="6">
        <v>-7.3762444129068599E-2</v>
      </c>
      <c r="M776" t="s">
        <v>26</v>
      </c>
      <c r="N776">
        <f>SUMIFS(Actuals!$F:$F,Actuals!$A:$A,$A776,Actuals!$D:$D,$D776,Actuals!$B:$B,EDATE($B776,-12))</f>
        <v>10968.300000000001</v>
      </c>
      <c r="O776">
        <f>AVERAGE(SUMIFS(Actuals!$F:$F,Actuals!$A:$A,$A776,Actuals!$D:$D,$D776,Actuals!$B:$B,EOMONTH(DATE(2025,$C776-1,1),0))/SUMIFS(Actuals!$F:$F,Actuals!$A:$A,$A776,Actuals!$D:$D,$D776,Actuals!$B:$B,EOMONTH(DATE(2024,$C776-1,1),0)),
 SUMIFS(Actuals!$F:$F,Actuals!$A:$A,$A776,Actuals!$D:$D,$D776,Actuals!$B:$B,EOMONTH(DATE(2025,$C776-2,1),0))/SUMIFS(Actuals!$F:$F,Actuals!$A:$A,$A776,Actuals!$D:$D,$D776,Actuals!$B:$B,EOMONTH(DATE(2024,$C776-2,1),0)),
 SUMIFS(Actuals!$F:$F,Actuals!$A:$A,$A776,Actuals!$D:$D,$D776,Actuals!$B:$B,EOMONTH(DATE(2025,$C776-3,1),0))/SUMIFS(Actuals!$F:$F,Actuals!$A:$A,$A776,Actuals!$D:$D,$D776,Actuals!$B:$B,EOMONTH(DATE(2024,$C776-3,1),0))
)</f>
        <v>1.414450917117829</v>
      </c>
      <c r="P776" s="29">
        <f t="shared" si="72"/>
        <v>15514.121994223486</v>
      </c>
      <c r="Q776" s="2">
        <f t="shared" si="73"/>
        <v>0.17137368038672388</v>
      </c>
      <c r="R776" s="29" t="str">
        <f t="shared" si="74"/>
        <v>1 train date (May-Aug)</v>
      </c>
      <c r="S776" s="29">
        <f t="shared" si="75"/>
        <v>1.1836764017367896</v>
      </c>
      <c r="T776" s="29">
        <f t="shared" si="76"/>
        <v>20526.923044959247</v>
      </c>
      <c r="U776" s="2">
        <f t="shared" si="77"/>
        <v>9.6365537286782682E-2</v>
      </c>
    </row>
    <row r="777" spans="1:21">
      <c r="A777">
        <v>2370</v>
      </c>
      <c r="B777" s="1">
        <v>45961</v>
      </c>
      <c r="C777">
        <v>9</v>
      </c>
      <c r="D777">
        <v>24</v>
      </c>
      <c r="E777" t="s">
        <v>7</v>
      </c>
      <c r="F777" s="3">
        <v>14848.1775</v>
      </c>
      <c r="G777" s="3">
        <v>18722.7</v>
      </c>
      <c r="H777">
        <v>1</v>
      </c>
      <c r="I777" s="3">
        <v>-3874.5225000000009</v>
      </c>
      <c r="J777" s="3">
        <v>3874.5225000000009</v>
      </c>
      <c r="K777" s="2">
        <v>0.206942508292073</v>
      </c>
      <c r="L777" s="6">
        <v>-0.206942508292073</v>
      </c>
      <c r="M777" t="s">
        <v>26</v>
      </c>
      <c r="N777">
        <f>SUMIFS(Actuals!$F:$F,Actuals!$A:$A,$A777,Actuals!$D:$D,$D777,Actuals!$B:$B,EDATE($B777,-12))</f>
        <v>10968.300000000001</v>
      </c>
      <c r="O777">
        <f>AVERAGE(SUMIFS(Actuals!$F:$F,Actuals!$A:$A,$A777,Actuals!$D:$D,$D777,Actuals!$B:$B,EOMONTH(DATE(2025,$C777-1,1),0))/SUMIFS(Actuals!$F:$F,Actuals!$A:$A,$A777,Actuals!$D:$D,$D777,Actuals!$B:$B,EOMONTH(DATE(2024,$C777-1,1),0)),
 SUMIFS(Actuals!$F:$F,Actuals!$A:$A,$A777,Actuals!$D:$D,$D777,Actuals!$B:$B,EOMONTH(DATE(2025,$C777-2,1),0))/SUMIFS(Actuals!$F:$F,Actuals!$A:$A,$A777,Actuals!$D:$D,$D777,Actuals!$B:$B,EOMONTH(DATE(2024,$C777-2,1),0)),
 SUMIFS(Actuals!$F:$F,Actuals!$A:$A,$A777,Actuals!$D:$D,$D777,Actuals!$B:$B,EOMONTH(DATE(2025,$C777-3,1),0))/SUMIFS(Actuals!$F:$F,Actuals!$A:$A,$A777,Actuals!$D:$D,$D777,Actuals!$B:$B,EOMONTH(DATE(2024,$C777-3,1),0))
)</f>
        <v>1.3681506414274989</v>
      </c>
      <c r="P777" s="29">
        <f t="shared" si="72"/>
        <v>15006.286680369238</v>
      </c>
      <c r="Q777" s="2">
        <f t="shared" si="73"/>
        <v>0.19849772306509011</v>
      </c>
      <c r="R777" s="29" t="str">
        <f t="shared" si="74"/>
        <v>2 Test data (Sep-Nov)</v>
      </c>
      <c r="S777" s="29">
        <f t="shared" si="75"/>
        <v>1.1836764017367896</v>
      </c>
      <c r="T777" s="29">
        <f t="shared" si="76"/>
        <v>17575.437315549159</v>
      </c>
      <c r="U777" s="2">
        <f t="shared" si="77"/>
        <v>6.12765618447575E-2</v>
      </c>
    </row>
    <row r="778" spans="1:21">
      <c r="A778">
        <v>2370</v>
      </c>
      <c r="B778" s="1">
        <v>45961</v>
      </c>
      <c r="C778">
        <v>10</v>
      </c>
      <c r="D778">
        <v>24</v>
      </c>
      <c r="E778" t="s">
        <v>7</v>
      </c>
      <c r="F778" s="3">
        <v>14848.1775</v>
      </c>
      <c r="G778" s="3">
        <v>18722.7</v>
      </c>
      <c r="H778">
        <v>0</v>
      </c>
      <c r="I778" s="3">
        <v>-3874.5225000000009</v>
      </c>
      <c r="J778" s="3">
        <v>3874.5225000000009</v>
      </c>
      <c r="K778" s="2">
        <v>0.206942508292073</v>
      </c>
      <c r="L778" s="6">
        <v>-0.206942508292073</v>
      </c>
      <c r="M778" t="s">
        <v>26</v>
      </c>
      <c r="N778">
        <f>SUMIFS(Actuals!$F:$F,Actuals!$A:$A,$A778,Actuals!$D:$D,$D778,Actuals!$B:$B,EDATE($B778,-12))</f>
        <v>10968.300000000001</v>
      </c>
      <c r="O778">
        <f>AVERAGE(SUMIFS(Actuals!$F:$F,Actuals!$A:$A,$A778,Actuals!$D:$D,$D778,Actuals!$B:$B,EOMONTH(DATE(2025,$C778-1,1),0))/SUMIFS(Actuals!$F:$F,Actuals!$A:$A,$A778,Actuals!$D:$D,$D778,Actuals!$B:$B,EOMONTH(DATE(2024,$C778-1,1),0)),
 SUMIFS(Actuals!$F:$F,Actuals!$A:$A,$A778,Actuals!$D:$D,$D778,Actuals!$B:$B,EOMONTH(DATE(2025,$C778-2,1),0))/SUMIFS(Actuals!$F:$F,Actuals!$A:$A,$A778,Actuals!$D:$D,$D778,Actuals!$B:$B,EOMONTH(DATE(2024,$C778-2,1),0)),
 SUMIFS(Actuals!$F:$F,Actuals!$A:$A,$A778,Actuals!$D:$D,$D778,Actuals!$B:$B,EOMONTH(DATE(2025,$C778-3,1),0))/SUMIFS(Actuals!$F:$F,Actuals!$A:$A,$A778,Actuals!$D:$D,$D778,Actuals!$B:$B,EOMONTH(DATE(2024,$C778-3,1),0))
)</f>
        <v>1.3914163206836243</v>
      </c>
      <c r="P778" s="29">
        <f t="shared" si="72"/>
        <v>15261.471630154198</v>
      </c>
      <c r="Q778" s="2">
        <f t="shared" si="73"/>
        <v>0.18486801422048119</v>
      </c>
      <c r="R778" s="29" t="str">
        <f t="shared" si="74"/>
        <v>2 Test data (Sep-Nov)</v>
      </c>
      <c r="S778" s="29">
        <f t="shared" si="75"/>
        <v>1.1836764017367896</v>
      </c>
      <c r="T778" s="29">
        <f t="shared" si="76"/>
        <v>17575.437315549159</v>
      </c>
      <c r="U778" s="2">
        <f t="shared" si="77"/>
        <v>6.12765618447575E-2</v>
      </c>
    </row>
    <row r="779" spans="1:21">
      <c r="A779">
        <v>2370</v>
      </c>
      <c r="B779" s="1">
        <v>45991</v>
      </c>
      <c r="C779">
        <v>5</v>
      </c>
      <c r="D779">
        <v>24</v>
      </c>
      <c r="E779" t="s">
        <v>7</v>
      </c>
      <c r="F779" s="3">
        <v>11651.49807932264</v>
      </c>
      <c r="G779" s="3">
        <v>22041.9</v>
      </c>
      <c r="H779">
        <v>6</v>
      </c>
      <c r="I779" s="3">
        <v>-10390.401920677361</v>
      </c>
      <c r="J779" s="3">
        <v>10390.401920677361</v>
      </c>
      <c r="K779" s="2">
        <v>0.47139320660548101</v>
      </c>
      <c r="L779" s="6">
        <v>-0.47139320660548101</v>
      </c>
      <c r="M779" t="s">
        <v>26</v>
      </c>
      <c r="N779">
        <f>SUMIFS(Actuals!$F:$F,Actuals!$A:$A,$A779,Actuals!$D:$D,$D779,Actuals!$B:$B,EDATE($B779,-12))</f>
        <v>14019.300000000001</v>
      </c>
      <c r="O779">
        <f>AVERAGE(SUMIFS(Actuals!$F:$F,Actuals!$A:$A,$A779,Actuals!$D:$D,$D779,Actuals!$B:$B,EOMONTH(DATE(2025,$C779-1,1),0))/SUMIFS(Actuals!$F:$F,Actuals!$A:$A,$A779,Actuals!$D:$D,$D779,Actuals!$B:$B,EOMONTH(DATE(2024,$C779-1,1),0)),
 SUMIFS(Actuals!$F:$F,Actuals!$A:$A,$A779,Actuals!$D:$D,$D779,Actuals!$B:$B,EOMONTH(DATE(2025,$C779-2,1),0))/SUMIFS(Actuals!$F:$F,Actuals!$A:$A,$A779,Actuals!$D:$D,$D779,Actuals!$B:$B,EOMONTH(DATE(2024,$C779-2,1),0)),
 SUMIFS(Actuals!$F:$F,Actuals!$A:$A,$A779,Actuals!$D:$D,$D779,Actuals!$B:$B,EOMONTH(DATE(2025,$C779-3,1),0))/SUMIFS(Actuals!$F:$F,Actuals!$A:$A,$A779,Actuals!$D:$D,$D779,Actuals!$B:$B,EOMONTH(DATE(2024,$C779-3,1),0))
)</f>
        <v>1.2961661158475342</v>
      </c>
      <c r="P779" s="29">
        <f t="shared" si="72"/>
        <v>18171.341627901336</v>
      </c>
      <c r="Q779" s="2">
        <f t="shared" si="73"/>
        <v>0.17560003321395456</v>
      </c>
      <c r="R779" s="29" t="str">
        <f t="shared" si="74"/>
        <v>1 train date (May-Aug)</v>
      </c>
      <c r="S779" s="29">
        <f t="shared" si="75"/>
        <v>1.1836764017367896</v>
      </c>
      <c r="T779" s="29">
        <f t="shared" si="76"/>
        <v>13791.603321375738</v>
      </c>
      <c r="U779" s="2">
        <f t="shared" si="77"/>
        <v>0.37430061286115363</v>
      </c>
    </row>
    <row r="780" spans="1:21">
      <c r="A780">
        <v>2370</v>
      </c>
      <c r="B780" s="1">
        <v>45991</v>
      </c>
      <c r="C780">
        <v>6</v>
      </c>
      <c r="D780">
        <v>24</v>
      </c>
      <c r="E780" t="s">
        <v>7</v>
      </c>
      <c r="F780" s="3">
        <v>11651.49807932264</v>
      </c>
      <c r="G780" s="3">
        <v>22041.9</v>
      </c>
      <c r="H780">
        <v>5</v>
      </c>
      <c r="I780" s="3">
        <v>-10390.401920677361</v>
      </c>
      <c r="J780" s="3">
        <v>10390.401920677361</v>
      </c>
      <c r="K780" s="2">
        <v>0.47139320660548101</v>
      </c>
      <c r="L780" s="6">
        <v>-0.47139320660548101</v>
      </c>
      <c r="M780" t="s">
        <v>26</v>
      </c>
      <c r="N780">
        <f>SUMIFS(Actuals!$F:$F,Actuals!$A:$A,$A780,Actuals!$D:$D,$D780,Actuals!$B:$B,EDATE($B780,-12))</f>
        <v>14019.300000000001</v>
      </c>
      <c r="O780">
        <f>AVERAGE(SUMIFS(Actuals!$F:$F,Actuals!$A:$A,$A780,Actuals!$D:$D,$D780,Actuals!$B:$B,EOMONTH(DATE(2025,$C780-1,1),0))/SUMIFS(Actuals!$F:$F,Actuals!$A:$A,$A780,Actuals!$D:$D,$D780,Actuals!$B:$B,EOMONTH(DATE(2024,$C780-1,1),0)),
 SUMIFS(Actuals!$F:$F,Actuals!$A:$A,$A780,Actuals!$D:$D,$D780,Actuals!$B:$B,EOMONTH(DATE(2025,$C780-2,1),0))/SUMIFS(Actuals!$F:$F,Actuals!$A:$A,$A780,Actuals!$D:$D,$D780,Actuals!$B:$B,EOMONTH(DATE(2024,$C780-2,1),0)),
 SUMIFS(Actuals!$F:$F,Actuals!$A:$A,$A780,Actuals!$D:$D,$D780,Actuals!$B:$B,EOMONTH(DATE(2025,$C780-3,1),0))/SUMIFS(Actuals!$F:$F,Actuals!$A:$A,$A780,Actuals!$D:$D,$D780,Actuals!$B:$B,EOMONTH(DATE(2024,$C780-3,1),0))
)</f>
        <v>1.4250935628961263</v>
      </c>
      <c r="P780" s="29">
        <f t="shared" si="72"/>
        <v>19978.814186309664</v>
      </c>
      <c r="Q780" s="2">
        <f t="shared" si="73"/>
        <v>9.3598365553347801E-2</v>
      </c>
      <c r="R780" s="29" t="str">
        <f t="shared" si="74"/>
        <v>1 train date (May-Aug)</v>
      </c>
      <c r="S780" s="29">
        <f t="shared" si="75"/>
        <v>1.1836764017367896</v>
      </c>
      <c r="T780" s="29">
        <f t="shared" si="76"/>
        <v>13791.603321375738</v>
      </c>
      <c r="U780" s="2">
        <f t="shared" si="77"/>
        <v>0.37430061286115363</v>
      </c>
    </row>
    <row r="781" spans="1:21">
      <c r="A781">
        <v>2370</v>
      </c>
      <c r="B781" s="1">
        <v>45991</v>
      </c>
      <c r="C781">
        <v>7</v>
      </c>
      <c r="D781">
        <v>24</v>
      </c>
      <c r="E781" t="s">
        <v>7</v>
      </c>
      <c r="F781" s="3">
        <v>12326.49807932264</v>
      </c>
      <c r="G781" s="3">
        <v>22041.9</v>
      </c>
      <c r="H781">
        <v>4</v>
      </c>
      <c r="I781" s="3">
        <v>-9715.401920677361</v>
      </c>
      <c r="J781" s="3">
        <v>9715.401920677361</v>
      </c>
      <c r="K781" s="2">
        <v>0.44076971226062001</v>
      </c>
      <c r="L781" s="6">
        <v>-0.44076971226062001</v>
      </c>
      <c r="M781" t="s">
        <v>26</v>
      </c>
      <c r="N781">
        <f>SUMIFS(Actuals!$F:$F,Actuals!$A:$A,$A781,Actuals!$D:$D,$D781,Actuals!$B:$B,EDATE($B781,-12))</f>
        <v>14019.300000000001</v>
      </c>
      <c r="O781">
        <f>AVERAGE(SUMIFS(Actuals!$F:$F,Actuals!$A:$A,$A781,Actuals!$D:$D,$D781,Actuals!$B:$B,EOMONTH(DATE(2025,$C781-1,1),0))/SUMIFS(Actuals!$F:$F,Actuals!$A:$A,$A781,Actuals!$D:$D,$D781,Actuals!$B:$B,EOMONTH(DATE(2024,$C781-1,1),0)),
 SUMIFS(Actuals!$F:$F,Actuals!$A:$A,$A781,Actuals!$D:$D,$D781,Actuals!$B:$B,EOMONTH(DATE(2025,$C781-2,1),0))/SUMIFS(Actuals!$F:$F,Actuals!$A:$A,$A781,Actuals!$D:$D,$D781,Actuals!$B:$B,EOMONTH(DATE(2024,$C781-2,1),0)),
 SUMIFS(Actuals!$F:$F,Actuals!$A:$A,$A781,Actuals!$D:$D,$D781,Actuals!$B:$B,EOMONTH(DATE(2025,$C781-3,1),0))/SUMIFS(Actuals!$F:$F,Actuals!$A:$A,$A781,Actuals!$D:$D,$D781,Actuals!$B:$B,EOMONTH(DATE(2024,$C781-3,1),0))
)</f>
        <v>1.4273369716065922</v>
      </c>
      <c r="P781" s="29">
        <f t="shared" si="72"/>
        <v>20010.2652060443</v>
      </c>
      <c r="Q781" s="2">
        <f t="shared" si="73"/>
        <v>9.2171491294112645E-2</v>
      </c>
      <c r="R781" s="29" t="str">
        <f t="shared" si="74"/>
        <v>1 train date (May-Aug)</v>
      </c>
      <c r="S781" s="29">
        <f t="shared" si="75"/>
        <v>1.1836764017367896</v>
      </c>
      <c r="T781" s="29">
        <f t="shared" si="76"/>
        <v>14590.584892548071</v>
      </c>
      <c r="U781" s="2">
        <f t="shared" si="77"/>
        <v>0.33805230526642122</v>
      </c>
    </row>
    <row r="782" spans="1:21">
      <c r="A782">
        <v>2370</v>
      </c>
      <c r="B782" s="1">
        <v>45991</v>
      </c>
      <c r="C782">
        <v>8</v>
      </c>
      <c r="D782">
        <v>24</v>
      </c>
      <c r="E782" t="s">
        <v>7</v>
      </c>
      <c r="F782" s="3">
        <v>16750.045363339836</v>
      </c>
      <c r="G782" s="3">
        <v>22041.9</v>
      </c>
      <c r="H782">
        <v>3</v>
      </c>
      <c r="I782" s="3">
        <v>-5291.8546366601659</v>
      </c>
      <c r="J782" s="3">
        <v>5291.8546366601659</v>
      </c>
      <c r="K782" s="2">
        <v>0.240081600799394</v>
      </c>
      <c r="L782" s="6">
        <v>-0.240081600799394</v>
      </c>
      <c r="M782" t="s">
        <v>26</v>
      </c>
      <c r="N782">
        <f>SUMIFS(Actuals!$F:$F,Actuals!$A:$A,$A782,Actuals!$D:$D,$D782,Actuals!$B:$B,EDATE($B782,-12))</f>
        <v>14019.300000000001</v>
      </c>
      <c r="O782">
        <f>AVERAGE(SUMIFS(Actuals!$F:$F,Actuals!$A:$A,$A782,Actuals!$D:$D,$D782,Actuals!$B:$B,EOMONTH(DATE(2025,$C782-1,1),0))/SUMIFS(Actuals!$F:$F,Actuals!$A:$A,$A782,Actuals!$D:$D,$D782,Actuals!$B:$B,EOMONTH(DATE(2024,$C782-1,1),0)),
 SUMIFS(Actuals!$F:$F,Actuals!$A:$A,$A782,Actuals!$D:$D,$D782,Actuals!$B:$B,EOMONTH(DATE(2025,$C782-2,1),0))/SUMIFS(Actuals!$F:$F,Actuals!$A:$A,$A782,Actuals!$D:$D,$D782,Actuals!$B:$B,EOMONTH(DATE(2024,$C782-2,1),0)),
 SUMIFS(Actuals!$F:$F,Actuals!$A:$A,$A782,Actuals!$D:$D,$D782,Actuals!$B:$B,EOMONTH(DATE(2025,$C782-3,1),0))/SUMIFS(Actuals!$F:$F,Actuals!$A:$A,$A782,Actuals!$D:$D,$D782,Actuals!$B:$B,EOMONTH(DATE(2024,$C782-3,1),0))
)</f>
        <v>1.414450917117829</v>
      </c>
      <c r="P782" s="29">
        <f t="shared" si="72"/>
        <v>19829.611742349982</v>
      </c>
      <c r="Q782" s="2">
        <f t="shared" si="73"/>
        <v>0.10036740288496089</v>
      </c>
      <c r="R782" s="29" t="str">
        <f t="shared" si="74"/>
        <v>1 train date (May-Aug)</v>
      </c>
      <c r="S782" s="29">
        <f t="shared" si="75"/>
        <v>1.1836764017367896</v>
      </c>
      <c r="T782" s="29">
        <f t="shared" si="76"/>
        <v>19826.633424606094</v>
      </c>
      <c r="U782" s="2">
        <f t="shared" si="77"/>
        <v>0.10050252362064555</v>
      </c>
    </row>
    <row r="783" spans="1:21">
      <c r="A783">
        <v>2370</v>
      </c>
      <c r="B783" s="1">
        <v>45991</v>
      </c>
      <c r="C783">
        <v>9</v>
      </c>
      <c r="D783">
        <v>24</v>
      </c>
      <c r="E783" t="s">
        <v>7</v>
      </c>
      <c r="F783" s="3">
        <v>14625.454837499999</v>
      </c>
      <c r="G783" s="3">
        <v>22041.9</v>
      </c>
      <c r="H783">
        <v>2</v>
      </c>
      <c r="I783" s="3">
        <v>-7416.445162500002</v>
      </c>
      <c r="J783" s="3">
        <v>7416.445162500002</v>
      </c>
      <c r="K783" s="2">
        <v>0.336470320730064</v>
      </c>
      <c r="L783" s="6">
        <v>-0.336470320730064</v>
      </c>
      <c r="M783" t="s">
        <v>26</v>
      </c>
      <c r="N783">
        <f>SUMIFS(Actuals!$F:$F,Actuals!$A:$A,$A783,Actuals!$D:$D,$D783,Actuals!$B:$B,EDATE($B783,-12))</f>
        <v>14019.300000000001</v>
      </c>
      <c r="O783">
        <f>AVERAGE(SUMIFS(Actuals!$F:$F,Actuals!$A:$A,$A783,Actuals!$D:$D,$D783,Actuals!$B:$B,EOMONTH(DATE(2025,$C783-1,1),0))/SUMIFS(Actuals!$F:$F,Actuals!$A:$A,$A783,Actuals!$D:$D,$D783,Actuals!$B:$B,EOMONTH(DATE(2024,$C783-1,1),0)),
 SUMIFS(Actuals!$F:$F,Actuals!$A:$A,$A783,Actuals!$D:$D,$D783,Actuals!$B:$B,EOMONTH(DATE(2025,$C783-2,1),0))/SUMIFS(Actuals!$F:$F,Actuals!$A:$A,$A783,Actuals!$D:$D,$D783,Actuals!$B:$B,EOMONTH(DATE(2024,$C783-2,1),0)),
 SUMIFS(Actuals!$F:$F,Actuals!$A:$A,$A783,Actuals!$D:$D,$D783,Actuals!$B:$B,EOMONTH(DATE(2025,$C783-3,1),0))/SUMIFS(Actuals!$F:$F,Actuals!$A:$A,$A783,Actuals!$D:$D,$D783,Actuals!$B:$B,EOMONTH(DATE(2024,$C783-3,1),0))
)</f>
        <v>1.3681506414274989</v>
      </c>
      <c r="P783" s="29">
        <f t="shared" si="72"/>
        <v>19180.514287364538</v>
      </c>
      <c r="Q783" s="2">
        <f t="shared" si="73"/>
        <v>0.12981574694719888</v>
      </c>
      <c r="R783" s="29" t="str">
        <f t="shared" si="74"/>
        <v>2 Test data (Sep-Nov)</v>
      </c>
      <c r="S783" s="29">
        <f t="shared" si="75"/>
        <v>1.1836764017367896</v>
      </c>
      <c r="T783" s="29">
        <f t="shared" si="76"/>
        <v>17311.805755815923</v>
      </c>
      <c r="U783" s="2">
        <f t="shared" si="77"/>
        <v>0.21459557679619623</v>
      </c>
    </row>
    <row r="784" spans="1:21">
      <c r="A784">
        <v>2370</v>
      </c>
      <c r="B784" s="1">
        <v>45991</v>
      </c>
      <c r="C784">
        <v>10</v>
      </c>
      <c r="D784">
        <v>24</v>
      </c>
      <c r="E784" t="s">
        <v>7</v>
      </c>
      <c r="F784" s="3">
        <v>14625.454837499999</v>
      </c>
      <c r="G784" s="3">
        <v>22041.9</v>
      </c>
      <c r="H784">
        <v>1</v>
      </c>
      <c r="I784" s="3">
        <v>-7416.445162500002</v>
      </c>
      <c r="J784" s="3">
        <v>7416.445162500002</v>
      </c>
      <c r="K784" s="2">
        <v>0.336470320730064</v>
      </c>
      <c r="L784" s="6">
        <v>-0.336470320730064</v>
      </c>
      <c r="M784" t="s">
        <v>26</v>
      </c>
      <c r="N784">
        <f>SUMIFS(Actuals!$F:$F,Actuals!$A:$A,$A784,Actuals!$D:$D,$D784,Actuals!$B:$B,EDATE($B784,-12))</f>
        <v>14019.300000000001</v>
      </c>
      <c r="O784">
        <f>AVERAGE(SUMIFS(Actuals!$F:$F,Actuals!$A:$A,$A784,Actuals!$D:$D,$D784,Actuals!$B:$B,EOMONTH(DATE(2025,$C784-1,1),0))/SUMIFS(Actuals!$F:$F,Actuals!$A:$A,$A784,Actuals!$D:$D,$D784,Actuals!$B:$B,EOMONTH(DATE(2024,$C784-1,1),0)),
 SUMIFS(Actuals!$F:$F,Actuals!$A:$A,$A784,Actuals!$D:$D,$D784,Actuals!$B:$B,EOMONTH(DATE(2025,$C784-2,1),0))/SUMIFS(Actuals!$F:$F,Actuals!$A:$A,$A784,Actuals!$D:$D,$D784,Actuals!$B:$B,EOMONTH(DATE(2024,$C784-2,1),0)),
 SUMIFS(Actuals!$F:$F,Actuals!$A:$A,$A784,Actuals!$D:$D,$D784,Actuals!$B:$B,EOMONTH(DATE(2025,$C784-3,1),0))/SUMIFS(Actuals!$F:$F,Actuals!$A:$A,$A784,Actuals!$D:$D,$D784,Actuals!$B:$B,EOMONTH(DATE(2024,$C784-3,1),0))
)</f>
        <v>1.3914163206836243</v>
      </c>
      <c r="P784" s="29">
        <f t="shared" si="72"/>
        <v>19506.682824559935</v>
      </c>
      <c r="Q784" s="2">
        <f t="shared" si="73"/>
        <v>0.11501808716308784</v>
      </c>
      <c r="R784" s="29" t="str">
        <f t="shared" si="74"/>
        <v>2 Test data (Sep-Nov)</v>
      </c>
      <c r="S784" s="29">
        <f t="shared" si="75"/>
        <v>1.1836764017367896</v>
      </c>
      <c r="T784" s="29">
        <f t="shared" si="76"/>
        <v>17311.805755815923</v>
      </c>
      <c r="U784" s="2">
        <f t="shared" si="77"/>
        <v>0.21459557679619623</v>
      </c>
    </row>
    <row r="785" spans="1:21">
      <c r="A785">
        <v>2370</v>
      </c>
      <c r="B785" s="1">
        <v>45991</v>
      </c>
      <c r="C785">
        <v>11</v>
      </c>
      <c r="D785">
        <v>24</v>
      </c>
      <c r="E785" t="s">
        <v>7</v>
      </c>
      <c r="F785" s="3">
        <v>17637.428276210332</v>
      </c>
      <c r="G785" s="3">
        <v>22041.9</v>
      </c>
      <c r="H785">
        <v>0</v>
      </c>
      <c r="I785" s="3">
        <v>-4404.4717237896693</v>
      </c>
      <c r="J785" s="3">
        <v>4404.4717237896693</v>
      </c>
      <c r="K785" s="2">
        <v>0.19982268877862899</v>
      </c>
      <c r="L785" s="6">
        <v>-0.19982268877862899</v>
      </c>
      <c r="M785" t="s">
        <v>26</v>
      </c>
      <c r="N785">
        <f>SUMIFS(Actuals!$F:$F,Actuals!$A:$A,$A785,Actuals!$D:$D,$D785,Actuals!$B:$B,EDATE($B785,-12))</f>
        <v>14019.300000000001</v>
      </c>
      <c r="O785">
        <f>AVERAGE(SUMIFS(Actuals!$F:$F,Actuals!$A:$A,$A785,Actuals!$D:$D,$D785,Actuals!$B:$B,EOMONTH(DATE(2025,$C785-1,1),0))/SUMIFS(Actuals!$F:$F,Actuals!$A:$A,$A785,Actuals!$D:$D,$D785,Actuals!$B:$B,EOMONTH(DATE(2024,$C785-1,1),0)),
 SUMIFS(Actuals!$F:$F,Actuals!$A:$A,$A785,Actuals!$D:$D,$D785,Actuals!$B:$B,EOMONTH(DATE(2025,$C785-2,1),0))/SUMIFS(Actuals!$F:$F,Actuals!$A:$A,$A785,Actuals!$D:$D,$D785,Actuals!$B:$B,EOMONTH(DATE(2024,$C785-2,1),0)),
 SUMIFS(Actuals!$F:$F,Actuals!$A:$A,$A785,Actuals!$D:$D,$D785,Actuals!$B:$B,EOMONTH(DATE(2025,$C785-3,1),0))/SUMIFS(Actuals!$F:$F,Actuals!$A:$A,$A785,Actuals!$D:$D,$D785,Actuals!$B:$B,EOMONTH(DATE(2024,$C785-3,1),0))
)</f>
        <v>1.5467316712800727</v>
      </c>
      <c r="P785" s="29">
        <f t="shared" si="72"/>
        <v>21684.095319176726</v>
      </c>
      <c r="Q785" s="2">
        <f t="shared" si="73"/>
        <v>1.6232932770009648E-2</v>
      </c>
      <c r="R785" s="29" t="str">
        <f t="shared" si="74"/>
        <v>2 Test data (Sep-Nov)</v>
      </c>
      <c r="S785" s="29">
        <f t="shared" si="75"/>
        <v>1.1836764017367896</v>
      </c>
      <c r="T785" s="29">
        <f t="shared" si="76"/>
        <v>20877.007637875355</v>
      </c>
      <c r="U785" s="2">
        <f t="shared" si="77"/>
        <v>5.2848999502068637E-2</v>
      </c>
    </row>
    <row r="786" spans="1:21">
      <c r="A786">
        <v>360</v>
      </c>
      <c r="B786" s="1">
        <v>45808</v>
      </c>
      <c r="C786">
        <v>5</v>
      </c>
      <c r="D786">
        <v>24</v>
      </c>
      <c r="E786" t="s">
        <v>7</v>
      </c>
      <c r="F786" s="3">
        <v>31860.45</v>
      </c>
      <c r="G786" s="3">
        <v>92307.6</v>
      </c>
      <c r="H786">
        <v>0</v>
      </c>
      <c r="I786" s="3">
        <v>-60447.150000000009</v>
      </c>
      <c r="J786" s="3">
        <v>60447.150000000009</v>
      </c>
      <c r="K786" s="2">
        <v>0.65484477984477996</v>
      </c>
      <c r="L786" s="6">
        <v>-0.65484477984477996</v>
      </c>
      <c r="M786" t="s">
        <v>24</v>
      </c>
      <c r="N786">
        <f>SUMIFS(Actuals!$F:$F,Actuals!$A:$A,$A786,Actuals!$D:$D,$D786,Actuals!$B:$B,EDATE($B786,-12))</f>
        <v>32062.5</v>
      </c>
      <c r="O786">
        <f>AVERAGE(SUMIFS(Actuals!$F:$F,Actuals!$A:$A,$A786,Actuals!$D:$D,$D786,Actuals!$B:$B,EOMONTH(DATE(2025,$C786-1,1),0))/SUMIFS(Actuals!$F:$F,Actuals!$A:$A,$A786,Actuals!$D:$D,$D786,Actuals!$B:$B,EOMONTH(DATE(2024,$C786-1,1),0)),
 SUMIFS(Actuals!$F:$F,Actuals!$A:$A,$A786,Actuals!$D:$D,$D786,Actuals!$B:$B,EOMONTH(DATE(2025,$C786-2,1),0))/SUMIFS(Actuals!$F:$F,Actuals!$A:$A,$A786,Actuals!$D:$D,$D786,Actuals!$B:$B,EOMONTH(DATE(2024,$C786-2,1),0)),
 SUMIFS(Actuals!$F:$F,Actuals!$A:$A,$A786,Actuals!$D:$D,$D786,Actuals!$B:$B,EOMONTH(DATE(2025,$C786-3,1),0))/SUMIFS(Actuals!$F:$F,Actuals!$A:$A,$A786,Actuals!$D:$D,$D786,Actuals!$B:$B,EOMONTH(DATE(2024,$C786-3,1),0))
)</f>
        <v>1.6476893483412445</v>
      </c>
      <c r="P786" s="29">
        <f t="shared" si="72"/>
        <v>52829.039731191151</v>
      </c>
      <c r="Q786" s="2">
        <f t="shared" si="73"/>
        <v>0.42768483059692652</v>
      </c>
      <c r="R786" s="29" t="str">
        <f t="shared" si="74"/>
        <v>1 train date (May-Aug)</v>
      </c>
      <c r="S786" s="29">
        <f t="shared" si="75"/>
        <v>1.0370054508427586</v>
      </c>
      <c r="T786" s="29">
        <f t="shared" si="76"/>
        <v>33039.460316303172</v>
      </c>
      <c r="U786" s="2">
        <f t="shared" si="77"/>
        <v>0.6420721553122043</v>
      </c>
    </row>
    <row r="787" spans="1:21">
      <c r="A787">
        <v>360</v>
      </c>
      <c r="B787" s="1">
        <v>45838</v>
      </c>
      <c r="C787">
        <v>5</v>
      </c>
      <c r="D787">
        <v>24</v>
      </c>
      <c r="E787" t="s">
        <v>7</v>
      </c>
      <c r="F787" s="3">
        <v>32179.054499999998</v>
      </c>
      <c r="G787" s="3">
        <v>27929.7</v>
      </c>
      <c r="H787">
        <v>1</v>
      </c>
      <c r="I787" s="3">
        <v>4249.3544999999976</v>
      </c>
      <c r="J787" s="3">
        <v>4249.3544999999976</v>
      </c>
      <c r="K787" s="2">
        <v>0.15214465246672901</v>
      </c>
      <c r="L787" s="6">
        <v>0.15214465246672901</v>
      </c>
      <c r="M787" t="s">
        <v>24</v>
      </c>
      <c r="N787">
        <f>SUMIFS(Actuals!$F:$F,Actuals!$A:$A,$A787,Actuals!$D:$D,$D787,Actuals!$B:$B,EDATE($B787,-12))</f>
        <v>28283.4</v>
      </c>
      <c r="O787">
        <f>AVERAGE(SUMIFS(Actuals!$F:$F,Actuals!$A:$A,$A787,Actuals!$D:$D,$D787,Actuals!$B:$B,EOMONTH(DATE(2025,$C787-1,1),0))/SUMIFS(Actuals!$F:$F,Actuals!$A:$A,$A787,Actuals!$D:$D,$D787,Actuals!$B:$B,EOMONTH(DATE(2024,$C787-1,1),0)),
 SUMIFS(Actuals!$F:$F,Actuals!$A:$A,$A787,Actuals!$D:$D,$D787,Actuals!$B:$B,EOMONTH(DATE(2025,$C787-2,1),0))/SUMIFS(Actuals!$F:$F,Actuals!$A:$A,$A787,Actuals!$D:$D,$D787,Actuals!$B:$B,EOMONTH(DATE(2024,$C787-2,1),0)),
 SUMIFS(Actuals!$F:$F,Actuals!$A:$A,$A787,Actuals!$D:$D,$D787,Actuals!$B:$B,EOMONTH(DATE(2025,$C787-3,1),0))/SUMIFS(Actuals!$F:$F,Actuals!$A:$A,$A787,Actuals!$D:$D,$D787,Actuals!$B:$B,EOMONTH(DATE(2024,$C787-3,1),0))
)</f>
        <v>1.6476893483412445</v>
      </c>
      <c r="P787" s="29">
        <f t="shared" si="72"/>
        <v>46602.256914874757</v>
      </c>
      <c r="Q787" s="2">
        <f t="shared" si="73"/>
        <v>0.6685555847314778</v>
      </c>
      <c r="R787" s="29" t="str">
        <f t="shared" si="74"/>
        <v>1 train date (May-Aug)</v>
      </c>
      <c r="S787" s="29">
        <f t="shared" si="75"/>
        <v>1.0370054508427586</v>
      </c>
      <c r="T787" s="29">
        <f t="shared" si="76"/>
        <v>33369.854919466197</v>
      </c>
      <c r="U787" s="2">
        <f t="shared" si="77"/>
        <v>0.19478028476733358</v>
      </c>
    </row>
    <row r="788" spans="1:21">
      <c r="A788">
        <v>360</v>
      </c>
      <c r="B788" s="1">
        <v>45838</v>
      </c>
      <c r="C788">
        <v>6</v>
      </c>
      <c r="D788">
        <v>24</v>
      </c>
      <c r="E788" t="s">
        <v>7</v>
      </c>
      <c r="F788" s="3">
        <v>32179.054499999998</v>
      </c>
      <c r="G788" s="3">
        <v>27929.7</v>
      </c>
      <c r="H788">
        <v>0</v>
      </c>
      <c r="I788" s="3">
        <v>4249.3544999999976</v>
      </c>
      <c r="J788" s="3">
        <v>4249.3544999999976</v>
      </c>
      <c r="K788" s="2">
        <v>0.15214465246672901</v>
      </c>
      <c r="L788" s="6">
        <v>0.15214465246672901</v>
      </c>
      <c r="M788" t="s">
        <v>24</v>
      </c>
      <c r="N788">
        <f>SUMIFS(Actuals!$F:$F,Actuals!$A:$A,$A788,Actuals!$D:$D,$D788,Actuals!$B:$B,EDATE($B788,-12))</f>
        <v>28283.4</v>
      </c>
      <c r="O788">
        <f>AVERAGE(SUMIFS(Actuals!$F:$F,Actuals!$A:$A,$A788,Actuals!$D:$D,$D788,Actuals!$B:$B,EOMONTH(DATE(2025,$C788-1,1),0))/SUMIFS(Actuals!$F:$F,Actuals!$A:$A,$A788,Actuals!$D:$D,$D788,Actuals!$B:$B,EOMONTH(DATE(2024,$C788-1,1),0)),
 SUMIFS(Actuals!$F:$F,Actuals!$A:$A,$A788,Actuals!$D:$D,$D788,Actuals!$B:$B,EOMONTH(DATE(2025,$C788-2,1),0))/SUMIFS(Actuals!$F:$F,Actuals!$A:$A,$A788,Actuals!$D:$D,$D788,Actuals!$B:$B,EOMONTH(DATE(2024,$C788-2,1),0)),
 SUMIFS(Actuals!$F:$F,Actuals!$A:$A,$A788,Actuals!$D:$D,$D788,Actuals!$B:$B,EOMONTH(DATE(2025,$C788-3,1),0))/SUMIFS(Actuals!$F:$F,Actuals!$A:$A,$A788,Actuals!$D:$D,$D788,Actuals!$B:$B,EOMONTH(DATE(2024,$C788-3,1),0))
)</f>
        <v>1.6526009337556069</v>
      </c>
      <c r="P788" s="29">
        <f t="shared" si="72"/>
        <v>46741.173249783336</v>
      </c>
      <c r="Q788" s="2">
        <f t="shared" si="73"/>
        <v>0.67352937016091596</v>
      </c>
      <c r="R788" s="29" t="str">
        <f t="shared" si="74"/>
        <v>1 train date (May-Aug)</v>
      </c>
      <c r="S788" s="29">
        <f t="shared" si="75"/>
        <v>1.0370054508427586</v>
      </c>
      <c r="T788" s="29">
        <f t="shared" si="76"/>
        <v>33369.854919466197</v>
      </c>
      <c r="U788" s="2">
        <f t="shared" si="77"/>
        <v>0.19478028476733358</v>
      </c>
    </row>
    <row r="789" spans="1:21">
      <c r="A789">
        <v>360</v>
      </c>
      <c r="B789" s="1">
        <v>45869</v>
      </c>
      <c r="C789">
        <v>5</v>
      </c>
      <c r="D789">
        <v>24</v>
      </c>
      <c r="E789" t="s">
        <v>7</v>
      </c>
      <c r="F789" s="3">
        <v>32500.845044999998</v>
      </c>
      <c r="G789" s="3">
        <v>54508.5</v>
      </c>
      <c r="H789">
        <v>2</v>
      </c>
      <c r="I789" s="3">
        <v>-22007.654955000002</v>
      </c>
      <c r="J789" s="3">
        <v>22007.654955000002</v>
      </c>
      <c r="K789" s="2">
        <v>0.40374721291174798</v>
      </c>
      <c r="L789" s="6">
        <v>-0.40374721291174798</v>
      </c>
      <c r="M789" t="s">
        <v>24</v>
      </c>
      <c r="N789">
        <f>SUMIFS(Actuals!$F:$F,Actuals!$A:$A,$A789,Actuals!$D:$D,$D789,Actuals!$B:$B,EDATE($B789,-12))</f>
        <v>87989.400000000009</v>
      </c>
      <c r="O789">
        <f>AVERAGE(SUMIFS(Actuals!$F:$F,Actuals!$A:$A,$A789,Actuals!$D:$D,$D789,Actuals!$B:$B,EOMONTH(DATE(2025,$C789-1,1),0))/SUMIFS(Actuals!$F:$F,Actuals!$A:$A,$A789,Actuals!$D:$D,$D789,Actuals!$B:$B,EOMONTH(DATE(2024,$C789-1,1),0)),
 SUMIFS(Actuals!$F:$F,Actuals!$A:$A,$A789,Actuals!$D:$D,$D789,Actuals!$B:$B,EOMONTH(DATE(2025,$C789-2,1),0))/SUMIFS(Actuals!$F:$F,Actuals!$A:$A,$A789,Actuals!$D:$D,$D789,Actuals!$B:$B,EOMONTH(DATE(2024,$C789-2,1),0)),
 SUMIFS(Actuals!$F:$F,Actuals!$A:$A,$A789,Actuals!$D:$D,$D789,Actuals!$B:$B,EOMONTH(DATE(2025,$C789-3,1),0))/SUMIFS(Actuals!$F:$F,Actuals!$A:$A,$A789,Actuals!$D:$D,$D789,Actuals!$B:$B,EOMONTH(DATE(2024,$C789-3,1),0))
)</f>
        <v>1.6476893483412445</v>
      </c>
      <c r="P789" s="29">
        <f t="shared" si="72"/>
        <v>144979.19714693711</v>
      </c>
      <c r="Q789" s="2">
        <f t="shared" si="73"/>
        <v>1.6597539309820872</v>
      </c>
      <c r="R789" s="29" t="str">
        <f t="shared" si="74"/>
        <v>1 train date (May-Aug)</v>
      </c>
      <c r="S789" s="29">
        <f t="shared" si="75"/>
        <v>1.0370054508427586</v>
      </c>
      <c r="T789" s="29">
        <f t="shared" si="76"/>
        <v>33703.553468660859</v>
      </c>
      <c r="U789" s="2">
        <f t="shared" si="77"/>
        <v>0.38168260970929563</v>
      </c>
    </row>
    <row r="790" spans="1:21">
      <c r="A790">
        <v>360</v>
      </c>
      <c r="B790" s="1">
        <v>45869</v>
      </c>
      <c r="C790">
        <v>6</v>
      </c>
      <c r="D790">
        <v>24</v>
      </c>
      <c r="E790" t="s">
        <v>7</v>
      </c>
      <c r="F790" s="3">
        <v>32500.845044999998</v>
      </c>
      <c r="G790" s="3">
        <v>54508.5</v>
      </c>
      <c r="H790">
        <v>1</v>
      </c>
      <c r="I790" s="3">
        <v>-22007.654955000002</v>
      </c>
      <c r="J790" s="3">
        <v>22007.654955000002</v>
      </c>
      <c r="K790" s="2">
        <v>0.40374721291174798</v>
      </c>
      <c r="L790" s="6">
        <v>-0.40374721291174798</v>
      </c>
      <c r="M790" t="s">
        <v>24</v>
      </c>
      <c r="N790">
        <f>SUMIFS(Actuals!$F:$F,Actuals!$A:$A,$A790,Actuals!$D:$D,$D790,Actuals!$B:$B,EDATE($B790,-12))</f>
        <v>87989.400000000009</v>
      </c>
      <c r="O790">
        <f>AVERAGE(SUMIFS(Actuals!$F:$F,Actuals!$A:$A,$A790,Actuals!$D:$D,$D790,Actuals!$B:$B,EOMONTH(DATE(2025,$C790-1,1),0))/SUMIFS(Actuals!$F:$F,Actuals!$A:$A,$A790,Actuals!$D:$D,$D790,Actuals!$B:$B,EOMONTH(DATE(2024,$C790-1,1),0)),
 SUMIFS(Actuals!$F:$F,Actuals!$A:$A,$A790,Actuals!$D:$D,$D790,Actuals!$B:$B,EOMONTH(DATE(2025,$C790-2,1),0))/SUMIFS(Actuals!$F:$F,Actuals!$A:$A,$A790,Actuals!$D:$D,$D790,Actuals!$B:$B,EOMONTH(DATE(2024,$C790-2,1),0)),
 SUMIFS(Actuals!$F:$F,Actuals!$A:$A,$A790,Actuals!$D:$D,$D790,Actuals!$B:$B,EOMONTH(DATE(2025,$C790-3,1),0))/SUMIFS(Actuals!$F:$F,Actuals!$A:$A,$A790,Actuals!$D:$D,$D790,Actuals!$B:$B,EOMONTH(DATE(2024,$C790-3,1),0))
)</f>
        <v>1.6526009337556069</v>
      </c>
      <c r="P790" s="29">
        <f t="shared" si="72"/>
        <v>145411.36460059561</v>
      </c>
      <c r="Q790" s="2">
        <f t="shared" si="73"/>
        <v>1.6676823724849448</v>
      </c>
      <c r="R790" s="29" t="str">
        <f t="shared" si="74"/>
        <v>1 train date (May-Aug)</v>
      </c>
      <c r="S790" s="29">
        <f t="shared" si="75"/>
        <v>1.0370054508427586</v>
      </c>
      <c r="T790" s="29">
        <f t="shared" si="76"/>
        <v>33703.553468660859</v>
      </c>
      <c r="U790" s="2">
        <f t="shared" si="77"/>
        <v>0.38168260970929563</v>
      </c>
    </row>
    <row r="791" spans="1:21">
      <c r="A791">
        <v>360</v>
      </c>
      <c r="B791" s="1">
        <v>45869</v>
      </c>
      <c r="C791">
        <v>7</v>
      </c>
      <c r="D791">
        <v>24</v>
      </c>
      <c r="E791" t="s">
        <v>7</v>
      </c>
      <c r="F791" s="3">
        <v>34200</v>
      </c>
      <c r="G791" s="3">
        <v>54508.5</v>
      </c>
      <c r="H791">
        <v>0</v>
      </c>
      <c r="I791" s="3">
        <v>-20308.5</v>
      </c>
      <c r="J791" s="3">
        <v>20308.5</v>
      </c>
      <c r="K791" s="2">
        <v>0.37257491950796701</v>
      </c>
      <c r="L791" s="6">
        <v>-0.37257491950796701</v>
      </c>
      <c r="M791" t="s">
        <v>24</v>
      </c>
      <c r="N791">
        <f>SUMIFS(Actuals!$F:$F,Actuals!$A:$A,$A791,Actuals!$D:$D,$D791,Actuals!$B:$B,EDATE($B791,-12))</f>
        <v>87989.400000000009</v>
      </c>
      <c r="O791">
        <f>AVERAGE(SUMIFS(Actuals!$F:$F,Actuals!$A:$A,$A791,Actuals!$D:$D,$D791,Actuals!$B:$B,EOMONTH(DATE(2025,$C791-1,1),0))/SUMIFS(Actuals!$F:$F,Actuals!$A:$A,$A791,Actuals!$D:$D,$D791,Actuals!$B:$B,EOMONTH(DATE(2024,$C791-1,1),0)),
 SUMIFS(Actuals!$F:$F,Actuals!$A:$A,$A791,Actuals!$D:$D,$D791,Actuals!$B:$B,EOMONTH(DATE(2025,$C791-2,1),0))/SUMIFS(Actuals!$F:$F,Actuals!$A:$A,$A791,Actuals!$D:$D,$D791,Actuals!$B:$B,EOMONTH(DATE(2024,$C791-2,1),0)),
 SUMIFS(Actuals!$F:$F,Actuals!$A:$A,$A791,Actuals!$D:$D,$D791,Actuals!$B:$B,EOMONTH(DATE(2025,$C791-3,1),0))/SUMIFS(Actuals!$F:$F,Actuals!$A:$A,$A791,Actuals!$D:$D,$D791,Actuals!$B:$B,EOMONTH(DATE(2024,$C791-3,1),0))
)</f>
        <v>1.6255719756506501</v>
      </c>
      <c r="P791" s="29">
        <f t="shared" si="72"/>
        <v>143033.10279431532</v>
      </c>
      <c r="Q791" s="2">
        <f t="shared" si="73"/>
        <v>1.62405134601604</v>
      </c>
      <c r="R791" s="29" t="str">
        <f t="shared" si="74"/>
        <v>1 train date (May-Aug)</v>
      </c>
      <c r="S791" s="29">
        <f t="shared" si="75"/>
        <v>1.0370054508427586</v>
      </c>
      <c r="T791" s="29">
        <f t="shared" si="76"/>
        <v>35465.586418822342</v>
      </c>
      <c r="U791" s="2">
        <f t="shared" si="77"/>
        <v>0.34935677153430489</v>
      </c>
    </row>
    <row r="792" spans="1:21">
      <c r="A792">
        <v>360</v>
      </c>
      <c r="B792" s="1">
        <v>45900</v>
      </c>
      <c r="C792">
        <v>5</v>
      </c>
      <c r="D792">
        <v>24</v>
      </c>
      <c r="E792" t="s">
        <v>7</v>
      </c>
      <c r="F792" s="3">
        <v>32825.853495449999</v>
      </c>
      <c r="G792" s="3">
        <v>40058.1</v>
      </c>
      <c r="H792">
        <v>3</v>
      </c>
      <c r="I792" s="3">
        <v>-7232.2465045499994</v>
      </c>
      <c r="J792" s="3">
        <v>7232.2465045499994</v>
      </c>
      <c r="K792" s="2">
        <v>0.18054392256622301</v>
      </c>
      <c r="L792" s="6">
        <v>-0.18054392256622301</v>
      </c>
      <c r="M792" t="s">
        <v>24</v>
      </c>
      <c r="N792">
        <f>SUMIFS(Actuals!$F:$F,Actuals!$A:$A,$A792,Actuals!$D:$D,$D792,Actuals!$B:$B,EDATE($B792,-12))</f>
        <v>30717.9</v>
      </c>
      <c r="O792">
        <f>AVERAGE(SUMIFS(Actuals!$F:$F,Actuals!$A:$A,$A792,Actuals!$D:$D,$D792,Actuals!$B:$B,EOMONTH(DATE(2025,$C792-1,1),0))/SUMIFS(Actuals!$F:$F,Actuals!$A:$A,$A792,Actuals!$D:$D,$D792,Actuals!$B:$B,EOMONTH(DATE(2024,$C792-1,1),0)),
 SUMIFS(Actuals!$F:$F,Actuals!$A:$A,$A792,Actuals!$D:$D,$D792,Actuals!$B:$B,EOMONTH(DATE(2025,$C792-2,1),0))/SUMIFS(Actuals!$F:$F,Actuals!$A:$A,$A792,Actuals!$D:$D,$D792,Actuals!$B:$B,EOMONTH(DATE(2024,$C792-2,1),0)),
 SUMIFS(Actuals!$F:$F,Actuals!$A:$A,$A792,Actuals!$D:$D,$D792,Actuals!$B:$B,EOMONTH(DATE(2025,$C792-3,1),0))/SUMIFS(Actuals!$F:$F,Actuals!$A:$A,$A792,Actuals!$D:$D,$D792,Actuals!$B:$B,EOMONTH(DATE(2024,$C792-3,1),0))
)</f>
        <v>1.6476893483412445</v>
      </c>
      <c r="P792" s="29">
        <f t="shared" si="72"/>
        <v>50613.556633411514</v>
      </c>
      <c r="Q792" s="2">
        <f t="shared" si="73"/>
        <v>0.26350367674481606</v>
      </c>
      <c r="R792" s="29" t="str">
        <f t="shared" si="74"/>
        <v>1 train date (May-Aug)</v>
      </c>
      <c r="S792" s="29">
        <f t="shared" si="75"/>
        <v>1.0370054508427586</v>
      </c>
      <c r="T792" s="29">
        <f t="shared" si="76"/>
        <v>34040.589003347472</v>
      </c>
      <c r="U792" s="2">
        <f t="shared" si="77"/>
        <v>0.15021958097494706</v>
      </c>
    </row>
    <row r="793" spans="1:21">
      <c r="A793">
        <v>360</v>
      </c>
      <c r="B793" s="1">
        <v>45900</v>
      </c>
      <c r="C793">
        <v>6</v>
      </c>
      <c r="D793">
        <v>24</v>
      </c>
      <c r="E793" t="s">
        <v>7</v>
      </c>
      <c r="F793" s="3">
        <v>32825.853495449999</v>
      </c>
      <c r="G793" s="3">
        <v>40058.1</v>
      </c>
      <c r="H793">
        <v>2</v>
      </c>
      <c r="I793" s="3">
        <v>-7232.2465045499994</v>
      </c>
      <c r="J793" s="3">
        <v>7232.2465045499994</v>
      </c>
      <c r="K793" s="2">
        <v>0.18054392256622301</v>
      </c>
      <c r="L793" s="6">
        <v>-0.18054392256622301</v>
      </c>
      <c r="M793" t="s">
        <v>24</v>
      </c>
      <c r="N793">
        <f>SUMIFS(Actuals!$F:$F,Actuals!$A:$A,$A793,Actuals!$D:$D,$D793,Actuals!$B:$B,EDATE($B793,-12))</f>
        <v>30717.9</v>
      </c>
      <c r="O793">
        <f>AVERAGE(SUMIFS(Actuals!$F:$F,Actuals!$A:$A,$A793,Actuals!$D:$D,$D793,Actuals!$B:$B,EOMONTH(DATE(2025,$C793-1,1),0))/SUMIFS(Actuals!$F:$F,Actuals!$A:$A,$A793,Actuals!$D:$D,$D793,Actuals!$B:$B,EOMONTH(DATE(2024,$C793-1,1),0)),
 SUMIFS(Actuals!$F:$F,Actuals!$A:$A,$A793,Actuals!$D:$D,$D793,Actuals!$B:$B,EOMONTH(DATE(2025,$C793-2,1),0))/SUMIFS(Actuals!$F:$F,Actuals!$A:$A,$A793,Actuals!$D:$D,$D793,Actuals!$B:$B,EOMONTH(DATE(2024,$C793-2,1),0)),
 SUMIFS(Actuals!$F:$F,Actuals!$A:$A,$A793,Actuals!$D:$D,$D793,Actuals!$B:$B,EOMONTH(DATE(2025,$C793-3,1),0))/SUMIFS(Actuals!$F:$F,Actuals!$A:$A,$A793,Actuals!$D:$D,$D793,Actuals!$B:$B,EOMONTH(DATE(2024,$C793-3,1),0))
)</f>
        <v>1.6526009337556069</v>
      </c>
      <c r="P793" s="29">
        <f t="shared" si="72"/>
        <v>50764.430223011361</v>
      </c>
      <c r="Q793" s="2">
        <f t="shared" si="73"/>
        <v>0.26727004583371061</v>
      </c>
      <c r="R793" s="29" t="str">
        <f t="shared" si="74"/>
        <v>1 train date (May-Aug)</v>
      </c>
      <c r="S793" s="29">
        <f t="shared" si="75"/>
        <v>1.0370054508427586</v>
      </c>
      <c r="T793" s="29">
        <f t="shared" si="76"/>
        <v>34040.589003347472</v>
      </c>
      <c r="U793" s="2">
        <f t="shared" si="77"/>
        <v>0.15021958097494706</v>
      </c>
    </row>
    <row r="794" spans="1:21">
      <c r="A794">
        <v>360</v>
      </c>
      <c r="B794" s="1">
        <v>45900</v>
      </c>
      <c r="C794">
        <v>7</v>
      </c>
      <c r="D794">
        <v>24</v>
      </c>
      <c r="E794" t="s">
        <v>7</v>
      </c>
      <c r="F794" s="3">
        <v>34200</v>
      </c>
      <c r="G794" s="3">
        <v>40058.1</v>
      </c>
      <c r="H794">
        <v>1</v>
      </c>
      <c r="I794" s="3">
        <v>-5858.0999999999985</v>
      </c>
      <c r="J794" s="3">
        <v>5858.0999999999985</v>
      </c>
      <c r="K794" s="2">
        <v>0.14624008627468599</v>
      </c>
      <c r="L794" s="6">
        <v>-0.14624008627468599</v>
      </c>
      <c r="M794" t="s">
        <v>24</v>
      </c>
      <c r="N794">
        <f>SUMIFS(Actuals!$F:$F,Actuals!$A:$A,$A794,Actuals!$D:$D,$D794,Actuals!$B:$B,EDATE($B794,-12))</f>
        <v>30717.9</v>
      </c>
      <c r="O794">
        <f>AVERAGE(SUMIFS(Actuals!$F:$F,Actuals!$A:$A,$A794,Actuals!$D:$D,$D794,Actuals!$B:$B,EOMONTH(DATE(2025,$C794-1,1),0))/SUMIFS(Actuals!$F:$F,Actuals!$A:$A,$A794,Actuals!$D:$D,$D794,Actuals!$B:$B,EOMONTH(DATE(2024,$C794-1,1),0)),
 SUMIFS(Actuals!$F:$F,Actuals!$A:$A,$A794,Actuals!$D:$D,$D794,Actuals!$B:$B,EOMONTH(DATE(2025,$C794-2,1),0))/SUMIFS(Actuals!$F:$F,Actuals!$A:$A,$A794,Actuals!$D:$D,$D794,Actuals!$B:$B,EOMONTH(DATE(2024,$C794-2,1),0)),
 SUMIFS(Actuals!$F:$F,Actuals!$A:$A,$A794,Actuals!$D:$D,$D794,Actuals!$B:$B,EOMONTH(DATE(2025,$C794-3,1),0))/SUMIFS(Actuals!$F:$F,Actuals!$A:$A,$A794,Actuals!$D:$D,$D794,Actuals!$B:$B,EOMONTH(DATE(2024,$C794-3,1),0))
)</f>
        <v>1.6255719756506501</v>
      </c>
      <c r="P794" s="29">
        <f t="shared" si="72"/>
        <v>49934.157390839107</v>
      </c>
      <c r="Q794" s="2">
        <f t="shared" si="73"/>
        <v>0.24654333058330549</v>
      </c>
      <c r="R794" s="29" t="str">
        <f t="shared" si="74"/>
        <v>1 train date (May-Aug)</v>
      </c>
      <c r="S794" s="29">
        <f t="shared" si="75"/>
        <v>1.0370054508427586</v>
      </c>
      <c r="T794" s="29">
        <f t="shared" si="76"/>
        <v>35465.586418822342</v>
      </c>
      <c r="U794" s="2">
        <f t="shared" si="77"/>
        <v>0.1146463157558061</v>
      </c>
    </row>
    <row r="795" spans="1:21">
      <c r="A795">
        <v>360</v>
      </c>
      <c r="B795" s="1">
        <v>45900</v>
      </c>
      <c r="C795">
        <v>8</v>
      </c>
      <c r="D795">
        <v>24</v>
      </c>
      <c r="E795" t="s">
        <v>7</v>
      </c>
      <c r="F795" s="3">
        <v>52097.578916688391</v>
      </c>
      <c r="G795" s="3">
        <v>40058.1</v>
      </c>
      <c r="H795">
        <v>0</v>
      </c>
      <c r="I795" s="3">
        <v>12039.478916688393</v>
      </c>
      <c r="J795" s="3">
        <v>12039.478916688393</v>
      </c>
      <c r="K795" s="2">
        <v>0.30055042342718202</v>
      </c>
      <c r="L795" s="6">
        <v>0.30055042342718202</v>
      </c>
      <c r="M795" t="s">
        <v>24</v>
      </c>
      <c r="N795">
        <f>SUMIFS(Actuals!$F:$F,Actuals!$A:$A,$A795,Actuals!$D:$D,$D795,Actuals!$B:$B,EDATE($B795,-12))</f>
        <v>30717.9</v>
      </c>
      <c r="O795">
        <f>AVERAGE(SUMIFS(Actuals!$F:$F,Actuals!$A:$A,$A795,Actuals!$D:$D,$D795,Actuals!$B:$B,EOMONTH(DATE(2025,$C795-1,1),0))/SUMIFS(Actuals!$F:$F,Actuals!$A:$A,$A795,Actuals!$D:$D,$D795,Actuals!$B:$B,EOMONTH(DATE(2024,$C795-1,1),0)),
 SUMIFS(Actuals!$F:$F,Actuals!$A:$A,$A795,Actuals!$D:$D,$D795,Actuals!$B:$B,EOMONTH(DATE(2025,$C795-2,1),0))/SUMIFS(Actuals!$F:$F,Actuals!$A:$A,$A795,Actuals!$D:$D,$D795,Actuals!$B:$B,EOMONTH(DATE(2024,$C795-2,1),0)),
 SUMIFS(Actuals!$F:$F,Actuals!$A:$A,$A795,Actuals!$D:$D,$D795,Actuals!$B:$B,EOMONTH(DATE(2025,$C795-3,1),0))/SUMIFS(Actuals!$F:$F,Actuals!$A:$A,$A795,Actuals!$D:$D,$D795,Actuals!$B:$B,EOMONTH(DATE(2024,$C795-3,1),0))
)</f>
        <v>1.4953244326957673</v>
      </c>
      <c r="P795" s="29">
        <f t="shared" si="72"/>
        <v>45933.226391105316</v>
      </c>
      <c r="Q795" s="2">
        <f t="shared" si="73"/>
        <v>0.14666512867822781</v>
      </c>
      <c r="R795" s="29" t="str">
        <f t="shared" si="74"/>
        <v>1 train date (May-Aug)</v>
      </c>
      <c r="S795" s="29">
        <f t="shared" si="75"/>
        <v>1.0370054508427586</v>
      </c>
      <c r="T795" s="29">
        <f t="shared" si="76"/>
        <v>54025.473312316644</v>
      </c>
      <c r="U795" s="2">
        <f t="shared" si="77"/>
        <v>0.34867787818984541</v>
      </c>
    </row>
    <row r="796" spans="1:21">
      <c r="A796">
        <v>360</v>
      </c>
      <c r="B796" s="1">
        <v>45930</v>
      </c>
      <c r="C796">
        <v>5</v>
      </c>
      <c r="D796">
        <v>24</v>
      </c>
      <c r="E796" t="s">
        <v>7</v>
      </c>
      <c r="F796" s="3">
        <v>33154.112030404503</v>
      </c>
      <c r="G796" s="3">
        <v>28938.600000000002</v>
      </c>
      <c r="H796">
        <v>4</v>
      </c>
      <c r="I796" s="3">
        <v>4215.5120304045013</v>
      </c>
      <c r="J796" s="3">
        <v>4215.5120304045013</v>
      </c>
      <c r="K796" s="2">
        <v>0.14567090427334101</v>
      </c>
      <c r="L796" s="6">
        <v>0.14567090427334101</v>
      </c>
      <c r="M796" t="s">
        <v>24</v>
      </c>
      <c r="N796">
        <f>SUMIFS(Actuals!$F:$F,Actuals!$A:$A,$A796,Actuals!$D:$D,$D796,Actuals!$B:$B,EDATE($B796,-12))</f>
        <v>28914.3</v>
      </c>
      <c r="O796">
        <f>AVERAGE(SUMIFS(Actuals!$F:$F,Actuals!$A:$A,$A796,Actuals!$D:$D,$D796,Actuals!$B:$B,EOMONTH(DATE(2025,$C796-1,1),0))/SUMIFS(Actuals!$F:$F,Actuals!$A:$A,$A796,Actuals!$D:$D,$D796,Actuals!$B:$B,EOMONTH(DATE(2024,$C796-1,1),0)),
 SUMIFS(Actuals!$F:$F,Actuals!$A:$A,$A796,Actuals!$D:$D,$D796,Actuals!$B:$B,EOMONTH(DATE(2025,$C796-2,1),0))/SUMIFS(Actuals!$F:$F,Actuals!$A:$A,$A796,Actuals!$D:$D,$D796,Actuals!$B:$B,EOMONTH(DATE(2024,$C796-2,1),0)),
 SUMIFS(Actuals!$F:$F,Actuals!$A:$A,$A796,Actuals!$D:$D,$D796,Actuals!$B:$B,EOMONTH(DATE(2025,$C796-3,1),0))/SUMIFS(Actuals!$F:$F,Actuals!$A:$A,$A796,Actuals!$D:$D,$D796,Actuals!$B:$B,EOMONTH(DATE(2024,$C796-3,1),0))
)</f>
        <v>1.6476893483412445</v>
      </c>
      <c r="P796" s="29">
        <f t="shared" si="72"/>
        <v>47641.784124743244</v>
      </c>
      <c r="Q796" s="2">
        <f t="shared" si="73"/>
        <v>0.64630576892950042</v>
      </c>
      <c r="R796" s="29" t="str">
        <f t="shared" si="74"/>
        <v>1 train date (May-Aug)</v>
      </c>
      <c r="S796" s="29">
        <f t="shared" si="75"/>
        <v>1.0370054508427586</v>
      </c>
      <c r="T796" s="29">
        <f t="shared" si="76"/>
        <v>34380.99489338095</v>
      </c>
      <c r="U796" s="2">
        <f t="shared" si="77"/>
        <v>0.18806697260340677</v>
      </c>
    </row>
    <row r="797" spans="1:21">
      <c r="A797">
        <v>360</v>
      </c>
      <c r="B797" s="1">
        <v>45930</v>
      </c>
      <c r="C797">
        <v>6</v>
      </c>
      <c r="D797">
        <v>24</v>
      </c>
      <c r="E797" t="s">
        <v>7</v>
      </c>
      <c r="F797" s="3">
        <v>33154.112030404503</v>
      </c>
      <c r="G797" s="3">
        <v>28938.600000000002</v>
      </c>
      <c r="H797">
        <v>3</v>
      </c>
      <c r="I797" s="3">
        <v>4215.5120304045013</v>
      </c>
      <c r="J797" s="3">
        <v>4215.5120304045013</v>
      </c>
      <c r="K797" s="2">
        <v>0.14567090427334101</v>
      </c>
      <c r="L797" s="6">
        <v>0.14567090427334101</v>
      </c>
      <c r="M797" t="s">
        <v>24</v>
      </c>
      <c r="N797">
        <f>SUMIFS(Actuals!$F:$F,Actuals!$A:$A,$A797,Actuals!$D:$D,$D797,Actuals!$B:$B,EDATE($B797,-12))</f>
        <v>28914.3</v>
      </c>
      <c r="O797">
        <f>AVERAGE(SUMIFS(Actuals!$F:$F,Actuals!$A:$A,$A797,Actuals!$D:$D,$D797,Actuals!$B:$B,EOMONTH(DATE(2025,$C797-1,1),0))/SUMIFS(Actuals!$F:$F,Actuals!$A:$A,$A797,Actuals!$D:$D,$D797,Actuals!$B:$B,EOMONTH(DATE(2024,$C797-1,1),0)),
 SUMIFS(Actuals!$F:$F,Actuals!$A:$A,$A797,Actuals!$D:$D,$D797,Actuals!$B:$B,EOMONTH(DATE(2025,$C797-2,1),0))/SUMIFS(Actuals!$F:$F,Actuals!$A:$A,$A797,Actuals!$D:$D,$D797,Actuals!$B:$B,EOMONTH(DATE(2024,$C797-2,1),0)),
 SUMIFS(Actuals!$F:$F,Actuals!$A:$A,$A797,Actuals!$D:$D,$D797,Actuals!$B:$B,EOMONTH(DATE(2025,$C797-3,1),0))/SUMIFS(Actuals!$F:$F,Actuals!$A:$A,$A797,Actuals!$D:$D,$D797,Actuals!$B:$B,EOMONTH(DATE(2024,$C797-3,1),0))
)</f>
        <v>1.6526009337556069</v>
      </c>
      <c r="P797" s="29">
        <f t="shared" si="72"/>
        <v>47783.799178889742</v>
      </c>
      <c r="Q797" s="2">
        <f t="shared" si="73"/>
        <v>0.6512132300418727</v>
      </c>
      <c r="R797" s="29" t="str">
        <f t="shared" si="74"/>
        <v>1 train date (May-Aug)</v>
      </c>
      <c r="S797" s="29">
        <f t="shared" si="75"/>
        <v>1.0370054508427586</v>
      </c>
      <c r="T797" s="29">
        <f t="shared" si="76"/>
        <v>34380.99489338095</v>
      </c>
      <c r="U797" s="2">
        <f t="shared" si="77"/>
        <v>0.18806697260340677</v>
      </c>
    </row>
    <row r="798" spans="1:21">
      <c r="A798">
        <v>360</v>
      </c>
      <c r="B798" s="1">
        <v>45930</v>
      </c>
      <c r="C798">
        <v>7</v>
      </c>
      <c r="D798">
        <v>24</v>
      </c>
      <c r="E798" t="s">
        <v>7</v>
      </c>
      <c r="F798" s="3">
        <v>34200</v>
      </c>
      <c r="G798" s="3">
        <v>28938.600000000002</v>
      </c>
      <c r="H798">
        <v>2</v>
      </c>
      <c r="I798" s="3">
        <v>5261.3999999999978</v>
      </c>
      <c r="J798" s="3">
        <v>5261.3999999999978</v>
      </c>
      <c r="K798" s="2">
        <v>0.18181252721278801</v>
      </c>
      <c r="L798" s="6">
        <v>0.18181252721278801</v>
      </c>
      <c r="M798" t="s">
        <v>24</v>
      </c>
      <c r="N798">
        <f>SUMIFS(Actuals!$F:$F,Actuals!$A:$A,$A798,Actuals!$D:$D,$D798,Actuals!$B:$B,EDATE($B798,-12))</f>
        <v>28914.3</v>
      </c>
      <c r="O798">
        <f>AVERAGE(SUMIFS(Actuals!$F:$F,Actuals!$A:$A,$A798,Actuals!$D:$D,$D798,Actuals!$B:$B,EOMONTH(DATE(2025,$C798-1,1),0))/SUMIFS(Actuals!$F:$F,Actuals!$A:$A,$A798,Actuals!$D:$D,$D798,Actuals!$B:$B,EOMONTH(DATE(2024,$C798-1,1),0)),
 SUMIFS(Actuals!$F:$F,Actuals!$A:$A,$A798,Actuals!$D:$D,$D798,Actuals!$B:$B,EOMONTH(DATE(2025,$C798-2,1),0))/SUMIFS(Actuals!$F:$F,Actuals!$A:$A,$A798,Actuals!$D:$D,$D798,Actuals!$B:$B,EOMONTH(DATE(2024,$C798-2,1),0)),
 SUMIFS(Actuals!$F:$F,Actuals!$A:$A,$A798,Actuals!$D:$D,$D798,Actuals!$B:$B,EOMONTH(DATE(2025,$C798-3,1),0))/SUMIFS(Actuals!$F:$F,Actuals!$A:$A,$A798,Actuals!$D:$D,$D798,Actuals!$B:$B,EOMONTH(DATE(2024,$C798-3,1),0))
)</f>
        <v>1.6255719756506501</v>
      </c>
      <c r="P798" s="29">
        <f t="shared" si="72"/>
        <v>47002.275775555594</v>
      </c>
      <c r="Q798" s="2">
        <f t="shared" si="73"/>
        <v>0.62420696839361922</v>
      </c>
      <c r="R798" s="29" t="str">
        <f t="shared" si="74"/>
        <v>1 train date (May-Aug)</v>
      </c>
      <c r="S798" s="29">
        <f t="shared" si="75"/>
        <v>1.0370054508427586</v>
      </c>
      <c r="T798" s="29">
        <f t="shared" si="76"/>
        <v>35465.586418822342</v>
      </c>
      <c r="U798" s="2">
        <f t="shared" si="77"/>
        <v>0.22554603259391745</v>
      </c>
    </row>
    <row r="799" spans="1:21">
      <c r="A799">
        <v>360</v>
      </c>
      <c r="B799" s="1">
        <v>45930</v>
      </c>
      <c r="C799">
        <v>8</v>
      </c>
      <c r="D799">
        <v>24</v>
      </c>
      <c r="E799" t="s">
        <v>7</v>
      </c>
      <c r="F799" s="3">
        <v>52371.925479217804</v>
      </c>
      <c r="G799" s="3">
        <v>28938.600000000002</v>
      </c>
      <c r="H799">
        <v>1</v>
      </c>
      <c r="I799" s="3">
        <v>23433.325479217801</v>
      </c>
      <c r="J799" s="3">
        <v>23433.325479217801</v>
      </c>
      <c r="K799" s="2">
        <v>0.80976016390626404</v>
      </c>
      <c r="L799" s="6">
        <v>0.80976016390626404</v>
      </c>
      <c r="M799" t="s">
        <v>24</v>
      </c>
      <c r="N799">
        <f>SUMIFS(Actuals!$F:$F,Actuals!$A:$A,$A799,Actuals!$D:$D,$D799,Actuals!$B:$B,EDATE($B799,-12))</f>
        <v>28914.3</v>
      </c>
      <c r="O799">
        <f>AVERAGE(SUMIFS(Actuals!$F:$F,Actuals!$A:$A,$A799,Actuals!$D:$D,$D799,Actuals!$B:$B,EOMONTH(DATE(2025,$C799-1,1),0))/SUMIFS(Actuals!$F:$F,Actuals!$A:$A,$A799,Actuals!$D:$D,$D799,Actuals!$B:$B,EOMONTH(DATE(2024,$C799-1,1),0)),
 SUMIFS(Actuals!$F:$F,Actuals!$A:$A,$A799,Actuals!$D:$D,$D799,Actuals!$B:$B,EOMONTH(DATE(2025,$C799-2,1),0))/SUMIFS(Actuals!$F:$F,Actuals!$A:$A,$A799,Actuals!$D:$D,$D799,Actuals!$B:$B,EOMONTH(DATE(2024,$C799-2,1),0)),
 SUMIFS(Actuals!$F:$F,Actuals!$A:$A,$A799,Actuals!$D:$D,$D799,Actuals!$B:$B,EOMONTH(DATE(2025,$C799-3,1),0))/SUMIFS(Actuals!$F:$F,Actuals!$A:$A,$A799,Actuals!$D:$D,$D799,Actuals!$B:$B,EOMONTH(DATE(2024,$C799-3,1),0))
)</f>
        <v>1.4953244326957673</v>
      </c>
      <c r="P799" s="29">
        <f t="shared" si="72"/>
        <v>43236.259244295223</v>
      </c>
      <c r="Q799" s="2">
        <f t="shared" si="73"/>
        <v>0.49406879545987781</v>
      </c>
      <c r="R799" s="29" t="str">
        <f t="shared" si="74"/>
        <v>1 train date (May-Aug)</v>
      </c>
      <c r="S799" s="29">
        <f t="shared" si="75"/>
        <v>1.0370054508427586</v>
      </c>
      <c r="T799" s="29">
        <f t="shared" si="76"/>
        <v>54309.972193079615</v>
      </c>
      <c r="U799" s="2">
        <f t="shared" si="77"/>
        <v>0.87673115468887963</v>
      </c>
    </row>
    <row r="800" spans="1:21">
      <c r="A800">
        <v>360</v>
      </c>
      <c r="B800" s="1">
        <v>45930</v>
      </c>
      <c r="C800">
        <v>9</v>
      </c>
      <c r="D800">
        <v>24</v>
      </c>
      <c r="E800" t="s">
        <v>7</v>
      </c>
      <c r="F800" s="3">
        <v>51166.321711424454</v>
      </c>
      <c r="G800" s="3">
        <v>28938.600000000002</v>
      </c>
      <c r="H800">
        <v>0</v>
      </c>
      <c r="I800" s="3">
        <v>22227.721711424452</v>
      </c>
      <c r="J800" s="3">
        <v>22227.721711424452</v>
      </c>
      <c r="K800" s="2">
        <v>0.76809941432634798</v>
      </c>
      <c r="L800" s="6">
        <v>0.76809941432634798</v>
      </c>
      <c r="M800" t="s">
        <v>24</v>
      </c>
      <c r="N800">
        <f>SUMIFS(Actuals!$F:$F,Actuals!$A:$A,$A800,Actuals!$D:$D,$D800,Actuals!$B:$B,EDATE($B800,-12))</f>
        <v>28914.3</v>
      </c>
      <c r="O800">
        <f>AVERAGE(SUMIFS(Actuals!$F:$F,Actuals!$A:$A,$A800,Actuals!$D:$D,$D800,Actuals!$B:$B,EOMONTH(DATE(2025,$C800-1,1),0))/SUMIFS(Actuals!$F:$F,Actuals!$A:$A,$A800,Actuals!$D:$D,$D800,Actuals!$B:$B,EOMONTH(DATE(2024,$C800-1,1),0)),
 SUMIFS(Actuals!$F:$F,Actuals!$A:$A,$A800,Actuals!$D:$D,$D800,Actuals!$B:$B,EOMONTH(DATE(2025,$C800-2,1),0))/SUMIFS(Actuals!$F:$F,Actuals!$A:$A,$A800,Actuals!$D:$D,$D800,Actuals!$B:$B,EOMONTH(DATE(2024,$C800-2,1),0)),
 SUMIFS(Actuals!$F:$F,Actuals!$A:$A,$A800,Actuals!$D:$D,$D800,Actuals!$B:$B,EOMONTH(DATE(2025,$C800-3,1),0))/SUMIFS(Actuals!$F:$F,Actuals!$A:$A,$A800,Actuals!$D:$D,$D800,Actuals!$B:$B,EOMONTH(DATE(2024,$C800-3,1),0))
)</f>
        <v>0.97034919292043309</v>
      </c>
      <c r="P800" s="29">
        <f t="shared" si="72"/>
        <v>28056.967668859277</v>
      </c>
      <c r="Q800" s="2">
        <f t="shared" si="73"/>
        <v>3.046561793385737E-2</v>
      </c>
      <c r="R800" s="29" t="str">
        <f t="shared" si="74"/>
        <v>2 Test data (Sep-Nov)</v>
      </c>
      <c r="S800" s="29">
        <f t="shared" si="75"/>
        <v>1.0370054508427586</v>
      </c>
      <c r="T800" s="29">
        <f t="shared" si="76"/>
        <v>53059.754514321343</v>
      </c>
      <c r="U800" s="2">
        <f t="shared" si="77"/>
        <v>0.83352873028831176</v>
      </c>
    </row>
    <row r="801" spans="1:21">
      <c r="A801">
        <v>360</v>
      </c>
      <c r="B801" s="1">
        <v>45961</v>
      </c>
      <c r="C801">
        <v>5</v>
      </c>
      <c r="D801">
        <v>24</v>
      </c>
      <c r="E801" t="s">
        <v>7</v>
      </c>
      <c r="F801" s="3">
        <v>33485.653150708546</v>
      </c>
      <c r="G801" s="3">
        <v>35221.5</v>
      </c>
      <c r="H801">
        <v>5</v>
      </c>
      <c r="I801" s="3">
        <v>-1735.8468492914544</v>
      </c>
      <c r="J801" s="3">
        <v>1735.8468492914544</v>
      </c>
      <c r="K801" s="2">
        <v>4.9283728668326303E-2</v>
      </c>
      <c r="L801" s="6">
        <v>-4.9283728668326303E-2</v>
      </c>
      <c r="M801" t="s">
        <v>24</v>
      </c>
      <c r="N801">
        <f>SUMIFS(Actuals!$F:$F,Actuals!$A:$A,$A801,Actuals!$D:$D,$D801,Actuals!$B:$B,EDATE($B801,-12))</f>
        <v>29081.7</v>
      </c>
      <c r="O801">
        <f>AVERAGE(SUMIFS(Actuals!$F:$F,Actuals!$A:$A,$A801,Actuals!$D:$D,$D801,Actuals!$B:$B,EOMONTH(DATE(2025,$C801-1,1),0))/SUMIFS(Actuals!$F:$F,Actuals!$A:$A,$A801,Actuals!$D:$D,$D801,Actuals!$B:$B,EOMONTH(DATE(2024,$C801-1,1),0)),
 SUMIFS(Actuals!$F:$F,Actuals!$A:$A,$A801,Actuals!$D:$D,$D801,Actuals!$B:$B,EOMONTH(DATE(2025,$C801-2,1),0))/SUMIFS(Actuals!$F:$F,Actuals!$A:$A,$A801,Actuals!$D:$D,$D801,Actuals!$B:$B,EOMONTH(DATE(2024,$C801-2,1),0)),
 SUMIFS(Actuals!$F:$F,Actuals!$A:$A,$A801,Actuals!$D:$D,$D801,Actuals!$B:$B,EOMONTH(DATE(2025,$C801-3,1),0))/SUMIFS(Actuals!$F:$F,Actuals!$A:$A,$A801,Actuals!$D:$D,$D801,Actuals!$B:$B,EOMONTH(DATE(2024,$C801-3,1),0))
)</f>
        <v>1.6476893483412445</v>
      </c>
      <c r="P801" s="29">
        <f t="shared" si="72"/>
        <v>47917.607321655574</v>
      </c>
      <c r="Q801" s="2">
        <f t="shared" si="73"/>
        <v>0.36046469689410088</v>
      </c>
      <c r="R801" s="29" t="str">
        <f t="shared" si="74"/>
        <v>1 train date (May-Aug)</v>
      </c>
      <c r="S801" s="29">
        <f t="shared" si="75"/>
        <v>1.0370054508427586</v>
      </c>
      <c r="T801" s="29">
        <f t="shared" si="76"/>
        <v>34724.804842314756</v>
      </c>
      <c r="U801" s="2">
        <f t="shared" si="77"/>
        <v>1.4102044424151281E-2</v>
      </c>
    </row>
    <row r="802" spans="1:21">
      <c r="A802">
        <v>360</v>
      </c>
      <c r="B802" s="1">
        <v>45961</v>
      </c>
      <c r="C802">
        <v>6</v>
      </c>
      <c r="D802">
        <v>24</v>
      </c>
      <c r="E802" t="s">
        <v>7</v>
      </c>
      <c r="F802" s="3">
        <v>33485.653150708546</v>
      </c>
      <c r="G802" s="3">
        <v>35221.5</v>
      </c>
      <c r="H802">
        <v>4</v>
      </c>
      <c r="I802" s="3">
        <v>-1735.8468492914544</v>
      </c>
      <c r="J802" s="3">
        <v>1735.8468492914544</v>
      </c>
      <c r="K802" s="2">
        <v>4.9283728668326303E-2</v>
      </c>
      <c r="L802" s="6">
        <v>-4.9283728668326303E-2</v>
      </c>
      <c r="M802" t="s">
        <v>24</v>
      </c>
      <c r="N802">
        <f>SUMIFS(Actuals!$F:$F,Actuals!$A:$A,$A802,Actuals!$D:$D,$D802,Actuals!$B:$B,EDATE($B802,-12))</f>
        <v>29081.7</v>
      </c>
      <c r="O802">
        <f>AVERAGE(SUMIFS(Actuals!$F:$F,Actuals!$A:$A,$A802,Actuals!$D:$D,$D802,Actuals!$B:$B,EOMONTH(DATE(2025,$C802-1,1),0))/SUMIFS(Actuals!$F:$F,Actuals!$A:$A,$A802,Actuals!$D:$D,$D802,Actuals!$B:$B,EOMONTH(DATE(2024,$C802-1,1),0)),
 SUMIFS(Actuals!$F:$F,Actuals!$A:$A,$A802,Actuals!$D:$D,$D802,Actuals!$B:$B,EOMONTH(DATE(2025,$C802-2,1),0))/SUMIFS(Actuals!$F:$F,Actuals!$A:$A,$A802,Actuals!$D:$D,$D802,Actuals!$B:$B,EOMONTH(DATE(2024,$C802-2,1),0)),
 SUMIFS(Actuals!$F:$F,Actuals!$A:$A,$A802,Actuals!$D:$D,$D802,Actuals!$B:$B,EOMONTH(DATE(2025,$C802-3,1),0))/SUMIFS(Actuals!$F:$F,Actuals!$A:$A,$A802,Actuals!$D:$D,$D802,Actuals!$B:$B,EOMONTH(DATE(2024,$C802-3,1),0))
)</f>
        <v>1.6526009337556069</v>
      </c>
      <c r="P802" s="29">
        <f t="shared" si="72"/>
        <v>48060.444575200432</v>
      </c>
      <c r="Q802" s="2">
        <f t="shared" si="73"/>
        <v>0.36452009639567967</v>
      </c>
      <c r="R802" s="29" t="str">
        <f t="shared" si="74"/>
        <v>1 train date (May-Aug)</v>
      </c>
      <c r="S802" s="29">
        <f t="shared" si="75"/>
        <v>1.0370054508427586</v>
      </c>
      <c r="T802" s="29">
        <f t="shared" si="76"/>
        <v>34724.804842314756</v>
      </c>
      <c r="U802" s="2">
        <f t="shared" si="77"/>
        <v>1.4102044424151281E-2</v>
      </c>
    </row>
    <row r="803" spans="1:21">
      <c r="A803">
        <v>360</v>
      </c>
      <c r="B803" s="1">
        <v>45961</v>
      </c>
      <c r="C803">
        <v>7</v>
      </c>
      <c r="D803">
        <v>24</v>
      </c>
      <c r="E803" t="s">
        <v>7</v>
      </c>
      <c r="F803" s="3">
        <v>34200</v>
      </c>
      <c r="G803" s="3">
        <v>35221.5</v>
      </c>
      <c r="H803">
        <v>3</v>
      </c>
      <c r="I803" s="3">
        <v>-1021.5</v>
      </c>
      <c r="J803" s="3">
        <v>1021.5</v>
      </c>
      <c r="K803" s="2">
        <v>2.9002171968825902E-2</v>
      </c>
      <c r="L803" s="6">
        <v>-2.9002171968825902E-2</v>
      </c>
      <c r="M803" t="s">
        <v>24</v>
      </c>
      <c r="N803">
        <f>SUMIFS(Actuals!$F:$F,Actuals!$A:$A,$A803,Actuals!$D:$D,$D803,Actuals!$B:$B,EDATE($B803,-12))</f>
        <v>29081.7</v>
      </c>
      <c r="O803">
        <f>AVERAGE(SUMIFS(Actuals!$F:$F,Actuals!$A:$A,$A803,Actuals!$D:$D,$D803,Actuals!$B:$B,EOMONTH(DATE(2025,$C803-1,1),0))/SUMIFS(Actuals!$F:$F,Actuals!$A:$A,$A803,Actuals!$D:$D,$D803,Actuals!$B:$B,EOMONTH(DATE(2024,$C803-1,1),0)),
 SUMIFS(Actuals!$F:$F,Actuals!$A:$A,$A803,Actuals!$D:$D,$D803,Actuals!$B:$B,EOMONTH(DATE(2025,$C803-2,1),0))/SUMIFS(Actuals!$F:$F,Actuals!$A:$A,$A803,Actuals!$D:$D,$D803,Actuals!$B:$B,EOMONTH(DATE(2024,$C803-2,1),0)),
 SUMIFS(Actuals!$F:$F,Actuals!$A:$A,$A803,Actuals!$D:$D,$D803,Actuals!$B:$B,EOMONTH(DATE(2025,$C803-3,1),0))/SUMIFS(Actuals!$F:$F,Actuals!$A:$A,$A803,Actuals!$D:$D,$D803,Actuals!$B:$B,EOMONTH(DATE(2024,$C803-3,1),0))
)</f>
        <v>1.6255719756506501</v>
      </c>
      <c r="P803" s="29">
        <f t="shared" si="72"/>
        <v>47274.396524279517</v>
      </c>
      <c r="Q803" s="2">
        <f t="shared" si="73"/>
        <v>0.34220281715087425</v>
      </c>
      <c r="R803" s="29" t="str">
        <f t="shared" si="74"/>
        <v>1 train date (May-Aug)</v>
      </c>
      <c r="S803" s="29">
        <f t="shared" si="75"/>
        <v>1.0370054508427586</v>
      </c>
      <c r="T803" s="29">
        <f t="shared" si="76"/>
        <v>35465.586418822342</v>
      </c>
      <c r="U803" s="2">
        <f t="shared" si="77"/>
        <v>6.9300404248070708E-3</v>
      </c>
    </row>
    <row r="804" spans="1:21">
      <c r="A804">
        <v>360</v>
      </c>
      <c r="B804" s="1">
        <v>45961</v>
      </c>
      <c r="C804">
        <v>8</v>
      </c>
      <c r="D804">
        <v>24</v>
      </c>
      <c r="E804" t="s">
        <v>7</v>
      </c>
      <c r="F804" s="3">
        <v>52664.561812582397</v>
      </c>
      <c r="G804" s="3">
        <v>35221.5</v>
      </c>
      <c r="H804">
        <v>2</v>
      </c>
      <c r="I804" s="3">
        <v>17443.061812582397</v>
      </c>
      <c r="J804" s="3">
        <v>17443.061812582397</v>
      </c>
      <c r="K804" s="2">
        <v>0.49523903901260302</v>
      </c>
      <c r="L804" s="6">
        <v>0.49523903901260302</v>
      </c>
      <c r="M804" t="s">
        <v>24</v>
      </c>
      <c r="N804">
        <f>SUMIFS(Actuals!$F:$F,Actuals!$A:$A,$A804,Actuals!$D:$D,$D804,Actuals!$B:$B,EDATE($B804,-12))</f>
        <v>29081.7</v>
      </c>
      <c r="O804">
        <f>AVERAGE(SUMIFS(Actuals!$F:$F,Actuals!$A:$A,$A804,Actuals!$D:$D,$D804,Actuals!$B:$B,EOMONTH(DATE(2025,$C804-1,1),0))/SUMIFS(Actuals!$F:$F,Actuals!$A:$A,$A804,Actuals!$D:$D,$D804,Actuals!$B:$B,EOMONTH(DATE(2024,$C804-1,1),0)),
 SUMIFS(Actuals!$F:$F,Actuals!$A:$A,$A804,Actuals!$D:$D,$D804,Actuals!$B:$B,EOMONTH(DATE(2025,$C804-2,1),0))/SUMIFS(Actuals!$F:$F,Actuals!$A:$A,$A804,Actuals!$D:$D,$D804,Actuals!$B:$B,EOMONTH(DATE(2024,$C804-2,1),0)),
 SUMIFS(Actuals!$F:$F,Actuals!$A:$A,$A804,Actuals!$D:$D,$D804,Actuals!$B:$B,EOMONTH(DATE(2025,$C804-3,1),0))/SUMIFS(Actuals!$F:$F,Actuals!$A:$A,$A804,Actuals!$D:$D,$D804,Actuals!$B:$B,EOMONTH(DATE(2024,$C804-3,1),0))
)</f>
        <v>1.4953244326957673</v>
      </c>
      <c r="P804" s="29">
        <f t="shared" si="72"/>
        <v>43486.576554328494</v>
      </c>
      <c r="Q804" s="2">
        <f t="shared" si="73"/>
        <v>0.23465998195217394</v>
      </c>
      <c r="R804" s="29" t="str">
        <f t="shared" si="74"/>
        <v>1 train date (May-Aug)</v>
      </c>
      <c r="S804" s="29">
        <f t="shared" si="75"/>
        <v>1.0370054508427586</v>
      </c>
      <c r="T804" s="29">
        <f t="shared" si="76"/>
        <v>54613.43766589334</v>
      </c>
      <c r="U804" s="2">
        <f t="shared" si="77"/>
        <v>0.55057103376895755</v>
      </c>
    </row>
    <row r="805" spans="1:21">
      <c r="A805">
        <v>360</v>
      </c>
      <c r="B805" s="1">
        <v>45961</v>
      </c>
      <c r="C805">
        <v>9</v>
      </c>
      <c r="D805">
        <v>24</v>
      </c>
      <c r="E805" t="s">
        <v>7</v>
      </c>
      <c r="F805" s="3">
        <v>51437.801650932422</v>
      </c>
      <c r="G805" s="3">
        <v>35221.5</v>
      </c>
      <c r="H805">
        <v>1</v>
      </c>
      <c r="I805" s="3">
        <v>16216.301650932422</v>
      </c>
      <c r="J805" s="3">
        <v>16216.301650932422</v>
      </c>
      <c r="K805" s="2">
        <v>0.46040917198110298</v>
      </c>
      <c r="L805" s="6">
        <v>0.46040917198110298</v>
      </c>
      <c r="M805" t="s">
        <v>24</v>
      </c>
      <c r="N805">
        <f>SUMIFS(Actuals!$F:$F,Actuals!$A:$A,$A805,Actuals!$D:$D,$D805,Actuals!$B:$B,EDATE($B805,-12))</f>
        <v>29081.7</v>
      </c>
      <c r="O805">
        <f>AVERAGE(SUMIFS(Actuals!$F:$F,Actuals!$A:$A,$A805,Actuals!$D:$D,$D805,Actuals!$B:$B,EOMONTH(DATE(2025,$C805-1,1),0))/SUMIFS(Actuals!$F:$F,Actuals!$A:$A,$A805,Actuals!$D:$D,$D805,Actuals!$B:$B,EOMONTH(DATE(2024,$C805-1,1),0)),
 SUMIFS(Actuals!$F:$F,Actuals!$A:$A,$A805,Actuals!$D:$D,$D805,Actuals!$B:$B,EOMONTH(DATE(2025,$C805-2,1),0))/SUMIFS(Actuals!$F:$F,Actuals!$A:$A,$A805,Actuals!$D:$D,$D805,Actuals!$B:$B,EOMONTH(DATE(2024,$C805-2,1),0)),
 SUMIFS(Actuals!$F:$F,Actuals!$A:$A,$A805,Actuals!$D:$D,$D805,Actuals!$B:$B,EOMONTH(DATE(2025,$C805-3,1),0))/SUMIFS(Actuals!$F:$F,Actuals!$A:$A,$A805,Actuals!$D:$D,$D805,Actuals!$B:$B,EOMONTH(DATE(2024,$C805-3,1),0))
)</f>
        <v>0.97034919292043309</v>
      </c>
      <c r="P805" s="29">
        <f t="shared" si="72"/>
        <v>28219.404123754161</v>
      </c>
      <c r="Q805" s="2">
        <f t="shared" si="73"/>
        <v>0.19880175109651319</v>
      </c>
      <c r="R805" s="29" t="str">
        <f t="shared" si="74"/>
        <v>2 Test data (Sep-Nov)</v>
      </c>
      <c r="S805" s="29">
        <f t="shared" si="75"/>
        <v>1.0370054508427586</v>
      </c>
      <c r="T805" s="29">
        <f t="shared" si="76"/>
        <v>53341.280691385575</v>
      </c>
      <c r="U805" s="2">
        <f t="shared" si="77"/>
        <v>0.51445227180516373</v>
      </c>
    </row>
    <row r="806" spans="1:21">
      <c r="A806">
        <v>360</v>
      </c>
      <c r="B806" s="1">
        <v>45961</v>
      </c>
      <c r="C806">
        <v>10</v>
      </c>
      <c r="D806">
        <v>24</v>
      </c>
      <c r="E806" t="s">
        <v>7</v>
      </c>
      <c r="F806" s="3">
        <v>49381.582352489197</v>
      </c>
      <c r="G806" s="3">
        <v>35221.5</v>
      </c>
      <c r="H806">
        <v>0</v>
      </c>
      <c r="I806" s="3">
        <v>14160.082352489197</v>
      </c>
      <c r="J806" s="3">
        <v>14160.082352489197</v>
      </c>
      <c r="K806" s="2">
        <v>0.40202950903536799</v>
      </c>
      <c r="L806" s="6">
        <v>0.40202950903536799</v>
      </c>
      <c r="M806" t="s">
        <v>24</v>
      </c>
      <c r="N806">
        <f>SUMIFS(Actuals!$F:$F,Actuals!$A:$A,$A806,Actuals!$D:$D,$D806,Actuals!$B:$B,EDATE($B806,-12))</f>
        <v>29081.7</v>
      </c>
      <c r="O806">
        <f>AVERAGE(SUMIFS(Actuals!$F:$F,Actuals!$A:$A,$A806,Actuals!$D:$D,$D806,Actuals!$B:$B,EOMONTH(DATE(2025,$C806-1,1),0))/SUMIFS(Actuals!$F:$F,Actuals!$A:$A,$A806,Actuals!$D:$D,$D806,Actuals!$B:$B,EOMONTH(DATE(2024,$C806-1,1),0)),
 SUMIFS(Actuals!$F:$F,Actuals!$A:$A,$A806,Actuals!$D:$D,$D806,Actuals!$B:$B,EOMONTH(DATE(2025,$C806-2,1),0))/SUMIFS(Actuals!$F:$F,Actuals!$A:$A,$A806,Actuals!$D:$D,$D806,Actuals!$B:$B,EOMONTH(DATE(2024,$C806-2,1),0)),
 SUMIFS(Actuals!$F:$F,Actuals!$A:$A,$A806,Actuals!$D:$D,$D806,Actuals!$B:$B,EOMONTH(DATE(2025,$C806-3,1),0))/SUMIFS(Actuals!$F:$F,Actuals!$A:$A,$A806,Actuals!$D:$D,$D806,Actuals!$B:$B,EOMONTH(DATE(2024,$C806-3,1),0))
)</f>
        <v>0.97479785400109054</v>
      </c>
      <c r="P806" s="29">
        <f t="shared" si="72"/>
        <v>28348.778750703514</v>
      </c>
      <c r="Q806" s="2">
        <f t="shared" si="73"/>
        <v>0.19512857911492942</v>
      </c>
      <c r="R806" s="29" t="str">
        <f t="shared" si="74"/>
        <v>2 Test data (Sep-Nov)</v>
      </c>
      <c r="S806" s="29">
        <f t="shared" si="75"/>
        <v>1.0370054508427586</v>
      </c>
      <c r="T806" s="29">
        <f t="shared" si="76"/>
        <v>51208.970070771873</v>
      </c>
      <c r="U806" s="2">
        <f t="shared" si="77"/>
        <v>0.45391224311207284</v>
      </c>
    </row>
    <row r="807" spans="1:21">
      <c r="A807">
        <v>360</v>
      </c>
      <c r="B807" s="1">
        <v>45991</v>
      </c>
      <c r="C807">
        <v>5</v>
      </c>
      <c r="D807">
        <v>24</v>
      </c>
      <c r="E807" t="s">
        <v>7</v>
      </c>
      <c r="F807" s="3">
        <v>33820.509682215641</v>
      </c>
      <c r="G807" s="3">
        <v>38632.5</v>
      </c>
      <c r="H807">
        <v>6</v>
      </c>
      <c r="I807" s="3">
        <v>-4811.9903177843589</v>
      </c>
      <c r="J807" s="3">
        <v>4811.9903177843589</v>
      </c>
      <c r="K807" s="2">
        <v>0.124558087563175</v>
      </c>
      <c r="L807" s="6">
        <v>-0.124558087563175</v>
      </c>
      <c r="M807" t="s">
        <v>24</v>
      </c>
      <c r="N807">
        <f>SUMIFS(Actuals!$F:$F,Actuals!$A:$A,$A807,Actuals!$D:$D,$D807,Actuals!$B:$B,EDATE($B807,-12))</f>
        <v>105856.2</v>
      </c>
      <c r="O807">
        <f>AVERAGE(SUMIFS(Actuals!$F:$F,Actuals!$A:$A,$A807,Actuals!$D:$D,$D807,Actuals!$B:$B,EOMONTH(DATE(2025,$C807-1,1),0))/SUMIFS(Actuals!$F:$F,Actuals!$A:$A,$A807,Actuals!$D:$D,$D807,Actuals!$B:$B,EOMONTH(DATE(2024,$C807-1,1),0)),
 SUMIFS(Actuals!$F:$F,Actuals!$A:$A,$A807,Actuals!$D:$D,$D807,Actuals!$B:$B,EOMONTH(DATE(2025,$C807-2,1),0))/SUMIFS(Actuals!$F:$F,Actuals!$A:$A,$A807,Actuals!$D:$D,$D807,Actuals!$B:$B,EOMONTH(DATE(2024,$C807-2,1),0)),
 SUMIFS(Actuals!$F:$F,Actuals!$A:$A,$A807,Actuals!$D:$D,$D807,Actuals!$B:$B,EOMONTH(DATE(2025,$C807-3,1),0))/SUMIFS(Actuals!$F:$F,Actuals!$A:$A,$A807,Actuals!$D:$D,$D807,Actuals!$B:$B,EOMONTH(DATE(2024,$C807-3,1),0))
)</f>
        <v>1.6476893483412445</v>
      </c>
      <c r="P807" s="29">
        <f t="shared" si="72"/>
        <v>174418.13319588045</v>
      </c>
      <c r="Q807" s="2">
        <f t="shared" si="73"/>
        <v>3.5148031630332093</v>
      </c>
      <c r="R807" s="29" t="str">
        <f t="shared" si="74"/>
        <v>1 train date (May-Aug)</v>
      </c>
      <c r="S807" s="29">
        <f t="shared" si="75"/>
        <v>1.0370054508427586</v>
      </c>
      <c r="T807" s="29">
        <f t="shared" si="76"/>
        <v>35072.052890737912</v>
      </c>
      <c r="U807" s="2">
        <f t="shared" si="77"/>
        <v>9.2161964906803548E-2</v>
      </c>
    </row>
    <row r="808" spans="1:21">
      <c r="A808">
        <v>360</v>
      </c>
      <c r="B808" s="1">
        <v>45991</v>
      </c>
      <c r="C808">
        <v>6</v>
      </c>
      <c r="D808">
        <v>24</v>
      </c>
      <c r="E808" t="s">
        <v>7</v>
      </c>
      <c r="F808" s="3">
        <v>33820.509682215641</v>
      </c>
      <c r="G808" s="3">
        <v>38632.5</v>
      </c>
      <c r="H808">
        <v>5</v>
      </c>
      <c r="I808" s="3">
        <v>-4811.9903177843589</v>
      </c>
      <c r="J808" s="3">
        <v>4811.9903177843589</v>
      </c>
      <c r="K808" s="2">
        <v>0.124558087563175</v>
      </c>
      <c r="L808" s="6">
        <v>-0.124558087563175</v>
      </c>
      <c r="M808" t="s">
        <v>24</v>
      </c>
      <c r="N808">
        <f>SUMIFS(Actuals!$F:$F,Actuals!$A:$A,$A808,Actuals!$D:$D,$D808,Actuals!$B:$B,EDATE($B808,-12))</f>
        <v>105856.2</v>
      </c>
      <c r="O808">
        <f>AVERAGE(SUMIFS(Actuals!$F:$F,Actuals!$A:$A,$A808,Actuals!$D:$D,$D808,Actuals!$B:$B,EOMONTH(DATE(2025,$C808-1,1),0))/SUMIFS(Actuals!$F:$F,Actuals!$A:$A,$A808,Actuals!$D:$D,$D808,Actuals!$B:$B,EOMONTH(DATE(2024,$C808-1,1),0)),
 SUMIFS(Actuals!$F:$F,Actuals!$A:$A,$A808,Actuals!$D:$D,$D808,Actuals!$B:$B,EOMONTH(DATE(2025,$C808-2,1),0))/SUMIFS(Actuals!$F:$F,Actuals!$A:$A,$A808,Actuals!$D:$D,$D808,Actuals!$B:$B,EOMONTH(DATE(2024,$C808-2,1),0)),
 SUMIFS(Actuals!$F:$F,Actuals!$A:$A,$A808,Actuals!$D:$D,$D808,Actuals!$B:$B,EOMONTH(DATE(2025,$C808-3,1),0))/SUMIFS(Actuals!$F:$F,Actuals!$A:$A,$A808,Actuals!$D:$D,$D808,Actuals!$B:$B,EOMONTH(DATE(2024,$C808-3,1),0))
)</f>
        <v>1.6526009337556069</v>
      </c>
      <c r="P808" s="29">
        <f t="shared" si="72"/>
        <v>174938.05496382026</v>
      </c>
      <c r="Q808" s="2">
        <f t="shared" si="73"/>
        <v>3.5282613075472793</v>
      </c>
      <c r="R808" s="29" t="str">
        <f t="shared" si="74"/>
        <v>1 train date (May-Aug)</v>
      </c>
      <c r="S808" s="29">
        <f t="shared" si="75"/>
        <v>1.0370054508427586</v>
      </c>
      <c r="T808" s="29">
        <f t="shared" si="76"/>
        <v>35072.052890737912</v>
      </c>
      <c r="U808" s="2">
        <f t="shared" si="77"/>
        <v>9.2161964906803548E-2</v>
      </c>
    </row>
    <row r="809" spans="1:21">
      <c r="A809">
        <v>360</v>
      </c>
      <c r="B809" s="1">
        <v>45991</v>
      </c>
      <c r="C809">
        <v>7</v>
      </c>
      <c r="D809">
        <v>24</v>
      </c>
      <c r="E809" t="s">
        <v>7</v>
      </c>
      <c r="F809" s="3">
        <v>34200</v>
      </c>
      <c r="G809" s="3">
        <v>38632.5</v>
      </c>
      <c r="H809">
        <v>4</v>
      </c>
      <c r="I809" s="3">
        <v>-4432.5</v>
      </c>
      <c r="J809" s="3">
        <v>4432.5</v>
      </c>
      <c r="K809" s="2">
        <v>0.114735002912056</v>
      </c>
      <c r="L809" s="6">
        <v>-0.114735002912056</v>
      </c>
      <c r="M809" t="s">
        <v>24</v>
      </c>
      <c r="N809">
        <f>SUMIFS(Actuals!$F:$F,Actuals!$A:$A,$A809,Actuals!$D:$D,$D809,Actuals!$B:$B,EDATE($B809,-12))</f>
        <v>105856.2</v>
      </c>
      <c r="O809">
        <f>AVERAGE(SUMIFS(Actuals!$F:$F,Actuals!$A:$A,$A809,Actuals!$D:$D,$D809,Actuals!$B:$B,EOMONTH(DATE(2025,$C809-1,1),0))/SUMIFS(Actuals!$F:$F,Actuals!$A:$A,$A809,Actuals!$D:$D,$D809,Actuals!$B:$B,EOMONTH(DATE(2024,$C809-1,1),0)),
 SUMIFS(Actuals!$F:$F,Actuals!$A:$A,$A809,Actuals!$D:$D,$D809,Actuals!$B:$B,EOMONTH(DATE(2025,$C809-2,1),0))/SUMIFS(Actuals!$F:$F,Actuals!$A:$A,$A809,Actuals!$D:$D,$D809,Actuals!$B:$B,EOMONTH(DATE(2024,$C809-2,1),0)),
 SUMIFS(Actuals!$F:$F,Actuals!$A:$A,$A809,Actuals!$D:$D,$D809,Actuals!$B:$B,EOMONTH(DATE(2025,$C809-3,1),0))/SUMIFS(Actuals!$F:$F,Actuals!$A:$A,$A809,Actuals!$D:$D,$D809,Actuals!$B:$B,EOMONTH(DATE(2024,$C809-3,1),0))
)</f>
        <v>1.6255719756506501</v>
      </c>
      <c r="P809" s="29">
        <f t="shared" si="72"/>
        <v>172076.87216887035</v>
      </c>
      <c r="Q809" s="2">
        <f t="shared" si="73"/>
        <v>3.4541997584642554</v>
      </c>
      <c r="R809" s="29" t="str">
        <f t="shared" si="74"/>
        <v>1 train date (May-Aug)</v>
      </c>
      <c r="S809" s="29">
        <f t="shared" si="75"/>
        <v>1.0370054508427586</v>
      </c>
      <c r="T809" s="29">
        <f t="shared" si="76"/>
        <v>35465.586418822342</v>
      </c>
      <c r="U809" s="2">
        <f t="shared" si="77"/>
        <v>8.1975372579503214E-2</v>
      </c>
    </row>
    <row r="810" spans="1:21">
      <c r="A810">
        <v>360</v>
      </c>
      <c r="B810" s="1">
        <v>45991</v>
      </c>
      <c r="C810">
        <v>8</v>
      </c>
      <c r="D810">
        <v>24</v>
      </c>
      <c r="E810" t="s">
        <v>7</v>
      </c>
      <c r="F810" s="3">
        <v>52938.908375111801</v>
      </c>
      <c r="G810" s="3">
        <v>38632.5</v>
      </c>
      <c r="H810">
        <v>3</v>
      </c>
      <c r="I810" s="3">
        <v>14306.408375111801</v>
      </c>
      <c r="J810" s="3">
        <v>14306.408375111801</v>
      </c>
      <c r="K810" s="2">
        <v>0.37032054293954098</v>
      </c>
      <c r="L810" s="6">
        <v>0.37032054293954098</v>
      </c>
      <c r="M810" t="s">
        <v>24</v>
      </c>
      <c r="N810">
        <f>SUMIFS(Actuals!$F:$F,Actuals!$A:$A,$A810,Actuals!$D:$D,$D810,Actuals!$B:$B,EDATE($B810,-12))</f>
        <v>105856.2</v>
      </c>
      <c r="O810">
        <f>AVERAGE(SUMIFS(Actuals!$F:$F,Actuals!$A:$A,$A810,Actuals!$D:$D,$D810,Actuals!$B:$B,EOMONTH(DATE(2025,$C810-1,1),0))/SUMIFS(Actuals!$F:$F,Actuals!$A:$A,$A810,Actuals!$D:$D,$D810,Actuals!$B:$B,EOMONTH(DATE(2024,$C810-1,1),0)),
 SUMIFS(Actuals!$F:$F,Actuals!$A:$A,$A810,Actuals!$D:$D,$D810,Actuals!$B:$B,EOMONTH(DATE(2025,$C810-2,1),0))/SUMIFS(Actuals!$F:$F,Actuals!$A:$A,$A810,Actuals!$D:$D,$D810,Actuals!$B:$B,EOMONTH(DATE(2024,$C810-2,1),0)),
 SUMIFS(Actuals!$F:$F,Actuals!$A:$A,$A810,Actuals!$D:$D,$D810,Actuals!$B:$B,EOMONTH(DATE(2025,$C810-3,1),0))/SUMIFS(Actuals!$F:$F,Actuals!$A:$A,$A810,Actuals!$D:$D,$D810,Actuals!$B:$B,EOMONTH(DATE(2024,$C810-3,1),0))
)</f>
        <v>1.4953244326957673</v>
      </c>
      <c r="P810" s="29">
        <f t="shared" si="72"/>
        <v>158289.36221232967</v>
      </c>
      <c r="Q810" s="2">
        <f t="shared" si="73"/>
        <v>3.0973108707003085</v>
      </c>
      <c r="R810" s="29" t="str">
        <f t="shared" si="74"/>
        <v>1 train date (May-Aug)</v>
      </c>
      <c r="S810" s="29">
        <f t="shared" si="75"/>
        <v>1.0370054508427586</v>
      </c>
      <c r="T810" s="29">
        <f t="shared" si="76"/>
        <v>54897.936546656303</v>
      </c>
      <c r="U810" s="2">
        <f t="shared" si="77"/>
        <v>0.42102987243011203</v>
      </c>
    </row>
    <row r="811" spans="1:21">
      <c r="A811">
        <v>360</v>
      </c>
      <c r="B811" s="1">
        <v>45991</v>
      </c>
      <c r="C811">
        <v>9</v>
      </c>
      <c r="D811">
        <v>24</v>
      </c>
      <c r="E811" t="s">
        <v>7</v>
      </c>
      <c r="F811" s="3">
        <v>51692.314094221249</v>
      </c>
      <c r="G811" s="3">
        <v>38632.5</v>
      </c>
      <c r="H811">
        <v>2</v>
      </c>
      <c r="I811" s="3">
        <v>13059.814094221249</v>
      </c>
      <c r="J811" s="3">
        <v>13059.814094221249</v>
      </c>
      <c r="K811" s="2">
        <v>0.33805252298508398</v>
      </c>
      <c r="L811" s="6">
        <v>0.33805252298508398</v>
      </c>
      <c r="M811" t="s">
        <v>24</v>
      </c>
      <c r="N811">
        <f>SUMIFS(Actuals!$F:$F,Actuals!$A:$A,$A811,Actuals!$D:$D,$D811,Actuals!$B:$B,EDATE($B811,-12))</f>
        <v>105856.2</v>
      </c>
      <c r="O811">
        <f>AVERAGE(SUMIFS(Actuals!$F:$F,Actuals!$A:$A,$A811,Actuals!$D:$D,$D811,Actuals!$B:$B,EOMONTH(DATE(2025,$C811-1,1),0))/SUMIFS(Actuals!$F:$F,Actuals!$A:$A,$A811,Actuals!$D:$D,$D811,Actuals!$B:$B,EOMONTH(DATE(2024,$C811-1,1),0)),
 SUMIFS(Actuals!$F:$F,Actuals!$A:$A,$A811,Actuals!$D:$D,$D811,Actuals!$B:$B,EOMONTH(DATE(2025,$C811-2,1),0))/SUMIFS(Actuals!$F:$F,Actuals!$A:$A,$A811,Actuals!$D:$D,$D811,Actuals!$B:$B,EOMONTH(DATE(2024,$C811-2,1),0)),
 SUMIFS(Actuals!$F:$F,Actuals!$A:$A,$A811,Actuals!$D:$D,$D811,Actuals!$B:$B,EOMONTH(DATE(2025,$C811-3,1),0))/SUMIFS(Actuals!$F:$F,Actuals!$A:$A,$A811,Actuals!$D:$D,$D811,Actuals!$B:$B,EOMONTH(DATE(2024,$C811-3,1),0))
)</f>
        <v>0.97034919292043309</v>
      </c>
      <c r="P811" s="29">
        <f t="shared" si="72"/>
        <v>102717.47823562394</v>
      </c>
      <c r="Q811" s="2">
        <f t="shared" si="73"/>
        <v>1.6588359085128828</v>
      </c>
      <c r="R811" s="29" t="str">
        <f t="shared" si="74"/>
        <v>2 Test data (Sep-Nov)</v>
      </c>
      <c r="S811" s="29">
        <f t="shared" si="75"/>
        <v>1.0370054508427586</v>
      </c>
      <c r="T811" s="29">
        <f t="shared" si="76"/>
        <v>53605.211482383391</v>
      </c>
      <c r="U811" s="2">
        <f t="shared" si="77"/>
        <v>0.38756775984943742</v>
      </c>
    </row>
    <row r="812" spans="1:21">
      <c r="A812">
        <v>360</v>
      </c>
      <c r="B812" s="1">
        <v>45991</v>
      </c>
      <c r="C812">
        <v>10</v>
      </c>
      <c r="D812">
        <v>24</v>
      </c>
      <c r="E812" t="s">
        <v>7</v>
      </c>
      <c r="F812" s="3">
        <v>49602.594518844082</v>
      </c>
      <c r="G812" s="3">
        <v>38632.5</v>
      </c>
      <c r="H812">
        <v>1</v>
      </c>
      <c r="I812" s="3">
        <v>10970.094518844082</v>
      </c>
      <c r="J812" s="3">
        <v>10970.094518844082</v>
      </c>
      <c r="K812" s="2">
        <v>0.28396025416020398</v>
      </c>
      <c r="L812" s="6">
        <v>0.28396025416020398</v>
      </c>
      <c r="M812" t="s">
        <v>24</v>
      </c>
      <c r="N812">
        <f>SUMIFS(Actuals!$F:$F,Actuals!$A:$A,$A812,Actuals!$D:$D,$D812,Actuals!$B:$B,EDATE($B812,-12))</f>
        <v>105856.2</v>
      </c>
      <c r="O812">
        <f>AVERAGE(SUMIFS(Actuals!$F:$F,Actuals!$A:$A,$A812,Actuals!$D:$D,$D812,Actuals!$B:$B,EOMONTH(DATE(2025,$C812-1,1),0))/SUMIFS(Actuals!$F:$F,Actuals!$A:$A,$A812,Actuals!$D:$D,$D812,Actuals!$B:$B,EOMONTH(DATE(2024,$C812-1,1),0)),
 SUMIFS(Actuals!$F:$F,Actuals!$A:$A,$A812,Actuals!$D:$D,$D812,Actuals!$B:$B,EOMONTH(DATE(2025,$C812-2,1),0))/SUMIFS(Actuals!$F:$F,Actuals!$A:$A,$A812,Actuals!$D:$D,$D812,Actuals!$B:$B,EOMONTH(DATE(2024,$C812-2,1),0)),
 SUMIFS(Actuals!$F:$F,Actuals!$A:$A,$A812,Actuals!$D:$D,$D812,Actuals!$B:$B,EOMONTH(DATE(2025,$C812-3,1),0))/SUMIFS(Actuals!$F:$F,Actuals!$A:$A,$A812,Actuals!$D:$D,$D812,Actuals!$B:$B,EOMONTH(DATE(2024,$C812-3,1),0))
)</f>
        <v>0.97479785400109054</v>
      </c>
      <c r="P812" s="29">
        <f t="shared" si="72"/>
        <v>103188.39659271024</v>
      </c>
      <c r="Q812" s="2">
        <f t="shared" si="73"/>
        <v>1.6710256026068786</v>
      </c>
      <c r="R812" s="29" t="str">
        <f t="shared" si="74"/>
        <v>2 Test data (Sep-Nov)</v>
      </c>
      <c r="S812" s="29">
        <f t="shared" si="75"/>
        <v>1.0370054508427586</v>
      </c>
      <c r="T812" s="29">
        <f t="shared" si="76"/>
        <v>51438.160891984458</v>
      </c>
      <c r="U812" s="2">
        <f t="shared" si="77"/>
        <v>0.3314737822295854</v>
      </c>
    </row>
    <row r="813" spans="1:21">
      <c r="A813">
        <v>360</v>
      </c>
      <c r="B813" s="1">
        <v>45991</v>
      </c>
      <c r="C813">
        <v>11</v>
      </c>
      <c r="D813">
        <v>24</v>
      </c>
      <c r="E813" t="s">
        <v>7</v>
      </c>
      <c r="F813" s="3">
        <v>48322.935444604838</v>
      </c>
      <c r="G813" s="3">
        <v>38632.5</v>
      </c>
      <c r="H813">
        <v>0</v>
      </c>
      <c r="I813" s="3">
        <v>9690.4354446048383</v>
      </c>
      <c r="J813" s="3">
        <v>9690.4354446048383</v>
      </c>
      <c r="K813" s="2">
        <v>0.25083635396634502</v>
      </c>
      <c r="L813" s="6">
        <v>0.25083635396634502</v>
      </c>
      <c r="M813" t="s">
        <v>24</v>
      </c>
      <c r="N813">
        <f>SUMIFS(Actuals!$F:$F,Actuals!$A:$A,$A813,Actuals!$D:$D,$D813,Actuals!$B:$B,EDATE($B813,-12))</f>
        <v>105856.2</v>
      </c>
      <c r="O813">
        <f>AVERAGE(SUMIFS(Actuals!$F:$F,Actuals!$A:$A,$A813,Actuals!$D:$D,$D813,Actuals!$B:$B,EOMONTH(DATE(2025,$C813-1,1),0))/SUMIFS(Actuals!$F:$F,Actuals!$A:$A,$A813,Actuals!$D:$D,$D813,Actuals!$B:$B,EOMONTH(DATE(2024,$C813-1,1),0)),
 SUMIFS(Actuals!$F:$F,Actuals!$A:$A,$A813,Actuals!$D:$D,$D813,Actuals!$B:$B,EOMONTH(DATE(2025,$C813-2,1),0))/SUMIFS(Actuals!$F:$F,Actuals!$A:$A,$A813,Actuals!$D:$D,$D813,Actuals!$B:$B,EOMONTH(DATE(2024,$C813-2,1),0)),
 SUMIFS(Actuals!$F:$F,Actuals!$A:$A,$A813,Actuals!$D:$D,$D813,Actuals!$B:$B,EOMONTH(DATE(2025,$C813-3,1),0))/SUMIFS(Actuals!$F:$F,Actuals!$A:$A,$A813,Actuals!$D:$D,$D813,Actuals!$B:$B,EOMONTH(DATE(2024,$C813-3,1),0))
)</f>
        <v>1.1720088758053333</v>
      </c>
      <c r="P813" s="29">
        <f t="shared" si="72"/>
        <v>124064.40595902452</v>
      </c>
      <c r="Q813" s="2">
        <f t="shared" si="73"/>
        <v>2.2113998824571155</v>
      </c>
      <c r="R813" s="29" t="str">
        <f t="shared" si="74"/>
        <v>2 Test data (Sep-Nov)</v>
      </c>
      <c r="S813" s="29">
        <f t="shared" si="75"/>
        <v>1.0370054508427586</v>
      </c>
      <c r="T813" s="29">
        <f t="shared" si="76"/>
        <v>50111.147456777959</v>
      </c>
      <c r="U813" s="2">
        <f t="shared" si="77"/>
        <v>0.29712411717538234</v>
      </c>
    </row>
    <row r="814" spans="1:21">
      <c r="A814">
        <v>9649</v>
      </c>
      <c r="B814" s="1">
        <v>45808</v>
      </c>
      <c r="C814">
        <v>5</v>
      </c>
      <c r="D814">
        <v>24</v>
      </c>
      <c r="E814" t="s">
        <v>7</v>
      </c>
      <c r="F814" s="3">
        <v>2550.4352414880523</v>
      </c>
      <c r="G814" s="3">
        <v>3114.9</v>
      </c>
      <c r="H814">
        <v>0</v>
      </c>
      <c r="I814" s="3">
        <v>-564.46475851194782</v>
      </c>
      <c r="J814" s="3">
        <v>564.46475851194782</v>
      </c>
      <c r="K814" s="2">
        <v>0.181214407689476</v>
      </c>
      <c r="L814" s="6">
        <v>-0.181214407689476</v>
      </c>
      <c r="M814" t="s">
        <v>28</v>
      </c>
      <c r="N814">
        <f>SUMIFS(Actuals!$F:$F,Actuals!$A:$A,$A814,Actuals!$D:$D,$D814,Actuals!$B:$B,EDATE($B814,-12))</f>
        <v>2871.9</v>
      </c>
      <c r="O814">
        <f>AVERAGE(SUMIFS(Actuals!$F:$F,Actuals!$A:$A,$A814,Actuals!$D:$D,$D814,Actuals!$B:$B,EOMONTH(DATE(2025,$C814-1,1),0))/SUMIFS(Actuals!$F:$F,Actuals!$A:$A,$A814,Actuals!$D:$D,$D814,Actuals!$B:$B,EOMONTH(DATE(2024,$C814-1,1),0)),
 SUMIFS(Actuals!$F:$F,Actuals!$A:$A,$A814,Actuals!$D:$D,$D814,Actuals!$B:$B,EOMONTH(DATE(2025,$C814-2,1),0))/SUMIFS(Actuals!$F:$F,Actuals!$A:$A,$A814,Actuals!$D:$D,$D814,Actuals!$B:$B,EOMONTH(DATE(2024,$C814-2,1),0)),
 SUMIFS(Actuals!$F:$F,Actuals!$A:$A,$A814,Actuals!$D:$D,$D814,Actuals!$B:$B,EOMONTH(DATE(2025,$C814-3,1),0))/SUMIFS(Actuals!$F:$F,Actuals!$A:$A,$A814,Actuals!$D:$D,$D814,Actuals!$B:$B,EOMONTH(DATE(2024,$C814-3,1),0))
)</f>
        <v>0.98694741166753486</v>
      </c>
      <c r="P814" s="29">
        <f t="shared" si="72"/>
        <v>2834.4142715679936</v>
      </c>
      <c r="Q814" s="2">
        <f t="shared" si="73"/>
        <v>9.0046463267522692E-2</v>
      </c>
      <c r="R814" s="29" t="str">
        <f t="shared" si="74"/>
        <v>1 train date (May-Aug)</v>
      </c>
      <c r="S814" s="29">
        <f t="shared" si="75"/>
        <v>1.0552169608377078</v>
      </c>
      <c r="T814" s="29">
        <f t="shared" si="76"/>
        <v>2691.2625243364078</v>
      </c>
      <c r="U814" s="2">
        <f t="shared" si="77"/>
        <v>0.13600355570438613</v>
      </c>
    </row>
    <row r="815" spans="1:21">
      <c r="A815">
        <v>9649</v>
      </c>
      <c r="B815" s="1">
        <v>45838</v>
      </c>
      <c r="C815">
        <v>5</v>
      </c>
      <c r="D815">
        <v>24</v>
      </c>
      <c r="E815" t="s">
        <v>7</v>
      </c>
      <c r="F815" s="3">
        <v>2414.332980069722</v>
      </c>
      <c r="G815" s="3">
        <v>3023.1</v>
      </c>
      <c r="H815">
        <v>1</v>
      </c>
      <c r="I815" s="3">
        <v>-608.76701993027791</v>
      </c>
      <c r="J815" s="3">
        <v>608.76701993027791</v>
      </c>
      <c r="K815" s="2">
        <v>0.20137177729161401</v>
      </c>
      <c r="L815" s="6">
        <v>-0.20137177729161401</v>
      </c>
      <c r="M815" t="s">
        <v>28</v>
      </c>
      <c r="N815">
        <f>SUMIFS(Actuals!$F:$F,Actuals!$A:$A,$A815,Actuals!$D:$D,$D815,Actuals!$B:$B,EDATE($B815,-12))</f>
        <v>3093.3</v>
      </c>
      <c r="O815">
        <f>AVERAGE(SUMIFS(Actuals!$F:$F,Actuals!$A:$A,$A815,Actuals!$D:$D,$D815,Actuals!$B:$B,EOMONTH(DATE(2025,$C815-1,1),0))/SUMIFS(Actuals!$F:$F,Actuals!$A:$A,$A815,Actuals!$D:$D,$D815,Actuals!$B:$B,EOMONTH(DATE(2024,$C815-1,1),0)),
 SUMIFS(Actuals!$F:$F,Actuals!$A:$A,$A815,Actuals!$D:$D,$D815,Actuals!$B:$B,EOMONTH(DATE(2025,$C815-2,1),0))/SUMIFS(Actuals!$F:$F,Actuals!$A:$A,$A815,Actuals!$D:$D,$D815,Actuals!$B:$B,EOMONTH(DATE(2024,$C815-2,1),0)),
 SUMIFS(Actuals!$F:$F,Actuals!$A:$A,$A815,Actuals!$D:$D,$D815,Actuals!$B:$B,EOMONTH(DATE(2025,$C815-3,1),0))/SUMIFS(Actuals!$F:$F,Actuals!$A:$A,$A815,Actuals!$D:$D,$D815,Actuals!$B:$B,EOMONTH(DATE(2024,$C815-3,1),0))
)</f>
        <v>0.98694741166753486</v>
      </c>
      <c r="P815" s="29">
        <f t="shared" si="72"/>
        <v>3052.9244285111859</v>
      </c>
      <c r="Q815" s="2">
        <f t="shared" si="73"/>
        <v>9.8655117300737467E-3</v>
      </c>
      <c r="R815" s="29" t="str">
        <f t="shared" si="74"/>
        <v>1 train date (May-Aug)</v>
      </c>
      <c r="S815" s="29">
        <f t="shared" si="75"/>
        <v>1.0552169608377078</v>
      </c>
      <c r="T815" s="29">
        <f t="shared" si="76"/>
        <v>2547.6451096794181</v>
      </c>
      <c r="U815" s="2">
        <f t="shared" si="77"/>
        <v>0.1572739539944368</v>
      </c>
    </row>
    <row r="816" spans="1:21">
      <c r="A816">
        <v>9649</v>
      </c>
      <c r="B816" s="1">
        <v>45838</v>
      </c>
      <c r="C816">
        <v>6</v>
      </c>
      <c r="D816">
        <v>24</v>
      </c>
      <c r="E816" t="s">
        <v>7</v>
      </c>
      <c r="F816" s="3">
        <v>3080.3885867391505</v>
      </c>
      <c r="G816" s="3">
        <v>3023.1</v>
      </c>
      <c r="H816">
        <v>0</v>
      </c>
      <c r="I816" s="3">
        <v>57.28858673915056</v>
      </c>
      <c r="J816" s="3">
        <v>57.28858673915056</v>
      </c>
      <c r="K816" s="2">
        <v>1.8950278435761501E-2</v>
      </c>
      <c r="L816" s="6">
        <v>1.8950278435761501E-2</v>
      </c>
      <c r="M816" t="s">
        <v>28</v>
      </c>
      <c r="N816">
        <f>SUMIFS(Actuals!$F:$F,Actuals!$A:$A,$A816,Actuals!$D:$D,$D816,Actuals!$B:$B,EDATE($B816,-12))</f>
        <v>3093.3</v>
      </c>
      <c r="O816">
        <f>AVERAGE(SUMIFS(Actuals!$F:$F,Actuals!$A:$A,$A816,Actuals!$D:$D,$D816,Actuals!$B:$B,EOMONTH(DATE(2025,$C816-1,1),0))/SUMIFS(Actuals!$F:$F,Actuals!$A:$A,$A816,Actuals!$D:$D,$D816,Actuals!$B:$B,EOMONTH(DATE(2024,$C816-1,1),0)),
 SUMIFS(Actuals!$F:$F,Actuals!$A:$A,$A816,Actuals!$D:$D,$D816,Actuals!$B:$B,EOMONTH(DATE(2025,$C816-2,1),0))/SUMIFS(Actuals!$F:$F,Actuals!$A:$A,$A816,Actuals!$D:$D,$D816,Actuals!$B:$B,EOMONTH(DATE(2024,$C816-2,1),0)),
 SUMIFS(Actuals!$F:$F,Actuals!$A:$A,$A816,Actuals!$D:$D,$D816,Actuals!$B:$B,EOMONTH(DATE(2025,$C816-3,1),0))/SUMIFS(Actuals!$F:$F,Actuals!$A:$A,$A816,Actuals!$D:$D,$D816,Actuals!$B:$B,EOMONTH(DATE(2024,$C816-3,1),0))
)</f>
        <v>0.98248587872547188</v>
      </c>
      <c r="P816" s="29">
        <f t="shared" si="72"/>
        <v>3039.1235686615023</v>
      </c>
      <c r="Q816" s="2">
        <f t="shared" si="73"/>
        <v>5.3003766536014012E-3</v>
      </c>
      <c r="R816" s="29" t="str">
        <f t="shared" si="74"/>
        <v>1 train date (May-Aug)</v>
      </c>
      <c r="S816" s="29">
        <f t="shared" si="75"/>
        <v>1.0552169608377078</v>
      </c>
      <c r="T816" s="29">
        <f t="shared" si="76"/>
        <v>3250.4782826980481</v>
      </c>
      <c r="U816" s="2">
        <f t="shared" si="77"/>
        <v>7.521361605572037E-2</v>
      </c>
    </row>
    <row r="817" spans="1:21">
      <c r="A817">
        <v>9649</v>
      </c>
      <c r="B817" s="1">
        <v>45869</v>
      </c>
      <c r="C817">
        <v>5</v>
      </c>
      <c r="D817">
        <v>24</v>
      </c>
      <c r="E817" t="s">
        <v>7</v>
      </c>
      <c r="F817" s="3">
        <v>2496.9977842351113</v>
      </c>
      <c r="G817" s="3">
        <v>3513.6</v>
      </c>
      <c r="H817">
        <v>2</v>
      </c>
      <c r="I817" s="3">
        <v>-1016.6022157648886</v>
      </c>
      <c r="J817" s="3">
        <v>1016.6022157648886</v>
      </c>
      <c r="K817" s="2">
        <v>0.28933350858517998</v>
      </c>
      <c r="L817" s="6">
        <v>-0.28933350858517998</v>
      </c>
      <c r="M817" t="s">
        <v>28</v>
      </c>
      <c r="N817">
        <f>SUMIFS(Actuals!$F:$F,Actuals!$A:$A,$A817,Actuals!$D:$D,$D817,Actuals!$B:$B,EDATE($B817,-12))</f>
        <v>3089.7000000000003</v>
      </c>
      <c r="O817">
        <f>AVERAGE(SUMIFS(Actuals!$F:$F,Actuals!$A:$A,$A817,Actuals!$D:$D,$D817,Actuals!$B:$B,EOMONTH(DATE(2025,$C817-1,1),0))/SUMIFS(Actuals!$F:$F,Actuals!$A:$A,$A817,Actuals!$D:$D,$D817,Actuals!$B:$B,EOMONTH(DATE(2024,$C817-1,1),0)),
 SUMIFS(Actuals!$F:$F,Actuals!$A:$A,$A817,Actuals!$D:$D,$D817,Actuals!$B:$B,EOMONTH(DATE(2025,$C817-2,1),0))/SUMIFS(Actuals!$F:$F,Actuals!$A:$A,$A817,Actuals!$D:$D,$D817,Actuals!$B:$B,EOMONTH(DATE(2024,$C817-2,1),0)),
 SUMIFS(Actuals!$F:$F,Actuals!$A:$A,$A817,Actuals!$D:$D,$D817,Actuals!$B:$B,EOMONTH(DATE(2025,$C817-3,1),0))/SUMIFS(Actuals!$F:$F,Actuals!$A:$A,$A817,Actuals!$D:$D,$D817,Actuals!$B:$B,EOMONTH(DATE(2024,$C817-3,1),0))
)</f>
        <v>0.98694741166753486</v>
      </c>
      <c r="P817" s="29">
        <f t="shared" si="72"/>
        <v>3049.3714178291825</v>
      </c>
      <c r="Q817" s="2">
        <f t="shared" si="73"/>
        <v>0.13212334419706778</v>
      </c>
      <c r="R817" s="29" t="str">
        <f t="shared" si="74"/>
        <v>1 train date (May-Aug)</v>
      </c>
      <c r="S817" s="29">
        <f t="shared" si="75"/>
        <v>1.0552169608377078</v>
      </c>
      <c r="T817" s="29">
        <f t="shared" si="76"/>
        <v>2634.8744130990644</v>
      </c>
      <c r="U817" s="2">
        <f t="shared" si="77"/>
        <v>0.25009266476005676</v>
      </c>
    </row>
    <row r="818" spans="1:21">
      <c r="A818">
        <v>9649</v>
      </c>
      <c r="B818" s="1">
        <v>45869</v>
      </c>
      <c r="C818">
        <v>6</v>
      </c>
      <c r="D818">
        <v>24</v>
      </c>
      <c r="E818" t="s">
        <v>7</v>
      </c>
      <c r="F818" s="3">
        <v>2865.7112322403541</v>
      </c>
      <c r="G818" s="3">
        <v>3513.6</v>
      </c>
      <c r="H818">
        <v>1</v>
      </c>
      <c r="I818" s="3">
        <v>-647.88876775964582</v>
      </c>
      <c r="J818" s="3">
        <v>647.88876775964582</v>
      </c>
      <c r="K818" s="2">
        <v>0.184394571880591</v>
      </c>
      <c r="L818" s="6">
        <v>-0.184394571880591</v>
      </c>
      <c r="M818" t="s">
        <v>28</v>
      </c>
      <c r="N818">
        <f>SUMIFS(Actuals!$F:$F,Actuals!$A:$A,$A818,Actuals!$D:$D,$D818,Actuals!$B:$B,EDATE($B818,-12))</f>
        <v>3089.7000000000003</v>
      </c>
      <c r="O818">
        <f>AVERAGE(SUMIFS(Actuals!$F:$F,Actuals!$A:$A,$A818,Actuals!$D:$D,$D818,Actuals!$B:$B,EOMONTH(DATE(2025,$C818-1,1),0))/SUMIFS(Actuals!$F:$F,Actuals!$A:$A,$A818,Actuals!$D:$D,$D818,Actuals!$B:$B,EOMONTH(DATE(2024,$C818-1,1),0)),
 SUMIFS(Actuals!$F:$F,Actuals!$A:$A,$A818,Actuals!$D:$D,$D818,Actuals!$B:$B,EOMONTH(DATE(2025,$C818-2,1),0))/SUMIFS(Actuals!$F:$F,Actuals!$A:$A,$A818,Actuals!$D:$D,$D818,Actuals!$B:$B,EOMONTH(DATE(2024,$C818-2,1),0)),
 SUMIFS(Actuals!$F:$F,Actuals!$A:$A,$A818,Actuals!$D:$D,$D818,Actuals!$B:$B,EOMONTH(DATE(2025,$C818-3,1),0))/SUMIFS(Actuals!$F:$F,Actuals!$A:$A,$A818,Actuals!$D:$D,$D818,Actuals!$B:$B,EOMONTH(DATE(2024,$C818-3,1),0))
)</f>
        <v>0.98248587872547188</v>
      </c>
      <c r="P818" s="29">
        <f t="shared" si="72"/>
        <v>3035.5866194980908</v>
      </c>
      <c r="Q818" s="2">
        <f t="shared" si="73"/>
        <v>0.13604661330313897</v>
      </c>
      <c r="R818" s="29" t="str">
        <f t="shared" si="74"/>
        <v>1 train date (May-Aug)</v>
      </c>
      <c r="S818" s="29">
        <f t="shared" si="75"/>
        <v>1.0552169608377078</v>
      </c>
      <c r="T818" s="29">
        <f t="shared" si="76"/>
        <v>3023.947097123149</v>
      </c>
      <c r="U818" s="2">
        <f t="shared" si="77"/>
        <v>0.1393593188971001</v>
      </c>
    </row>
    <row r="819" spans="1:21">
      <c r="A819">
        <v>9649</v>
      </c>
      <c r="B819" s="1">
        <v>45869</v>
      </c>
      <c r="C819">
        <v>7</v>
      </c>
      <c r="D819">
        <v>24</v>
      </c>
      <c r="E819" t="s">
        <v>7</v>
      </c>
      <c r="F819" s="3">
        <v>3007.9845</v>
      </c>
      <c r="G819" s="3">
        <v>3513.6</v>
      </c>
      <c r="H819">
        <v>0</v>
      </c>
      <c r="I819" s="3">
        <v>-505.61549999999988</v>
      </c>
      <c r="J819" s="3">
        <v>505.61549999999988</v>
      </c>
      <c r="K819" s="2">
        <v>0.14390240778688501</v>
      </c>
      <c r="L819" s="6">
        <v>-0.14390240778688501</v>
      </c>
      <c r="M819" t="s">
        <v>28</v>
      </c>
      <c r="N819">
        <f>SUMIFS(Actuals!$F:$F,Actuals!$A:$A,$A819,Actuals!$D:$D,$D819,Actuals!$B:$B,EDATE($B819,-12))</f>
        <v>3089.7000000000003</v>
      </c>
      <c r="O819">
        <f>AVERAGE(SUMIFS(Actuals!$F:$F,Actuals!$A:$A,$A819,Actuals!$D:$D,$D819,Actuals!$B:$B,EOMONTH(DATE(2025,$C819-1,1),0))/SUMIFS(Actuals!$F:$F,Actuals!$A:$A,$A819,Actuals!$D:$D,$D819,Actuals!$B:$B,EOMONTH(DATE(2024,$C819-1,1),0)),
 SUMIFS(Actuals!$F:$F,Actuals!$A:$A,$A819,Actuals!$D:$D,$D819,Actuals!$B:$B,EOMONTH(DATE(2025,$C819-2,1),0))/SUMIFS(Actuals!$F:$F,Actuals!$A:$A,$A819,Actuals!$D:$D,$D819,Actuals!$B:$B,EOMONTH(DATE(2024,$C819-2,1),0)),
 SUMIFS(Actuals!$F:$F,Actuals!$A:$A,$A819,Actuals!$D:$D,$D819,Actuals!$B:$B,EOMONTH(DATE(2025,$C819-3,1),0))/SUMIFS(Actuals!$F:$F,Actuals!$A:$A,$A819,Actuals!$D:$D,$D819,Actuals!$B:$B,EOMONTH(DATE(2024,$C819-3,1),0))
)</f>
        <v>1.0042284244521296</v>
      </c>
      <c r="P819" s="29">
        <f t="shared" si="72"/>
        <v>3102.7645630297452</v>
      </c>
      <c r="Q819" s="2">
        <f t="shared" si="73"/>
        <v>0.11692720769872915</v>
      </c>
      <c r="R819" s="29" t="str">
        <f t="shared" si="74"/>
        <v>1 train date (May-Aug)</v>
      </c>
      <c r="S819" s="29">
        <f t="shared" si="75"/>
        <v>1.0552169608377078</v>
      </c>
      <c r="T819" s="29">
        <f t="shared" si="76"/>
        <v>3174.0762623369319</v>
      </c>
      <c r="U819" s="2">
        <f t="shared" si="77"/>
        <v>9.6631300564397768E-2</v>
      </c>
    </row>
    <row r="820" spans="1:21">
      <c r="A820">
        <v>9649</v>
      </c>
      <c r="B820" s="1">
        <v>45900</v>
      </c>
      <c r="C820">
        <v>5</v>
      </c>
      <c r="D820">
        <v>24</v>
      </c>
      <c r="E820" t="s">
        <v>7</v>
      </c>
      <c r="F820" s="3">
        <v>2578.7586213935747</v>
      </c>
      <c r="G820" s="3">
        <v>2711.7000000000003</v>
      </c>
      <c r="H820">
        <v>3</v>
      </c>
      <c r="I820" s="3">
        <v>-132.94137860642559</v>
      </c>
      <c r="J820" s="3">
        <v>132.94137860642559</v>
      </c>
      <c r="K820" s="2">
        <v>4.9025105508140897E-2</v>
      </c>
      <c r="L820" s="6">
        <v>-4.9025105508140897E-2</v>
      </c>
      <c r="M820" t="s">
        <v>28</v>
      </c>
      <c r="N820">
        <f>SUMIFS(Actuals!$F:$F,Actuals!$A:$A,$A820,Actuals!$D:$D,$D820,Actuals!$B:$B,EDATE($B820,-12))</f>
        <v>2461.5</v>
      </c>
      <c r="O820">
        <f>AVERAGE(SUMIFS(Actuals!$F:$F,Actuals!$A:$A,$A820,Actuals!$D:$D,$D820,Actuals!$B:$B,EOMONTH(DATE(2025,$C820-1,1),0))/SUMIFS(Actuals!$F:$F,Actuals!$A:$A,$A820,Actuals!$D:$D,$D820,Actuals!$B:$B,EOMONTH(DATE(2024,$C820-1,1),0)),
 SUMIFS(Actuals!$F:$F,Actuals!$A:$A,$A820,Actuals!$D:$D,$D820,Actuals!$B:$B,EOMONTH(DATE(2025,$C820-2,1),0))/SUMIFS(Actuals!$F:$F,Actuals!$A:$A,$A820,Actuals!$D:$D,$D820,Actuals!$B:$B,EOMONTH(DATE(2024,$C820-2,1),0)),
 SUMIFS(Actuals!$F:$F,Actuals!$A:$A,$A820,Actuals!$D:$D,$D820,Actuals!$B:$B,EOMONTH(DATE(2025,$C820-3,1),0))/SUMIFS(Actuals!$F:$F,Actuals!$A:$A,$A820,Actuals!$D:$D,$D820,Actuals!$B:$B,EOMONTH(DATE(2024,$C820-3,1),0))
)</f>
        <v>0.98694741166753486</v>
      </c>
      <c r="P820" s="29">
        <f t="shared" si="72"/>
        <v>2429.3710538196369</v>
      </c>
      <c r="Q820" s="2">
        <f t="shared" si="73"/>
        <v>0.10411511088260623</v>
      </c>
      <c r="R820" s="29" t="str">
        <f t="shared" si="74"/>
        <v>1 train date (May-Aug)</v>
      </c>
      <c r="S820" s="29">
        <f t="shared" si="75"/>
        <v>1.0552169608377078</v>
      </c>
      <c r="T820" s="29">
        <f t="shared" si="76"/>
        <v>2721.1498352009648</v>
      </c>
      <c r="U820" s="2">
        <f t="shared" si="77"/>
        <v>3.4848379986593542E-3</v>
      </c>
    </row>
    <row r="821" spans="1:21">
      <c r="A821">
        <v>9649</v>
      </c>
      <c r="B821" s="1">
        <v>45900</v>
      </c>
      <c r="C821">
        <v>6</v>
      </c>
      <c r="D821">
        <v>24</v>
      </c>
      <c r="E821" t="s">
        <v>7</v>
      </c>
      <c r="F821" s="3">
        <v>2744.4915711619469</v>
      </c>
      <c r="G821" s="3">
        <v>2711.7000000000003</v>
      </c>
      <c r="H821">
        <v>2</v>
      </c>
      <c r="I821" s="3">
        <v>32.791571161946649</v>
      </c>
      <c r="J821" s="3">
        <v>32.791571161946649</v>
      </c>
      <c r="K821" s="2">
        <v>1.2092624981357301E-2</v>
      </c>
      <c r="L821" s="6">
        <v>1.2092624981357301E-2</v>
      </c>
      <c r="M821" t="s">
        <v>28</v>
      </c>
      <c r="N821">
        <f>SUMIFS(Actuals!$F:$F,Actuals!$A:$A,$A821,Actuals!$D:$D,$D821,Actuals!$B:$B,EDATE($B821,-12))</f>
        <v>2461.5</v>
      </c>
      <c r="O821">
        <f>AVERAGE(SUMIFS(Actuals!$F:$F,Actuals!$A:$A,$A821,Actuals!$D:$D,$D821,Actuals!$B:$B,EOMONTH(DATE(2025,$C821-1,1),0))/SUMIFS(Actuals!$F:$F,Actuals!$A:$A,$A821,Actuals!$D:$D,$D821,Actuals!$B:$B,EOMONTH(DATE(2024,$C821-1,1),0)),
 SUMIFS(Actuals!$F:$F,Actuals!$A:$A,$A821,Actuals!$D:$D,$D821,Actuals!$B:$B,EOMONTH(DATE(2025,$C821-2,1),0))/SUMIFS(Actuals!$F:$F,Actuals!$A:$A,$A821,Actuals!$D:$D,$D821,Actuals!$B:$B,EOMONTH(DATE(2024,$C821-2,1),0)),
 SUMIFS(Actuals!$F:$F,Actuals!$A:$A,$A821,Actuals!$D:$D,$D821,Actuals!$B:$B,EOMONTH(DATE(2025,$C821-3,1),0))/SUMIFS(Actuals!$F:$F,Actuals!$A:$A,$A821,Actuals!$D:$D,$D821,Actuals!$B:$B,EOMONTH(DATE(2024,$C821-3,1),0))
)</f>
        <v>0.98248587872547188</v>
      </c>
      <c r="P821" s="29">
        <f t="shared" si="72"/>
        <v>2418.3889904827493</v>
      </c>
      <c r="Q821" s="2">
        <f t="shared" si="73"/>
        <v>0.1081649922621422</v>
      </c>
      <c r="R821" s="29" t="str">
        <f t="shared" si="74"/>
        <v>1 train date (May-Aug)</v>
      </c>
      <c r="S821" s="29">
        <f t="shared" si="75"/>
        <v>1.0552169608377078</v>
      </c>
      <c r="T821" s="29">
        <f t="shared" si="76"/>
        <v>2896.0340547662154</v>
      </c>
      <c r="U821" s="2">
        <f t="shared" si="77"/>
        <v>6.7977303819085844E-2</v>
      </c>
    </row>
    <row r="822" spans="1:21">
      <c r="A822">
        <v>9649</v>
      </c>
      <c r="B822" s="1">
        <v>45900</v>
      </c>
      <c r="C822">
        <v>7</v>
      </c>
      <c r="D822">
        <v>24</v>
      </c>
      <c r="E822" t="s">
        <v>7</v>
      </c>
      <c r="F822" s="3">
        <v>2992.9445774999999</v>
      </c>
      <c r="G822" s="3">
        <v>2711.7000000000003</v>
      </c>
      <c r="H822">
        <v>1</v>
      </c>
      <c r="I822" s="3">
        <v>281.24457749999965</v>
      </c>
      <c r="J822" s="3">
        <v>281.24457749999965</v>
      </c>
      <c r="K822" s="2">
        <v>0.10371522568868199</v>
      </c>
      <c r="L822" s="6">
        <v>0.10371522568868199</v>
      </c>
      <c r="M822" t="s">
        <v>28</v>
      </c>
      <c r="N822">
        <f>SUMIFS(Actuals!$F:$F,Actuals!$A:$A,$A822,Actuals!$D:$D,$D822,Actuals!$B:$B,EDATE($B822,-12))</f>
        <v>2461.5</v>
      </c>
      <c r="O822">
        <f>AVERAGE(SUMIFS(Actuals!$F:$F,Actuals!$A:$A,$A822,Actuals!$D:$D,$D822,Actuals!$B:$B,EOMONTH(DATE(2025,$C822-1,1),0))/SUMIFS(Actuals!$F:$F,Actuals!$A:$A,$A822,Actuals!$D:$D,$D822,Actuals!$B:$B,EOMONTH(DATE(2024,$C822-1,1),0)),
 SUMIFS(Actuals!$F:$F,Actuals!$A:$A,$A822,Actuals!$D:$D,$D822,Actuals!$B:$B,EOMONTH(DATE(2025,$C822-2,1),0))/SUMIFS(Actuals!$F:$F,Actuals!$A:$A,$A822,Actuals!$D:$D,$D822,Actuals!$B:$B,EOMONTH(DATE(2024,$C822-2,1),0)),
 SUMIFS(Actuals!$F:$F,Actuals!$A:$A,$A822,Actuals!$D:$D,$D822,Actuals!$B:$B,EOMONTH(DATE(2025,$C822-3,1),0))/SUMIFS(Actuals!$F:$F,Actuals!$A:$A,$A822,Actuals!$D:$D,$D822,Actuals!$B:$B,EOMONTH(DATE(2024,$C822-3,1),0))
)</f>
        <v>1.0042284244521296</v>
      </c>
      <c r="P822" s="29">
        <f t="shared" si="72"/>
        <v>2471.908266788917</v>
      </c>
      <c r="Q822" s="2">
        <f t="shared" si="73"/>
        <v>8.8428562603194774E-2</v>
      </c>
      <c r="R822" s="29" t="str">
        <f t="shared" si="74"/>
        <v>1 train date (May-Aug)</v>
      </c>
      <c r="S822" s="29">
        <f t="shared" si="75"/>
        <v>1.0552169608377078</v>
      </c>
      <c r="T822" s="29">
        <f t="shared" si="76"/>
        <v>3158.2058810252474</v>
      </c>
      <c r="U822" s="2">
        <f t="shared" si="77"/>
        <v>0.16465902608151606</v>
      </c>
    </row>
    <row r="823" spans="1:21">
      <c r="A823">
        <v>9649</v>
      </c>
      <c r="B823" s="1">
        <v>45900</v>
      </c>
      <c r="C823">
        <v>8</v>
      </c>
      <c r="D823">
        <v>24</v>
      </c>
      <c r="E823" t="s">
        <v>7</v>
      </c>
      <c r="F823" s="3">
        <v>2919.9114164231282</v>
      </c>
      <c r="G823" s="3">
        <v>2711.7000000000003</v>
      </c>
      <c r="H823">
        <v>0</v>
      </c>
      <c r="I823" s="3">
        <v>208.21141642312796</v>
      </c>
      <c r="J823" s="3">
        <v>208.21141642312796</v>
      </c>
      <c r="K823" s="2">
        <v>7.6782614752047798E-2</v>
      </c>
      <c r="L823" s="6">
        <v>7.6782614752047798E-2</v>
      </c>
      <c r="M823" t="s">
        <v>28</v>
      </c>
      <c r="N823">
        <f>SUMIFS(Actuals!$F:$F,Actuals!$A:$A,$A823,Actuals!$D:$D,$D823,Actuals!$B:$B,EDATE($B823,-12))</f>
        <v>2461.5</v>
      </c>
      <c r="O823">
        <f>AVERAGE(SUMIFS(Actuals!$F:$F,Actuals!$A:$A,$A823,Actuals!$D:$D,$D823,Actuals!$B:$B,EOMONTH(DATE(2025,$C823-1,1),0))/SUMIFS(Actuals!$F:$F,Actuals!$A:$A,$A823,Actuals!$D:$D,$D823,Actuals!$B:$B,EOMONTH(DATE(2024,$C823-1,1),0)),
 SUMIFS(Actuals!$F:$F,Actuals!$A:$A,$A823,Actuals!$D:$D,$D823,Actuals!$B:$B,EOMONTH(DATE(2025,$C823-2,1),0))/SUMIFS(Actuals!$F:$F,Actuals!$A:$A,$A823,Actuals!$D:$D,$D823,Actuals!$B:$B,EOMONTH(DATE(2024,$C823-2,1),0)),
 SUMIFS(Actuals!$F:$F,Actuals!$A:$A,$A823,Actuals!$D:$D,$D823,Actuals!$B:$B,EOMONTH(DATE(2025,$C823-3,1),0))/SUMIFS(Actuals!$F:$F,Actuals!$A:$A,$A823,Actuals!$D:$D,$D823,Actuals!$B:$B,EOMONTH(DATE(2024,$C823-3,1),0))
)</f>
        <v>1.0663721833717534</v>
      </c>
      <c r="P823" s="29">
        <f t="shared" si="72"/>
        <v>2624.8751293695709</v>
      </c>
      <c r="Q823" s="2">
        <f t="shared" si="73"/>
        <v>3.2018612173333828E-2</v>
      </c>
      <c r="R823" s="29" t="str">
        <f t="shared" si="74"/>
        <v>1 train date (May-Aug)</v>
      </c>
      <c r="S823" s="29">
        <f t="shared" si="75"/>
        <v>1.0552169608377078</v>
      </c>
      <c r="T823" s="29">
        <f t="shared" si="76"/>
        <v>3081.1400507533399</v>
      </c>
      <c r="U823" s="2">
        <f t="shared" si="77"/>
        <v>0.13623927822153614</v>
      </c>
    </row>
    <row r="824" spans="1:21">
      <c r="A824">
        <v>9649</v>
      </c>
      <c r="B824" s="1">
        <v>45930</v>
      </c>
      <c r="C824">
        <v>5</v>
      </c>
      <c r="D824">
        <v>24</v>
      </c>
      <c r="E824" t="s">
        <v>7</v>
      </c>
      <c r="F824" s="3">
        <v>2588.6568705610034</v>
      </c>
      <c r="G824" s="3">
        <v>3640.5</v>
      </c>
      <c r="H824">
        <v>4</v>
      </c>
      <c r="I824" s="3">
        <v>-1051.8431294389966</v>
      </c>
      <c r="J824" s="3">
        <v>1051.8431294389966</v>
      </c>
      <c r="K824" s="2">
        <v>0.28892820476280601</v>
      </c>
      <c r="L824" s="6">
        <v>-0.28892820476280601</v>
      </c>
      <c r="M824" t="s">
        <v>28</v>
      </c>
      <c r="N824">
        <f>SUMIFS(Actuals!$F:$F,Actuals!$A:$A,$A824,Actuals!$D:$D,$D824,Actuals!$B:$B,EDATE($B824,-12))</f>
        <v>3195.9</v>
      </c>
      <c r="O824">
        <f>AVERAGE(SUMIFS(Actuals!$F:$F,Actuals!$A:$A,$A824,Actuals!$D:$D,$D824,Actuals!$B:$B,EOMONTH(DATE(2025,$C824-1,1),0))/SUMIFS(Actuals!$F:$F,Actuals!$A:$A,$A824,Actuals!$D:$D,$D824,Actuals!$B:$B,EOMONTH(DATE(2024,$C824-1,1),0)),
 SUMIFS(Actuals!$F:$F,Actuals!$A:$A,$A824,Actuals!$D:$D,$D824,Actuals!$B:$B,EOMONTH(DATE(2025,$C824-2,1),0))/SUMIFS(Actuals!$F:$F,Actuals!$A:$A,$A824,Actuals!$D:$D,$D824,Actuals!$B:$B,EOMONTH(DATE(2024,$C824-2,1),0)),
 SUMIFS(Actuals!$F:$F,Actuals!$A:$A,$A824,Actuals!$D:$D,$D824,Actuals!$B:$B,EOMONTH(DATE(2025,$C824-3,1),0))/SUMIFS(Actuals!$F:$F,Actuals!$A:$A,$A824,Actuals!$D:$D,$D824,Actuals!$B:$B,EOMONTH(DATE(2024,$C824-3,1),0))
)</f>
        <v>0.98694741166753486</v>
      </c>
      <c r="P824" s="29">
        <f t="shared" si="72"/>
        <v>3154.1852329482749</v>
      </c>
      <c r="Q824" s="2">
        <f t="shared" si="73"/>
        <v>0.13358460844711581</v>
      </c>
      <c r="R824" s="29" t="str">
        <f t="shared" si="74"/>
        <v>1 train date (May-Aug)</v>
      </c>
      <c r="S824" s="29">
        <f t="shared" si="75"/>
        <v>1.0552169608377078</v>
      </c>
      <c r="T824" s="29">
        <f t="shared" si="76"/>
        <v>2731.5946356050335</v>
      </c>
      <c r="U824" s="2">
        <f t="shared" si="77"/>
        <v>0.24966498129239567</v>
      </c>
    </row>
    <row r="825" spans="1:21">
      <c r="A825">
        <v>9649</v>
      </c>
      <c r="B825" s="1">
        <v>45930</v>
      </c>
      <c r="C825">
        <v>6</v>
      </c>
      <c r="D825">
        <v>24</v>
      </c>
      <c r="E825" t="s">
        <v>7</v>
      </c>
      <c r="F825" s="3">
        <v>2802.6927545288922</v>
      </c>
      <c r="G825" s="3">
        <v>3640.5</v>
      </c>
      <c r="H825">
        <v>3</v>
      </c>
      <c r="I825" s="3">
        <v>-837.80724547110776</v>
      </c>
      <c r="J825" s="3">
        <v>837.80724547110776</v>
      </c>
      <c r="K825" s="2">
        <v>0.230135213698972</v>
      </c>
      <c r="L825" s="6">
        <v>-0.230135213698972</v>
      </c>
      <c r="M825" t="s">
        <v>28</v>
      </c>
      <c r="N825">
        <f>SUMIFS(Actuals!$F:$F,Actuals!$A:$A,$A825,Actuals!$D:$D,$D825,Actuals!$B:$B,EDATE($B825,-12))</f>
        <v>3195.9</v>
      </c>
      <c r="O825">
        <f>AVERAGE(SUMIFS(Actuals!$F:$F,Actuals!$A:$A,$A825,Actuals!$D:$D,$D825,Actuals!$B:$B,EOMONTH(DATE(2025,$C825-1,1),0))/SUMIFS(Actuals!$F:$F,Actuals!$A:$A,$A825,Actuals!$D:$D,$D825,Actuals!$B:$B,EOMONTH(DATE(2024,$C825-1,1),0)),
 SUMIFS(Actuals!$F:$F,Actuals!$A:$A,$A825,Actuals!$D:$D,$D825,Actuals!$B:$B,EOMONTH(DATE(2025,$C825-2,1),0))/SUMIFS(Actuals!$F:$F,Actuals!$A:$A,$A825,Actuals!$D:$D,$D825,Actuals!$B:$B,EOMONTH(DATE(2024,$C825-2,1),0)),
 SUMIFS(Actuals!$F:$F,Actuals!$A:$A,$A825,Actuals!$D:$D,$D825,Actuals!$B:$B,EOMONTH(DATE(2025,$C825-3,1),0))/SUMIFS(Actuals!$F:$F,Actuals!$A:$A,$A825,Actuals!$D:$D,$D825,Actuals!$B:$B,EOMONTH(DATE(2024,$C825-3,1),0))
)</f>
        <v>0.98248587872547188</v>
      </c>
      <c r="P825" s="29">
        <f t="shared" si="72"/>
        <v>3139.9266198187356</v>
      </c>
      <c r="Q825" s="2">
        <f t="shared" si="73"/>
        <v>0.13750127185311478</v>
      </c>
      <c r="R825" s="29" t="str">
        <f t="shared" si="74"/>
        <v>1 train date (May-Aug)</v>
      </c>
      <c r="S825" s="29">
        <f t="shared" si="75"/>
        <v>1.0552169608377078</v>
      </c>
      <c r="T825" s="29">
        <f t="shared" si="76"/>
        <v>2957.4489305958414</v>
      </c>
      <c r="U825" s="2">
        <f t="shared" si="77"/>
        <v>0.18762561994345794</v>
      </c>
    </row>
    <row r="826" spans="1:21">
      <c r="A826">
        <v>9649</v>
      </c>
      <c r="B826" s="1">
        <v>45930</v>
      </c>
      <c r="C826">
        <v>7</v>
      </c>
      <c r="D826">
        <v>24</v>
      </c>
      <c r="E826" t="s">
        <v>7</v>
      </c>
      <c r="F826" s="3">
        <v>2977.9798546125003</v>
      </c>
      <c r="G826" s="3">
        <v>3640.5</v>
      </c>
      <c r="H826">
        <v>2</v>
      </c>
      <c r="I826" s="3">
        <v>-662.52014538749972</v>
      </c>
      <c r="J826" s="3">
        <v>662.52014538749972</v>
      </c>
      <c r="K826" s="2">
        <v>0.18198603087144599</v>
      </c>
      <c r="L826" s="6">
        <v>-0.18198603087144599</v>
      </c>
      <c r="M826" t="s">
        <v>28</v>
      </c>
      <c r="N826">
        <f>SUMIFS(Actuals!$F:$F,Actuals!$A:$A,$A826,Actuals!$D:$D,$D826,Actuals!$B:$B,EDATE($B826,-12))</f>
        <v>3195.9</v>
      </c>
      <c r="O826">
        <f>AVERAGE(SUMIFS(Actuals!$F:$F,Actuals!$A:$A,$A826,Actuals!$D:$D,$D826,Actuals!$B:$B,EOMONTH(DATE(2025,$C826-1,1),0))/SUMIFS(Actuals!$F:$F,Actuals!$A:$A,$A826,Actuals!$D:$D,$D826,Actuals!$B:$B,EOMONTH(DATE(2024,$C826-1,1),0)),
 SUMIFS(Actuals!$F:$F,Actuals!$A:$A,$A826,Actuals!$D:$D,$D826,Actuals!$B:$B,EOMONTH(DATE(2025,$C826-2,1),0))/SUMIFS(Actuals!$F:$F,Actuals!$A:$A,$A826,Actuals!$D:$D,$D826,Actuals!$B:$B,EOMONTH(DATE(2024,$C826-2,1),0)),
 SUMIFS(Actuals!$F:$F,Actuals!$A:$A,$A826,Actuals!$D:$D,$D826,Actuals!$B:$B,EOMONTH(DATE(2025,$C826-3,1),0))/SUMIFS(Actuals!$F:$F,Actuals!$A:$A,$A826,Actuals!$D:$D,$D826,Actuals!$B:$B,EOMONTH(DATE(2024,$C826-3,1),0))
)</f>
        <v>1.0042284244521296</v>
      </c>
      <c r="P826" s="29">
        <f t="shared" si="72"/>
        <v>3209.4136217065611</v>
      </c>
      <c r="Q826" s="2">
        <f t="shared" si="73"/>
        <v>0.11841405803967556</v>
      </c>
      <c r="R826" s="29" t="str">
        <f t="shared" si="74"/>
        <v>1 train date (May-Aug)</v>
      </c>
      <c r="S826" s="29">
        <f t="shared" si="75"/>
        <v>1.0552169608377078</v>
      </c>
      <c r="T826" s="29">
        <f t="shared" si="76"/>
        <v>3142.4148516201212</v>
      </c>
      <c r="U826" s="2">
        <f t="shared" si="77"/>
        <v>0.13681778557337695</v>
      </c>
    </row>
    <row r="827" spans="1:21">
      <c r="A827">
        <v>9649</v>
      </c>
      <c r="B827" s="1">
        <v>45930</v>
      </c>
      <c r="C827">
        <v>8</v>
      </c>
      <c r="D827">
        <v>24</v>
      </c>
      <c r="E827" t="s">
        <v>7</v>
      </c>
      <c r="F827" s="3">
        <v>2938.5245418233194</v>
      </c>
      <c r="G827" s="3">
        <v>3640.5</v>
      </c>
      <c r="H827">
        <v>1</v>
      </c>
      <c r="I827" s="3">
        <v>-701.9754581766806</v>
      </c>
      <c r="J827" s="3">
        <v>701.9754581766806</v>
      </c>
      <c r="K827" s="2">
        <v>0.19282391379664399</v>
      </c>
      <c r="L827" s="6">
        <v>-0.19282391379664399</v>
      </c>
      <c r="M827" t="s">
        <v>28</v>
      </c>
      <c r="N827">
        <f>SUMIFS(Actuals!$F:$F,Actuals!$A:$A,$A827,Actuals!$D:$D,$D827,Actuals!$B:$B,EDATE($B827,-12))</f>
        <v>3195.9</v>
      </c>
      <c r="O827">
        <f>AVERAGE(SUMIFS(Actuals!$F:$F,Actuals!$A:$A,$A827,Actuals!$D:$D,$D827,Actuals!$B:$B,EOMONTH(DATE(2025,$C827-1,1),0))/SUMIFS(Actuals!$F:$F,Actuals!$A:$A,$A827,Actuals!$D:$D,$D827,Actuals!$B:$B,EOMONTH(DATE(2024,$C827-1,1),0)),
 SUMIFS(Actuals!$F:$F,Actuals!$A:$A,$A827,Actuals!$D:$D,$D827,Actuals!$B:$B,EOMONTH(DATE(2025,$C827-2,1),0))/SUMIFS(Actuals!$F:$F,Actuals!$A:$A,$A827,Actuals!$D:$D,$D827,Actuals!$B:$B,EOMONTH(DATE(2024,$C827-2,1),0)),
 SUMIFS(Actuals!$F:$F,Actuals!$A:$A,$A827,Actuals!$D:$D,$D827,Actuals!$B:$B,EOMONTH(DATE(2025,$C827-3,1),0))/SUMIFS(Actuals!$F:$F,Actuals!$A:$A,$A827,Actuals!$D:$D,$D827,Actuals!$B:$B,EOMONTH(DATE(2024,$C827-3,1),0))
)</f>
        <v>1.0663721833717534</v>
      </c>
      <c r="P827" s="29">
        <f t="shared" si="72"/>
        <v>3408.0188608377871</v>
      </c>
      <c r="Q827" s="2">
        <f t="shared" si="73"/>
        <v>6.3859672891694252E-2</v>
      </c>
      <c r="R827" s="29" t="str">
        <f t="shared" si="74"/>
        <v>1 train date (May-Aug)</v>
      </c>
      <c r="S827" s="29">
        <f t="shared" si="75"/>
        <v>1.0552169608377078</v>
      </c>
      <c r="T827" s="29">
        <f t="shared" si="76"/>
        <v>3100.7809363698207</v>
      </c>
      <c r="U827" s="2">
        <f t="shared" si="77"/>
        <v>0.14825410345561854</v>
      </c>
    </row>
    <row r="828" spans="1:21">
      <c r="A828">
        <v>9649</v>
      </c>
      <c r="B828" s="1">
        <v>45930</v>
      </c>
      <c r="C828">
        <v>9</v>
      </c>
      <c r="D828">
        <v>24</v>
      </c>
      <c r="E828" t="s">
        <v>7</v>
      </c>
      <c r="F828" s="3">
        <v>2938.5245418233194</v>
      </c>
      <c r="G828" s="3">
        <v>3640.5</v>
      </c>
      <c r="H828">
        <v>0</v>
      </c>
      <c r="I828" s="3">
        <v>-701.9754581766806</v>
      </c>
      <c r="J828" s="3">
        <v>701.9754581766806</v>
      </c>
      <c r="K828" s="2">
        <v>0.19282391379664399</v>
      </c>
      <c r="L828" s="6">
        <v>-0.19282391379664399</v>
      </c>
      <c r="M828" t="s">
        <v>28</v>
      </c>
      <c r="N828">
        <f>SUMIFS(Actuals!$F:$F,Actuals!$A:$A,$A828,Actuals!$D:$D,$D828,Actuals!$B:$B,EDATE($B828,-12))</f>
        <v>3195.9</v>
      </c>
      <c r="O828">
        <f>AVERAGE(SUMIFS(Actuals!$F:$F,Actuals!$A:$A,$A828,Actuals!$D:$D,$D828,Actuals!$B:$B,EOMONTH(DATE(2025,$C828-1,1),0))/SUMIFS(Actuals!$F:$F,Actuals!$A:$A,$A828,Actuals!$D:$D,$D828,Actuals!$B:$B,EOMONTH(DATE(2024,$C828-1,1),0)),
 SUMIFS(Actuals!$F:$F,Actuals!$A:$A,$A828,Actuals!$D:$D,$D828,Actuals!$B:$B,EOMONTH(DATE(2025,$C828-2,1),0))/SUMIFS(Actuals!$F:$F,Actuals!$A:$A,$A828,Actuals!$D:$D,$D828,Actuals!$B:$B,EOMONTH(DATE(2024,$C828-2,1),0)),
 SUMIFS(Actuals!$F:$F,Actuals!$A:$A,$A828,Actuals!$D:$D,$D828,Actuals!$B:$B,EOMONTH(DATE(2025,$C828-3,1),0))/SUMIFS(Actuals!$F:$F,Actuals!$A:$A,$A828,Actuals!$D:$D,$D828,Actuals!$B:$B,EOMONTH(DATE(2024,$C828-3,1),0))
)</f>
        <v>1.0720496381114417</v>
      </c>
      <c r="P828" s="29">
        <f t="shared" si="72"/>
        <v>3426.1634384403565</v>
      </c>
      <c r="Q828" s="2">
        <f t="shared" si="73"/>
        <v>5.8875583452724499E-2</v>
      </c>
      <c r="R828" s="29" t="str">
        <f t="shared" si="74"/>
        <v>2 Test data (Sep-Nov)</v>
      </c>
      <c r="S828" s="29">
        <f t="shared" si="75"/>
        <v>1.0552169608377078</v>
      </c>
      <c r="T828" s="29">
        <f t="shared" si="76"/>
        <v>3100.7809363698207</v>
      </c>
      <c r="U828" s="2">
        <f t="shared" si="77"/>
        <v>0.14825410345561854</v>
      </c>
    </row>
    <row r="829" spans="1:21">
      <c r="A829">
        <v>9649</v>
      </c>
      <c r="B829" s="1">
        <v>45961</v>
      </c>
      <c r="C829">
        <v>5</v>
      </c>
      <c r="D829">
        <v>24</v>
      </c>
      <c r="E829" t="s">
        <v>7</v>
      </c>
      <c r="F829" s="3">
        <v>2823.3023981134652</v>
      </c>
      <c r="G829" s="3">
        <v>2934</v>
      </c>
      <c r="H829">
        <v>5</v>
      </c>
      <c r="I829" s="3">
        <v>-110.69760188653481</v>
      </c>
      <c r="J829" s="3">
        <v>110.69760188653481</v>
      </c>
      <c r="K829" s="2">
        <v>3.7729243996773999E-2</v>
      </c>
      <c r="L829" s="6">
        <v>-3.7729243996773999E-2</v>
      </c>
      <c r="M829" t="s">
        <v>28</v>
      </c>
      <c r="N829">
        <f>SUMIFS(Actuals!$F:$F,Actuals!$A:$A,$A829,Actuals!$D:$D,$D829,Actuals!$B:$B,EDATE($B829,-12))</f>
        <v>3222.9</v>
      </c>
      <c r="O829">
        <f>AVERAGE(SUMIFS(Actuals!$F:$F,Actuals!$A:$A,$A829,Actuals!$D:$D,$D829,Actuals!$B:$B,EOMONTH(DATE(2025,$C829-1,1),0))/SUMIFS(Actuals!$F:$F,Actuals!$A:$A,$A829,Actuals!$D:$D,$D829,Actuals!$B:$B,EOMONTH(DATE(2024,$C829-1,1),0)),
 SUMIFS(Actuals!$F:$F,Actuals!$A:$A,$A829,Actuals!$D:$D,$D829,Actuals!$B:$B,EOMONTH(DATE(2025,$C829-2,1),0))/SUMIFS(Actuals!$F:$F,Actuals!$A:$A,$A829,Actuals!$D:$D,$D829,Actuals!$B:$B,EOMONTH(DATE(2024,$C829-2,1),0)),
 SUMIFS(Actuals!$F:$F,Actuals!$A:$A,$A829,Actuals!$D:$D,$D829,Actuals!$B:$B,EOMONTH(DATE(2025,$C829-3,1),0))/SUMIFS(Actuals!$F:$F,Actuals!$A:$A,$A829,Actuals!$D:$D,$D829,Actuals!$B:$B,EOMONTH(DATE(2024,$C829-3,1),0))
)</f>
        <v>0.98694741166753486</v>
      </c>
      <c r="P829" s="29">
        <f t="shared" si="72"/>
        <v>3180.8328130632981</v>
      </c>
      <c r="Q829" s="2">
        <f t="shared" si="73"/>
        <v>8.4128429810258379E-2</v>
      </c>
      <c r="R829" s="29" t="str">
        <f t="shared" si="74"/>
        <v>1 train date (May-Aug)</v>
      </c>
      <c r="S829" s="29">
        <f t="shared" si="75"/>
        <v>1.0552169608377078</v>
      </c>
      <c r="T829" s="29">
        <f t="shared" si="76"/>
        <v>2979.1965760631028</v>
      </c>
      <c r="U829" s="2">
        <f t="shared" si="77"/>
        <v>1.5404422652727621E-2</v>
      </c>
    </row>
    <row r="830" spans="1:21">
      <c r="A830">
        <v>9649</v>
      </c>
      <c r="B830" s="1">
        <v>45961</v>
      </c>
      <c r="C830">
        <v>6</v>
      </c>
      <c r="D830">
        <v>24</v>
      </c>
      <c r="E830" t="s">
        <v>7</v>
      </c>
      <c r="F830" s="3">
        <v>3016.7490050533065</v>
      </c>
      <c r="G830" s="3">
        <v>2934</v>
      </c>
      <c r="H830">
        <v>4</v>
      </c>
      <c r="I830" s="3">
        <v>82.749005053306519</v>
      </c>
      <c r="J830" s="3">
        <v>82.749005053306519</v>
      </c>
      <c r="K830" s="2">
        <v>2.8203478204944302E-2</v>
      </c>
      <c r="L830" s="6">
        <v>2.8203478204944302E-2</v>
      </c>
      <c r="M830" t="s">
        <v>28</v>
      </c>
      <c r="N830">
        <f>SUMIFS(Actuals!$F:$F,Actuals!$A:$A,$A830,Actuals!$D:$D,$D830,Actuals!$B:$B,EDATE($B830,-12))</f>
        <v>3222.9</v>
      </c>
      <c r="O830">
        <f>AVERAGE(SUMIFS(Actuals!$F:$F,Actuals!$A:$A,$A830,Actuals!$D:$D,$D830,Actuals!$B:$B,EOMONTH(DATE(2025,$C830-1,1),0))/SUMIFS(Actuals!$F:$F,Actuals!$A:$A,$A830,Actuals!$D:$D,$D830,Actuals!$B:$B,EOMONTH(DATE(2024,$C830-1,1),0)),
 SUMIFS(Actuals!$F:$F,Actuals!$A:$A,$A830,Actuals!$D:$D,$D830,Actuals!$B:$B,EOMONTH(DATE(2025,$C830-2,1),0))/SUMIFS(Actuals!$F:$F,Actuals!$A:$A,$A830,Actuals!$D:$D,$D830,Actuals!$B:$B,EOMONTH(DATE(2024,$C830-2,1),0)),
 SUMIFS(Actuals!$F:$F,Actuals!$A:$A,$A830,Actuals!$D:$D,$D830,Actuals!$B:$B,EOMONTH(DATE(2025,$C830-3,1),0))/SUMIFS(Actuals!$F:$F,Actuals!$A:$A,$A830,Actuals!$D:$D,$D830,Actuals!$B:$B,EOMONTH(DATE(2024,$C830-3,1),0))
)</f>
        <v>0.98248587872547188</v>
      </c>
      <c r="P830" s="29">
        <f t="shared" si="72"/>
        <v>3166.4537385443236</v>
      </c>
      <c r="Q830" s="2">
        <f t="shared" si="73"/>
        <v>7.9227586415924894E-2</v>
      </c>
      <c r="R830" s="29" t="str">
        <f t="shared" si="74"/>
        <v>1 train date (May-Aug)</v>
      </c>
      <c r="S830" s="29">
        <f t="shared" si="75"/>
        <v>1.0552169608377078</v>
      </c>
      <c r="T830" s="29">
        <f t="shared" si="76"/>
        <v>3183.324716722529</v>
      </c>
      <c r="U830" s="2">
        <f t="shared" si="77"/>
        <v>8.4977749394181679E-2</v>
      </c>
    </row>
    <row r="831" spans="1:21">
      <c r="A831">
        <v>9649</v>
      </c>
      <c r="B831" s="1">
        <v>45961</v>
      </c>
      <c r="C831">
        <v>7</v>
      </c>
      <c r="D831">
        <v>24</v>
      </c>
      <c r="E831" t="s">
        <v>7</v>
      </c>
      <c r="F831" s="3">
        <v>2963.0899553394374</v>
      </c>
      <c r="G831" s="3">
        <v>2934</v>
      </c>
      <c r="H831">
        <v>3</v>
      </c>
      <c r="I831" s="3">
        <v>29.089955339437438</v>
      </c>
      <c r="J831" s="3">
        <v>29.089955339437438</v>
      </c>
      <c r="K831" s="2">
        <v>9.9147768709739095E-3</v>
      </c>
      <c r="L831" s="6">
        <v>9.9147768709739095E-3</v>
      </c>
      <c r="M831" t="s">
        <v>28</v>
      </c>
      <c r="N831">
        <f>SUMIFS(Actuals!$F:$F,Actuals!$A:$A,$A831,Actuals!$D:$D,$D831,Actuals!$B:$B,EDATE($B831,-12))</f>
        <v>3222.9</v>
      </c>
      <c r="O831">
        <f>AVERAGE(SUMIFS(Actuals!$F:$F,Actuals!$A:$A,$A831,Actuals!$D:$D,$D831,Actuals!$B:$B,EOMONTH(DATE(2025,$C831-1,1),0))/SUMIFS(Actuals!$F:$F,Actuals!$A:$A,$A831,Actuals!$D:$D,$D831,Actuals!$B:$B,EOMONTH(DATE(2024,$C831-1,1),0)),
 SUMIFS(Actuals!$F:$F,Actuals!$A:$A,$A831,Actuals!$D:$D,$D831,Actuals!$B:$B,EOMONTH(DATE(2025,$C831-2,1),0))/SUMIFS(Actuals!$F:$F,Actuals!$A:$A,$A831,Actuals!$D:$D,$D831,Actuals!$B:$B,EOMONTH(DATE(2024,$C831-2,1),0)),
 SUMIFS(Actuals!$F:$F,Actuals!$A:$A,$A831,Actuals!$D:$D,$D831,Actuals!$B:$B,EOMONTH(DATE(2025,$C831-3,1),0))/SUMIFS(Actuals!$F:$F,Actuals!$A:$A,$A831,Actuals!$D:$D,$D831,Actuals!$B:$B,EOMONTH(DATE(2024,$C831-3,1),0))
)</f>
        <v>1.0042284244521296</v>
      </c>
      <c r="P831" s="29">
        <f t="shared" si="72"/>
        <v>3236.5277891667683</v>
      </c>
      <c r="Q831" s="2">
        <f t="shared" si="73"/>
        <v>0.10311103925247728</v>
      </c>
      <c r="R831" s="29" t="str">
        <f t="shared" si="74"/>
        <v>1 train date (May-Aug)</v>
      </c>
      <c r="S831" s="29">
        <f t="shared" si="75"/>
        <v>1.0552169608377078</v>
      </c>
      <c r="T831" s="29">
        <f t="shared" si="76"/>
        <v>3126.7027773620202</v>
      </c>
      <c r="U831" s="2">
        <f t="shared" si="77"/>
        <v>6.5679201554880787E-2</v>
      </c>
    </row>
    <row r="832" spans="1:21">
      <c r="A832">
        <v>9649</v>
      </c>
      <c r="B832" s="1">
        <v>45961</v>
      </c>
      <c r="C832">
        <v>8</v>
      </c>
      <c r="D832">
        <v>24</v>
      </c>
      <c r="E832" t="s">
        <v>7</v>
      </c>
      <c r="F832" s="3">
        <v>2886.3650436560138</v>
      </c>
      <c r="G832" s="3">
        <v>2934</v>
      </c>
      <c r="H832">
        <v>2</v>
      </c>
      <c r="I832" s="3">
        <v>-47.634956343986232</v>
      </c>
      <c r="J832" s="3">
        <v>47.634956343986232</v>
      </c>
      <c r="K832" s="2">
        <v>1.6235499776409801E-2</v>
      </c>
      <c r="L832" s="6">
        <v>-1.6235499776409801E-2</v>
      </c>
      <c r="M832" t="s">
        <v>28</v>
      </c>
      <c r="N832">
        <f>SUMIFS(Actuals!$F:$F,Actuals!$A:$A,$A832,Actuals!$D:$D,$D832,Actuals!$B:$B,EDATE($B832,-12))</f>
        <v>3222.9</v>
      </c>
      <c r="O832">
        <f>AVERAGE(SUMIFS(Actuals!$F:$F,Actuals!$A:$A,$A832,Actuals!$D:$D,$D832,Actuals!$B:$B,EOMONTH(DATE(2025,$C832-1,1),0))/SUMIFS(Actuals!$F:$F,Actuals!$A:$A,$A832,Actuals!$D:$D,$D832,Actuals!$B:$B,EOMONTH(DATE(2024,$C832-1,1),0)),
 SUMIFS(Actuals!$F:$F,Actuals!$A:$A,$A832,Actuals!$D:$D,$D832,Actuals!$B:$B,EOMONTH(DATE(2025,$C832-2,1),0))/SUMIFS(Actuals!$F:$F,Actuals!$A:$A,$A832,Actuals!$D:$D,$D832,Actuals!$B:$B,EOMONTH(DATE(2024,$C832-2,1),0)),
 SUMIFS(Actuals!$F:$F,Actuals!$A:$A,$A832,Actuals!$D:$D,$D832,Actuals!$B:$B,EOMONTH(DATE(2025,$C832-3,1),0))/SUMIFS(Actuals!$F:$F,Actuals!$A:$A,$A832,Actuals!$D:$D,$D832,Actuals!$B:$B,EOMONTH(DATE(2024,$C832-3,1),0))
)</f>
        <v>1.0663721833717534</v>
      </c>
      <c r="P832" s="29">
        <f t="shared" si="72"/>
        <v>3436.8109097888241</v>
      </c>
      <c r="Q832" s="2">
        <f t="shared" si="73"/>
        <v>0.17137386155038314</v>
      </c>
      <c r="R832" s="29" t="str">
        <f t="shared" si="74"/>
        <v>1 train date (May-Aug)</v>
      </c>
      <c r="S832" s="29">
        <f t="shared" si="75"/>
        <v>1.0552169608377078</v>
      </c>
      <c r="T832" s="29">
        <f t="shared" si="76"/>
        <v>3045.7413492348965</v>
      </c>
      <c r="U832" s="2">
        <f t="shared" si="77"/>
        <v>3.808498610596335E-2</v>
      </c>
    </row>
    <row r="833" spans="1:21">
      <c r="A833">
        <v>9649</v>
      </c>
      <c r="B833" s="1">
        <v>45961</v>
      </c>
      <c r="C833">
        <v>9</v>
      </c>
      <c r="D833">
        <v>24</v>
      </c>
      <c r="E833" t="s">
        <v>7</v>
      </c>
      <c r="F833" s="3">
        <v>2886.3650436560138</v>
      </c>
      <c r="G833" s="3">
        <v>2934</v>
      </c>
      <c r="H833">
        <v>1</v>
      </c>
      <c r="I833" s="3">
        <v>-47.634956343986232</v>
      </c>
      <c r="J833" s="3">
        <v>47.634956343986232</v>
      </c>
      <c r="K833" s="2">
        <v>1.6235499776409801E-2</v>
      </c>
      <c r="L833" s="6">
        <v>-1.6235499776409801E-2</v>
      </c>
      <c r="M833" t="s">
        <v>28</v>
      </c>
      <c r="N833">
        <f>SUMIFS(Actuals!$F:$F,Actuals!$A:$A,$A833,Actuals!$D:$D,$D833,Actuals!$B:$B,EDATE($B833,-12))</f>
        <v>3222.9</v>
      </c>
      <c r="O833">
        <f>AVERAGE(SUMIFS(Actuals!$F:$F,Actuals!$A:$A,$A833,Actuals!$D:$D,$D833,Actuals!$B:$B,EOMONTH(DATE(2025,$C833-1,1),0))/SUMIFS(Actuals!$F:$F,Actuals!$A:$A,$A833,Actuals!$D:$D,$D833,Actuals!$B:$B,EOMONTH(DATE(2024,$C833-1,1),0)),
 SUMIFS(Actuals!$F:$F,Actuals!$A:$A,$A833,Actuals!$D:$D,$D833,Actuals!$B:$B,EOMONTH(DATE(2025,$C833-2,1),0))/SUMIFS(Actuals!$F:$F,Actuals!$A:$A,$A833,Actuals!$D:$D,$D833,Actuals!$B:$B,EOMONTH(DATE(2024,$C833-2,1),0)),
 SUMIFS(Actuals!$F:$F,Actuals!$A:$A,$A833,Actuals!$D:$D,$D833,Actuals!$B:$B,EOMONTH(DATE(2025,$C833-3,1),0))/SUMIFS(Actuals!$F:$F,Actuals!$A:$A,$A833,Actuals!$D:$D,$D833,Actuals!$B:$B,EOMONTH(DATE(2024,$C833-3,1),0))
)</f>
        <v>1.0720496381114417</v>
      </c>
      <c r="P833" s="29">
        <f t="shared" si="72"/>
        <v>3455.1087786693656</v>
      </c>
      <c r="Q833" s="2">
        <f t="shared" si="73"/>
        <v>0.17761035401137207</v>
      </c>
      <c r="R833" s="29" t="str">
        <f t="shared" si="74"/>
        <v>2 Test data (Sep-Nov)</v>
      </c>
      <c r="S833" s="29">
        <f t="shared" si="75"/>
        <v>1.0552169608377078</v>
      </c>
      <c r="T833" s="29">
        <f t="shared" si="76"/>
        <v>3045.7413492348965</v>
      </c>
      <c r="U833" s="2">
        <f t="shared" si="77"/>
        <v>3.808498610596335E-2</v>
      </c>
    </row>
    <row r="834" spans="1:21">
      <c r="A834">
        <v>9649</v>
      </c>
      <c r="B834" s="1">
        <v>45961</v>
      </c>
      <c r="C834">
        <v>10</v>
      </c>
      <c r="D834">
        <v>24</v>
      </c>
      <c r="E834" t="s">
        <v>7</v>
      </c>
      <c r="F834" s="3">
        <v>2886.3650436560138</v>
      </c>
      <c r="G834" s="3">
        <v>2934</v>
      </c>
      <c r="H834">
        <v>0</v>
      </c>
      <c r="I834" s="3">
        <v>-47.634956343986232</v>
      </c>
      <c r="J834" s="3">
        <v>47.634956343986232</v>
      </c>
      <c r="K834" s="2">
        <v>1.6235499776409801E-2</v>
      </c>
      <c r="L834" s="6">
        <v>-1.6235499776409801E-2</v>
      </c>
      <c r="M834" t="s">
        <v>28</v>
      </c>
      <c r="N834">
        <f>SUMIFS(Actuals!$F:$F,Actuals!$A:$A,$A834,Actuals!$D:$D,$D834,Actuals!$B:$B,EDATE($B834,-12))</f>
        <v>3222.9</v>
      </c>
      <c r="O834">
        <f>AVERAGE(SUMIFS(Actuals!$F:$F,Actuals!$A:$A,$A834,Actuals!$D:$D,$D834,Actuals!$B:$B,EOMONTH(DATE(2025,$C834-1,1),0))/SUMIFS(Actuals!$F:$F,Actuals!$A:$A,$A834,Actuals!$D:$D,$D834,Actuals!$B:$B,EOMONTH(DATE(2024,$C834-1,1),0)),
 SUMIFS(Actuals!$F:$F,Actuals!$A:$A,$A834,Actuals!$D:$D,$D834,Actuals!$B:$B,EOMONTH(DATE(2025,$C834-2,1),0))/SUMIFS(Actuals!$F:$F,Actuals!$A:$A,$A834,Actuals!$D:$D,$D834,Actuals!$B:$B,EOMONTH(DATE(2024,$C834-2,1),0)),
 SUMIFS(Actuals!$F:$F,Actuals!$A:$A,$A834,Actuals!$D:$D,$D834,Actuals!$B:$B,EOMONTH(DATE(2025,$C834-3,1),0))/SUMIFS(Actuals!$F:$F,Actuals!$A:$A,$A834,Actuals!$D:$D,$D834,Actuals!$B:$B,EOMONTH(DATE(2024,$C834-3,1),0))
)</f>
        <v>1.1259862888152459</v>
      </c>
      <c r="P834" s="29">
        <f t="shared" ref="P834:P897" si="78">N834*O834</f>
        <v>3628.9412102226561</v>
      </c>
      <c r="Q834" s="2">
        <f t="shared" ref="Q834:Q897" si="79">IFERROR(ABS(P834-G834)/ABS(G834),"")</f>
        <v>0.23685794486116432</v>
      </c>
      <c r="R834" s="29" t="str">
        <f t="shared" ref="R834:R897" si="80">IF(C834&lt;=8,"1 train date (May-Aug)","2 Test data (Sep-Nov)")</f>
        <v>2 Test data (Sep-Nov)</v>
      </c>
      <c r="S834" s="29">
        <f t="shared" ref="S834:S897" si="81">1/(1+AVERAGEIFS($L:$L,$A:$A,$A834,$R:$R,"1 train date (May-Aug)"))</f>
        <v>1.0552169608377078</v>
      </c>
      <c r="T834" s="29">
        <f t="shared" ref="T834:T897" si="82">F834*S834</f>
        <v>3045.7413492348965</v>
      </c>
      <c r="U834" s="2">
        <f t="shared" ref="U834:U897" si="83">IFERROR(ABS(T834-G834)/ABS(G834),"")</f>
        <v>3.808498610596335E-2</v>
      </c>
    </row>
    <row r="835" spans="1:21">
      <c r="A835">
        <v>9649</v>
      </c>
      <c r="B835" s="1">
        <v>45991</v>
      </c>
      <c r="C835">
        <v>5</v>
      </c>
      <c r="D835">
        <v>24</v>
      </c>
      <c r="E835" t="s">
        <v>7</v>
      </c>
      <c r="F835" s="3">
        <v>2838.7409956641095</v>
      </c>
      <c r="G835" s="3">
        <v>2932.2000000000003</v>
      </c>
      <c r="H835">
        <v>6</v>
      </c>
      <c r="I835" s="3">
        <v>-93.459004335890768</v>
      </c>
      <c r="J835" s="3">
        <v>93.459004335890768</v>
      </c>
      <c r="K835" s="2">
        <v>3.18733389045395E-2</v>
      </c>
      <c r="L835" s="6">
        <v>-3.18733389045395E-2</v>
      </c>
      <c r="M835" t="s">
        <v>28</v>
      </c>
      <c r="N835">
        <f>SUMIFS(Actuals!$F:$F,Actuals!$A:$A,$A835,Actuals!$D:$D,$D835,Actuals!$B:$B,EDATE($B835,-12))</f>
        <v>3118.5</v>
      </c>
      <c r="O835">
        <f>AVERAGE(SUMIFS(Actuals!$F:$F,Actuals!$A:$A,$A835,Actuals!$D:$D,$D835,Actuals!$B:$B,EOMONTH(DATE(2025,$C835-1,1),0))/SUMIFS(Actuals!$F:$F,Actuals!$A:$A,$A835,Actuals!$D:$D,$D835,Actuals!$B:$B,EOMONTH(DATE(2024,$C835-1,1),0)),
 SUMIFS(Actuals!$F:$F,Actuals!$A:$A,$A835,Actuals!$D:$D,$D835,Actuals!$B:$B,EOMONTH(DATE(2025,$C835-2,1),0))/SUMIFS(Actuals!$F:$F,Actuals!$A:$A,$A835,Actuals!$D:$D,$D835,Actuals!$B:$B,EOMONTH(DATE(2024,$C835-2,1),0)),
 SUMIFS(Actuals!$F:$F,Actuals!$A:$A,$A835,Actuals!$D:$D,$D835,Actuals!$B:$B,EOMONTH(DATE(2025,$C835-3,1),0))/SUMIFS(Actuals!$F:$F,Actuals!$A:$A,$A835,Actuals!$D:$D,$D835,Actuals!$B:$B,EOMONTH(DATE(2024,$C835-3,1),0))
)</f>
        <v>0.98694741166753486</v>
      </c>
      <c r="P835" s="29">
        <f t="shared" si="78"/>
        <v>3077.7955032852074</v>
      </c>
      <c r="Q835" s="2">
        <f t="shared" si="79"/>
        <v>4.965401517127313E-2</v>
      </c>
      <c r="R835" s="29" t="str">
        <f t="shared" si="80"/>
        <v>1 train date (May-Aug)</v>
      </c>
      <c r="S835" s="29">
        <f t="shared" si="81"/>
        <v>1.0552169608377078</v>
      </c>
      <c r="T835" s="29">
        <f t="shared" si="82"/>
        <v>2995.48764605009</v>
      </c>
      <c r="U835" s="2">
        <f t="shared" si="83"/>
        <v>2.1583673027109247E-2</v>
      </c>
    </row>
    <row r="836" spans="1:21">
      <c r="A836">
        <v>9649</v>
      </c>
      <c r="B836" s="1">
        <v>45991</v>
      </c>
      <c r="C836">
        <v>6</v>
      </c>
      <c r="D836">
        <v>24</v>
      </c>
      <c r="E836" t="s">
        <v>7</v>
      </c>
      <c r="F836" s="3">
        <v>3015</v>
      </c>
      <c r="G836" s="3">
        <v>2932.2000000000003</v>
      </c>
      <c r="H836">
        <v>5</v>
      </c>
      <c r="I836" s="3">
        <v>82.799999999999727</v>
      </c>
      <c r="J836" s="3">
        <v>82.799999999999727</v>
      </c>
      <c r="K836" s="2">
        <v>2.82381829343154E-2</v>
      </c>
      <c r="L836" s="6">
        <v>2.82381829343154E-2</v>
      </c>
      <c r="M836" t="s">
        <v>28</v>
      </c>
      <c r="N836">
        <f>SUMIFS(Actuals!$F:$F,Actuals!$A:$A,$A836,Actuals!$D:$D,$D836,Actuals!$B:$B,EDATE($B836,-12))</f>
        <v>3118.5</v>
      </c>
      <c r="O836">
        <f>AVERAGE(SUMIFS(Actuals!$F:$F,Actuals!$A:$A,$A836,Actuals!$D:$D,$D836,Actuals!$B:$B,EOMONTH(DATE(2025,$C836-1,1),0))/SUMIFS(Actuals!$F:$F,Actuals!$A:$A,$A836,Actuals!$D:$D,$D836,Actuals!$B:$B,EOMONTH(DATE(2024,$C836-1,1),0)),
 SUMIFS(Actuals!$F:$F,Actuals!$A:$A,$A836,Actuals!$D:$D,$D836,Actuals!$B:$B,EOMONTH(DATE(2025,$C836-2,1),0))/SUMIFS(Actuals!$F:$F,Actuals!$A:$A,$A836,Actuals!$D:$D,$D836,Actuals!$B:$B,EOMONTH(DATE(2024,$C836-2,1),0)),
 SUMIFS(Actuals!$F:$F,Actuals!$A:$A,$A836,Actuals!$D:$D,$D836,Actuals!$B:$B,EOMONTH(DATE(2025,$C836-3,1),0))/SUMIFS(Actuals!$F:$F,Actuals!$A:$A,$A836,Actuals!$D:$D,$D836,Actuals!$B:$B,EOMONTH(DATE(2024,$C836-3,1),0))
)</f>
        <v>0.98248587872547188</v>
      </c>
      <c r="P836" s="29">
        <f t="shared" si="78"/>
        <v>3063.8822128053839</v>
      </c>
      <c r="Q836" s="2">
        <f t="shared" si="79"/>
        <v>4.4909014666592875E-2</v>
      </c>
      <c r="R836" s="29" t="str">
        <f t="shared" si="80"/>
        <v>1 train date (May-Aug)</v>
      </c>
      <c r="S836" s="29">
        <f t="shared" si="81"/>
        <v>1.0552169608377078</v>
      </c>
      <c r="T836" s="29">
        <f t="shared" si="82"/>
        <v>3181.4791369256891</v>
      </c>
      <c r="U836" s="2">
        <f t="shared" si="83"/>
        <v>8.5014370413235382E-2</v>
      </c>
    </row>
    <row r="837" spans="1:21">
      <c r="A837">
        <v>9649</v>
      </c>
      <c r="B837" s="1">
        <v>45991</v>
      </c>
      <c r="C837">
        <v>7</v>
      </c>
      <c r="D837">
        <v>24</v>
      </c>
      <c r="E837" t="s">
        <v>7</v>
      </c>
      <c r="F837" s="3">
        <v>3016.7490050533065</v>
      </c>
      <c r="G837" s="3">
        <v>2932.2000000000003</v>
      </c>
      <c r="H837">
        <v>4</v>
      </c>
      <c r="I837" s="3">
        <v>84.549005053306246</v>
      </c>
      <c r="J837" s="3">
        <v>84.549005053306246</v>
      </c>
      <c r="K837" s="2">
        <v>2.8834665116058301E-2</v>
      </c>
      <c r="L837" s="6">
        <v>2.8834665116058301E-2</v>
      </c>
      <c r="M837" t="s">
        <v>28</v>
      </c>
      <c r="N837">
        <f>SUMIFS(Actuals!$F:$F,Actuals!$A:$A,$A837,Actuals!$D:$D,$D837,Actuals!$B:$B,EDATE($B837,-12))</f>
        <v>3118.5</v>
      </c>
      <c r="O837">
        <f>AVERAGE(SUMIFS(Actuals!$F:$F,Actuals!$A:$A,$A837,Actuals!$D:$D,$D837,Actuals!$B:$B,EOMONTH(DATE(2025,$C837-1,1),0))/SUMIFS(Actuals!$F:$F,Actuals!$A:$A,$A837,Actuals!$D:$D,$D837,Actuals!$B:$B,EOMONTH(DATE(2024,$C837-1,1),0)),
 SUMIFS(Actuals!$F:$F,Actuals!$A:$A,$A837,Actuals!$D:$D,$D837,Actuals!$B:$B,EOMONTH(DATE(2025,$C837-2,1),0))/SUMIFS(Actuals!$F:$F,Actuals!$A:$A,$A837,Actuals!$D:$D,$D837,Actuals!$B:$B,EOMONTH(DATE(2024,$C837-2,1),0)),
 SUMIFS(Actuals!$F:$F,Actuals!$A:$A,$A837,Actuals!$D:$D,$D837,Actuals!$B:$B,EOMONTH(DATE(2025,$C837-3,1),0))/SUMIFS(Actuals!$F:$F,Actuals!$A:$A,$A837,Actuals!$D:$D,$D837,Actuals!$B:$B,EOMONTH(DATE(2024,$C837-3,1),0))
)</f>
        <v>1.0042284244521296</v>
      </c>
      <c r="P837" s="29">
        <f t="shared" si="78"/>
        <v>3131.6863416539659</v>
      </c>
      <c r="Q837" s="2">
        <f t="shared" si="79"/>
        <v>6.8032992856546487E-2</v>
      </c>
      <c r="R837" s="29" t="str">
        <f t="shared" si="80"/>
        <v>1 train date (May-Aug)</v>
      </c>
      <c r="S837" s="29">
        <f t="shared" si="81"/>
        <v>1.0552169608377078</v>
      </c>
      <c r="T837" s="29">
        <f t="shared" si="82"/>
        <v>3183.324716722529</v>
      </c>
      <c r="U837" s="2">
        <f t="shared" si="83"/>
        <v>8.5643788528247985E-2</v>
      </c>
    </row>
    <row r="838" spans="1:21">
      <c r="A838">
        <v>9649</v>
      </c>
      <c r="B838" s="1">
        <v>45991</v>
      </c>
      <c r="C838">
        <v>8</v>
      </c>
      <c r="D838">
        <v>24</v>
      </c>
      <c r="E838" t="s">
        <v>7</v>
      </c>
      <c r="F838" s="3">
        <v>3359.3570629747219</v>
      </c>
      <c r="G838" s="3">
        <v>2932.2000000000003</v>
      </c>
      <c r="H838">
        <v>3</v>
      </c>
      <c r="I838" s="3">
        <v>427.15706297472161</v>
      </c>
      <c r="J838" s="3">
        <v>427.15706297472161</v>
      </c>
      <c r="K838" s="2">
        <v>0.14567801070006201</v>
      </c>
      <c r="L838" s="6">
        <v>0.14567801070006201</v>
      </c>
      <c r="M838" t="s">
        <v>28</v>
      </c>
      <c r="N838">
        <f>SUMIFS(Actuals!$F:$F,Actuals!$A:$A,$A838,Actuals!$D:$D,$D838,Actuals!$B:$B,EDATE($B838,-12))</f>
        <v>3118.5</v>
      </c>
      <c r="O838">
        <f>AVERAGE(SUMIFS(Actuals!$F:$F,Actuals!$A:$A,$A838,Actuals!$D:$D,$D838,Actuals!$B:$B,EOMONTH(DATE(2025,$C838-1,1),0))/SUMIFS(Actuals!$F:$F,Actuals!$A:$A,$A838,Actuals!$D:$D,$D838,Actuals!$B:$B,EOMONTH(DATE(2024,$C838-1,1),0)),
 SUMIFS(Actuals!$F:$F,Actuals!$A:$A,$A838,Actuals!$D:$D,$D838,Actuals!$B:$B,EOMONTH(DATE(2025,$C838-2,1),0))/SUMIFS(Actuals!$F:$F,Actuals!$A:$A,$A838,Actuals!$D:$D,$D838,Actuals!$B:$B,EOMONTH(DATE(2024,$C838-2,1),0)),
 SUMIFS(Actuals!$F:$F,Actuals!$A:$A,$A838,Actuals!$D:$D,$D838,Actuals!$B:$B,EOMONTH(DATE(2025,$C838-3,1),0))/SUMIFS(Actuals!$F:$F,Actuals!$A:$A,$A838,Actuals!$D:$D,$D838,Actuals!$B:$B,EOMONTH(DATE(2024,$C838-3,1),0))
)</f>
        <v>1.0663721833717534</v>
      </c>
      <c r="P838" s="29">
        <f t="shared" si="78"/>
        <v>3325.4816538448131</v>
      </c>
      <c r="Q838" s="2">
        <f t="shared" si="79"/>
        <v>0.13412511214951667</v>
      </c>
      <c r="R838" s="29" t="str">
        <f t="shared" si="80"/>
        <v>1 train date (May-Aug)</v>
      </c>
      <c r="S838" s="29">
        <f t="shared" si="81"/>
        <v>1.0552169608377078</v>
      </c>
      <c r="T838" s="29">
        <f t="shared" si="82"/>
        <v>3544.850550360874</v>
      </c>
      <c r="U838" s="2">
        <f t="shared" si="83"/>
        <v>0.20893886854951013</v>
      </c>
    </row>
    <row r="839" spans="1:21">
      <c r="A839">
        <v>9649</v>
      </c>
      <c r="B839" s="1">
        <v>45991</v>
      </c>
      <c r="C839">
        <v>9</v>
      </c>
      <c r="D839">
        <v>24</v>
      </c>
      <c r="E839" t="s">
        <v>7</v>
      </c>
      <c r="F839" s="3">
        <v>3359.3570629747219</v>
      </c>
      <c r="G839" s="3">
        <v>2932.2000000000003</v>
      </c>
      <c r="H839">
        <v>2</v>
      </c>
      <c r="I839" s="3">
        <v>427.15706297472161</v>
      </c>
      <c r="J839" s="3">
        <v>427.15706297472161</v>
      </c>
      <c r="K839" s="2">
        <v>0.14567801070006201</v>
      </c>
      <c r="L839" s="6">
        <v>0.14567801070006201</v>
      </c>
      <c r="M839" t="s">
        <v>28</v>
      </c>
      <c r="N839">
        <f>SUMIFS(Actuals!$F:$F,Actuals!$A:$A,$A839,Actuals!$D:$D,$D839,Actuals!$B:$B,EDATE($B839,-12))</f>
        <v>3118.5</v>
      </c>
      <c r="O839">
        <f>AVERAGE(SUMIFS(Actuals!$F:$F,Actuals!$A:$A,$A839,Actuals!$D:$D,$D839,Actuals!$B:$B,EOMONTH(DATE(2025,$C839-1,1),0))/SUMIFS(Actuals!$F:$F,Actuals!$A:$A,$A839,Actuals!$D:$D,$D839,Actuals!$B:$B,EOMONTH(DATE(2024,$C839-1,1),0)),
 SUMIFS(Actuals!$F:$F,Actuals!$A:$A,$A839,Actuals!$D:$D,$D839,Actuals!$B:$B,EOMONTH(DATE(2025,$C839-2,1),0))/SUMIFS(Actuals!$F:$F,Actuals!$A:$A,$A839,Actuals!$D:$D,$D839,Actuals!$B:$B,EOMONTH(DATE(2024,$C839-2,1),0)),
 SUMIFS(Actuals!$F:$F,Actuals!$A:$A,$A839,Actuals!$D:$D,$D839,Actuals!$B:$B,EOMONTH(DATE(2025,$C839-3,1),0))/SUMIFS(Actuals!$F:$F,Actuals!$A:$A,$A839,Actuals!$D:$D,$D839,Actuals!$B:$B,EOMONTH(DATE(2024,$C839-3,1),0))
)</f>
        <v>1.0720496381114417</v>
      </c>
      <c r="P839" s="29">
        <f t="shared" si="78"/>
        <v>3343.1867964505309</v>
      </c>
      <c r="Q839" s="2">
        <f t="shared" si="79"/>
        <v>0.14016328915167131</v>
      </c>
      <c r="R839" s="29" t="str">
        <f t="shared" si="80"/>
        <v>2 Test data (Sep-Nov)</v>
      </c>
      <c r="S839" s="29">
        <f t="shared" si="81"/>
        <v>1.0552169608377078</v>
      </c>
      <c r="T839" s="29">
        <f t="shared" si="82"/>
        <v>3544.850550360874</v>
      </c>
      <c r="U839" s="2">
        <f t="shared" si="83"/>
        <v>0.20893886854951013</v>
      </c>
    </row>
    <row r="840" spans="1:21">
      <c r="A840">
        <v>9649</v>
      </c>
      <c r="B840" s="1">
        <v>45991</v>
      </c>
      <c r="C840">
        <v>10</v>
      </c>
      <c r="D840">
        <v>24</v>
      </c>
      <c r="E840" t="s">
        <v>7</v>
      </c>
      <c r="F840" s="3">
        <v>3359.3570629747219</v>
      </c>
      <c r="G840" s="3">
        <v>2932.2000000000003</v>
      </c>
      <c r="H840">
        <v>1</v>
      </c>
      <c r="I840" s="3">
        <v>427.15706297472161</v>
      </c>
      <c r="J840" s="3">
        <v>427.15706297472161</v>
      </c>
      <c r="K840" s="2">
        <v>0.14567801070006201</v>
      </c>
      <c r="L840" s="6">
        <v>0.14567801070006201</v>
      </c>
      <c r="M840" t="s">
        <v>28</v>
      </c>
      <c r="N840">
        <f>SUMIFS(Actuals!$F:$F,Actuals!$A:$A,$A840,Actuals!$D:$D,$D840,Actuals!$B:$B,EDATE($B840,-12))</f>
        <v>3118.5</v>
      </c>
      <c r="O840">
        <f>AVERAGE(SUMIFS(Actuals!$F:$F,Actuals!$A:$A,$A840,Actuals!$D:$D,$D840,Actuals!$B:$B,EOMONTH(DATE(2025,$C840-1,1),0))/SUMIFS(Actuals!$F:$F,Actuals!$A:$A,$A840,Actuals!$D:$D,$D840,Actuals!$B:$B,EOMONTH(DATE(2024,$C840-1,1),0)),
 SUMIFS(Actuals!$F:$F,Actuals!$A:$A,$A840,Actuals!$D:$D,$D840,Actuals!$B:$B,EOMONTH(DATE(2025,$C840-2,1),0))/SUMIFS(Actuals!$F:$F,Actuals!$A:$A,$A840,Actuals!$D:$D,$D840,Actuals!$B:$B,EOMONTH(DATE(2024,$C840-2,1),0)),
 SUMIFS(Actuals!$F:$F,Actuals!$A:$A,$A840,Actuals!$D:$D,$D840,Actuals!$B:$B,EOMONTH(DATE(2025,$C840-3,1),0))/SUMIFS(Actuals!$F:$F,Actuals!$A:$A,$A840,Actuals!$D:$D,$D840,Actuals!$B:$B,EOMONTH(DATE(2024,$C840-3,1),0))
)</f>
        <v>1.1259862888152459</v>
      </c>
      <c r="P840" s="29">
        <f t="shared" si="78"/>
        <v>3511.3882416703441</v>
      </c>
      <c r="Q840" s="2">
        <f t="shared" si="79"/>
        <v>0.19752685412671162</v>
      </c>
      <c r="R840" s="29" t="str">
        <f t="shared" si="80"/>
        <v>2 Test data (Sep-Nov)</v>
      </c>
      <c r="S840" s="29">
        <f t="shared" si="81"/>
        <v>1.0552169608377078</v>
      </c>
      <c r="T840" s="29">
        <f t="shared" si="82"/>
        <v>3544.850550360874</v>
      </c>
      <c r="U840" s="2">
        <f t="shared" si="83"/>
        <v>0.20893886854951013</v>
      </c>
    </row>
    <row r="841" spans="1:21">
      <c r="A841">
        <v>9649</v>
      </c>
      <c r="B841" s="1">
        <v>45991</v>
      </c>
      <c r="C841">
        <v>11</v>
      </c>
      <c r="D841">
        <v>24</v>
      </c>
      <c r="E841" t="s">
        <v>7</v>
      </c>
      <c r="F841" s="3">
        <v>2655</v>
      </c>
      <c r="G841" s="3">
        <v>2932.2000000000003</v>
      </c>
      <c r="H841">
        <v>0</v>
      </c>
      <c r="I841" s="3">
        <v>-277.20000000000027</v>
      </c>
      <c r="J841" s="3">
        <v>277.20000000000027</v>
      </c>
      <c r="K841" s="2">
        <v>9.4536525475752101E-2</v>
      </c>
      <c r="L841" s="6">
        <v>-9.4536525475752101E-2</v>
      </c>
      <c r="M841" t="s">
        <v>28</v>
      </c>
      <c r="N841">
        <f>SUMIFS(Actuals!$F:$F,Actuals!$A:$A,$A841,Actuals!$D:$D,$D841,Actuals!$B:$B,EDATE($B841,-12))</f>
        <v>3118.5</v>
      </c>
      <c r="O841">
        <f>AVERAGE(SUMIFS(Actuals!$F:$F,Actuals!$A:$A,$A841,Actuals!$D:$D,$D841,Actuals!$B:$B,EOMONTH(DATE(2025,$C841-1,1),0))/SUMIFS(Actuals!$F:$F,Actuals!$A:$A,$A841,Actuals!$D:$D,$D841,Actuals!$B:$B,EOMONTH(DATE(2024,$C841-1,1),0)),
 SUMIFS(Actuals!$F:$F,Actuals!$A:$A,$A841,Actuals!$D:$D,$D841,Actuals!$B:$B,EOMONTH(DATE(2025,$C841-2,1),0))/SUMIFS(Actuals!$F:$F,Actuals!$A:$A,$A841,Actuals!$D:$D,$D841,Actuals!$B:$B,EOMONTH(DATE(2024,$C841-2,1),0)),
 SUMIFS(Actuals!$F:$F,Actuals!$A:$A,$A841,Actuals!$D:$D,$D841,Actuals!$B:$B,EOMONTH(DATE(2025,$C841-3,1),0))/SUMIFS(Actuals!$F:$F,Actuals!$A:$A,$A841,Actuals!$D:$D,$D841,Actuals!$B:$B,EOMONTH(DATE(2024,$C841-3,1),0))
)</f>
        <v>1.0503737716080843</v>
      </c>
      <c r="P841" s="29">
        <f t="shared" si="78"/>
        <v>3275.5906067598107</v>
      </c>
      <c r="Q841" s="2">
        <f t="shared" si="79"/>
        <v>0.11711022671025524</v>
      </c>
      <c r="R841" s="29" t="str">
        <f t="shared" si="80"/>
        <v>2 Test data (Sep-Nov)</v>
      </c>
      <c r="S841" s="29">
        <f t="shared" si="81"/>
        <v>1.0552169608377078</v>
      </c>
      <c r="T841" s="29">
        <f t="shared" si="82"/>
        <v>2801.601031024114</v>
      </c>
      <c r="U841" s="2">
        <f t="shared" si="83"/>
        <v>4.4539584262971908E-2</v>
      </c>
    </row>
    <row r="842" spans="1:21">
      <c r="A842">
        <v>9652</v>
      </c>
      <c r="B842" s="1">
        <v>45808</v>
      </c>
      <c r="C842">
        <v>5</v>
      </c>
      <c r="D842">
        <v>24</v>
      </c>
      <c r="E842" t="s">
        <v>7</v>
      </c>
      <c r="F842" s="3">
        <v>75187.777500000011</v>
      </c>
      <c r="G842" s="3">
        <v>63326.700000000004</v>
      </c>
      <c r="H842">
        <v>0</v>
      </c>
      <c r="I842" s="3">
        <v>11861.077500000007</v>
      </c>
      <c r="J842" s="3">
        <v>11861.077500000007</v>
      </c>
      <c r="K842" s="2">
        <v>0.18729978824097901</v>
      </c>
      <c r="L842" s="6">
        <v>0.18729978824097901</v>
      </c>
      <c r="M842" t="s">
        <v>30</v>
      </c>
      <c r="N842">
        <f>SUMIFS(Actuals!$F:$F,Actuals!$A:$A,$A842,Actuals!$D:$D,$D842,Actuals!$B:$B,EDATE($B842,-12))</f>
        <v>61710.3</v>
      </c>
      <c r="O842">
        <f>AVERAGE(SUMIFS(Actuals!$F:$F,Actuals!$A:$A,$A842,Actuals!$D:$D,$D842,Actuals!$B:$B,EOMONTH(DATE(2025,$C842-1,1),0))/SUMIFS(Actuals!$F:$F,Actuals!$A:$A,$A842,Actuals!$D:$D,$D842,Actuals!$B:$B,EOMONTH(DATE(2024,$C842-1,1),0)),
 SUMIFS(Actuals!$F:$F,Actuals!$A:$A,$A842,Actuals!$D:$D,$D842,Actuals!$B:$B,EOMONTH(DATE(2025,$C842-2,1),0))/SUMIFS(Actuals!$F:$F,Actuals!$A:$A,$A842,Actuals!$D:$D,$D842,Actuals!$B:$B,EOMONTH(DATE(2024,$C842-2,1),0)),
 SUMIFS(Actuals!$F:$F,Actuals!$A:$A,$A842,Actuals!$D:$D,$D842,Actuals!$B:$B,EOMONTH(DATE(2025,$C842-3,1),0))/SUMIFS(Actuals!$F:$F,Actuals!$A:$A,$A842,Actuals!$D:$D,$D842,Actuals!$B:$B,EOMONTH(DATE(2024,$C842-3,1),0))
)</f>
        <v>1.0620305462982542</v>
      </c>
      <c r="P842" s="29">
        <f t="shared" si="78"/>
        <v>65538.223621229161</v>
      </c>
      <c r="Q842" s="2">
        <f t="shared" si="79"/>
        <v>3.4922451686715976E-2</v>
      </c>
      <c r="R842" s="29" t="str">
        <f t="shared" si="80"/>
        <v>1 train date (May-Aug)</v>
      </c>
      <c r="S842" s="29">
        <f t="shared" si="81"/>
        <v>0.97740808992841244</v>
      </c>
      <c r="T842" s="29">
        <f t="shared" si="82"/>
        <v>73489.141992237477</v>
      </c>
      <c r="U842" s="2">
        <f t="shared" si="83"/>
        <v>0.16047641819702388</v>
      </c>
    </row>
    <row r="843" spans="1:21">
      <c r="A843">
        <v>9652</v>
      </c>
      <c r="B843" s="1">
        <v>45838</v>
      </c>
      <c r="C843">
        <v>5</v>
      </c>
      <c r="D843">
        <v>24</v>
      </c>
      <c r="E843" t="s">
        <v>7</v>
      </c>
      <c r="F843" s="3">
        <v>73871.99139375001</v>
      </c>
      <c r="G843" s="3">
        <v>69370.2</v>
      </c>
      <c r="H843">
        <v>1</v>
      </c>
      <c r="I843" s="3">
        <v>4501.7913937500125</v>
      </c>
      <c r="J843" s="3">
        <v>4501.7913937500125</v>
      </c>
      <c r="K843" s="2">
        <v>6.4895176801422094E-2</v>
      </c>
      <c r="L843" s="6">
        <v>6.4895176801422094E-2</v>
      </c>
      <c r="M843" t="s">
        <v>30</v>
      </c>
      <c r="N843">
        <f>SUMIFS(Actuals!$F:$F,Actuals!$A:$A,$A843,Actuals!$D:$D,$D843,Actuals!$B:$B,EDATE($B843,-12))</f>
        <v>63962.1</v>
      </c>
      <c r="O843">
        <f>AVERAGE(SUMIFS(Actuals!$F:$F,Actuals!$A:$A,$A843,Actuals!$D:$D,$D843,Actuals!$B:$B,EOMONTH(DATE(2025,$C843-1,1),0))/SUMIFS(Actuals!$F:$F,Actuals!$A:$A,$A843,Actuals!$D:$D,$D843,Actuals!$B:$B,EOMONTH(DATE(2024,$C843-1,1),0)),
 SUMIFS(Actuals!$F:$F,Actuals!$A:$A,$A843,Actuals!$D:$D,$D843,Actuals!$B:$B,EOMONTH(DATE(2025,$C843-2,1),0))/SUMIFS(Actuals!$F:$F,Actuals!$A:$A,$A843,Actuals!$D:$D,$D843,Actuals!$B:$B,EOMONTH(DATE(2024,$C843-2,1),0)),
 SUMIFS(Actuals!$F:$F,Actuals!$A:$A,$A843,Actuals!$D:$D,$D843,Actuals!$B:$B,EOMONTH(DATE(2025,$C843-3,1),0))/SUMIFS(Actuals!$F:$F,Actuals!$A:$A,$A843,Actuals!$D:$D,$D843,Actuals!$B:$B,EOMONTH(DATE(2024,$C843-3,1),0))
)</f>
        <v>1.0620305462982542</v>
      </c>
      <c r="P843" s="29">
        <f t="shared" si="78"/>
        <v>67929.704005383566</v>
      </c>
      <c r="Q843" s="2">
        <f t="shared" si="79"/>
        <v>2.0765342965948359E-2</v>
      </c>
      <c r="R843" s="29" t="str">
        <f t="shared" si="80"/>
        <v>1 train date (May-Aug)</v>
      </c>
      <c r="S843" s="29">
        <f t="shared" si="81"/>
        <v>0.97740808992841244</v>
      </c>
      <c r="T843" s="29">
        <f t="shared" si="82"/>
        <v>72203.082007373319</v>
      </c>
      <c r="U843" s="2">
        <f t="shared" si="83"/>
        <v>4.0837160731457059E-2</v>
      </c>
    </row>
    <row r="844" spans="1:21">
      <c r="A844">
        <v>9652</v>
      </c>
      <c r="B844" s="1">
        <v>45838</v>
      </c>
      <c r="C844">
        <v>6</v>
      </c>
      <c r="D844">
        <v>24</v>
      </c>
      <c r="E844" t="s">
        <v>7</v>
      </c>
      <c r="F844" s="3">
        <v>73166.511123557066</v>
      </c>
      <c r="G844" s="3">
        <v>69370.2</v>
      </c>
      <c r="H844">
        <v>0</v>
      </c>
      <c r="I844" s="3">
        <v>3796.3111235570686</v>
      </c>
      <c r="J844" s="3">
        <v>3796.3111235570686</v>
      </c>
      <c r="K844" s="2">
        <v>5.4725388186239503E-2</v>
      </c>
      <c r="L844" s="6">
        <v>5.4725388186239503E-2</v>
      </c>
      <c r="M844" t="s">
        <v>30</v>
      </c>
      <c r="N844">
        <f>SUMIFS(Actuals!$F:$F,Actuals!$A:$A,$A844,Actuals!$D:$D,$D844,Actuals!$B:$B,EDATE($B844,-12))</f>
        <v>63962.1</v>
      </c>
      <c r="O844">
        <f>AVERAGE(SUMIFS(Actuals!$F:$F,Actuals!$A:$A,$A844,Actuals!$D:$D,$D844,Actuals!$B:$B,EOMONTH(DATE(2025,$C844-1,1),0))/SUMIFS(Actuals!$F:$F,Actuals!$A:$A,$A844,Actuals!$D:$D,$D844,Actuals!$B:$B,EOMONTH(DATE(2024,$C844-1,1),0)),
 SUMIFS(Actuals!$F:$F,Actuals!$A:$A,$A844,Actuals!$D:$D,$D844,Actuals!$B:$B,EOMONTH(DATE(2025,$C844-2,1),0))/SUMIFS(Actuals!$F:$F,Actuals!$A:$A,$A844,Actuals!$D:$D,$D844,Actuals!$B:$B,EOMONTH(DATE(2024,$C844-2,1),0)),
 SUMIFS(Actuals!$F:$F,Actuals!$A:$A,$A844,Actuals!$D:$D,$D844,Actuals!$B:$B,EOMONTH(DATE(2025,$C844-3,1),0))/SUMIFS(Actuals!$F:$F,Actuals!$A:$A,$A844,Actuals!$D:$D,$D844,Actuals!$B:$B,EOMONTH(DATE(2024,$C844-3,1),0))
)</f>
        <v>1.0594092449140529</v>
      </c>
      <c r="P844" s="29">
        <f t="shared" si="78"/>
        <v>67762.040064117144</v>
      </c>
      <c r="Q844" s="2">
        <f t="shared" si="79"/>
        <v>2.3182287724164748E-2</v>
      </c>
      <c r="R844" s="29" t="str">
        <f t="shared" si="80"/>
        <v>1 train date (May-Aug)</v>
      </c>
      <c r="S844" s="29">
        <f t="shared" si="81"/>
        <v>0.97740808992841244</v>
      </c>
      <c r="T844" s="29">
        <f t="shared" si="82"/>
        <v>71513.539884001861</v>
      </c>
      <c r="U844" s="2">
        <f t="shared" si="83"/>
        <v>3.0897127066115762E-2</v>
      </c>
    </row>
    <row r="845" spans="1:21">
      <c r="A845">
        <v>9652</v>
      </c>
      <c r="B845" s="1">
        <v>45869</v>
      </c>
      <c r="C845">
        <v>5</v>
      </c>
      <c r="D845">
        <v>24</v>
      </c>
      <c r="E845" t="s">
        <v>7</v>
      </c>
      <c r="F845" s="3">
        <v>72579.231544359383</v>
      </c>
      <c r="G845" s="3">
        <v>52613.1</v>
      </c>
      <c r="H845">
        <v>2</v>
      </c>
      <c r="I845" s="3">
        <v>19966.131544359385</v>
      </c>
      <c r="J845" s="3">
        <v>19966.131544359385</v>
      </c>
      <c r="K845" s="2">
        <v>0.379489738189907</v>
      </c>
      <c r="L845" s="6">
        <v>0.379489738189907</v>
      </c>
      <c r="M845" t="s">
        <v>30</v>
      </c>
      <c r="N845">
        <f>SUMIFS(Actuals!$F:$F,Actuals!$A:$A,$A845,Actuals!$D:$D,$D845,Actuals!$B:$B,EDATE($B845,-12))</f>
        <v>64478.700000000004</v>
      </c>
      <c r="O845">
        <f>AVERAGE(SUMIFS(Actuals!$F:$F,Actuals!$A:$A,$A845,Actuals!$D:$D,$D845,Actuals!$B:$B,EOMONTH(DATE(2025,$C845-1,1),0))/SUMIFS(Actuals!$F:$F,Actuals!$A:$A,$A845,Actuals!$D:$D,$D845,Actuals!$B:$B,EOMONTH(DATE(2024,$C845-1,1),0)),
 SUMIFS(Actuals!$F:$F,Actuals!$A:$A,$A845,Actuals!$D:$D,$D845,Actuals!$B:$B,EOMONTH(DATE(2025,$C845-2,1),0))/SUMIFS(Actuals!$F:$F,Actuals!$A:$A,$A845,Actuals!$D:$D,$D845,Actuals!$B:$B,EOMONTH(DATE(2024,$C845-2,1),0)),
 SUMIFS(Actuals!$F:$F,Actuals!$A:$A,$A845,Actuals!$D:$D,$D845,Actuals!$B:$B,EOMONTH(DATE(2025,$C845-3,1),0))/SUMIFS(Actuals!$F:$F,Actuals!$A:$A,$A845,Actuals!$D:$D,$D845,Actuals!$B:$B,EOMONTH(DATE(2024,$C845-3,1),0))
)</f>
        <v>1.0620305462982542</v>
      </c>
      <c r="P845" s="29">
        <f t="shared" si="78"/>
        <v>68478.348985601246</v>
      </c>
      <c r="Q845" s="2">
        <f t="shared" si="79"/>
        <v>0.30154560338777314</v>
      </c>
      <c r="R845" s="29" t="str">
        <f t="shared" si="80"/>
        <v>1 train date (May-Aug)</v>
      </c>
      <c r="S845" s="29">
        <f t="shared" si="81"/>
        <v>0.97740808992841244</v>
      </c>
      <c r="T845" s="29">
        <f t="shared" si="82"/>
        <v>70939.528072244284</v>
      </c>
      <c r="U845" s="2">
        <f t="shared" si="83"/>
        <v>0.34832443008004255</v>
      </c>
    </row>
    <row r="846" spans="1:21">
      <c r="A846">
        <v>9652</v>
      </c>
      <c r="B846" s="1">
        <v>45869</v>
      </c>
      <c r="C846">
        <v>6</v>
      </c>
      <c r="D846">
        <v>24</v>
      </c>
      <c r="E846" t="s">
        <v>7</v>
      </c>
      <c r="F846" s="3">
        <v>74115</v>
      </c>
      <c r="G846" s="3">
        <v>52613.1</v>
      </c>
      <c r="H846">
        <v>1</v>
      </c>
      <c r="I846" s="3">
        <v>21501.9</v>
      </c>
      <c r="J846" s="3">
        <v>21501.9</v>
      </c>
      <c r="K846" s="2">
        <v>0.40867958740313698</v>
      </c>
      <c r="L846" s="6">
        <v>0.40867958740313698</v>
      </c>
      <c r="M846" t="s">
        <v>30</v>
      </c>
      <c r="N846">
        <f>SUMIFS(Actuals!$F:$F,Actuals!$A:$A,$A846,Actuals!$D:$D,$D846,Actuals!$B:$B,EDATE($B846,-12))</f>
        <v>64478.700000000004</v>
      </c>
      <c r="O846">
        <f>AVERAGE(SUMIFS(Actuals!$F:$F,Actuals!$A:$A,$A846,Actuals!$D:$D,$D846,Actuals!$B:$B,EOMONTH(DATE(2025,$C846-1,1),0))/SUMIFS(Actuals!$F:$F,Actuals!$A:$A,$A846,Actuals!$D:$D,$D846,Actuals!$B:$B,EOMONTH(DATE(2024,$C846-1,1),0)),
 SUMIFS(Actuals!$F:$F,Actuals!$A:$A,$A846,Actuals!$D:$D,$D846,Actuals!$B:$B,EOMONTH(DATE(2025,$C846-2,1),0))/SUMIFS(Actuals!$F:$F,Actuals!$A:$A,$A846,Actuals!$D:$D,$D846,Actuals!$B:$B,EOMONTH(DATE(2024,$C846-2,1),0)),
 SUMIFS(Actuals!$F:$F,Actuals!$A:$A,$A846,Actuals!$D:$D,$D846,Actuals!$B:$B,EOMONTH(DATE(2025,$C846-3,1),0))/SUMIFS(Actuals!$F:$F,Actuals!$A:$A,$A846,Actuals!$D:$D,$D846,Actuals!$B:$B,EOMONTH(DATE(2024,$C846-3,1),0))
)</f>
        <v>1.0594092449140529</v>
      </c>
      <c r="P846" s="29">
        <f t="shared" si="78"/>
        <v>68309.33088003975</v>
      </c>
      <c r="Q846" s="2">
        <f t="shared" si="79"/>
        <v>0.29833313148321905</v>
      </c>
      <c r="R846" s="29" t="str">
        <f t="shared" si="80"/>
        <v>1 train date (May-Aug)</v>
      </c>
      <c r="S846" s="29">
        <f t="shared" si="81"/>
        <v>0.97740808992841244</v>
      </c>
      <c r="T846" s="29">
        <f t="shared" si="82"/>
        <v>72440.600585044289</v>
      </c>
      <c r="U846" s="2">
        <f t="shared" si="83"/>
        <v>0.37685482484484456</v>
      </c>
    </row>
    <row r="847" spans="1:21">
      <c r="A847">
        <v>9652</v>
      </c>
      <c r="B847" s="1">
        <v>45869</v>
      </c>
      <c r="C847">
        <v>7</v>
      </c>
      <c r="D847">
        <v>24</v>
      </c>
      <c r="E847" t="s">
        <v>7</v>
      </c>
      <c r="F847" s="3">
        <v>66665.861784562381</v>
      </c>
      <c r="G847" s="3">
        <v>52613.1</v>
      </c>
      <c r="H847">
        <v>0</v>
      </c>
      <c r="I847" s="3">
        <v>14052.761784562383</v>
      </c>
      <c r="J847" s="3">
        <v>14052.761784562383</v>
      </c>
      <c r="K847" s="2">
        <v>0.26709625140055199</v>
      </c>
      <c r="L847" s="6">
        <v>0.26709625140055199</v>
      </c>
      <c r="M847" t="s">
        <v>30</v>
      </c>
      <c r="N847">
        <f>SUMIFS(Actuals!$F:$F,Actuals!$A:$A,$A847,Actuals!$D:$D,$D847,Actuals!$B:$B,EDATE($B847,-12))</f>
        <v>64478.700000000004</v>
      </c>
      <c r="O847">
        <f>AVERAGE(SUMIFS(Actuals!$F:$F,Actuals!$A:$A,$A847,Actuals!$D:$D,$D847,Actuals!$B:$B,EOMONTH(DATE(2025,$C847-1,1),0))/SUMIFS(Actuals!$F:$F,Actuals!$A:$A,$A847,Actuals!$D:$D,$D847,Actuals!$B:$B,EOMONTH(DATE(2024,$C847-1,1),0)),
 SUMIFS(Actuals!$F:$F,Actuals!$A:$A,$A847,Actuals!$D:$D,$D847,Actuals!$B:$B,EOMONTH(DATE(2025,$C847-2,1),0))/SUMIFS(Actuals!$F:$F,Actuals!$A:$A,$A847,Actuals!$D:$D,$D847,Actuals!$B:$B,EOMONTH(DATE(2024,$C847-2,1),0)),
 SUMIFS(Actuals!$F:$F,Actuals!$A:$A,$A847,Actuals!$D:$D,$D847,Actuals!$B:$B,EOMONTH(DATE(2025,$C847-3,1),0))/SUMIFS(Actuals!$F:$F,Actuals!$A:$A,$A847,Actuals!$D:$D,$D847,Actuals!$B:$B,EOMONTH(DATE(2024,$C847-3,1),0))
)</f>
        <v>1.0969986496630737</v>
      </c>
      <c r="P847" s="29">
        <f t="shared" si="78"/>
        <v>70733.046832030435</v>
      </c>
      <c r="Q847" s="2">
        <f t="shared" si="79"/>
        <v>0.34439990861649356</v>
      </c>
      <c r="R847" s="29" t="str">
        <f t="shared" si="80"/>
        <v>1 train date (May-Aug)</v>
      </c>
      <c r="S847" s="29">
        <f t="shared" si="81"/>
        <v>0.97740808992841244</v>
      </c>
      <c r="T847" s="29">
        <f t="shared" si="82"/>
        <v>65159.752630280665</v>
      </c>
      <c r="U847" s="2">
        <f t="shared" si="83"/>
        <v>0.23847012683686511</v>
      </c>
    </row>
    <row r="848" spans="1:21">
      <c r="A848">
        <v>9652</v>
      </c>
      <c r="B848" s="1">
        <v>45900</v>
      </c>
      <c r="C848">
        <v>5</v>
      </c>
      <c r="D848">
        <v>24</v>
      </c>
      <c r="E848" t="s">
        <v>7</v>
      </c>
      <c r="F848" s="3">
        <v>71309.094992333106</v>
      </c>
      <c r="G848" s="3">
        <v>49257.9</v>
      </c>
      <c r="H848">
        <v>3</v>
      </c>
      <c r="I848" s="3">
        <v>22051.194992333105</v>
      </c>
      <c r="J848" s="3">
        <v>22051.194992333105</v>
      </c>
      <c r="K848" s="2">
        <v>0.44766819113955503</v>
      </c>
      <c r="L848" s="6">
        <v>0.44766819113955503</v>
      </c>
      <c r="M848" t="s">
        <v>30</v>
      </c>
      <c r="N848">
        <f>SUMIFS(Actuals!$F:$F,Actuals!$A:$A,$A848,Actuals!$D:$D,$D848,Actuals!$B:$B,EDATE($B848,-12))</f>
        <v>48670.200000000004</v>
      </c>
      <c r="O848">
        <f>AVERAGE(SUMIFS(Actuals!$F:$F,Actuals!$A:$A,$A848,Actuals!$D:$D,$D848,Actuals!$B:$B,EOMONTH(DATE(2025,$C848-1,1),0))/SUMIFS(Actuals!$F:$F,Actuals!$A:$A,$A848,Actuals!$D:$D,$D848,Actuals!$B:$B,EOMONTH(DATE(2024,$C848-1,1),0)),
 SUMIFS(Actuals!$F:$F,Actuals!$A:$A,$A848,Actuals!$D:$D,$D848,Actuals!$B:$B,EOMONTH(DATE(2025,$C848-2,1),0))/SUMIFS(Actuals!$F:$F,Actuals!$A:$A,$A848,Actuals!$D:$D,$D848,Actuals!$B:$B,EOMONTH(DATE(2024,$C848-2,1),0)),
 SUMIFS(Actuals!$F:$F,Actuals!$A:$A,$A848,Actuals!$D:$D,$D848,Actuals!$B:$B,EOMONTH(DATE(2025,$C848-3,1),0))/SUMIFS(Actuals!$F:$F,Actuals!$A:$A,$A848,Actuals!$D:$D,$D848,Actuals!$B:$B,EOMONTH(DATE(2024,$C848-3,1),0))
)</f>
        <v>1.0620305462982542</v>
      </c>
      <c r="P848" s="29">
        <f t="shared" si="78"/>
        <v>51689.2390944453</v>
      </c>
      <c r="Q848" s="2">
        <f t="shared" si="79"/>
        <v>4.9359373713562665E-2</v>
      </c>
      <c r="R848" s="29" t="str">
        <f t="shared" si="80"/>
        <v>1 train date (May-Aug)</v>
      </c>
      <c r="S848" s="29">
        <f t="shared" si="81"/>
        <v>0.97740808992841244</v>
      </c>
      <c r="T848" s="29">
        <f t="shared" si="82"/>
        <v>69698.086330980019</v>
      </c>
      <c r="U848" s="2">
        <f t="shared" si="83"/>
        <v>0.41496260155183262</v>
      </c>
    </row>
    <row r="849" spans="1:21">
      <c r="A849">
        <v>9652</v>
      </c>
      <c r="B849" s="1">
        <v>45900</v>
      </c>
      <c r="C849">
        <v>6</v>
      </c>
      <c r="D849">
        <v>24</v>
      </c>
      <c r="E849" t="s">
        <v>7</v>
      </c>
      <c r="F849" s="3">
        <v>73350</v>
      </c>
      <c r="G849" s="3">
        <v>49257.9</v>
      </c>
      <c r="H849">
        <v>2</v>
      </c>
      <c r="I849" s="3">
        <v>24092.1</v>
      </c>
      <c r="J849" s="3">
        <v>24092.1</v>
      </c>
      <c r="K849" s="2">
        <v>0.489101240613181</v>
      </c>
      <c r="L849" s="6">
        <v>0.489101240613181</v>
      </c>
      <c r="M849" t="s">
        <v>30</v>
      </c>
      <c r="N849">
        <f>SUMIFS(Actuals!$F:$F,Actuals!$A:$A,$A849,Actuals!$D:$D,$D849,Actuals!$B:$B,EDATE($B849,-12))</f>
        <v>48670.200000000004</v>
      </c>
      <c r="O849">
        <f>AVERAGE(SUMIFS(Actuals!$F:$F,Actuals!$A:$A,$A849,Actuals!$D:$D,$D849,Actuals!$B:$B,EOMONTH(DATE(2025,$C849-1,1),0))/SUMIFS(Actuals!$F:$F,Actuals!$A:$A,$A849,Actuals!$D:$D,$D849,Actuals!$B:$B,EOMONTH(DATE(2024,$C849-1,1),0)),
 SUMIFS(Actuals!$F:$F,Actuals!$A:$A,$A849,Actuals!$D:$D,$D849,Actuals!$B:$B,EOMONTH(DATE(2025,$C849-2,1),0))/SUMIFS(Actuals!$F:$F,Actuals!$A:$A,$A849,Actuals!$D:$D,$D849,Actuals!$B:$B,EOMONTH(DATE(2024,$C849-2,1),0)),
 SUMIFS(Actuals!$F:$F,Actuals!$A:$A,$A849,Actuals!$D:$D,$D849,Actuals!$B:$B,EOMONTH(DATE(2025,$C849-3,1),0))/SUMIFS(Actuals!$F:$F,Actuals!$A:$A,$A849,Actuals!$D:$D,$D849,Actuals!$B:$B,EOMONTH(DATE(2024,$C849-3,1),0))
)</f>
        <v>1.0594092449140529</v>
      </c>
      <c r="P849" s="29">
        <f t="shared" si="78"/>
        <v>51561.659831815938</v>
      </c>
      <c r="Q849" s="2">
        <f t="shared" si="79"/>
        <v>4.6769347288778775E-2</v>
      </c>
      <c r="R849" s="29" t="str">
        <f t="shared" si="80"/>
        <v>1 train date (May-Aug)</v>
      </c>
      <c r="S849" s="29">
        <f t="shared" si="81"/>
        <v>0.97740808992841244</v>
      </c>
      <c r="T849" s="29">
        <f t="shared" si="82"/>
        <v>71692.883396249046</v>
      </c>
      <c r="U849" s="2">
        <f t="shared" si="83"/>
        <v>0.4554595992977582</v>
      </c>
    </row>
    <row r="850" spans="1:21">
      <c r="A850">
        <v>9652</v>
      </c>
      <c r="B850" s="1">
        <v>45900</v>
      </c>
      <c r="C850">
        <v>7</v>
      </c>
      <c r="D850">
        <v>24</v>
      </c>
      <c r="E850" t="s">
        <v>7</v>
      </c>
      <c r="F850" s="3">
        <v>74115</v>
      </c>
      <c r="G850" s="3">
        <v>49257.9</v>
      </c>
      <c r="H850">
        <v>1</v>
      </c>
      <c r="I850" s="3">
        <v>24857.1</v>
      </c>
      <c r="J850" s="3">
        <v>24857.1</v>
      </c>
      <c r="K850" s="2">
        <v>0.50463174434963698</v>
      </c>
      <c r="L850" s="6">
        <v>0.50463174434963698</v>
      </c>
      <c r="M850" t="s">
        <v>30</v>
      </c>
      <c r="N850">
        <f>SUMIFS(Actuals!$F:$F,Actuals!$A:$A,$A850,Actuals!$D:$D,$D850,Actuals!$B:$B,EDATE($B850,-12))</f>
        <v>48670.200000000004</v>
      </c>
      <c r="O850">
        <f>AVERAGE(SUMIFS(Actuals!$F:$F,Actuals!$A:$A,$A850,Actuals!$D:$D,$D850,Actuals!$B:$B,EOMONTH(DATE(2025,$C850-1,1),0))/SUMIFS(Actuals!$F:$F,Actuals!$A:$A,$A850,Actuals!$D:$D,$D850,Actuals!$B:$B,EOMONTH(DATE(2024,$C850-1,1),0)),
 SUMIFS(Actuals!$F:$F,Actuals!$A:$A,$A850,Actuals!$D:$D,$D850,Actuals!$B:$B,EOMONTH(DATE(2025,$C850-2,1),0))/SUMIFS(Actuals!$F:$F,Actuals!$A:$A,$A850,Actuals!$D:$D,$D850,Actuals!$B:$B,EOMONTH(DATE(2024,$C850-2,1),0)),
 SUMIFS(Actuals!$F:$F,Actuals!$A:$A,$A850,Actuals!$D:$D,$D850,Actuals!$B:$B,EOMONTH(DATE(2025,$C850-3,1),0))/SUMIFS(Actuals!$F:$F,Actuals!$A:$A,$A850,Actuals!$D:$D,$D850,Actuals!$B:$B,EOMONTH(DATE(2024,$C850-3,1),0))
)</f>
        <v>1.0969986496630737</v>
      </c>
      <c r="P850" s="29">
        <f t="shared" si="78"/>
        <v>53391.143678831737</v>
      </c>
      <c r="Q850" s="2">
        <f t="shared" si="79"/>
        <v>8.3910269801021467E-2</v>
      </c>
      <c r="R850" s="29" t="str">
        <f t="shared" si="80"/>
        <v>1 train date (May-Aug)</v>
      </c>
      <c r="S850" s="29">
        <f t="shared" si="81"/>
        <v>0.97740808992841244</v>
      </c>
      <c r="T850" s="29">
        <f t="shared" si="82"/>
        <v>72440.600585044289</v>
      </c>
      <c r="U850" s="2">
        <f t="shared" si="83"/>
        <v>0.47063923929043439</v>
      </c>
    </row>
    <row r="851" spans="1:21">
      <c r="A851">
        <v>9652</v>
      </c>
      <c r="B851" s="1">
        <v>45900</v>
      </c>
      <c r="C851">
        <v>8</v>
      </c>
      <c r="D851">
        <v>24</v>
      </c>
      <c r="E851" t="s">
        <v>7</v>
      </c>
      <c r="F851" s="3">
        <v>59632.983880291045</v>
      </c>
      <c r="G851" s="3">
        <v>49257.9</v>
      </c>
      <c r="H851">
        <v>0</v>
      </c>
      <c r="I851" s="3">
        <v>10375.083880291044</v>
      </c>
      <c r="J851" s="3">
        <v>10375.083880291044</v>
      </c>
      <c r="K851" s="2">
        <v>0.21062781564563299</v>
      </c>
      <c r="L851" s="6">
        <v>0.21062781564563299</v>
      </c>
      <c r="M851" t="s">
        <v>30</v>
      </c>
      <c r="N851">
        <f>SUMIFS(Actuals!$F:$F,Actuals!$A:$A,$A851,Actuals!$D:$D,$D851,Actuals!$B:$B,EDATE($B851,-12))</f>
        <v>48670.200000000004</v>
      </c>
      <c r="O851">
        <f>AVERAGE(SUMIFS(Actuals!$F:$F,Actuals!$A:$A,$A851,Actuals!$D:$D,$D851,Actuals!$B:$B,EOMONTH(DATE(2025,$C851-1,1),0))/SUMIFS(Actuals!$F:$F,Actuals!$A:$A,$A851,Actuals!$D:$D,$D851,Actuals!$B:$B,EOMONTH(DATE(2024,$C851-1,1),0)),
 SUMIFS(Actuals!$F:$F,Actuals!$A:$A,$A851,Actuals!$D:$D,$D851,Actuals!$B:$B,EOMONTH(DATE(2025,$C851-2,1),0))/SUMIFS(Actuals!$F:$F,Actuals!$A:$A,$A851,Actuals!$D:$D,$D851,Actuals!$B:$B,EOMONTH(DATE(2024,$C851-2,1),0)),
 SUMIFS(Actuals!$F:$F,Actuals!$A:$A,$A851,Actuals!$D:$D,$D851,Actuals!$B:$B,EOMONTH(DATE(2025,$C851-3,1),0))/SUMIFS(Actuals!$F:$F,Actuals!$A:$A,$A851,Actuals!$D:$D,$D851,Actuals!$B:$B,EOMONTH(DATE(2024,$C851-3,1),0))
)</f>
        <v>0.97557380999070265</v>
      </c>
      <c r="P851" s="29">
        <f t="shared" si="78"/>
        <v>47481.372447009497</v>
      </c>
      <c r="Q851" s="2">
        <f t="shared" si="79"/>
        <v>3.6065840260963315E-2</v>
      </c>
      <c r="R851" s="29" t="str">
        <f t="shared" si="80"/>
        <v>1 train date (May-Aug)</v>
      </c>
      <c r="S851" s="29">
        <f t="shared" si="81"/>
        <v>0.97740808992841244</v>
      </c>
      <c r="T851" s="29">
        <f t="shared" si="82"/>
        <v>58285.760871167076</v>
      </c>
      <c r="U851" s="2">
        <f t="shared" si="83"/>
        <v>0.18327742090440466</v>
      </c>
    </row>
    <row r="852" spans="1:21">
      <c r="A852">
        <v>9652</v>
      </c>
      <c r="B852" s="1">
        <v>45930</v>
      </c>
      <c r="C852">
        <v>5</v>
      </c>
      <c r="D852">
        <v>24</v>
      </c>
      <c r="E852" t="s">
        <v>7</v>
      </c>
      <c r="F852" s="3">
        <v>70061.185829967289</v>
      </c>
      <c r="G852" s="3">
        <v>67636.800000000003</v>
      </c>
      <c r="H852">
        <v>4</v>
      </c>
      <c r="I852" s="3">
        <v>2424.3858299672866</v>
      </c>
      <c r="J852" s="3">
        <v>2424.3858299672866</v>
      </c>
      <c r="K852" s="2">
        <v>3.5844182899949201E-2</v>
      </c>
      <c r="L852" s="6">
        <v>3.5844182899949201E-2</v>
      </c>
      <c r="M852" t="s">
        <v>30</v>
      </c>
      <c r="N852">
        <f>SUMIFS(Actuals!$F:$F,Actuals!$A:$A,$A852,Actuals!$D:$D,$D852,Actuals!$B:$B,EDATE($B852,-12))</f>
        <v>64636.200000000004</v>
      </c>
      <c r="O852">
        <f>AVERAGE(SUMIFS(Actuals!$F:$F,Actuals!$A:$A,$A852,Actuals!$D:$D,$D852,Actuals!$B:$B,EOMONTH(DATE(2025,$C852-1,1),0))/SUMIFS(Actuals!$F:$F,Actuals!$A:$A,$A852,Actuals!$D:$D,$D852,Actuals!$B:$B,EOMONTH(DATE(2024,$C852-1,1),0)),
 SUMIFS(Actuals!$F:$F,Actuals!$A:$A,$A852,Actuals!$D:$D,$D852,Actuals!$B:$B,EOMONTH(DATE(2025,$C852-2,1),0))/SUMIFS(Actuals!$F:$F,Actuals!$A:$A,$A852,Actuals!$D:$D,$D852,Actuals!$B:$B,EOMONTH(DATE(2024,$C852-2,1),0)),
 SUMIFS(Actuals!$F:$F,Actuals!$A:$A,$A852,Actuals!$D:$D,$D852,Actuals!$B:$B,EOMONTH(DATE(2025,$C852-3,1),0))/SUMIFS(Actuals!$F:$F,Actuals!$A:$A,$A852,Actuals!$D:$D,$D852,Actuals!$B:$B,EOMONTH(DATE(2024,$C852-3,1),0))
)</f>
        <v>1.0620305462982542</v>
      </c>
      <c r="P852" s="29">
        <f t="shared" si="78"/>
        <v>68645.618796643219</v>
      </c>
      <c r="Q852" s="2">
        <f t="shared" si="79"/>
        <v>1.4915235443474794E-2</v>
      </c>
      <c r="R852" s="29" t="str">
        <f t="shared" si="80"/>
        <v>1 train date (May-Aug)</v>
      </c>
      <c r="S852" s="29">
        <f t="shared" si="81"/>
        <v>0.97740808992841244</v>
      </c>
      <c r="T852" s="29">
        <f t="shared" si="82"/>
        <v>68478.369820187887</v>
      </c>
      <c r="U852" s="2">
        <f t="shared" si="83"/>
        <v>1.2442484271696532E-2</v>
      </c>
    </row>
    <row r="853" spans="1:21">
      <c r="A853">
        <v>9652</v>
      </c>
      <c r="B853" s="1">
        <v>45930</v>
      </c>
      <c r="C853">
        <v>6</v>
      </c>
      <c r="D853">
        <v>24</v>
      </c>
      <c r="E853" t="s">
        <v>7</v>
      </c>
      <c r="F853" s="3">
        <v>72900</v>
      </c>
      <c r="G853" s="3">
        <v>67636.800000000003</v>
      </c>
      <c r="H853">
        <v>3</v>
      </c>
      <c r="I853" s="3">
        <v>5263.1999999999971</v>
      </c>
      <c r="J853" s="3">
        <v>5263.1999999999971</v>
      </c>
      <c r="K853" s="2">
        <v>7.7815626995954804E-2</v>
      </c>
      <c r="L853" s="6">
        <v>7.7815626995954804E-2</v>
      </c>
      <c r="M853" t="s">
        <v>30</v>
      </c>
      <c r="N853">
        <f>SUMIFS(Actuals!$F:$F,Actuals!$A:$A,$A853,Actuals!$D:$D,$D853,Actuals!$B:$B,EDATE($B853,-12))</f>
        <v>64636.200000000004</v>
      </c>
      <c r="O853">
        <f>AVERAGE(SUMIFS(Actuals!$F:$F,Actuals!$A:$A,$A853,Actuals!$D:$D,$D853,Actuals!$B:$B,EOMONTH(DATE(2025,$C853-1,1),0))/SUMIFS(Actuals!$F:$F,Actuals!$A:$A,$A853,Actuals!$D:$D,$D853,Actuals!$B:$B,EOMONTH(DATE(2024,$C853-1,1),0)),
 SUMIFS(Actuals!$F:$F,Actuals!$A:$A,$A853,Actuals!$D:$D,$D853,Actuals!$B:$B,EOMONTH(DATE(2025,$C853-2,1),0))/SUMIFS(Actuals!$F:$F,Actuals!$A:$A,$A853,Actuals!$D:$D,$D853,Actuals!$B:$B,EOMONTH(DATE(2024,$C853-2,1),0)),
 SUMIFS(Actuals!$F:$F,Actuals!$A:$A,$A853,Actuals!$D:$D,$D853,Actuals!$B:$B,EOMONTH(DATE(2025,$C853-3,1),0))/SUMIFS(Actuals!$F:$F,Actuals!$A:$A,$A853,Actuals!$D:$D,$D853,Actuals!$B:$B,EOMONTH(DATE(2024,$C853-3,1),0))
)</f>
        <v>1.0594092449140529</v>
      </c>
      <c r="P853" s="29">
        <f t="shared" si="78"/>
        <v>68476.187836113706</v>
      </c>
      <c r="Q853" s="2">
        <f t="shared" si="79"/>
        <v>1.2410223962601765E-2</v>
      </c>
      <c r="R853" s="29" t="str">
        <f t="shared" si="80"/>
        <v>1 train date (May-Aug)</v>
      </c>
      <c r="S853" s="29">
        <f t="shared" si="81"/>
        <v>0.97740808992841244</v>
      </c>
      <c r="T853" s="29">
        <f t="shared" si="82"/>
        <v>71253.049755781263</v>
      </c>
      <c r="U853" s="2">
        <f t="shared" si="83"/>
        <v>5.3465713277110395E-2</v>
      </c>
    </row>
    <row r="854" spans="1:21">
      <c r="A854">
        <v>9652</v>
      </c>
      <c r="B854" s="1">
        <v>45930</v>
      </c>
      <c r="C854">
        <v>7</v>
      </c>
      <c r="D854">
        <v>24</v>
      </c>
      <c r="E854" t="s">
        <v>7</v>
      </c>
      <c r="F854" s="3">
        <v>73350</v>
      </c>
      <c r="G854" s="3">
        <v>67636.800000000003</v>
      </c>
      <c r="H854">
        <v>2</v>
      </c>
      <c r="I854" s="3">
        <v>5713.1999999999971</v>
      </c>
      <c r="J854" s="3">
        <v>5713.1999999999971</v>
      </c>
      <c r="K854" s="2">
        <v>8.4468809878645898E-2</v>
      </c>
      <c r="L854" s="6">
        <v>8.4468809878645898E-2</v>
      </c>
      <c r="M854" t="s">
        <v>30</v>
      </c>
      <c r="N854">
        <f>SUMIFS(Actuals!$F:$F,Actuals!$A:$A,$A854,Actuals!$D:$D,$D854,Actuals!$B:$B,EDATE($B854,-12))</f>
        <v>64636.200000000004</v>
      </c>
      <c r="O854">
        <f>AVERAGE(SUMIFS(Actuals!$F:$F,Actuals!$A:$A,$A854,Actuals!$D:$D,$D854,Actuals!$B:$B,EOMONTH(DATE(2025,$C854-1,1),0))/SUMIFS(Actuals!$F:$F,Actuals!$A:$A,$A854,Actuals!$D:$D,$D854,Actuals!$B:$B,EOMONTH(DATE(2024,$C854-1,1),0)),
 SUMIFS(Actuals!$F:$F,Actuals!$A:$A,$A854,Actuals!$D:$D,$D854,Actuals!$B:$B,EOMONTH(DATE(2025,$C854-2,1),0))/SUMIFS(Actuals!$F:$F,Actuals!$A:$A,$A854,Actuals!$D:$D,$D854,Actuals!$B:$B,EOMONTH(DATE(2024,$C854-2,1),0)),
 SUMIFS(Actuals!$F:$F,Actuals!$A:$A,$A854,Actuals!$D:$D,$D854,Actuals!$B:$B,EOMONTH(DATE(2025,$C854-3,1),0))/SUMIFS(Actuals!$F:$F,Actuals!$A:$A,$A854,Actuals!$D:$D,$D854,Actuals!$B:$B,EOMONTH(DATE(2024,$C854-3,1),0))
)</f>
        <v>1.0969986496630737</v>
      </c>
      <c r="P854" s="29">
        <f t="shared" si="78"/>
        <v>70905.824119352372</v>
      </c>
      <c r="Q854" s="2">
        <f t="shared" si="79"/>
        <v>4.8332034031065466E-2</v>
      </c>
      <c r="R854" s="29" t="str">
        <f t="shared" si="80"/>
        <v>1 train date (May-Aug)</v>
      </c>
      <c r="S854" s="29">
        <f t="shared" si="81"/>
        <v>0.97740808992841244</v>
      </c>
      <c r="T854" s="29">
        <f t="shared" si="82"/>
        <v>71692.883396249046</v>
      </c>
      <c r="U854" s="2">
        <f t="shared" si="83"/>
        <v>5.9968588050425847E-2</v>
      </c>
    </row>
    <row r="855" spans="1:21">
      <c r="A855">
        <v>9652</v>
      </c>
      <c r="B855" s="1">
        <v>45930</v>
      </c>
      <c r="C855">
        <v>8</v>
      </c>
      <c r="D855">
        <v>24</v>
      </c>
      <c r="E855" t="s">
        <v>7</v>
      </c>
      <c r="F855" s="3">
        <v>70573.358036207384</v>
      </c>
      <c r="G855" s="3">
        <v>67636.800000000003</v>
      </c>
      <c r="H855">
        <v>1</v>
      </c>
      <c r="I855" s="3">
        <v>2936.5580362073815</v>
      </c>
      <c r="J855" s="3">
        <v>2936.5580362073815</v>
      </c>
      <c r="K855" s="2">
        <v>4.3416572578941999E-2</v>
      </c>
      <c r="L855" s="6">
        <v>4.3416572578941999E-2</v>
      </c>
      <c r="M855" t="s">
        <v>30</v>
      </c>
      <c r="N855">
        <f>SUMIFS(Actuals!$F:$F,Actuals!$A:$A,$A855,Actuals!$D:$D,$D855,Actuals!$B:$B,EDATE($B855,-12))</f>
        <v>64636.200000000004</v>
      </c>
      <c r="O855">
        <f>AVERAGE(SUMIFS(Actuals!$F:$F,Actuals!$A:$A,$A855,Actuals!$D:$D,$D855,Actuals!$B:$B,EOMONTH(DATE(2025,$C855-1,1),0))/SUMIFS(Actuals!$F:$F,Actuals!$A:$A,$A855,Actuals!$D:$D,$D855,Actuals!$B:$B,EOMONTH(DATE(2024,$C855-1,1),0)),
 SUMIFS(Actuals!$F:$F,Actuals!$A:$A,$A855,Actuals!$D:$D,$D855,Actuals!$B:$B,EOMONTH(DATE(2025,$C855-2,1),0))/SUMIFS(Actuals!$F:$F,Actuals!$A:$A,$A855,Actuals!$D:$D,$D855,Actuals!$B:$B,EOMONTH(DATE(2024,$C855-2,1),0)),
 SUMIFS(Actuals!$F:$F,Actuals!$A:$A,$A855,Actuals!$D:$D,$D855,Actuals!$B:$B,EOMONTH(DATE(2025,$C855-3,1),0))/SUMIFS(Actuals!$F:$F,Actuals!$A:$A,$A855,Actuals!$D:$D,$D855,Actuals!$B:$B,EOMONTH(DATE(2024,$C855-3,1),0))
)</f>
        <v>0.97557380999070265</v>
      </c>
      <c r="P855" s="29">
        <f t="shared" si="78"/>
        <v>63057.383897321059</v>
      </c>
      <c r="Q855" s="2">
        <f t="shared" si="79"/>
        <v>6.7705984060140986E-2</v>
      </c>
      <c r="R855" s="29" t="str">
        <f t="shared" si="80"/>
        <v>1 train date (May-Aug)</v>
      </c>
      <c r="S855" s="29">
        <f t="shared" si="81"/>
        <v>0.97740808992841244</v>
      </c>
      <c r="T855" s="29">
        <f t="shared" si="82"/>
        <v>68978.971078003437</v>
      </c>
      <c r="U855" s="2">
        <f t="shared" si="83"/>
        <v>1.9843799204034396E-2</v>
      </c>
    </row>
    <row r="856" spans="1:21">
      <c r="A856">
        <v>9652</v>
      </c>
      <c r="B856" s="1">
        <v>45930</v>
      </c>
      <c r="C856">
        <v>9</v>
      </c>
      <c r="D856">
        <v>24</v>
      </c>
      <c r="E856" t="s">
        <v>7</v>
      </c>
      <c r="F856" s="3">
        <v>69991.035246192623</v>
      </c>
      <c r="G856" s="3">
        <v>67636.800000000003</v>
      </c>
      <c r="H856">
        <v>0</v>
      </c>
      <c r="I856" s="3">
        <v>2354.2352461926203</v>
      </c>
      <c r="J856" s="3">
        <v>2354.2352461926203</v>
      </c>
      <c r="K856" s="2">
        <v>3.4807016981770598E-2</v>
      </c>
      <c r="L856" s="6">
        <v>3.4807016981770598E-2</v>
      </c>
      <c r="M856" t="s">
        <v>30</v>
      </c>
      <c r="N856">
        <f>SUMIFS(Actuals!$F:$F,Actuals!$A:$A,$A856,Actuals!$D:$D,$D856,Actuals!$B:$B,EDATE($B856,-12))</f>
        <v>64636.200000000004</v>
      </c>
      <c r="O856">
        <f>AVERAGE(SUMIFS(Actuals!$F:$F,Actuals!$A:$A,$A856,Actuals!$D:$D,$D856,Actuals!$B:$B,EOMONTH(DATE(2025,$C856-1,1),0))/SUMIFS(Actuals!$F:$F,Actuals!$A:$A,$A856,Actuals!$D:$D,$D856,Actuals!$B:$B,EOMONTH(DATE(2024,$C856-1,1),0)),
 SUMIFS(Actuals!$F:$F,Actuals!$A:$A,$A856,Actuals!$D:$D,$D856,Actuals!$B:$B,EOMONTH(DATE(2025,$C856-2,1),0))/SUMIFS(Actuals!$F:$F,Actuals!$A:$A,$A856,Actuals!$D:$D,$D856,Actuals!$B:$B,EOMONTH(DATE(2024,$C856-2,1),0)),
 SUMIFS(Actuals!$F:$F,Actuals!$A:$A,$A856,Actuals!$D:$D,$D856,Actuals!$B:$B,EOMONTH(DATE(2025,$C856-3,1),0))/SUMIFS(Actuals!$F:$F,Actuals!$A:$A,$A856,Actuals!$D:$D,$D856,Actuals!$B:$B,EOMONTH(DATE(2024,$C856-3,1),0))
)</f>
        <v>0.97086774078642846</v>
      </c>
      <c r="P856" s="29">
        <f t="shared" si="78"/>
        <v>62753.201467019753</v>
      </c>
      <c r="Q856" s="2">
        <f t="shared" si="79"/>
        <v>7.2203275923465468E-2</v>
      </c>
      <c r="R856" s="29" t="str">
        <f t="shared" si="80"/>
        <v>2 Test data (Sep-Nov)</v>
      </c>
      <c r="S856" s="29">
        <f t="shared" si="81"/>
        <v>0.97740808992841244</v>
      </c>
      <c r="T856" s="29">
        <f t="shared" si="82"/>
        <v>68409.80407209332</v>
      </c>
      <c r="U856" s="2">
        <f t="shared" si="83"/>
        <v>1.142874991267058E-2</v>
      </c>
    </row>
    <row r="857" spans="1:21">
      <c r="A857">
        <v>9652</v>
      </c>
      <c r="B857" s="1">
        <v>45961</v>
      </c>
      <c r="C857">
        <v>5</v>
      </c>
      <c r="D857">
        <v>24</v>
      </c>
      <c r="E857" t="s">
        <v>7</v>
      </c>
      <c r="F857" s="3">
        <v>68835.115077942872</v>
      </c>
      <c r="G857" s="3">
        <v>57953.700000000004</v>
      </c>
      <c r="H857">
        <v>5</v>
      </c>
      <c r="I857" s="3">
        <v>10881.415077942867</v>
      </c>
      <c r="J857" s="3">
        <v>10881.415077942867</v>
      </c>
      <c r="K857" s="2">
        <v>0.18776048945870399</v>
      </c>
      <c r="L857" s="6">
        <v>0.18776048945870399</v>
      </c>
      <c r="M857" t="s">
        <v>30</v>
      </c>
      <c r="N857">
        <f>SUMIFS(Actuals!$F:$F,Actuals!$A:$A,$A857,Actuals!$D:$D,$D857,Actuals!$B:$B,EDATE($B857,-12))</f>
        <v>55769.4</v>
      </c>
      <c r="O857">
        <f>AVERAGE(SUMIFS(Actuals!$F:$F,Actuals!$A:$A,$A857,Actuals!$D:$D,$D857,Actuals!$B:$B,EOMONTH(DATE(2025,$C857-1,1),0))/SUMIFS(Actuals!$F:$F,Actuals!$A:$A,$A857,Actuals!$D:$D,$D857,Actuals!$B:$B,EOMONTH(DATE(2024,$C857-1,1),0)),
 SUMIFS(Actuals!$F:$F,Actuals!$A:$A,$A857,Actuals!$D:$D,$D857,Actuals!$B:$B,EOMONTH(DATE(2025,$C857-2,1),0))/SUMIFS(Actuals!$F:$F,Actuals!$A:$A,$A857,Actuals!$D:$D,$D857,Actuals!$B:$B,EOMONTH(DATE(2024,$C857-2,1),0)),
 SUMIFS(Actuals!$F:$F,Actuals!$A:$A,$A857,Actuals!$D:$D,$D857,Actuals!$B:$B,EOMONTH(DATE(2025,$C857-3,1),0))/SUMIFS(Actuals!$F:$F,Actuals!$A:$A,$A857,Actuals!$D:$D,$D857,Actuals!$B:$B,EOMONTH(DATE(2024,$C857-3,1),0))
)</f>
        <v>1.0620305462982542</v>
      </c>
      <c r="P857" s="29">
        <f t="shared" si="78"/>
        <v>59228.806348725862</v>
      </c>
      <c r="Q857" s="2">
        <f t="shared" si="79"/>
        <v>2.2002156009467175E-2</v>
      </c>
      <c r="R857" s="29" t="str">
        <f t="shared" si="80"/>
        <v>1 train date (May-Aug)</v>
      </c>
      <c r="S857" s="29">
        <f t="shared" si="81"/>
        <v>0.97740808992841244</v>
      </c>
      <c r="T857" s="29">
        <f t="shared" si="82"/>
        <v>67279.9983483346</v>
      </c>
      <c r="U857" s="2">
        <f t="shared" si="83"/>
        <v>0.16092671129426758</v>
      </c>
    </row>
    <row r="858" spans="1:21">
      <c r="A858">
        <v>9652</v>
      </c>
      <c r="B858" s="1">
        <v>45961</v>
      </c>
      <c r="C858">
        <v>6</v>
      </c>
      <c r="D858">
        <v>24</v>
      </c>
      <c r="E858" t="s">
        <v>7</v>
      </c>
      <c r="F858" s="3">
        <v>65727.91703128854</v>
      </c>
      <c r="G858" s="3">
        <v>57953.700000000004</v>
      </c>
      <c r="H858">
        <v>4</v>
      </c>
      <c r="I858" s="3">
        <v>7774.2170312885355</v>
      </c>
      <c r="J858" s="3">
        <v>7774.2170312885355</v>
      </c>
      <c r="K858" s="2">
        <v>0.134145309640084</v>
      </c>
      <c r="L858" s="6">
        <v>0.134145309640084</v>
      </c>
      <c r="M858" t="s">
        <v>30</v>
      </c>
      <c r="N858">
        <f>SUMIFS(Actuals!$F:$F,Actuals!$A:$A,$A858,Actuals!$D:$D,$D858,Actuals!$B:$B,EDATE($B858,-12))</f>
        <v>55769.4</v>
      </c>
      <c r="O858">
        <f>AVERAGE(SUMIFS(Actuals!$F:$F,Actuals!$A:$A,$A858,Actuals!$D:$D,$D858,Actuals!$B:$B,EOMONTH(DATE(2025,$C858-1,1),0))/SUMIFS(Actuals!$F:$F,Actuals!$A:$A,$A858,Actuals!$D:$D,$D858,Actuals!$B:$B,EOMONTH(DATE(2024,$C858-1,1),0)),
 SUMIFS(Actuals!$F:$F,Actuals!$A:$A,$A858,Actuals!$D:$D,$D858,Actuals!$B:$B,EOMONTH(DATE(2025,$C858-2,1),0))/SUMIFS(Actuals!$F:$F,Actuals!$A:$A,$A858,Actuals!$D:$D,$D858,Actuals!$B:$B,EOMONTH(DATE(2024,$C858-2,1),0)),
 SUMIFS(Actuals!$F:$F,Actuals!$A:$A,$A858,Actuals!$D:$D,$D858,Actuals!$B:$B,EOMONTH(DATE(2025,$C858-3,1),0))/SUMIFS(Actuals!$F:$F,Actuals!$A:$A,$A858,Actuals!$D:$D,$D858,Actuals!$B:$B,EOMONTH(DATE(2024,$C858-3,1),0))
)</f>
        <v>1.0594092449140529</v>
      </c>
      <c r="P858" s="29">
        <f t="shared" si="78"/>
        <v>59082.617943309779</v>
      </c>
      <c r="Q858" s="2">
        <f t="shared" si="79"/>
        <v>1.9479652607336102E-2</v>
      </c>
      <c r="R858" s="29" t="str">
        <f t="shared" si="80"/>
        <v>1 train date (May-Aug)</v>
      </c>
      <c r="S858" s="29">
        <f t="shared" si="81"/>
        <v>0.97740808992841244</v>
      </c>
      <c r="T858" s="29">
        <f t="shared" si="82"/>
        <v>64242.997840524898</v>
      </c>
      <c r="U858" s="2">
        <f t="shared" si="83"/>
        <v>0.10852280079658233</v>
      </c>
    </row>
    <row r="859" spans="1:21">
      <c r="A859">
        <v>9652</v>
      </c>
      <c r="B859" s="1">
        <v>45961</v>
      </c>
      <c r="C859">
        <v>7</v>
      </c>
      <c r="D859">
        <v>24</v>
      </c>
      <c r="E859" t="s">
        <v>7</v>
      </c>
      <c r="F859" s="3">
        <v>72900</v>
      </c>
      <c r="G859" s="3">
        <v>57953.700000000004</v>
      </c>
      <c r="H859">
        <v>3</v>
      </c>
      <c r="I859" s="3">
        <v>14946.299999999996</v>
      </c>
      <c r="J859" s="3">
        <v>14946.299999999996</v>
      </c>
      <c r="K859" s="2">
        <v>0.25790070349261601</v>
      </c>
      <c r="L859" s="6">
        <v>0.25790070349261601</v>
      </c>
      <c r="M859" t="s">
        <v>30</v>
      </c>
      <c r="N859">
        <f>SUMIFS(Actuals!$F:$F,Actuals!$A:$A,$A859,Actuals!$D:$D,$D859,Actuals!$B:$B,EDATE($B859,-12))</f>
        <v>55769.4</v>
      </c>
      <c r="O859">
        <f>AVERAGE(SUMIFS(Actuals!$F:$F,Actuals!$A:$A,$A859,Actuals!$D:$D,$D859,Actuals!$B:$B,EOMONTH(DATE(2025,$C859-1,1),0))/SUMIFS(Actuals!$F:$F,Actuals!$A:$A,$A859,Actuals!$D:$D,$D859,Actuals!$B:$B,EOMONTH(DATE(2024,$C859-1,1),0)),
 SUMIFS(Actuals!$F:$F,Actuals!$A:$A,$A859,Actuals!$D:$D,$D859,Actuals!$B:$B,EOMONTH(DATE(2025,$C859-2,1),0))/SUMIFS(Actuals!$F:$F,Actuals!$A:$A,$A859,Actuals!$D:$D,$D859,Actuals!$B:$B,EOMONTH(DATE(2024,$C859-2,1),0)),
 SUMIFS(Actuals!$F:$F,Actuals!$A:$A,$A859,Actuals!$D:$D,$D859,Actuals!$B:$B,EOMONTH(DATE(2025,$C859-3,1),0))/SUMIFS(Actuals!$F:$F,Actuals!$A:$A,$A859,Actuals!$D:$D,$D859,Actuals!$B:$B,EOMONTH(DATE(2024,$C859-3,1),0))
)</f>
        <v>1.0969986496630737</v>
      </c>
      <c r="P859" s="29">
        <f t="shared" si="78"/>
        <v>61178.956492519821</v>
      </c>
      <c r="Q859" s="2">
        <f t="shared" si="79"/>
        <v>5.5652296445607728E-2</v>
      </c>
      <c r="R859" s="29" t="str">
        <f t="shared" si="80"/>
        <v>1 train date (May-Aug)</v>
      </c>
      <c r="S859" s="29">
        <f t="shared" si="81"/>
        <v>0.97740808992841244</v>
      </c>
      <c r="T859" s="29">
        <f t="shared" si="82"/>
        <v>71253.049755781263</v>
      </c>
      <c r="U859" s="2">
        <f t="shared" si="83"/>
        <v>0.22948232392032361</v>
      </c>
    </row>
    <row r="860" spans="1:21">
      <c r="A860">
        <v>9652</v>
      </c>
      <c r="B860" s="1">
        <v>45961</v>
      </c>
      <c r="C860">
        <v>8</v>
      </c>
      <c r="D860">
        <v>24</v>
      </c>
      <c r="E860" t="s">
        <v>7</v>
      </c>
      <c r="F860" s="3">
        <v>71625.953123969652</v>
      </c>
      <c r="G860" s="3">
        <v>57953.700000000004</v>
      </c>
      <c r="H860">
        <v>2</v>
      </c>
      <c r="I860" s="3">
        <v>13672.253123969647</v>
      </c>
      <c r="J860" s="3">
        <v>13672.253123969647</v>
      </c>
      <c r="K860" s="2">
        <v>0.23591682884733201</v>
      </c>
      <c r="L860" s="6">
        <v>0.23591682884733201</v>
      </c>
      <c r="M860" t="s">
        <v>30</v>
      </c>
      <c r="N860">
        <f>SUMIFS(Actuals!$F:$F,Actuals!$A:$A,$A860,Actuals!$D:$D,$D860,Actuals!$B:$B,EDATE($B860,-12))</f>
        <v>55769.4</v>
      </c>
      <c r="O860">
        <f>AVERAGE(SUMIFS(Actuals!$F:$F,Actuals!$A:$A,$A860,Actuals!$D:$D,$D860,Actuals!$B:$B,EOMONTH(DATE(2025,$C860-1,1),0))/SUMIFS(Actuals!$F:$F,Actuals!$A:$A,$A860,Actuals!$D:$D,$D860,Actuals!$B:$B,EOMONTH(DATE(2024,$C860-1,1),0)),
 SUMIFS(Actuals!$F:$F,Actuals!$A:$A,$A860,Actuals!$D:$D,$D860,Actuals!$B:$B,EOMONTH(DATE(2025,$C860-2,1),0))/SUMIFS(Actuals!$F:$F,Actuals!$A:$A,$A860,Actuals!$D:$D,$D860,Actuals!$B:$B,EOMONTH(DATE(2024,$C860-2,1),0)),
 SUMIFS(Actuals!$F:$F,Actuals!$A:$A,$A860,Actuals!$D:$D,$D860,Actuals!$B:$B,EOMONTH(DATE(2025,$C860-3,1),0))/SUMIFS(Actuals!$F:$F,Actuals!$A:$A,$A860,Actuals!$D:$D,$D860,Actuals!$B:$B,EOMONTH(DATE(2024,$C860-3,1),0))
)</f>
        <v>0.97557380999070265</v>
      </c>
      <c r="P860" s="29">
        <f t="shared" si="78"/>
        <v>54407.166038895492</v>
      </c>
      <c r="Q860" s="2">
        <f t="shared" si="79"/>
        <v>6.1195988540930307E-2</v>
      </c>
      <c r="R860" s="29" t="str">
        <f t="shared" si="80"/>
        <v>1 train date (May-Aug)</v>
      </c>
      <c r="S860" s="29">
        <f t="shared" si="81"/>
        <v>0.97740808992841244</v>
      </c>
      <c r="T860" s="29">
        <f t="shared" si="82"/>
        <v>70007.786032201184</v>
      </c>
      <c r="U860" s="2">
        <f t="shared" si="83"/>
        <v>0.20799510699405177</v>
      </c>
    </row>
    <row r="861" spans="1:21">
      <c r="A861">
        <v>9652</v>
      </c>
      <c r="B861" s="1">
        <v>45961</v>
      </c>
      <c r="C861">
        <v>9</v>
      </c>
      <c r="D861">
        <v>24</v>
      </c>
      <c r="E861" t="s">
        <v>7</v>
      </c>
      <c r="F861" s="3">
        <v>71078.161999433811</v>
      </c>
      <c r="G861" s="3">
        <v>57953.700000000004</v>
      </c>
      <c r="H861">
        <v>1</v>
      </c>
      <c r="I861" s="3">
        <v>13124.461999433806</v>
      </c>
      <c r="J861" s="3">
        <v>13124.461999433806</v>
      </c>
      <c r="K861" s="2">
        <v>0.22646460880726901</v>
      </c>
      <c r="L861" s="6">
        <v>0.22646460880726901</v>
      </c>
      <c r="M861" t="s">
        <v>30</v>
      </c>
      <c r="N861">
        <f>SUMIFS(Actuals!$F:$F,Actuals!$A:$A,$A861,Actuals!$D:$D,$D861,Actuals!$B:$B,EDATE($B861,-12))</f>
        <v>55769.4</v>
      </c>
      <c r="O861">
        <f>AVERAGE(SUMIFS(Actuals!$F:$F,Actuals!$A:$A,$A861,Actuals!$D:$D,$D861,Actuals!$B:$B,EOMONTH(DATE(2025,$C861-1,1),0))/SUMIFS(Actuals!$F:$F,Actuals!$A:$A,$A861,Actuals!$D:$D,$D861,Actuals!$B:$B,EOMONTH(DATE(2024,$C861-1,1),0)),
 SUMIFS(Actuals!$F:$F,Actuals!$A:$A,$A861,Actuals!$D:$D,$D861,Actuals!$B:$B,EOMONTH(DATE(2025,$C861-2,1),0))/SUMIFS(Actuals!$F:$F,Actuals!$A:$A,$A861,Actuals!$D:$D,$D861,Actuals!$B:$B,EOMONTH(DATE(2024,$C861-2,1),0)),
 SUMIFS(Actuals!$F:$F,Actuals!$A:$A,$A861,Actuals!$D:$D,$D861,Actuals!$B:$B,EOMONTH(DATE(2025,$C861-3,1),0))/SUMIFS(Actuals!$F:$F,Actuals!$A:$A,$A861,Actuals!$D:$D,$D861,Actuals!$B:$B,EOMONTH(DATE(2024,$C861-3,1),0))
)</f>
        <v>0.97086774078642846</v>
      </c>
      <c r="P861" s="29">
        <f t="shared" si="78"/>
        <v>54144.711383014648</v>
      </c>
      <c r="Q861" s="2">
        <f t="shared" si="79"/>
        <v>6.5724683962980035E-2</v>
      </c>
      <c r="R861" s="29" t="str">
        <f t="shared" si="80"/>
        <v>2 Test data (Sep-Nov)</v>
      </c>
      <c r="S861" s="29">
        <f t="shared" si="81"/>
        <v>0.97740808992841244</v>
      </c>
      <c r="T861" s="29">
        <f t="shared" si="82"/>
        <v>69472.370555488873</v>
      </c>
      <c r="U861" s="2">
        <f t="shared" si="83"/>
        <v>0.19875643065911008</v>
      </c>
    </row>
    <row r="862" spans="1:21">
      <c r="A862">
        <v>9652</v>
      </c>
      <c r="B862" s="1">
        <v>45961</v>
      </c>
      <c r="C862">
        <v>10</v>
      </c>
      <c r="D862">
        <v>24</v>
      </c>
      <c r="E862" t="s">
        <v>7</v>
      </c>
      <c r="F862" s="3">
        <v>70718.637658942927</v>
      </c>
      <c r="G862" s="3">
        <v>57953.700000000004</v>
      </c>
      <c r="H862">
        <v>0</v>
      </c>
      <c r="I862" s="3">
        <v>12764.937658942923</v>
      </c>
      <c r="J862" s="3">
        <v>12764.937658942923</v>
      </c>
      <c r="K862" s="2">
        <v>0.22026096105931001</v>
      </c>
      <c r="L862" s="6">
        <v>0.22026096105931001</v>
      </c>
      <c r="M862" t="s">
        <v>30</v>
      </c>
      <c r="N862">
        <f>SUMIFS(Actuals!$F:$F,Actuals!$A:$A,$A862,Actuals!$D:$D,$D862,Actuals!$B:$B,EDATE($B862,-12))</f>
        <v>55769.4</v>
      </c>
      <c r="O862">
        <f>AVERAGE(SUMIFS(Actuals!$F:$F,Actuals!$A:$A,$A862,Actuals!$D:$D,$D862,Actuals!$B:$B,EOMONTH(DATE(2025,$C862-1,1),0))/SUMIFS(Actuals!$F:$F,Actuals!$A:$A,$A862,Actuals!$D:$D,$D862,Actuals!$B:$B,EOMONTH(DATE(2024,$C862-1,1),0)),
 SUMIFS(Actuals!$F:$F,Actuals!$A:$A,$A862,Actuals!$D:$D,$D862,Actuals!$B:$B,EOMONTH(DATE(2025,$C862-2,1),0))/SUMIFS(Actuals!$F:$F,Actuals!$A:$A,$A862,Actuals!$D:$D,$D862,Actuals!$B:$B,EOMONTH(DATE(2024,$C862-2,1),0)),
 SUMIFS(Actuals!$F:$F,Actuals!$A:$A,$A862,Actuals!$D:$D,$D862,Actuals!$B:$B,EOMONTH(DATE(2025,$C862-3,1),0))/SUMIFS(Actuals!$F:$F,Actuals!$A:$A,$A862,Actuals!$D:$D,$D862,Actuals!$B:$B,EOMONTH(DATE(2024,$C862-3,1),0))
)</f>
        <v>0.95815816392520914</v>
      </c>
      <c r="P862" s="29">
        <f t="shared" si="78"/>
        <v>53435.905907210559</v>
      </c>
      <c r="Q862" s="2">
        <f t="shared" si="79"/>
        <v>7.7955231379350148E-2</v>
      </c>
      <c r="R862" s="29" t="str">
        <f t="shared" si="80"/>
        <v>2 Test data (Sep-Nov)</v>
      </c>
      <c r="S862" s="29">
        <f t="shared" si="81"/>
        <v>0.97740808992841244</v>
      </c>
      <c r="T862" s="29">
        <f t="shared" si="82"/>
        <v>69120.968556566906</v>
      </c>
      <c r="U862" s="2">
        <f t="shared" si="83"/>
        <v>0.19269293516318892</v>
      </c>
    </row>
    <row r="863" spans="1:21">
      <c r="A863">
        <v>9652</v>
      </c>
      <c r="B863" s="1">
        <v>45991</v>
      </c>
      <c r="C863">
        <v>5</v>
      </c>
      <c r="D863">
        <v>24</v>
      </c>
      <c r="E863" t="s">
        <v>7</v>
      </c>
      <c r="F863" s="3">
        <v>67630.500564078859</v>
      </c>
      <c r="G863" s="3">
        <v>61426.8</v>
      </c>
      <c r="H863">
        <v>6</v>
      </c>
      <c r="I863" s="3">
        <v>6203.7005640788557</v>
      </c>
      <c r="J863" s="3">
        <v>6203.7005640788557</v>
      </c>
      <c r="K863" s="2">
        <v>0.100993386666388</v>
      </c>
      <c r="L863" s="6">
        <v>0.100993386666388</v>
      </c>
      <c r="M863" t="s">
        <v>30</v>
      </c>
      <c r="N863">
        <f>SUMIFS(Actuals!$F:$F,Actuals!$A:$A,$A863,Actuals!$D:$D,$D863,Actuals!$B:$B,EDATE($B863,-12))</f>
        <v>51525</v>
      </c>
      <c r="O863">
        <f>AVERAGE(SUMIFS(Actuals!$F:$F,Actuals!$A:$A,$A863,Actuals!$D:$D,$D863,Actuals!$B:$B,EOMONTH(DATE(2025,$C863-1,1),0))/SUMIFS(Actuals!$F:$F,Actuals!$A:$A,$A863,Actuals!$D:$D,$D863,Actuals!$B:$B,EOMONTH(DATE(2024,$C863-1,1),0)),
 SUMIFS(Actuals!$F:$F,Actuals!$A:$A,$A863,Actuals!$D:$D,$D863,Actuals!$B:$B,EOMONTH(DATE(2025,$C863-2,1),0))/SUMIFS(Actuals!$F:$F,Actuals!$A:$A,$A863,Actuals!$D:$D,$D863,Actuals!$B:$B,EOMONTH(DATE(2024,$C863-2,1),0)),
 SUMIFS(Actuals!$F:$F,Actuals!$A:$A,$A863,Actuals!$D:$D,$D863,Actuals!$B:$B,EOMONTH(DATE(2025,$C863-3,1),0))/SUMIFS(Actuals!$F:$F,Actuals!$A:$A,$A863,Actuals!$D:$D,$D863,Actuals!$B:$B,EOMONTH(DATE(2024,$C863-3,1),0))
)</f>
        <v>1.0620305462982542</v>
      </c>
      <c r="P863" s="29">
        <f t="shared" si="78"/>
        <v>54721.123898017548</v>
      </c>
      <c r="Q863" s="2">
        <f t="shared" si="79"/>
        <v>0.10916531712513845</v>
      </c>
      <c r="R863" s="29" t="str">
        <f t="shared" si="80"/>
        <v>1 train date (May-Aug)</v>
      </c>
      <c r="S863" s="29">
        <f t="shared" si="81"/>
        <v>0.97740808992841244</v>
      </c>
      <c r="T863" s="29">
        <f t="shared" si="82"/>
        <v>66102.598377238741</v>
      </c>
      <c r="U863" s="2">
        <f t="shared" si="83"/>
        <v>7.6119843085407965E-2</v>
      </c>
    </row>
    <row r="864" spans="1:21">
      <c r="A864">
        <v>9652</v>
      </c>
      <c r="B864" s="1">
        <v>45991</v>
      </c>
      <c r="C864">
        <v>6</v>
      </c>
      <c r="D864">
        <v>24</v>
      </c>
      <c r="E864" t="s">
        <v>7</v>
      </c>
      <c r="F864" s="3">
        <v>69859.177520009762</v>
      </c>
      <c r="G864" s="3">
        <v>61426.8</v>
      </c>
      <c r="H864">
        <v>5</v>
      </c>
      <c r="I864" s="3">
        <v>8432.3775200097589</v>
      </c>
      <c r="J864" s="3">
        <v>8432.3775200097589</v>
      </c>
      <c r="K864" s="2">
        <v>0.137275220587915</v>
      </c>
      <c r="L864" s="6">
        <v>0.137275220587915</v>
      </c>
      <c r="M864" t="s">
        <v>30</v>
      </c>
      <c r="N864">
        <f>SUMIFS(Actuals!$F:$F,Actuals!$A:$A,$A864,Actuals!$D:$D,$D864,Actuals!$B:$B,EDATE($B864,-12))</f>
        <v>51525</v>
      </c>
      <c r="O864">
        <f>AVERAGE(SUMIFS(Actuals!$F:$F,Actuals!$A:$A,$A864,Actuals!$D:$D,$D864,Actuals!$B:$B,EOMONTH(DATE(2025,$C864-1,1),0))/SUMIFS(Actuals!$F:$F,Actuals!$A:$A,$A864,Actuals!$D:$D,$D864,Actuals!$B:$B,EOMONTH(DATE(2024,$C864-1,1),0)),
 SUMIFS(Actuals!$F:$F,Actuals!$A:$A,$A864,Actuals!$D:$D,$D864,Actuals!$B:$B,EOMONTH(DATE(2025,$C864-2,1),0))/SUMIFS(Actuals!$F:$F,Actuals!$A:$A,$A864,Actuals!$D:$D,$D864,Actuals!$B:$B,EOMONTH(DATE(2024,$C864-2,1),0)),
 SUMIFS(Actuals!$F:$F,Actuals!$A:$A,$A864,Actuals!$D:$D,$D864,Actuals!$B:$B,EOMONTH(DATE(2025,$C864-3,1),0))/SUMIFS(Actuals!$F:$F,Actuals!$A:$A,$A864,Actuals!$D:$D,$D864,Actuals!$B:$B,EOMONTH(DATE(2024,$C864-3,1),0))
)</f>
        <v>1.0594092449140529</v>
      </c>
      <c r="P864" s="29">
        <f t="shared" si="78"/>
        <v>54586.061344196576</v>
      </c>
      <c r="Q864" s="2">
        <f t="shared" si="79"/>
        <v>0.11136407326775001</v>
      </c>
      <c r="R864" s="29" t="str">
        <f t="shared" si="80"/>
        <v>1 train date (May-Aug)</v>
      </c>
      <c r="S864" s="29">
        <f t="shared" si="81"/>
        <v>0.97740808992841244</v>
      </c>
      <c r="T864" s="29">
        <f t="shared" si="82"/>
        <v>68280.925263802623</v>
      </c>
      <c r="U864" s="2">
        <f t="shared" si="83"/>
        <v>0.11158200107774814</v>
      </c>
    </row>
    <row r="865" spans="1:21">
      <c r="A865">
        <v>9652</v>
      </c>
      <c r="B865" s="1">
        <v>45991</v>
      </c>
      <c r="C865">
        <v>7</v>
      </c>
      <c r="D865">
        <v>24</v>
      </c>
      <c r="E865" t="s">
        <v>7</v>
      </c>
      <c r="F865" s="3">
        <v>75150</v>
      </c>
      <c r="G865" s="3">
        <v>61426.8</v>
      </c>
      <c r="H865">
        <v>4</v>
      </c>
      <c r="I865" s="3">
        <v>13723.199999999997</v>
      </c>
      <c r="J865" s="3">
        <v>13723.199999999997</v>
      </c>
      <c r="K865" s="2">
        <v>0.22340737267772401</v>
      </c>
      <c r="L865" s="6">
        <v>0.22340737267772401</v>
      </c>
      <c r="M865" t="s">
        <v>30</v>
      </c>
      <c r="N865">
        <f>SUMIFS(Actuals!$F:$F,Actuals!$A:$A,$A865,Actuals!$D:$D,$D865,Actuals!$B:$B,EDATE($B865,-12))</f>
        <v>51525</v>
      </c>
      <c r="O865">
        <f>AVERAGE(SUMIFS(Actuals!$F:$F,Actuals!$A:$A,$A865,Actuals!$D:$D,$D865,Actuals!$B:$B,EOMONTH(DATE(2025,$C865-1,1),0))/SUMIFS(Actuals!$F:$F,Actuals!$A:$A,$A865,Actuals!$D:$D,$D865,Actuals!$B:$B,EOMONTH(DATE(2024,$C865-1,1),0)),
 SUMIFS(Actuals!$F:$F,Actuals!$A:$A,$A865,Actuals!$D:$D,$D865,Actuals!$B:$B,EOMONTH(DATE(2025,$C865-2,1),0))/SUMIFS(Actuals!$F:$F,Actuals!$A:$A,$A865,Actuals!$D:$D,$D865,Actuals!$B:$B,EOMONTH(DATE(2024,$C865-2,1),0)),
 SUMIFS(Actuals!$F:$F,Actuals!$A:$A,$A865,Actuals!$D:$D,$D865,Actuals!$B:$B,EOMONTH(DATE(2025,$C865-3,1),0))/SUMIFS(Actuals!$F:$F,Actuals!$A:$A,$A865,Actuals!$D:$D,$D865,Actuals!$B:$B,EOMONTH(DATE(2024,$C865-3,1),0))
)</f>
        <v>1.0969986496630737</v>
      </c>
      <c r="P865" s="29">
        <f t="shared" si="78"/>
        <v>56522.855423889872</v>
      </c>
      <c r="Q865" s="2">
        <f t="shared" si="79"/>
        <v>7.9833958078723469E-2</v>
      </c>
      <c r="R865" s="29" t="str">
        <f t="shared" si="80"/>
        <v>1 train date (May-Aug)</v>
      </c>
      <c r="S865" s="29">
        <f t="shared" si="81"/>
        <v>0.97740808992841244</v>
      </c>
      <c r="T865" s="29">
        <f t="shared" si="82"/>
        <v>73452.217958120193</v>
      </c>
      <c r="U865" s="2">
        <f t="shared" si="83"/>
        <v>0.1957682633332713</v>
      </c>
    </row>
    <row r="866" spans="1:21">
      <c r="A866">
        <v>9652</v>
      </c>
      <c r="B866" s="1">
        <v>45991</v>
      </c>
      <c r="C866">
        <v>8</v>
      </c>
      <c r="D866">
        <v>24</v>
      </c>
      <c r="E866" t="s">
        <v>7</v>
      </c>
      <c r="F866" s="3">
        <v>74965.784467904901</v>
      </c>
      <c r="G866" s="3">
        <v>61426.8</v>
      </c>
      <c r="H866">
        <v>3</v>
      </c>
      <c r="I866" s="3">
        <v>13538.984467904898</v>
      </c>
      <c r="J866" s="3">
        <v>13538.984467904898</v>
      </c>
      <c r="K866" s="2">
        <v>0.22040842869732599</v>
      </c>
      <c r="L866" s="6">
        <v>0.22040842869732599</v>
      </c>
      <c r="M866" t="s">
        <v>30</v>
      </c>
      <c r="N866">
        <f>SUMIFS(Actuals!$F:$F,Actuals!$A:$A,$A866,Actuals!$D:$D,$D866,Actuals!$B:$B,EDATE($B866,-12))</f>
        <v>51525</v>
      </c>
      <c r="O866">
        <f>AVERAGE(SUMIFS(Actuals!$F:$F,Actuals!$A:$A,$A866,Actuals!$D:$D,$D866,Actuals!$B:$B,EOMONTH(DATE(2025,$C866-1,1),0))/SUMIFS(Actuals!$F:$F,Actuals!$A:$A,$A866,Actuals!$D:$D,$D866,Actuals!$B:$B,EOMONTH(DATE(2024,$C866-1,1),0)),
 SUMIFS(Actuals!$F:$F,Actuals!$A:$A,$A866,Actuals!$D:$D,$D866,Actuals!$B:$B,EOMONTH(DATE(2025,$C866-2,1),0))/SUMIFS(Actuals!$F:$F,Actuals!$A:$A,$A866,Actuals!$D:$D,$D866,Actuals!$B:$B,EOMONTH(DATE(2024,$C866-2,1),0)),
 SUMIFS(Actuals!$F:$F,Actuals!$A:$A,$A866,Actuals!$D:$D,$D866,Actuals!$B:$B,EOMONTH(DATE(2025,$C866-3,1),0))/SUMIFS(Actuals!$F:$F,Actuals!$A:$A,$A866,Actuals!$D:$D,$D866,Actuals!$B:$B,EOMONTH(DATE(2024,$C866-3,1),0))
)</f>
        <v>0.97557380999070265</v>
      </c>
      <c r="P866" s="29">
        <f t="shared" si="78"/>
        <v>50266.440559770956</v>
      </c>
      <c r="Q866" s="2">
        <f t="shared" si="79"/>
        <v>0.18168550926027477</v>
      </c>
      <c r="R866" s="29" t="str">
        <f t="shared" si="80"/>
        <v>1 train date (May-Aug)</v>
      </c>
      <c r="S866" s="29">
        <f t="shared" si="81"/>
        <v>0.97740808992841244</v>
      </c>
      <c r="T866" s="29">
        <f t="shared" si="82"/>
        <v>73272.164206759975</v>
      </c>
      <c r="U866" s="2">
        <f t="shared" si="83"/>
        <v>0.19283707122558838</v>
      </c>
    </row>
    <row r="867" spans="1:21">
      <c r="A867">
        <v>9652</v>
      </c>
      <c r="B867" s="1">
        <v>45991</v>
      </c>
      <c r="C867">
        <v>9</v>
      </c>
      <c r="D867">
        <v>24</v>
      </c>
      <c r="E867" t="s">
        <v>7</v>
      </c>
      <c r="F867" s="3">
        <v>74413.009709495673</v>
      </c>
      <c r="G867" s="3">
        <v>61426.8</v>
      </c>
      <c r="H867">
        <v>2</v>
      </c>
      <c r="I867" s="3">
        <v>12986.20970949567</v>
      </c>
      <c r="J867" s="3">
        <v>12986.20970949567</v>
      </c>
      <c r="K867" s="2">
        <v>0.21140951033580899</v>
      </c>
      <c r="L867" s="6">
        <v>0.21140951033580899</v>
      </c>
      <c r="M867" t="s">
        <v>30</v>
      </c>
      <c r="N867">
        <f>SUMIFS(Actuals!$F:$F,Actuals!$A:$A,$A867,Actuals!$D:$D,$D867,Actuals!$B:$B,EDATE($B867,-12))</f>
        <v>51525</v>
      </c>
      <c r="O867">
        <f>AVERAGE(SUMIFS(Actuals!$F:$F,Actuals!$A:$A,$A867,Actuals!$D:$D,$D867,Actuals!$B:$B,EOMONTH(DATE(2025,$C867-1,1),0))/SUMIFS(Actuals!$F:$F,Actuals!$A:$A,$A867,Actuals!$D:$D,$D867,Actuals!$B:$B,EOMONTH(DATE(2024,$C867-1,1),0)),
 SUMIFS(Actuals!$F:$F,Actuals!$A:$A,$A867,Actuals!$D:$D,$D867,Actuals!$B:$B,EOMONTH(DATE(2025,$C867-2,1),0))/SUMIFS(Actuals!$F:$F,Actuals!$A:$A,$A867,Actuals!$D:$D,$D867,Actuals!$B:$B,EOMONTH(DATE(2024,$C867-2,1),0)),
 SUMIFS(Actuals!$F:$F,Actuals!$A:$A,$A867,Actuals!$D:$D,$D867,Actuals!$B:$B,EOMONTH(DATE(2025,$C867-3,1),0))/SUMIFS(Actuals!$F:$F,Actuals!$A:$A,$A867,Actuals!$D:$D,$D867,Actuals!$B:$B,EOMONTH(DATE(2024,$C867-3,1),0))
)</f>
        <v>0.97086774078642846</v>
      </c>
      <c r="P867" s="29">
        <f t="shared" si="78"/>
        <v>50023.960344020728</v>
      </c>
      <c r="Q867" s="2">
        <f t="shared" si="79"/>
        <v>0.18563297544360563</v>
      </c>
      <c r="R867" s="29" t="str">
        <f t="shared" si="80"/>
        <v>2 Test data (Sep-Nov)</v>
      </c>
      <c r="S867" s="29">
        <f t="shared" si="81"/>
        <v>0.97740808992841244</v>
      </c>
      <c r="T867" s="29">
        <f t="shared" si="82"/>
        <v>72731.877685982574</v>
      </c>
      <c r="U867" s="2">
        <f t="shared" si="83"/>
        <v>0.18404145561843643</v>
      </c>
    </row>
    <row r="868" spans="1:21">
      <c r="A868">
        <v>9652</v>
      </c>
      <c r="B868" s="1">
        <v>45991</v>
      </c>
      <c r="C868">
        <v>10</v>
      </c>
      <c r="D868">
        <v>24</v>
      </c>
      <c r="E868" t="s">
        <v>7</v>
      </c>
      <c r="F868" s="3">
        <v>74044.33565493401</v>
      </c>
      <c r="G868" s="3">
        <v>61426.8</v>
      </c>
      <c r="H868">
        <v>1</v>
      </c>
      <c r="I868" s="3">
        <v>12617.535654934007</v>
      </c>
      <c r="J868" s="3">
        <v>12617.535654934007</v>
      </c>
      <c r="K868" s="2">
        <v>0.20540766660373</v>
      </c>
      <c r="L868" s="6">
        <v>0.20540766660373</v>
      </c>
      <c r="M868" t="s">
        <v>30</v>
      </c>
      <c r="N868">
        <f>SUMIFS(Actuals!$F:$F,Actuals!$A:$A,$A868,Actuals!$D:$D,$D868,Actuals!$B:$B,EDATE($B868,-12))</f>
        <v>51525</v>
      </c>
      <c r="O868">
        <f>AVERAGE(SUMIFS(Actuals!$F:$F,Actuals!$A:$A,$A868,Actuals!$D:$D,$D868,Actuals!$B:$B,EOMONTH(DATE(2025,$C868-1,1),0))/SUMIFS(Actuals!$F:$F,Actuals!$A:$A,$A868,Actuals!$D:$D,$D868,Actuals!$B:$B,EOMONTH(DATE(2024,$C868-1,1),0)),
 SUMIFS(Actuals!$F:$F,Actuals!$A:$A,$A868,Actuals!$D:$D,$D868,Actuals!$B:$B,EOMONTH(DATE(2025,$C868-2,1),0))/SUMIFS(Actuals!$F:$F,Actuals!$A:$A,$A868,Actuals!$D:$D,$D868,Actuals!$B:$B,EOMONTH(DATE(2024,$C868-2,1),0)),
 SUMIFS(Actuals!$F:$F,Actuals!$A:$A,$A868,Actuals!$D:$D,$D868,Actuals!$B:$B,EOMONTH(DATE(2025,$C868-3,1),0))/SUMIFS(Actuals!$F:$F,Actuals!$A:$A,$A868,Actuals!$D:$D,$D868,Actuals!$B:$B,EOMONTH(DATE(2024,$C868-3,1),0))
)</f>
        <v>0.95815816392520914</v>
      </c>
      <c r="P868" s="29">
        <f t="shared" si="78"/>
        <v>49369.099396246398</v>
      </c>
      <c r="Q868" s="2">
        <f t="shared" si="79"/>
        <v>0.19629380992911244</v>
      </c>
      <c r="R868" s="29" t="str">
        <f t="shared" si="80"/>
        <v>2 Test data (Sep-Nov)</v>
      </c>
      <c r="S868" s="29">
        <f t="shared" si="81"/>
        <v>0.97740808992841244</v>
      </c>
      <c r="T868" s="29">
        <f t="shared" si="82"/>
        <v>72371.532682507299</v>
      </c>
      <c r="U868" s="2">
        <f t="shared" si="83"/>
        <v>0.17817520500021644</v>
      </c>
    </row>
    <row r="869" spans="1:21">
      <c r="A869">
        <v>9652</v>
      </c>
      <c r="B869" s="1">
        <v>45991</v>
      </c>
      <c r="C869">
        <v>11</v>
      </c>
      <c r="D869">
        <v>24</v>
      </c>
      <c r="E869" t="s">
        <v>7</v>
      </c>
      <c r="F869" s="3">
        <v>63227.700000000004</v>
      </c>
      <c r="G869" s="3">
        <v>61426.8</v>
      </c>
      <c r="H869">
        <v>0</v>
      </c>
      <c r="I869" s="3">
        <v>1800.9000000000015</v>
      </c>
      <c r="J869" s="3">
        <v>1800.9000000000015</v>
      </c>
      <c r="K869" s="2">
        <v>2.93178221883608E-2</v>
      </c>
      <c r="L869" s="6">
        <v>2.93178221883608E-2</v>
      </c>
      <c r="M869" t="s">
        <v>30</v>
      </c>
      <c r="N869">
        <f>SUMIFS(Actuals!$F:$F,Actuals!$A:$A,$A869,Actuals!$D:$D,$D869,Actuals!$B:$B,EDATE($B869,-12))</f>
        <v>51525</v>
      </c>
      <c r="O869">
        <f>AVERAGE(SUMIFS(Actuals!$F:$F,Actuals!$A:$A,$A869,Actuals!$D:$D,$D869,Actuals!$B:$B,EOMONTH(DATE(2025,$C869-1,1),0))/SUMIFS(Actuals!$F:$F,Actuals!$A:$A,$A869,Actuals!$D:$D,$D869,Actuals!$B:$B,EOMONTH(DATE(2024,$C869-1,1),0)),
 SUMIFS(Actuals!$F:$F,Actuals!$A:$A,$A869,Actuals!$D:$D,$D869,Actuals!$B:$B,EOMONTH(DATE(2025,$C869-2,1),0))/SUMIFS(Actuals!$F:$F,Actuals!$A:$A,$A869,Actuals!$D:$D,$D869,Actuals!$B:$B,EOMONTH(DATE(2024,$C869-2,1),0)),
 SUMIFS(Actuals!$F:$F,Actuals!$A:$A,$A869,Actuals!$D:$D,$D869,Actuals!$B:$B,EOMONTH(DATE(2025,$C869-3,1),0))/SUMIFS(Actuals!$F:$F,Actuals!$A:$A,$A869,Actuals!$D:$D,$D869,Actuals!$B:$B,EOMONTH(DATE(2024,$C869-3,1),0))
)</f>
        <v>1.0325548976049648</v>
      </c>
      <c r="P869" s="29">
        <f t="shared" si="78"/>
        <v>53202.39109909581</v>
      </c>
      <c r="Q869" s="2">
        <f t="shared" si="79"/>
        <v>0.13388958729584144</v>
      </c>
      <c r="R869" s="29" t="str">
        <f t="shared" si="80"/>
        <v>2 Test data (Sep-Nov)</v>
      </c>
      <c r="S869" s="29">
        <f t="shared" si="81"/>
        <v>0.97740808992841244</v>
      </c>
      <c r="T869" s="29">
        <f t="shared" si="82"/>
        <v>61799.265487566685</v>
      </c>
      <c r="U869" s="2">
        <f t="shared" si="83"/>
        <v>6.0635665143989586E-3</v>
      </c>
    </row>
    <row r="870" spans="1:21">
      <c r="A870">
        <v>9656</v>
      </c>
      <c r="B870" s="1">
        <v>45808</v>
      </c>
      <c r="C870">
        <v>5</v>
      </c>
      <c r="D870">
        <v>24</v>
      </c>
      <c r="E870" t="s">
        <v>7</v>
      </c>
      <c r="F870" s="3">
        <v>814812.33088240272</v>
      </c>
      <c r="G870" s="3">
        <v>818352</v>
      </c>
      <c r="H870">
        <v>0</v>
      </c>
      <c r="I870" s="3">
        <v>-3539.669117597281</v>
      </c>
      <c r="J870" s="3">
        <v>3539.669117597281</v>
      </c>
      <c r="K870" s="2">
        <v>4.3253625794245996E-3</v>
      </c>
      <c r="L870" s="6">
        <v>-4.3253625794245996E-3</v>
      </c>
      <c r="M870" t="s">
        <v>32</v>
      </c>
      <c r="N870">
        <f>SUMIFS(Actuals!$F:$F,Actuals!$A:$A,$A870,Actuals!$D:$D,$D870,Actuals!$B:$B,EDATE($B870,-12))</f>
        <v>821568.6</v>
      </c>
      <c r="O870">
        <f>AVERAGE(SUMIFS(Actuals!$F:$F,Actuals!$A:$A,$A870,Actuals!$D:$D,$D870,Actuals!$B:$B,EOMONTH(DATE(2025,$C870-1,1),0))/SUMIFS(Actuals!$F:$F,Actuals!$A:$A,$A870,Actuals!$D:$D,$D870,Actuals!$B:$B,EOMONTH(DATE(2024,$C870-1,1),0)),
 SUMIFS(Actuals!$F:$F,Actuals!$A:$A,$A870,Actuals!$D:$D,$D870,Actuals!$B:$B,EOMONTH(DATE(2025,$C870-2,1),0))/SUMIFS(Actuals!$F:$F,Actuals!$A:$A,$A870,Actuals!$D:$D,$D870,Actuals!$B:$B,EOMONTH(DATE(2024,$C870-2,1),0)),
 SUMIFS(Actuals!$F:$F,Actuals!$A:$A,$A870,Actuals!$D:$D,$D870,Actuals!$B:$B,EOMONTH(DATE(2025,$C870-3,1),0))/SUMIFS(Actuals!$F:$F,Actuals!$A:$A,$A870,Actuals!$D:$D,$D870,Actuals!$B:$B,EOMONTH(DATE(2024,$C870-3,1),0))
)</f>
        <v>1.0756983509185789</v>
      </c>
      <c r="P870" s="29">
        <f t="shared" si="78"/>
        <v>883759.9881864856</v>
      </c>
      <c r="Q870" s="2">
        <f t="shared" si="79"/>
        <v>7.9926471966202312E-2</v>
      </c>
      <c r="R870" s="29" t="str">
        <f t="shared" si="80"/>
        <v>1 train date (May-Aug)</v>
      </c>
      <c r="S870" s="29">
        <f t="shared" si="81"/>
        <v>1.0196167866584092</v>
      </c>
      <c r="T870" s="29">
        <f t="shared" si="82"/>
        <v>830796.33054396394</v>
      </c>
      <c r="U870" s="2">
        <f t="shared" si="83"/>
        <v>1.5206574364043757E-2</v>
      </c>
    </row>
    <row r="871" spans="1:21">
      <c r="A871">
        <v>9656</v>
      </c>
      <c r="B871" s="1">
        <v>45838</v>
      </c>
      <c r="C871">
        <v>5</v>
      </c>
      <c r="D871">
        <v>24</v>
      </c>
      <c r="E871" t="s">
        <v>7</v>
      </c>
      <c r="F871" s="3">
        <v>947727.06439354701</v>
      </c>
      <c r="G871" s="3">
        <v>818533.8</v>
      </c>
      <c r="H871">
        <v>1</v>
      </c>
      <c r="I871" s="3">
        <v>129193.26439354697</v>
      </c>
      <c r="J871" s="3">
        <v>129193.26439354697</v>
      </c>
      <c r="K871" s="2">
        <v>0.157834978095647</v>
      </c>
      <c r="L871" s="6">
        <v>0.157834978095647</v>
      </c>
      <c r="M871" t="s">
        <v>32</v>
      </c>
      <c r="N871">
        <f>SUMIFS(Actuals!$F:$F,Actuals!$A:$A,$A871,Actuals!$D:$D,$D871,Actuals!$B:$B,EDATE($B871,-12))</f>
        <v>799596</v>
      </c>
      <c r="O871">
        <f>AVERAGE(SUMIFS(Actuals!$F:$F,Actuals!$A:$A,$A871,Actuals!$D:$D,$D871,Actuals!$B:$B,EOMONTH(DATE(2025,$C871-1,1),0))/SUMIFS(Actuals!$F:$F,Actuals!$A:$A,$A871,Actuals!$D:$D,$D871,Actuals!$B:$B,EOMONTH(DATE(2024,$C871-1,1),0)),
 SUMIFS(Actuals!$F:$F,Actuals!$A:$A,$A871,Actuals!$D:$D,$D871,Actuals!$B:$B,EOMONTH(DATE(2025,$C871-2,1),0))/SUMIFS(Actuals!$F:$F,Actuals!$A:$A,$A871,Actuals!$D:$D,$D871,Actuals!$B:$B,EOMONTH(DATE(2024,$C871-2,1),0)),
 SUMIFS(Actuals!$F:$F,Actuals!$A:$A,$A871,Actuals!$D:$D,$D871,Actuals!$B:$B,EOMONTH(DATE(2025,$C871-3,1),0))/SUMIFS(Actuals!$F:$F,Actuals!$A:$A,$A871,Actuals!$D:$D,$D871,Actuals!$B:$B,EOMONTH(DATE(2024,$C871-3,1),0))
)</f>
        <v>1.0756983509185789</v>
      </c>
      <c r="P871" s="29">
        <f t="shared" si="78"/>
        <v>860124.098601092</v>
      </c>
      <c r="Q871" s="2">
        <f t="shared" si="79"/>
        <v>5.0810728403753093E-2</v>
      </c>
      <c r="R871" s="29" t="str">
        <f t="shared" si="80"/>
        <v>1 train date (May-Aug)</v>
      </c>
      <c r="S871" s="29">
        <f t="shared" si="81"/>
        <v>1.0196167866584092</v>
      </c>
      <c r="T871" s="29">
        <f t="shared" si="82"/>
        <v>966318.42402615561</v>
      </c>
      <c r="U871" s="2">
        <f t="shared" si="83"/>
        <v>0.18054797984659346</v>
      </c>
    </row>
    <row r="872" spans="1:21">
      <c r="A872">
        <v>9656</v>
      </c>
      <c r="B872" s="1">
        <v>45838</v>
      </c>
      <c r="C872">
        <v>6</v>
      </c>
      <c r="D872">
        <v>24</v>
      </c>
      <c r="E872" t="s">
        <v>7</v>
      </c>
      <c r="F872" s="3">
        <v>841500</v>
      </c>
      <c r="G872" s="3">
        <v>818533.8</v>
      </c>
      <c r="H872">
        <v>0</v>
      </c>
      <c r="I872" s="3">
        <v>22966.199999999953</v>
      </c>
      <c r="J872" s="3">
        <v>22966.199999999953</v>
      </c>
      <c r="K872" s="2">
        <v>2.8057729564741202E-2</v>
      </c>
      <c r="L872" s="6">
        <v>2.8057729564741202E-2</v>
      </c>
      <c r="M872" t="s">
        <v>32</v>
      </c>
      <c r="N872">
        <f>SUMIFS(Actuals!$F:$F,Actuals!$A:$A,$A872,Actuals!$D:$D,$D872,Actuals!$B:$B,EDATE($B872,-12))</f>
        <v>799596</v>
      </c>
      <c r="O872">
        <f>AVERAGE(SUMIFS(Actuals!$F:$F,Actuals!$A:$A,$A872,Actuals!$D:$D,$D872,Actuals!$B:$B,EOMONTH(DATE(2025,$C872-1,1),0))/SUMIFS(Actuals!$F:$F,Actuals!$A:$A,$A872,Actuals!$D:$D,$D872,Actuals!$B:$B,EOMONTH(DATE(2024,$C872-1,1),0)),
 SUMIFS(Actuals!$F:$F,Actuals!$A:$A,$A872,Actuals!$D:$D,$D872,Actuals!$B:$B,EOMONTH(DATE(2025,$C872-2,1),0))/SUMIFS(Actuals!$F:$F,Actuals!$A:$A,$A872,Actuals!$D:$D,$D872,Actuals!$B:$B,EOMONTH(DATE(2024,$C872-2,1),0)),
 SUMIFS(Actuals!$F:$F,Actuals!$A:$A,$A872,Actuals!$D:$D,$D872,Actuals!$B:$B,EOMONTH(DATE(2025,$C872-3,1),0))/SUMIFS(Actuals!$F:$F,Actuals!$A:$A,$A872,Actuals!$D:$D,$D872,Actuals!$B:$B,EOMONTH(DATE(2024,$C872-3,1),0))
)</f>
        <v>1.0755384664819847</v>
      </c>
      <c r="P872" s="29">
        <f t="shared" si="78"/>
        <v>859996.25564512901</v>
      </c>
      <c r="Q872" s="2">
        <f t="shared" si="79"/>
        <v>5.0654543092941262E-2</v>
      </c>
      <c r="R872" s="29" t="str">
        <f t="shared" si="80"/>
        <v>1 train date (May-Aug)</v>
      </c>
      <c r="S872" s="29">
        <f t="shared" si="81"/>
        <v>1.0196167866584092</v>
      </c>
      <c r="T872" s="29">
        <f t="shared" si="82"/>
        <v>858007.52597305132</v>
      </c>
      <c r="U872" s="2">
        <f t="shared" si="83"/>
        <v>4.8224918718141233E-2</v>
      </c>
    </row>
    <row r="873" spans="1:21">
      <c r="A873">
        <v>9656</v>
      </c>
      <c r="B873" s="1">
        <v>45869</v>
      </c>
      <c r="C873">
        <v>5</v>
      </c>
      <c r="D873">
        <v>24</v>
      </c>
      <c r="E873" t="s">
        <v>7</v>
      </c>
      <c r="F873" s="3">
        <v>928548.55687437544</v>
      </c>
      <c r="G873" s="3">
        <v>986620.5</v>
      </c>
      <c r="H873">
        <v>2</v>
      </c>
      <c r="I873" s="3">
        <v>-58071.943125624559</v>
      </c>
      <c r="J873" s="3">
        <v>58071.943125624559</v>
      </c>
      <c r="K873" s="2">
        <v>5.88594531794389E-2</v>
      </c>
      <c r="L873" s="6">
        <v>-5.88594531794389E-2</v>
      </c>
      <c r="M873" t="s">
        <v>32</v>
      </c>
      <c r="N873">
        <f>SUMIFS(Actuals!$F:$F,Actuals!$A:$A,$A873,Actuals!$D:$D,$D873,Actuals!$B:$B,EDATE($B873,-12))</f>
        <v>730823.4</v>
      </c>
      <c r="O873">
        <f>AVERAGE(SUMIFS(Actuals!$F:$F,Actuals!$A:$A,$A873,Actuals!$D:$D,$D873,Actuals!$B:$B,EOMONTH(DATE(2025,$C873-1,1),0))/SUMIFS(Actuals!$F:$F,Actuals!$A:$A,$A873,Actuals!$D:$D,$D873,Actuals!$B:$B,EOMONTH(DATE(2024,$C873-1,1),0)),
 SUMIFS(Actuals!$F:$F,Actuals!$A:$A,$A873,Actuals!$D:$D,$D873,Actuals!$B:$B,EOMONTH(DATE(2025,$C873-2,1),0))/SUMIFS(Actuals!$F:$F,Actuals!$A:$A,$A873,Actuals!$D:$D,$D873,Actuals!$B:$B,EOMONTH(DATE(2024,$C873-2,1),0)),
 SUMIFS(Actuals!$F:$F,Actuals!$A:$A,$A873,Actuals!$D:$D,$D873,Actuals!$B:$B,EOMONTH(DATE(2025,$C873-3,1),0))/SUMIFS(Actuals!$F:$F,Actuals!$A:$A,$A873,Actuals!$D:$D,$D873,Actuals!$B:$B,EOMONTH(DATE(2024,$C873-3,1),0))
)</f>
        <v>1.0756983509185789</v>
      </c>
      <c r="P873" s="29">
        <f t="shared" si="78"/>
        <v>786145.52619270899</v>
      </c>
      <c r="Q873" s="2">
        <f t="shared" si="79"/>
        <v>0.20319360261345776</v>
      </c>
      <c r="R873" s="29" t="str">
        <f t="shared" si="80"/>
        <v>1 train date (May-Aug)</v>
      </c>
      <c r="S873" s="29">
        <f t="shared" si="81"/>
        <v>1.0196167866584092</v>
      </c>
      <c r="T873" s="29">
        <f t="shared" si="82"/>
        <v>946763.69581655378</v>
      </c>
      <c r="U873" s="2">
        <f t="shared" si="83"/>
        <v>4.0397299856881362E-2</v>
      </c>
    </row>
    <row r="874" spans="1:21">
      <c r="A874">
        <v>9656</v>
      </c>
      <c r="B874" s="1">
        <v>45869</v>
      </c>
      <c r="C874">
        <v>6</v>
      </c>
      <c r="D874">
        <v>24</v>
      </c>
      <c r="E874" t="s">
        <v>7</v>
      </c>
      <c r="F874" s="3">
        <v>837000</v>
      </c>
      <c r="G874" s="3">
        <v>986620.5</v>
      </c>
      <c r="H874">
        <v>1</v>
      </c>
      <c r="I874" s="3">
        <v>-149620.5</v>
      </c>
      <c r="J874" s="3">
        <v>149620.5</v>
      </c>
      <c r="K874" s="2">
        <v>0.15164949441046499</v>
      </c>
      <c r="L874" s="6">
        <v>-0.15164949441046499</v>
      </c>
      <c r="M874" t="s">
        <v>32</v>
      </c>
      <c r="N874">
        <f>SUMIFS(Actuals!$F:$F,Actuals!$A:$A,$A874,Actuals!$D:$D,$D874,Actuals!$B:$B,EDATE($B874,-12))</f>
        <v>730823.4</v>
      </c>
      <c r="O874">
        <f>AVERAGE(SUMIFS(Actuals!$F:$F,Actuals!$A:$A,$A874,Actuals!$D:$D,$D874,Actuals!$B:$B,EOMONTH(DATE(2025,$C874-1,1),0))/SUMIFS(Actuals!$F:$F,Actuals!$A:$A,$A874,Actuals!$D:$D,$D874,Actuals!$B:$B,EOMONTH(DATE(2024,$C874-1,1),0)),
 SUMIFS(Actuals!$F:$F,Actuals!$A:$A,$A874,Actuals!$D:$D,$D874,Actuals!$B:$B,EOMONTH(DATE(2025,$C874-2,1),0))/SUMIFS(Actuals!$F:$F,Actuals!$A:$A,$A874,Actuals!$D:$D,$D874,Actuals!$B:$B,EOMONTH(DATE(2024,$C874-2,1),0)),
 SUMIFS(Actuals!$F:$F,Actuals!$A:$A,$A874,Actuals!$D:$D,$D874,Actuals!$B:$B,EOMONTH(DATE(2025,$C874-3,1),0))/SUMIFS(Actuals!$F:$F,Actuals!$A:$A,$A874,Actuals!$D:$D,$D874,Actuals!$B:$B,EOMONTH(DATE(2024,$C874-3,1),0))
)</f>
        <v>1.0755384664819847</v>
      </c>
      <c r="P874" s="29">
        <f t="shared" si="78"/>
        <v>786028.67890515015</v>
      </c>
      <c r="Q874" s="2">
        <f t="shared" si="79"/>
        <v>0.20331203445990617</v>
      </c>
      <c r="R874" s="29" t="str">
        <f t="shared" si="80"/>
        <v>1 train date (May-Aug)</v>
      </c>
      <c r="S874" s="29">
        <f t="shared" si="81"/>
        <v>1.0196167866584092</v>
      </c>
      <c r="T874" s="29">
        <f t="shared" si="82"/>
        <v>853419.25043308851</v>
      </c>
      <c r="U874" s="2">
        <f t="shared" si="83"/>
        <v>0.13500758353076131</v>
      </c>
    </row>
    <row r="875" spans="1:21">
      <c r="A875">
        <v>9656</v>
      </c>
      <c r="B875" s="1">
        <v>45869</v>
      </c>
      <c r="C875">
        <v>7</v>
      </c>
      <c r="D875">
        <v>24</v>
      </c>
      <c r="E875" t="s">
        <v>7</v>
      </c>
      <c r="F875" s="3">
        <v>799442.71914045641</v>
      </c>
      <c r="G875" s="3">
        <v>986620.5</v>
      </c>
      <c r="H875">
        <v>0</v>
      </c>
      <c r="I875" s="3">
        <v>-187177.78085954359</v>
      </c>
      <c r="J875" s="3">
        <v>187177.78085954359</v>
      </c>
      <c r="K875" s="2">
        <v>0.18971608724889</v>
      </c>
      <c r="L875" s="6">
        <v>-0.18971608724889</v>
      </c>
      <c r="M875" t="s">
        <v>32</v>
      </c>
      <c r="N875">
        <f>SUMIFS(Actuals!$F:$F,Actuals!$A:$A,$A875,Actuals!$D:$D,$D875,Actuals!$B:$B,EDATE($B875,-12))</f>
        <v>730823.4</v>
      </c>
      <c r="O875">
        <f>AVERAGE(SUMIFS(Actuals!$F:$F,Actuals!$A:$A,$A875,Actuals!$D:$D,$D875,Actuals!$B:$B,EOMONTH(DATE(2025,$C875-1,1),0))/SUMIFS(Actuals!$F:$F,Actuals!$A:$A,$A875,Actuals!$D:$D,$D875,Actuals!$B:$B,EOMONTH(DATE(2024,$C875-1,1),0)),
 SUMIFS(Actuals!$F:$F,Actuals!$A:$A,$A875,Actuals!$D:$D,$D875,Actuals!$B:$B,EOMONTH(DATE(2025,$C875-2,1),0))/SUMIFS(Actuals!$F:$F,Actuals!$A:$A,$A875,Actuals!$D:$D,$D875,Actuals!$B:$B,EOMONTH(DATE(2024,$C875-2,1),0)),
 SUMIFS(Actuals!$F:$F,Actuals!$A:$A,$A875,Actuals!$D:$D,$D875,Actuals!$B:$B,EOMONTH(DATE(2025,$C875-3,1),0))/SUMIFS(Actuals!$F:$F,Actuals!$A:$A,$A875,Actuals!$D:$D,$D875,Actuals!$B:$B,EOMONTH(DATE(2024,$C875-3,1),0))
)</f>
        <v>1.0704661536963822</v>
      </c>
      <c r="P875" s="29">
        <f t="shared" si="78"/>
        <v>782321.7140293126</v>
      </c>
      <c r="Q875" s="2">
        <f t="shared" si="79"/>
        <v>0.20706926925873465</v>
      </c>
      <c r="R875" s="29" t="str">
        <f t="shared" si="80"/>
        <v>1 train date (May-Aug)</v>
      </c>
      <c r="S875" s="29">
        <f t="shared" si="81"/>
        <v>1.0196167866584092</v>
      </c>
      <c r="T875" s="29">
        <f t="shared" si="82"/>
        <v>815125.21640745329</v>
      </c>
      <c r="U875" s="2">
        <f t="shared" si="83"/>
        <v>0.17382092059971055</v>
      </c>
    </row>
    <row r="876" spans="1:21">
      <c r="A876">
        <v>9656</v>
      </c>
      <c r="B876" s="1">
        <v>45900</v>
      </c>
      <c r="C876">
        <v>5</v>
      </c>
      <c r="D876">
        <v>24</v>
      </c>
      <c r="E876" t="s">
        <v>7</v>
      </c>
      <c r="F876" s="3">
        <v>789122.14251333103</v>
      </c>
      <c r="G876" s="3">
        <v>787678.20000000007</v>
      </c>
      <c r="H876">
        <v>3</v>
      </c>
      <c r="I876" s="3">
        <v>1443.942513330956</v>
      </c>
      <c r="J876" s="3">
        <v>1443.942513330956</v>
      </c>
      <c r="K876" s="2">
        <v>1.83316297611252E-3</v>
      </c>
      <c r="L876" s="6">
        <v>1.83316297611252E-3</v>
      </c>
      <c r="M876" t="s">
        <v>32</v>
      </c>
      <c r="N876">
        <f>SUMIFS(Actuals!$F:$F,Actuals!$A:$A,$A876,Actuals!$D:$D,$D876,Actuals!$B:$B,EDATE($B876,-12))</f>
        <v>735966</v>
      </c>
      <c r="O876">
        <f>AVERAGE(SUMIFS(Actuals!$F:$F,Actuals!$A:$A,$A876,Actuals!$D:$D,$D876,Actuals!$B:$B,EOMONTH(DATE(2025,$C876-1,1),0))/SUMIFS(Actuals!$F:$F,Actuals!$A:$A,$A876,Actuals!$D:$D,$D876,Actuals!$B:$B,EOMONTH(DATE(2024,$C876-1,1),0)),
 SUMIFS(Actuals!$F:$F,Actuals!$A:$A,$A876,Actuals!$D:$D,$D876,Actuals!$B:$B,EOMONTH(DATE(2025,$C876-2,1),0))/SUMIFS(Actuals!$F:$F,Actuals!$A:$A,$A876,Actuals!$D:$D,$D876,Actuals!$B:$B,EOMONTH(DATE(2024,$C876-2,1),0)),
 SUMIFS(Actuals!$F:$F,Actuals!$A:$A,$A876,Actuals!$D:$D,$D876,Actuals!$B:$B,EOMONTH(DATE(2025,$C876-3,1),0))/SUMIFS(Actuals!$F:$F,Actuals!$A:$A,$A876,Actuals!$D:$D,$D876,Actuals!$B:$B,EOMONTH(DATE(2024,$C876-3,1),0))
)</f>
        <v>1.0756983509185789</v>
      </c>
      <c r="P876" s="29">
        <f t="shared" si="78"/>
        <v>791677.41253214283</v>
      </c>
      <c r="Q876" s="2">
        <f t="shared" si="79"/>
        <v>5.0772162186826534E-3</v>
      </c>
      <c r="R876" s="29" t="str">
        <f t="shared" si="80"/>
        <v>1 train date (May-Aug)</v>
      </c>
      <c r="S876" s="29">
        <f t="shared" si="81"/>
        <v>1.0196167866584092</v>
      </c>
      <c r="T876" s="29">
        <f t="shared" si="82"/>
        <v>804602.18323044176</v>
      </c>
      <c r="U876" s="2">
        <f t="shared" si="83"/>
        <v>2.1485910401534143E-2</v>
      </c>
    </row>
    <row r="877" spans="1:21">
      <c r="A877">
        <v>9656</v>
      </c>
      <c r="B877" s="1">
        <v>45900</v>
      </c>
      <c r="C877">
        <v>6</v>
      </c>
      <c r="D877">
        <v>24</v>
      </c>
      <c r="E877" t="s">
        <v>7</v>
      </c>
      <c r="F877" s="3">
        <v>793891.56959369557</v>
      </c>
      <c r="G877" s="3">
        <v>787678.20000000007</v>
      </c>
      <c r="H877">
        <v>2</v>
      </c>
      <c r="I877" s="3">
        <v>6213.3695936955046</v>
      </c>
      <c r="J877" s="3">
        <v>6213.3695936955046</v>
      </c>
      <c r="K877" s="2">
        <v>7.8882081460366696E-3</v>
      </c>
      <c r="L877" s="6">
        <v>7.8882081460366696E-3</v>
      </c>
      <c r="M877" t="s">
        <v>32</v>
      </c>
      <c r="N877">
        <f>SUMIFS(Actuals!$F:$F,Actuals!$A:$A,$A877,Actuals!$D:$D,$D877,Actuals!$B:$B,EDATE($B877,-12))</f>
        <v>735966</v>
      </c>
      <c r="O877">
        <f>AVERAGE(SUMIFS(Actuals!$F:$F,Actuals!$A:$A,$A877,Actuals!$D:$D,$D877,Actuals!$B:$B,EOMONTH(DATE(2025,$C877-1,1),0))/SUMIFS(Actuals!$F:$F,Actuals!$A:$A,$A877,Actuals!$D:$D,$D877,Actuals!$B:$B,EOMONTH(DATE(2024,$C877-1,1),0)),
 SUMIFS(Actuals!$F:$F,Actuals!$A:$A,$A877,Actuals!$D:$D,$D877,Actuals!$B:$B,EOMONTH(DATE(2025,$C877-2,1),0))/SUMIFS(Actuals!$F:$F,Actuals!$A:$A,$A877,Actuals!$D:$D,$D877,Actuals!$B:$B,EOMONTH(DATE(2024,$C877-2,1),0)),
 SUMIFS(Actuals!$F:$F,Actuals!$A:$A,$A877,Actuals!$D:$D,$D877,Actuals!$B:$B,EOMONTH(DATE(2025,$C877-3,1),0))/SUMIFS(Actuals!$F:$F,Actuals!$A:$A,$A877,Actuals!$D:$D,$D877,Actuals!$B:$B,EOMONTH(DATE(2024,$C877-3,1),0))
)</f>
        <v>1.0755384664819847</v>
      </c>
      <c r="P877" s="29">
        <f t="shared" si="78"/>
        <v>791559.7430228804</v>
      </c>
      <c r="Q877" s="2">
        <f t="shared" si="79"/>
        <v>4.9278284239430903E-3</v>
      </c>
      <c r="R877" s="29" t="str">
        <f t="shared" si="80"/>
        <v>1 train date (May-Aug)</v>
      </c>
      <c r="S877" s="29">
        <f t="shared" si="81"/>
        <v>1.0196167866584092</v>
      </c>
      <c r="T877" s="29">
        <f t="shared" si="82"/>
        <v>809465.1711443247</v>
      </c>
      <c r="U877" s="2">
        <f t="shared" si="83"/>
        <v>2.765973610076378E-2</v>
      </c>
    </row>
    <row r="878" spans="1:21">
      <c r="A878">
        <v>9656</v>
      </c>
      <c r="B878" s="1">
        <v>45900</v>
      </c>
      <c r="C878">
        <v>7</v>
      </c>
      <c r="D878">
        <v>24</v>
      </c>
      <c r="E878" t="s">
        <v>7</v>
      </c>
      <c r="F878" s="3">
        <v>760500</v>
      </c>
      <c r="G878" s="3">
        <v>787678.20000000007</v>
      </c>
      <c r="H878">
        <v>1</v>
      </c>
      <c r="I878" s="3">
        <v>-27178.20000000007</v>
      </c>
      <c r="J878" s="3">
        <v>27178.20000000007</v>
      </c>
      <c r="K878" s="2">
        <v>3.4504192194223599E-2</v>
      </c>
      <c r="L878" s="6">
        <v>-3.4504192194223599E-2</v>
      </c>
      <c r="M878" t="s">
        <v>32</v>
      </c>
      <c r="N878">
        <f>SUMIFS(Actuals!$F:$F,Actuals!$A:$A,$A878,Actuals!$D:$D,$D878,Actuals!$B:$B,EDATE($B878,-12))</f>
        <v>735966</v>
      </c>
      <c r="O878">
        <f>AVERAGE(SUMIFS(Actuals!$F:$F,Actuals!$A:$A,$A878,Actuals!$D:$D,$D878,Actuals!$B:$B,EOMONTH(DATE(2025,$C878-1,1),0))/SUMIFS(Actuals!$F:$F,Actuals!$A:$A,$A878,Actuals!$D:$D,$D878,Actuals!$B:$B,EOMONTH(DATE(2024,$C878-1,1),0)),
 SUMIFS(Actuals!$F:$F,Actuals!$A:$A,$A878,Actuals!$D:$D,$D878,Actuals!$B:$B,EOMONTH(DATE(2025,$C878-2,1),0))/SUMIFS(Actuals!$F:$F,Actuals!$A:$A,$A878,Actuals!$D:$D,$D878,Actuals!$B:$B,EOMONTH(DATE(2024,$C878-2,1),0)),
 SUMIFS(Actuals!$F:$F,Actuals!$A:$A,$A878,Actuals!$D:$D,$D878,Actuals!$B:$B,EOMONTH(DATE(2025,$C878-3,1),0))/SUMIFS(Actuals!$F:$F,Actuals!$A:$A,$A878,Actuals!$D:$D,$D878,Actuals!$B:$B,EOMONTH(DATE(2024,$C878-3,1),0))
)</f>
        <v>1.0704661536963822</v>
      </c>
      <c r="P878" s="29">
        <f t="shared" si="78"/>
        <v>787826.69327131158</v>
      </c>
      <c r="Q878" s="2">
        <f t="shared" si="79"/>
        <v>1.8852022477137517E-4</v>
      </c>
      <c r="R878" s="29" t="str">
        <f t="shared" si="80"/>
        <v>1 train date (May-Aug)</v>
      </c>
      <c r="S878" s="29">
        <f t="shared" si="81"/>
        <v>1.0196167866584092</v>
      </c>
      <c r="T878" s="29">
        <f t="shared" si="82"/>
        <v>775418.5662537202</v>
      </c>
      <c r="U878" s="2">
        <f t="shared" si="83"/>
        <v>1.5564266912909191E-2</v>
      </c>
    </row>
    <row r="879" spans="1:21">
      <c r="A879">
        <v>9656</v>
      </c>
      <c r="B879" s="1">
        <v>45900</v>
      </c>
      <c r="C879">
        <v>8</v>
      </c>
      <c r="D879">
        <v>24</v>
      </c>
      <c r="E879" t="s">
        <v>7</v>
      </c>
      <c r="F879" s="3">
        <v>838998.01495958515</v>
      </c>
      <c r="G879" s="3">
        <v>787678.20000000007</v>
      </c>
      <c r="H879">
        <v>0</v>
      </c>
      <c r="I879" s="3">
        <v>51319.814959585085</v>
      </c>
      <c r="J879" s="3">
        <v>51319.814959585085</v>
      </c>
      <c r="K879" s="2">
        <v>6.5153275740759506E-2</v>
      </c>
      <c r="L879" s="6">
        <v>6.5153275740759506E-2</v>
      </c>
      <c r="M879" t="s">
        <v>32</v>
      </c>
      <c r="N879">
        <f>SUMIFS(Actuals!$F:$F,Actuals!$A:$A,$A879,Actuals!$D:$D,$D879,Actuals!$B:$B,EDATE($B879,-12))</f>
        <v>735966</v>
      </c>
      <c r="O879">
        <f>AVERAGE(SUMIFS(Actuals!$F:$F,Actuals!$A:$A,$A879,Actuals!$D:$D,$D879,Actuals!$B:$B,EOMONTH(DATE(2025,$C879-1,1),0))/SUMIFS(Actuals!$F:$F,Actuals!$A:$A,$A879,Actuals!$D:$D,$D879,Actuals!$B:$B,EOMONTH(DATE(2024,$C879-1,1),0)),
 SUMIFS(Actuals!$F:$F,Actuals!$A:$A,$A879,Actuals!$D:$D,$D879,Actuals!$B:$B,EOMONTH(DATE(2025,$C879-2,1),0))/SUMIFS(Actuals!$F:$F,Actuals!$A:$A,$A879,Actuals!$D:$D,$D879,Actuals!$B:$B,EOMONTH(DATE(2024,$C879-2,1),0)),
 SUMIFS(Actuals!$F:$F,Actuals!$A:$A,$A879,Actuals!$D:$D,$D879,Actuals!$B:$B,EOMONTH(DATE(2025,$C879-3,1),0))/SUMIFS(Actuals!$F:$F,Actuals!$A:$A,$A879,Actuals!$D:$D,$D879,Actuals!$B:$B,EOMONTH(DATE(2024,$C879-3,1),0))
)</f>
        <v>1.1232604029353088</v>
      </c>
      <c r="P879" s="29">
        <f t="shared" si="78"/>
        <v>826681.46570668754</v>
      </c>
      <c r="Q879" s="2">
        <f t="shared" si="79"/>
        <v>4.9516751519449773E-2</v>
      </c>
      <c r="R879" s="29" t="str">
        <f t="shared" si="80"/>
        <v>1 train date (May-Aug)</v>
      </c>
      <c r="S879" s="29">
        <f t="shared" si="81"/>
        <v>1.0196167866584092</v>
      </c>
      <c r="T879" s="29">
        <f t="shared" si="82"/>
        <v>855456.46002587606</v>
      </c>
      <c r="U879" s="2">
        <f t="shared" si="83"/>
        <v>8.6048160309471544E-2</v>
      </c>
    </row>
    <row r="880" spans="1:21">
      <c r="A880">
        <v>9656</v>
      </c>
      <c r="B880" s="1">
        <v>45930</v>
      </c>
      <c r="C880">
        <v>5</v>
      </c>
      <c r="D880">
        <v>24</v>
      </c>
      <c r="E880" t="s">
        <v>7</v>
      </c>
      <c r="F880" s="3">
        <v>895202.25108509953</v>
      </c>
      <c r="G880" s="3">
        <v>801666.9</v>
      </c>
      <c r="H880">
        <v>4</v>
      </c>
      <c r="I880" s="3">
        <v>93535.351085099508</v>
      </c>
      <c r="J880" s="3">
        <v>93535.351085099508</v>
      </c>
      <c r="K880" s="2">
        <v>0.116676079659893</v>
      </c>
      <c r="L880" s="6">
        <v>0.116676079659893</v>
      </c>
      <c r="M880" t="s">
        <v>32</v>
      </c>
      <c r="N880">
        <f>SUMIFS(Actuals!$F:$F,Actuals!$A:$A,$A880,Actuals!$D:$D,$D880,Actuals!$B:$B,EDATE($B880,-12))</f>
        <v>740949.3</v>
      </c>
      <c r="O880">
        <f>AVERAGE(SUMIFS(Actuals!$F:$F,Actuals!$A:$A,$A880,Actuals!$D:$D,$D880,Actuals!$B:$B,EOMONTH(DATE(2025,$C880-1,1),0))/SUMIFS(Actuals!$F:$F,Actuals!$A:$A,$A880,Actuals!$D:$D,$D880,Actuals!$B:$B,EOMONTH(DATE(2024,$C880-1,1),0)),
 SUMIFS(Actuals!$F:$F,Actuals!$A:$A,$A880,Actuals!$D:$D,$D880,Actuals!$B:$B,EOMONTH(DATE(2025,$C880-2,1),0))/SUMIFS(Actuals!$F:$F,Actuals!$A:$A,$A880,Actuals!$D:$D,$D880,Actuals!$B:$B,EOMONTH(DATE(2024,$C880-2,1),0)),
 SUMIFS(Actuals!$F:$F,Actuals!$A:$A,$A880,Actuals!$D:$D,$D880,Actuals!$B:$B,EOMONTH(DATE(2025,$C880-3,1),0))/SUMIFS(Actuals!$F:$F,Actuals!$A:$A,$A880,Actuals!$D:$D,$D880,Actuals!$B:$B,EOMONTH(DATE(2024,$C880-3,1),0))
)</f>
        <v>1.0756983509185789</v>
      </c>
      <c r="P880" s="29">
        <f t="shared" si="78"/>
        <v>797037.9401242754</v>
      </c>
      <c r="Q880" s="2">
        <f t="shared" si="79"/>
        <v>5.7741686425180176E-3</v>
      </c>
      <c r="R880" s="29" t="str">
        <f t="shared" si="80"/>
        <v>1 train date (May-Aug)</v>
      </c>
      <c r="S880" s="29">
        <f t="shared" si="81"/>
        <v>1.0196167866584092</v>
      </c>
      <c r="T880" s="29">
        <f t="shared" si="82"/>
        <v>912763.24266076356</v>
      </c>
      <c r="U880" s="2">
        <f t="shared" si="83"/>
        <v>0.13858167608112987</v>
      </c>
    </row>
    <row r="881" spans="1:21">
      <c r="A881">
        <v>9656</v>
      </c>
      <c r="B881" s="1">
        <v>45930</v>
      </c>
      <c r="C881">
        <v>6</v>
      </c>
      <c r="D881">
        <v>24</v>
      </c>
      <c r="E881" t="s">
        <v>7</v>
      </c>
      <c r="F881" s="3">
        <v>823500</v>
      </c>
      <c r="G881" s="3">
        <v>801666.9</v>
      </c>
      <c r="H881">
        <v>3</v>
      </c>
      <c r="I881" s="3">
        <v>21833.099999999977</v>
      </c>
      <c r="J881" s="3">
        <v>21833.099999999977</v>
      </c>
      <c r="K881" s="2">
        <v>2.7234628247717298E-2</v>
      </c>
      <c r="L881" s="6">
        <v>2.7234628247717298E-2</v>
      </c>
      <c r="M881" t="s">
        <v>32</v>
      </c>
      <c r="N881">
        <f>SUMIFS(Actuals!$F:$F,Actuals!$A:$A,$A881,Actuals!$D:$D,$D881,Actuals!$B:$B,EDATE($B881,-12))</f>
        <v>740949.3</v>
      </c>
      <c r="O881">
        <f>AVERAGE(SUMIFS(Actuals!$F:$F,Actuals!$A:$A,$A881,Actuals!$D:$D,$D881,Actuals!$B:$B,EOMONTH(DATE(2025,$C881-1,1),0))/SUMIFS(Actuals!$F:$F,Actuals!$A:$A,$A881,Actuals!$D:$D,$D881,Actuals!$B:$B,EOMONTH(DATE(2024,$C881-1,1),0)),
 SUMIFS(Actuals!$F:$F,Actuals!$A:$A,$A881,Actuals!$D:$D,$D881,Actuals!$B:$B,EOMONTH(DATE(2025,$C881-2,1),0))/SUMIFS(Actuals!$F:$F,Actuals!$A:$A,$A881,Actuals!$D:$D,$D881,Actuals!$B:$B,EOMONTH(DATE(2024,$C881-2,1),0)),
 SUMIFS(Actuals!$F:$F,Actuals!$A:$A,$A881,Actuals!$D:$D,$D881,Actuals!$B:$B,EOMONTH(DATE(2025,$C881-3,1),0))/SUMIFS(Actuals!$F:$F,Actuals!$A:$A,$A881,Actuals!$D:$D,$D881,Actuals!$B:$B,EOMONTH(DATE(2024,$C881-3,1),0))
)</f>
        <v>1.0755384664819847</v>
      </c>
      <c r="P881" s="29">
        <f t="shared" si="78"/>
        <v>796919.47386290005</v>
      </c>
      <c r="Q881" s="2">
        <f t="shared" si="79"/>
        <v>5.9219435617211755E-3</v>
      </c>
      <c r="R881" s="29" t="str">
        <f t="shared" si="80"/>
        <v>1 train date (May-Aug)</v>
      </c>
      <c r="S881" s="29">
        <f t="shared" si="81"/>
        <v>1.0196167866584092</v>
      </c>
      <c r="T881" s="29">
        <f t="shared" si="82"/>
        <v>839654.42381319997</v>
      </c>
      <c r="U881" s="2">
        <f t="shared" si="83"/>
        <v>4.7385670798183073E-2</v>
      </c>
    </row>
    <row r="882" spans="1:21">
      <c r="A882">
        <v>9656</v>
      </c>
      <c r="B882" s="1">
        <v>45930</v>
      </c>
      <c r="C882">
        <v>7</v>
      </c>
      <c r="D882">
        <v>24</v>
      </c>
      <c r="E882" t="s">
        <v>7</v>
      </c>
      <c r="F882" s="3">
        <v>765993.58940806566</v>
      </c>
      <c r="G882" s="3">
        <v>801666.9</v>
      </c>
      <c r="H882">
        <v>2</v>
      </c>
      <c r="I882" s="3">
        <v>-35673.310591934365</v>
      </c>
      <c r="J882" s="3">
        <v>35673.310591934365</v>
      </c>
      <c r="K882" s="2">
        <v>4.4498919179442702E-2</v>
      </c>
      <c r="L882" s="6">
        <v>-4.4498919179442702E-2</v>
      </c>
      <c r="M882" t="s">
        <v>32</v>
      </c>
      <c r="N882">
        <f>SUMIFS(Actuals!$F:$F,Actuals!$A:$A,$A882,Actuals!$D:$D,$D882,Actuals!$B:$B,EDATE($B882,-12))</f>
        <v>740949.3</v>
      </c>
      <c r="O882">
        <f>AVERAGE(SUMIFS(Actuals!$F:$F,Actuals!$A:$A,$A882,Actuals!$D:$D,$D882,Actuals!$B:$B,EOMONTH(DATE(2025,$C882-1,1),0))/SUMIFS(Actuals!$F:$F,Actuals!$A:$A,$A882,Actuals!$D:$D,$D882,Actuals!$B:$B,EOMONTH(DATE(2024,$C882-1,1),0)),
 SUMIFS(Actuals!$F:$F,Actuals!$A:$A,$A882,Actuals!$D:$D,$D882,Actuals!$B:$B,EOMONTH(DATE(2025,$C882-2,1),0))/SUMIFS(Actuals!$F:$F,Actuals!$A:$A,$A882,Actuals!$D:$D,$D882,Actuals!$B:$B,EOMONTH(DATE(2024,$C882-2,1),0)),
 SUMIFS(Actuals!$F:$F,Actuals!$A:$A,$A882,Actuals!$D:$D,$D882,Actuals!$B:$B,EOMONTH(DATE(2025,$C882-3,1),0))/SUMIFS(Actuals!$F:$F,Actuals!$A:$A,$A882,Actuals!$D:$D,$D882,Actuals!$B:$B,EOMONTH(DATE(2024,$C882-3,1),0))
)</f>
        <v>1.0704661536963822</v>
      </c>
      <c r="P882" s="29">
        <f t="shared" si="78"/>
        <v>793161.14725502685</v>
      </c>
      <c r="Q882" s="2">
        <f t="shared" si="79"/>
        <v>1.0610083495992127E-2</v>
      </c>
      <c r="R882" s="29" t="str">
        <f t="shared" si="80"/>
        <v>1 train date (May-Aug)</v>
      </c>
      <c r="S882" s="29">
        <f t="shared" si="81"/>
        <v>1.0196167866584092</v>
      </c>
      <c r="T882" s="29">
        <f t="shared" si="82"/>
        <v>781019.92223319272</v>
      </c>
      <c r="U882" s="2">
        <f t="shared" si="83"/>
        <v>2.5755058325106484E-2</v>
      </c>
    </row>
    <row r="883" spans="1:21">
      <c r="A883">
        <v>9656</v>
      </c>
      <c r="B883" s="1">
        <v>45930</v>
      </c>
      <c r="C883">
        <v>8</v>
      </c>
      <c r="D883">
        <v>24</v>
      </c>
      <c r="E883" t="s">
        <v>7</v>
      </c>
      <c r="F883" s="3">
        <v>945308.9483720198</v>
      </c>
      <c r="G883" s="3">
        <v>801666.9</v>
      </c>
      <c r="H883">
        <v>1</v>
      </c>
      <c r="I883" s="3">
        <v>143642.04837201978</v>
      </c>
      <c r="J883" s="3">
        <v>143642.04837201978</v>
      </c>
      <c r="K883" s="2">
        <v>0.17917921816657201</v>
      </c>
      <c r="L883" s="6">
        <v>0.17917921816657201</v>
      </c>
      <c r="M883" t="s">
        <v>32</v>
      </c>
      <c r="N883">
        <f>SUMIFS(Actuals!$F:$F,Actuals!$A:$A,$A883,Actuals!$D:$D,$D883,Actuals!$B:$B,EDATE($B883,-12))</f>
        <v>740949.3</v>
      </c>
      <c r="O883">
        <f>AVERAGE(SUMIFS(Actuals!$F:$F,Actuals!$A:$A,$A883,Actuals!$D:$D,$D883,Actuals!$B:$B,EOMONTH(DATE(2025,$C883-1,1),0))/SUMIFS(Actuals!$F:$F,Actuals!$A:$A,$A883,Actuals!$D:$D,$D883,Actuals!$B:$B,EOMONTH(DATE(2024,$C883-1,1),0)),
 SUMIFS(Actuals!$F:$F,Actuals!$A:$A,$A883,Actuals!$D:$D,$D883,Actuals!$B:$B,EOMONTH(DATE(2025,$C883-2,1),0))/SUMIFS(Actuals!$F:$F,Actuals!$A:$A,$A883,Actuals!$D:$D,$D883,Actuals!$B:$B,EOMONTH(DATE(2024,$C883-2,1),0)),
 SUMIFS(Actuals!$F:$F,Actuals!$A:$A,$A883,Actuals!$D:$D,$D883,Actuals!$B:$B,EOMONTH(DATE(2025,$C883-3,1),0))/SUMIFS(Actuals!$F:$F,Actuals!$A:$A,$A883,Actuals!$D:$D,$D883,Actuals!$B:$B,EOMONTH(DATE(2024,$C883-3,1),0))
)</f>
        <v>1.1232604029353088</v>
      </c>
      <c r="P883" s="29">
        <f t="shared" si="78"/>
        <v>832279.0092726351</v>
      </c>
      <c r="Q883" s="2">
        <f t="shared" si="79"/>
        <v>3.8185572177964533E-2</v>
      </c>
      <c r="R883" s="29" t="str">
        <f t="shared" si="80"/>
        <v>1 train date (May-Aug)</v>
      </c>
      <c r="S883" s="29">
        <f t="shared" si="81"/>
        <v>1.0196167866584092</v>
      </c>
      <c r="T883" s="29">
        <f t="shared" si="82"/>
        <v>963852.87233851885</v>
      </c>
      <c r="U883" s="2">
        <f t="shared" si="83"/>
        <v>0.20231092532137576</v>
      </c>
    </row>
    <row r="884" spans="1:21">
      <c r="A884">
        <v>9656</v>
      </c>
      <c r="B884" s="1">
        <v>45930</v>
      </c>
      <c r="C884">
        <v>9</v>
      </c>
      <c r="D884">
        <v>24</v>
      </c>
      <c r="E884" t="s">
        <v>7</v>
      </c>
      <c r="F884" s="3">
        <v>876587.98919088754</v>
      </c>
      <c r="G884" s="3">
        <v>801666.9</v>
      </c>
      <c r="H884">
        <v>0</v>
      </c>
      <c r="I884" s="3">
        <v>74921.08919088752</v>
      </c>
      <c r="J884" s="3">
        <v>74921.08919088752</v>
      </c>
      <c r="K884" s="2">
        <v>9.3456632911858406E-2</v>
      </c>
      <c r="L884" s="6">
        <v>9.3456632911858406E-2</v>
      </c>
      <c r="M884" t="s">
        <v>32</v>
      </c>
      <c r="N884">
        <f>SUMIFS(Actuals!$F:$F,Actuals!$A:$A,$A884,Actuals!$D:$D,$D884,Actuals!$B:$B,EDATE($B884,-12))</f>
        <v>740949.3</v>
      </c>
      <c r="O884">
        <f>AVERAGE(SUMIFS(Actuals!$F:$F,Actuals!$A:$A,$A884,Actuals!$D:$D,$D884,Actuals!$B:$B,EOMONTH(DATE(2025,$C884-1,1),0))/SUMIFS(Actuals!$F:$F,Actuals!$A:$A,$A884,Actuals!$D:$D,$D884,Actuals!$B:$B,EOMONTH(DATE(2024,$C884-1,1),0)),
 SUMIFS(Actuals!$F:$F,Actuals!$A:$A,$A884,Actuals!$D:$D,$D884,Actuals!$B:$B,EOMONTH(DATE(2025,$C884-2,1),0))/SUMIFS(Actuals!$F:$F,Actuals!$A:$A,$A884,Actuals!$D:$D,$D884,Actuals!$B:$B,EOMONTH(DATE(2024,$C884-2,1),0)),
 SUMIFS(Actuals!$F:$F,Actuals!$A:$A,$A884,Actuals!$D:$D,$D884,Actuals!$B:$B,EOMONTH(DATE(2025,$C884-3,1),0))/SUMIFS(Actuals!$F:$F,Actuals!$A:$A,$A884,Actuals!$D:$D,$D884,Actuals!$B:$B,EOMONTH(DATE(2024,$C884-3,1),0))
)</f>
        <v>1.1479869298225689</v>
      </c>
      <c r="P884" s="29">
        <f t="shared" si="78"/>
        <v>850600.11206118157</v>
      </c>
      <c r="Q884" s="2">
        <f t="shared" si="79"/>
        <v>6.1039331998341891E-2</v>
      </c>
      <c r="R884" s="29" t="str">
        <f t="shared" si="80"/>
        <v>2 Test data (Sep-Nov)</v>
      </c>
      <c r="S884" s="29">
        <f t="shared" si="81"/>
        <v>1.0196167866584092</v>
      </c>
      <c r="T884" s="29">
        <f t="shared" si="82"/>
        <v>893783.82876216911</v>
      </c>
      <c r="U884" s="2">
        <f t="shared" si="83"/>
        <v>0.11490673839991283</v>
      </c>
    </row>
    <row r="885" spans="1:21">
      <c r="A885">
        <v>9656</v>
      </c>
      <c r="B885" s="1">
        <v>45961</v>
      </c>
      <c r="C885">
        <v>5</v>
      </c>
      <c r="D885">
        <v>24</v>
      </c>
      <c r="E885" t="s">
        <v>7</v>
      </c>
      <c r="F885" s="3">
        <v>869881.69034879084</v>
      </c>
      <c r="G885" s="3">
        <v>904839.3</v>
      </c>
      <c r="H885">
        <v>5</v>
      </c>
      <c r="I885" s="3">
        <v>-34957.609651209204</v>
      </c>
      <c r="J885" s="3">
        <v>34957.609651209204</v>
      </c>
      <c r="K885" s="2">
        <v>3.8634053197301697E-2</v>
      </c>
      <c r="L885" s="6">
        <v>-3.8634053197301697E-2</v>
      </c>
      <c r="M885" t="s">
        <v>32</v>
      </c>
      <c r="N885">
        <f>SUMIFS(Actuals!$F:$F,Actuals!$A:$A,$A885,Actuals!$D:$D,$D885,Actuals!$B:$B,EDATE($B885,-12))</f>
        <v>809204.4</v>
      </c>
      <c r="O885">
        <f>AVERAGE(SUMIFS(Actuals!$F:$F,Actuals!$A:$A,$A885,Actuals!$D:$D,$D885,Actuals!$B:$B,EOMONTH(DATE(2025,$C885-1,1),0))/SUMIFS(Actuals!$F:$F,Actuals!$A:$A,$A885,Actuals!$D:$D,$D885,Actuals!$B:$B,EOMONTH(DATE(2024,$C885-1,1),0)),
 SUMIFS(Actuals!$F:$F,Actuals!$A:$A,$A885,Actuals!$D:$D,$D885,Actuals!$B:$B,EOMONTH(DATE(2025,$C885-2,1),0))/SUMIFS(Actuals!$F:$F,Actuals!$A:$A,$A885,Actuals!$D:$D,$D885,Actuals!$B:$B,EOMONTH(DATE(2024,$C885-2,1),0)),
 SUMIFS(Actuals!$F:$F,Actuals!$A:$A,$A885,Actuals!$D:$D,$D885,Actuals!$B:$B,EOMONTH(DATE(2025,$C885-3,1),0))/SUMIFS(Actuals!$F:$F,Actuals!$A:$A,$A885,Actuals!$D:$D,$D885,Actuals!$B:$B,EOMONTH(DATE(2024,$C885-3,1),0))
)</f>
        <v>1.0756983509185789</v>
      </c>
      <c r="P885" s="29">
        <f t="shared" si="78"/>
        <v>870459.83863605815</v>
      </c>
      <c r="Q885" s="2">
        <f t="shared" si="79"/>
        <v>3.7995101852828339E-2</v>
      </c>
      <c r="R885" s="29" t="str">
        <f t="shared" si="80"/>
        <v>1 train date (May-Aug)</v>
      </c>
      <c r="S885" s="29">
        <f t="shared" si="81"/>
        <v>1.0196167866584092</v>
      </c>
      <c r="T885" s="29">
        <f t="shared" si="82"/>
        <v>886945.97388641944</v>
      </c>
      <c r="U885" s="2">
        <f t="shared" si="83"/>
        <v>1.9775142518213575E-2</v>
      </c>
    </row>
    <row r="886" spans="1:21">
      <c r="A886">
        <v>9656</v>
      </c>
      <c r="B886" s="1">
        <v>45961</v>
      </c>
      <c r="C886">
        <v>6</v>
      </c>
      <c r="D886">
        <v>24</v>
      </c>
      <c r="E886" t="s">
        <v>7</v>
      </c>
      <c r="F886" s="3">
        <v>819000</v>
      </c>
      <c r="G886" s="3">
        <v>904839.3</v>
      </c>
      <c r="H886">
        <v>4</v>
      </c>
      <c r="I886" s="3">
        <v>-85839.300000000047</v>
      </c>
      <c r="J886" s="3">
        <v>85839.300000000047</v>
      </c>
      <c r="K886" s="2">
        <v>9.4866900675070198E-2</v>
      </c>
      <c r="L886" s="6">
        <v>-9.4866900675070198E-2</v>
      </c>
      <c r="M886" t="s">
        <v>32</v>
      </c>
      <c r="N886">
        <f>SUMIFS(Actuals!$F:$F,Actuals!$A:$A,$A886,Actuals!$D:$D,$D886,Actuals!$B:$B,EDATE($B886,-12))</f>
        <v>809204.4</v>
      </c>
      <c r="O886">
        <f>AVERAGE(SUMIFS(Actuals!$F:$F,Actuals!$A:$A,$A886,Actuals!$D:$D,$D886,Actuals!$B:$B,EOMONTH(DATE(2025,$C886-1,1),0))/SUMIFS(Actuals!$F:$F,Actuals!$A:$A,$A886,Actuals!$D:$D,$D886,Actuals!$B:$B,EOMONTH(DATE(2024,$C886-1,1),0)),
 SUMIFS(Actuals!$F:$F,Actuals!$A:$A,$A886,Actuals!$D:$D,$D886,Actuals!$B:$B,EOMONTH(DATE(2025,$C886-2,1),0))/SUMIFS(Actuals!$F:$F,Actuals!$A:$A,$A886,Actuals!$D:$D,$D886,Actuals!$B:$B,EOMONTH(DATE(2024,$C886-2,1),0)),
 SUMIFS(Actuals!$F:$F,Actuals!$A:$A,$A886,Actuals!$D:$D,$D886,Actuals!$B:$B,EOMONTH(DATE(2025,$C886-3,1),0))/SUMIFS(Actuals!$F:$F,Actuals!$A:$A,$A886,Actuals!$D:$D,$D886,Actuals!$B:$B,EOMONTH(DATE(2024,$C886-3,1),0))
)</f>
        <v>1.0755384664819847</v>
      </c>
      <c r="P886" s="29">
        <f t="shared" si="78"/>
        <v>870330.45944647456</v>
      </c>
      <c r="Q886" s="2">
        <f t="shared" si="79"/>
        <v>3.8138087673165261E-2</v>
      </c>
      <c r="R886" s="29" t="str">
        <f t="shared" si="80"/>
        <v>1 train date (May-Aug)</v>
      </c>
      <c r="S886" s="29">
        <f t="shared" si="81"/>
        <v>1.0196167866584092</v>
      </c>
      <c r="T886" s="29">
        <f t="shared" si="82"/>
        <v>835066.14827323705</v>
      </c>
      <c r="U886" s="2">
        <f t="shared" si="83"/>
        <v>7.7111097768148437E-2</v>
      </c>
    </row>
    <row r="887" spans="1:21">
      <c r="A887">
        <v>9656</v>
      </c>
      <c r="B887" s="1">
        <v>45961</v>
      </c>
      <c r="C887">
        <v>7</v>
      </c>
      <c r="D887">
        <v>24</v>
      </c>
      <c r="E887" t="s">
        <v>7</v>
      </c>
      <c r="F887" s="3">
        <v>740591.50311996811</v>
      </c>
      <c r="G887" s="3">
        <v>904839.3</v>
      </c>
      <c r="H887">
        <v>3</v>
      </c>
      <c r="I887" s="3">
        <v>-164247.79688003194</v>
      </c>
      <c r="J887" s="3">
        <v>164247.79688003194</v>
      </c>
      <c r="K887" s="2">
        <v>0.18152151092468199</v>
      </c>
      <c r="L887" s="6">
        <v>-0.18152151092468199</v>
      </c>
      <c r="M887" t="s">
        <v>32</v>
      </c>
      <c r="N887">
        <f>SUMIFS(Actuals!$F:$F,Actuals!$A:$A,$A887,Actuals!$D:$D,$D887,Actuals!$B:$B,EDATE($B887,-12))</f>
        <v>809204.4</v>
      </c>
      <c r="O887">
        <f>AVERAGE(SUMIFS(Actuals!$F:$F,Actuals!$A:$A,$A887,Actuals!$D:$D,$D887,Actuals!$B:$B,EOMONTH(DATE(2025,$C887-1,1),0))/SUMIFS(Actuals!$F:$F,Actuals!$A:$A,$A887,Actuals!$D:$D,$D887,Actuals!$B:$B,EOMONTH(DATE(2024,$C887-1,1),0)),
 SUMIFS(Actuals!$F:$F,Actuals!$A:$A,$A887,Actuals!$D:$D,$D887,Actuals!$B:$B,EOMONTH(DATE(2025,$C887-2,1),0))/SUMIFS(Actuals!$F:$F,Actuals!$A:$A,$A887,Actuals!$D:$D,$D887,Actuals!$B:$B,EOMONTH(DATE(2024,$C887-2,1),0)),
 SUMIFS(Actuals!$F:$F,Actuals!$A:$A,$A887,Actuals!$D:$D,$D887,Actuals!$B:$B,EOMONTH(DATE(2025,$C887-3,1),0))/SUMIFS(Actuals!$F:$F,Actuals!$A:$A,$A887,Actuals!$D:$D,$D887,Actuals!$B:$B,EOMONTH(DATE(2024,$C887-3,1),0))
)</f>
        <v>1.0704661536963822</v>
      </c>
      <c r="P887" s="29">
        <f t="shared" si="78"/>
        <v>866225.92162218876</v>
      </c>
      <c r="Q887" s="2">
        <f t="shared" si="79"/>
        <v>4.2674294073888348E-2</v>
      </c>
      <c r="R887" s="29" t="str">
        <f t="shared" si="80"/>
        <v>1 train date (May-Aug)</v>
      </c>
      <c r="S887" s="29">
        <f t="shared" si="81"/>
        <v>1.0196167866584092</v>
      </c>
      <c r="T887" s="29">
        <f t="shared" si="82"/>
        <v>755119.52863770304</v>
      </c>
      <c r="U887" s="2">
        <f t="shared" si="83"/>
        <v>0.16546559301999481</v>
      </c>
    </row>
    <row r="888" spans="1:21">
      <c r="A888">
        <v>9656</v>
      </c>
      <c r="B888" s="1">
        <v>45961</v>
      </c>
      <c r="C888">
        <v>8</v>
      </c>
      <c r="D888">
        <v>24</v>
      </c>
      <c r="E888" t="s">
        <v>7</v>
      </c>
      <c r="F888" s="3">
        <v>923848.23813710397</v>
      </c>
      <c r="G888" s="3">
        <v>904839.3</v>
      </c>
      <c r="H888">
        <v>2</v>
      </c>
      <c r="I888" s="3">
        <v>19008.93813710392</v>
      </c>
      <c r="J888" s="3">
        <v>19008.93813710392</v>
      </c>
      <c r="K888" s="2">
        <v>2.10080819180864E-2</v>
      </c>
      <c r="L888" s="6">
        <v>2.10080819180864E-2</v>
      </c>
      <c r="M888" t="s">
        <v>32</v>
      </c>
      <c r="N888">
        <f>SUMIFS(Actuals!$F:$F,Actuals!$A:$A,$A888,Actuals!$D:$D,$D888,Actuals!$B:$B,EDATE($B888,-12))</f>
        <v>809204.4</v>
      </c>
      <c r="O888">
        <f>AVERAGE(SUMIFS(Actuals!$F:$F,Actuals!$A:$A,$A888,Actuals!$D:$D,$D888,Actuals!$B:$B,EOMONTH(DATE(2025,$C888-1,1),0))/SUMIFS(Actuals!$F:$F,Actuals!$A:$A,$A888,Actuals!$D:$D,$D888,Actuals!$B:$B,EOMONTH(DATE(2024,$C888-1,1),0)),
 SUMIFS(Actuals!$F:$F,Actuals!$A:$A,$A888,Actuals!$D:$D,$D888,Actuals!$B:$B,EOMONTH(DATE(2025,$C888-2,1),0))/SUMIFS(Actuals!$F:$F,Actuals!$A:$A,$A888,Actuals!$D:$D,$D888,Actuals!$B:$B,EOMONTH(DATE(2024,$C888-2,1),0)),
 SUMIFS(Actuals!$F:$F,Actuals!$A:$A,$A888,Actuals!$D:$D,$D888,Actuals!$B:$B,EOMONTH(DATE(2025,$C888-3,1),0))/SUMIFS(Actuals!$F:$F,Actuals!$A:$A,$A888,Actuals!$D:$D,$D888,Actuals!$B:$B,EOMONTH(DATE(2024,$C888-3,1),0))
)</f>
        <v>1.1232604029353088</v>
      </c>
      <c r="P888" s="29">
        <f t="shared" si="78"/>
        <v>908947.26040102483</v>
      </c>
      <c r="Q888" s="2">
        <f t="shared" si="79"/>
        <v>4.5399889251326571E-3</v>
      </c>
      <c r="R888" s="29" t="str">
        <f t="shared" si="80"/>
        <v>1 train date (May-Aug)</v>
      </c>
      <c r="S888" s="29">
        <f t="shared" si="81"/>
        <v>1.0196167866584092</v>
      </c>
      <c r="T888" s="29">
        <f t="shared" si="82"/>
        <v>941971.17192938668</v>
      </c>
      <c r="U888" s="2">
        <f t="shared" si="83"/>
        <v>4.1036979637584958E-2</v>
      </c>
    </row>
    <row r="889" spans="1:21">
      <c r="A889">
        <v>9656</v>
      </c>
      <c r="B889" s="1">
        <v>45961</v>
      </c>
      <c r="C889">
        <v>9</v>
      </c>
      <c r="D889">
        <v>24</v>
      </c>
      <c r="E889" t="s">
        <v>7</v>
      </c>
      <c r="F889" s="3">
        <v>872460.73929192196</v>
      </c>
      <c r="G889" s="3">
        <v>904839.3</v>
      </c>
      <c r="H889">
        <v>1</v>
      </c>
      <c r="I889" s="3">
        <v>-32378.56070807809</v>
      </c>
      <c r="J889" s="3">
        <v>32378.56070807809</v>
      </c>
      <c r="K889" s="2">
        <v>3.5783769237342E-2</v>
      </c>
      <c r="L889" s="6">
        <v>-3.5783769237342E-2</v>
      </c>
      <c r="M889" t="s">
        <v>32</v>
      </c>
      <c r="N889">
        <f>SUMIFS(Actuals!$F:$F,Actuals!$A:$A,$A889,Actuals!$D:$D,$D889,Actuals!$B:$B,EDATE($B889,-12))</f>
        <v>809204.4</v>
      </c>
      <c r="O889">
        <f>AVERAGE(SUMIFS(Actuals!$F:$F,Actuals!$A:$A,$A889,Actuals!$D:$D,$D889,Actuals!$B:$B,EOMONTH(DATE(2025,$C889-1,1),0))/SUMIFS(Actuals!$F:$F,Actuals!$A:$A,$A889,Actuals!$D:$D,$D889,Actuals!$B:$B,EOMONTH(DATE(2024,$C889-1,1),0)),
 SUMIFS(Actuals!$F:$F,Actuals!$A:$A,$A889,Actuals!$D:$D,$D889,Actuals!$B:$B,EOMONTH(DATE(2025,$C889-2,1),0))/SUMIFS(Actuals!$F:$F,Actuals!$A:$A,$A889,Actuals!$D:$D,$D889,Actuals!$B:$B,EOMONTH(DATE(2024,$C889-2,1),0)),
 SUMIFS(Actuals!$F:$F,Actuals!$A:$A,$A889,Actuals!$D:$D,$D889,Actuals!$B:$B,EOMONTH(DATE(2025,$C889-3,1),0))/SUMIFS(Actuals!$F:$F,Actuals!$A:$A,$A889,Actuals!$D:$D,$D889,Actuals!$B:$B,EOMONTH(DATE(2024,$C889-3,1),0))
)</f>
        <v>1.1479869298225689</v>
      </c>
      <c r="P889" s="29">
        <f t="shared" si="78"/>
        <v>928956.07475491404</v>
      </c>
      <c r="Q889" s="2">
        <f t="shared" si="79"/>
        <v>2.6653102661338857E-2</v>
      </c>
      <c r="R889" s="29" t="str">
        <f t="shared" si="80"/>
        <v>2 Test data (Sep-Nov)</v>
      </c>
      <c r="S889" s="29">
        <f t="shared" si="81"/>
        <v>1.0196167866584092</v>
      </c>
      <c r="T889" s="29">
        <f t="shared" si="82"/>
        <v>889575.61548244953</v>
      </c>
      <c r="U889" s="2">
        <f t="shared" si="83"/>
        <v>1.6868945145895535E-2</v>
      </c>
    </row>
    <row r="890" spans="1:21">
      <c r="A890">
        <v>9656</v>
      </c>
      <c r="B890" s="1">
        <v>45961</v>
      </c>
      <c r="C890">
        <v>10</v>
      </c>
      <c r="D890">
        <v>24</v>
      </c>
      <c r="E890" t="s">
        <v>7</v>
      </c>
      <c r="F890" s="3">
        <v>801640.14992767584</v>
      </c>
      <c r="G890" s="3">
        <v>904839.3</v>
      </c>
      <c r="H890">
        <v>0</v>
      </c>
      <c r="I890" s="3">
        <v>-103199.15007232421</v>
      </c>
      <c r="J890" s="3">
        <v>103199.15007232421</v>
      </c>
      <c r="K890" s="2">
        <v>0.114052462213262</v>
      </c>
      <c r="L890" s="6">
        <v>-0.114052462213262</v>
      </c>
      <c r="M890" t="s">
        <v>32</v>
      </c>
      <c r="N890">
        <f>SUMIFS(Actuals!$F:$F,Actuals!$A:$A,$A890,Actuals!$D:$D,$D890,Actuals!$B:$B,EDATE($B890,-12))</f>
        <v>809204.4</v>
      </c>
      <c r="O890">
        <f>AVERAGE(SUMIFS(Actuals!$F:$F,Actuals!$A:$A,$A890,Actuals!$D:$D,$D890,Actuals!$B:$B,EOMONTH(DATE(2025,$C890-1,1),0))/SUMIFS(Actuals!$F:$F,Actuals!$A:$A,$A890,Actuals!$D:$D,$D890,Actuals!$B:$B,EOMONTH(DATE(2024,$C890-1,1),0)),
 SUMIFS(Actuals!$F:$F,Actuals!$A:$A,$A890,Actuals!$D:$D,$D890,Actuals!$B:$B,EOMONTH(DATE(2025,$C890-2,1),0))/SUMIFS(Actuals!$F:$F,Actuals!$A:$A,$A890,Actuals!$D:$D,$D890,Actuals!$B:$B,EOMONTH(DATE(2024,$C890-2,1),0)),
 SUMIFS(Actuals!$F:$F,Actuals!$A:$A,$A890,Actuals!$D:$D,$D890,Actuals!$B:$B,EOMONTH(DATE(2025,$C890-3,1),0))/SUMIFS(Actuals!$F:$F,Actuals!$A:$A,$A890,Actuals!$D:$D,$D890,Actuals!$B:$B,EOMONTH(DATE(2024,$C890-3,1),0))
)</f>
        <v>1.1674074222410891</v>
      </c>
      <c r="P890" s="29">
        <f t="shared" si="78"/>
        <v>944671.2226701472</v>
      </c>
      <c r="Q890" s="2">
        <f t="shared" si="79"/>
        <v>4.4020990987180979E-2</v>
      </c>
      <c r="R890" s="29" t="str">
        <f t="shared" si="80"/>
        <v>2 Test data (Sep-Nov)</v>
      </c>
      <c r="S890" s="29">
        <f t="shared" si="81"/>
        <v>1.0196167866584092</v>
      </c>
      <c r="T890" s="29">
        <f t="shared" si="82"/>
        <v>817365.7537256222</v>
      </c>
      <c r="U890" s="2">
        <f t="shared" si="83"/>
        <v>9.6673018373956393E-2</v>
      </c>
    </row>
    <row r="891" spans="1:21">
      <c r="A891">
        <v>9656</v>
      </c>
      <c r="B891" s="1">
        <v>45991</v>
      </c>
      <c r="C891">
        <v>5</v>
      </c>
      <c r="D891">
        <v>24</v>
      </c>
      <c r="E891" t="s">
        <v>7</v>
      </c>
      <c r="F891" s="3">
        <v>867546.21772651956</v>
      </c>
      <c r="G891" s="3">
        <v>842634.9</v>
      </c>
      <c r="H891">
        <v>6</v>
      </c>
      <c r="I891" s="3">
        <v>24911.317726519541</v>
      </c>
      <c r="J891" s="3">
        <v>24911.317726519541</v>
      </c>
      <c r="K891" s="2">
        <v>2.95635959613346E-2</v>
      </c>
      <c r="L891" s="6">
        <v>2.95635959613346E-2</v>
      </c>
      <c r="M891" t="s">
        <v>32</v>
      </c>
      <c r="N891">
        <f>SUMIFS(Actuals!$F:$F,Actuals!$A:$A,$A891,Actuals!$D:$D,$D891,Actuals!$B:$B,EDATE($B891,-12))</f>
        <v>764140.5</v>
      </c>
      <c r="O891">
        <f>AVERAGE(SUMIFS(Actuals!$F:$F,Actuals!$A:$A,$A891,Actuals!$D:$D,$D891,Actuals!$B:$B,EOMONTH(DATE(2025,$C891-1,1),0))/SUMIFS(Actuals!$F:$F,Actuals!$A:$A,$A891,Actuals!$D:$D,$D891,Actuals!$B:$B,EOMONTH(DATE(2024,$C891-1,1),0)),
 SUMIFS(Actuals!$F:$F,Actuals!$A:$A,$A891,Actuals!$D:$D,$D891,Actuals!$B:$B,EOMONTH(DATE(2025,$C891-2,1),0))/SUMIFS(Actuals!$F:$F,Actuals!$A:$A,$A891,Actuals!$D:$D,$D891,Actuals!$B:$B,EOMONTH(DATE(2024,$C891-2,1),0)),
 SUMIFS(Actuals!$F:$F,Actuals!$A:$A,$A891,Actuals!$D:$D,$D891,Actuals!$B:$B,EOMONTH(DATE(2025,$C891-3,1),0))/SUMIFS(Actuals!$F:$F,Actuals!$A:$A,$A891,Actuals!$D:$D,$D891,Actuals!$B:$B,EOMONTH(DATE(2024,$C891-3,1),0))
)</f>
        <v>1.0756983509185789</v>
      </c>
      <c r="P891" s="29">
        <f t="shared" si="78"/>
        <v>821984.67572009831</v>
      </c>
      <c r="Q891" s="2">
        <f t="shared" si="79"/>
        <v>2.4506727978987945E-2</v>
      </c>
      <c r="R891" s="29" t="str">
        <f t="shared" si="80"/>
        <v>1 train date (May-Aug)</v>
      </c>
      <c r="S891" s="29">
        <f t="shared" si="81"/>
        <v>1.0196167866584092</v>
      </c>
      <c r="T891" s="29">
        <f t="shared" si="82"/>
        <v>884564.68679597043</v>
      </c>
      <c r="U891" s="2">
        <f t="shared" si="83"/>
        <v>4.9760325374572548E-2</v>
      </c>
    </row>
    <row r="892" spans="1:21">
      <c r="A892">
        <v>9656</v>
      </c>
      <c r="B892" s="1">
        <v>45991</v>
      </c>
      <c r="C892">
        <v>6</v>
      </c>
      <c r="D892">
        <v>24</v>
      </c>
      <c r="E892" t="s">
        <v>7</v>
      </c>
      <c r="F892" s="3">
        <v>815400</v>
      </c>
      <c r="G892" s="3">
        <v>842634.9</v>
      </c>
      <c r="H892">
        <v>5</v>
      </c>
      <c r="I892" s="3">
        <v>-27234.900000000023</v>
      </c>
      <c r="J892" s="3">
        <v>27234.900000000023</v>
      </c>
      <c r="K892" s="2">
        <v>3.2321115586359001E-2</v>
      </c>
      <c r="L892" s="6">
        <v>-3.2321115586359001E-2</v>
      </c>
      <c r="M892" t="s">
        <v>32</v>
      </c>
      <c r="N892">
        <f>SUMIFS(Actuals!$F:$F,Actuals!$A:$A,$A892,Actuals!$D:$D,$D892,Actuals!$B:$B,EDATE($B892,-12))</f>
        <v>764140.5</v>
      </c>
      <c r="O892">
        <f>AVERAGE(SUMIFS(Actuals!$F:$F,Actuals!$A:$A,$A892,Actuals!$D:$D,$D892,Actuals!$B:$B,EOMONTH(DATE(2025,$C892-1,1),0))/SUMIFS(Actuals!$F:$F,Actuals!$A:$A,$A892,Actuals!$D:$D,$D892,Actuals!$B:$B,EOMONTH(DATE(2024,$C892-1,1),0)),
 SUMIFS(Actuals!$F:$F,Actuals!$A:$A,$A892,Actuals!$D:$D,$D892,Actuals!$B:$B,EOMONTH(DATE(2025,$C892-2,1),0))/SUMIFS(Actuals!$F:$F,Actuals!$A:$A,$A892,Actuals!$D:$D,$D892,Actuals!$B:$B,EOMONTH(DATE(2024,$C892-2,1),0)),
 SUMIFS(Actuals!$F:$F,Actuals!$A:$A,$A892,Actuals!$D:$D,$D892,Actuals!$B:$B,EOMONTH(DATE(2025,$C892-3,1),0))/SUMIFS(Actuals!$F:$F,Actuals!$A:$A,$A892,Actuals!$D:$D,$D892,Actuals!$B:$B,EOMONTH(DATE(2024,$C892-3,1),0))
)</f>
        <v>1.0755384664819847</v>
      </c>
      <c r="P892" s="29">
        <f t="shared" si="78"/>
        <v>821862.50154677709</v>
      </c>
      <c r="Q892" s="2">
        <f t="shared" si="79"/>
        <v>2.4651718618850151E-2</v>
      </c>
      <c r="R892" s="29" t="str">
        <f t="shared" si="80"/>
        <v>1 train date (May-Aug)</v>
      </c>
      <c r="S892" s="29">
        <f t="shared" si="81"/>
        <v>1.0196167866584092</v>
      </c>
      <c r="T892" s="29">
        <f t="shared" si="82"/>
        <v>831395.52784126683</v>
      </c>
      <c r="U892" s="2">
        <f t="shared" si="83"/>
        <v>1.3338365356969188E-2</v>
      </c>
    </row>
    <row r="893" spans="1:21">
      <c r="A893">
        <v>9656</v>
      </c>
      <c r="B893" s="1">
        <v>45991</v>
      </c>
      <c r="C893">
        <v>7</v>
      </c>
      <c r="D893">
        <v>24</v>
      </c>
      <c r="E893" t="s">
        <v>7</v>
      </c>
      <c r="F893" s="3">
        <v>765000</v>
      </c>
      <c r="G893" s="3">
        <v>842634.9</v>
      </c>
      <c r="H893">
        <v>4</v>
      </c>
      <c r="I893" s="3">
        <v>-77634.900000000023</v>
      </c>
      <c r="J893" s="3">
        <v>77634.900000000023</v>
      </c>
      <c r="K893" s="2">
        <v>9.21334969629196E-2</v>
      </c>
      <c r="L893" s="6">
        <v>-9.21334969629196E-2</v>
      </c>
      <c r="M893" t="s">
        <v>32</v>
      </c>
      <c r="N893">
        <f>SUMIFS(Actuals!$F:$F,Actuals!$A:$A,$A893,Actuals!$D:$D,$D893,Actuals!$B:$B,EDATE($B893,-12))</f>
        <v>764140.5</v>
      </c>
      <c r="O893">
        <f>AVERAGE(SUMIFS(Actuals!$F:$F,Actuals!$A:$A,$A893,Actuals!$D:$D,$D893,Actuals!$B:$B,EOMONTH(DATE(2025,$C893-1,1),0))/SUMIFS(Actuals!$F:$F,Actuals!$A:$A,$A893,Actuals!$D:$D,$D893,Actuals!$B:$B,EOMONTH(DATE(2024,$C893-1,1),0)),
 SUMIFS(Actuals!$F:$F,Actuals!$A:$A,$A893,Actuals!$D:$D,$D893,Actuals!$B:$B,EOMONTH(DATE(2025,$C893-2,1),0))/SUMIFS(Actuals!$F:$F,Actuals!$A:$A,$A893,Actuals!$D:$D,$D893,Actuals!$B:$B,EOMONTH(DATE(2024,$C893-2,1),0)),
 SUMIFS(Actuals!$F:$F,Actuals!$A:$A,$A893,Actuals!$D:$D,$D893,Actuals!$B:$B,EOMONTH(DATE(2025,$C893-3,1),0))/SUMIFS(Actuals!$F:$F,Actuals!$A:$A,$A893,Actuals!$D:$D,$D893,Actuals!$B:$B,EOMONTH(DATE(2024,$C893-3,1),0))
)</f>
        <v>1.0704661536963822</v>
      </c>
      <c r="P893" s="29">
        <f t="shared" si="78"/>
        <v>817986.54191863036</v>
      </c>
      <c r="Q893" s="2">
        <f t="shared" si="79"/>
        <v>2.9251527656129196E-2</v>
      </c>
      <c r="R893" s="29" t="str">
        <f t="shared" si="80"/>
        <v>1 train date (May-Aug)</v>
      </c>
      <c r="S893" s="29">
        <f t="shared" si="81"/>
        <v>1.0196167866584092</v>
      </c>
      <c r="T893" s="29">
        <f t="shared" si="82"/>
        <v>780006.84179368301</v>
      </c>
      <c r="U893" s="2">
        <f t="shared" si="83"/>
        <v>7.4324073458525167E-2</v>
      </c>
    </row>
    <row r="894" spans="1:21">
      <c r="A894">
        <v>9656</v>
      </c>
      <c r="B894" s="1">
        <v>45991</v>
      </c>
      <c r="C894">
        <v>8</v>
      </c>
      <c r="D894">
        <v>24</v>
      </c>
      <c r="E894" t="s">
        <v>7</v>
      </c>
      <c r="F894" s="3">
        <v>920914.63888798258</v>
      </c>
      <c r="G894" s="3">
        <v>842634.9</v>
      </c>
      <c r="H894">
        <v>3</v>
      </c>
      <c r="I894" s="3">
        <v>78279.738887982559</v>
      </c>
      <c r="J894" s="3">
        <v>78279.738887982559</v>
      </c>
      <c r="K894" s="2">
        <v>9.2898761833841201E-2</v>
      </c>
      <c r="L894" s="6">
        <v>9.2898761833841201E-2</v>
      </c>
      <c r="M894" t="s">
        <v>32</v>
      </c>
      <c r="N894">
        <f>SUMIFS(Actuals!$F:$F,Actuals!$A:$A,$A894,Actuals!$D:$D,$D894,Actuals!$B:$B,EDATE($B894,-12))</f>
        <v>764140.5</v>
      </c>
      <c r="O894">
        <f>AVERAGE(SUMIFS(Actuals!$F:$F,Actuals!$A:$A,$A894,Actuals!$D:$D,$D894,Actuals!$B:$B,EOMONTH(DATE(2025,$C894-1,1),0))/SUMIFS(Actuals!$F:$F,Actuals!$A:$A,$A894,Actuals!$D:$D,$D894,Actuals!$B:$B,EOMONTH(DATE(2024,$C894-1,1),0)),
 SUMIFS(Actuals!$F:$F,Actuals!$A:$A,$A894,Actuals!$D:$D,$D894,Actuals!$B:$B,EOMONTH(DATE(2025,$C894-2,1),0))/SUMIFS(Actuals!$F:$F,Actuals!$A:$A,$A894,Actuals!$D:$D,$D894,Actuals!$B:$B,EOMONTH(DATE(2024,$C894-2,1),0)),
 SUMIFS(Actuals!$F:$F,Actuals!$A:$A,$A894,Actuals!$D:$D,$D894,Actuals!$B:$B,EOMONTH(DATE(2025,$C894-3,1),0))/SUMIFS(Actuals!$F:$F,Actuals!$A:$A,$A894,Actuals!$D:$D,$D894,Actuals!$B:$B,EOMONTH(DATE(2024,$C894-3,1),0))
)</f>
        <v>1.1232604029353088</v>
      </c>
      <c r="P894" s="29">
        <f t="shared" si="78"/>
        <v>858328.76592918835</v>
      </c>
      <c r="Q894" s="2">
        <f t="shared" si="79"/>
        <v>1.8624751869627431E-2</v>
      </c>
      <c r="R894" s="29" t="str">
        <f t="shared" si="80"/>
        <v>1 train date (May-Aug)</v>
      </c>
      <c r="S894" s="29">
        <f t="shared" si="81"/>
        <v>1.0196167866584092</v>
      </c>
      <c r="T894" s="29">
        <f t="shared" si="82"/>
        <v>938980.02488965401</v>
      </c>
      <c r="U894" s="2">
        <f t="shared" si="83"/>
        <v>0.11433792368397509</v>
      </c>
    </row>
    <row r="895" spans="1:21">
      <c r="A895">
        <v>9656</v>
      </c>
      <c r="B895" s="1">
        <v>45991</v>
      </c>
      <c r="C895">
        <v>9</v>
      </c>
      <c r="D895">
        <v>24</v>
      </c>
      <c r="E895" t="s">
        <v>7</v>
      </c>
      <c r="F895" s="3">
        <v>858624.73239413451</v>
      </c>
      <c r="G895" s="3">
        <v>842634.9</v>
      </c>
      <c r="H895">
        <v>2</v>
      </c>
      <c r="I895" s="3">
        <v>15989.832394134486</v>
      </c>
      <c r="J895" s="3">
        <v>15989.832394134486</v>
      </c>
      <c r="K895" s="2">
        <v>1.8975991137008999E-2</v>
      </c>
      <c r="L895" s="6">
        <v>1.8975991137008999E-2</v>
      </c>
      <c r="M895" t="s">
        <v>32</v>
      </c>
      <c r="N895">
        <f>SUMIFS(Actuals!$F:$F,Actuals!$A:$A,$A895,Actuals!$D:$D,$D895,Actuals!$B:$B,EDATE($B895,-12))</f>
        <v>764140.5</v>
      </c>
      <c r="O895">
        <f>AVERAGE(SUMIFS(Actuals!$F:$F,Actuals!$A:$A,$A895,Actuals!$D:$D,$D895,Actuals!$B:$B,EOMONTH(DATE(2025,$C895-1,1),0))/SUMIFS(Actuals!$F:$F,Actuals!$A:$A,$A895,Actuals!$D:$D,$D895,Actuals!$B:$B,EOMONTH(DATE(2024,$C895-1,1),0)),
 SUMIFS(Actuals!$F:$F,Actuals!$A:$A,$A895,Actuals!$D:$D,$D895,Actuals!$B:$B,EOMONTH(DATE(2025,$C895-2,1),0))/SUMIFS(Actuals!$F:$F,Actuals!$A:$A,$A895,Actuals!$D:$D,$D895,Actuals!$B:$B,EOMONTH(DATE(2024,$C895-2,1),0)),
 SUMIFS(Actuals!$F:$F,Actuals!$A:$A,$A895,Actuals!$D:$D,$D895,Actuals!$B:$B,EOMONTH(DATE(2025,$C895-3,1),0))/SUMIFS(Actuals!$F:$F,Actuals!$A:$A,$A895,Actuals!$D:$D,$D895,Actuals!$B:$B,EOMONTH(DATE(2024,$C895-3,1),0))
)</f>
        <v>1.1479869298225689</v>
      </c>
      <c r="P895" s="29">
        <f t="shared" si="78"/>
        <v>877223.30654808274</v>
      </c>
      <c r="Q895" s="2">
        <f t="shared" si="79"/>
        <v>4.104791594566367E-2</v>
      </c>
      <c r="R895" s="29" t="str">
        <f t="shared" si="80"/>
        <v>2 Test data (Sep-Nov)</v>
      </c>
      <c r="S895" s="29">
        <f t="shared" si="81"/>
        <v>1.0196167866584092</v>
      </c>
      <c r="T895" s="29">
        <f t="shared" si="82"/>
        <v>875468.19058914389</v>
      </c>
      <c r="U895" s="2">
        <f t="shared" si="83"/>
        <v>3.8965025765184742E-2</v>
      </c>
    </row>
    <row r="896" spans="1:21">
      <c r="A896">
        <v>9656</v>
      </c>
      <c r="B896" s="1">
        <v>45991</v>
      </c>
      <c r="C896">
        <v>10</v>
      </c>
      <c r="D896">
        <v>24</v>
      </c>
      <c r="E896" t="s">
        <v>7</v>
      </c>
      <c r="F896" s="3">
        <v>787572.74558408058</v>
      </c>
      <c r="G896" s="3">
        <v>842634.9</v>
      </c>
      <c r="H896">
        <v>1</v>
      </c>
      <c r="I896" s="3">
        <v>-55062.154415919445</v>
      </c>
      <c r="J896" s="3">
        <v>55062.154415919445</v>
      </c>
      <c r="K896" s="2">
        <v>6.53452099075406E-2</v>
      </c>
      <c r="L896" s="6">
        <v>-6.53452099075406E-2</v>
      </c>
      <c r="M896" t="s">
        <v>32</v>
      </c>
      <c r="N896">
        <f>SUMIFS(Actuals!$F:$F,Actuals!$A:$A,$A896,Actuals!$D:$D,$D896,Actuals!$B:$B,EDATE($B896,-12))</f>
        <v>764140.5</v>
      </c>
      <c r="O896">
        <f>AVERAGE(SUMIFS(Actuals!$F:$F,Actuals!$A:$A,$A896,Actuals!$D:$D,$D896,Actuals!$B:$B,EOMONTH(DATE(2025,$C896-1,1),0))/SUMIFS(Actuals!$F:$F,Actuals!$A:$A,$A896,Actuals!$D:$D,$D896,Actuals!$B:$B,EOMONTH(DATE(2024,$C896-1,1),0)),
 SUMIFS(Actuals!$F:$F,Actuals!$A:$A,$A896,Actuals!$D:$D,$D896,Actuals!$B:$B,EOMONTH(DATE(2025,$C896-2,1),0))/SUMIFS(Actuals!$F:$F,Actuals!$A:$A,$A896,Actuals!$D:$D,$D896,Actuals!$B:$B,EOMONTH(DATE(2024,$C896-2,1),0)),
 SUMIFS(Actuals!$F:$F,Actuals!$A:$A,$A896,Actuals!$D:$D,$D896,Actuals!$B:$B,EOMONTH(DATE(2025,$C896-3,1),0))/SUMIFS(Actuals!$F:$F,Actuals!$A:$A,$A896,Actuals!$D:$D,$D896,Actuals!$B:$B,EOMONTH(DATE(2024,$C896-3,1),0))
)</f>
        <v>1.1674074222410891</v>
      </c>
      <c r="P896" s="29">
        <f t="shared" si="78"/>
        <v>892063.29133501695</v>
      </c>
      <c r="Q896" s="2">
        <f t="shared" si="79"/>
        <v>5.8659321296823726E-2</v>
      </c>
      <c r="R896" s="29" t="str">
        <f t="shared" si="80"/>
        <v>2 Test data (Sep-Nov)</v>
      </c>
      <c r="S896" s="29">
        <f t="shared" si="81"/>
        <v>1.0196167866584092</v>
      </c>
      <c r="T896" s="29">
        <f t="shared" si="82"/>
        <v>803022.39211218106</v>
      </c>
      <c r="U896" s="2">
        <f t="shared" si="83"/>
        <v>4.7010286291036561E-2</v>
      </c>
    </row>
    <row r="897" spans="1:21">
      <c r="A897">
        <v>9656</v>
      </c>
      <c r="B897" s="1">
        <v>45991</v>
      </c>
      <c r="C897">
        <v>11</v>
      </c>
      <c r="D897">
        <v>24</v>
      </c>
      <c r="E897" t="s">
        <v>7</v>
      </c>
      <c r="F897" s="3">
        <v>861213.21026235772</v>
      </c>
      <c r="G897" s="3">
        <v>842634.9</v>
      </c>
      <c r="H897">
        <v>0</v>
      </c>
      <c r="I897" s="3">
        <v>18578.3102623577</v>
      </c>
      <c r="J897" s="3">
        <v>18578.3102623577</v>
      </c>
      <c r="K897" s="2">
        <v>2.2047876562385101E-2</v>
      </c>
      <c r="L897" s="6">
        <v>2.2047876562385101E-2</v>
      </c>
      <c r="M897" t="s">
        <v>32</v>
      </c>
      <c r="N897">
        <f>SUMIFS(Actuals!$F:$F,Actuals!$A:$A,$A897,Actuals!$D:$D,$D897,Actuals!$B:$B,EDATE($B897,-12))</f>
        <v>764140.5</v>
      </c>
      <c r="O897">
        <f>AVERAGE(SUMIFS(Actuals!$F:$F,Actuals!$A:$A,$A897,Actuals!$D:$D,$D897,Actuals!$B:$B,EOMONTH(DATE(2025,$C897-1,1),0))/SUMIFS(Actuals!$F:$F,Actuals!$A:$A,$A897,Actuals!$D:$D,$D897,Actuals!$B:$B,EOMONTH(DATE(2024,$C897-1,1),0)),
 SUMIFS(Actuals!$F:$F,Actuals!$A:$A,$A897,Actuals!$D:$D,$D897,Actuals!$B:$B,EOMONTH(DATE(2025,$C897-2,1),0))/SUMIFS(Actuals!$F:$F,Actuals!$A:$A,$A897,Actuals!$D:$D,$D897,Actuals!$B:$B,EOMONTH(DATE(2024,$C897-2,1),0)),
 SUMIFS(Actuals!$F:$F,Actuals!$A:$A,$A897,Actuals!$D:$D,$D897,Actuals!$B:$B,EOMONTH(DATE(2025,$C897-3,1),0))/SUMIFS(Actuals!$F:$F,Actuals!$A:$A,$A897,Actuals!$D:$D,$D897,Actuals!$B:$B,EOMONTH(DATE(2024,$C897-3,1),0))
)</f>
        <v>1.0901313118624585</v>
      </c>
      <c r="P897" s="29">
        <f t="shared" si="78"/>
        <v>833013.48571223498</v>
      </c>
      <c r="Q897" s="2">
        <f t="shared" si="79"/>
        <v>1.1418248030985952E-2</v>
      </c>
      <c r="R897" s="29" t="str">
        <f t="shared" si="80"/>
        <v>2 Test data (Sep-Nov)</v>
      </c>
      <c r="S897" s="29">
        <f t="shared" si="81"/>
        <v>1.0196167866584092</v>
      </c>
      <c r="T897" s="29">
        <f t="shared" si="82"/>
        <v>878107.4460754781</v>
      </c>
      <c r="U897" s="2">
        <f t="shared" si="83"/>
        <v>4.209717171158954E-2</v>
      </c>
    </row>
    <row r="898" spans="1:21">
      <c r="A898">
        <v>9657</v>
      </c>
      <c r="B898" s="1">
        <v>45808</v>
      </c>
      <c r="C898">
        <v>5</v>
      </c>
      <c r="D898">
        <v>24</v>
      </c>
      <c r="E898" t="s">
        <v>7</v>
      </c>
      <c r="F898" s="3">
        <v>5592.0387531699735</v>
      </c>
      <c r="G898" s="3">
        <v>5696.1</v>
      </c>
      <c r="H898">
        <v>0</v>
      </c>
      <c r="I898" s="3">
        <v>-104.0612468300269</v>
      </c>
      <c r="J898" s="3">
        <v>104.0612468300269</v>
      </c>
      <c r="K898" s="2">
        <v>1.82688588385083E-2</v>
      </c>
      <c r="L898" s="6">
        <v>-1.82688588385083E-2</v>
      </c>
      <c r="M898" t="s">
        <v>34</v>
      </c>
      <c r="N898">
        <f>SUMIFS(Actuals!$F:$F,Actuals!$A:$A,$A898,Actuals!$D:$D,$D898,Actuals!$B:$B,EDATE($B898,-12))</f>
        <v>5922.9000000000005</v>
      </c>
      <c r="O898">
        <f>AVERAGE(SUMIFS(Actuals!$F:$F,Actuals!$A:$A,$A898,Actuals!$D:$D,$D898,Actuals!$B:$B,EOMONTH(DATE(2025,$C898-1,1),0))/SUMIFS(Actuals!$F:$F,Actuals!$A:$A,$A898,Actuals!$D:$D,$D898,Actuals!$B:$B,EOMONTH(DATE(2024,$C898-1,1),0)),
 SUMIFS(Actuals!$F:$F,Actuals!$A:$A,$A898,Actuals!$D:$D,$D898,Actuals!$B:$B,EOMONTH(DATE(2025,$C898-2,1),0))/SUMIFS(Actuals!$F:$F,Actuals!$A:$A,$A898,Actuals!$D:$D,$D898,Actuals!$B:$B,EOMONTH(DATE(2024,$C898-2,1),0)),
 SUMIFS(Actuals!$F:$F,Actuals!$A:$A,$A898,Actuals!$D:$D,$D898,Actuals!$B:$B,EOMONTH(DATE(2025,$C898-3,1),0))/SUMIFS(Actuals!$F:$F,Actuals!$A:$A,$A898,Actuals!$D:$D,$D898,Actuals!$B:$B,EOMONTH(DATE(2024,$C898-3,1),0))
)</f>
        <v>1.0644342369087865</v>
      </c>
      <c r="P898" s="29">
        <f t="shared" ref="P898:P961" si="84">N898*O898</f>
        <v>6304.5375417870519</v>
      </c>
      <c r="Q898" s="2">
        <f t="shared" ref="Q898:Q961" si="85">IFERROR(ABS(P898-G898)/ABS(G898),"")</f>
        <v>0.10681651336652297</v>
      </c>
      <c r="R898" s="29" t="str">
        <f t="shared" ref="R898:R961" si="86">IF(C898&lt;=8,"1 train date (May-Aug)","2 Test data (Sep-Nov)")</f>
        <v>1 train date (May-Aug)</v>
      </c>
      <c r="S898" s="29">
        <f t="shared" ref="S898:S961" si="87">1/(1+AVERAGEIFS($L:$L,$A:$A,$A898,$R:$R,"1 train date (May-Aug)"))</f>
        <v>1.0159969143173808</v>
      </c>
      <c r="T898" s="29">
        <f t="shared" ref="T898:T961" si="88">F898*S898</f>
        <v>5681.4941179639063</v>
      </c>
      <c r="U898" s="2">
        <f t="shared" ref="U898:U961" si="89">IFERROR(ABS(T898-G898)/ABS(G898),"")</f>
        <v>2.5641898906434302E-3</v>
      </c>
    </row>
    <row r="899" spans="1:21">
      <c r="A899">
        <v>9657</v>
      </c>
      <c r="B899" s="1">
        <v>45838</v>
      </c>
      <c r="C899">
        <v>5</v>
      </c>
      <c r="D899">
        <v>24</v>
      </c>
      <c r="E899" t="s">
        <v>7</v>
      </c>
      <c r="F899" s="3">
        <v>6075.7907020196099</v>
      </c>
      <c r="G899" s="3">
        <v>5365.8</v>
      </c>
      <c r="H899">
        <v>1</v>
      </c>
      <c r="I899" s="3">
        <v>709.99070201960967</v>
      </c>
      <c r="J899" s="3">
        <v>709.99070201960967</v>
      </c>
      <c r="K899" s="2">
        <v>0.132317772190467</v>
      </c>
      <c r="L899" s="6">
        <v>0.132317772190467</v>
      </c>
      <c r="M899" t="s">
        <v>34</v>
      </c>
      <c r="N899">
        <f>SUMIFS(Actuals!$F:$F,Actuals!$A:$A,$A899,Actuals!$D:$D,$D899,Actuals!$B:$B,EDATE($B899,-12))</f>
        <v>5707.8</v>
      </c>
      <c r="O899">
        <f>AVERAGE(SUMIFS(Actuals!$F:$F,Actuals!$A:$A,$A899,Actuals!$D:$D,$D899,Actuals!$B:$B,EOMONTH(DATE(2025,$C899-1,1),0))/SUMIFS(Actuals!$F:$F,Actuals!$A:$A,$A899,Actuals!$D:$D,$D899,Actuals!$B:$B,EOMONTH(DATE(2024,$C899-1,1),0)),
 SUMIFS(Actuals!$F:$F,Actuals!$A:$A,$A899,Actuals!$D:$D,$D899,Actuals!$B:$B,EOMONTH(DATE(2025,$C899-2,1),0))/SUMIFS(Actuals!$F:$F,Actuals!$A:$A,$A899,Actuals!$D:$D,$D899,Actuals!$B:$B,EOMONTH(DATE(2024,$C899-2,1),0)),
 SUMIFS(Actuals!$F:$F,Actuals!$A:$A,$A899,Actuals!$D:$D,$D899,Actuals!$B:$B,EOMONTH(DATE(2025,$C899-3,1),0))/SUMIFS(Actuals!$F:$F,Actuals!$A:$A,$A899,Actuals!$D:$D,$D899,Actuals!$B:$B,EOMONTH(DATE(2024,$C899-3,1),0))
)</f>
        <v>1.0644342369087865</v>
      </c>
      <c r="P899" s="29">
        <f t="shared" si="84"/>
        <v>6075.5777374279714</v>
      </c>
      <c r="Q899" s="2">
        <f t="shared" si="85"/>
        <v>0.13227808293786039</v>
      </c>
      <c r="R899" s="29" t="str">
        <f t="shared" si="86"/>
        <v>1 train date (May-Aug)</v>
      </c>
      <c r="S899" s="29">
        <f t="shared" si="87"/>
        <v>1.0159969143173808</v>
      </c>
      <c r="T899" s="29">
        <f t="shared" si="88"/>
        <v>6172.9846052901567</v>
      </c>
      <c r="U899" s="2">
        <f t="shared" si="89"/>
        <v>0.15043136257224579</v>
      </c>
    </row>
    <row r="900" spans="1:21">
      <c r="A900">
        <v>9657</v>
      </c>
      <c r="B900" s="1">
        <v>45838</v>
      </c>
      <c r="C900">
        <v>6</v>
      </c>
      <c r="D900">
        <v>24</v>
      </c>
      <c r="E900" t="s">
        <v>7</v>
      </c>
      <c r="F900" s="3">
        <v>6065.9572084013025</v>
      </c>
      <c r="G900" s="3">
        <v>5365.8</v>
      </c>
      <c r="H900">
        <v>0</v>
      </c>
      <c r="I900" s="3">
        <v>700.15720840130234</v>
      </c>
      <c r="J900" s="3">
        <v>700.15720840130234</v>
      </c>
      <c r="K900" s="2">
        <v>0.130485148235361</v>
      </c>
      <c r="L900" s="6">
        <v>0.130485148235361</v>
      </c>
      <c r="M900" t="s">
        <v>34</v>
      </c>
      <c r="N900">
        <f>SUMIFS(Actuals!$F:$F,Actuals!$A:$A,$A900,Actuals!$D:$D,$D900,Actuals!$B:$B,EDATE($B900,-12))</f>
        <v>5707.8</v>
      </c>
      <c r="O900">
        <f>AVERAGE(SUMIFS(Actuals!$F:$F,Actuals!$A:$A,$A900,Actuals!$D:$D,$D900,Actuals!$B:$B,EOMONTH(DATE(2025,$C900-1,1),0))/SUMIFS(Actuals!$F:$F,Actuals!$A:$A,$A900,Actuals!$D:$D,$D900,Actuals!$B:$B,EOMONTH(DATE(2024,$C900-1,1),0)),
 SUMIFS(Actuals!$F:$F,Actuals!$A:$A,$A900,Actuals!$D:$D,$D900,Actuals!$B:$B,EOMONTH(DATE(2025,$C900-2,1),0))/SUMIFS(Actuals!$F:$F,Actuals!$A:$A,$A900,Actuals!$D:$D,$D900,Actuals!$B:$B,EOMONTH(DATE(2024,$C900-2,1),0)),
 SUMIFS(Actuals!$F:$F,Actuals!$A:$A,$A900,Actuals!$D:$D,$D900,Actuals!$B:$B,EOMONTH(DATE(2025,$C900-3,1),0))/SUMIFS(Actuals!$F:$F,Actuals!$A:$A,$A900,Actuals!$D:$D,$D900,Actuals!$B:$B,EOMONTH(DATE(2024,$C900-3,1),0))
)</f>
        <v>1.0358274901698257</v>
      </c>
      <c r="P900" s="29">
        <f t="shared" si="84"/>
        <v>5912.2961483913314</v>
      </c>
      <c r="Q900" s="2">
        <f t="shared" si="85"/>
        <v>0.10184802795320944</v>
      </c>
      <c r="R900" s="29" t="str">
        <f t="shared" si="86"/>
        <v>1 train date (May-Aug)</v>
      </c>
      <c r="S900" s="29">
        <f t="shared" si="87"/>
        <v>1.0159969143173808</v>
      </c>
      <c r="T900" s="29">
        <f t="shared" si="88"/>
        <v>6162.9938061169969</v>
      </c>
      <c r="U900" s="2">
        <f t="shared" si="89"/>
        <v>0.14856942228875408</v>
      </c>
    </row>
    <row r="901" spans="1:21">
      <c r="A901">
        <v>9657</v>
      </c>
      <c r="B901" s="1">
        <v>45869</v>
      </c>
      <c r="C901">
        <v>5</v>
      </c>
      <c r="D901">
        <v>24</v>
      </c>
      <c r="E901" t="s">
        <v>7</v>
      </c>
      <c r="F901" s="3">
        <v>5726.571484036609</v>
      </c>
      <c r="G901" s="3">
        <v>6028.2</v>
      </c>
      <c r="H901">
        <v>2</v>
      </c>
      <c r="I901" s="3">
        <v>-301.62851596339078</v>
      </c>
      <c r="J901" s="3">
        <v>301.62851596339078</v>
      </c>
      <c r="K901" s="2">
        <v>5.0036248957133302E-2</v>
      </c>
      <c r="L901" s="6">
        <v>-5.0036248957133302E-2</v>
      </c>
      <c r="M901" t="s">
        <v>34</v>
      </c>
      <c r="N901">
        <f>SUMIFS(Actuals!$F:$F,Actuals!$A:$A,$A901,Actuals!$D:$D,$D901,Actuals!$B:$B,EDATE($B901,-12))</f>
        <v>5211</v>
      </c>
      <c r="O901">
        <f>AVERAGE(SUMIFS(Actuals!$F:$F,Actuals!$A:$A,$A901,Actuals!$D:$D,$D901,Actuals!$B:$B,EOMONTH(DATE(2025,$C901-1,1),0))/SUMIFS(Actuals!$F:$F,Actuals!$A:$A,$A901,Actuals!$D:$D,$D901,Actuals!$B:$B,EOMONTH(DATE(2024,$C901-1,1),0)),
 SUMIFS(Actuals!$F:$F,Actuals!$A:$A,$A901,Actuals!$D:$D,$D901,Actuals!$B:$B,EOMONTH(DATE(2025,$C901-2,1),0))/SUMIFS(Actuals!$F:$F,Actuals!$A:$A,$A901,Actuals!$D:$D,$D901,Actuals!$B:$B,EOMONTH(DATE(2024,$C901-2,1),0)),
 SUMIFS(Actuals!$F:$F,Actuals!$A:$A,$A901,Actuals!$D:$D,$D901,Actuals!$B:$B,EOMONTH(DATE(2025,$C901-3,1),0))/SUMIFS(Actuals!$F:$F,Actuals!$A:$A,$A901,Actuals!$D:$D,$D901,Actuals!$B:$B,EOMONTH(DATE(2024,$C901-3,1),0))
)</f>
        <v>1.0644342369087865</v>
      </c>
      <c r="P901" s="29">
        <f t="shared" si="84"/>
        <v>5546.7668085316864</v>
      </c>
      <c r="Q901" s="2">
        <f t="shared" si="85"/>
        <v>7.986350676293312E-2</v>
      </c>
      <c r="R901" s="29" t="str">
        <f t="shared" si="86"/>
        <v>1 train date (May-Aug)</v>
      </c>
      <c r="S901" s="29">
        <f t="shared" si="87"/>
        <v>1.0159969143173808</v>
      </c>
      <c r="T901" s="29">
        <f t="shared" si="88"/>
        <v>5818.1789573990991</v>
      </c>
      <c r="U901" s="2">
        <f t="shared" si="89"/>
        <v>3.4839760227082836E-2</v>
      </c>
    </row>
    <row r="902" spans="1:21">
      <c r="A902">
        <v>9657</v>
      </c>
      <c r="B902" s="1">
        <v>45869</v>
      </c>
      <c r="C902">
        <v>6</v>
      </c>
      <c r="D902">
        <v>24</v>
      </c>
      <c r="E902" t="s">
        <v>7</v>
      </c>
      <c r="F902" s="3">
        <v>5719.2343571257688</v>
      </c>
      <c r="G902" s="3">
        <v>6028.2</v>
      </c>
      <c r="H902">
        <v>1</v>
      </c>
      <c r="I902" s="3">
        <v>-308.96564287423098</v>
      </c>
      <c r="J902" s="3">
        <v>308.96564287423098</v>
      </c>
      <c r="K902" s="2">
        <v>5.1253382912682201E-2</v>
      </c>
      <c r="L902" s="6">
        <v>-5.1253382912682201E-2</v>
      </c>
      <c r="M902" t="s">
        <v>34</v>
      </c>
      <c r="N902">
        <f>SUMIFS(Actuals!$F:$F,Actuals!$A:$A,$A902,Actuals!$D:$D,$D902,Actuals!$B:$B,EDATE($B902,-12))</f>
        <v>5211</v>
      </c>
      <c r="O902">
        <f>AVERAGE(SUMIFS(Actuals!$F:$F,Actuals!$A:$A,$A902,Actuals!$D:$D,$D902,Actuals!$B:$B,EOMONTH(DATE(2025,$C902-1,1),0))/SUMIFS(Actuals!$F:$F,Actuals!$A:$A,$A902,Actuals!$D:$D,$D902,Actuals!$B:$B,EOMONTH(DATE(2024,$C902-1,1),0)),
 SUMIFS(Actuals!$F:$F,Actuals!$A:$A,$A902,Actuals!$D:$D,$D902,Actuals!$B:$B,EOMONTH(DATE(2025,$C902-2,1),0))/SUMIFS(Actuals!$F:$F,Actuals!$A:$A,$A902,Actuals!$D:$D,$D902,Actuals!$B:$B,EOMONTH(DATE(2024,$C902-2,1),0)),
 SUMIFS(Actuals!$F:$F,Actuals!$A:$A,$A902,Actuals!$D:$D,$D902,Actuals!$B:$B,EOMONTH(DATE(2025,$C902-3,1),0))/SUMIFS(Actuals!$F:$F,Actuals!$A:$A,$A902,Actuals!$D:$D,$D902,Actuals!$B:$B,EOMONTH(DATE(2024,$C902-3,1),0))
)</f>
        <v>1.0358274901698257</v>
      </c>
      <c r="P902" s="29">
        <f t="shared" si="84"/>
        <v>5397.6970512749613</v>
      </c>
      <c r="Q902" s="2">
        <f t="shared" si="85"/>
        <v>0.10459224125361444</v>
      </c>
      <c r="R902" s="29" t="str">
        <f t="shared" si="86"/>
        <v>1 train date (May-Aug)</v>
      </c>
      <c r="S902" s="29">
        <f t="shared" si="87"/>
        <v>1.0159969143173808</v>
      </c>
      <c r="T902" s="29">
        <f t="shared" si="88"/>
        <v>5810.7244590977307</v>
      </c>
      <c r="U902" s="2">
        <f t="shared" si="89"/>
        <v>3.6076364570231438E-2</v>
      </c>
    </row>
    <row r="903" spans="1:21">
      <c r="A903">
        <v>9657</v>
      </c>
      <c r="B903" s="1">
        <v>45869</v>
      </c>
      <c r="C903">
        <v>7</v>
      </c>
      <c r="D903">
        <v>24</v>
      </c>
      <c r="E903" t="s">
        <v>7</v>
      </c>
      <c r="F903" s="3">
        <v>5537.2171904606612</v>
      </c>
      <c r="G903" s="3">
        <v>6028.2</v>
      </c>
      <c r="H903">
        <v>0</v>
      </c>
      <c r="I903" s="3">
        <v>-490.98280953933863</v>
      </c>
      <c r="J903" s="3">
        <v>490.98280953933863</v>
      </c>
      <c r="K903" s="2">
        <v>8.1447664234653605E-2</v>
      </c>
      <c r="L903" s="6">
        <v>-8.1447664234653605E-2</v>
      </c>
      <c r="M903" t="s">
        <v>34</v>
      </c>
      <c r="N903">
        <f>SUMIFS(Actuals!$F:$F,Actuals!$A:$A,$A903,Actuals!$D:$D,$D903,Actuals!$B:$B,EDATE($B903,-12))</f>
        <v>5211</v>
      </c>
      <c r="O903">
        <f>AVERAGE(SUMIFS(Actuals!$F:$F,Actuals!$A:$A,$A903,Actuals!$D:$D,$D903,Actuals!$B:$B,EOMONTH(DATE(2025,$C903-1,1),0))/SUMIFS(Actuals!$F:$F,Actuals!$A:$A,$A903,Actuals!$D:$D,$D903,Actuals!$B:$B,EOMONTH(DATE(2024,$C903-1,1),0)),
 SUMIFS(Actuals!$F:$F,Actuals!$A:$A,$A903,Actuals!$D:$D,$D903,Actuals!$B:$B,EOMONTH(DATE(2025,$C903-2,1),0))/SUMIFS(Actuals!$F:$F,Actuals!$A:$A,$A903,Actuals!$D:$D,$D903,Actuals!$B:$B,EOMONTH(DATE(2024,$C903-2,1),0)),
 SUMIFS(Actuals!$F:$F,Actuals!$A:$A,$A903,Actuals!$D:$D,$D903,Actuals!$B:$B,EOMONTH(DATE(2025,$C903-3,1),0))/SUMIFS(Actuals!$F:$F,Actuals!$A:$A,$A903,Actuals!$D:$D,$D903,Actuals!$B:$B,EOMONTH(DATE(2024,$C903-3,1),0))
)</f>
        <v>1.013542119589901</v>
      </c>
      <c r="P903" s="29">
        <f t="shared" si="84"/>
        <v>5281.5679851829746</v>
      </c>
      <c r="Q903" s="2">
        <f t="shared" si="85"/>
        <v>0.1238565433822742</v>
      </c>
      <c r="R903" s="29" t="str">
        <f t="shared" si="86"/>
        <v>1 train date (May-Aug)</v>
      </c>
      <c r="S903" s="29">
        <f t="shared" si="87"/>
        <v>1.0159969143173808</v>
      </c>
      <c r="T903" s="29">
        <f t="shared" si="88"/>
        <v>5625.7955794131885</v>
      </c>
      <c r="U903" s="2">
        <f t="shared" si="89"/>
        <v>6.6753661223385302E-2</v>
      </c>
    </row>
    <row r="904" spans="1:21">
      <c r="A904">
        <v>9657</v>
      </c>
      <c r="B904" s="1">
        <v>45900</v>
      </c>
      <c r="C904">
        <v>5</v>
      </c>
      <c r="D904">
        <v>24</v>
      </c>
      <c r="E904" t="s">
        <v>7</v>
      </c>
      <c r="F904" s="3">
        <v>6107.3099433615062</v>
      </c>
      <c r="G904" s="3">
        <v>6355.8</v>
      </c>
      <c r="H904">
        <v>3</v>
      </c>
      <c r="I904" s="3">
        <v>-248.49005663849402</v>
      </c>
      <c r="J904" s="3">
        <v>248.49005663849402</v>
      </c>
      <c r="K904" s="2">
        <v>3.9096582120031198E-2</v>
      </c>
      <c r="L904" s="6">
        <v>-3.9096582120031198E-2</v>
      </c>
      <c r="M904" t="s">
        <v>34</v>
      </c>
      <c r="N904">
        <f>SUMIFS(Actuals!$F:$F,Actuals!$A:$A,$A904,Actuals!$D:$D,$D904,Actuals!$B:$B,EDATE($B904,-12))</f>
        <v>6285.6</v>
      </c>
      <c r="O904">
        <f>AVERAGE(SUMIFS(Actuals!$F:$F,Actuals!$A:$A,$A904,Actuals!$D:$D,$D904,Actuals!$B:$B,EOMONTH(DATE(2025,$C904-1,1),0))/SUMIFS(Actuals!$F:$F,Actuals!$A:$A,$A904,Actuals!$D:$D,$D904,Actuals!$B:$B,EOMONTH(DATE(2024,$C904-1,1),0)),
 SUMIFS(Actuals!$F:$F,Actuals!$A:$A,$A904,Actuals!$D:$D,$D904,Actuals!$B:$B,EOMONTH(DATE(2025,$C904-2,1),0))/SUMIFS(Actuals!$F:$F,Actuals!$A:$A,$A904,Actuals!$D:$D,$D904,Actuals!$B:$B,EOMONTH(DATE(2024,$C904-2,1),0)),
 SUMIFS(Actuals!$F:$F,Actuals!$A:$A,$A904,Actuals!$D:$D,$D904,Actuals!$B:$B,EOMONTH(DATE(2025,$C904-3,1),0))/SUMIFS(Actuals!$F:$F,Actuals!$A:$A,$A904,Actuals!$D:$D,$D904,Actuals!$B:$B,EOMONTH(DATE(2024,$C904-3,1),0))
)</f>
        <v>1.0644342369087865</v>
      </c>
      <c r="P904" s="29">
        <f t="shared" si="84"/>
        <v>6690.6078395138684</v>
      </c>
      <c r="Q904" s="2">
        <f t="shared" si="85"/>
        <v>5.2677529109454072E-2</v>
      </c>
      <c r="R904" s="29" t="str">
        <f t="shared" si="86"/>
        <v>1 train date (May-Aug)</v>
      </c>
      <c r="S904" s="29">
        <f t="shared" si="87"/>
        <v>1.0159969143173808</v>
      </c>
      <c r="T904" s="29">
        <f t="shared" si="88"/>
        <v>6205.008057235148</v>
      </c>
      <c r="U904" s="2">
        <f t="shared" si="89"/>
        <v>2.3725092476926921E-2</v>
      </c>
    </row>
    <row r="905" spans="1:21">
      <c r="A905">
        <v>9657</v>
      </c>
      <c r="B905" s="1">
        <v>45900</v>
      </c>
      <c r="C905">
        <v>6</v>
      </c>
      <c r="D905">
        <v>24</v>
      </c>
      <c r="E905" t="s">
        <v>7</v>
      </c>
      <c r="F905" s="3">
        <v>6116.7785657481782</v>
      </c>
      <c r="G905" s="3">
        <v>6355.8</v>
      </c>
      <c r="H905">
        <v>2</v>
      </c>
      <c r="I905" s="3">
        <v>-239.02143425182203</v>
      </c>
      <c r="J905" s="3">
        <v>239.02143425182203</v>
      </c>
      <c r="K905" s="2">
        <v>3.7606821210834501E-2</v>
      </c>
      <c r="L905" s="6">
        <v>-3.7606821210834501E-2</v>
      </c>
      <c r="M905" t="s">
        <v>34</v>
      </c>
      <c r="N905">
        <f>SUMIFS(Actuals!$F:$F,Actuals!$A:$A,$A905,Actuals!$D:$D,$D905,Actuals!$B:$B,EDATE($B905,-12))</f>
        <v>6285.6</v>
      </c>
      <c r="O905">
        <f>AVERAGE(SUMIFS(Actuals!$F:$F,Actuals!$A:$A,$A905,Actuals!$D:$D,$D905,Actuals!$B:$B,EOMONTH(DATE(2025,$C905-1,1),0))/SUMIFS(Actuals!$F:$F,Actuals!$A:$A,$A905,Actuals!$D:$D,$D905,Actuals!$B:$B,EOMONTH(DATE(2024,$C905-1,1),0)),
 SUMIFS(Actuals!$F:$F,Actuals!$A:$A,$A905,Actuals!$D:$D,$D905,Actuals!$B:$B,EOMONTH(DATE(2025,$C905-2,1),0))/SUMIFS(Actuals!$F:$F,Actuals!$A:$A,$A905,Actuals!$D:$D,$D905,Actuals!$B:$B,EOMONTH(DATE(2024,$C905-2,1),0)),
 SUMIFS(Actuals!$F:$F,Actuals!$A:$A,$A905,Actuals!$D:$D,$D905,Actuals!$B:$B,EOMONTH(DATE(2025,$C905-3,1),0))/SUMIFS(Actuals!$F:$F,Actuals!$A:$A,$A905,Actuals!$D:$D,$D905,Actuals!$B:$B,EOMONTH(DATE(2024,$C905-3,1),0))
)</f>
        <v>1.0358274901698257</v>
      </c>
      <c r="P905" s="29">
        <f t="shared" si="84"/>
        <v>6510.7972722114564</v>
      </c>
      <c r="Q905" s="2">
        <f t="shared" si="85"/>
        <v>2.4386744738893015E-2</v>
      </c>
      <c r="R905" s="29" t="str">
        <f t="shared" si="86"/>
        <v>1 train date (May-Aug)</v>
      </c>
      <c r="S905" s="29">
        <f t="shared" si="87"/>
        <v>1.0159969143173808</v>
      </c>
      <c r="T905" s="29">
        <f t="shared" si="88"/>
        <v>6214.6281483628436</v>
      </c>
      <c r="U905" s="2">
        <f t="shared" si="89"/>
        <v>2.2211499990112429E-2</v>
      </c>
    </row>
    <row r="906" spans="1:21">
      <c r="A906">
        <v>9657</v>
      </c>
      <c r="B906" s="1">
        <v>45900</v>
      </c>
      <c r="C906">
        <v>7</v>
      </c>
      <c r="D906">
        <v>24</v>
      </c>
      <c r="E906" t="s">
        <v>7</v>
      </c>
      <c r="F906" s="3">
        <v>5935.270917288407</v>
      </c>
      <c r="G906" s="3">
        <v>6355.8</v>
      </c>
      <c r="H906">
        <v>1</v>
      </c>
      <c r="I906" s="3">
        <v>-420.52908271159322</v>
      </c>
      <c r="J906" s="3">
        <v>420.52908271159322</v>
      </c>
      <c r="K906" s="2">
        <v>6.6164618570690295E-2</v>
      </c>
      <c r="L906" s="6">
        <v>-6.6164618570690295E-2</v>
      </c>
      <c r="M906" t="s">
        <v>34</v>
      </c>
      <c r="N906">
        <f>SUMIFS(Actuals!$F:$F,Actuals!$A:$A,$A906,Actuals!$D:$D,$D906,Actuals!$B:$B,EDATE($B906,-12))</f>
        <v>6285.6</v>
      </c>
      <c r="O906">
        <f>AVERAGE(SUMIFS(Actuals!$F:$F,Actuals!$A:$A,$A906,Actuals!$D:$D,$D906,Actuals!$B:$B,EOMONTH(DATE(2025,$C906-1,1),0))/SUMIFS(Actuals!$F:$F,Actuals!$A:$A,$A906,Actuals!$D:$D,$D906,Actuals!$B:$B,EOMONTH(DATE(2024,$C906-1,1),0)),
 SUMIFS(Actuals!$F:$F,Actuals!$A:$A,$A906,Actuals!$D:$D,$D906,Actuals!$B:$B,EOMONTH(DATE(2025,$C906-2,1),0))/SUMIFS(Actuals!$F:$F,Actuals!$A:$A,$A906,Actuals!$D:$D,$D906,Actuals!$B:$B,EOMONTH(DATE(2024,$C906-2,1),0)),
 SUMIFS(Actuals!$F:$F,Actuals!$A:$A,$A906,Actuals!$D:$D,$D906,Actuals!$B:$B,EOMONTH(DATE(2025,$C906-3,1),0))/SUMIFS(Actuals!$F:$F,Actuals!$A:$A,$A906,Actuals!$D:$D,$D906,Actuals!$B:$B,EOMONTH(DATE(2024,$C906-3,1),0))
)</f>
        <v>1.013542119589901</v>
      </c>
      <c r="P906" s="29">
        <f t="shared" si="84"/>
        <v>6370.7203468942826</v>
      </c>
      <c r="Q906" s="2">
        <f t="shared" si="85"/>
        <v>2.3475167397152795E-3</v>
      </c>
      <c r="R906" s="29" t="str">
        <f t="shared" si="86"/>
        <v>1 train date (May-Aug)</v>
      </c>
      <c r="S906" s="29">
        <f t="shared" si="87"/>
        <v>1.0159969143173808</v>
      </c>
      <c r="T906" s="29">
        <f t="shared" si="88"/>
        <v>6030.2169376027123</v>
      </c>
      <c r="U906" s="2">
        <f t="shared" si="89"/>
        <v>5.1226133987426897E-2</v>
      </c>
    </row>
    <row r="907" spans="1:21">
      <c r="A907">
        <v>9657</v>
      </c>
      <c r="B907" s="1">
        <v>45900</v>
      </c>
      <c r="C907">
        <v>8</v>
      </c>
      <c r="D907">
        <v>24</v>
      </c>
      <c r="E907" t="s">
        <v>7</v>
      </c>
      <c r="F907" s="3">
        <v>6092.7892487737536</v>
      </c>
      <c r="G907" s="3">
        <v>6355.8</v>
      </c>
      <c r="H907">
        <v>0</v>
      </c>
      <c r="I907" s="3">
        <v>-263.01075122624661</v>
      </c>
      <c r="J907" s="3">
        <v>263.01075122624661</v>
      </c>
      <c r="K907" s="2">
        <v>4.1381218922282997E-2</v>
      </c>
      <c r="L907" s="6">
        <v>-4.1381218922282997E-2</v>
      </c>
      <c r="M907" t="s">
        <v>34</v>
      </c>
      <c r="N907">
        <f>SUMIFS(Actuals!$F:$F,Actuals!$A:$A,$A907,Actuals!$D:$D,$D907,Actuals!$B:$B,EDATE($B907,-12))</f>
        <v>6285.6</v>
      </c>
      <c r="O907">
        <f>AVERAGE(SUMIFS(Actuals!$F:$F,Actuals!$A:$A,$A907,Actuals!$D:$D,$D907,Actuals!$B:$B,EOMONTH(DATE(2025,$C907-1,1),0))/SUMIFS(Actuals!$F:$F,Actuals!$A:$A,$A907,Actuals!$D:$D,$D907,Actuals!$B:$B,EOMONTH(DATE(2024,$C907-1,1),0)),
 SUMIFS(Actuals!$F:$F,Actuals!$A:$A,$A907,Actuals!$D:$D,$D907,Actuals!$B:$B,EOMONTH(DATE(2025,$C907-2,1),0))/SUMIFS(Actuals!$F:$F,Actuals!$A:$A,$A907,Actuals!$D:$D,$D907,Actuals!$B:$B,EOMONTH(DATE(2024,$C907-2,1),0)),
 SUMIFS(Actuals!$F:$F,Actuals!$A:$A,$A907,Actuals!$D:$D,$D907,Actuals!$B:$B,EOMONTH(DATE(2025,$C907-3,1),0))/SUMIFS(Actuals!$F:$F,Actuals!$A:$A,$A907,Actuals!$D:$D,$D907,Actuals!$B:$B,EOMONTH(DATE(2024,$C907-3,1),0))
)</f>
        <v>1.0195373490879327</v>
      </c>
      <c r="P907" s="29">
        <f t="shared" si="84"/>
        <v>6408.4039614271105</v>
      </c>
      <c r="Q907" s="2">
        <f t="shared" si="85"/>
        <v>8.2765287496633522E-3</v>
      </c>
      <c r="R907" s="29" t="str">
        <f t="shared" si="86"/>
        <v>1 train date (May-Aug)</v>
      </c>
      <c r="S907" s="29">
        <f t="shared" si="87"/>
        <v>1.0159969143173808</v>
      </c>
      <c r="T907" s="29">
        <f t="shared" si="88"/>
        <v>6190.255076340246</v>
      </c>
      <c r="U907" s="2">
        <f t="shared" si="89"/>
        <v>2.604627641835083E-2</v>
      </c>
    </row>
    <row r="908" spans="1:21">
      <c r="A908">
        <v>9657</v>
      </c>
      <c r="B908" s="1">
        <v>45930</v>
      </c>
      <c r="C908">
        <v>5</v>
      </c>
      <c r="D908">
        <v>24</v>
      </c>
      <c r="E908" t="s">
        <v>7</v>
      </c>
      <c r="F908" s="3">
        <v>5991.3056476655665</v>
      </c>
      <c r="G908" s="3">
        <v>5552.1</v>
      </c>
      <c r="H908">
        <v>4</v>
      </c>
      <c r="I908" s="3">
        <v>439.20564766556618</v>
      </c>
      <c r="J908" s="3">
        <v>439.20564766556618</v>
      </c>
      <c r="K908" s="2">
        <v>7.91062206490456E-2</v>
      </c>
      <c r="L908" s="6">
        <v>7.91062206490456E-2</v>
      </c>
      <c r="M908" t="s">
        <v>34</v>
      </c>
      <c r="N908">
        <f>SUMIFS(Actuals!$F:$F,Actuals!$A:$A,$A908,Actuals!$D:$D,$D908,Actuals!$B:$B,EDATE($B908,-12))</f>
        <v>5457.6</v>
      </c>
      <c r="O908">
        <f>AVERAGE(SUMIFS(Actuals!$F:$F,Actuals!$A:$A,$A908,Actuals!$D:$D,$D908,Actuals!$B:$B,EOMONTH(DATE(2025,$C908-1,1),0))/SUMIFS(Actuals!$F:$F,Actuals!$A:$A,$A908,Actuals!$D:$D,$D908,Actuals!$B:$B,EOMONTH(DATE(2024,$C908-1,1),0)),
 SUMIFS(Actuals!$F:$F,Actuals!$A:$A,$A908,Actuals!$D:$D,$D908,Actuals!$B:$B,EOMONTH(DATE(2025,$C908-2,1),0))/SUMIFS(Actuals!$F:$F,Actuals!$A:$A,$A908,Actuals!$D:$D,$D908,Actuals!$B:$B,EOMONTH(DATE(2024,$C908-2,1),0)),
 SUMIFS(Actuals!$F:$F,Actuals!$A:$A,$A908,Actuals!$D:$D,$D908,Actuals!$B:$B,EOMONTH(DATE(2025,$C908-3,1),0))/SUMIFS(Actuals!$F:$F,Actuals!$A:$A,$A908,Actuals!$D:$D,$D908,Actuals!$B:$B,EOMONTH(DATE(2024,$C908-3,1),0))
)</f>
        <v>1.0644342369087865</v>
      </c>
      <c r="P908" s="29">
        <f t="shared" si="84"/>
        <v>5809.2562913533939</v>
      </c>
      <c r="Q908" s="2">
        <f t="shared" si="85"/>
        <v>4.6316941581274376E-2</v>
      </c>
      <c r="R908" s="29" t="str">
        <f t="shared" si="86"/>
        <v>1 train date (May-Aug)</v>
      </c>
      <c r="S908" s="29">
        <f t="shared" si="87"/>
        <v>1.0159969143173808</v>
      </c>
      <c r="T908" s="29">
        <f t="shared" si="88"/>
        <v>6087.148050760512</v>
      </c>
      <c r="U908" s="2">
        <f t="shared" si="89"/>
        <v>9.6368590400120954E-2</v>
      </c>
    </row>
    <row r="909" spans="1:21">
      <c r="A909">
        <v>9657</v>
      </c>
      <c r="B909" s="1">
        <v>45930</v>
      </c>
      <c r="C909">
        <v>6</v>
      </c>
      <c r="D909">
        <v>24</v>
      </c>
      <c r="E909" t="s">
        <v>7</v>
      </c>
      <c r="F909" s="3">
        <v>6000.8914254963966</v>
      </c>
      <c r="G909" s="3">
        <v>5552.1</v>
      </c>
      <c r="H909">
        <v>3</v>
      </c>
      <c r="I909" s="3">
        <v>448.79142549639619</v>
      </c>
      <c r="J909" s="3">
        <v>448.79142549639619</v>
      </c>
      <c r="K909" s="2">
        <v>8.0832734550241606E-2</v>
      </c>
      <c r="L909" s="6">
        <v>8.0832734550241606E-2</v>
      </c>
      <c r="M909" t="s">
        <v>34</v>
      </c>
      <c r="N909">
        <f>SUMIFS(Actuals!$F:$F,Actuals!$A:$A,$A909,Actuals!$D:$D,$D909,Actuals!$B:$B,EDATE($B909,-12))</f>
        <v>5457.6</v>
      </c>
      <c r="O909">
        <f>AVERAGE(SUMIFS(Actuals!$F:$F,Actuals!$A:$A,$A909,Actuals!$D:$D,$D909,Actuals!$B:$B,EOMONTH(DATE(2025,$C909-1,1),0))/SUMIFS(Actuals!$F:$F,Actuals!$A:$A,$A909,Actuals!$D:$D,$D909,Actuals!$B:$B,EOMONTH(DATE(2024,$C909-1,1),0)),
 SUMIFS(Actuals!$F:$F,Actuals!$A:$A,$A909,Actuals!$D:$D,$D909,Actuals!$B:$B,EOMONTH(DATE(2025,$C909-2,1),0))/SUMIFS(Actuals!$F:$F,Actuals!$A:$A,$A909,Actuals!$D:$D,$D909,Actuals!$B:$B,EOMONTH(DATE(2024,$C909-2,1),0)),
 SUMIFS(Actuals!$F:$F,Actuals!$A:$A,$A909,Actuals!$D:$D,$D909,Actuals!$B:$B,EOMONTH(DATE(2025,$C909-3,1),0))/SUMIFS(Actuals!$F:$F,Actuals!$A:$A,$A909,Actuals!$D:$D,$D909,Actuals!$B:$B,EOMONTH(DATE(2024,$C909-3,1),0))
)</f>
        <v>1.0358274901698257</v>
      </c>
      <c r="P909" s="29">
        <f t="shared" si="84"/>
        <v>5653.1321103508408</v>
      </c>
      <c r="Q909" s="2">
        <f t="shared" si="85"/>
        <v>1.8197098458392392E-2</v>
      </c>
      <c r="R909" s="29" t="str">
        <f t="shared" si="86"/>
        <v>1 train date (May-Aug)</v>
      </c>
      <c r="S909" s="29">
        <f t="shared" si="87"/>
        <v>1.0159969143173808</v>
      </c>
      <c r="T909" s="29">
        <f t="shared" si="88"/>
        <v>6096.8871714579673</v>
      </c>
      <c r="U909" s="2">
        <f t="shared" si="89"/>
        <v>9.8122723196262113E-2</v>
      </c>
    </row>
    <row r="910" spans="1:21">
      <c r="A910">
        <v>9657</v>
      </c>
      <c r="B910" s="1">
        <v>45930</v>
      </c>
      <c r="C910">
        <v>7</v>
      </c>
      <c r="D910">
        <v>24</v>
      </c>
      <c r="E910" t="s">
        <v>7</v>
      </c>
      <c r="F910" s="3">
        <v>5776.9007989346364</v>
      </c>
      <c r="G910" s="3">
        <v>5552.1</v>
      </c>
      <c r="H910">
        <v>2</v>
      </c>
      <c r="I910" s="3">
        <v>224.80079893463608</v>
      </c>
      <c r="J910" s="3">
        <v>224.80079893463608</v>
      </c>
      <c r="K910" s="2">
        <v>4.0489328170356498E-2</v>
      </c>
      <c r="L910" s="6">
        <v>4.0489328170356498E-2</v>
      </c>
      <c r="M910" t="s">
        <v>34</v>
      </c>
      <c r="N910">
        <f>SUMIFS(Actuals!$F:$F,Actuals!$A:$A,$A910,Actuals!$D:$D,$D910,Actuals!$B:$B,EDATE($B910,-12))</f>
        <v>5457.6</v>
      </c>
      <c r="O910">
        <f>AVERAGE(SUMIFS(Actuals!$F:$F,Actuals!$A:$A,$A910,Actuals!$D:$D,$D910,Actuals!$B:$B,EOMONTH(DATE(2025,$C910-1,1),0))/SUMIFS(Actuals!$F:$F,Actuals!$A:$A,$A910,Actuals!$D:$D,$D910,Actuals!$B:$B,EOMONTH(DATE(2024,$C910-1,1),0)),
 SUMIFS(Actuals!$F:$F,Actuals!$A:$A,$A910,Actuals!$D:$D,$D910,Actuals!$B:$B,EOMONTH(DATE(2025,$C910-2,1),0))/SUMIFS(Actuals!$F:$F,Actuals!$A:$A,$A910,Actuals!$D:$D,$D910,Actuals!$B:$B,EOMONTH(DATE(2024,$C910-2,1),0)),
 SUMIFS(Actuals!$F:$F,Actuals!$A:$A,$A910,Actuals!$D:$D,$D910,Actuals!$B:$B,EOMONTH(DATE(2025,$C910-3,1),0))/SUMIFS(Actuals!$F:$F,Actuals!$A:$A,$A910,Actuals!$D:$D,$D910,Actuals!$B:$B,EOMONTH(DATE(2024,$C910-3,1),0))
)</f>
        <v>1.013542119589901</v>
      </c>
      <c r="P910" s="29">
        <f t="shared" si="84"/>
        <v>5531.5074718738442</v>
      </c>
      <c r="Q910" s="2">
        <f t="shared" si="85"/>
        <v>3.7089620370951782E-3</v>
      </c>
      <c r="R910" s="29" t="str">
        <f t="shared" si="86"/>
        <v>1 train date (May-Aug)</v>
      </c>
      <c r="S910" s="29">
        <f t="shared" si="87"/>
        <v>1.0159969143173808</v>
      </c>
      <c r="T910" s="29">
        <f t="shared" si="88"/>
        <v>5869.3133860352027</v>
      </c>
      <c r="U910" s="2">
        <f t="shared" si="89"/>
        <v>5.7133946801246796E-2</v>
      </c>
    </row>
    <row r="911" spans="1:21">
      <c r="A911">
        <v>9657</v>
      </c>
      <c r="B911" s="1">
        <v>45930</v>
      </c>
      <c r="C911">
        <v>8</v>
      </c>
      <c r="D911">
        <v>24</v>
      </c>
      <c r="E911" t="s">
        <v>7</v>
      </c>
      <c r="F911" s="3">
        <v>5976.6238131957816</v>
      </c>
      <c r="G911" s="3">
        <v>5552.1</v>
      </c>
      <c r="H911">
        <v>1</v>
      </c>
      <c r="I911" s="3">
        <v>424.52381319578126</v>
      </c>
      <c r="J911" s="3">
        <v>424.52381319578126</v>
      </c>
      <c r="K911" s="2">
        <v>7.6461845643230705E-2</v>
      </c>
      <c r="L911" s="6">
        <v>7.6461845643230705E-2</v>
      </c>
      <c r="M911" t="s">
        <v>34</v>
      </c>
      <c r="N911">
        <f>SUMIFS(Actuals!$F:$F,Actuals!$A:$A,$A911,Actuals!$D:$D,$D911,Actuals!$B:$B,EDATE($B911,-12))</f>
        <v>5457.6</v>
      </c>
      <c r="O911">
        <f>AVERAGE(SUMIFS(Actuals!$F:$F,Actuals!$A:$A,$A911,Actuals!$D:$D,$D911,Actuals!$B:$B,EOMONTH(DATE(2025,$C911-1,1),0))/SUMIFS(Actuals!$F:$F,Actuals!$A:$A,$A911,Actuals!$D:$D,$D911,Actuals!$B:$B,EOMONTH(DATE(2024,$C911-1,1),0)),
 SUMIFS(Actuals!$F:$F,Actuals!$A:$A,$A911,Actuals!$D:$D,$D911,Actuals!$B:$B,EOMONTH(DATE(2025,$C911-2,1),0))/SUMIFS(Actuals!$F:$F,Actuals!$A:$A,$A911,Actuals!$D:$D,$D911,Actuals!$B:$B,EOMONTH(DATE(2024,$C911-2,1),0)),
 SUMIFS(Actuals!$F:$F,Actuals!$A:$A,$A911,Actuals!$D:$D,$D911,Actuals!$B:$B,EOMONTH(DATE(2025,$C911-3,1),0))/SUMIFS(Actuals!$F:$F,Actuals!$A:$A,$A911,Actuals!$D:$D,$D911,Actuals!$B:$B,EOMONTH(DATE(2024,$C911-3,1),0))
)</f>
        <v>1.0195373490879327</v>
      </c>
      <c r="P911" s="29">
        <f t="shared" si="84"/>
        <v>5564.2270363823018</v>
      </c>
      <c r="Q911" s="2">
        <f t="shared" si="85"/>
        <v>2.1842251368493744E-3</v>
      </c>
      <c r="R911" s="29" t="str">
        <f t="shared" si="86"/>
        <v>1 train date (May-Aug)</v>
      </c>
      <c r="S911" s="29">
        <f t="shared" si="87"/>
        <v>1.0159969143173808</v>
      </c>
      <c r="T911" s="29">
        <f t="shared" si="88"/>
        <v>6072.2313522426921</v>
      </c>
      <c r="U911" s="2">
        <f t="shared" si="89"/>
        <v>9.3681913553915044E-2</v>
      </c>
    </row>
    <row r="912" spans="1:21">
      <c r="A912">
        <v>9657</v>
      </c>
      <c r="B912" s="1">
        <v>45930</v>
      </c>
      <c r="C912">
        <v>9</v>
      </c>
      <c r="D912">
        <v>24</v>
      </c>
      <c r="E912" t="s">
        <v>7</v>
      </c>
      <c r="F912" s="3">
        <v>5995.1711236056735</v>
      </c>
      <c r="G912" s="3">
        <v>5552.1</v>
      </c>
      <c r="H912">
        <v>0</v>
      </c>
      <c r="I912" s="3">
        <v>443.07112360567317</v>
      </c>
      <c r="J912" s="3">
        <v>443.07112360567317</v>
      </c>
      <c r="K912" s="2">
        <v>7.9802439366307001E-2</v>
      </c>
      <c r="L912" s="6">
        <v>7.9802439366307001E-2</v>
      </c>
      <c r="M912" t="s">
        <v>34</v>
      </c>
      <c r="N912">
        <f>SUMIFS(Actuals!$F:$F,Actuals!$A:$A,$A912,Actuals!$D:$D,$D912,Actuals!$B:$B,EDATE($B912,-12))</f>
        <v>5457.6</v>
      </c>
      <c r="O912">
        <f>AVERAGE(SUMIFS(Actuals!$F:$F,Actuals!$A:$A,$A912,Actuals!$D:$D,$D912,Actuals!$B:$B,EOMONTH(DATE(2025,$C912-1,1),0))/SUMIFS(Actuals!$F:$F,Actuals!$A:$A,$A912,Actuals!$D:$D,$D912,Actuals!$B:$B,EOMONTH(DATE(2024,$C912-1,1),0)),
 SUMIFS(Actuals!$F:$F,Actuals!$A:$A,$A912,Actuals!$D:$D,$D912,Actuals!$B:$B,EOMONTH(DATE(2025,$C912-2,1),0))/SUMIFS(Actuals!$F:$F,Actuals!$A:$A,$A912,Actuals!$D:$D,$D912,Actuals!$B:$B,EOMONTH(DATE(2024,$C912-2,1),0)),
 SUMIFS(Actuals!$F:$F,Actuals!$A:$A,$A912,Actuals!$D:$D,$D912,Actuals!$B:$B,EOMONTH(DATE(2025,$C912-3,1),0))/SUMIFS(Actuals!$F:$F,Actuals!$A:$A,$A912,Actuals!$D:$D,$D912,Actuals!$B:$B,EOMONTH(DATE(2024,$C912-3,1),0))
)</f>
        <v>1.0360241616743415</v>
      </c>
      <c r="P912" s="29">
        <f t="shared" si="84"/>
        <v>5654.2054647538871</v>
      </c>
      <c r="Q912" s="2">
        <f t="shared" si="85"/>
        <v>1.8390422498493673E-2</v>
      </c>
      <c r="R912" s="29" t="str">
        <f t="shared" si="86"/>
        <v>2 Test data (Sep-Nov)</v>
      </c>
      <c r="S912" s="29">
        <f t="shared" si="87"/>
        <v>1.0159969143173808</v>
      </c>
      <c r="T912" s="29">
        <f t="shared" si="88"/>
        <v>6091.0753623880291</v>
      </c>
      <c r="U912" s="2">
        <f t="shared" si="89"/>
        <v>9.7075946468548613E-2</v>
      </c>
    </row>
    <row r="913" spans="1:21">
      <c r="A913">
        <v>9657</v>
      </c>
      <c r="B913" s="1">
        <v>45961</v>
      </c>
      <c r="C913">
        <v>5</v>
      </c>
      <c r="D913">
        <v>24</v>
      </c>
      <c r="E913" t="s">
        <v>7</v>
      </c>
      <c r="F913" s="3">
        <v>5610.8853313503787</v>
      </c>
      <c r="G913" s="3">
        <v>5996.7</v>
      </c>
      <c r="H913">
        <v>5</v>
      </c>
      <c r="I913" s="3">
        <v>-385.81466864962113</v>
      </c>
      <c r="J913" s="3">
        <v>385.81466864962113</v>
      </c>
      <c r="K913" s="2">
        <v>6.4337830581756794E-2</v>
      </c>
      <c r="L913" s="6">
        <v>-6.4337830581756794E-2</v>
      </c>
      <c r="M913" t="s">
        <v>34</v>
      </c>
      <c r="N913">
        <f>SUMIFS(Actuals!$F:$F,Actuals!$A:$A,$A913,Actuals!$D:$D,$D913,Actuals!$B:$B,EDATE($B913,-12))</f>
        <v>5479.2</v>
      </c>
      <c r="O913">
        <f>AVERAGE(SUMIFS(Actuals!$F:$F,Actuals!$A:$A,$A913,Actuals!$D:$D,$D913,Actuals!$B:$B,EOMONTH(DATE(2025,$C913-1,1),0))/SUMIFS(Actuals!$F:$F,Actuals!$A:$A,$A913,Actuals!$D:$D,$D913,Actuals!$B:$B,EOMONTH(DATE(2024,$C913-1,1),0)),
 SUMIFS(Actuals!$F:$F,Actuals!$A:$A,$A913,Actuals!$D:$D,$D913,Actuals!$B:$B,EOMONTH(DATE(2025,$C913-2,1),0))/SUMIFS(Actuals!$F:$F,Actuals!$A:$A,$A913,Actuals!$D:$D,$D913,Actuals!$B:$B,EOMONTH(DATE(2024,$C913-2,1),0)),
 SUMIFS(Actuals!$F:$F,Actuals!$A:$A,$A913,Actuals!$D:$D,$D913,Actuals!$B:$B,EOMONTH(DATE(2025,$C913-3,1),0))/SUMIFS(Actuals!$F:$F,Actuals!$A:$A,$A913,Actuals!$D:$D,$D913,Actuals!$B:$B,EOMONTH(DATE(2024,$C913-3,1),0))
)</f>
        <v>1.0644342369087865</v>
      </c>
      <c r="P913" s="29">
        <f t="shared" si="84"/>
        <v>5832.2480708706225</v>
      </c>
      <c r="Q913" s="2">
        <f t="shared" si="85"/>
        <v>2.7423737910747124E-2</v>
      </c>
      <c r="R913" s="29" t="str">
        <f t="shared" si="86"/>
        <v>1 train date (May-Aug)</v>
      </c>
      <c r="S913" s="29">
        <f t="shared" si="87"/>
        <v>1.0159969143173808</v>
      </c>
      <c r="T913" s="29">
        <f t="shared" si="88"/>
        <v>5700.6421832406395</v>
      </c>
      <c r="U913" s="2">
        <f t="shared" si="89"/>
        <v>4.9370123027558548E-2</v>
      </c>
    </row>
    <row r="914" spans="1:21">
      <c r="A914">
        <v>9657</v>
      </c>
      <c r="B914" s="1">
        <v>45961</v>
      </c>
      <c r="C914">
        <v>6</v>
      </c>
      <c r="D914">
        <v>24</v>
      </c>
      <c r="E914" t="s">
        <v>7</v>
      </c>
      <c r="F914" s="3">
        <v>5606.4909069156465</v>
      </c>
      <c r="G914" s="3">
        <v>5996.7</v>
      </c>
      <c r="H914">
        <v>4</v>
      </c>
      <c r="I914" s="3">
        <v>-390.2090930843533</v>
      </c>
      <c r="J914" s="3">
        <v>390.2090930843533</v>
      </c>
      <c r="K914" s="2">
        <v>6.5070637698126196E-2</v>
      </c>
      <c r="L914" s="6">
        <v>-6.5070637698126196E-2</v>
      </c>
      <c r="M914" t="s">
        <v>34</v>
      </c>
      <c r="N914">
        <f>SUMIFS(Actuals!$F:$F,Actuals!$A:$A,$A914,Actuals!$D:$D,$D914,Actuals!$B:$B,EDATE($B914,-12))</f>
        <v>5479.2</v>
      </c>
      <c r="O914">
        <f>AVERAGE(SUMIFS(Actuals!$F:$F,Actuals!$A:$A,$A914,Actuals!$D:$D,$D914,Actuals!$B:$B,EOMONTH(DATE(2025,$C914-1,1),0))/SUMIFS(Actuals!$F:$F,Actuals!$A:$A,$A914,Actuals!$D:$D,$D914,Actuals!$B:$B,EOMONTH(DATE(2024,$C914-1,1),0)),
 SUMIFS(Actuals!$F:$F,Actuals!$A:$A,$A914,Actuals!$D:$D,$D914,Actuals!$B:$B,EOMONTH(DATE(2025,$C914-2,1),0))/SUMIFS(Actuals!$F:$F,Actuals!$A:$A,$A914,Actuals!$D:$D,$D914,Actuals!$B:$B,EOMONTH(DATE(2024,$C914-2,1),0)),
 SUMIFS(Actuals!$F:$F,Actuals!$A:$A,$A914,Actuals!$D:$D,$D914,Actuals!$B:$B,EOMONTH(DATE(2025,$C914-3,1),0))/SUMIFS(Actuals!$F:$F,Actuals!$A:$A,$A914,Actuals!$D:$D,$D914,Actuals!$B:$B,EOMONTH(DATE(2024,$C914-3,1),0))
)</f>
        <v>1.0358274901698257</v>
      </c>
      <c r="P914" s="29">
        <f t="shared" si="84"/>
        <v>5675.5059841385082</v>
      </c>
      <c r="Q914" s="2">
        <f t="shared" si="85"/>
        <v>5.3561794964145551E-2</v>
      </c>
      <c r="R914" s="29" t="str">
        <f t="shared" si="86"/>
        <v>1 train date (May-Aug)</v>
      </c>
      <c r="S914" s="29">
        <f t="shared" si="87"/>
        <v>1.0159969143173808</v>
      </c>
      <c r="T914" s="29">
        <f t="shared" si="88"/>
        <v>5696.1774615747509</v>
      </c>
      <c r="U914" s="2">
        <f t="shared" si="89"/>
        <v>5.0114652796579617E-2</v>
      </c>
    </row>
    <row r="915" spans="1:21">
      <c r="A915">
        <v>9657</v>
      </c>
      <c r="B915" s="1">
        <v>45961</v>
      </c>
      <c r="C915">
        <v>7</v>
      </c>
      <c r="D915">
        <v>24</v>
      </c>
      <c r="E915" t="s">
        <v>7</v>
      </c>
      <c r="F915" s="3">
        <v>5426.9858635437986</v>
      </c>
      <c r="G915" s="3">
        <v>5996.7</v>
      </c>
      <c r="H915">
        <v>3</v>
      </c>
      <c r="I915" s="3">
        <v>-569.71413645620123</v>
      </c>
      <c r="J915" s="3">
        <v>569.71413645620123</v>
      </c>
      <c r="K915" s="2">
        <v>9.5004608610769495E-2</v>
      </c>
      <c r="L915" s="6">
        <v>-9.5004608610769495E-2</v>
      </c>
      <c r="M915" t="s">
        <v>34</v>
      </c>
      <c r="N915">
        <f>SUMIFS(Actuals!$F:$F,Actuals!$A:$A,$A915,Actuals!$D:$D,$D915,Actuals!$B:$B,EDATE($B915,-12))</f>
        <v>5479.2</v>
      </c>
      <c r="O915">
        <f>AVERAGE(SUMIFS(Actuals!$F:$F,Actuals!$A:$A,$A915,Actuals!$D:$D,$D915,Actuals!$B:$B,EOMONTH(DATE(2025,$C915-1,1),0))/SUMIFS(Actuals!$F:$F,Actuals!$A:$A,$A915,Actuals!$D:$D,$D915,Actuals!$B:$B,EOMONTH(DATE(2024,$C915-1,1),0)),
 SUMIFS(Actuals!$F:$F,Actuals!$A:$A,$A915,Actuals!$D:$D,$D915,Actuals!$B:$B,EOMONTH(DATE(2025,$C915-2,1),0))/SUMIFS(Actuals!$F:$F,Actuals!$A:$A,$A915,Actuals!$D:$D,$D915,Actuals!$B:$B,EOMONTH(DATE(2024,$C915-2,1),0)),
 SUMIFS(Actuals!$F:$F,Actuals!$A:$A,$A915,Actuals!$D:$D,$D915,Actuals!$B:$B,EOMONTH(DATE(2025,$C915-3,1),0))/SUMIFS(Actuals!$F:$F,Actuals!$A:$A,$A915,Actuals!$D:$D,$D915,Actuals!$B:$B,EOMONTH(DATE(2024,$C915-3,1),0))
)</f>
        <v>1.013542119589901</v>
      </c>
      <c r="P915" s="29">
        <f t="shared" si="84"/>
        <v>5553.3999816569858</v>
      </c>
      <c r="Q915" s="2">
        <f t="shared" si="85"/>
        <v>7.3923994587525479E-2</v>
      </c>
      <c r="R915" s="29" t="str">
        <f t="shared" si="86"/>
        <v>1 train date (May-Aug)</v>
      </c>
      <c r="S915" s="29">
        <f t="shared" si="87"/>
        <v>1.0159969143173808</v>
      </c>
      <c r="T915" s="29">
        <f t="shared" si="88"/>
        <v>5513.8008914045458</v>
      </c>
      <c r="U915" s="2">
        <f t="shared" si="89"/>
        <v>8.0527474877091401E-2</v>
      </c>
    </row>
    <row r="916" spans="1:21">
      <c r="A916">
        <v>9657</v>
      </c>
      <c r="B916" s="1">
        <v>45961</v>
      </c>
      <c r="C916">
        <v>8</v>
      </c>
      <c r="D916">
        <v>24</v>
      </c>
      <c r="E916" t="s">
        <v>7</v>
      </c>
      <c r="F916" s="3">
        <v>5581.9153796250821</v>
      </c>
      <c r="G916" s="3">
        <v>5996.7</v>
      </c>
      <c r="H916">
        <v>2</v>
      </c>
      <c r="I916" s="3">
        <v>-414.78462037491772</v>
      </c>
      <c r="J916" s="3">
        <v>414.78462037491772</v>
      </c>
      <c r="K916" s="2">
        <v>6.9168812909586597E-2</v>
      </c>
      <c r="L916" s="6">
        <v>-6.9168812909586597E-2</v>
      </c>
      <c r="M916" t="s">
        <v>34</v>
      </c>
      <c r="N916">
        <f>SUMIFS(Actuals!$F:$F,Actuals!$A:$A,$A916,Actuals!$D:$D,$D916,Actuals!$B:$B,EDATE($B916,-12))</f>
        <v>5479.2</v>
      </c>
      <c r="O916">
        <f>AVERAGE(SUMIFS(Actuals!$F:$F,Actuals!$A:$A,$A916,Actuals!$D:$D,$D916,Actuals!$B:$B,EOMONTH(DATE(2025,$C916-1,1),0))/SUMIFS(Actuals!$F:$F,Actuals!$A:$A,$A916,Actuals!$D:$D,$D916,Actuals!$B:$B,EOMONTH(DATE(2024,$C916-1,1),0)),
 SUMIFS(Actuals!$F:$F,Actuals!$A:$A,$A916,Actuals!$D:$D,$D916,Actuals!$B:$B,EOMONTH(DATE(2025,$C916-2,1),0))/SUMIFS(Actuals!$F:$F,Actuals!$A:$A,$A916,Actuals!$D:$D,$D916,Actuals!$B:$B,EOMONTH(DATE(2024,$C916-2,1),0)),
 SUMIFS(Actuals!$F:$F,Actuals!$A:$A,$A916,Actuals!$D:$D,$D916,Actuals!$B:$B,EOMONTH(DATE(2025,$C916-3,1),0))/SUMIFS(Actuals!$F:$F,Actuals!$A:$A,$A916,Actuals!$D:$D,$D916,Actuals!$B:$B,EOMONTH(DATE(2024,$C916-3,1),0))
)</f>
        <v>1.0195373490879327</v>
      </c>
      <c r="P916" s="29">
        <f t="shared" si="84"/>
        <v>5586.2490431226006</v>
      </c>
      <c r="Q916" s="2">
        <f t="shared" si="85"/>
        <v>6.8446138188903771E-2</v>
      </c>
      <c r="R916" s="29" t="str">
        <f t="shared" si="86"/>
        <v>1 train date (May-Aug)</v>
      </c>
      <c r="S916" s="29">
        <f t="shared" si="87"/>
        <v>1.0159969143173808</v>
      </c>
      <c r="T916" s="29">
        <f t="shared" si="88"/>
        <v>5671.2088016798143</v>
      </c>
      <c r="U916" s="2">
        <f t="shared" si="89"/>
        <v>5.4278386165755421E-2</v>
      </c>
    </row>
    <row r="917" spans="1:21">
      <c r="A917">
        <v>9657</v>
      </c>
      <c r="B917" s="1">
        <v>45961</v>
      </c>
      <c r="C917">
        <v>9</v>
      </c>
      <c r="D917">
        <v>24</v>
      </c>
      <c r="E917" t="s">
        <v>7</v>
      </c>
      <c r="F917" s="3">
        <v>5597.7609360745855</v>
      </c>
      <c r="G917" s="3">
        <v>5996.7</v>
      </c>
      <c r="H917">
        <v>1</v>
      </c>
      <c r="I917" s="3">
        <v>-398.9390639254143</v>
      </c>
      <c r="J917" s="3">
        <v>398.9390639254143</v>
      </c>
      <c r="K917" s="2">
        <v>6.6526433526008399E-2</v>
      </c>
      <c r="L917" s="6">
        <v>-6.6526433526008399E-2</v>
      </c>
      <c r="M917" t="s">
        <v>34</v>
      </c>
      <c r="N917">
        <f>SUMIFS(Actuals!$F:$F,Actuals!$A:$A,$A917,Actuals!$D:$D,$D917,Actuals!$B:$B,EDATE($B917,-12))</f>
        <v>5479.2</v>
      </c>
      <c r="O917">
        <f>AVERAGE(SUMIFS(Actuals!$F:$F,Actuals!$A:$A,$A917,Actuals!$D:$D,$D917,Actuals!$B:$B,EOMONTH(DATE(2025,$C917-1,1),0))/SUMIFS(Actuals!$F:$F,Actuals!$A:$A,$A917,Actuals!$D:$D,$D917,Actuals!$B:$B,EOMONTH(DATE(2024,$C917-1,1),0)),
 SUMIFS(Actuals!$F:$F,Actuals!$A:$A,$A917,Actuals!$D:$D,$D917,Actuals!$B:$B,EOMONTH(DATE(2025,$C917-2,1),0))/SUMIFS(Actuals!$F:$F,Actuals!$A:$A,$A917,Actuals!$D:$D,$D917,Actuals!$B:$B,EOMONTH(DATE(2024,$C917-2,1),0)),
 SUMIFS(Actuals!$F:$F,Actuals!$A:$A,$A917,Actuals!$D:$D,$D917,Actuals!$B:$B,EOMONTH(DATE(2025,$C917-3,1),0))/SUMIFS(Actuals!$F:$F,Actuals!$A:$A,$A917,Actuals!$D:$D,$D917,Actuals!$B:$B,EOMONTH(DATE(2024,$C917-3,1),0))
)</f>
        <v>1.0360241616743415</v>
      </c>
      <c r="P917" s="29">
        <f t="shared" si="84"/>
        <v>5676.583586646052</v>
      </c>
      <c r="Q917" s="2">
        <f t="shared" si="85"/>
        <v>5.3382095711632702E-2</v>
      </c>
      <c r="R917" s="29" t="str">
        <f t="shared" si="86"/>
        <v>2 Test data (Sep-Nov)</v>
      </c>
      <c r="S917" s="29">
        <f t="shared" si="87"/>
        <v>1.0159969143173808</v>
      </c>
      <c r="T917" s="29">
        <f t="shared" si="88"/>
        <v>5687.307838138152</v>
      </c>
      <c r="U917" s="2">
        <f t="shared" si="89"/>
        <v>5.159373686558405E-2</v>
      </c>
    </row>
    <row r="918" spans="1:21">
      <c r="A918">
        <v>9657</v>
      </c>
      <c r="B918" s="1">
        <v>45961</v>
      </c>
      <c r="C918">
        <v>10</v>
      </c>
      <c r="D918">
        <v>24</v>
      </c>
      <c r="E918" t="s">
        <v>7</v>
      </c>
      <c r="F918" s="3">
        <v>5574.3902639571816</v>
      </c>
      <c r="G918" s="3">
        <v>5996.7</v>
      </c>
      <c r="H918">
        <v>0</v>
      </c>
      <c r="I918" s="3">
        <v>-422.30973604281826</v>
      </c>
      <c r="J918" s="3">
        <v>422.30973604281826</v>
      </c>
      <c r="K918" s="2">
        <v>7.0423689036106199E-2</v>
      </c>
      <c r="L918" s="6">
        <v>-7.0423689036106199E-2</v>
      </c>
      <c r="M918" t="s">
        <v>34</v>
      </c>
      <c r="N918">
        <f>SUMIFS(Actuals!$F:$F,Actuals!$A:$A,$A918,Actuals!$D:$D,$D918,Actuals!$B:$B,EDATE($B918,-12))</f>
        <v>5479.2</v>
      </c>
      <c r="O918">
        <f>AVERAGE(SUMIFS(Actuals!$F:$F,Actuals!$A:$A,$A918,Actuals!$D:$D,$D918,Actuals!$B:$B,EOMONTH(DATE(2025,$C918-1,1),0))/SUMIFS(Actuals!$F:$F,Actuals!$A:$A,$A918,Actuals!$D:$D,$D918,Actuals!$B:$B,EOMONTH(DATE(2024,$C918-1,1),0)),
 SUMIFS(Actuals!$F:$F,Actuals!$A:$A,$A918,Actuals!$D:$D,$D918,Actuals!$B:$B,EOMONTH(DATE(2025,$C918-2,1),0))/SUMIFS(Actuals!$F:$F,Actuals!$A:$A,$A918,Actuals!$D:$D,$D918,Actuals!$B:$B,EOMONTH(DATE(2024,$C918-2,1),0)),
 SUMIFS(Actuals!$F:$F,Actuals!$A:$A,$A918,Actuals!$D:$D,$D918,Actuals!$B:$B,EOMONTH(DATE(2025,$C918-3,1),0))/SUMIFS(Actuals!$F:$F,Actuals!$A:$A,$A918,Actuals!$D:$D,$D918,Actuals!$B:$B,EOMONTH(DATE(2024,$C918-3,1),0))
)</f>
        <v>1.0617685984636596</v>
      </c>
      <c r="P918" s="29">
        <f t="shared" si="84"/>
        <v>5817.642504702083</v>
      </c>
      <c r="Q918" s="2">
        <f t="shared" si="85"/>
        <v>2.9859338519171684E-2</v>
      </c>
      <c r="R918" s="29" t="str">
        <f t="shared" si="86"/>
        <v>2 Test data (Sep-Nov)</v>
      </c>
      <c r="S918" s="29">
        <f t="shared" si="87"/>
        <v>1.0159969143173808</v>
      </c>
      <c r="T918" s="29">
        <f t="shared" si="88"/>
        <v>5663.563307381346</v>
      </c>
      <c r="U918" s="2">
        <f t="shared" si="89"/>
        <v>5.5553336438149949E-2</v>
      </c>
    </row>
    <row r="919" spans="1:21">
      <c r="A919">
        <v>9657</v>
      </c>
      <c r="B919" s="1">
        <v>45991</v>
      </c>
      <c r="C919">
        <v>5</v>
      </c>
      <c r="D919">
        <v>24</v>
      </c>
      <c r="E919" t="s">
        <v>7</v>
      </c>
      <c r="F919" s="3">
        <v>5918.1069325297167</v>
      </c>
      <c r="G919" s="3">
        <v>5843.7</v>
      </c>
      <c r="H919">
        <v>6</v>
      </c>
      <c r="I919" s="3">
        <v>74.406932529716869</v>
      </c>
      <c r="J919" s="3">
        <v>74.406932529716869</v>
      </c>
      <c r="K919" s="2">
        <v>1.2732846061522101E-2</v>
      </c>
      <c r="L919" s="6">
        <v>1.2732846061522101E-2</v>
      </c>
      <c r="M919" t="s">
        <v>34</v>
      </c>
      <c r="N919">
        <f>SUMIFS(Actuals!$F:$F,Actuals!$A:$A,$A919,Actuals!$D:$D,$D919,Actuals!$B:$B,EDATE($B919,-12))</f>
        <v>5717.7</v>
      </c>
      <c r="O919">
        <f>AVERAGE(SUMIFS(Actuals!$F:$F,Actuals!$A:$A,$A919,Actuals!$D:$D,$D919,Actuals!$B:$B,EOMONTH(DATE(2025,$C919-1,1),0))/SUMIFS(Actuals!$F:$F,Actuals!$A:$A,$A919,Actuals!$D:$D,$D919,Actuals!$B:$B,EOMONTH(DATE(2024,$C919-1,1),0)),
 SUMIFS(Actuals!$F:$F,Actuals!$A:$A,$A919,Actuals!$D:$D,$D919,Actuals!$B:$B,EOMONTH(DATE(2025,$C919-2,1),0))/SUMIFS(Actuals!$F:$F,Actuals!$A:$A,$A919,Actuals!$D:$D,$D919,Actuals!$B:$B,EOMONTH(DATE(2024,$C919-2,1),0)),
 SUMIFS(Actuals!$F:$F,Actuals!$A:$A,$A919,Actuals!$D:$D,$D919,Actuals!$B:$B,EOMONTH(DATE(2025,$C919-3,1),0))/SUMIFS(Actuals!$F:$F,Actuals!$A:$A,$A919,Actuals!$D:$D,$D919,Actuals!$B:$B,EOMONTH(DATE(2024,$C919-3,1),0))
)</f>
        <v>1.0644342369087865</v>
      </c>
      <c r="P919" s="29">
        <f t="shared" si="84"/>
        <v>6086.115636373368</v>
      </c>
      <c r="Q919" s="2">
        <f t="shared" si="85"/>
        <v>4.1483244583631639E-2</v>
      </c>
      <c r="R919" s="29" t="str">
        <f t="shared" si="86"/>
        <v>1 train date (May-Aug)</v>
      </c>
      <c r="S919" s="29">
        <f t="shared" si="87"/>
        <v>1.0159969143173808</v>
      </c>
      <c r="T919" s="29">
        <f t="shared" si="88"/>
        <v>6012.7783820504919</v>
      </c>
      <c r="U919" s="2">
        <f t="shared" si="89"/>
        <v>2.8933446626365506E-2</v>
      </c>
    </row>
    <row r="920" spans="1:21">
      <c r="A920">
        <v>9657</v>
      </c>
      <c r="B920" s="1">
        <v>45991</v>
      </c>
      <c r="C920">
        <v>6</v>
      </c>
      <c r="D920">
        <v>24</v>
      </c>
      <c r="E920" t="s">
        <v>7</v>
      </c>
      <c r="F920" s="3">
        <v>5912.7983843101574</v>
      </c>
      <c r="G920" s="3">
        <v>5843.7</v>
      </c>
      <c r="H920">
        <v>5</v>
      </c>
      <c r="I920" s="3">
        <v>69.098384310157599</v>
      </c>
      <c r="J920" s="3">
        <v>69.098384310157599</v>
      </c>
      <c r="K920" s="2">
        <v>1.1824423620336E-2</v>
      </c>
      <c r="L920" s="6">
        <v>1.1824423620336E-2</v>
      </c>
      <c r="M920" t="s">
        <v>34</v>
      </c>
      <c r="N920">
        <f>SUMIFS(Actuals!$F:$F,Actuals!$A:$A,$A920,Actuals!$D:$D,$D920,Actuals!$B:$B,EDATE($B920,-12))</f>
        <v>5717.7</v>
      </c>
      <c r="O920">
        <f>AVERAGE(SUMIFS(Actuals!$F:$F,Actuals!$A:$A,$A920,Actuals!$D:$D,$D920,Actuals!$B:$B,EOMONTH(DATE(2025,$C920-1,1),0))/SUMIFS(Actuals!$F:$F,Actuals!$A:$A,$A920,Actuals!$D:$D,$D920,Actuals!$B:$B,EOMONTH(DATE(2024,$C920-1,1),0)),
 SUMIFS(Actuals!$F:$F,Actuals!$A:$A,$A920,Actuals!$D:$D,$D920,Actuals!$B:$B,EOMONTH(DATE(2025,$C920-2,1),0))/SUMIFS(Actuals!$F:$F,Actuals!$A:$A,$A920,Actuals!$D:$D,$D920,Actuals!$B:$B,EOMONTH(DATE(2024,$C920-2,1),0)),
 SUMIFS(Actuals!$F:$F,Actuals!$A:$A,$A920,Actuals!$D:$D,$D920,Actuals!$B:$B,EOMONTH(DATE(2025,$C920-3,1),0))/SUMIFS(Actuals!$F:$F,Actuals!$A:$A,$A920,Actuals!$D:$D,$D920,Actuals!$B:$B,EOMONTH(DATE(2024,$C920-3,1),0))
)</f>
        <v>1.0358274901698257</v>
      </c>
      <c r="P920" s="29">
        <f t="shared" si="84"/>
        <v>5922.5508405440123</v>
      </c>
      <c r="Q920" s="2">
        <f t="shared" si="85"/>
        <v>1.3493307415509437E-2</v>
      </c>
      <c r="R920" s="29" t="str">
        <f t="shared" si="86"/>
        <v>1 train date (May-Aug)</v>
      </c>
      <c r="S920" s="29">
        <f t="shared" si="87"/>
        <v>1.0159969143173808</v>
      </c>
      <c r="T920" s="29">
        <f t="shared" si="88"/>
        <v>6007.3849134399152</v>
      </c>
      <c r="U920" s="2">
        <f t="shared" si="89"/>
        <v>2.8010492229223843E-2</v>
      </c>
    </row>
    <row r="921" spans="1:21">
      <c r="A921">
        <v>9657</v>
      </c>
      <c r="B921" s="1">
        <v>45991</v>
      </c>
      <c r="C921">
        <v>7</v>
      </c>
      <c r="D921">
        <v>24</v>
      </c>
      <c r="E921" t="s">
        <v>7</v>
      </c>
      <c r="F921" s="3">
        <v>5720.9340516639586</v>
      </c>
      <c r="G921" s="3">
        <v>5843.7</v>
      </c>
      <c r="H921">
        <v>4</v>
      </c>
      <c r="I921" s="3">
        <v>-122.76594833604122</v>
      </c>
      <c r="J921" s="3">
        <v>122.76594833604122</v>
      </c>
      <c r="K921" s="2">
        <v>2.1008256470394001E-2</v>
      </c>
      <c r="L921" s="6">
        <v>-2.1008256470394001E-2</v>
      </c>
      <c r="M921" t="s">
        <v>34</v>
      </c>
      <c r="N921">
        <f>SUMIFS(Actuals!$F:$F,Actuals!$A:$A,$A921,Actuals!$D:$D,$D921,Actuals!$B:$B,EDATE($B921,-12))</f>
        <v>5717.7</v>
      </c>
      <c r="O921">
        <f>AVERAGE(SUMIFS(Actuals!$F:$F,Actuals!$A:$A,$A921,Actuals!$D:$D,$D921,Actuals!$B:$B,EOMONTH(DATE(2025,$C921-1,1),0))/SUMIFS(Actuals!$F:$F,Actuals!$A:$A,$A921,Actuals!$D:$D,$D921,Actuals!$B:$B,EOMONTH(DATE(2024,$C921-1,1),0)),
 SUMIFS(Actuals!$F:$F,Actuals!$A:$A,$A921,Actuals!$D:$D,$D921,Actuals!$B:$B,EOMONTH(DATE(2025,$C921-2,1),0))/SUMIFS(Actuals!$F:$F,Actuals!$A:$A,$A921,Actuals!$D:$D,$D921,Actuals!$B:$B,EOMONTH(DATE(2024,$C921-2,1),0)),
 SUMIFS(Actuals!$F:$F,Actuals!$A:$A,$A921,Actuals!$D:$D,$D921,Actuals!$B:$B,EOMONTH(DATE(2025,$C921-3,1),0))/SUMIFS(Actuals!$F:$F,Actuals!$A:$A,$A921,Actuals!$D:$D,$D921,Actuals!$B:$B,EOMONTH(DATE(2024,$C921-3,1),0))
)</f>
        <v>1.013542119589901</v>
      </c>
      <c r="P921" s="29">
        <f t="shared" si="84"/>
        <v>5795.1297771791769</v>
      </c>
      <c r="Q921" s="2">
        <f t="shared" si="85"/>
        <v>8.3115530949266544E-3</v>
      </c>
      <c r="R921" s="29" t="str">
        <f t="shared" si="86"/>
        <v>1 train date (May-Aug)</v>
      </c>
      <c r="S921" s="29">
        <f t="shared" si="87"/>
        <v>1.0159969143173808</v>
      </c>
      <c r="T921" s="29">
        <f t="shared" si="88"/>
        <v>5812.4513435038134</v>
      </c>
      <c r="U921" s="2">
        <f t="shared" si="89"/>
        <v>5.3474094317275721E-3</v>
      </c>
    </row>
    <row r="922" spans="1:21">
      <c r="A922">
        <v>9657</v>
      </c>
      <c r="B922" s="1">
        <v>45991</v>
      </c>
      <c r="C922">
        <v>8</v>
      </c>
      <c r="D922">
        <v>24</v>
      </c>
      <c r="E922" t="s">
        <v>7</v>
      </c>
      <c r="F922" s="3">
        <v>5887.9228680447204</v>
      </c>
      <c r="G922" s="3">
        <v>5843.7</v>
      </c>
      <c r="H922">
        <v>3</v>
      </c>
      <c r="I922" s="3">
        <v>44.222868044720599</v>
      </c>
      <c r="J922" s="3">
        <v>44.222868044720599</v>
      </c>
      <c r="K922" s="2">
        <v>7.5676143615723904E-3</v>
      </c>
      <c r="L922" s="6">
        <v>7.5676143615723904E-3</v>
      </c>
      <c r="M922" t="s">
        <v>34</v>
      </c>
      <c r="N922">
        <f>SUMIFS(Actuals!$F:$F,Actuals!$A:$A,$A922,Actuals!$D:$D,$D922,Actuals!$B:$B,EDATE($B922,-12))</f>
        <v>5717.7</v>
      </c>
      <c r="O922">
        <f>AVERAGE(SUMIFS(Actuals!$F:$F,Actuals!$A:$A,$A922,Actuals!$D:$D,$D922,Actuals!$B:$B,EOMONTH(DATE(2025,$C922-1,1),0))/SUMIFS(Actuals!$F:$F,Actuals!$A:$A,$A922,Actuals!$D:$D,$D922,Actuals!$B:$B,EOMONTH(DATE(2024,$C922-1,1),0)),
 SUMIFS(Actuals!$F:$F,Actuals!$A:$A,$A922,Actuals!$D:$D,$D922,Actuals!$B:$B,EOMONTH(DATE(2025,$C922-2,1),0))/SUMIFS(Actuals!$F:$F,Actuals!$A:$A,$A922,Actuals!$D:$D,$D922,Actuals!$B:$B,EOMONTH(DATE(2024,$C922-2,1),0)),
 SUMIFS(Actuals!$F:$F,Actuals!$A:$A,$A922,Actuals!$D:$D,$D922,Actuals!$B:$B,EOMONTH(DATE(2025,$C922-3,1),0))/SUMIFS(Actuals!$F:$F,Actuals!$A:$A,$A922,Actuals!$D:$D,$D922,Actuals!$B:$B,EOMONTH(DATE(2024,$C922-3,1),0))
)</f>
        <v>1.0195373490879327</v>
      </c>
      <c r="P922" s="29">
        <f t="shared" si="84"/>
        <v>5829.4087008800725</v>
      </c>
      <c r="Q922" s="2">
        <f t="shared" si="85"/>
        <v>2.4455908277165694E-3</v>
      </c>
      <c r="R922" s="29" t="str">
        <f t="shared" si="86"/>
        <v>1 train date (May-Aug)</v>
      </c>
      <c r="S922" s="29">
        <f t="shared" si="87"/>
        <v>1.0159969143173808</v>
      </c>
      <c r="T922" s="29">
        <f t="shared" si="88"/>
        <v>5982.1114656721793</v>
      </c>
      <c r="U922" s="2">
        <f t="shared" si="89"/>
        <v>2.3685587157482327E-2</v>
      </c>
    </row>
    <row r="923" spans="1:21">
      <c r="A923">
        <v>9657</v>
      </c>
      <c r="B923" s="1">
        <v>45991</v>
      </c>
      <c r="C923">
        <v>9</v>
      </c>
      <c r="D923">
        <v>24</v>
      </c>
      <c r="E923" t="s">
        <v>7</v>
      </c>
      <c r="F923" s="3">
        <v>5903.1336247945292</v>
      </c>
      <c r="G923" s="3">
        <v>5843.7</v>
      </c>
      <c r="H923">
        <v>2</v>
      </c>
      <c r="I923" s="3">
        <v>59.433624794529351</v>
      </c>
      <c r="J923" s="3">
        <v>59.433624794529351</v>
      </c>
      <c r="K923" s="2">
        <v>1.0170546878609301E-2</v>
      </c>
      <c r="L923" s="6">
        <v>1.0170546878609301E-2</v>
      </c>
      <c r="M923" t="s">
        <v>34</v>
      </c>
      <c r="N923">
        <f>SUMIFS(Actuals!$F:$F,Actuals!$A:$A,$A923,Actuals!$D:$D,$D923,Actuals!$B:$B,EDATE($B923,-12))</f>
        <v>5717.7</v>
      </c>
      <c r="O923">
        <f>AVERAGE(SUMIFS(Actuals!$F:$F,Actuals!$A:$A,$A923,Actuals!$D:$D,$D923,Actuals!$B:$B,EOMONTH(DATE(2025,$C923-1,1),0))/SUMIFS(Actuals!$F:$F,Actuals!$A:$A,$A923,Actuals!$D:$D,$D923,Actuals!$B:$B,EOMONTH(DATE(2024,$C923-1,1),0)),
 SUMIFS(Actuals!$F:$F,Actuals!$A:$A,$A923,Actuals!$D:$D,$D923,Actuals!$B:$B,EOMONTH(DATE(2025,$C923-2,1),0))/SUMIFS(Actuals!$F:$F,Actuals!$A:$A,$A923,Actuals!$D:$D,$D923,Actuals!$B:$B,EOMONTH(DATE(2024,$C923-2,1),0)),
 SUMIFS(Actuals!$F:$F,Actuals!$A:$A,$A923,Actuals!$D:$D,$D923,Actuals!$B:$B,EOMONTH(DATE(2025,$C923-3,1),0))/SUMIFS(Actuals!$F:$F,Actuals!$A:$A,$A923,Actuals!$D:$D,$D923,Actuals!$B:$B,EOMONTH(DATE(2024,$C923-3,1),0))
)</f>
        <v>1.0360241616743415</v>
      </c>
      <c r="P923" s="29">
        <f t="shared" si="84"/>
        <v>5923.6753492053822</v>
      </c>
      <c r="Q923" s="2">
        <f t="shared" si="85"/>
        <v>1.3685738351623521E-2</v>
      </c>
      <c r="R923" s="29" t="str">
        <f t="shared" si="86"/>
        <v>2 Test data (Sep-Nov)</v>
      </c>
      <c r="S923" s="29">
        <f t="shared" si="87"/>
        <v>1.0159969143173808</v>
      </c>
      <c r="T923" s="29">
        <f t="shared" si="88"/>
        <v>5997.5655475944168</v>
      </c>
      <c r="U923" s="2">
        <f t="shared" si="89"/>
        <v>2.6330158562968147E-2</v>
      </c>
    </row>
    <row r="924" spans="1:21">
      <c r="A924">
        <v>9657</v>
      </c>
      <c r="B924" s="1">
        <v>45991</v>
      </c>
      <c r="C924">
        <v>10</v>
      </c>
      <c r="D924">
        <v>24</v>
      </c>
      <c r="E924" t="s">
        <v>7</v>
      </c>
      <c r="F924" s="3">
        <v>5879.4533485678794</v>
      </c>
      <c r="G924" s="3">
        <v>5843.7</v>
      </c>
      <c r="H924">
        <v>1</v>
      </c>
      <c r="I924" s="3">
        <v>35.753348567879584</v>
      </c>
      <c r="J924" s="3">
        <v>35.753348567879584</v>
      </c>
      <c r="K924" s="2">
        <v>6.1182724246418496E-3</v>
      </c>
      <c r="L924" s="6">
        <v>6.1182724246418496E-3</v>
      </c>
      <c r="M924" t="s">
        <v>34</v>
      </c>
      <c r="N924">
        <f>SUMIFS(Actuals!$F:$F,Actuals!$A:$A,$A924,Actuals!$D:$D,$D924,Actuals!$B:$B,EDATE($B924,-12))</f>
        <v>5717.7</v>
      </c>
      <c r="O924">
        <f>AVERAGE(SUMIFS(Actuals!$F:$F,Actuals!$A:$A,$A924,Actuals!$D:$D,$D924,Actuals!$B:$B,EOMONTH(DATE(2025,$C924-1,1),0))/SUMIFS(Actuals!$F:$F,Actuals!$A:$A,$A924,Actuals!$D:$D,$D924,Actuals!$B:$B,EOMONTH(DATE(2024,$C924-1,1),0)),
 SUMIFS(Actuals!$F:$F,Actuals!$A:$A,$A924,Actuals!$D:$D,$D924,Actuals!$B:$B,EOMONTH(DATE(2025,$C924-2,1),0))/SUMIFS(Actuals!$F:$F,Actuals!$A:$A,$A924,Actuals!$D:$D,$D924,Actuals!$B:$B,EOMONTH(DATE(2024,$C924-2,1),0)),
 SUMIFS(Actuals!$F:$F,Actuals!$A:$A,$A924,Actuals!$D:$D,$D924,Actuals!$B:$B,EOMONTH(DATE(2025,$C924-3,1),0))/SUMIFS(Actuals!$F:$F,Actuals!$A:$A,$A924,Actuals!$D:$D,$D924,Actuals!$B:$B,EOMONTH(DATE(2024,$C924-3,1),0))
)</f>
        <v>1.0617685984636596</v>
      </c>
      <c r="P924" s="29">
        <f t="shared" si="84"/>
        <v>6070.8743154356662</v>
      </c>
      <c r="Q924" s="2">
        <f t="shared" si="85"/>
        <v>3.887508178648226E-2</v>
      </c>
      <c r="R924" s="29" t="str">
        <f t="shared" si="86"/>
        <v>2 Test data (Sep-Nov)</v>
      </c>
      <c r="S924" s="29">
        <f t="shared" si="87"/>
        <v>1.0159969143173808</v>
      </c>
      <c r="T924" s="29">
        <f t="shared" si="88"/>
        <v>5973.5064600179576</v>
      </c>
      <c r="U924" s="2">
        <f t="shared" si="89"/>
        <v>2.2213060221770071E-2</v>
      </c>
    </row>
    <row r="925" spans="1:21">
      <c r="A925">
        <v>9657</v>
      </c>
      <c r="B925" s="1">
        <v>45991</v>
      </c>
      <c r="C925">
        <v>11</v>
      </c>
      <c r="D925">
        <v>24</v>
      </c>
      <c r="E925" t="s">
        <v>7</v>
      </c>
      <c r="F925" s="3">
        <v>5898.8793451324527</v>
      </c>
      <c r="G925" s="3">
        <v>5843.7</v>
      </c>
      <c r="H925">
        <v>0</v>
      </c>
      <c r="I925" s="3">
        <v>55.179345132452909</v>
      </c>
      <c r="J925" s="3">
        <v>55.179345132452909</v>
      </c>
      <c r="K925" s="2">
        <v>9.4425355737722504E-3</v>
      </c>
      <c r="L925" s="6">
        <v>9.4425355737722504E-3</v>
      </c>
      <c r="M925" t="s">
        <v>34</v>
      </c>
      <c r="N925">
        <f>SUMIFS(Actuals!$F:$F,Actuals!$A:$A,$A925,Actuals!$D:$D,$D925,Actuals!$B:$B,EDATE($B925,-12))</f>
        <v>5717.7</v>
      </c>
      <c r="O925">
        <f>AVERAGE(SUMIFS(Actuals!$F:$F,Actuals!$A:$A,$A925,Actuals!$D:$D,$D925,Actuals!$B:$B,EOMONTH(DATE(2025,$C925-1,1),0))/SUMIFS(Actuals!$F:$F,Actuals!$A:$A,$A925,Actuals!$D:$D,$D925,Actuals!$B:$B,EOMONTH(DATE(2024,$C925-1,1),0)),
 SUMIFS(Actuals!$F:$F,Actuals!$A:$A,$A925,Actuals!$D:$D,$D925,Actuals!$B:$B,EOMONTH(DATE(2025,$C925-2,1),0))/SUMIFS(Actuals!$F:$F,Actuals!$A:$A,$A925,Actuals!$D:$D,$D925,Actuals!$B:$B,EOMONTH(DATE(2024,$C925-2,1),0)),
 SUMIFS(Actuals!$F:$F,Actuals!$A:$A,$A925,Actuals!$D:$D,$D925,Actuals!$B:$B,EOMONTH(DATE(2025,$C925-3,1),0))/SUMIFS(Actuals!$F:$F,Actuals!$A:$A,$A925,Actuals!$D:$D,$D925,Actuals!$B:$B,EOMONTH(DATE(2024,$C925-3,1),0))
)</f>
        <v>1.0409772609740522</v>
      </c>
      <c r="P925" s="29">
        <f t="shared" si="84"/>
        <v>5951.9956850713379</v>
      </c>
      <c r="Q925" s="2">
        <f t="shared" si="85"/>
        <v>1.853204050025465E-2</v>
      </c>
      <c r="R925" s="29" t="str">
        <f t="shared" si="86"/>
        <v>2 Test data (Sep-Nov)</v>
      </c>
      <c r="S925" s="29">
        <f t="shared" si="87"/>
        <v>1.0159969143173808</v>
      </c>
      <c r="T925" s="29">
        <f t="shared" si="88"/>
        <v>5993.2432125851037</v>
      </c>
      <c r="U925" s="2">
        <f t="shared" si="89"/>
        <v>2.5590501323665471E-2</v>
      </c>
    </row>
    <row r="926" spans="1:21">
      <c r="A926">
        <v>9683</v>
      </c>
      <c r="B926" s="1">
        <v>45808</v>
      </c>
      <c r="C926">
        <v>5</v>
      </c>
      <c r="D926">
        <v>24</v>
      </c>
      <c r="E926" t="s">
        <v>7</v>
      </c>
      <c r="F926" s="3">
        <v>3420000</v>
      </c>
      <c r="G926" s="3">
        <v>3201175.8000000003</v>
      </c>
      <c r="H926">
        <v>0</v>
      </c>
      <c r="I926" s="3">
        <v>218824.19999999972</v>
      </c>
      <c r="J926" s="3">
        <v>218824.19999999972</v>
      </c>
      <c r="K926" s="2">
        <v>6.8357445411151602E-2</v>
      </c>
      <c r="L926" s="6">
        <v>6.8357445411151602E-2</v>
      </c>
      <c r="M926" t="s">
        <v>36</v>
      </c>
      <c r="N926">
        <f>SUMIFS(Actuals!$F:$F,Actuals!$A:$A,$A926,Actuals!$D:$D,$D926,Actuals!$B:$B,EDATE($B926,-12))</f>
        <v>3000288.6</v>
      </c>
      <c r="O926">
        <f>AVERAGE(SUMIFS(Actuals!$F:$F,Actuals!$A:$A,$A926,Actuals!$D:$D,$D926,Actuals!$B:$B,EOMONTH(DATE(2025,$C926-1,1),0))/SUMIFS(Actuals!$F:$F,Actuals!$A:$A,$A926,Actuals!$D:$D,$D926,Actuals!$B:$B,EOMONTH(DATE(2024,$C926-1,1),0)),
 SUMIFS(Actuals!$F:$F,Actuals!$A:$A,$A926,Actuals!$D:$D,$D926,Actuals!$B:$B,EOMONTH(DATE(2025,$C926-2,1),0))/SUMIFS(Actuals!$F:$F,Actuals!$A:$A,$A926,Actuals!$D:$D,$D926,Actuals!$B:$B,EOMONTH(DATE(2024,$C926-2,1),0)),
 SUMIFS(Actuals!$F:$F,Actuals!$A:$A,$A926,Actuals!$D:$D,$D926,Actuals!$B:$B,EOMONTH(DATE(2025,$C926-3,1),0))/SUMIFS(Actuals!$F:$F,Actuals!$A:$A,$A926,Actuals!$D:$D,$D926,Actuals!$B:$B,EOMONTH(DATE(2024,$C926-3,1),0))
)</f>
        <v>1.082550280353417</v>
      </c>
      <c r="P926" s="29">
        <f t="shared" si="84"/>
        <v>3247963.2650711611</v>
      </c>
      <c r="Q926" s="2">
        <f t="shared" si="85"/>
        <v>1.461571247388563E-2</v>
      </c>
      <c r="R926" s="29" t="str">
        <f t="shared" si="86"/>
        <v>1 train date (May-Aug)</v>
      </c>
      <c r="S926" s="29">
        <f t="shared" si="87"/>
        <v>1.0221222832217594</v>
      </c>
      <c r="T926" s="29">
        <f t="shared" si="88"/>
        <v>3495658.2086184169</v>
      </c>
      <c r="U926" s="2">
        <f t="shared" si="89"/>
        <v>9.1991951400612434E-2</v>
      </c>
    </row>
    <row r="927" spans="1:21">
      <c r="A927">
        <v>9683</v>
      </c>
      <c r="B927" s="1">
        <v>45838</v>
      </c>
      <c r="C927">
        <v>5</v>
      </c>
      <c r="D927">
        <v>24</v>
      </c>
      <c r="E927" t="s">
        <v>7</v>
      </c>
      <c r="F927" s="3">
        <v>3377250</v>
      </c>
      <c r="G927" s="3">
        <v>3201175.8000000003</v>
      </c>
      <c r="H927">
        <v>1</v>
      </c>
      <c r="I927" s="3">
        <v>176074.19999999972</v>
      </c>
      <c r="J927" s="3">
        <v>176074.19999999972</v>
      </c>
      <c r="K927" s="2">
        <v>5.5002977343512199E-2</v>
      </c>
      <c r="L927" s="6">
        <v>5.5002977343512199E-2</v>
      </c>
      <c r="M927" t="s">
        <v>36</v>
      </c>
      <c r="N927">
        <f>SUMIFS(Actuals!$F:$F,Actuals!$A:$A,$A927,Actuals!$D:$D,$D927,Actuals!$B:$B,EDATE($B927,-12))</f>
        <v>3221628.3000000003</v>
      </c>
      <c r="O927">
        <f>AVERAGE(SUMIFS(Actuals!$F:$F,Actuals!$A:$A,$A927,Actuals!$D:$D,$D927,Actuals!$B:$B,EOMONTH(DATE(2025,$C927-1,1),0))/SUMIFS(Actuals!$F:$F,Actuals!$A:$A,$A927,Actuals!$D:$D,$D927,Actuals!$B:$B,EOMONTH(DATE(2024,$C927-1,1),0)),
 SUMIFS(Actuals!$F:$F,Actuals!$A:$A,$A927,Actuals!$D:$D,$D927,Actuals!$B:$B,EOMONTH(DATE(2025,$C927-2,1),0))/SUMIFS(Actuals!$F:$F,Actuals!$A:$A,$A927,Actuals!$D:$D,$D927,Actuals!$B:$B,EOMONTH(DATE(2024,$C927-2,1),0)),
 SUMIFS(Actuals!$F:$F,Actuals!$A:$A,$A927,Actuals!$D:$D,$D927,Actuals!$B:$B,EOMONTH(DATE(2025,$C927-3,1),0))/SUMIFS(Actuals!$F:$F,Actuals!$A:$A,$A927,Actuals!$D:$D,$D927,Actuals!$B:$B,EOMONTH(DATE(2024,$C927-3,1),0))
)</f>
        <v>1.082550280353417</v>
      </c>
      <c r="P927" s="29">
        <f t="shared" si="84"/>
        <v>3487574.6193595026</v>
      </c>
      <c r="Q927" s="2">
        <f t="shared" si="85"/>
        <v>8.9466757608095832E-2</v>
      </c>
      <c r="R927" s="29" t="str">
        <f t="shared" si="86"/>
        <v>1 train date (May-Aug)</v>
      </c>
      <c r="S927" s="29">
        <f t="shared" si="87"/>
        <v>1.0221222832217594</v>
      </c>
      <c r="T927" s="29">
        <f t="shared" si="88"/>
        <v>3451962.4810106866</v>
      </c>
      <c r="U927" s="2">
        <f t="shared" si="89"/>
        <v>7.8342052008104748E-2</v>
      </c>
    </row>
    <row r="928" spans="1:21">
      <c r="A928">
        <v>9683</v>
      </c>
      <c r="B928" s="1">
        <v>45838</v>
      </c>
      <c r="C928">
        <v>6</v>
      </c>
      <c r="D928">
        <v>24</v>
      </c>
      <c r="E928" t="s">
        <v>7</v>
      </c>
      <c r="F928" s="3">
        <v>3375000</v>
      </c>
      <c r="G928" s="3">
        <v>3201175.8000000003</v>
      </c>
      <c r="H928">
        <v>0</v>
      </c>
      <c r="I928" s="3">
        <v>173824.19999999972</v>
      </c>
      <c r="J928" s="3">
        <v>173824.19999999972</v>
      </c>
      <c r="K928" s="2">
        <v>5.4300110603110199E-2</v>
      </c>
      <c r="L928" s="6">
        <v>5.4300110603110199E-2</v>
      </c>
      <c r="M928" t="s">
        <v>36</v>
      </c>
      <c r="N928">
        <f>SUMIFS(Actuals!$F:$F,Actuals!$A:$A,$A928,Actuals!$D:$D,$D928,Actuals!$B:$B,EDATE($B928,-12))</f>
        <v>3221628.3000000003</v>
      </c>
      <c r="O928">
        <f>AVERAGE(SUMIFS(Actuals!$F:$F,Actuals!$A:$A,$A928,Actuals!$D:$D,$D928,Actuals!$B:$B,EOMONTH(DATE(2025,$C928-1,1),0))/SUMIFS(Actuals!$F:$F,Actuals!$A:$A,$A928,Actuals!$D:$D,$D928,Actuals!$B:$B,EOMONTH(DATE(2024,$C928-1,1),0)),
 SUMIFS(Actuals!$F:$F,Actuals!$A:$A,$A928,Actuals!$D:$D,$D928,Actuals!$B:$B,EOMONTH(DATE(2025,$C928-2,1),0))/SUMIFS(Actuals!$F:$F,Actuals!$A:$A,$A928,Actuals!$D:$D,$D928,Actuals!$B:$B,EOMONTH(DATE(2024,$C928-2,1),0)),
 SUMIFS(Actuals!$F:$F,Actuals!$A:$A,$A928,Actuals!$D:$D,$D928,Actuals!$B:$B,EOMONTH(DATE(2025,$C928-3,1),0))/SUMIFS(Actuals!$F:$F,Actuals!$A:$A,$A928,Actuals!$D:$D,$D928,Actuals!$B:$B,EOMONTH(DATE(2024,$C928-3,1),0))
)</f>
        <v>1.076577096964827</v>
      </c>
      <c r="P928" s="29">
        <f t="shared" si="84"/>
        <v>3468331.2427137308</v>
      </c>
      <c r="Q928" s="2">
        <f t="shared" si="85"/>
        <v>8.3455411200387838E-2</v>
      </c>
      <c r="R928" s="29" t="str">
        <f t="shared" si="86"/>
        <v>1 train date (May-Aug)</v>
      </c>
      <c r="S928" s="29">
        <f t="shared" si="87"/>
        <v>1.0221222832217594</v>
      </c>
      <c r="T928" s="29">
        <f t="shared" si="88"/>
        <v>3449662.7058734377</v>
      </c>
      <c r="U928" s="2">
        <f t="shared" si="89"/>
        <v>7.7623636250604353E-2</v>
      </c>
    </row>
    <row r="929" spans="1:21">
      <c r="A929">
        <v>9683</v>
      </c>
      <c r="B929" s="1">
        <v>45869</v>
      </c>
      <c r="C929">
        <v>5</v>
      </c>
      <c r="D929">
        <v>24</v>
      </c>
      <c r="E929" t="s">
        <v>7</v>
      </c>
      <c r="F929" s="3">
        <v>3335034.375</v>
      </c>
      <c r="G929" s="3">
        <v>3430202.4</v>
      </c>
      <c r="H929">
        <v>2</v>
      </c>
      <c r="I929" s="3">
        <v>-95168.024999999907</v>
      </c>
      <c r="J929" s="3">
        <v>95168.024999999907</v>
      </c>
      <c r="K929" s="2">
        <v>2.7744142736300301E-2</v>
      </c>
      <c r="L929" s="6">
        <v>-2.7744142736300301E-2</v>
      </c>
      <c r="M929" t="s">
        <v>36</v>
      </c>
      <c r="N929">
        <f>SUMIFS(Actuals!$F:$F,Actuals!$A:$A,$A929,Actuals!$D:$D,$D929,Actuals!$B:$B,EDATE($B929,-12))</f>
        <v>3019919.4</v>
      </c>
      <c r="O929">
        <f>AVERAGE(SUMIFS(Actuals!$F:$F,Actuals!$A:$A,$A929,Actuals!$D:$D,$D929,Actuals!$B:$B,EOMONTH(DATE(2025,$C929-1,1),0))/SUMIFS(Actuals!$F:$F,Actuals!$A:$A,$A929,Actuals!$D:$D,$D929,Actuals!$B:$B,EOMONTH(DATE(2024,$C929-1,1),0)),
 SUMIFS(Actuals!$F:$F,Actuals!$A:$A,$A929,Actuals!$D:$D,$D929,Actuals!$B:$B,EOMONTH(DATE(2025,$C929-2,1),0))/SUMIFS(Actuals!$F:$F,Actuals!$A:$A,$A929,Actuals!$D:$D,$D929,Actuals!$B:$B,EOMONTH(DATE(2024,$C929-2,1),0)),
 SUMIFS(Actuals!$F:$F,Actuals!$A:$A,$A929,Actuals!$D:$D,$D929,Actuals!$B:$B,EOMONTH(DATE(2025,$C929-3,1),0))/SUMIFS(Actuals!$F:$F,Actuals!$A:$A,$A929,Actuals!$D:$D,$D929,Actuals!$B:$B,EOMONTH(DATE(2024,$C929-3,1),0))
)</f>
        <v>1.082550280353417</v>
      </c>
      <c r="P929" s="29">
        <f t="shared" si="84"/>
        <v>3269214.593114723</v>
      </c>
      <c r="Q929" s="2">
        <f t="shared" si="85"/>
        <v>4.6932451241150357E-2</v>
      </c>
      <c r="R929" s="29" t="str">
        <f t="shared" si="86"/>
        <v>1 train date (May-Aug)</v>
      </c>
      <c r="S929" s="29">
        <f t="shared" si="87"/>
        <v>1.0221222832217594</v>
      </c>
      <c r="T929" s="29">
        <f t="shared" si="88"/>
        <v>3408812.9499980533</v>
      </c>
      <c r="U929" s="2">
        <f t="shared" si="89"/>
        <v>6.2356232978982963E-3</v>
      </c>
    </row>
    <row r="930" spans="1:21">
      <c r="A930">
        <v>9683</v>
      </c>
      <c r="B930" s="1">
        <v>45869</v>
      </c>
      <c r="C930">
        <v>6</v>
      </c>
      <c r="D930">
        <v>24</v>
      </c>
      <c r="E930" t="s">
        <v>7</v>
      </c>
      <c r="F930" s="3">
        <v>3278757.2185795745</v>
      </c>
      <c r="G930" s="3">
        <v>3430202.4</v>
      </c>
      <c r="H930">
        <v>1</v>
      </c>
      <c r="I930" s="3">
        <v>-151445.18142042542</v>
      </c>
      <c r="J930" s="3">
        <v>151445.18142042542</v>
      </c>
      <c r="K930" s="2">
        <v>4.4150508850563902E-2</v>
      </c>
      <c r="L930" s="6">
        <v>-4.4150508850563902E-2</v>
      </c>
      <c r="M930" t="s">
        <v>36</v>
      </c>
      <c r="N930">
        <f>SUMIFS(Actuals!$F:$F,Actuals!$A:$A,$A930,Actuals!$D:$D,$D930,Actuals!$B:$B,EDATE($B930,-12))</f>
        <v>3019919.4</v>
      </c>
      <c r="O930">
        <f>AVERAGE(SUMIFS(Actuals!$F:$F,Actuals!$A:$A,$A930,Actuals!$D:$D,$D930,Actuals!$B:$B,EOMONTH(DATE(2025,$C930-1,1),0))/SUMIFS(Actuals!$F:$F,Actuals!$A:$A,$A930,Actuals!$D:$D,$D930,Actuals!$B:$B,EOMONTH(DATE(2024,$C930-1,1),0)),
 SUMIFS(Actuals!$F:$F,Actuals!$A:$A,$A930,Actuals!$D:$D,$D930,Actuals!$B:$B,EOMONTH(DATE(2025,$C930-2,1),0))/SUMIFS(Actuals!$F:$F,Actuals!$A:$A,$A930,Actuals!$D:$D,$D930,Actuals!$B:$B,EOMONTH(DATE(2024,$C930-2,1),0)),
 SUMIFS(Actuals!$F:$F,Actuals!$A:$A,$A930,Actuals!$D:$D,$D930,Actuals!$B:$B,EOMONTH(DATE(2025,$C930-3,1),0))/SUMIFS(Actuals!$F:$F,Actuals!$A:$A,$A930,Actuals!$D:$D,$D930,Actuals!$B:$B,EOMONTH(DATE(2024,$C930-3,1),0))
)</f>
        <v>1.076577096964827</v>
      </c>
      <c r="P930" s="29">
        <f t="shared" si="84"/>
        <v>3251176.060719762</v>
      </c>
      <c r="Q930" s="2">
        <f t="shared" si="85"/>
        <v>5.2191188275140243E-2</v>
      </c>
      <c r="R930" s="29" t="str">
        <f t="shared" si="86"/>
        <v>1 train date (May-Aug)</v>
      </c>
      <c r="S930" s="29">
        <f t="shared" si="87"/>
        <v>1.0221222832217594</v>
      </c>
      <c r="T930" s="29">
        <f t="shared" si="88"/>
        <v>3351290.8143843799</v>
      </c>
      <c r="U930" s="2">
        <f t="shared" si="89"/>
        <v>2.3004935689981448E-2</v>
      </c>
    </row>
    <row r="931" spans="1:21">
      <c r="A931">
        <v>9683</v>
      </c>
      <c r="B931" s="1">
        <v>45869</v>
      </c>
      <c r="C931">
        <v>7</v>
      </c>
      <c r="D931">
        <v>24</v>
      </c>
      <c r="E931" t="s">
        <v>7</v>
      </c>
      <c r="F931" s="3">
        <v>3355638.169526305</v>
      </c>
      <c r="G931" s="3">
        <v>3430202.4</v>
      </c>
      <c r="H931">
        <v>0</v>
      </c>
      <c r="I931" s="3">
        <v>-74564.230473694857</v>
      </c>
      <c r="J931" s="3">
        <v>74564.230473694857</v>
      </c>
      <c r="K931" s="2">
        <v>2.17375599975368E-2</v>
      </c>
      <c r="L931" s="6">
        <v>-2.17375599975368E-2</v>
      </c>
      <c r="M931" t="s">
        <v>36</v>
      </c>
      <c r="N931">
        <f>SUMIFS(Actuals!$F:$F,Actuals!$A:$A,$A931,Actuals!$D:$D,$D931,Actuals!$B:$B,EDATE($B931,-12))</f>
        <v>3019919.4</v>
      </c>
      <c r="O931">
        <f>AVERAGE(SUMIFS(Actuals!$F:$F,Actuals!$A:$A,$A931,Actuals!$D:$D,$D931,Actuals!$B:$B,EOMONTH(DATE(2025,$C931-1,1),0))/SUMIFS(Actuals!$F:$F,Actuals!$A:$A,$A931,Actuals!$D:$D,$D931,Actuals!$B:$B,EOMONTH(DATE(2024,$C931-1,1),0)),
 SUMIFS(Actuals!$F:$F,Actuals!$A:$A,$A931,Actuals!$D:$D,$D931,Actuals!$B:$B,EOMONTH(DATE(2025,$C931-2,1),0))/SUMIFS(Actuals!$F:$F,Actuals!$A:$A,$A931,Actuals!$D:$D,$D931,Actuals!$B:$B,EOMONTH(DATE(2024,$C931-2,1),0)),
 SUMIFS(Actuals!$F:$F,Actuals!$A:$A,$A931,Actuals!$D:$D,$D931,Actuals!$B:$B,EOMONTH(DATE(2025,$C931-3,1),0))/SUMIFS(Actuals!$F:$F,Actuals!$A:$A,$A931,Actuals!$D:$D,$D931,Actuals!$B:$B,EOMONTH(DATE(2024,$C931-3,1),0))
)</f>
        <v>1.0675404649103877</v>
      </c>
      <c r="P931" s="29">
        <f t="shared" si="84"/>
        <v>3223886.1602678988</v>
      </c>
      <c r="Q931" s="2">
        <f t="shared" si="85"/>
        <v>6.0146958013935589E-2</v>
      </c>
      <c r="R931" s="29" t="str">
        <f t="shared" si="86"/>
        <v>1 train date (May-Aug)</v>
      </c>
      <c r="S931" s="29">
        <f t="shared" si="87"/>
        <v>1.0221222832217594</v>
      </c>
      <c r="T931" s="29">
        <f t="shared" si="88"/>
        <v>3429872.5475023119</v>
      </c>
      <c r="U931" s="2">
        <f t="shared" si="89"/>
        <v>9.6161234593045866E-5</v>
      </c>
    </row>
    <row r="932" spans="1:21">
      <c r="A932">
        <v>9683</v>
      </c>
      <c r="B932" s="1">
        <v>45900</v>
      </c>
      <c r="C932">
        <v>5</v>
      </c>
      <c r="D932">
        <v>24</v>
      </c>
      <c r="E932" t="s">
        <v>7</v>
      </c>
      <c r="F932" s="3">
        <v>3293346.4453125</v>
      </c>
      <c r="G932" s="3">
        <v>3522449.7</v>
      </c>
      <c r="H932">
        <v>3</v>
      </c>
      <c r="I932" s="3">
        <v>-229103.25468750019</v>
      </c>
      <c r="J932" s="3">
        <v>229103.25468750019</v>
      </c>
      <c r="K932" s="2">
        <v>6.5040887507208503E-2</v>
      </c>
      <c r="L932" s="6">
        <v>-6.5040887507208503E-2</v>
      </c>
      <c r="M932" t="s">
        <v>36</v>
      </c>
      <c r="N932">
        <f>SUMIFS(Actuals!$F:$F,Actuals!$A:$A,$A932,Actuals!$D:$D,$D932,Actuals!$B:$B,EDATE($B932,-12))</f>
        <v>3090523.5</v>
      </c>
      <c r="O932">
        <f>AVERAGE(SUMIFS(Actuals!$F:$F,Actuals!$A:$A,$A932,Actuals!$D:$D,$D932,Actuals!$B:$B,EOMONTH(DATE(2025,$C932-1,1),0))/SUMIFS(Actuals!$F:$F,Actuals!$A:$A,$A932,Actuals!$D:$D,$D932,Actuals!$B:$B,EOMONTH(DATE(2024,$C932-1,1),0)),
 SUMIFS(Actuals!$F:$F,Actuals!$A:$A,$A932,Actuals!$D:$D,$D932,Actuals!$B:$B,EOMONTH(DATE(2025,$C932-2,1),0))/SUMIFS(Actuals!$F:$F,Actuals!$A:$A,$A932,Actuals!$D:$D,$D932,Actuals!$B:$B,EOMONTH(DATE(2024,$C932-2,1),0)),
 SUMIFS(Actuals!$F:$F,Actuals!$A:$A,$A932,Actuals!$D:$D,$D932,Actuals!$B:$B,EOMONTH(DATE(2025,$C932-3,1),0))/SUMIFS(Actuals!$F:$F,Actuals!$A:$A,$A932,Actuals!$D:$D,$D932,Actuals!$B:$B,EOMONTH(DATE(2024,$C932-3,1),0))
)</f>
        <v>1.082550280353417</v>
      </c>
      <c r="P932" s="29">
        <f t="shared" si="84"/>
        <v>3345647.0813638237</v>
      </c>
      <c r="Q932" s="2">
        <f t="shared" si="85"/>
        <v>5.0193085407628797E-2</v>
      </c>
      <c r="R932" s="29" t="str">
        <f t="shared" si="86"/>
        <v>1 train date (May-Aug)</v>
      </c>
      <c r="S932" s="29">
        <f t="shared" si="87"/>
        <v>1.0221222832217594</v>
      </c>
      <c r="T932" s="29">
        <f t="shared" si="88"/>
        <v>3366202.7881230777</v>
      </c>
      <c r="U932" s="2">
        <f t="shared" si="89"/>
        <v>4.4357457219878105E-2</v>
      </c>
    </row>
    <row r="933" spans="1:21">
      <c r="A933">
        <v>9683</v>
      </c>
      <c r="B933" s="1">
        <v>45900</v>
      </c>
      <c r="C933">
        <v>6</v>
      </c>
      <c r="D933">
        <v>24</v>
      </c>
      <c r="E933" t="s">
        <v>7</v>
      </c>
      <c r="F933" s="3">
        <v>3420000</v>
      </c>
      <c r="G933" s="3">
        <v>3522449.7</v>
      </c>
      <c r="H933">
        <v>2</v>
      </c>
      <c r="I933" s="3">
        <v>-102449.70000000019</v>
      </c>
      <c r="J933" s="3">
        <v>102449.70000000019</v>
      </c>
      <c r="K933" s="2">
        <v>2.90847872149885E-2</v>
      </c>
      <c r="L933" s="6">
        <v>-2.90847872149885E-2</v>
      </c>
      <c r="M933" t="s">
        <v>36</v>
      </c>
      <c r="N933">
        <f>SUMIFS(Actuals!$F:$F,Actuals!$A:$A,$A933,Actuals!$D:$D,$D933,Actuals!$B:$B,EDATE($B933,-12))</f>
        <v>3090523.5</v>
      </c>
      <c r="O933">
        <f>AVERAGE(SUMIFS(Actuals!$F:$F,Actuals!$A:$A,$A933,Actuals!$D:$D,$D933,Actuals!$B:$B,EOMONTH(DATE(2025,$C933-1,1),0))/SUMIFS(Actuals!$F:$F,Actuals!$A:$A,$A933,Actuals!$D:$D,$D933,Actuals!$B:$B,EOMONTH(DATE(2024,$C933-1,1),0)),
 SUMIFS(Actuals!$F:$F,Actuals!$A:$A,$A933,Actuals!$D:$D,$D933,Actuals!$B:$B,EOMONTH(DATE(2025,$C933-2,1),0))/SUMIFS(Actuals!$F:$F,Actuals!$A:$A,$A933,Actuals!$D:$D,$D933,Actuals!$B:$B,EOMONTH(DATE(2024,$C933-2,1),0)),
 SUMIFS(Actuals!$F:$F,Actuals!$A:$A,$A933,Actuals!$D:$D,$D933,Actuals!$B:$B,EOMONTH(DATE(2025,$C933-3,1),0))/SUMIFS(Actuals!$F:$F,Actuals!$A:$A,$A933,Actuals!$D:$D,$D933,Actuals!$B:$B,EOMONTH(DATE(2024,$C933-3,1),0))
)</f>
        <v>1.076577096964827</v>
      </c>
      <c r="P933" s="29">
        <f t="shared" si="84"/>
        <v>3327186.8177315765</v>
      </c>
      <c r="Q933" s="2">
        <f t="shared" si="85"/>
        <v>5.5433831253409713E-2</v>
      </c>
      <c r="R933" s="29" t="str">
        <f t="shared" si="86"/>
        <v>1 train date (May-Aug)</v>
      </c>
      <c r="S933" s="29">
        <f t="shared" si="87"/>
        <v>1.0221222832217594</v>
      </c>
      <c r="T933" s="29">
        <f t="shared" si="88"/>
        <v>3495658.2086184169</v>
      </c>
      <c r="U933" s="2">
        <f t="shared" si="89"/>
        <v>7.6059258934437785E-3</v>
      </c>
    </row>
    <row r="934" spans="1:21">
      <c r="A934">
        <v>9683</v>
      </c>
      <c r="B934" s="1">
        <v>45900</v>
      </c>
      <c r="C934">
        <v>7</v>
      </c>
      <c r="D934">
        <v>24</v>
      </c>
      <c r="E934" t="s">
        <v>7</v>
      </c>
      <c r="F934" s="3">
        <v>3374504.774066865</v>
      </c>
      <c r="G934" s="3">
        <v>3522449.7</v>
      </c>
      <c r="H934">
        <v>1</v>
      </c>
      <c r="I934" s="3">
        <v>-147944.92593313521</v>
      </c>
      <c r="J934" s="3">
        <v>147944.92593313521</v>
      </c>
      <c r="K934" s="2">
        <v>4.2000578725974499E-2</v>
      </c>
      <c r="L934" s="6">
        <v>-4.2000578725974499E-2</v>
      </c>
      <c r="M934" t="s">
        <v>36</v>
      </c>
      <c r="N934">
        <f>SUMIFS(Actuals!$F:$F,Actuals!$A:$A,$A934,Actuals!$D:$D,$D934,Actuals!$B:$B,EDATE($B934,-12))</f>
        <v>3090523.5</v>
      </c>
      <c r="O934">
        <f>AVERAGE(SUMIFS(Actuals!$F:$F,Actuals!$A:$A,$A934,Actuals!$D:$D,$D934,Actuals!$B:$B,EOMONTH(DATE(2025,$C934-1,1),0))/SUMIFS(Actuals!$F:$F,Actuals!$A:$A,$A934,Actuals!$D:$D,$D934,Actuals!$B:$B,EOMONTH(DATE(2024,$C934-1,1),0)),
 SUMIFS(Actuals!$F:$F,Actuals!$A:$A,$A934,Actuals!$D:$D,$D934,Actuals!$B:$B,EOMONTH(DATE(2025,$C934-2,1),0))/SUMIFS(Actuals!$F:$F,Actuals!$A:$A,$A934,Actuals!$D:$D,$D934,Actuals!$B:$B,EOMONTH(DATE(2024,$C934-2,1),0)),
 SUMIFS(Actuals!$F:$F,Actuals!$A:$A,$A934,Actuals!$D:$D,$D934,Actuals!$B:$B,EOMONTH(DATE(2025,$C934-3,1),0))/SUMIFS(Actuals!$F:$F,Actuals!$A:$A,$A934,Actuals!$D:$D,$D934,Actuals!$B:$B,EOMONTH(DATE(2024,$C934-3,1),0))
)</f>
        <v>1.0675404649103877</v>
      </c>
      <c r="P934" s="29">
        <f t="shared" si="84"/>
        <v>3299258.8940064786</v>
      </c>
      <c r="Q934" s="2">
        <f t="shared" si="85"/>
        <v>6.3362382717210008E-2</v>
      </c>
      <c r="R934" s="29" t="str">
        <f t="shared" si="86"/>
        <v>1 train date (May-Aug)</v>
      </c>
      <c r="S934" s="29">
        <f t="shared" si="87"/>
        <v>1.0221222832217594</v>
      </c>
      <c r="T934" s="29">
        <f t="shared" si="88"/>
        <v>3449156.5244119512</v>
      </c>
      <c r="U934" s="2">
        <f t="shared" si="89"/>
        <v>2.0807444202268946E-2</v>
      </c>
    </row>
    <row r="935" spans="1:21">
      <c r="A935">
        <v>9683</v>
      </c>
      <c r="B935" s="1">
        <v>45900</v>
      </c>
      <c r="C935">
        <v>8</v>
      </c>
      <c r="D935">
        <v>24</v>
      </c>
      <c r="E935" t="s">
        <v>7</v>
      </c>
      <c r="F935" s="3">
        <v>3455146.5596501138</v>
      </c>
      <c r="G935" s="3">
        <v>3522449.7</v>
      </c>
      <c r="H935">
        <v>0</v>
      </c>
      <c r="I935" s="3">
        <v>-67303.14034988638</v>
      </c>
      <c r="J935" s="3">
        <v>67303.14034988638</v>
      </c>
      <c r="K935" s="2">
        <v>1.9106913109330201E-2</v>
      </c>
      <c r="L935" s="6">
        <v>-1.9106913109330201E-2</v>
      </c>
      <c r="M935" t="s">
        <v>36</v>
      </c>
      <c r="N935">
        <f>SUMIFS(Actuals!$F:$F,Actuals!$A:$A,$A935,Actuals!$D:$D,$D935,Actuals!$B:$B,EDATE($B935,-12))</f>
        <v>3090523.5</v>
      </c>
      <c r="O935">
        <f>AVERAGE(SUMIFS(Actuals!$F:$F,Actuals!$A:$A,$A935,Actuals!$D:$D,$D935,Actuals!$B:$B,EOMONTH(DATE(2025,$C935-1,1),0))/SUMIFS(Actuals!$F:$F,Actuals!$A:$A,$A935,Actuals!$D:$D,$D935,Actuals!$B:$B,EOMONTH(DATE(2024,$C935-1,1),0)),
 SUMIFS(Actuals!$F:$F,Actuals!$A:$A,$A935,Actuals!$D:$D,$D935,Actuals!$B:$B,EOMONTH(DATE(2025,$C935-2,1),0))/SUMIFS(Actuals!$F:$F,Actuals!$A:$A,$A935,Actuals!$D:$D,$D935,Actuals!$B:$B,EOMONTH(DATE(2024,$C935-2,1),0)),
 SUMIFS(Actuals!$F:$F,Actuals!$A:$A,$A935,Actuals!$D:$D,$D935,Actuals!$B:$B,EOMONTH(DATE(2025,$C935-3,1),0))/SUMIFS(Actuals!$F:$F,Actuals!$A:$A,$A935,Actuals!$D:$D,$D935,Actuals!$B:$B,EOMONTH(DATE(2024,$C935-3,1),0))
)</f>
        <v>1.0654887950026821</v>
      </c>
      <c r="P935" s="29">
        <f t="shared" si="84"/>
        <v>3292918.1599424719</v>
      </c>
      <c r="Q935" s="2">
        <f t="shared" si="85"/>
        <v>6.5162474870124693E-2</v>
      </c>
      <c r="R935" s="29" t="str">
        <f t="shared" si="86"/>
        <v>1 train date (May-Aug)</v>
      </c>
      <c r="S935" s="29">
        <f t="shared" si="87"/>
        <v>1.0221222832217594</v>
      </c>
      <c r="T935" s="29">
        <f t="shared" si="88"/>
        <v>3531582.2904153811</v>
      </c>
      <c r="U935" s="2">
        <f t="shared" si="89"/>
        <v>2.5926815691309645E-3</v>
      </c>
    </row>
    <row r="936" spans="1:21">
      <c r="A936">
        <v>9683</v>
      </c>
      <c r="B936" s="1">
        <v>45930</v>
      </c>
      <c r="C936">
        <v>5</v>
      </c>
      <c r="D936">
        <v>24</v>
      </c>
      <c r="E936" t="s">
        <v>7</v>
      </c>
      <c r="F936" s="3">
        <v>3252179.6147460938</v>
      </c>
      <c r="G936" s="3">
        <v>3316852.8000000003</v>
      </c>
      <c r="H936">
        <v>4</v>
      </c>
      <c r="I936" s="3">
        <v>-64673.185253906529</v>
      </c>
      <c r="J936" s="3">
        <v>64673.185253906529</v>
      </c>
      <c r="K936" s="2">
        <v>1.9498358580732501E-2</v>
      </c>
      <c r="L936" s="6">
        <v>-1.9498358580732501E-2</v>
      </c>
      <c r="M936" t="s">
        <v>36</v>
      </c>
      <c r="N936">
        <f>SUMIFS(Actuals!$F:$F,Actuals!$A:$A,$A936,Actuals!$D:$D,$D936,Actuals!$B:$B,EDATE($B936,-12))</f>
        <v>3229192.8000000003</v>
      </c>
      <c r="O936">
        <f>AVERAGE(SUMIFS(Actuals!$F:$F,Actuals!$A:$A,$A936,Actuals!$D:$D,$D936,Actuals!$B:$B,EOMONTH(DATE(2025,$C936-1,1),0))/SUMIFS(Actuals!$F:$F,Actuals!$A:$A,$A936,Actuals!$D:$D,$D936,Actuals!$B:$B,EOMONTH(DATE(2024,$C936-1,1),0)),
 SUMIFS(Actuals!$F:$F,Actuals!$A:$A,$A936,Actuals!$D:$D,$D936,Actuals!$B:$B,EOMONTH(DATE(2025,$C936-2,1),0))/SUMIFS(Actuals!$F:$F,Actuals!$A:$A,$A936,Actuals!$D:$D,$D936,Actuals!$B:$B,EOMONTH(DATE(2024,$C936-2,1),0)),
 SUMIFS(Actuals!$F:$F,Actuals!$A:$A,$A936,Actuals!$D:$D,$D936,Actuals!$B:$B,EOMONTH(DATE(2025,$C936-3,1),0))/SUMIFS(Actuals!$F:$F,Actuals!$A:$A,$A936,Actuals!$D:$D,$D936,Actuals!$B:$B,EOMONTH(DATE(2024,$C936-3,1),0))
)</f>
        <v>1.082550280353417</v>
      </c>
      <c r="P936" s="29">
        <f t="shared" si="84"/>
        <v>3495763.570955236</v>
      </c>
      <c r="Q936" s="2">
        <f t="shared" si="85"/>
        <v>5.3939918875880073E-2</v>
      </c>
      <c r="R936" s="29" t="str">
        <f t="shared" si="86"/>
        <v>1 train date (May-Aug)</v>
      </c>
      <c r="S936" s="29">
        <f t="shared" si="87"/>
        <v>1.0221222832217594</v>
      </c>
      <c r="T936" s="29">
        <f t="shared" si="88"/>
        <v>3324125.2532715392</v>
      </c>
      <c r="U936" s="2">
        <f t="shared" si="89"/>
        <v>2.1925764301445484E-3</v>
      </c>
    </row>
    <row r="937" spans="1:21">
      <c r="A937">
        <v>9683</v>
      </c>
      <c r="B937" s="1">
        <v>45930</v>
      </c>
      <c r="C937">
        <v>6</v>
      </c>
      <c r="D937">
        <v>24</v>
      </c>
      <c r="E937" t="s">
        <v>7</v>
      </c>
      <c r="F937" s="3">
        <v>3326422.7420401271</v>
      </c>
      <c r="G937" s="3">
        <v>3316852.8000000003</v>
      </c>
      <c r="H937">
        <v>3</v>
      </c>
      <c r="I937" s="3">
        <v>9569.9420401267707</v>
      </c>
      <c r="J937" s="3">
        <v>9569.9420401267707</v>
      </c>
      <c r="K937" s="2">
        <v>2.8852477384967998E-3</v>
      </c>
      <c r="L937" s="6">
        <v>2.8852477384967998E-3</v>
      </c>
      <c r="M937" t="s">
        <v>36</v>
      </c>
      <c r="N937">
        <f>SUMIFS(Actuals!$F:$F,Actuals!$A:$A,$A937,Actuals!$D:$D,$D937,Actuals!$B:$B,EDATE($B937,-12))</f>
        <v>3229192.8000000003</v>
      </c>
      <c r="O937">
        <f>AVERAGE(SUMIFS(Actuals!$F:$F,Actuals!$A:$A,$A937,Actuals!$D:$D,$D937,Actuals!$B:$B,EOMONTH(DATE(2025,$C937-1,1),0))/SUMIFS(Actuals!$F:$F,Actuals!$A:$A,$A937,Actuals!$D:$D,$D937,Actuals!$B:$B,EOMONTH(DATE(2024,$C937-1,1),0)),
 SUMIFS(Actuals!$F:$F,Actuals!$A:$A,$A937,Actuals!$D:$D,$D937,Actuals!$B:$B,EOMONTH(DATE(2025,$C937-2,1),0))/SUMIFS(Actuals!$F:$F,Actuals!$A:$A,$A937,Actuals!$D:$D,$D937,Actuals!$B:$B,EOMONTH(DATE(2024,$C937-2,1),0)),
 SUMIFS(Actuals!$F:$F,Actuals!$A:$A,$A937,Actuals!$D:$D,$D937,Actuals!$B:$B,EOMONTH(DATE(2025,$C937-3,1),0))/SUMIFS(Actuals!$F:$F,Actuals!$A:$A,$A937,Actuals!$D:$D,$D937,Actuals!$B:$B,EOMONTH(DATE(2024,$C937-3,1),0))
)</f>
        <v>1.076577096964827</v>
      </c>
      <c r="P937" s="29">
        <f t="shared" si="84"/>
        <v>3476475.0101637212</v>
      </c>
      <c r="Q937" s="2">
        <f t="shared" si="85"/>
        <v>4.8124598765347942E-2</v>
      </c>
      <c r="R937" s="29" t="str">
        <f t="shared" si="86"/>
        <v>1 train date (May-Aug)</v>
      </c>
      <c r="S937" s="29">
        <f t="shared" si="87"/>
        <v>1.0221222832217594</v>
      </c>
      <c r="T937" s="29">
        <f t="shared" si="88"/>
        <v>3400010.8080548402</v>
      </c>
      <c r="U937" s="2">
        <f t="shared" si="89"/>
        <v>2.5071359227892148E-2</v>
      </c>
    </row>
    <row r="938" spans="1:21">
      <c r="A938">
        <v>9683</v>
      </c>
      <c r="B938" s="1">
        <v>45930</v>
      </c>
      <c r="C938">
        <v>7</v>
      </c>
      <c r="D938">
        <v>24</v>
      </c>
      <c r="E938" t="s">
        <v>7</v>
      </c>
      <c r="F938" s="3">
        <v>3392762.7784609552</v>
      </c>
      <c r="G938" s="3">
        <v>3316852.8000000003</v>
      </c>
      <c r="H938">
        <v>2</v>
      </c>
      <c r="I938" s="3">
        <v>75909.978460954968</v>
      </c>
      <c r="J938" s="3">
        <v>75909.978460954968</v>
      </c>
      <c r="K938" s="2">
        <v>2.2886146307413799E-2</v>
      </c>
      <c r="L938" s="6">
        <v>2.2886146307413799E-2</v>
      </c>
      <c r="M938" t="s">
        <v>36</v>
      </c>
      <c r="N938">
        <f>SUMIFS(Actuals!$F:$F,Actuals!$A:$A,$A938,Actuals!$D:$D,$D938,Actuals!$B:$B,EDATE($B938,-12))</f>
        <v>3229192.8000000003</v>
      </c>
      <c r="O938">
        <f>AVERAGE(SUMIFS(Actuals!$F:$F,Actuals!$A:$A,$A938,Actuals!$D:$D,$D938,Actuals!$B:$B,EOMONTH(DATE(2025,$C938-1,1),0))/SUMIFS(Actuals!$F:$F,Actuals!$A:$A,$A938,Actuals!$D:$D,$D938,Actuals!$B:$B,EOMONTH(DATE(2024,$C938-1,1),0)),
 SUMIFS(Actuals!$F:$F,Actuals!$A:$A,$A938,Actuals!$D:$D,$D938,Actuals!$B:$B,EOMONTH(DATE(2025,$C938-2,1),0))/SUMIFS(Actuals!$F:$F,Actuals!$A:$A,$A938,Actuals!$D:$D,$D938,Actuals!$B:$B,EOMONTH(DATE(2024,$C938-2,1),0)),
 SUMIFS(Actuals!$F:$F,Actuals!$A:$A,$A938,Actuals!$D:$D,$D938,Actuals!$B:$B,EOMONTH(DATE(2025,$C938-3,1),0))/SUMIFS(Actuals!$F:$F,Actuals!$A:$A,$A938,Actuals!$D:$D,$D938,Actuals!$B:$B,EOMONTH(DATE(2024,$C938-3,1),0))
)</f>
        <v>1.0675404649103877</v>
      </c>
      <c r="P938" s="29">
        <f t="shared" si="84"/>
        <v>3447293.9829972768</v>
      </c>
      <c r="Q938" s="2">
        <f t="shared" si="85"/>
        <v>3.9326792855346647E-2</v>
      </c>
      <c r="R938" s="29" t="str">
        <f t="shared" si="86"/>
        <v>1 train date (May-Aug)</v>
      </c>
      <c r="S938" s="29">
        <f t="shared" si="87"/>
        <v>1.0221222832217594</v>
      </c>
      <c r="T938" s="29">
        <f t="shared" si="88"/>
        <v>3467818.4375503119</v>
      </c>
      <c r="U938" s="2">
        <f t="shared" si="89"/>
        <v>4.5514723339640399E-2</v>
      </c>
    </row>
    <row r="939" spans="1:21">
      <c r="A939">
        <v>9683</v>
      </c>
      <c r="B939" s="1">
        <v>45930</v>
      </c>
      <c r="C939">
        <v>8</v>
      </c>
      <c r="D939">
        <v>24</v>
      </c>
      <c r="E939" t="s">
        <v>7</v>
      </c>
      <c r="F939" s="3">
        <v>3367665.5541186025</v>
      </c>
      <c r="G939" s="3">
        <v>3316852.8000000003</v>
      </c>
      <c r="H939">
        <v>1</v>
      </c>
      <c r="I939" s="3">
        <v>50812.754118602257</v>
      </c>
      <c r="J939" s="3">
        <v>50812.754118602257</v>
      </c>
      <c r="K939" s="2">
        <v>1.53195686340383E-2</v>
      </c>
      <c r="L939" s="6">
        <v>1.53195686340383E-2</v>
      </c>
      <c r="M939" t="s">
        <v>36</v>
      </c>
      <c r="N939">
        <f>SUMIFS(Actuals!$F:$F,Actuals!$A:$A,$A939,Actuals!$D:$D,$D939,Actuals!$B:$B,EDATE($B939,-12))</f>
        <v>3229192.8000000003</v>
      </c>
      <c r="O939">
        <f>AVERAGE(SUMIFS(Actuals!$F:$F,Actuals!$A:$A,$A939,Actuals!$D:$D,$D939,Actuals!$B:$B,EOMONTH(DATE(2025,$C939-1,1),0))/SUMIFS(Actuals!$F:$F,Actuals!$A:$A,$A939,Actuals!$D:$D,$D939,Actuals!$B:$B,EOMONTH(DATE(2024,$C939-1,1),0)),
 SUMIFS(Actuals!$F:$F,Actuals!$A:$A,$A939,Actuals!$D:$D,$D939,Actuals!$B:$B,EOMONTH(DATE(2025,$C939-2,1),0))/SUMIFS(Actuals!$F:$F,Actuals!$A:$A,$A939,Actuals!$D:$D,$D939,Actuals!$B:$B,EOMONTH(DATE(2024,$C939-2,1),0)),
 SUMIFS(Actuals!$F:$F,Actuals!$A:$A,$A939,Actuals!$D:$D,$D939,Actuals!$B:$B,EOMONTH(DATE(2025,$C939-3,1),0))/SUMIFS(Actuals!$F:$F,Actuals!$A:$A,$A939,Actuals!$D:$D,$D939,Actuals!$B:$B,EOMONTH(DATE(2024,$C939-3,1),0))
)</f>
        <v>1.0654887950026821</v>
      </c>
      <c r="P939" s="29">
        <f t="shared" si="84"/>
        <v>3440668.7453033375</v>
      </c>
      <c r="Q939" s="2">
        <f t="shared" si="85"/>
        <v>3.7329345849576798E-2</v>
      </c>
      <c r="R939" s="29" t="str">
        <f t="shared" si="86"/>
        <v>1 train date (May-Aug)</v>
      </c>
      <c r="S939" s="29">
        <f t="shared" si="87"/>
        <v>1.0221222832217594</v>
      </c>
      <c r="T939" s="29">
        <f t="shared" si="88"/>
        <v>3442166.0053029773</v>
      </c>
      <c r="U939" s="2">
        <f t="shared" si="89"/>
        <v>3.7780755691955034E-2</v>
      </c>
    </row>
    <row r="940" spans="1:21">
      <c r="A940">
        <v>9683</v>
      </c>
      <c r="B940" s="1">
        <v>45930</v>
      </c>
      <c r="C940">
        <v>9</v>
      </c>
      <c r="D940">
        <v>24</v>
      </c>
      <c r="E940" t="s">
        <v>7</v>
      </c>
      <c r="F940" s="3">
        <v>3445676.990700237</v>
      </c>
      <c r="G940" s="3">
        <v>3316852.8000000003</v>
      </c>
      <c r="H940">
        <v>0</v>
      </c>
      <c r="I940" s="3">
        <v>128824.19070023671</v>
      </c>
      <c r="J940" s="3">
        <v>128824.19070023671</v>
      </c>
      <c r="K940" s="2">
        <v>3.8839284848648299E-2</v>
      </c>
      <c r="L940" s="6">
        <v>3.8839284848648299E-2</v>
      </c>
      <c r="M940" t="s">
        <v>36</v>
      </c>
      <c r="N940">
        <f>SUMIFS(Actuals!$F:$F,Actuals!$A:$A,$A940,Actuals!$D:$D,$D940,Actuals!$B:$B,EDATE($B940,-12))</f>
        <v>3229192.8000000003</v>
      </c>
      <c r="O940">
        <f>AVERAGE(SUMIFS(Actuals!$F:$F,Actuals!$A:$A,$A940,Actuals!$D:$D,$D940,Actuals!$B:$B,EOMONTH(DATE(2025,$C940-1,1),0))/SUMIFS(Actuals!$F:$F,Actuals!$A:$A,$A940,Actuals!$D:$D,$D940,Actuals!$B:$B,EOMONTH(DATE(2024,$C940-1,1),0)),
 SUMIFS(Actuals!$F:$F,Actuals!$A:$A,$A940,Actuals!$D:$D,$D940,Actuals!$B:$B,EOMONTH(DATE(2025,$C940-2,1),0))/SUMIFS(Actuals!$F:$F,Actuals!$A:$A,$A940,Actuals!$D:$D,$D940,Actuals!$B:$B,EOMONTH(DATE(2024,$C940-2,1),0)),
 SUMIFS(Actuals!$F:$F,Actuals!$A:$A,$A940,Actuals!$D:$D,$D940,Actuals!$B:$B,EOMONTH(DATE(2025,$C940-3,1),0))/SUMIFS(Actuals!$F:$F,Actuals!$A:$A,$A940,Actuals!$D:$D,$D940,Actuals!$B:$B,EOMONTH(DATE(2024,$C940-3,1),0))
)</f>
        <v>1.0897562301421724</v>
      </c>
      <c r="P940" s="29">
        <f t="shared" si="84"/>
        <v>3519032.9721302465</v>
      </c>
      <c r="Q940" s="2">
        <f t="shared" si="85"/>
        <v>6.0955425013207144E-2</v>
      </c>
      <c r="R940" s="29" t="str">
        <f t="shared" si="86"/>
        <v>2 Test data (Sep-Nov)</v>
      </c>
      <c r="S940" s="29">
        <f t="shared" si="87"/>
        <v>1.0221222832217594</v>
      </c>
      <c r="T940" s="29">
        <f t="shared" si="88"/>
        <v>3521903.2329792073</v>
      </c>
      <c r="U940" s="2">
        <f t="shared" si="89"/>
        <v>6.1820781729960098E-2</v>
      </c>
    </row>
    <row r="941" spans="1:21">
      <c r="A941">
        <v>9683</v>
      </c>
      <c r="B941" s="1">
        <v>45961</v>
      </c>
      <c r="C941">
        <v>5</v>
      </c>
      <c r="D941">
        <v>24</v>
      </c>
      <c r="E941" t="s">
        <v>7</v>
      </c>
      <c r="F941" s="3">
        <v>3211527.3695617677</v>
      </c>
      <c r="G941" s="3">
        <v>3467395.8000000003</v>
      </c>
      <c r="H941">
        <v>5</v>
      </c>
      <c r="I941" s="3">
        <v>-255868.43043823261</v>
      </c>
      <c r="J941" s="3">
        <v>255868.43043823261</v>
      </c>
      <c r="K941" s="2">
        <v>7.3792680500516405E-2</v>
      </c>
      <c r="L941" s="6">
        <v>-7.3792680500516405E-2</v>
      </c>
      <c r="M941" t="s">
        <v>36</v>
      </c>
      <c r="N941">
        <f>SUMIFS(Actuals!$F:$F,Actuals!$A:$A,$A941,Actuals!$D:$D,$D941,Actuals!$B:$B,EDATE($B941,-12))</f>
        <v>3135691.8000000003</v>
      </c>
      <c r="O941">
        <f>AVERAGE(SUMIFS(Actuals!$F:$F,Actuals!$A:$A,$A941,Actuals!$D:$D,$D941,Actuals!$B:$B,EOMONTH(DATE(2025,$C941-1,1),0))/SUMIFS(Actuals!$F:$F,Actuals!$A:$A,$A941,Actuals!$D:$D,$D941,Actuals!$B:$B,EOMONTH(DATE(2024,$C941-1,1),0)),
 SUMIFS(Actuals!$F:$F,Actuals!$A:$A,$A941,Actuals!$D:$D,$D941,Actuals!$B:$B,EOMONTH(DATE(2025,$C941-2,1),0))/SUMIFS(Actuals!$F:$F,Actuals!$A:$A,$A941,Actuals!$D:$D,$D941,Actuals!$B:$B,EOMONTH(DATE(2024,$C941-2,1),0)),
 SUMIFS(Actuals!$F:$F,Actuals!$A:$A,$A941,Actuals!$D:$D,$D941,Actuals!$B:$B,EOMONTH(DATE(2025,$C941-3,1),0))/SUMIFS(Actuals!$F:$F,Actuals!$A:$A,$A941,Actuals!$D:$D,$D941,Actuals!$B:$B,EOMONTH(DATE(2024,$C941-3,1),0))
)</f>
        <v>1.082550280353417</v>
      </c>
      <c r="P941" s="29">
        <f t="shared" si="84"/>
        <v>3394544.0371919111</v>
      </c>
      <c r="Q941" s="2">
        <f t="shared" si="85"/>
        <v>2.1010512502809497E-2</v>
      </c>
      <c r="R941" s="29" t="str">
        <f t="shared" si="86"/>
        <v>1 train date (May-Aug)</v>
      </c>
      <c r="S941" s="29">
        <f t="shared" si="87"/>
        <v>1.0221222832217594</v>
      </c>
      <c r="T941" s="29">
        <f t="shared" si="88"/>
        <v>3282573.687605645</v>
      </c>
      <c r="U941" s="2">
        <f t="shared" si="89"/>
        <v>5.3302859856482268E-2</v>
      </c>
    </row>
    <row r="942" spans="1:21">
      <c r="A942">
        <v>9683</v>
      </c>
      <c r="B942" s="1">
        <v>45961</v>
      </c>
      <c r="C942">
        <v>6</v>
      </c>
      <c r="D942">
        <v>24</v>
      </c>
      <c r="E942" t="s">
        <v>7</v>
      </c>
      <c r="F942" s="3">
        <v>3510000</v>
      </c>
      <c r="G942" s="3">
        <v>3467395.8000000003</v>
      </c>
      <c r="H942">
        <v>4</v>
      </c>
      <c r="I942" s="3">
        <v>42604.199999999721</v>
      </c>
      <c r="J942" s="3">
        <v>42604.199999999721</v>
      </c>
      <c r="K942" s="2">
        <v>1.22870887713481E-2</v>
      </c>
      <c r="L942" s="6">
        <v>1.22870887713481E-2</v>
      </c>
      <c r="M942" t="s">
        <v>36</v>
      </c>
      <c r="N942">
        <f>SUMIFS(Actuals!$F:$F,Actuals!$A:$A,$A942,Actuals!$D:$D,$D942,Actuals!$B:$B,EDATE($B942,-12))</f>
        <v>3135691.8000000003</v>
      </c>
      <c r="O942">
        <f>AVERAGE(SUMIFS(Actuals!$F:$F,Actuals!$A:$A,$A942,Actuals!$D:$D,$D942,Actuals!$B:$B,EOMONTH(DATE(2025,$C942-1,1),0))/SUMIFS(Actuals!$F:$F,Actuals!$A:$A,$A942,Actuals!$D:$D,$D942,Actuals!$B:$B,EOMONTH(DATE(2024,$C942-1,1),0)),
 SUMIFS(Actuals!$F:$F,Actuals!$A:$A,$A942,Actuals!$D:$D,$D942,Actuals!$B:$B,EOMONTH(DATE(2025,$C942-2,1),0))/SUMIFS(Actuals!$F:$F,Actuals!$A:$A,$A942,Actuals!$D:$D,$D942,Actuals!$B:$B,EOMONTH(DATE(2024,$C942-2,1),0)),
 SUMIFS(Actuals!$F:$F,Actuals!$A:$A,$A942,Actuals!$D:$D,$D942,Actuals!$B:$B,EOMONTH(DATE(2025,$C942-3,1),0))/SUMIFS(Actuals!$F:$F,Actuals!$A:$A,$A942,Actuals!$D:$D,$D942,Actuals!$B:$B,EOMONTH(DATE(2024,$C942-3,1),0))
)</f>
        <v>1.076577096964827</v>
      </c>
      <c r="P942" s="29">
        <f t="shared" si="84"/>
        <v>3375813.9750204133</v>
      </c>
      <c r="Q942" s="2">
        <f t="shared" si="85"/>
        <v>2.6412278915371297E-2</v>
      </c>
      <c r="R942" s="29" t="str">
        <f t="shared" si="86"/>
        <v>1 train date (May-Aug)</v>
      </c>
      <c r="S942" s="29">
        <f t="shared" si="87"/>
        <v>1.0221222832217594</v>
      </c>
      <c r="T942" s="29">
        <f t="shared" si="88"/>
        <v>3587649.2141083754</v>
      </c>
      <c r="U942" s="2">
        <f t="shared" si="89"/>
        <v>3.4681190450878169E-2</v>
      </c>
    </row>
    <row r="943" spans="1:21">
      <c r="A943">
        <v>9683</v>
      </c>
      <c r="B943" s="1">
        <v>45961</v>
      </c>
      <c r="C943">
        <v>7</v>
      </c>
      <c r="D943">
        <v>24</v>
      </c>
      <c r="E943" t="s">
        <v>7</v>
      </c>
      <c r="F943" s="3">
        <v>3412237.9831479853</v>
      </c>
      <c r="G943" s="3">
        <v>3467395.8000000003</v>
      </c>
      <c r="H943">
        <v>3</v>
      </c>
      <c r="I943" s="3">
        <v>-55157.816852014977</v>
      </c>
      <c r="J943" s="3">
        <v>55157.816852014977</v>
      </c>
      <c r="K943" s="2">
        <v>1.5907562918549702E-2</v>
      </c>
      <c r="L943" s="6">
        <v>-1.5907562918549702E-2</v>
      </c>
      <c r="M943" t="s">
        <v>36</v>
      </c>
      <c r="N943">
        <f>SUMIFS(Actuals!$F:$F,Actuals!$A:$A,$A943,Actuals!$D:$D,$D943,Actuals!$B:$B,EDATE($B943,-12))</f>
        <v>3135691.8000000003</v>
      </c>
      <c r="O943">
        <f>AVERAGE(SUMIFS(Actuals!$F:$F,Actuals!$A:$A,$A943,Actuals!$D:$D,$D943,Actuals!$B:$B,EOMONTH(DATE(2025,$C943-1,1),0))/SUMIFS(Actuals!$F:$F,Actuals!$A:$A,$A943,Actuals!$D:$D,$D943,Actuals!$B:$B,EOMONTH(DATE(2024,$C943-1,1),0)),
 SUMIFS(Actuals!$F:$F,Actuals!$A:$A,$A943,Actuals!$D:$D,$D943,Actuals!$B:$B,EOMONTH(DATE(2025,$C943-2,1),0))/SUMIFS(Actuals!$F:$F,Actuals!$A:$A,$A943,Actuals!$D:$D,$D943,Actuals!$B:$B,EOMONTH(DATE(2024,$C943-2,1),0)),
 SUMIFS(Actuals!$F:$F,Actuals!$A:$A,$A943,Actuals!$D:$D,$D943,Actuals!$B:$B,EOMONTH(DATE(2025,$C943-3,1),0))/SUMIFS(Actuals!$F:$F,Actuals!$A:$A,$A943,Actuals!$D:$D,$D943,Actuals!$B:$B,EOMONTH(DATE(2024,$C943-3,1),0))
)</f>
        <v>1.0675404649103877</v>
      </c>
      <c r="P943" s="29">
        <f t="shared" si="84"/>
        <v>3347477.8819876905</v>
      </c>
      <c r="Q943" s="2">
        <f t="shared" si="85"/>
        <v>3.458443308153912E-2</v>
      </c>
      <c r="R943" s="29" t="str">
        <f t="shared" si="86"/>
        <v>1 train date (May-Aug)</v>
      </c>
      <c r="S943" s="29">
        <f t="shared" si="87"/>
        <v>1.0221222832217594</v>
      </c>
      <c r="T943" s="29">
        <f t="shared" si="88"/>
        <v>3487724.4782312298</v>
      </c>
      <c r="U943" s="2">
        <f t="shared" si="89"/>
        <v>5.862808690957501E-3</v>
      </c>
    </row>
    <row r="944" spans="1:21">
      <c r="A944">
        <v>9683</v>
      </c>
      <c r="B944" s="1">
        <v>45961</v>
      </c>
      <c r="C944">
        <v>8</v>
      </c>
      <c r="D944">
        <v>24</v>
      </c>
      <c r="E944" t="s">
        <v>7</v>
      </c>
      <c r="F944" s="3">
        <v>3493056.5910880859</v>
      </c>
      <c r="G944" s="3">
        <v>3467395.8000000003</v>
      </c>
      <c r="H944">
        <v>2</v>
      </c>
      <c r="I944" s="3">
        <v>25660.791088085622</v>
      </c>
      <c r="J944" s="3">
        <v>25660.791088085622</v>
      </c>
      <c r="K944" s="2">
        <v>7.4005947310905804E-3</v>
      </c>
      <c r="L944" s="6">
        <v>7.4005947310905804E-3</v>
      </c>
      <c r="M944" t="s">
        <v>36</v>
      </c>
      <c r="N944">
        <f>SUMIFS(Actuals!$F:$F,Actuals!$A:$A,$A944,Actuals!$D:$D,$D944,Actuals!$B:$B,EDATE($B944,-12))</f>
        <v>3135691.8000000003</v>
      </c>
      <c r="O944">
        <f>AVERAGE(SUMIFS(Actuals!$F:$F,Actuals!$A:$A,$A944,Actuals!$D:$D,$D944,Actuals!$B:$B,EOMONTH(DATE(2025,$C944-1,1),0))/SUMIFS(Actuals!$F:$F,Actuals!$A:$A,$A944,Actuals!$D:$D,$D944,Actuals!$B:$B,EOMONTH(DATE(2024,$C944-1,1),0)),
 SUMIFS(Actuals!$F:$F,Actuals!$A:$A,$A944,Actuals!$D:$D,$D944,Actuals!$B:$B,EOMONTH(DATE(2025,$C944-2,1),0))/SUMIFS(Actuals!$F:$F,Actuals!$A:$A,$A944,Actuals!$D:$D,$D944,Actuals!$B:$B,EOMONTH(DATE(2024,$C944-2,1),0)),
 SUMIFS(Actuals!$F:$F,Actuals!$A:$A,$A944,Actuals!$D:$D,$D944,Actuals!$B:$B,EOMONTH(DATE(2025,$C944-3,1),0))/SUMIFS(Actuals!$F:$F,Actuals!$A:$A,$A944,Actuals!$D:$D,$D944,Actuals!$B:$B,EOMONTH(DATE(2024,$C944-3,1),0))
)</f>
        <v>1.0654887950026821</v>
      </c>
      <c r="P944" s="29">
        <f t="shared" si="84"/>
        <v>3341044.4774817917</v>
      </c>
      <c r="Q944" s="2">
        <f t="shared" si="85"/>
        <v>3.6439832602383759E-2</v>
      </c>
      <c r="R944" s="29" t="str">
        <f t="shared" si="86"/>
        <v>1 train date (May-Aug)</v>
      </c>
      <c r="S944" s="29">
        <f t="shared" si="87"/>
        <v>1.0221222832217594</v>
      </c>
      <c r="T944" s="29">
        <f t="shared" si="88"/>
        <v>3570330.9783057696</v>
      </c>
      <c r="U944" s="2">
        <f t="shared" si="89"/>
        <v>2.9686596005500533E-2</v>
      </c>
    </row>
    <row r="945" spans="1:21">
      <c r="A945">
        <v>9683</v>
      </c>
      <c r="B945" s="1">
        <v>45961</v>
      </c>
      <c r="C945">
        <v>9</v>
      </c>
      <c r="D945">
        <v>24</v>
      </c>
      <c r="E945" t="s">
        <v>7</v>
      </c>
      <c r="F945" s="3">
        <v>3465886.5585461566</v>
      </c>
      <c r="G945" s="3">
        <v>3467395.8000000003</v>
      </c>
      <c r="H945">
        <v>1</v>
      </c>
      <c r="I945" s="3">
        <v>-1509.2414538436569</v>
      </c>
      <c r="J945" s="3">
        <v>1509.2414538436569</v>
      </c>
      <c r="K945" s="2">
        <v>4.3526656340866999E-4</v>
      </c>
      <c r="L945" s="6">
        <v>-4.3526656340866999E-4</v>
      </c>
      <c r="M945" t="s">
        <v>36</v>
      </c>
      <c r="N945">
        <f>SUMIFS(Actuals!$F:$F,Actuals!$A:$A,$A945,Actuals!$D:$D,$D945,Actuals!$B:$B,EDATE($B945,-12))</f>
        <v>3135691.8000000003</v>
      </c>
      <c r="O945">
        <f>AVERAGE(SUMIFS(Actuals!$F:$F,Actuals!$A:$A,$A945,Actuals!$D:$D,$D945,Actuals!$B:$B,EOMONTH(DATE(2025,$C945-1,1),0))/SUMIFS(Actuals!$F:$F,Actuals!$A:$A,$A945,Actuals!$D:$D,$D945,Actuals!$B:$B,EOMONTH(DATE(2024,$C945-1,1),0)),
 SUMIFS(Actuals!$F:$F,Actuals!$A:$A,$A945,Actuals!$D:$D,$D945,Actuals!$B:$B,EOMONTH(DATE(2025,$C945-2,1),0))/SUMIFS(Actuals!$F:$F,Actuals!$A:$A,$A945,Actuals!$D:$D,$D945,Actuals!$B:$B,EOMONTH(DATE(2024,$C945-2,1),0)),
 SUMIFS(Actuals!$F:$F,Actuals!$A:$A,$A945,Actuals!$D:$D,$D945,Actuals!$B:$B,EOMONTH(DATE(2025,$C945-3,1),0))/SUMIFS(Actuals!$F:$F,Actuals!$A:$A,$A945,Actuals!$D:$D,$D945,Actuals!$B:$B,EOMONTH(DATE(2024,$C945-3,1),0))
)</f>
        <v>1.0897562301421724</v>
      </c>
      <c r="P945" s="29">
        <f t="shared" si="84"/>
        <v>3417139.674855723</v>
      </c>
      <c r="Q945" s="2">
        <f t="shared" si="85"/>
        <v>1.4493910716589445E-2</v>
      </c>
      <c r="R945" s="29" t="str">
        <f t="shared" si="86"/>
        <v>2 Test data (Sep-Nov)</v>
      </c>
      <c r="S945" s="29">
        <f t="shared" si="87"/>
        <v>1.0221222832217594</v>
      </c>
      <c r="T945" s="29">
        <f t="shared" si="88"/>
        <v>3542559.8826088035</v>
      </c>
      <c r="U945" s="2">
        <f t="shared" si="89"/>
        <v>2.1677387568157971E-2</v>
      </c>
    </row>
    <row r="946" spans="1:21">
      <c r="A946">
        <v>9683</v>
      </c>
      <c r="B946" s="1">
        <v>45961</v>
      </c>
      <c r="C946">
        <v>10</v>
      </c>
      <c r="D946">
        <v>24</v>
      </c>
      <c r="E946" t="s">
        <v>7</v>
      </c>
      <c r="F946" s="3">
        <v>3432952.1119848005</v>
      </c>
      <c r="G946" s="3">
        <v>3467395.8000000003</v>
      </c>
      <c r="H946">
        <v>0</v>
      </c>
      <c r="I946" s="3">
        <v>-34443.688015199732</v>
      </c>
      <c r="J946" s="3">
        <v>34443.688015199732</v>
      </c>
      <c r="K946" s="2">
        <v>9.9335899337478998E-3</v>
      </c>
      <c r="L946" s="6">
        <v>-9.9335899337478998E-3</v>
      </c>
      <c r="M946" t="s">
        <v>36</v>
      </c>
      <c r="N946">
        <f>SUMIFS(Actuals!$F:$F,Actuals!$A:$A,$A946,Actuals!$D:$D,$D946,Actuals!$B:$B,EDATE($B946,-12))</f>
        <v>3135691.8000000003</v>
      </c>
      <c r="O946">
        <f>AVERAGE(SUMIFS(Actuals!$F:$F,Actuals!$A:$A,$A946,Actuals!$D:$D,$D946,Actuals!$B:$B,EOMONTH(DATE(2025,$C946-1,1),0))/SUMIFS(Actuals!$F:$F,Actuals!$A:$A,$A946,Actuals!$D:$D,$D946,Actuals!$B:$B,EOMONTH(DATE(2024,$C946-1,1),0)),
 SUMIFS(Actuals!$F:$F,Actuals!$A:$A,$A946,Actuals!$D:$D,$D946,Actuals!$B:$B,EOMONTH(DATE(2025,$C946-2,1),0))/SUMIFS(Actuals!$F:$F,Actuals!$A:$A,$A946,Actuals!$D:$D,$D946,Actuals!$B:$B,EOMONTH(DATE(2024,$C946-2,1),0)),
 SUMIFS(Actuals!$F:$F,Actuals!$A:$A,$A946,Actuals!$D:$D,$D946,Actuals!$B:$B,EOMONTH(DATE(2025,$C946-3,1),0))/SUMIFS(Actuals!$F:$F,Actuals!$A:$A,$A946,Actuals!$D:$D,$D946,Actuals!$B:$B,EOMONTH(DATE(2024,$C946-3,1),0))
)</f>
        <v>1.1009210970206893</v>
      </c>
      <c r="P946" s="29">
        <f t="shared" si="84"/>
        <v>3452149.2563747801</v>
      </c>
      <c r="Q946" s="2">
        <f t="shared" si="85"/>
        <v>4.3971165983474371E-3</v>
      </c>
      <c r="R946" s="29" t="str">
        <f t="shared" si="86"/>
        <v>2 Test data (Sep-Nov)</v>
      </c>
      <c r="S946" s="29">
        <f t="shared" si="87"/>
        <v>1.0221222832217594</v>
      </c>
      <c r="T946" s="29">
        <f t="shared" si="88"/>
        <v>3508896.8508928651</v>
      </c>
      <c r="U946" s="2">
        <f t="shared" si="89"/>
        <v>1.196893959808823E-2</v>
      </c>
    </row>
    <row r="947" spans="1:21">
      <c r="A947">
        <v>9683</v>
      </c>
      <c r="B947" s="1">
        <v>45991</v>
      </c>
      <c r="C947">
        <v>5</v>
      </c>
      <c r="D947">
        <v>24</v>
      </c>
      <c r="E947" t="s">
        <v>7</v>
      </c>
      <c r="F947" s="3">
        <v>3171383.2774422457</v>
      </c>
      <c r="G947" s="3">
        <v>3592747.8000000003</v>
      </c>
      <c r="H947">
        <v>6</v>
      </c>
      <c r="I947" s="3">
        <v>-421364.52255775454</v>
      </c>
      <c r="J947" s="3">
        <v>421364.52255775454</v>
      </c>
      <c r="K947" s="2">
        <v>0.117281965229442</v>
      </c>
      <c r="L947" s="6">
        <v>-0.117281965229442</v>
      </c>
      <c r="M947" t="s">
        <v>36</v>
      </c>
      <c r="N947">
        <f>SUMIFS(Actuals!$F:$F,Actuals!$A:$A,$A947,Actuals!$D:$D,$D947,Actuals!$B:$B,EDATE($B947,-12))</f>
        <v>3369379.5</v>
      </c>
      <c r="O947">
        <f>AVERAGE(SUMIFS(Actuals!$F:$F,Actuals!$A:$A,$A947,Actuals!$D:$D,$D947,Actuals!$B:$B,EOMONTH(DATE(2025,$C947-1,1),0))/SUMIFS(Actuals!$F:$F,Actuals!$A:$A,$A947,Actuals!$D:$D,$D947,Actuals!$B:$B,EOMONTH(DATE(2024,$C947-1,1),0)),
 SUMIFS(Actuals!$F:$F,Actuals!$A:$A,$A947,Actuals!$D:$D,$D947,Actuals!$B:$B,EOMONTH(DATE(2025,$C947-2,1),0))/SUMIFS(Actuals!$F:$F,Actuals!$A:$A,$A947,Actuals!$D:$D,$D947,Actuals!$B:$B,EOMONTH(DATE(2024,$C947-2,1),0)),
 SUMIFS(Actuals!$F:$F,Actuals!$A:$A,$A947,Actuals!$D:$D,$D947,Actuals!$B:$B,EOMONTH(DATE(2025,$C947-3,1),0))/SUMIFS(Actuals!$F:$F,Actuals!$A:$A,$A947,Actuals!$D:$D,$D947,Actuals!$B:$B,EOMONTH(DATE(2024,$C947-3,1),0))
)</f>
        <v>1.082550280353417</v>
      </c>
      <c r="P947" s="29">
        <f t="shared" si="84"/>
        <v>3647522.7223420562</v>
      </c>
      <c r="Q947" s="2">
        <f t="shared" si="85"/>
        <v>1.5245969211102415E-2</v>
      </c>
      <c r="R947" s="29" t="str">
        <f t="shared" si="86"/>
        <v>1 train date (May-Aug)</v>
      </c>
      <c r="S947" s="29">
        <f t="shared" si="87"/>
        <v>1.0221222832217594</v>
      </c>
      <c r="T947" s="29">
        <f t="shared" si="88"/>
        <v>3241541.5165105746</v>
      </c>
      <c r="U947" s="2">
        <f t="shared" si="89"/>
        <v>9.7754226859292942E-2</v>
      </c>
    </row>
    <row r="948" spans="1:21">
      <c r="A948">
        <v>9683</v>
      </c>
      <c r="B948" s="1">
        <v>45991</v>
      </c>
      <c r="C948">
        <v>6</v>
      </c>
      <c r="D948">
        <v>24</v>
      </c>
      <c r="E948" t="s">
        <v>7</v>
      </c>
      <c r="F948" s="3">
        <v>3365248.513836436</v>
      </c>
      <c r="G948" s="3">
        <v>3592747.8000000003</v>
      </c>
      <c r="H948">
        <v>5</v>
      </c>
      <c r="I948" s="3">
        <v>-227499.28616356431</v>
      </c>
      <c r="J948" s="3">
        <v>227499.28616356431</v>
      </c>
      <c r="K948" s="2">
        <v>6.3321807938637995E-2</v>
      </c>
      <c r="L948" s="6">
        <v>-6.3321807938637995E-2</v>
      </c>
      <c r="M948" t="s">
        <v>36</v>
      </c>
      <c r="N948">
        <f>SUMIFS(Actuals!$F:$F,Actuals!$A:$A,$A948,Actuals!$D:$D,$D948,Actuals!$B:$B,EDATE($B948,-12))</f>
        <v>3369379.5</v>
      </c>
      <c r="O948">
        <f>AVERAGE(SUMIFS(Actuals!$F:$F,Actuals!$A:$A,$A948,Actuals!$D:$D,$D948,Actuals!$B:$B,EOMONTH(DATE(2025,$C948-1,1),0))/SUMIFS(Actuals!$F:$F,Actuals!$A:$A,$A948,Actuals!$D:$D,$D948,Actuals!$B:$B,EOMONTH(DATE(2024,$C948-1,1),0)),
 SUMIFS(Actuals!$F:$F,Actuals!$A:$A,$A948,Actuals!$D:$D,$D948,Actuals!$B:$B,EOMONTH(DATE(2025,$C948-2,1),0))/SUMIFS(Actuals!$F:$F,Actuals!$A:$A,$A948,Actuals!$D:$D,$D948,Actuals!$B:$B,EOMONTH(DATE(2024,$C948-2,1),0)),
 SUMIFS(Actuals!$F:$F,Actuals!$A:$A,$A948,Actuals!$D:$D,$D948,Actuals!$B:$B,EOMONTH(DATE(2025,$C948-3,1),0))/SUMIFS(Actuals!$F:$F,Actuals!$A:$A,$A948,Actuals!$D:$D,$D948,Actuals!$B:$B,EOMONTH(DATE(2024,$C948-3,1),0))
)</f>
        <v>1.076577096964827</v>
      </c>
      <c r="P948" s="29">
        <f t="shared" si="84"/>
        <v>3627396.8006828004</v>
      </c>
      <c r="Q948" s="2">
        <f t="shared" si="85"/>
        <v>9.6441505531782868E-3</v>
      </c>
      <c r="R948" s="29" t="str">
        <f t="shared" si="86"/>
        <v>1 train date (May-Aug)</v>
      </c>
      <c r="S948" s="29">
        <f t="shared" si="87"/>
        <v>1.0221222832217594</v>
      </c>
      <c r="T948" s="29">
        <f t="shared" si="88"/>
        <v>3439695.4945711303</v>
      </c>
      <c r="U948" s="2">
        <f t="shared" si="89"/>
        <v>4.2600347686211099E-2</v>
      </c>
    </row>
    <row r="949" spans="1:21">
      <c r="A949">
        <v>9683</v>
      </c>
      <c r="B949" s="1">
        <v>45991</v>
      </c>
      <c r="C949">
        <v>7</v>
      </c>
      <c r="D949">
        <v>24</v>
      </c>
      <c r="E949" t="s">
        <v>7</v>
      </c>
      <c r="F949" s="3">
        <v>3430495.9875420756</v>
      </c>
      <c r="G949" s="3">
        <v>3592747.8000000003</v>
      </c>
      <c r="H949">
        <v>4</v>
      </c>
      <c r="I949" s="3">
        <v>-162251.81245792471</v>
      </c>
      <c r="J949" s="3">
        <v>162251.81245792471</v>
      </c>
      <c r="K949" s="2">
        <v>4.51609245875607E-2</v>
      </c>
      <c r="L949" s="6">
        <v>-4.51609245875607E-2</v>
      </c>
      <c r="M949" t="s">
        <v>36</v>
      </c>
      <c r="N949">
        <f>SUMIFS(Actuals!$F:$F,Actuals!$A:$A,$A949,Actuals!$D:$D,$D949,Actuals!$B:$B,EDATE($B949,-12))</f>
        <v>3369379.5</v>
      </c>
      <c r="O949">
        <f>AVERAGE(SUMIFS(Actuals!$F:$F,Actuals!$A:$A,$A949,Actuals!$D:$D,$D949,Actuals!$B:$B,EOMONTH(DATE(2025,$C949-1,1),0))/SUMIFS(Actuals!$F:$F,Actuals!$A:$A,$A949,Actuals!$D:$D,$D949,Actuals!$B:$B,EOMONTH(DATE(2024,$C949-1,1),0)),
 SUMIFS(Actuals!$F:$F,Actuals!$A:$A,$A949,Actuals!$D:$D,$D949,Actuals!$B:$B,EOMONTH(DATE(2025,$C949-2,1),0))/SUMIFS(Actuals!$F:$F,Actuals!$A:$A,$A949,Actuals!$D:$D,$D949,Actuals!$B:$B,EOMONTH(DATE(2024,$C949-2,1),0)),
 SUMIFS(Actuals!$F:$F,Actuals!$A:$A,$A949,Actuals!$D:$D,$D949,Actuals!$B:$B,EOMONTH(DATE(2025,$C949-3,1),0))/SUMIFS(Actuals!$F:$F,Actuals!$A:$A,$A949,Actuals!$D:$D,$D949,Actuals!$B:$B,EOMONTH(DATE(2024,$C949-3,1),0))
)</f>
        <v>1.0675404649103877</v>
      </c>
      <c r="P949" s="29">
        <f t="shared" si="84"/>
        <v>3596948.9578895294</v>
      </c>
      <c r="Q949" s="2">
        <f t="shared" si="85"/>
        <v>1.1693439460262508E-3</v>
      </c>
      <c r="R949" s="29" t="str">
        <f t="shared" si="86"/>
        <v>1 train date (May-Aug)</v>
      </c>
      <c r="S949" s="29">
        <f t="shared" si="87"/>
        <v>1.0221222832217594</v>
      </c>
      <c r="T949" s="29">
        <f t="shared" si="88"/>
        <v>3506386.3913695905</v>
      </c>
      <c r="U949" s="2">
        <f t="shared" si="89"/>
        <v>2.4037704130083871E-2</v>
      </c>
    </row>
    <row r="950" spans="1:21">
      <c r="A950">
        <v>9683</v>
      </c>
      <c r="B950" s="1">
        <v>45991</v>
      </c>
      <c r="C950">
        <v>8</v>
      </c>
      <c r="D950">
        <v>24</v>
      </c>
      <c r="E950" t="s">
        <v>7</v>
      </c>
      <c r="F950" s="3">
        <v>3405575.5855565746</v>
      </c>
      <c r="G950" s="3">
        <v>3592747.8000000003</v>
      </c>
      <c r="H950">
        <v>3</v>
      </c>
      <c r="I950" s="3">
        <v>-187172.21444342565</v>
      </c>
      <c r="J950" s="3">
        <v>187172.21444342565</v>
      </c>
      <c r="K950" s="2">
        <v>5.20972316630256E-2</v>
      </c>
      <c r="L950" s="6">
        <v>-5.20972316630256E-2</v>
      </c>
      <c r="M950" t="s">
        <v>36</v>
      </c>
      <c r="N950">
        <f>SUMIFS(Actuals!$F:$F,Actuals!$A:$A,$A950,Actuals!$D:$D,$D950,Actuals!$B:$B,EDATE($B950,-12))</f>
        <v>3369379.5</v>
      </c>
      <c r="O950">
        <f>AVERAGE(SUMIFS(Actuals!$F:$F,Actuals!$A:$A,$A950,Actuals!$D:$D,$D950,Actuals!$B:$B,EOMONTH(DATE(2025,$C950-1,1),0))/SUMIFS(Actuals!$F:$F,Actuals!$A:$A,$A950,Actuals!$D:$D,$D950,Actuals!$B:$B,EOMONTH(DATE(2024,$C950-1,1),0)),
 SUMIFS(Actuals!$F:$F,Actuals!$A:$A,$A950,Actuals!$D:$D,$D950,Actuals!$B:$B,EOMONTH(DATE(2025,$C950-2,1),0))/SUMIFS(Actuals!$F:$F,Actuals!$A:$A,$A950,Actuals!$D:$D,$D950,Actuals!$B:$B,EOMONTH(DATE(2024,$C950-2,1),0)),
 SUMIFS(Actuals!$F:$F,Actuals!$A:$A,$A950,Actuals!$D:$D,$D950,Actuals!$B:$B,EOMONTH(DATE(2025,$C950-3,1),0))/SUMIFS(Actuals!$F:$F,Actuals!$A:$A,$A950,Actuals!$D:$D,$D950,Actuals!$B:$B,EOMONTH(DATE(2024,$C950-3,1),0))
)</f>
        <v>1.0654887950026821</v>
      </c>
      <c r="P950" s="29">
        <f t="shared" si="84"/>
        <v>3590036.1033617398</v>
      </c>
      <c r="Q950" s="2">
        <f t="shared" si="85"/>
        <v>7.5476954944082137E-4</v>
      </c>
      <c r="R950" s="29" t="str">
        <f t="shared" si="86"/>
        <v>1 train date (May-Aug)</v>
      </c>
      <c r="S950" s="29">
        <f t="shared" si="87"/>
        <v>1.0221222832217594</v>
      </c>
      <c r="T950" s="29">
        <f t="shared" si="88"/>
        <v>3480914.6931933663</v>
      </c>
      <c r="U950" s="2">
        <f t="shared" si="89"/>
        <v>3.1127458155185285E-2</v>
      </c>
    </row>
    <row r="951" spans="1:21">
      <c r="A951">
        <v>9683</v>
      </c>
      <c r="B951" s="1">
        <v>45991</v>
      </c>
      <c r="C951">
        <v>9</v>
      </c>
      <c r="D951">
        <v>24</v>
      </c>
      <c r="E951" t="s">
        <v>7</v>
      </c>
      <c r="F951" s="3">
        <v>3484833.0284017064</v>
      </c>
      <c r="G951" s="3">
        <v>3592747.8000000003</v>
      </c>
      <c r="H951">
        <v>2</v>
      </c>
      <c r="I951" s="3">
        <v>-107914.77159829391</v>
      </c>
      <c r="J951" s="3">
        <v>107914.77159829391</v>
      </c>
      <c r="K951" s="2">
        <v>3.0036834647367599E-2</v>
      </c>
      <c r="L951" s="6">
        <v>-3.0036834647367599E-2</v>
      </c>
      <c r="M951" t="s">
        <v>36</v>
      </c>
      <c r="N951">
        <f>SUMIFS(Actuals!$F:$F,Actuals!$A:$A,$A951,Actuals!$D:$D,$D951,Actuals!$B:$B,EDATE($B951,-12))</f>
        <v>3369379.5</v>
      </c>
      <c r="O951">
        <f>AVERAGE(SUMIFS(Actuals!$F:$F,Actuals!$A:$A,$A951,Actuals!$D:$D,$D951,Actuals!$B:$B,EOMONTH(DATE(2025,$C951-1,1),0))/SUMIFS(Actuals!$F:$F,Actuals!$A:$A,$A951,Actuals!$D:$D,$D951,Actuals!$B:$B,EOMONTH(DATE(2024,$C951-1,1),0)),
 SUMIFS(Actuals!$F:$F,Actuals!$A:$A,$A951,Actuals!$D:$D,$D951,Actuals!$B:$B,EOMONTH(DATE(2025,$C951-2,1),0))/SUMIFS(Actuals!$F:$F,Actuals!$A:$A,$A951,Actuals!$D:$D,$D951,Actuals!$B:$B,EOMONTH(DATE(2024,$C951-2,1),0)),
 SUMIFS(Actuals!$F:$F,Actuals!$A:$A,$A951,Actuals!$D:$D,$D951,Actuals!$B:$B,EOMONTH(DATE(2025,$C951-3,1),0))/SUMIFS(Actuals!$F:$F,Actuals!$A:$A,$A951,Actuals!$D:$D,$D951,Actuals!$B:$B,EOMONTH(DATE(2024,$C951-3,1),0))
)</f>
        <v>1.0897562301421724</v>
      </c>
      <c r="P951" s="29">
        <f t="shared" si="84"/>
        <v>3671802.3018383179</v>
      </c>
      <c r="Q951" s="2">
        <f t="shared" si="85"/>
        <v>2.2003910722126836E-2</v>
      </c>
      <c r="R951" s="29" t="str">
        <f t="shared" si="86"/>
        <v>2 Test data (Sep-Nov)</v>
      </c>
      <c r="S951" s="29">
        <f t="shared" si="87"/>
        <v>1.0221222832217594</v>
      </c>
      <c r="T951" s="29">
        <f t="shared" si="88"/>
        <v>3561925.4916365501</v>
      </c>
      <c r="U951" s="2">
        <f t="shared" si="89"/>
        <v>8.5790347887625806E-3</v>
      </c>
    </row>
    <row r="952" spans="1:21">
      <c r="A952">
        <v>9683</v>
      </c>
      <c r="B952" s="1">
        <v>45991</v>
      </c>
      <c r="C952">
        <v>10</v>
      </c>
      <c r="D952">
        <v>24</v>
      </c>
      <c r="E952" t="s">
        <v>7</v>
      </c>
      <c r="F952" s="3">
        <v>3451519.9813238392</v>
      </c>
      <c r="G952" s="3">
        <v>3592747.8000000003</v>
      </c>
      <c r="H952">
        <v>1</v>
      </c>
      <c r="I952" s="3">
        <v>-141227.81867616111</v>
      </c>
      <c r="J952" s="3">
        <v>141227.81867616111</v>
      </c>
      <c r="K952" s="2">
        <v>3.9309137890547498E-2</v>
      </c>
      <c r="L952" s="6">
        <v>-3.9309137890547498E-2</v>
      </c>
      <c r="M952" t="s">
        <v>36</v>
      </c>
      <c r="N952">
        <f>SUMIFS(Actuals!$F:$F,Actuals!$A:$A,$A952,Actuals!$D:$D,$D952,Actuals!$B:$B,EDATE($B952,-12))</f>
        <v>3369379.5</v>
      </c>
      <c r="O952">
        <f>AVERAGE(SUMIFS(Actuals!$F:$F,Actuals!$A:$A,$A952,Actuals!$D:$D,$D952,Actuals!$B:$B,EOMONTH(DATE(2025,$C952-1,1),0))/SUMIFS(Actuals!$F:$F,Actuals!$A:$A,$A952,Actuals!$D:$D,$D952,Actuals!$B:$B,EOMONTH(DATE(2024,$C952-1,1),0)),
 SUMIFS(Actuals!$F:$F,Actuals!$A:$A,$A952,Actuals!$D:$D,$D952,Actuals!$B:$B,EOMONTH(DATE(2025,$C952-2,1),0))/SUMIFS(Actuals!$F:$F,Actuals!$A:$A,$A952,Actuals!$D:$D,$D952,Actuals!$B:$B,EOMONTH(DATE(2024,$C952-2,1),0)),
 SUMIFS(Actuals!$F:$F,Actuals!$A:$A,$A952,Actuals!$D:$D,$D952,Actuals!$B:$B,EOMONTH(DATE(2025,$C952-3,1),0))/SUMIFS(Actuals!$F:$F,Actuals!$A:$A,$A952,Actuals!$D:$D,$D952,Actuals!$B:$B,EOMONTH(DATE(2024,$C952-3,1),0))
)</f>
        <v>1.1009210970206893</v>
      </c>
      <c r="P952" s="29">
        <f t="shared" si="84"/>
        <v>3709420.9754190217</v>
      </c>
      <c r="Q952" s="2">
        <f t="shared" si="85"/>
        <v>3.2474635547483012E-2</v>
      </c>
      <c r="R952" s="29" t="str">
        <f t="shared" si="86"/>
        <v>2 Test data (Sep-Nov)</v>
      </c>
      <c r="S952" s="29">
        <f t="shared" si="87"/>
        <v>1.0221222832217594</v>
      </c>
      <c r="T952" s="29">
        <f t="shared" si="88"/>
        <v>3527875.4838962466</v>
      </c>
      <c r="U952" s="2">
        <f t="shared" si="89"/>
        <v>1.8056462550406022E-2</v>
      </c>
    </row>
    <row r="953" spans="1:21">
      <c r="A953">
        <v>9683</v>
      </c>
      <c r="B953" s="1">
        <v>45991</v>
      </c>
      <c r="C953">
        <v>11</v>
      </c>
      <c r="D953">
        <v>24</v>
      </c>
      <c r="E953" t="s">
        <v>7</v>
      </c>
      <c r="F953" s="3">
        <v>3458315.9855579743</v>
      </c>
      <c r="G953" s="3">
        <v>3592747.8000000003</v>
      </c>
      <c r="H953">
        <v>0</v>
      </c>
      <c r="I953" s="3">
        <v>-134431.81444202596</v>
      </c>
      <c r="J953" s="3">
        <v>134431.81444202596</v>
      </c>
      <c r="K953" s="2">
        <v>3.7417548329450198E-2</v>
      </c>
      <c r="L953" s="6">
        <v>-3.7417548329450198E-2</v>
      </c>
      <c r="M953" t="s">
        <v>36</v>
      </c>
      <c r="N953">
        <f>SUMIFS(Actuals!$F:$F,Actuals!$A:$A,$A953,Actuals!$D:$D,$D953,Actuals!$B:$B,EDATE($B953,-12))</f>
        <v>3369379.5</v>
      </c>
      <c r="O953">
        <f>AVERAGE(SUMIFS(Actuals!$F:$F,Actuals!$A:$A,$A953,Actuals!$D:$D,$D953,Actuals!$B:$B,EOMONTH(DATE(2025,$C953-1,1),0))/SUMIFS(Actuals!$F:$F,Actuals!$A:$A,$A953,Actuals!$D:$D,$D953,Actuals!$B:$B,EOMONTH(DATE(2024,$C953-1,1),0)),
 SUMIFS(Actuals!$F:$F,Actuals!$A:$A,$A953,Actuals!$D:$D,$D953,Actuals!$B:$B,EOMONTH(DATE(2025,$C953-2,1),0))/SUMIFS(Actuals!$F:$F,Actuals!$A:$A,$A953,Actuals!$D:$D,$D953,Actuals!$B:$B,EOMONTH(DATE(2024,$C953-2,1),0)),
 SUMIFS(Actuals!$F:$F,Actuals!$A:$A,$A953,Actuals!$D:$D,$D953,Actuals!$B:$B,EOMONTH(DATE(2025,$C953-3,1),0))/SUMIFS(Actuals!$F:$F,Actuals!$A:$A,$A953,Actuals!$D:$D,$D953,Actuals!$B:$B,EOMONTH(DATE(2024,$C953-3,1),0))
)</f>
        <v>1.090895907503947</v>
      </c>
      <c r="P953" s="29">
        <f t="shared" si="84"/>
        <v>3675642.3073776956</v>
      </c>
      <c r="Q953" s="2">
        <f t="shared" si="85"/>
        <v>2.3072732068111012E-2</v>
      </c>
      <c r="R953" s="29" t="str">
        <f t="shared" si="86"/>
        <v>2 Test data (Sep-Nov)</v>
      </c>
      <c r="S953" s="29">
        <f t="shared" si="87"/>
        <v>1.0221222832217594</v>
      </c>
      <c r="T953" s="29">
        <f t="shared" si="88"/>
        <v>3534821.8312608255</v>
      </c>
      <c r="U953" s="2">
        <f t="shared" si="89"/>
        <v>1.6123026709298875E-2</v>
      </c>
    </row>
    <row r="954" spans="1:21">
      <c r="A954">
        <v>9692</v>
      </c>
      <c r="B954" s="1">
        <v>45808</v>
      </c>
      <c r="C954">
        <v>5</v>
      </c>
      <c r="D954">
        <v>24</v>
      </c>
      <c r="E954" t="s">
        <v>7</v>
      </c>
      <c r="F954" s="3">
        <v>620100</v>
      </c>
      <c r="G954" s="3">
        <v>663590.70000000007</v>
      </c>
      <c r="H954">
        <v>0</v>
      </c>
      <c r="I954" s="3">
        <v>-43490.70000000007</v>
      </c>
      <c r="J954" s="3">
        <v>43490.70000000007</v>
      </c>
      <c r="K954" s="2">
        <v>6.5538441090268601E-2</v>
      </c>
      <c r="L954" s="6">
        <v>-6.5538441090268601E-2</v>
      </c>
      <c r="M954" t="s">
        <v>38</v>
      </c>
      <c r="N954">
        <f>SUMIFS(Actuals!$F:$F,Actuals!$A:$A,$A954,Actuals!$D:$D,$D954,Actuals!$B:$B,EDATE($B954,-12))</f>
        <v>497169</v>
      </c>
      <c r="O954">
        <f>AVERAGE(SUMIFS(Actuals!$F:$F,Actuals!$A:$A,$A954,Actuals!$D:$D,$D954,Actuals!$B:$B,EOMONTH(DATE(2025,$C954-1,1),0))/SUMIFS(Actuals!$F:$F,Actuals!$A:$A,$A954,Actuals!$D:$D,$D954,Actuals!$B:$B,EOMONTH(DATE(2024,$C954-1,1),0)),
 SUMIFS(Actuals!$F:$F,Actuals!$A:$A,$A954,Actuals!$D:$D,$D954,Actuals!$B:$B,EOMONTH(DATE(2025,$C954-2,1),0))/SUMIFS(Actuals!$F:$F,Actuals!$A:$A,$A954,Actuals!$D:$D,$D954,Actuals!$B:$B,EOMONTH(DATE(2024,$C954-2,1),0)),
 SUMIFS(Actuals!$F:$F,Actuals!$A:$A,$A954,Actuals!$D:$D,$D954,Actuals!$B:$B,EOMONTH(DATE(2025,$C954-3,1),0))/SUMIFS(Actuals!$F:$F,Actuals!$A:$A,$A954,Actuals!$D:$D,$D954,Actuals!$B:$B,EOMONTH(DATE(2024,$C954-3,1),0))
)</f>
        <v>1.2158492859694394</v>
      </c>
      <c r="P954" s="29">
        <f t="shared" si="84"/>
        <v>604482.57365614024</v>
      </c>
      <c r="Q954" s="2">
        <f t="shared" si="85"/>
        <v>8.907316866233933E-2</v>
      </c>
      <c r="R954" s="29" t="str">
        <f t="shared" si="86"/>
        <v>1 train date (May-Aug)</v>
      </c>
      <c r="S954" s="29">
        <f t="shared" si="87"/>
        <v>0.93215158223729411</v>
      </c>
      <c r="T954" s="29">
        <f t="shared" si="88"/>
        <v>578027.19614534604</v>
      </c>
      <c r="U954" s="2">
        <f t="shared" si="89"/>
        <v>0.12894017932236546</v>
      </c>
    </row>
    <row r="955" spans="1:21">
      <c r="A955">
        <v>9692</v>
      </c>
      <c r="B955" s="1">
        <v>45838</v>
      </c>
      <c r="C955">
        <v>5</v>
      </c>
      <c r="D955">
        <v>24</v>
      </c>
      <c r="E955" t="s">
        <v>7</v>
      </c>
      <c r="F955" s="3">
        <v>615139.20000000007</v>
      </c>
      <c r="G955" s="3">
        <v>589675.5</v>
      </c>
      <c r="H955">
        <v>1</v>
      </c>
      <c r="I955" s="3">
        <v>25463.70000000007</v>
      </c>
      <c r="J955" s="3">
        <v>25463.70000000007</v>
      </c>
      <c r="K955" s="2">
        <v>4.31825639695054E-2</v>
      </c>
      <c r="L955" s="6">
        <v>4.31825639695054E-2</v>
      </c>
      <c r="M955" t="s">
        <v>38</v>
      </c>
      <c r="N955">
        <f>SUMIFS(Actuals!$F:$F,Actuals!$A:$A,$A955,Actuals!$D:$D,$D955,Actuals!$B:$B,EDATE($B955,-12))</f>
        <v>538146</v>
      </c>
      <c r="O955">
        <f>AVERAGE(SUMIFS(Actuals!$F:$F,Actuals!$A:$A,$A955,Actuals!$D:$D,$D955,Actuals!$B:$B,EOMONTH(DATE(2025,$C955-1,1),0))/SUMIFS(Actuals!$F:$F,Actuals!$A:$A,$A955,Actuals!$D:$D,$D955,Actuals!$B:$B,EOMONTH(DATE(2024,$C955-1,1),0)),
 SUMIFS(Actuals!$F:$F,Actuals!$A:$A,$A955,Actuals!$D:$D,$D955,Actuals!$B:$B,EOMONTH(DATE(2025,$C955-2,1),0))/SUMIFS(Actuals!$F:$F,Actuals!$A:$A,$A955,Actuals!$D:$D,$D955,Actuals!$B:$B,EOMONTH(DATE(2024,$C955-2,1),0)),
 SUMIFS(Actuals!$F:$F,Actuals!$A:$A,$A955,Actuals!$D:$D,$D955,Actuals!$B:$B,EOMONTH(DATE(2025,$C955-3,1),0))/SUMIFS(Actuals!$F:$F,Actuals!$A:$A,$A955,Actuals!$D:$D,$D955,Actuals!$B:$B,EOMONTH(DATE(2024,$C955-3,1),0))
)</f>
        <v>1.2158492859694394</v>
      </c>
      <c r="P955" s="29">
        <f t="shared" si="84"/>
        <v>654304.42984730995</v>
      </c>
      <c r="Q955" s="2">
        <f t="shared" si="85"/>
        <v>0.10960083952497594</v>
      </c>
      <c r="R955" s="29" t="str">
        <f t="shared" si="86"/>
        <v>1 train date (May-Aug)</v>
      </c>
      <c r="S955" s="29">
        <f t="shared" si="87"/>
        <v>0.93215158223729411</v>
      </c>
      <c r="T955" s="29">
        <f t="shared" si="88"/>
        <v>573402.97857618332</v>
      </c>
      <c r="U955" s="2">
        <f t="shared" si="89"/>
        <v>2.7595722433468375E-2</v>
      </c>
    </row>
    <row r="956" spans="1:21">
      <c r="A956">
        <v>9692</v>
      </c>
      <c r="B956" s="1">
        <v>45838</v>
      </c>
      <c r="C956">
        <v>6</v>
      </c>
      <c r="D956">
        <v>24</v>
      </c>
      <c r="E956" t="s">
        <v>7</v>
      </c>
      <c r="F956" s="3">
        <v>568508.7019617178</v>
      </c>
      <c r="G956" s="3">
        <v>589675.5</v>
      </c>
      <c r="H956">
        <v>0</v>
      </c>
      <c r="I956" s="3">
        <v>-21166.798038282199</v>
      </c>
      <c r="J956" s="3">
        <v>21166.798038282199</v>
      </c>
      <c r="K956" s="2">
        <v>3.5895671497768199E-2</v>
      </c>
      <c r="L956" s="6">
        <v>-3.5895671497768199E-2</v>
      </c>
      <c r="M956" t="s">
        <v>38</v>
      </c>
      <c r="N956">
        <f>SUMIFS(Actuals!$F:$F,Actuals!$A:$A,$A956,Actuals!$D:$D,$D956,Actuals!$B:$B,EDATE($B956,-12))</f>
        <v>538146</v>
      </c>
      <c r="O956">
        <f>AVERAGE(SUMIFS(Actuals!$F:$F,Actuals!$A:$A,$A956,Actuals!$D:$D,$D956,Actuals!$B:$B,EOMONTH(DATE(2025,$C956-1,1),0))/SUMIFS(Actuals!$F:$F,Actuals!$A:$A,$A956,Actuals!$D:$D,$D956,Actuals!$B:$B,EOMONTH(DATE(2024,$C956-1,1),0)),
 SUMIFS(Actuals!$F:$F,Actuals!$A:$A,$A956,Actuals!$D:$D,$D956,Actuals!$B:$B,EOMONTH(DATE(2025,$C956-2,1),0))/SUMIFS(Actuals!$F:$F,Actuals!$A:$A,$A956,Actuals!$D:$D,$D956,Actuals!$B:$B,EOMONTH(DATE(2024,$C956-2,1),0)),
 SUMIFS(Actuals!$F:$F,Actuals!$A:$A,$A956,Actuals!$D:$D,$D956,Actuals!$B:$B,EOMONTH(DATE(2025,$C956-3,1),0))/SUMIFS(Actuals!$F:$F,Actuals!$A:$A,$A956,Actuals!$D:$D,$D956,Actuals!$B:$B,EOMONTH(DATE(2024,$C956-3,1),0))
)</f>
        <v>1.1904549013443859</v>
      </c>
      <c r="P956" s="29">
        <f t="shared" si="84"/>
        <v>640638.54333887587</v>
      </c>
      <c r="Q956" s="2">
        <f t="shared" si="85"/>
        <v>8.6425573622909327E-2</v>
      </c>
      <c r="R956" s="29" t="str">
        <f t="shared" si="86"/>
        <v>1 train date (May-Aug)</v>
      </c>
      <c r="S956" s="29">
        <f t="shared" si="87"/>
        <v>0.93215158223729411</v>
      </c>
      <c r="T956" s="29">
        <f t="shared" si="88"/>
        <v>529936.28604928555</v>
      </c>
      <c r="U956" s="2">
        <f t="shared" si="89"/>
        <v>0.10130862474482058</v>
      </c>
    </row>
    <row r="957" spans="1:21">
      <c r="A957">
        <v>9692</v>
      </c>
      <c r="B957" s="1">
        <v>45869</v>
      </c>
      <c r="C957">
        <v>5</v>
      </c>
      <c r="D957">
        <v>24</v>
      </c>
      <c r="E957" t="s">
        <v>7</v>
      </c>
      <c r="F957" s="3">
        <v>932210.1</v>
      </c>
      <c r="G957" s="3">
        <v>816174.9</v>
      </c>
      <c r="H957">
        <v>2</v>
      </c>
      <c r="I957" s="3">
        <v>116035.19999999995</v>
      </c>
      <c r="J957" s="3">
        <v>116035.19999999995</v>
      </c>
      <c r="K957" s="2">
        <v>0.14216952763433399</v>
      </c>
      <c r="L957" s="6">
        <v>0.14216952763433399</v>
      </c>
      <c r="M957" t="s">
        <v>38</v>
      </c>
      <c r="N957">
        <f>SUMIFS(Actuals!$F:$F,Actuals!$A:$A,$A957,Actuals!$D:$D,$D957,Actuals!$B:$B,EDATE($B957,-12))</f>
        <v>1018447.2000000001</v>
      </c>
      <c r="O957">
        <f>AVERAGE(SUMIFS(Actuals!$F:$F,Actuals!$A:$A,$A957,Actuals!$D:$D,$D957,Actuals!$B:$B,EOMONTH(DATE(2025,$C957-1,1),0))/SUMIFS(Actuals!$F:$F,Actuals!$A:$A,$A957,Actuals!$D:$D,$D957,Actuals!$B:$B,EOMONTH(DATE(2024,$C957-1,1),0)),
 SUMIFS(Actuals!$F:$F,Actuals!$A:$A,$A957,Actuals!$D:$D,$D957,Actuals!$B:$B,EOMONTH(DATE(2025,$C957-2,1),0))/SUMIFS(Actuals!$F:$F,Actuals!$A:$A,$A957,Actuals!$D:$D,$D957,Actuals!$B:$B,EOMONTH(DATE(2024,$C957-2,1),0)),
 SUMIFS(Actuals!$F:$F,Actuals!$A:$A,$A957,Actuals!$D:$D,$D957,Actuals!$B:$B,EOMONTH(DATE(2025,$C957-3,1),0))/SUMIFS(Actuals!$F:$F,Actuals!$A:$A,$A957,Actuals!$D:$D,$D957,Actuals!$B:$B,EOMONTH(DATE(2024,$C957-3,1),0))
)</f>
        <v>1.2158492859694394</v>
      </c>
      <c r="P957" s="29">
        <f t="shared" si="84"/>
        <v>1238278.3009175749</v>
      </c>
      <c r="Q957" s="2">
        <f t="shared" si="85"/>
        <v>0.51717272966563277</v>
      </c>
      <c r="R957" s="29" t="str">
        <f t="shared" si="86"/>
        <v>1 train date (May-Aug)</v>
      </c>
      <c r="S957" s="29">
        <f t="shared" si="87"/>
        <v>0.93215158223729411</v>
      </c>
      <c r="T957" s="29">
        <f t="shared" si="88"/>
        <v>868961.11969258613</v>
      </c>
      <c r="U957" s="2">
        <f t="shared" si="89"/>
        <v>6.4675132367567417E-2</v>
      </c>
    </row>
    <row r="958" spans="1:21">
      <c r="A958">
        <v>9692</v>
      </c>
      <c r="B958" s="1">
        <v>45869</v>
      </c>
      <c r="C958">
        <v>6</v>
      </c>
      <c r="D958">
        <v>24</v>
      </c>
      <c r="E958" t="s">
        <v>7</v>
      </c>
      <c r="F958" s="3">
        <v>1005482.1211702126</v>
      </c>
      <c r="G958" s="3">
        <v>816174.9</v>
      </c>
      <c r="H958">
        <v>1</v>
      </c>
      <c r="I958" s="3">
        <v>189307.22117021261</v>
      </c>
      <c r="J958" s="3">
        <v>189307.22117021261</v>
      </c>
      <c r="K958" s="2">
        <v>0.23194442903134199</v>
      </c>
      <c r="L958" s="6">
        <v>0.23194442903134199</v>
      </c>
      <c r="M958" t="s">
        <v>38</v>
      </c>
      <c r="N958">
        <f>SUMIFS(Actuals!$F:$F,Actuals!$A:$A,$A958,Actuals!$D:$D,$D958,Actuals!$B:$B,EDATE($B958,-12))</f>
        <v>1018447.2000000001</v>
      </c>
      <c r="O958">
        <f>AVERAGE(SUMIFS(Actuals!$F:$F,Actuals!$A:$A,$A958,Actuals!$D:$D,$D958,Actuals!$B:$B,EOMONTH(DATE(2025,$C958-1,1),0))/SUMIFS(Actuals!$F:$F,Actuals!$A:$A,$A958,Actuals!$D:$D,$D958,Actuals!$B:$B,EOMONTH(DATE(2024,$C958-1,1),0)),
 SUMIFS(Actuals!$F:$F,Actuals!$A:$A,$A958,Actuals!$D:$D,$D958,Actuals!$B:$B,EOMONTH(DATE(2025,$C958-2,1),0))/SUMIFS(Actuals!$F:$F,Actuals!$A:$A,$A958,Actuals!$D:$D,$D958,Actuals!$B:$B,EOMONTH(DATE(2024,$C958-2,1),0)),
 SUMIFS(Actuals!$F:$F,Actuals!$A:$A,$A958,Actuals!$D:$D,$D958,Actuals!$B:$B,EOMONTH(DATE(2025,$C958-3,1),0))/SUMIFS(Actuals!$F:$F,Actuals!$A:$A,$A958,Actuals!$D:$D,$D958,Actuals!$B:$B,EOMONTH(DATE(2024,$C958-3,1),0))
)</f>
        <v>1.1904549013443859</v>
      </c>
      <c r="P958" s="29">
        <f t="shared" si="84"/>
        <v>1212415.4610004663</v>
      </c>
      <c r="Q958" s="2">
        <f t="shared" si="85"/>
        <v>0.4854848648255003</v>
      </c>
      <c r="R958" s="29" t="str">
        <f t="shared" si="86"/>
        <v>1 train date (May-Aug)</v>
      </c>
      <c r="S958" s="29">
        <f t="shared" si="87"/>
        <v>0.93215158223729411</v>
      </c>
      <c r="T958" s="29">
        <f t="shared" si="88"/>
        <v>937261.75016012439</v>
      </c>
      <c r="U958" s="2">
        <f t="shared" si="89"/>
        <v>0.14835894874998529</v>
      </c>
    </row>
    <row r="959" spans="1:21">
      <c r="A959">
        <v>9692</v>
      </c>
      <c r="B959" s="1">
        <v>45869</v>
      </c>
      <c r="C959">
        <v>7</v>
      </c>
      <c r="D959">
        <v>24</v>
      </c>
      <c r="E959" t="s">
        <v>7</v>
      </c>
      <c r="F959" s="3">
        <v>945000</v>
      </c>
      <c r="G959" s="3">
        <v>816174.9</v>
      </c>
      <c r="H959">
        <v>0</v>
      </c>
      <c r="I959" s="3">
        <v>128825.09999999998</v>
      </c>
      <c r="J959" s="3">
        <v>128825.09999999998</v>
      </c>
      <c r="K959" s="2">
        <v>0.15784006589763999</v>
      </c>
      <c r="L959" s="6">
        <v>0.15784006589763999</v>
      </c>
      <c r="M959" t="s">
        <v>38</v>
      </c>
      <c r="N959">
        <f>SUMIFS(Actuals!$F:$F,Actuals!$A:$A,$A959,Actuals!$D:$D,$D959,Actuals!$B:$B,EDATE($B959,-12))</f>
        <v>1018447.2000000001</v>
      </c>
      <c r="O959">
        <f>AVERAGE(SUMIFS(Actuals!$F:$F,Actuals!$A:$A,$A959,Actuals!$D:$D,$D959,Actuals!$B:$B,EOMONTH(DATE(2025,$C959-1,1),0))/SUMIFS(Actuals!$F:$F,Actuals!$A:$A,$A959,Actuals!$D:$D,$D959,Actuals!$B:$B,EOMONTH(DATE(2024,$C959-1,1),0)),
 SUMIFS(Actuals!$F:$F,Actuals!$A:$A,$A959,Actuals!$D:$D,$D959,Actuals!$B:$B,EOMONTH(DATE(2025,$C959-2,1),0))/SUMIFS(Actuals!$F:$F,Actuals!$A:$A,$A959,Actuals!$D:$D,$D959,Actuals!$B:$B,EOMONTH(DATE(2024,$C959-2,1),0)),
 SUMIFS(Actuals!$F:$F,Actuals!$A:$A,$A959,Actuals!$D:$D,$D959,Actuals!$B:$B,EOMONTH(DATE(2025,$C959-3,1),0))/SUMIFS(Actuals!$F:$F,Actuals!$A:$A,$A959,Actuals!$D:$D,$D959,Actuals!$B:$B,EOMONTH(DATE(2024,$C959-3,1),0))
)</f>
        <v>1.1141892212809059</v>
      </c>
      <c r="P959" s="29">
        <f t="shared" si="84"/>
        <v>1134742.8926837191</v>
      </c>
      <c r="Q959" s="2">
        <f t="shared" si="85"/>
        <v>0.39031829168444043</v>
      </c>
      <c r="R959" s="29" t="str">
        <f t="shared" si="86"/>
        <v>1 train date (May-Aug)</v>
      </c>
      <c r="S959" s="29">
        <f t="shared" si="87"/>
        <v>0.93215158223729411</v>
      </c>
      <c r="T959" s="29">
        <f t="shared" si="88"/>
        <v>880883.24521424295</v>
      </c>
      <c r="U959" s="2">
        <f t="shared" si="89"/>
        <v>7.9282449404218303E-2</v>
      </c>
    </row>
    <row r="960" spans="1:21">
      <c r="A960">
        <v>9692</v>
      </c>
      <c r="B960" s="1">
        <v>45900</v>
      </c>
      <c r="C960">
        <v>5</v>
      </c>
      <c r="D960">
        <v>24</v>
      </c>
      <c r="E960" t="s">
        <v>7</v>
      </c>
      <c r="F960" s="3">
        <v>622580.4</v>
      </c>
      <c r="G960" s="3">
        <v>543999.6</v>
      </c>
      <c r="H960">
        <v>3</v>
      </c>
      <c r="I960" s="3">
        <v>78580.800000000047</v>
      </c>
      <c r="J960" s="3">
        <v>78580.800000000047</v>
      </c>
      <c r="K960" s="2">
        <v>0.144450106213313</v>
      </c>
      <c r="L960" s="6">
        <v>0.144450106213313</v>
      </c>
      <c r="M960" t="s">
        <v>38</v>
      </c>
      <c r="N960">
        <f>SUMIFS(Actuals!$F:$F,Actuals!$A:$A,$A960,Actuals!$D:$D,$D960,Actuals!$B:$B,EDATE($B960,-12))</f>
        <v>658725.30000000005</v>
      </c>
      <c r="O960">
        <f>AVERAGE(SUMIFS(Actuals!$F:$F,Actuals!$A:$A,$A960,Actuals!$D:$D,$D960,Actuals!$B:$B,EOMONTH(DATE(2025,$C960-1,1),0))/SUMIFS(Actuals!$F:$F,Actuals!$A:$A,$A960,Actuals!$D:$D,$D960,Actuals!$B:$B,EOMONTH(DATE(2024,$C960-1,1),0)),
 SUMIFS(Actuals!$F:$F,Actuals!$A:$A,$A960,Actuals!$D:$D,$D960,Actuals!$B:$B,EOMONTH(DATE(2025,$C960-2,1),0))/SUMIFS(Actuals!$F:$F,Actuals!$A:$A,$A960,Actuals!$D:$D,$D960,Actuals!$B:$B,EOMONTH(DATE(2024,$C960-2,1),0)),
 SUMIFS(Actuals!$F:$F,Actuals!$A:$A,$A960,Actuals!$D:$D,$D960,Actuals!$B:$B,EOMONTH(DATE(2025,$C960-3,1),0))/SUMIFS(Actuals!$F:$F,Actuals!$A:$A,$A960,Actuals!$D:$D,$D960,Actuals!$B:$B,EOMONTH(DATE(2024,$C960-3,1),0))
)</f>
        <v>1.2158492859694394</v>
      </c>
      <c r="P960" s="29">
        <f t="shared" si="84"/>
        <v>800910.68565500481</v>
      </c>
      <c r="Q960" s="2">
        <f t="shared" si="85"/>
        <v>0.4722633723535915</v>
      </c>
      <c r="R960" s="29" t="str">
        <f t="shared" si="86"/>
        <v>1 train date (May-Aug)</v>
      </c>
      <c r="S960" s="29">
        <f t="shared" si="87"/>
        <v>0.93215158223729411</v>
      </c>
      <c r="T960" s="29">
        <f t="shared" si="88"/>
        <v>580339.30492992746</v>
      </c>
      <c r="U960" s="2">
        <f t="shared" si="89"/>
        <v>6.6800977298379416E-2</v>
      </c>
    </row>
    <row r="961" spans="1:21">
      <c r="A961">
        <v>9692</v>
      </c>
      <c r="B961" s="1">
        <v>45900</v>
      </c>
      <c r="C961">
        <v>6</v>
      </c>
      <c r="D961">
        <v>24</v>
      </c>
      <c r="E961" t="s">
        <v>7</v>
      </c>
      <c r="F961" s="3">
        <v>680162.20275627065</v>
      </c>
      <c r="G961" s="3">
        <v>543999.6</v>
      </c>
      <c r="H961">
        <v>2</v>
      </c>
      <c r="I961" s="3">
        <v>136162.60275627067</v>
      </c>
      <c r="J961" s="3">
        <v>136162.60275627067</v>
      </c>
      <c r="K961" s="2">
        <v>0.25029908616894297</v>
      </c>
      <c r="L961" s="6">
        <v>0.25029908616894297</v>
      </c>
      <c r="M961" t="s">
        <v>38</v>
      </c>
      <c r="N961">
        <f>SUMIFS(Actuals!$F:$F,Actuals!$A:$A,$A961,Actuals!$D:$D,$D961,Actuals!$B:$B,EDATE($B961,-12))</f>
        <v>658725.30000000005</v>
      </c>
      <c r="O961">
        <f>AVERAGE(SUMIFS(Actuals!$F:$F,Actuals!$A:$A,$A961,Actuals!$D:$D,$D961,Actuals!$B:$B,EOMONTH(DATE(2025,$C961-1,1),0))/SUMIFS(Actuals!$F:$F,Actuals!$A:$A,$A961,Actuals!$D:$D,$D961,Actuals!$B:$B,EOMONTH(DATE(2024,$C961-1,1),0)),
 SUMIFS(Actuals!$F:$F,Actuals!$A:$A,$A961,Actuals!$D:$D,$D961,Actuals!$B:$B,EOMONTH(DATE(2025,$C961-2,1),0))/SUMIFS(Actuals!$F:$F,Actuals!$A:$A,$A961,Actuals!$D:$D,$D961,Actuals!$B:$B,EOMONTH(DATE(2024,$C961-2,1),0)),
 SUMIFS(Actuals!$F:$F,Actuals!$A:$A,$A961,Actuals!$D:$D,$D961,Actuals!$B:$B,EOMONTH(DATE(2025,$C961-3,1),0))/SUMIFS(Actuals!$F:$F,Actuals!$A:$A,$A961,Actuals!$D:$D,$D961,Actuals!$B:$B,EOMONTH(DATE(2024,$C961-3,1),0))
)</f>
        <v>1.1904549013443859</v>
      </c>
      <c r="P961" s="29">
        <f t="shared" si="84"/>
        <v>784182.76202455105</v>
      </c>
      <c r="Q961" s="2">
        <f t="shared" si="85"/>
        <v>0.44151349012857927</v>
      </c>
      <c r="R961" s="29" t="str">
        <f t="shared" si="86"/>
        <v>1 train date (May-Aug)</v>
      </c>
      <c r="S961" s="29">
        <f t="shared" si="87"/>
        <v>0.93215158223729411</v>
      </c>
      <c r="T961" s="29">
        <f t="shared" si="88"/>
        <v>634014.27347726095</v>
      </c>
      <c r="U961" s="2">
        <f t="shared" si="89"/>
        <v>0.16546827144222345</v>
      </c>
    </row>
    <row r="962" spans="1:21">
      <c r="A962">
        <v>9692</v>
      </c>
      <c r="B962" s="1">
        <v>45900</v>
      </c>
      <c r="C962">
        <v>7</v>
      </c>
      <c r="D962">
        <v>24</v>
      </c>
      <c r="E962" t="s">
        <v>7</v>
      </c>
      <c r="F962" s="3">
        <v>612000</v>
      </c>
      <c r="G962" s="3">
        <v>543999.6</v>
      </c>
      <c r="H962">
        <v>1</v>
      </c>
      <c r="I962" s="3">
        <v>68000.400000000023</v>
      </c>
      <c r="J962" s="3">
        <v>68000.400000000023</v>
      </c>
      <c r="K962" s="2">
        <v>0.125000827206491</v>
      </c>
      <c r="L962" s="6">
        <v>0.125000827206491</v>
      </c>
      <c r="M962" t="s">
        <v>38</v>
      </c>
      <c r="N962">
        <f>SUMIFS(Actuals!$F:$F,Actuals!$A:$A,$A962,Actuals!$D:$D,$D962,Actuals!$B:$B,EDATE($B962,-12))</f>
        <v>658725.30000000005</v>
      </c>
      <c r="O962">
        <f>AVERAGE(SUMIFS(Actuals!$F:$F,Actuals!$A:$A,$A962,Actuals!$D:$D,$D962,Actuals!$B:$B,EOMONTH(DATE(2025,$C962-1,1),0))/SUMIFS(Actuals!$F:$F,Actuals!$A:$A,$A962,Actuals!$D:$D,$D962,Actuals!$B:$B,EOMONTH(DATE(2024,$C962-1,1),0)),
 SUMIFS(Actuals!$F:$F,Actuals!$A:$A,$A962,Actuals!$D:$D,$D962,Actuals!$B:$B,EOMONTH(DATE(2025,$C962-2,1),0))/SUMIFS(Actuals!$F:$F,Actuals!$A:$A,$A962,Actuals!$D:$D,$D962,Actuals!$B:$B,EOMONTH(DATE(2024,$C962-2,1),0)),
 SUMIFS(Actuals!$F:$F,Actuals!$A:$A,$A962,Actuals!$D:$D,$D962,Actuals!$B:$B,EOMONTH(DATE(2025,$C962-3,1),0))/SUMIFS(Actuals!$F:$F,Actuals!$A:$A,$A962,Actuals!$D:$D,$D962,Actuals!$B:$B,EOMONTH(DATE(2024,$C962-3,1),0))
)</f>
        <v>1.1141892212809059</v>
      </c>
      <c r="P962" s="29">
        <f t="shared" ref="P962:P1025" si="90">N962*O962</f>
        <v>733944.62904503115</v>
      </c>
      <c r="Q962" s="2">
        <f t="shared" ref="Q962:Q1025" si="91">IFERROR(ABS(P962-G962)/ABS(G962),"")</f>
        <v>0.34916391307094929</v>
      </c>
      <c r="R962" s="29" t="str">
        <f t="shared" ref="R962:R1025" si="92">IF(C962&lt;=8,"1 train date (May-Aug)","2 Test data (Sep-Nov)")</f>
        <v>1 train date (May-Aug)</v>
      </c>
      <c r="S962" s="29">
        <f t="shared" ref="S962:S1025" si="93">1/(1+AVERAGEIFS($L:$L,$A:$A,$A962,$R:$R,"1 train date (May-Aug)"))</f>
        <v>0.93215158223729411</v>
      </c>
      <c r="T962" s="29">
        <f t="shared" ref="T962:T1025" si="94">F962*S962</f>
        <v>570476.76832922397</v>
      </c>
      <c r="U962" s="2">
        <f t="shared" ref="U962:U1025" si="95">IFERROR(ABS(T962-G962)/ABS(G962),"")</f>
        <v>4.867130109879491E-2</v>
      </c>
    </row>
    <row r="963" spans="1:21">
      <c r="A963">
        <v>9692</v>
      </c>
      <c r="B963" s="1">
        <v>45900</v>
      </c>
      <c r="C963">
        <v>8</v>
      </c>
      <c r="D963">
        <v>24</v>
      </c>
      <c r="E963" t="s">
        <v>7</v>
      </c>
      <c r="F963" s="3">
        <v>740537.5698295912</v>
      </c>
      <c r="G963" s="3">
        <v>543999.6</v>
      </c>
      <c r="H963">
        <v>0</v>
      </c>
      <c r="I963" s="3">
        <v>196537.96982959122</v>
      </c>
      <c r="J963" s="3">
        <v>196537.96982959122</v>
      </c>
      <c r="K963" s="2">
        <v>0.36128329842446799</v>
      </c>
      <c r="L963" s="6">
        <v>0.36128329842446799</v>
      </c>
      <c r="M963" t="s">
        <v>38</v>
      </c>
      <c r="N963">
        <f>SUMIFS(Actuals!$F:$F,Actuals!$A:$A,$A963,Actuals!$D:$D,$D963,Actuals!$B:$B,EDATE($B963,-12))</f>
        <v>658725.30000000005</v>
      </c>
      <c r="O963">
        <f>AVERAGE(SUMIFS(Actuals!$F:$F,Actuals!$A:$A,$A963,Actuals!$D:$D,$D963,Actuals!$B:$B,EOMONTH(DATE(2025,$C963-1,1),0))/SUMIFS(Actuals!$F:$F,Actuals!$A:$A,$A963,Actuals!$D:$D,$D963,Actuals!$B:$B,EOMONTH(DATE(2024,$C963-1,1),0)),
 SUMIFS(Actuals!$F:$F,Actuals!$A:$A,$A963,Actuals!$D:$D,$D963,Actuals!$B:$B,EOMONTH(DATE(2025,$C963-2,1),0))/SUMIFS(Actuals!$F:$F,Actuals!$A:$A,$A963,Actuals!$D:$D,$D963,Actuals!$B:$B,EOMONTH(DATE(2024,$C963-2,1),0)),
 SUMIFS(Actuals!$F:$F,Actuals!$A:$A,$A963,Actuals!$D:$D,$D963,Actuals!$B:$B,EOMONTH(DATE(2025,$C963-3,1),0))/SUMIFS(Actuals!$F:$F,Actuals!$A:$A,$A963,Actuals!$D:$D,$D963,Actuals!$B:$B,EOMONTH(DATE(2024,$C963-3,1),0))
)</f>
        <v>1.077294638758086</v>
      </c>
      <c r="P963" s="29">
        <f t="shared" si="90"/>
        <v>709641.23410431179</v>
      </c>
      <c r="Q963" s="2">
        <f t="shared" si="91"/>
        <v>0.30448852187448633</v>
      </c>
      <c r="R963" s="29" t="str">
        <f t="shared" si="92"/>
        <v>1 train date (May-Aug)</v>
      </c>
      <c r="S963" s="29">
        <f t="shared" si="93"/>
        <v>0.93215158223729411</v>
      </c>
      <c r="T963" s="29">
        <f t="shared" si="94"/>
        <v>690293.26742281415</v>
      </c>
      <c r="U963" s="2">
        <f t="shared" si="95"/>
        <v>0.26892238049957057</v>
      </c>
    </row>
    <row r="964" spans="1:21">
      <c r="A964">
        <v>9692</v>
      </c>
      <c r="B964" s="1">
        <v>45930</v>
      </c>
      <c r="C964">
        <v>5</v>
      </c>
      <c r="D964">
        <v>24</v>
      </c>
      <c r="E964" t="s">
        <v>7</v>
      </c>
      <c r="F964" s="3">
        <v>650700</v>
      </c>
      <c r="G964" s="3">
        <v>601835.4</v>
      </c>
      <c r="H964">
        <v>4</v>
      </c>
      <c r="I964" s="3">
        <v>48864.599999999977</v>
      </c>
      <c r="J964" s="3">
        <v>48864.599999999977</v>
      </c>
      <c r="K964" s="2">
        <v>8.1192631739508803E-2</v>
      </c>
      <c r="L964" s="6">
        <v>8.1192631739508803E-2</v>
      </c>
      <c r="M964" t="s">
        <v>38</v>
      </c>
      <c r="N964">
        <f>SUMIFS(Actuals!$F:$F,Actuals!$A:$A,$A964,Actuals!$D:$D,$D964,Actuals!$B:$B,EDATE($B964,-12))</f>
        <v>714875.4</v>
      </c>
      <c r="O964">
        <f>AVERAGE(SUMIFS(Actuals!$F:$F,Actuals!$A:$A,$A964,Actuals!$D:$D,$D964,Actuals!$B:$B,EOMONTH(DATE(2025,$C964-1,1),0))/SUMIFS(Actuals!$F:$F,Actuals!$A:$A,$A964,Actuals!$D:$D,$D964,Actuals!$B:$B,EOMONTH(DATE(2024,$C964-1,1),0)),
 SUMIFS(Actuals!$F:$F,Actuals!$A:$A,$A964,Actuals!$D:$D,$D964,Actuals!$B:$B,EOMONTH(DATE(2025,$C964-2,1),0))/SUMIFS(Actuals!$F:$F,Actuals!$A:$A,$A964,Actuals!$D:$D,$D964,Actuals!$B:$B,EOMONTH(DATE(2024,$C964-2,1),0)),
 SUMIFS(Actuals!$F:$F,Actuals!$A:$A,$A964,Actuals!$D:$D,$D964,Actuals!$B:$B,EOMONTH(DATE(2025,$C964-3,1),0))/SUMIFS(Actuals!$F:$F,Actuals!$A:$A,$A964,Actuals!$D:$D,$D964,Actuals!$B:$B,EOMONTH(DATE(2024,$C964-3,1),0))
)</f>
        <v>1.2158492859694394</v>
      </c>
      <c r="P964" s="29">
        <f t="shared" si="90"/>
        <v>869180.74464711745</v>
      </c>
      <c r="Q964" s="2">
        <f t="shared" si="91"/>
        <v>0.44421671547921143</v>
      </c>
      <c r="R964" s="29" t="str">
        <f t="shared" si="92"/>
        <v>1 train date (May-Aug)</v>
      </c>
      <c r="S964" s="29">
        <f t="shared" si="93"/>
        <v>0.93215158223729411</v>
      </c>
      <c r="T964" s="29">
        <f t="shared" si="94"/>
        <v>606551.03456180729</v>
      </c>
      <c r="U964" s="2">
        <f t="shared" si="95"/>
        <v>7.8354223792872039E-3</v>
      </c>
    </row>
    <row r="965" spans="1:21">
      <c r="A965">
        <v>9692</v>
      </c>
      <c r="B965" s="1">
        <v>45930</v>
      </c>
      <c r="C965">
        <v>6</v>
      </c>
      <c r="D965">
        <v>24</v>
      </c>
      <c r="E965" t="s">
        <v>7</v>
      </c>
      <c r="F965" s="3">
        <v>563975.86817528424</v>
      </c>
      <c r="G965" s="3">
        <v>601835.4</v>
      </c>
      <c r="H965">
        <v>3</v>
      </c>
      <c r="I965" s="3">
        <v>-37859.531824715785</v>
      </c>
      <c r="J965" s="3">
        <v>37859.531824715785</v>
      </c>
      <c r="K965" s="2">
        <v>6.2906787843845305E-2</v>
      </c>
      <c r="L965" s="6">
        <v>-6.2906787843845305E-2</v>
      </c>
      <c r="M965" t="s">
        <v>38</v>
      </c>
      <c r="N965">
        <f>SUMIFS(Actuals!$F:$F,Actuals!$A:$A,$A965,Actuals!$D:$D,$D965,Actuals!$B:$B,EDATE($B965,-12))</f>
        <v>714875.4</v>
      </c>
      <c r="O965">
        <f>AVERAGE(SUMIFS(Actuals!$F:$F,Actuals!$A:$A,$A965,Actuals!$D:$D,$D965,Actuals!$B:$B,EOMONTH(DATE(2025,$C965-1,1),0))/SUMIFS(Actuals!$F:$F,Actuals!$A:$A,$A965,Actuals!$D:$D,$D965,Actuals!$B:$B,EOMONTH(DATE(2024,$C965-1,1),0)),
 SUMIFS(Actuals!$F:$F,Actuals!$A:$A,$A965,Actuals!$D:$D,$D965,Actuals!$B:$B,EOMONTH(DATE(2025,$C965-2,1),0))/SUMIFS(Actuals!$F:$F,Actuals!$A:$A,$A965,Actuals!$D:$D,$D965,Actuals!$B:$B,EOMONTH(DATE(2024,$C965-2,1),0)),
 SUMIFS(Actuals!$F:$F,Actuals!$A:$A,$A965,Actuals!$D:$D,$D965,Actuals!$B:$B,EOMONTH(DATE(2025,$C965-3,1),0))/SUMIFS(Actuals!$F:$F,Actuals!$A:$A,$A965,Actuals!$D:$D,$D965,Actuals!$B:$B,EOMONTH(DATE(2024,$C965-3,1),0))
)</f>
        <v>1.1904549013443859</v>
      </c>
      <c r="P965" s="29">
        <f t="shared" si="90"/>
        <v>851026.92378052848</v>
      </c>
      <c r="Q965" s="2">
        <f t="shared" si="91"/>
        <v>0.41405261933832482</v>
      </c>
      <c r="R965" s="29" t="str">
        <f t="shared" si="92"/>
        <v>1 train date (May-Aug)</v>
      </c>
      <c r="S965" s="29">
        <f t="shared" si="93"/>
        <v>0.93215158223729411</v>
      </c>
      <c r="T965" s="29">
        <f t="shared" si="94"/>
        <v>525710.99786324275</v>
      </c>
      <c r="U965" s="2">
        <f t="shared" si="95"/>
        <v>0.12648707958481217</v>
      </c>
    </row>
    <row r="966" spans="1:21">
      <c r="A966">
        <v>9692</v>
      </c>
      <c r="B966" s="1">
        <v>45930</v>
      </c>
      <c r="C966">
        <v>7</v>
      </c>
      <c r="D966">
        <v>24</v>
      </c>
      <c r="E966" t="s">
        <v>7</v>
      </c>
      <c r="F966" s="3">
        <v>572809.12555032014</v>
      </c>
      <c r="G966" s="3">
        <v>601835.4</v>
      </c>
      <c r="H966">
        <v>2</v>
      </c>
      <c r="I966" s="3">
        <v>-29026.274449679884</v>
      </c>
      <c r="J966" s="3">
        <v>29026.274449679884</v>
      </c>
      <c r="K966" s="2">
        <v>4.82295897677004E-2</v>
      </c>
      <c r="L966" s="6">
        <v>-4.82295897677004E-2</v>
      </c>
      <c r="M966" t="s">
        <v>38</v>
      </c>
      <c r="N966">
        <f>SUMIFS(Actuals!$F:$F,Actuals!$A:$A,$A966,Actuals!$D:$D,$D966,Actuals!$B:$B,EDATE($B966,-12))</f>
        <v>714875.4</v>
      </c>
      <c r="O966">
        <f>AVERAGE(SUMIFS(Actuals!$F:$F,Actuals!$A:$A,$A966,Actuals!$D:$D,$D966,Actuals!$B:$B,EOMONTH(DATE(2025,$C966-1,1),0))/SUMIFS(Actuals!$F:$F,Actuals!$A:$A,$A966,Actuals!$D:$D,$D966,Actuals!$B:$B,EOMONTH(DATE(2024,$C966-1,1),0)),
 SUMIFS(Actuals!$F:$F,Actuals!$A:$A,$A966,Actuals!$D:$D,$D966,Actuals!$B:$B,EOMONTH(DATE(2025,$C966-2,1),0))/SUMIFS(Actuals!$F:$F,Actuals!$A:$A,$A966,Actuals!$D:$D,$D966,Actuals!$B:$B,EOMONTH(DATE(2024,$C966-2,1),0)),
 SUMIFS(Actuals!$F:$F,Actuals!$A:$A,$A966,Actuals!$D:$D,$D966,Actuals!$B:$B,EOMONTH(DATE(2025,$C966-3,1),0))/SUMIFS(Actuals!$F:$F,Actuals!$A:$A,$A966,Actuals!$D:$D,$D966,Actuals!$B:$B,EOMONTH(DATE(2024,$C966-3,1),0))
)</f>
        <v>1.1141892212809059</v>
      </c>
      <c r="P966" s="29">
        <f t="shared" si="90"/>
        <v>796506.46523887618</v>
      </c>
      <c r="Q966" s="2">
        <f t="shared" si="91"/>
        <v>0.32346230420954991</v>
      </c>
      <c r="R966" s="29" t="str">
        <f t="shared" si="92"/>
        <v>1 train date (May-Aug)</v>
      </c>
      <c r="S966" s="29">
        <f t="shared" si="93"/>
        <v>0.93215158223729411</v>
      </c>
      <c r="T966" s="29">
        <f t="shared" si="94"/>
        <v>533944.93270169175</v>
      </c>
      <c r="U966" s="2">
        <f t="shared" si="95"/>
        <v>0.11280570617532347</v>
      </c>
    </row>
    <row r="967" spans="1:21">
      <c r="A967">
        <v>9692</v>
      </c>
      <c r="B967" s="1">
        <v>45930</v>
      </c>
      <c r="C967">
        <v>8</v>
      </c>
      <c r="D967">
        <v>24</v>
      </c>
      <c r="E967" t="s">
        <v>7</v>
      </c>
      <c r="F967" s="3">
        <v>737905.65201481525</v>
      </c>
      <c r="G967" s="3">
        <v>601835.4</v>
      </c>
      <c r="H967">
        <v>1</v>
      </c>
      <c r="I967" s="3">
        <v>136070.25201481523</v>
      </c>
      <c r="J967" s="3">
        <v>136070.25201481523</v>
      </c>
      <c r="K967" s="2">
        <v>0.22609213750938401</v>
      </c>
      <c r="L967" s="6">
        <v>0.22609213750938401</v>
      </c>
      <c r="M967" t="s">
        <v>38</v>
      </c>
      <c r="N967">
        <f>SUMIFS(Actuals!$F:$F,Actuals!$A:$A,$A967,Actuals!$D:$D,$D967,Actuals!$B:$B,EDATE($B967,-12))</f>
        <v>714875.4</v>
      </c>
      <c r="O967">
        <f>AVERAGE(SUMIFS(Actuals!$F:$F,Actuals!$A:$A,$A967,Actuals!$D:$D,$D967,Actuals!$B:$B,EOMONTH(DATE(2025,$C967-1,1),0))/SUMIFS(Actuals!$F:$F,Actuals!$A:$A,$A967,Actuals!$D:$D,$D967,Actuals!$B:$B,EOMONTH(DATE(2024,$C967-1,1),0)),
 SUMIFS(Actuals!$F:$F,Actuals!$A:$A,$A967,Actuals!$D:$D,$D967,Actuals!$B:$B,EOMONTH(DATE(2025,$C967-2,1),0))/SUMIFS(Actuals!$F:$F,Actuals!$A:$A,$A967,Actuals!$D:$D,$D967,Actuals!$B:$B,EOMONTH(DATE(2024,$C967-2,1),0)),
 SUMIFS(Actuals!$F:$F,Actuals!$A:$A,$A967,Actuals!$D:$D,$D967,Actuals!$B:$B,EOMONTH(DATE(2025,$C967-3,1),0))/SUMIFS(Actuals!$F:$F,Actuals!$A:$A,$A967,Actuals!$D:$D,$D967,Actuals!$B:$B,EOMONTH(DATE(2024,$C967-3,1),0))
)</f>
        <v>1.077294638758086</v>
      </c>
      <c r="P967" s="29">
        <f t="shared" si="90"/>
        <v>770131.43580004224</v>
      </c>
      <c r="Q967" s="2">
        <f t="shared" si="91"/>
        <v>0.27963798041797178</v>
      </c>
      <c r="R967" s="29" t="str">
        <f t="shared" si="92"/>
        <v>1 train date (May-Aug)</v>
      </c>
      <c r="S967" s="29">
        <f t="shared" si="93"/>
        <v>0.93215158223729411</v>
      </c>
      <c r="T967" s="29">
        <f t="shared" si="94"/>
        <v>687839.92106745217</v>
      </c>
      <c r="U967" s="2">
        <f t="shared" si="95"/>
        <v>0.1429037259480784</v>
      </c>
    </row>
    <row r="968" spans="1:21">
      <c r="A968">
        <v>9692</v>
      </c>
      <c r="B968" s="1">
        <v>45930</v>
      </c>
      <c r="C968">
        <v>9</v>
      </c>
      <c r="D968">
        <v>24</v>
      </c>
      <c r="E968" t="s">
        <v>7</v>
      </c>
      <c r="F968" s="3">
        <v>508753.81073708553</v>
      </c>
      <c r="G968" s="3">
        <v>601835.4</v>
      </c>
      <c r="H968">
        <v>0</v>
      </c>
      <c r="I968" s="3">
        <v>-93081.589262914495</v>
      </c>
      <c r="J968" s="3">
        <v>93081.589262914495</v>
      </c>
      <c r="K968" s="2">
        <v>0.15466286839045101</v>
      </c>
      <c r="L968" s="6">
        <v>-0.15466286839045101</v>
      </c>
      <c r="M968" t="s">
        <v>38</v>
      </c>
      <c r="N968">
        <f>SUMIFS(Actuals!$F:$F,Actuals!$A:$A,$A968,Actuals!$D:$D,$D968,Actuals!$B:$B,EDATE($B968,-12))</f>
        <v>714875.4</v>
      </c>
      <c r="O968">
        <f>AVERAGE(SUMIFS(Actuals!$F:$F,Actuals!$A:$A,$A968,Actuals!$D:$D,$D968,Actuals!$B:$B,EOMONTH(DATE(2025,$C968-1,1),0))/SUMIFS(Actuals!$F:$F,Actuals!$A:$A,$A968,Actuals!$D:$D,$D968,Actuals!$B:$B,EOMONTH(DATE(2024,$C968-1,1),0)),
 SUMIFS(Actuals!$F:$F,Actuals!$A:$A,$A968,Actuals!$D:$D,$D968,Actuals!$B:$B,EOMONTH(DATE(2025,$C968-2,1),0))/SUMIFS(Actuals!$F:$F,Actuals!$A:$A,$A968,Actuals!$D:$D,$D968,Actuals!$B:$B,EOMONTH(DATE(2024,$C968-2,1),0)),
 SUMIFS(Actuals!$F:$F,Actuals!$A:$A,$A968,Actuals!$D:$D,$D968,Actuals!$B:$B,EOMONTH(DATE(2025,$C968-3,1),0))/SUMIFS(Actuals!$F:$F,Actuals!$A:$A,$A968,Actuals!$D:$D,$D968,Actuals!$B:$B,EOMONTH(DATE(2024,$C968-3,1),0))
)</f>
        <v>0.90766067839127951</v>
      </c>
      <c r="P968" s="29">
        <f t="shared" si="90"/>
        <v>648864.29052923736</v>
      </c>
      <c r="Q968" s="2">
        <f t="shared" si="91"/>
        <v>7.8142446471638816E-2</v>
      </c>
      <c r="R968" s="29" t="str">
        <f t="shared" si="92"/>
        <v>2 Test data (Sep-Nov)</v>
      </c>
      <c r="S968" s="29">
        <f t="shared" si="93"/>
        <v>0.93215158223729411</v>
      </c>
      <c r="T968" s="29">
        <f t="shared" si="94"/>
        <v>474235.66964782716</v>
      </c>
      <c r="U968" s="2">
        <f t="shared" si="95"/>
        <v>0.21201765524622324</v>
      </c>
    </row>
    <row r="969" spans="1:21">
      <c r="A969">
        <v>9692</v>
      </c>
      <c r="B969" s="1">
        <v>45961</v>
      </c>
      <c r="C969">
        <v>5</v>
      </c>
      <c r="D969">
        <v>24</v>
      </c>
      <c r="E969" t="s">
        <v>7</v>
      </c>
      <c r="F969" s="3">
        <v>823770</v>
      </c>
      <c r="G969" s="3">
        <v>918152.1</v>
      </c>
      <c r="H969">
        <v>5</v>
      </c>
      <c r="I969" s="3">
        <v>-94382.099999999977</v>
      </c>
      <c r="J969" s="3">
        <v>94382.099999999977</v>
      </c>
      <c r="K969" s="2">
        <v>0.102795713259274</v>
      </c>
      <c r="L969" s="6">
        <v>-0.102795713259274</v>
      </c>
      <c r="M969" t="s">
        <v>38</v>
      </c>
      <c r="N969">
        <f>SUMIFS(Actuals!$F:$F,Actuals!$A:$A,$A969,Actuals!$D:$D,$D969,Actuals!$B:$B,EDATE($B969,-12))</f>
        <v>759564</v>
      </c>
      <c r="O969">
        <f>AVERAGE(SUMIFS(Actuals!$F:$F,Actuals!$A:$A,$A969,Actuals!$D:$D,$D969,Actuals!$B:$B,EOMONTH(DATE(2025,$C969-1,1),0))/SUMIFS(Actuals!$F:$F,Actuals!$A:$A,$A969,Actuals!$D:$D,$D969,Actuals!$B:$B,EOMONTH(DATE(2024,$C969-1,1),0)),
 SUMIFS(Actuals!$F:$F,Actuals!$A:$A,$A969,Actuals!$D:$D,$D969,Actuals!$B:$B,EOMONTH(DATE(2025,$C969-2,1),0))/SUMIFS(Actuals!$F:$F,Actuals!$A:$A,$A969,Actuals!$D:$D,$D969,Actuals!$B:$B,EOMONTH(DATE(2024,$C969-2,1),0)),
 SUMIFS(Actuals!$F:$F,Actuals!$A:$A,$A969,Actuals!$D:$D,$D969,Actuals!$B:$B,EOMONTH(DATE(2025,$C969-3,1),0))/SUMIFS(Actuals!$F:$F,Actuals!$A:$A,$A969,Actuals!$D:$D,$D969,Actuals!$B:$B,EOMONTH(DATE(2024,$C969-3,1),0))
)</f>
        <v>1.2158492859694394</v>
      </c>
      <c r="P969" s="29">
        <f t="shared" si="90"/>
        <v>923515.34704809124</v>
      </c>
      <c r="Q969" s="2">
        <f t="shared" si="91"/>
        <v>5.8413492144615909E-3</v>
      </c>
      <c r="R969" s="29" t="str">
        <f t="shared" si="92"/>
        <v>1 train date (May-Aug)</v>
      </c>
      <c r="S969" s="29">
        <f t="shared" si="93"/>
        <v>0.93215158223729411</v>
      </c>
      <c r="T969" s="29">
        <f t="shared" si="94"/>
        <v>767878.50889961573</v>
      </c>
      <c r="U969" s="2">
        <f t="shared" si="95"/>
        <v>0.16366960452454909</v>
      </c>
    </row>
    <row r="970" spans="1:21">
      <c r="A970">
        <v>9692</v>
      </c>
      <c r="B970" s="1">
        <v>45961</v>
      </c>
      <c r="C970">
        <v>6</v>
      </c>
      <c r="D970">
        <v>24</v>
      </c>
      <c r="E970" t="s">
        <v>7</v>
      </c>
      <c r="F970" s="3">
        <v>882000</v>
      </c>
      <c r="G970" s="3">
        <v>918152.1</v>
      </c>
      <c r="H970">
        <v>4</v>
      </c>
      <c r="I970" s="3">
        <v>-36152.099999999977</v>
      </c>
      <c r="J970" s="3">
        <v>36152.099999999977</v>
      </c>
      <c r="K970" s="2">
        <v>3.9374848677032899E-2</v>
      </c>
      <c r="L970" s="6">
        <v>-3.9374848677032899E-2</v>
      </c>
      <c r="M970" t="s">
        <v>38</v>
      </c>
      <c r="N970">
        <f>SUMIFS(Actuals!$F:$F,Actuals!$A:$A,$A970,Actuals!$D:$D,$D970,Actuals!$B:$B,EDATE($B970,-12))</f>
        <v>759564</v>
      </c>
      <c r="O970">
        <f>AVERAGE(SUMIFS(Actuals!$F:$F,Actuals!$A:$A,$A970,Actuals!$D:$D,$D970,Actuals!$B:$B,EOMONTH(DATE(2025,$C970-1,1),0))/SUMIFS(Actuals!$F:$F,Actuals!$A:$A,$A970,Actuals!$D:$D,$D970,Actuals!$B:$B,EOMONTH(DATE(2024,$C970-1,1),0)),
 SUMIFS(Actuals!$F:$F,Actuals!$A:$A,$A970,Actuals!$D:$D,$D970,Actuals!$B:$B,EOMONTH(DATE(2025,$C970-2,1),0))/SUMIFS(Actuals!$F:$F,Actuals!$A:$A,$A970,Actuals!$D:$D,$D970,Actuals!$B:$B,EOMONTH(DATE(2024,$C970-2,1),0)),
 SUMIFS(Actuals!$F:$F,Actuals!$A:$A,$A970,Actuals!$D:$D,$D970,Actuals!$B:$B,EOMONTH(DATE(2025,$C970-3,1),0))/SUMIFS(Actuals!$F:$F,Actuals!$A:$A,$A970,Actuals!$D:$D,$D970,Actuals!$B:$B,EOMONTH(DATE(2024,$C970-3,1),0))
)</f>
        <v>1.1904549013443859</v>
      </c>
      <c r="P970" s="29">
        <f t="shared" si="90"/>
        <v>904226.68668474711</v>
      </c>
      <c r="Q970" s="2">
        <f t="shared" si="91"/>
        <v>1.5166782622675335E-2</v>
      </c>
      <c r="R970" s="29" t="str">
        <f t="shared" si="92"/>
        <v>1 train date (May-Aug)</v>
      </c>
      <c r="S970" s="29">
        <f t="shared" si="93"/>
        <v>0.93215158223729411</v>
      </c>
      <c r="T970" s="29">
        <f t="shared" si="94"/>
        <v>822157.69553329342</v>
      </c>
      <c r="U970" s="2">
        <f t="shared" si="95"/>
        <v>0.10455174525735612</v>
      </c>
    </row>
    <row r="971" spans="1:21">
      <c r="A971">
        <v>9692</v>
      </c>
      <c r="B971" s="1">
        <v>45961</v>
      </c>
      <c r="C971">
        <v>7</v>
      </c>
      <c r="D971">
        <v>24</v>
      </c>
      <c r="E971" t="s">
        <v>7</v>
      </c>
      <c r="F971" s="3">
        <v>882000</v>
      </c>
      <c r="G971" s="3">
        <v>918152.1</v>
      </c>
      <c r="H971">
        <v>3</v>
      </c>
      <c r="I971" s="3">
        <v>-36152.099999999977</v>
      </c>
      <c r="J971" s="3">
        <v>36152.099999999977</v>
      </c>
      <c r="K971" s="2">
        <v>3.9374848677032899E-2</v>
      </c>
      <c r="L971" s="6">
        <v>-3.9374848677032899E-2</v>
      </c>
      <c r="M971" t="s">
        <v>38</v>
      </c>
      <c r="N971">
        <f>SUMIFS(Actuals!$F:$F,Actuals!$A:$A,$A971,Actuals!$D:$D,$D971,Actuals!$B:$B,EDATE($B971,-12))</f>
        <v>759564</v>
      </c>
      <c r="O971">
        <f>AVERAGE(SUMIFS(Actuals!$F:$F,Actuals!$A:$A,$A971,Actuals!$D:$D,$D971,Actuals!$B:$B,EOMONTH(DATE(2025,$C971-1,1),0))/SUMIFS(Actuals!$F:$F,Actuals!$A:$A,$A971,Actuals!$D:$D,$D971,Actuals!$B:$B,EOMONTH(DATE(2024,$C971-1,1),0)),
 SUMIFS(Actuals!$F:$F,Actuals!$A:$A,$A971,Actuals!$D:$D,$D971,Actuals!$B:$B,EOMONTH(DATE(2025,$C971-2,1),0))/SUMIFS(Actuals!$F:$F,Actuals!$A:$A,$A971,Actuals!$D:$D,$D971,Actuals!$B:$B,EOMONTH(DATE(2024,$C971-2,1),0)),
 SUMIFS(Actuals!$F:$F,Actuals!$A:$A,$A971,Actuals!$D:$D,$D971,Actuals!$B:$B,EOMONTH(DATE(2025,$C971-3,1),0))/SUMIFS(Actuals!$F:$F,Actuals!$A:$A,$A971,Actuals!$D:$D,$D971,Actuals!$B:$B,EOMONTH(DATE(2024,$C971-3,1),0))
)</f>
        <v>1.1141892212809059</v>
      </c>
      <c r="P971" s="29">
        <f t="shared" si="90"/>
        <v>846298.02167301008</v>
      </c>
      <c r="Q971" s="2">
        <f t="shared" si="91"/>
        <v>7.8259449961493199E-2</v>
      </c>
      <c r="R971" s="29" t="str">
        <f t="shared" si="92"/>
        <v>1 train date (May-Aug)</v>
      </c>
      <c r="S971" s="29">
        <f t="shared" si="93"/>
        <v>0.93215158223729411</v>
      </c>
      <c r="T971" s="29">
        <f t="shared" si="94"/>
        <v>822157.69553329342</v>
      </c>
      <c r="U971" s="2">
        <f t="shared" si="95"/>
        <v>0.10455174525735612</v>
      </c>
    </row>
    <row r="972" spans="1:21">
      <c r="A972">
        <v>9692</v>
      </c>
      <c r="B972" s="1">
        <v>45961</v>
      </c>
      <c r="C972">
        <v>8</v>
      </c>
      <c r="D972">
        <v>24</v>
      </c>
      <c r="E972" t="s">
        <v>7</v>
      </c>
      <c r="F972" s="3">
        <v>735098.27301238547</v>
      </c>
      <c r="G972" s="3">
        <v>918152.1</v>
      </c>
      <c r="H972">
        <v>2</v>
      </c>
      <c r="I972" s="3">
        <v>-183053.82698761451</v>
      </c>
      <c r="J972" s="3">
        <v>183053.82698761451</v>
      </c>
      <c r="K972" s="2">
        <v>0.199372007086423</v>
      </c>
      <c r="L972" s="6">
        <v>-0.199372007086423</v>
      </c>
      <c r="M972" t="s">
        <v>38</v>
      </c>
      <c r="N972">
        <f>SUMIFS(Actuals!$F:$F,Actuals!$A:$A,$A972,Actuals!$D:$D,$D972,Actuals!$B:$B,EDATE($B972,-12))</f>
        <v>759564</v>
      </c>
      <c r="O972">
        <f>AVERAGE(SUMIFS(Actuals!$F:$F,Actuals!$A:$A,$A972,Actuals!$D:$D,$D972,Actuals!$B:$B,EOMONTH(DATE(2025,$C972-1,1),0))/SUMIFS(Actuals!$F:$F,Actuals!$A:$A,$A972,Actuals!$D:$D,$D972,Actuals!$B:$B,EOMONTH(DATE(2024,$C972-1,1),0)),
 SUMIFS(Actuals!$F:$F,Actuals!$A:$A,$A972,Actuals!$D:$D,$D972,Actuals!$B:$B,EOMONTH(DATE(2025,$C972-2,1),0))/SUMIFS(Actuals!$F:$F,Actuals!$A:$A,$A972,Actuals!$D:$D,$D972,Actuals!$B:$B,EOMONTH(DATE(2024,$C972-2,1),0)),
 SUMIFS(Actuals!$F:$F,Actuals!$A:$A,$A972,Actuals!$D:$D,$D972,Actuals!$B:$B,EOMONTH(DATE(2025,$C972-3,1),0))/SUMIFS(Actuals!$F:$F,Actuals!$A:$A,$A972,Actuals!$D:$D,$D972,Actuals!$B:$B,EOMONTH(DATE(2024,$C972-3,1),0))
)</f>
        <v>1.077294638758086</v>
      </c>
      <c r="P972" s="29">
        <f t="shared" si="90"/>
        <v>818274.22499364684</v>
      </c>
      <c r="Q972" s="2">
        <f t="shared" si="91"/>
        <v>0.10878140452584396</v>
      </c>
      <c r="R972" s="29" t="str">
        <f t="shared" si="92"/>
        <v>1 train date (May-Aug)</v>
      </c>
      <c r="S972" s="29">
        <f t="shared" si="93"/>
        <v>0.93215158223729411</v>
      </c>
      <c r="T972" s="29">
        <f t="shared" si="94"/>
        <v>685223.01828839746</v>
      </c>
      <c r="U972" s="2">
        <f t="shared" si="95"/>
        <v>0.25369334962214052</v>
      </c>
    </row>
    <row r="973" spans="1:21">
      <c r="A973">
        <v>9692</v>
      </c>
      <c r="B973" s="1">
        <v>45961</v>
      </c>
      <c r="C973">
        <v>9</v>
      </c>
      <c r="D973">
        <v>24</v>
      </c>
      <c r="E973" t="s">
        <v>7</v>
      </c>
      <c r="F973" s="3">
        <v>943700.19657059049</v>
      </c>
      <c r="G973" s="3">
        <v>918152.1</v>
      </c>
      <c r="H973">
        <v>1</v>
      </c>
      <c r="I973" s="3">
        <v>25548.096570590511</v>
      </c>
      <c r="J973" s="3">
        <v>25548.096570590511</v>
      </c>
      <c r="K973" s="2">
        <v>2.7825560242785999E-2</v>
      </c>
      <c r="L973" s="6">
        <v>2.7825560242785999E-2</v>
      </c>
      <c r="M973" t="s">
        <v>38</v>
      </c>
      <c r="N973">
        <f>SUMIFS(Actuals!$F:$F,Actuals!$A:$A,$A973,Actuals!$D:$D,$D973,Actuals!$B:$B,EDATE($B973,-12))</f>
        <v>759564</v>
      </c>
      <c r="O973">
        <f>AVERAGE(SUMIFS(Actuals!$F:$F,Actuals!$A:$A,$A973,Actuals!$D:$D,$D973,Actuals!$B:$B,EOMONTH(DATE(2025,$C973-1,1),0))/SUMIFS(Actuals!$F:$F,Actuals!$A:$A,$A973,Actuals!$D:$D,$D973,Actuals!$B:$B,EOMONTH(DATE(2024,$C973-1,1),0)),
 SUMIFS(Actuals!$F:$F,Actuals!$A:$A,$A973,Actuals!$D:$D,$D973,Actuals!$B:$B,EOMONTH(DATE(2025,$C973-2,1),0))/SUMIFS(Actuals!$F:$F,Actuals!$A:$A,$A973,Actuals!$D:$D,$D973,Actuals!$B:$B,EOMONTH(DATE(2024,$C973-2,1),0)),
 SUMIFS(Actuals!$F:$F,Actuals!$A:$A,$A973,Actuals!$D:$D,$D973,Actuals!$B:$B,EOMONTH(DATE(2025,$C973-3,1),0))/SUMIFS(Actuals!$F:$F,Actuals!$A:$A,$A973,Actuals!$D:$D,$D973,Actuals!$B:$B,EOMONTH(DATE(2024,$C973-3,1),0))
)</f>
        <v>0.90766067839127951</v>
      </c>
      <c r="P973" s="29">
        <f t="shared" si="90"/>
        <v>689426.37552159384</v>
      </c>
      <c r="Q973" s="2">
        <f t="shared" si="91"/>
        <v>0.24911528762871221</v>
      </c>
      <c r="R973" s="29" t="str">
        <f t="shared" si="92"/>
        <v>2 Test data (Sep-Nov)</v>
      </c>
      <c r="S973" s="29">
        <f t="shared" si="93"/>
        <v>0.93215158223729411</v>
      </c>
      <c r="T973" s="29">
        <f t="shared" si="94"/>
        <v>879671.63139092142</v>
      </c>
      <c r="U973" s="2">
        <f t="shared" si="95"/>
        <v>4.1910777755753713E-2</v>
      </c>
    </row>
    <row r="974" spans="1:21">
      <c r="A974">
        <v>9692</v>
      </c>
      <c r="B974" s="1">
        <v>45961</v>
      </c>
      <c r="C974">
        <v>10</v>
      </c>
      <c r="D974">
        <v>24</v>
      </c>
      <c r="E974" t="s">
        <v>7</v>
      </c>
      <c r="F974" s="3">
        <v>800984.22630993184</v>
      </c>
      <c r="G974" s="3">
        <v>918152.1</v>
      </c>
      <c r="H974">
        <v>0</v>
      </c>
      <c r="I974" s="3">
        <v>-117167.87369006814</v>
      </c>
      <c r="J974" s="3">
        <v>117167.87369006814</v>
      </c>
      <c r="K974" s="2">
        <v>0.12761270566180499</v>
      </c>
      <c r="L974" s="6">
        <v>-0.12761270566180499</v>
      </c>
      <c r="M974" t="s">
        <v>38</v>
      </c>
      <c r="N974">
        <f>SUMIFS(Actuals!$F:$F,Actuals!$A:$A,$A974,Actuals!$D:$D,$D974,Actuals!$B:$B,EDATE($B974,-12))</f>
        <v>759564</v>
      </c>
      <c r="O974">
        <f>AVERAGE(SUMIFS(Actuals!$F:$F,Actuals!$A:$A,$A974,Actuals!$D:$D,$D974,Actuals!$B:$B,EOMONTH(DATE(2025,$C974-1,1),0))/SUMIFS(Actuals!$F:$F,Actuals!$A:$A,$A974,Actuals!$D:$D,$D974,Actuals!$B:$B,EOMONTH(DATE(2024,$C974-1,1),0)),
 SUMIFS(Actuals!$F:$F,Actuals!$A:$A,$A974,Actuals!$D:$D,$D974,Actuals!$B:$B,EOMONTH(DATE(2025,$C974-2,1),0))/SUMIFS(Actuals!$F:$F,Actuals!$A:$A,$A974,Actuals!$D:$D,$D974,Actuals!$B:$B,EOMONTH(DATE(2024,$C974-2,1),0)),
 SUMIFS(Actuals!$F:$F,Actuals!$A:$A,$A974,Actuals!$D:$D,$D974,Actuals!$B:$B,EOMONTH(DATE(2025,$C974-3,1),0))/SUMIFS(Actuals!$F:$F,Actuals!$A:$A,$A974,Actuals!$D:$D,$D974,Actuals!$B:$B,EOMONTH(DATE(2024,$C974-3,1),0))
)</f>
        <v>0.82303427422319586</v>
      </c>
      <c r="P974" s="29">
        <f t="shared" si="90"/>
        <v>625147.20546606753</v>
      </c>
      <c r="Q974" s="2">
        <f t="shared" si="91"/>
        <v>0.31912457046488535</v>
      </c>
      <c r="R974" s="29" t="str">
        <f t="shared" si="92"/>
        <v>2 Test data (Sep-Nov)</v>
      </c>
      <c r="S974" s="29">
        <f t="shared" si="93"/>
        <v>0.93215158223729411</v>
      </c>
      <c r="T974" s="29">
        <f t="shared" si="94"/>
        <v>746638.7139019178</v>
      </c>
      <c r="U974" s="2">
        <f t="shared" si="95"/>
        <v>0.18680280325893953</v>
      </c>
    </row>
    <row r="975" spans="1:21">
      <c r="A975">
        <v>9692</v>
      </c>
      <c r="B975" s="1">
        <v>45991</v>
      </c>
      <c r="C975">
        <v>5</v>
      </c>
      <c r="D975">
        <v>24</v>
      </c>
      <c r="E975" t="s">
        <v>7</v>
      </c>
      <c r="F975" s="3">
        <v>671400</v>
      </c>
      <c r="G975" s="3">
        <v>617290.20000000007</v>
      </c>
      <c r="H975">
        <v>6</v>
      </c>
      <c r="I975" s="3">
        <v>54109.79999999993</v>
      </c>
      <c r="J975" s="3">
        <v>54109.79999999993</v>
      </c>
      <c r="K975" s="2">
        <v>8.76569885606477E-2</v>
      </c>
      <c r="L975" s="6">
        <v>8.76569885606477E-2</v>
      </c>
      <c r="M975" t="s">
        <v>38</v>
      </c>
      <c r="N975">
        <f>SUMIFS(Actuals!$F:$F,Actuals!$A:$A,$A975,Actuals!$D:$D,$D975,Actuals!$B:$B,EDATE($B975,-12))</f>
        <v>664205.4</v>
      </c>
      <c r="O975">
        <f>AVERAGE(SUMIFS(Actuals!$F:$F,Actuals!$A:$A,$A975,Actuals!$D:$D,$D975,Actuals!$B:$B,EOMONTH(DATE(2025,$C975-1,1),0))/SUMIFS(Actuals!$F:$F,Actuals!$A:$A,$A975,Actuals!$D:$D,$D975,Actuals!$B:$B,EOMONTH(DATE(2024,$C975-1,1),0)),
 SUMIFS(Actuals!$F:$F,Actuals!$A:$A,$A975,Actuals!$D:$D,$D975,Actuals!$B:$B,EOMONTH(DATE(2025,$C975-2,1),0))/SUMIFS(Actuals!$F:$F,Actuals!$A:$A,$A975,Actuals!$D:$D,$D975,Actuals!$B:$B,EOMONTH(DATE(2024,$C975-2,1),0)),
 SUMIFS(Actuals!$F:$F,Actuals!$A:$A,$A975,Actuals!$D:$D,$D975,Actuals!$B:$B,EOMONTH(DATE(2025,$C975-3,1),0))/SUMIFS(Actuals!$F:$F,Actuals!$A:$A,$A975,Actuals!$D:$D,$D975,Actuals!$B:$B,EOMONTH(DATE(2024,$C975-3,1),0))
)</f>
        <v>1.2158492859694394</v>
      </c>
      <c r="P975" s="29">
        <f t="shared" si="90"/>
        <v>807573.66132704588</v>
      </c>
      <c r="Q975" s="2">
        <f t="shared" si="91"/>
        <v>0.30825608656519377</v>
      </c>
      <c r="R975" s="29" t="str">
        <f t="shared" si="92"/>
        <v>1 train date (May-Aug)</v>
      </c>
      <c r="S975" s="29">
        <f t="shared" si="93"/>
        <v>0.93215158223729411</v>
      </c>
      <c r="T975" s="29">
        <f t="shared" si="94"/>
        <v>625846.57231411932</v>
      </c>
      <c r="U975" s="2">
        <f t="shared" si="95"/>
        <v>1.3861182818258325E-2</v>
      </c>
    </row>
    <row r="976" spans="1:21">
      <c r="A976">
        <v>9692</v>
      </c>
      <c r="B976" s="1">
        <v>45991</v>
      </c>
      <c r="C976">
        <v>6</v>
      </c>
      <c r="D976">
        <v>24</v>
      </c>
      <c r="E976" t="s">
        <v>7</v>
      </c>
      <c r="F976" s="3">
        <v>686123.55988641584</v>
      </c>
      <c r="G976" s="3">
        <v>617290.20000000007</v>
      </c>
      <c r="H976">
        <v>5</v>
      </c>
      <c r="I976" s="3">
        <v>68833.359886415768</v>
      </c>
      <c r="J976" s="3">
        <v>68833.359886415768</v>
      </c>
      <c r="K976" s="2">
        <v>0.111508914099747</v>
      </c>
      <c r="L976" s="6">
        <v>0.111508914099747</v>
      </c>
      <c r="M976" t="s">
        <v>38</v>
      </c>
      <c r="N976">
        <f>SUMIFS(Actuals!$F:$F,Actuals!$A:$A,$A976,Actuals!$D:$D,$D976,Actuals!$B:$B,EDATE($B976,-12))</f>
        <v>664205.4</v>
      </c>
      <c r="O976">
        <f>AVERAGE(SUMIFS(Actuals!$F:$F,Actuals!$A:$A,$A976,Actuals!$D:$D,$D976,Actuals!$B:$B,EOMONTH(DATE(2025,$C976-1,1),0))/SUMIFS(Actuals!$F:$F,Actuals!$A:$A,$A976,Actuals!$D:$D,$D976,Actuals!$B:$B,EOMONTH(DATE(2024,$C976-1,1),0)),
 SUMIFS(Actuals!$F:$F,Actuals!$A:$A,$A976,Actuals!$D:$D,$D976,Actuals!$B:$B,EOMONTH(DATE(2025,$C976-2,1),0))/SUMIFS(Actuals!$F:$F,Actuals!$A:$A,$A976,Actuals!$D:$D,$D976,Actuals!$B:$B,EOMONTH(DATE(2024,$C976-2,1),0)),
 SUMIFS(Actuals!$F:$F,Actuals!$A:$A,$A976,Actuals!$D:$D,$D976,Actuals!$B:$B,EOMONTH(DATE(2025,$C976-3,1),0))/SUMIFS(Actuals!$F:$F,Actuals!$A:$A,$A976,Actuals!$D:$D,$D976,Actuals!$B:$B,EOMONTH(DATE(2024,$C976-3,1),0))
)</f>
        <v>1.1904549013443859</v>
      </c>
      <c r="P976" s="29">
        <f t="shared" si="90"/>
        <v>790706.57392940845</v>
      </c>
      <c r="Q976" s="2">
        <f t="shared" si="91"/>
        <v>0.2809316816132969</v>
      </c>
      <c r="R976" s="29" t="str">
        <f t="shared" si="92"/>
        <v>1 train date (May-Aug)</v>
      </c>
      <c r="S976" s="29">
        <f t="shared" si="93"/>
        <v>0.93215158223729411</v>
      </c>
      <c r="T976" s="29">
        <f t="shared" si="94"/>
        <v>639571.16195840738</v>
      </c>
      <c r="U976" s="2">
        <f t="shared" si="95"/>
        <v>3.6094792948936021E-2</v>
      </c>
    </row>
    <row r="977" spans="1:21">
      <c r="A977">
        <v>9692</v>
      </c>
      <c r="B977" s="1">
        <v>45991</v>
      </c>
      <c r="C977">
        <v>7</v>
      </c>
      <c r="D977">
        <v>24</v>
      </c>
      <c r="E977" t="s">
        <v>7</v>
      </c>
      <c r="F977" s="3">
        <v>607500</v>
      </c>
      <c r="G977" s="3">
        <v>617290.20000000007</v>
      </c>
      <c r="H977">
        <v>4</v>
      </c>
      <c r="I977" s="3">
        <v>-9790.2000000000698</v>
      </c>
      <c r="J977" s="3">
        <v>9790.2000000000698</v>
      </c>
      <c r="K977" s="2">
        <v>1.5859963433730299E-2</v>
      </c>
      <c r="L977" s="6">
        <v>-1.5859963433730299E-2</v>
      </c>
      <c r="M977" t="s">
        <v>38</v>
      </c>
      <c r="N977">
        <f>SUMIFS(Actuals!$F:$F,Actuals!$A:$A,$A977,Actuals!$D:$D,$D977,Actuals!$B:$B,EDATE($B977,-12))</f>
        <v>664205.4</v>
      </c>
      <c r="O977">
        <f>AVERAGE(SUMIFS(Actuals!$F:$F,Actuals!$A:$A,$A977,Actuals!$D:$D,$D977,Actuals!$B:$B,EOMONTH(DATE(2025,$C977-1,1),0))/SUMIFS(Actuals!$F:$F,Actuals!$A:$A,$A977,Actuals!$D:$D,$D977,Actuals!$B:$B,EOMONTH(DATE(2024,$C977-1,1),0)),
 SUMIFS(Actuals!$F:$F,Actuals!$A:$A,$A977,Actuals!$D:$D,$D977,Actuals!$B:$B,EOMONTH(DATE(2025,$C977-2,1),0))/SUMIFS(Actuals!$F:$F,Actuals!$A:$A,$A977,Actuals!$D:$D,$D977,Actuals!$B:$B,EOMONTH(DATE(2024,$C977-2,1),0)),
 SUMIFS(Actuals!$F:$F,Actuals!$A:$A,$A977,Actuals!$D:$D,$D977,Actuals!$B:$B,EOMONTH(DATE(2025,$C977-3,1),0))/SUMIFS(Actuals!$F:$F,Actuals!$A:$A,$A977,Actuals!$D:$D,$D977,Actuals!$B:$B,EOMONTH(DATE(2024,$C977-3,1),0))
)</f>
        <v>1.1141892212809059</v>
      </c>
      <c r="P977" s="29">
        <f t="shared" si="90"/>
        <v>740050.49739657261</v>
      </c>
      <c r="Q977" s="2">
        <f t="shared" si="91"/>
        <v>0.19886966842592435</v>
      </c>
      <c r="R977" s="29" t="str">
        <f t="shared" si="92"/>
        <v>1 train date (May-Aug)</v>
      </c>
      <c r="S977" s="29">
        <f t="shared" si="93"/>
        <v>0.93215158223729411</v>
      </c>
      <c r="T977" s="29">
        <f t="shared" si="94"/>
        <v>566282.0862091562</v>
      </c>
      <c r="U977" s="2">
        <f t="shared" si="95"/>
        <v>8.2632307771683178E-2</v>
      </c>
    </row>
    <row r="978" spans="1:21">
      <c r="A978">
        <v>9692</v>
      </c>
      <c r="B978" s="1">
        <v>45991</v>
      </c>
      <c r="C978">
        <v>8</v>
      </c>
      <c r="D978">
        <v>24</v>
      </c>
      <c r="E978" t="s">
        <v>7</v>
      </c>
      <c r="F978" s="3">
        <v>732466.35519760964</v>
      </c>
      <c r="G978" s="3">
        <v>617290.20000000007</v>
      </c>
      <c r="H978">
        <v>3</v>
      </c>
      <c r="I978" s="3">
        <v>115176.15519760957</v>
      </c>
      <c r="J978" s="3">
        <v>115176.15519760957</v>
      </c>
      <c r="K978" s="2">
        <v>0.18658348244895101</v>
      </c>
      <c r="L978" s="6">
        <v>0.18658348244895101</v>
      </c>
      <c r="M978" t="s">
        <v>38</v>
      </c>
      <c r="N978">
        <f>SUMIFS(Actuals!$F:$F,Actuals!$A:$A,$A978,Actuals!$D:$D,$D978,Actuals!$B:$B,EDATE($B978,-12))</f>
        <v>664205.4</v>
      </c>
      <c r="O978">
        <f>AVERAGE(SUMIFS(Actuals!$F:$F,Actuals!$A:$A,$A978,Actuals!$D:$D,$D978,Actuals!$B:$B,EOMONTH(DATE(2025,$C978-1,1),0))/SUMIFS(Actuals!$F:$F,Actuals!$A:$A,$A978,Actuals!$D:$D,$D978,Actuals!$B:$B,EOMONTH(DATE(2024,$C978-1,1),0)),
 SUMIFS(Actuals!$F:$F,Actuals!$A:$A,$A978,Actuals!$D:$D,$D978,Actuals!$B:$B,EOMONTH(DATE(2025,$C978-2,1),0))/SUMIFS(Actuals!$F:$F,Actuals!$A:$A,$A978,Actuals!$D:$D,$D978,Actuals!$B:$B,EOMONTH(DATE(2024,$C978-2,1),0)),
 SUMIFS(Actuals!$F:$F,Actuals!$A:$A,$A978,Actuals!$D:$D,$D978,Actuals!$B:$B,EOMONTH(DATE(2025,$C978-3,1),0))/SUMIFS(Actuals!$F:$F,Actuals!$A:$A,$A978,Actuals!$D:$D,$D978,Actuals!$B:$B,EOMONTH(DATE(2024,$C978-3,1),0))
)</f>
        <v>1.077294638758086</v>
      </c>
      <c r="P978" s="29">
        <f t="shared" si="90"/>
        <v>715544.91645417002</v>
      </c>
      <c r="Q978" s="2">
        <f t="shared" si="91"/>
        <v>0.1591710292082556</v>
      </c>
      <c r="R978" s="29" t="str">
        <f t="shared" si="92"/>
        <v>1 train date (May-Aug)</v>
      </c>
      <c r="S978" s="29">
        <f t="shared" si="93"/>
        <v>0.93215158223729411</v>
      </c>
      <c r="T978" s="29">
        <f t="shared" si="94"/>
        <v>682769.67193303572</v>
      </c>
      <c r="U978" s="2">
        <f t="shared" si="95"/>
        <v>0.10607567062142836</v>
      </c>
    </row>
    <row r="979" spans="1:21">
      <c r="A979">
        <v>9692</v>
      </c>
      <c r="B979" s="1">
        <v>45991</v>
      </c>
      <c r="C979">
        <v>9</v>
      </c>
      <c r="D979">
        <v>24</v>
      </c>
      <c r="E979" t="s">
        <v>7</v>
      </c>
      <c r="F979" s="3">
        <v>626867.76979663048</v>
      </c>
      <c r="G979" s="3">
        <v>617290.20000000007</v>
      </c>
      <c r="H979">
        <v>2</v>
      </c>
      <c r="I979" s="3">
        <v>9577.5697966304142</v>
      </c>
      <c r="J979" s="3">
        <v>9577.5697966304142</v>
      </c>
      <c r="K979" s="2">
        <v>1.55155059915586E-2</v>
      </c>
      <c r="L979" s="6">
        <v>1.55155059915586E-2</v>
      </c>
      <c r="M979" t="s">
        <v>38</v>
      </c>
      <c r="N979">
        <f>SUMIFS(Actuals!$F:$F,Actuals!$A:$A,$A979,Actuals!$D:$D,$D979,Actuals!$B:$B,EDATE($B979,-12))</f>
        <v>664205.4</v>
      </c>
      <c r="O979">
        <f>AVERAGE(SUMIFS(Actuals!$F:$F,Actuals!$A:$A,$A979,Actuals!$D:$D,$D979,Actuals!$B:$B,EOMONTH(DATE(2025,$C979-1,1),0))/SUMIFS(Actuals!$F:$F,Actuals!$A:$A,$A979,Actuals!$D:$D,$D979,Actuals!$B:$B,EOMONTH(DATE(2024,$C979-1,1),0)),
 SUMIFS(Actuals!$F:$F,Actuals!$A:$A,$A979,Actuals!$D:$D,$D979,Actuals!$B:$B,EOMONTH(DATE(2025,$C979-2,1),0))/SUMIFS(Actuals!$F:$F,Actuals!$A:$A,$A979,Actuals!$D:$D,$D979,Actuals!$B:$B,EOMONTH(DATE(2024,$C979-2,1),0)),
 SUMIFS(Actuals!$F:$F,Actuals!$A:$A,$A979,Actuals!$D:$D,$D979,Actuals!$B:$B,EOMONTH(DATE(2025,$C979-3,1),0))/SUMIFS(Actuals!$F:$F,Actuals!$A:$A,$A979,Actuals!$D:$D,$D979,Actuals!$B:$B,EOMONTH(DATE(2024,$C979-3,1),0))
)</f>
        <v>0.90766067839127951</v>
      </c>
      <c r="P979" s="29">
        <f t="shared" si="90"/>
        <v>602873.12395515118</v>
      </c>
      <c r="Q979" s="2">
        <f t="shared" si="91"/>
        <v>2.3355426742314854E-2</v>
      </c>
      <c r="R979" s="29" t="str">
        <f t="shared" si="92"/>
        <v>2 Test data (Sep-Nov)</v>
      </c>
      <c r="S979" s="29">
        <f t="shared" si="93"/>
        <v>0.93215158223729411</v>
      </c>
      <c r="T979" s="29">
        <f t="shared" si="94"/>
        <v>584335.78346949292</v>
      </c>
      <c r="U979" s="2">
        <f t="shared" si="95"/>
        <v>5.3385614303462371E-2</v>
      </c>
    </row>
    <row r="980" spans="1:21">
      <c r="A980">
        <v>9692</v>
      </c>
      <c r="B980" s="1">
        <v>45991</v>
      </c>
      <c r="C980">
        <v>10</v>
      </c>
      <c r="D980">
        <v>24</v>
      </c>
      <c r="E980" t="s">
        <v>7</v>
      </c>
      <c r="F980" s="3">
        <v>570676.19549695763</v>
      </c>
      <c r="G980" s="3">
        <v>617290.20000000007</v>
      </c>
      <c r="H980">
        <v>1</v>
      </c>
      <c r="I980" s="3">
        <v>-46614.004503042437</v>
      </c>
      <c r="J980" s="3">
        <v>46614.004503042437</v>
      </c>
      <c r="K980" s="2">
        <v>7.55139227919744E-2</v>
      </c>
      <c r="L980" s="6">
        <v>-7.55139227919744E-2</v>
      </c>
      <c r="M980" t="s">
        <v>38</v>
      </c>
      <c r="N980">
        <f>SUMIFS(Actuals!$F:$F,Actuals!$A:$A,$A980,Actuals!$D:$D,$D980,Actuals!$B:$B,EDATE($B980,-12))</f>
        <v>664205.4</v>
      </c>
      <c r="O980">
        <f>AVERAGE(SUMIFS(Actuals!$F:$F,Actuals!$A:$A,$A980,Actuals!$D:$D,$D980,Actuals!$B:$B,EOMONTH(DATE(2025,$C980-1,1),0))/SUMIFS(Actuals!$F:$F,Actuals!$A:$A,$A980,Actuals!$D:$D,$D980,Actuals!$B:$B,EOMONTH(DATE(2024,$C980-1,1),0)),
 SUMIFS(Actuals!$F:$F,Actuals!$A:$A,$A980,Actuals!$D:$D,$D980,Actuals!$B:$B,EOMONTH(DATE(2025,$C980-2,1),0))/SUMIFS(Actuals!$F:$F,Actuals!$A:$A,$A980,Actuals!$D:$D,$D980,Actuals!$B:$B,EOMONTH(DATE(2024,$C980-2,1),0)),
 SUMIFS(Actuals!$F:$F,Actuals!$A:$A,$A980,Actuals!$D:$D,$D980,Actuals!$B:$B,EOMONTH(DATE(2025,$C980-3,1),0))/SUMIFS(Actuals!$F:$F,Actuals!$A:$A,$A980,Actuals!$D:$D,$D980,Actuals!$B:$B,EOMONTH(DATE(2024,$C980-3,1),0))
)</f>
        <v>0.82303427422319586</v>
      </c>
      <c r="P980" s="29">
        <f t="shared" si="90"/>
        <v>546663.80932412751</v>
      </c>
      <c r="Q980" s="2">
        <f t="shared" si="91"/>
        <v>0.1144135945716821</v>
      </c>
      <c r="R980" s="29" t="str">
        <f t="shared" si="92"/>
        <v>2 Test data (Sep-Nov)</v>
      </c>
      <c r="S980" s="29">
        <f t="shared" si="93"/>
        <v>0.93215158223729411</v>
      </c>
      <c r="T980" s="29">
        <f t="shared" si="94"/>
        <v>531956.7185776484</v>
      </c>
      <c r="U980" s="2">
        <f t="shared" si="95"/>
        <v>0.13823884037418974</v>
      </c>
    </row>
    <row r="981" spans="1:21">
      <c r="A981">
        <v>9692</v>
      </c>
      <c r="B981" s="1">
        <v>45991</v>
      </c>
      <c r="C981">
        <v>11</v>
      </c>
      <c r="D981">
        <v>24</v>
      </c>
      <c r="E981" t="s">
        <v>7</v>
      </c>
      <c r="F981" s="3">
        <v>615876.30000000005</v>
      </c>
      <c r="G981" s="3">
        <v>617290.20000000007</v>
      </c>
      <c r="H981">
        <v>0</v>
      </c>
      <c r="I981" s="3">
        <v>-1413.9000000000233</v>
      </c>
      <c r="J981" s="3">
        <v>1413.9000000000233</v>
      </c>
      <c r="K981" s="2">
        <v>2.2904948110305701E-3</v>
      </c>
      <c r="L981" s="6">
        <v>-2.2904948110305701E-3</v>
      </c>
      <c r="M981" t="s">
        <v>38</v>
      </c>
      <c r="N981">
        <f>SUMIFS(Actuals!$F:$F,Actuals!$A:$A,$A981,Actuals!$D:$D,$D981,Actuals!$B:$B,EDATE($B981,-12))</f>
        <v>664205.4</v>
      </c>
      <c r="O981">
        <f>AVERAGE(SUMIFS(Actuals!$F:$F,Actuals!$A:$A,$A981,Actuals!$D:$D,$D981,Actuals!$B:$B,EOMONTH(DATE(2025,$C981-1,1),0))/SUMIFS(Actuals!$F:$F,Actuals!$A:$A,$A981,Actuals!$D:$D,$D981,Actuals!$B:$B,EOMONTH(DATE(2024,$C981-1,1),0)),
 SUMIFS(Actuals!$F:$F,Actuals!$A:$A,$A981,Actuals!$D:$D,$D981,Actuals!$B:$B,EOMONTH(DATE(2025,$C981-2,1),0))/SUMIFS(Actuals!$F:$F,Actuals!$A:$A,$A981,Actuals!$D:$D,$D981,Actuals!$B:$B,EOMONTH(DATE(2024,$C981-2,1),0)),
 SUMIFS(Actuals!$F:$F,Actuals!$A:$A,$A981,Actuals!$D:$D,$D981,Actuals!$B:$B,EOMONTH(DATE(2025,$C981-3,1),0))/SUMIFS(Actuals!$F:$F,Actuals!$A:$A,$A981,Actuals!$D:$D,$D981,Actuals!$B:$B,EOMONTH(DATE(2024,$C981-3,1),0))
)</f>
        <v>0.95883322753952982</v>
      </c>
      <c r="P981" s="29">
        <f t="shared" si="90"/>
        <v>636862.20743118448</v>
      </c>
      <c r="Q981" s="2">
        <f t="shared" si="91"/>
        <v>3.1706331043623248E-2</v>
      </c>
      <c r="R981" s="29" t="str">
        <f t="shared" si="92"/>
        <v>2 Test data (Sep-Nov)</v>
      </c>
      <c r="S981" s="29">
        <f t="shared" si="93"/>
        <v>0.93215158223729411</v>
      </c>
      <c r="T981" s="29">
        <f t="shared" si="94"/>
        <v>574090.06750745047</v>
      </c>
      <c r="U981" s="2">
        <f t="shared" si="95"/>
        <v>6.9983506124914344E-2</v>
      </c>
    </row>
    <row r="982" spans="1:21">
      <c r="A982">
        <v>9700</v>
      </c>
      <c r="B982" s="1">
        <v>45808</v>
      </c>
      <c r="C982">
        <v>5</v>
      </c>
      <c r="D982">
        <v>24</v>
      </c>
      <c r="E982" t="s">
        <v>7</v>
      </c>
      <c r="F982" s="3">
        <v>947397.80700000003</v>
      </c>
      <c r="G982" s="3">
        <v>968479.20000000007</v>
      </c>
      <c r="H982">
        <v>0</v>
      </c>
      <c r="I982" s="3">
        <v>-21081.39300000004</v>
      </c>
      <c r="J982" s="3">
        <v>21081.39300000004</v>
      </c>
      <c r="K982" s="2">
        <v>2.1767522730483001E-2</v>
      </c>
      <c r="L982" s="6">
        <v>-2.1767522730483001E-2</v>
      </c>
      <c r="M982" t="s">
        <v>40</v>
      </c>
      <c r="N982">
        <f>SUMIFS(Actuals!$F:$F,Actuals!$A:$A,$A982,Actuals!$D:$D,$D982,Actuals!$B:$B,EDATE($B982,-12))</f>
        <v>1003438.8</v>
      </c>
      <c r="O982">
        <f>AVERAGE(SUMIFS(Actuals!$F:$F,Actuals!$A:$A,$A982,Actuals!$D:$D,$D982,Actuals!$B:$B,EOMONTH(DATE(2025,$C982-1,1),0))/SUMIFS(Actuals!$F:$F,Actuals!$A:$A,$A982,Actuals!$D:$D,$D982,Actuals!$B:$B,EOMONTH(DATE(2024,$C982-1,1),0)),
 SUMIFS(Actuals!$F:$F,Actuals!$A:$A,$A982,Actuals!$D:$D,$D982,Actuals!$B:$B,EOMONTH(DATE(2025,$C982-2,1),0))/SUMIFS(Actuals!$F:$F,Actuals!$A:$A,$A982,Actuals!$D:$D,$D982,Actuals!$B:$B,EOMONTH(DATE(2024,$C982-2,1),0)),
 SUMIFS(Actuals!$F:$F,Actuals!$A:$A,$A982,Actuals!$D:$D,$D982,Actuals!$B:$B,EOMONTH(DATE(2025,$C982-3,1),0))/SUMIFS(Actuals!$F:$F,Actuals!$A:$A,$A982,Actuals!$D:$D,$D982,Actuals!$B:$B,EOMONTH(DATE(2024,$C982-3,1),0))
)</f>
        <v>1.0665461666367193</v>
      </c>
      <c r="P982" s="29">
        <f t="shared" si="90"/>
        <v>1070213.8055945497</v>
      </c>
      <c r="Q982" s="2">
        <f t="shared" si="91"/>
        <v>0.10504573107460612</v>
      </c>
      <c r="R982" s="29" t="str">
        <f t="shared" si="92"/>
        <v>1 train date (May-Aug)</v>
      </c>
      <c r="S982" s="29">
        <f t="shared" si="93"/>
        <v>1.0247686841986505</v>
      </c>
      <c r="T982" s="29">
        <f t="shared" si="94"/>
        <v>970863.60409207712</v>
      </c>
      <c r="U982" s="2">
        <f t="shared" si="95"/>
        <v>2.4620085718692246E-3</v>
      </c>
    </row>
    <row r="983" spans="1:21">
      <c r="A983">
        <v>9700</v>
      </c>
      <c r="B983" s="1">
        <v>45838</v>
      </c>
      <c r="C983">
        <v>5</v>
      </c>
      <c r="D983">
        <v>24</v>
      </c>
      <c r="E983" t="s">
        <v>7</v>
      </c>
      <c r="F983" s="3">
        <v>942660.81796500005</v>
      </c>
      <c r="G983" s="3">
        <v>905852.70000000007</v>
      </c>
      <c r="H983">
        <v>1</v>
      </c>
      <c r="I983" s="3">
        <v>36808.117964999983</v>
      </c>
      <c r="J983" s="3">
        <v>36808.117964999983</v>
      </c>
      <c r="K983" s="2">
        <v>4.0633668106304699E-2</v>
      </c>
      <c r="L983" s="6">
        <v>4.0633668106304699E-2</v>
      </c>
      <c r="M983" t="s">
        <v>40</v>
      </c>
      <c r="N983">
        <f>SUMIFS(Actuals!$F:$F,Actuals!$A:$A,$A983,Actuals!$D:$D,$D983,Actuals!$B:$B,EDATE($B983,-12))</f>
        <v>924457.5</v>
      </c>
      <c r="O983">
        <f>AVERAGE(SUMIFS(Actuals!$F:$F,Actuals!$A:$A,$A983,Actuals!$D:$D,$D983,Actuals!$B:$B,EOMONTH(DATE(2025,$C983-1,1),0))/SUMIFS(Actuals!$F:$F,Actuals!$A:$A,$A983,Actuals!$D:$D,$D983,Actuals!$B:$B,EOMONTH(DATE(2024,$C983-1,1),0)),
 SUMIFS(Actuals!$F:$F,Actuals!$A:$A,$A983,Actuals!$D:$D,$D983,Actuals!$B:$B,EOMONTH(DATE(2025,$C983-2,1),0))/SUMIFS(Actuals!$F:$F,Actuals!$A:$A,$A983,Actuals!$D:$D,$D983,Actuals!$B:$B,EOMONTH(DATE(2024,$C983-2,1),0)),
 SUMIFS(Actuals!$F:$F,Actuals!$A:$A,$A983,Actuals!$D:$D,$D983,Actuals!$B:$B,EOMONTH(DATE(2025,$C983-3,1),0))/SUMIFS(Actuals!$F:$F,Actuals!$A:$A,$A983,Actuals!$D:$D,$D983,Actuals!$B:$B,EOMONTH(DATE(2024,$C983-3,1),0))
)</f>
        <v>1.0665461666367193</v>
      </c>
      <c r="P983" s="29">
        <f t="shared" si="90"/>
        <v>985976.60284356494</v>
      </c>
      <c r="Q983" s="2">
        <f t="shared" si="91"/>
        <v>8.8451359524086934E-2</v>
      </c>
      <c r="R983" s="29" t="str">
        <f t="shared" si="92"/>
        <v>1 train date (May-Aug)</v>
      </c>
      <c r="S983" s="29">
        <f t="shared" si="93"/>
        <v>1.0247686841986505</v>
      </c>
      <c r="T983" s="29">
        <f t="shared" si="94"/>
        <v>966009.28607161669</v>
      </c>
      <c r="U983" s="2">
        <f t="shared" si="95"/>
        <v>6.6408794798112999E-2</v>
      </c>
    </row>
    <row r="984" spans="1:21">
      <c r="A984">
        <v>9700</v>
      </c>
      <c r="B984" s="1">
        <v>45838</v>
      </c>
      <c r="C984">
        <v>6</v>
      </c>
      <c r="D984">
        <v>24</v>
      </c>
      <c r="E984" t="s">
        <v>7</v>
      </c>
      <c r="F984" s="3">
        <v>951390</v>
      </c>
      <c r="G984" s="3">
        <v>905852.70000000007</v>
      </c>
      <c r="H984">
        <v>0</v>
      </c>
      <c r="I984" s="3">
        <v>45537.29999999993</v>
      </c>
      <c r="J984" s="3">
        <v>45537.29999999993</v>
      </c>
      <c r="K984" s="2">
        <v>5.0270093581439801E-2</v>
      </c>
      <c r="L984" s="6">
        <v>5.0270093581439801E-2</v>
      </c>
      <c r="M984" t="s">
        <v>40</v>
      </c>
      <c r="N984">
        <f>SUMIFS(Actuals!$F:$F,Actuals!$A:$A,$A984,Actuals!$D:$D,$D984,Actuals!$B:$B,EDATE($B984,-12))</f>
        <v>924457.5</v>
      </c>
      <c r="O984">
        <f>AVERAGE(SUMIFS(Actuals!$F:$F,Actuals!$A:$A,$A984,Actuals!$D:$D,$D984,Actuals!$B:$B,EOMONTH(DATE(2025,$C984-1,1),0))/SUMIFS(Actuals!$F:$F,Actuals!$A:$A,$A984,Actuals!$D:$D,$D984,Actuals!$B:$B,EOMONTH(DATE(2024,$C984-1,1),0)),
 SUMIFS(Actuals!$F:$F,Actuals!$A:$A,$A984,Actuals!$D:$D,$D984,Actuals!$B:$B,EOMONTH(DATE(2025,$C984-2,1),0))/SUMIFS(Actuals!$F:$F,Actuals!$A:$A,$A984,Actuals!$D:$D,$D984,Actuals!$B:$B,EOMONTH(DATE(2024,$C984-2,1),0)),
 SUMIFS(Actuals!$F:$F,Actuals!$A:$A,$A984,Actuals!$D:$D,$D984,Actuals!$B:$B,EOMONTH(DATE(2025,$C984-3,1),0))/SUMIFS(Actuals!$F:$F,Actuals!$A:$A,$A984,Actuals!$D:$D,$D984,Actuals!$B:$B,EOMONTH(DATE(2024,$C984-3,1),0))
)</f>
        <v>1.0420162750294539</v>
      </c>
      <c r="P984" s="29">
        <f t="shared" si="90"/>
        <v>963299.76057304139</v>
      </c>
      <c r="Q984" s="2">
        <f t="shared" si="91"/>
        <v>6.3417662245794842E-2</v>
      </c>
      <c r="R984" s="29" t="str">
        <f t="shared" si="92"/>
        <v>1 train date (May-Aug)</v>
      </c>
      <c r="S984" s="29">
        <f t="shared" si="93"/>
        <v>1.0247686841986505</v>
      </c>
      <c r="T984" s="29">
        <f t="shared" si="94"/>
        <v>974954.6784597541</v>
      </c>
      <c r="U984" s="2">
        <f t="shared" si="95"/>
        <v>7.6283901852645608E-2</v>
      </c>
    </row>
    <row r="985" spans="1:21">
      <c r="A985">
        <v>9700</v>
      </c>
      <c r="B985" s="1">
        <v>45869</v>
      </c>
      <c r="C985">
        <v>5</v>
      </c>
      <c r="D985">
        <v>24</v>
      </c>
      <c r="E985" t="s">
        <v>7</v>
      </c>
      <c r="F985" s="3">
        <v>937947.51387517503</v>
      </c>
      <c r="G985" s="3">
        <v>999405</v>
      </c>
      <c r="H985">
        <v>2</v>
      </c>
      <c r="I985" s="3">
        <v>-61457.486124824965</v>
      </c>
      <c r="J985" s="3">
        <v>61457.486124824965</v>
      </c>
      <c r="K985" s="2">
        <v>6.1494075099509202E-2</v>
      </c>
      <c r="L985" s="6">
        <v>-6.1494075099509202E-2</v>
      </c>
      <c r="M985" t="s">
        <v>40</v>
      </c>
      <c r="N985">
        <f>SUMIFS(Actuals!$F:$F,Actuals!$A:$A,$A985,Actuals!$D:$D,$D985,Actuals!$B:$B,EDATE($B985,-12))</f>
        <v>862752.6</v>
      </c>
      <c r="O985">
        <f>AVERAGE(SUMIFS(Actuals!$F:$F,Actuals!$A:$A,$A985,Actuals!$D:$D,$D985,Actuals!$B:$B,EOMONTH(DATE(2025,$C985-1,1),0))/SUMIFS(Actuals!$F:$F,Actuals!$A:$A,$A985,Actuals!$D:$D,$D985,Actuals!$B:$B,EOMONTH(DATE(2024,$C985-1,1),0)),
 SUMIFS(Actuals!$F:$F,Actuals!$A:$A,$A985,Actuals!$D:$D,$D985,Actuals!$B:$B,EOMONTH(DATE(2025,$C985-2,1),0))/SUMIFS(Actuals!$F:$F,Actuals!$A:$A,$A985,Actuals!$D:$D,$D985,Actuals!$B:$B,EOMONTH(DATE(2024,$C985-2,1),0)),
 SUMIFS(Actuals!$F:$F,Actuals!$A:$A,$A985,Actuals!$D:$D,$D985,Actuals!$B:$B,EOMONTH(DATE(2025,$C985-3,1),0))/SUMIFS(Actuals!$F:$F,Actuals!$A:$A,$A985,Actuals!$D:$D,$D985,Actuals!$B:$B,EOMONTH(DATE(2024,$C985-3,1),0))
)</f>
        <v>1.0665461666367193</v>
      </c>
      <c r="P985" s="29">
        <f t="shared" si="90"/>
        <v>920165.47828586283</v>
      </c>
      <c r="Q985" s="2">
        <f t="shared" si="91"/>
        <v>7.9286697299030096E-2</v>
      </c>
      <c r="R985" s="29" t="str">
        <f t="shared" si="92"/>
        <v>1 train date (May-Aug)</v>
      </c>
      <c r="S985" s="29">
        <f t="shared" si="93"/>
        <v>1.0247686841986505</v>
      </c>
      <c r="T985" s="29">
        <f t="shared" si="94"/>
        <v>961179.23964125861</v>
      </c>
      <c r="U985" s="2">
        <f t="shared" si="95"/>
        <v>3.8248518227086505E-2</v>
      </c>
    </row>
    <row r="986" spans="1:21">
      <c r="A986">
        <v>9700</v>
      </c>
      <c r="B986" s="1">
        <v>45869</v>
      </c>
      <c r="C986">
        <v>6</v>
      </c>
      <c r="D986">
        <v>24</v>
      </c>
      <c r="E986" t="s">
        <v>7</v>
      </c>
      <c r="F986" s="3">
        <v>944254.57500000007</v>
      </c>
      <c r="G986" s="3">
        <v>999405</v>
      </c>
      <c r="H986">
        <v>1</v>
      </c>
      <c r="I986" s="3">
        <v>-55150.42499999993</v>
      </c>
      <c r="J986" s="3">
        <v>55150.42499999993</v>
      </c>
      <c r="K986" s="2">
        <v>5.5183259039128199E-2</v>
      </c>
      <c r="L986" s="6">
        <v>-5.5183259039128199E-2</v>
      </c>
      <c r="M986" t="s">
        <v>40</v>
      </c>
      <c r="N986">
        <f>SUMIFS(Actuals!$F:$F,Actuals!$A:$A,$A986,Actuals!$D:$D,$D986,Actuals!$B:$B,EDATE($B986,-12))</f>
        <v>862752.6</v>
      </c>
      <c r="O986">
        <f>AVERAGE(SUMIFS(Actuals!$F:$F,Actuals!$A:$A,$A986,Actuals!$D:$D,$D986,Actuals!$B:$B,EOMONTH(DATE(2025,$C986-1,1),0))/SUMIFS(Actuals!$F:$F,Actuals!$A:$A,$A986,Actuals!$D:$D,$D986,Actuals!$B:$B,EOMONTH(DATE(2024,$C986-1,1),0)),
 SUMIFS(Actuals!$F:$F,Actuals!$A:$A,$A986,Actuals!$D:$D,$D986,Actuals!$B:$B,EOMONTH(DATE(2025,$C986-2,1),0))/SUMIFS(Actuals!$F:$F,Actuals!$A:$A,$A986,Actuals!$D:$D,$D986,Actuals!$B:$B,EOMONTH(DATE(2024,$C986-2,1),0)),
 SUMIFS(Actuals!$F:$F,Actuals!$A:$A,$A986,Actuals!$D:$D,$D986,Actuals!$B:$B,EOMONTH(DATE(2025,$C986-3,1),0))/SUMIFS(Actuals!$F:$F,Actuals!$A:$A,$A986,Actuals!$D:$D,$D986,Actuals!$B:$B,EOMONTH(DATE(2024,$C986-3,1),0))
)</f>
        <v>1.0420162750294539</v>
      </c>
      <c r="P986" s="29">
        <f t="shared" si="90"/>
        <v>899002.2505239764</v>
      </c>
      <c r="Q986" s="2">
        <f t="shared" si="91"/>
        <v>0.10046252467820713</v>
      </c>
      <c r="R986" s="29" t="str">
        <f t="shared" si="92"/>
        <v>1 train date (May-Aug)</v>
      </c>
      <c r="S986" s="29">
        <f t="shared" si="93"/>
        <v>1.0247686841986505</v>
      </c>
      <c r="T986" s="29">
        <f t="shared" si="94"/>
        <v>967642.51837130601</v>
      </c>
      <c r="U986" s="2">
        <f t="shared" si="95"/>
        <v>3.1781391556670209E-2</v>
      </c>
    </row>
    <row r="987" spans="1:21">
      <c r="A987">
        <v>9700</v>
      </c>
      <c r="B987" s="1">
        <v>45869</v>
      </c>
      <c r="C987">
        <v>7</v>
      </c>
      <c r="D987">
        <v>24</v>
      </c>
      <c r="E987" t="s">
        <v>7</v>
      </c>
      <c r="F987" s="3">
        <v>908117.33175000001</v>
      </c>
      <c r="G987" s="3">
        <v>999405</v>
      </c>
      <c r="H987">
        <v>0</v>
      </c>
      <c r="I987" s="3">
        <v>-91287.668249999988</v>
      </c>
      <c r="J987" s="3">
        <v>91287.668249999988</v>
      </c>
      <c r="K987" s="2">
        <v>9.1342016749966198E-2</v>
      </c>
      <c r="L987" s="6">
        <v>-9.1342016749966198E-2</v>
      </c>
      <c r="M987" t="s">
        <v>40</v>
      </c>
      <c r="N987">
        <f>SUMIFS(Actuals!$F:$F,Actuals!$A:$A,$A987,Actuals!$D:$D,$D987,Actuals!$B:$B,EDATE($B987,-12))</f>
        <v>862752.6</v>
      </c>
      <c r="O987">
        <f>AVERAGE(SUMIFS(Actuals!$F:$F,Actuals!$A:$A,$A987,Actuals!$D:$D,$D987,Actuals!$B:$B,EOMONTH(DATE(2025,$C987-1,1),0))/SUMIFS(Actuals!$F:$F,Actuals!$A:$A,$A987,Actuals!$D:$D,$D987,Actuals!$B:$B,EOMONTH(DATE(2024,$C987-1,1),0)),
 SUMIFS(Actuals!$F:$F,Actuals!$A:$A,$A987,Actuals!$D:$D,$D987,Actuals!$B:$B,EOMONTH(DATE(2025,$C987-2,1),0))/SUMIFS(Actuals!$F:$F,Actuals!$A:$A,$A987,Actuals!$D:$D,$D987,Actuals!$B:$B,EOMONTH(DATE(2024,$C987-2,1),0)),
 SUMIFS(Actuals!$F:$F,Actuals!$A:$A,$A987,Actuals!$D:$D,$D987,Actuals!$B:$B,EOMONTH(DATE(2025,$C987-3,1),0))/SUMIFS(Actuals!$F:$F,Actuals!$A:$A,$A987,Actuals!$D:$D,$D987,Actuals!$B:$B,EOMONTH(DATE(2024,$C987-3,1),0))
)</f>
        <v>1.0277293018329761</v>
      </c>
      <c r="P987" s="29">
        <f t="shared" si="90"/>
        <v>886676.12725258479</v>
      </c>
      <c r="Q987" s="2">
        <f t="shared" si="91"/>
        <v>0.11279598635929899</v>
      </c>
      <c r="R987" s="29" t="str">
        <f t="shared" si="92"/>
        <v>1 train date (May-Aug)</v>
      </c>
      <c r="S987" s="29">
        <f t="shared" si="93"/>
        <v>1.0247686841986505</v>
      </c>
      <c r="T987" s="29">
        <f t="shared" si="94"/>
        <v>930610.2031554369</v>
      </c>
      <c r="U987" s="2">
        <f t="shared" si="95"/>
        <v>6.8835754118263467E-2</v>
      </c>
    </row>
    <row r="988" spans="1:21">
      <c r="A988">
        <v>9700</v>
      </c>
      <c r="B988" s="1">
        <v>45900</v>
      </c>
      <c r="C988">
        <v>5</v>
      </c>
      <c r="D988">
        <v>24</v>
      </c>
      <c r="E988" t="s">
        <v>7</v>
      </c>
      <c r="F988" s="3">
        <v>933257.77630579914</v>
      </c>
      <c r="G988" s="3">
        <v>953541</v>
      </c>
      <c r="H988">
        <v>3</v>
      </c>
      <c r="I988" s="3">
        <v>-20283.22369420086</v>
      </c>
      <c r="J988" s="3">
        <v>20283.22369420086</v>
      </c>
      <c r="K988" s="2">
        <v>2.1271475158594001E-2</v>
      </c>
      <c r="L988" s="6">
        <v>-2.1271475158594001E-2</v>
      </c>
      <c r="M988" t="s">
        <v>40</v>
      </c>
      <c r="N988">
        <f>SUMIFS(Actuals!$F:$F,Actuals!$A:$A,$A988,Actuals!$D:$D,$D988,Actuals!$B:$B,EDATE($B988,-12))</f>
        <v>942054.3</v>
      </c>
      <c r="O988">
        <f>AVERAGE(SUMIFS(Actuals!$F:$F,Actuals!$A:$A,$A988,Actuals!$D:$D,$D988,Actuals!$B:$B,EOMONTH(DATE(2025,$C988-1,1),0))/SUMIFS(Actuals!$F:$F,Actuals!$A:$A,$A988,Actuals!$D:$D,$D988,Actuals!$B:$B,EOMONTH(DATE(2024,$C988-1,1),0)),
 SUMIFS(Actuals!$F:$F,Actuals!$A:$A,$A988,Actuals!$D:$D,$D988,Actuals!$B:$B,EOMONTH(DATE(2025,$C988-2,1),0))/SUMIFS(Actuals!$F:$F,Actuals!$A:$A,$A988,Actuals!$D:$D,$D988,Actuals!$B:$B,EOMONTH(DATE(2024,$C988-2,1),0)),
 SUMIFS(Actuals!$F:$F,Actuals!$A:$A,$A988,Actuals!$D:$D,$D988,Actuals!$B:$B,EOMONTH(DATE(2025,$C988-3,1),0))/SUMIFS(Actuals!$F:$F,Actuals!$A:$A,$A988,Actuals!$D:$D,$D988,Actuals!$B:$B,EOMONTH(DATE(2024,$C988-3,1),0))
)</f>
        <v>1.0665461666367193</v>
      </c>
      <c r="P988" s="29">
        <f t="shared" si="90"/>
        <v>1004744.402428638</v>
      </c>
      <c r="Q988" s="2">
        <f t="shared" si="91"/>
        <v>5.3698165499583089E-2</v>
      </c>
      <c r="R988" s="29" t="str">
        <f t="shared" si="92"/>
        <v>1 train date (May-Aug)</v>
      </c>
      <c r="S988" s="29">
        <f t="shared" si="93"/>
        <v>1.0247686841986505</v>
      </c>
      <c r="T988" s="29">
        <f t="shared" si="94"/>
        <v>956373.34344305226</v>
      </c>
      <c r="U988" s="2">
        <f t="shared" si="95"/>
        <v>2.9703425894138389E-3</v>
      </c>
    </row>
    <row r="989" spans="1:21">
      <c r="A989">
        <v>9700</v>
      </c>
      <c r="B989" s="1">
        <v>45900</v>
      </c>
      <c r="C989">
        <v>6</v>
      </c>
      <c r="D989">
        <v>24</v>
      </c>
      <c r="E989" t="s">
        <v>7</v>
      </c>
      <c r="F989" s="3">
        <v>937172.66568750003</v>
      </c>
      <c r="G989" s="3">
        <v>953541</v>
      </c>
      <c r="H989">
        <v>2</v>
      </c>
      <c r="I989" s="3">
        <v>-16368.334312499966</v>
      </c>
      <c r="J989" s="3">
        <v>16368.334312499966</v>
      </c>
      <c r="K989" s="2">
        <v>1.7165842174064801E-2</v>
      </c>
      <c r="L989" s="6">
        <v>-1.7165842174064801E-2</v>
      </c>
      <c r="M989" t="s">
        <v>40</v>
      </c>
      <c r="N989">
        <f>SUMIFS(Actuals!$F:$F,Actuals!$A:$A,$A989,Actuals!$D:$D,$D989,Actuals!$B:$B,EDATE($B989,-12))</f>
        <v>942054.3</v>
      </c>
      <c r="O989">
        <f>AVERAGE(SUMIFS(Actuals!$F:$F,Actuals!$A:$A,$A989,Actuals!$D:$D,$D989,Actuals!$B:$B,EOMONTH(DATE(2025,$C989-1,1),0))/SUMIFS(Actuals!$F:$F,Actuals!$A:$A,$A989,Actuals!$D:$D,$D989,Actuals!$B:$B,EOMONTH(DATE(2024,$C989-1,1),0)),
 SUMIFS(Actuals!$F:$F,Actuals!$A:$A,$A989,Actuals!$D:$D,$D989,Actuals!$B:$B,EOMONTH(DATE(2025,$C989-2,1),0))/SUMIFS(Actuals!$F:$F,Actuals!$A:$A,$A989,Actuals!$D:$D,$D989,Actuals!$B:$B,EOMONTH(DATE(2024,$C989-2,1),0)),
 SUMIFS(Actuals!$F:$F,Actuals!$A:$A,$A989,Actuals!$D:$D,$D989,Actuals!$B:$B,EOMONTH(DATE(2025,$C989-3,1),0))/SUMIFS(Actuals!$F:$F,Actuals!$A:$A,$A989,Actuals!$D:$D,$D989,Actuals!$B:$B,EOMONTH(DATE(2024,$C989-3,1),0))
)</f>
        <v>1.0420162750294539</v>
      </c>
      <c r="P989" s="29">
        <f t="shared" si="90"/>
        <v>981635.91256147972</v>
      </c>
      <c r="Q989" s="2">
        <f t="shared" si="91"/>
        <v>2.9463769844694378E-2</v>
      </c>
      <c r="R989" s="29" t="str">
        <f t="shared" si="92"/>
        <v>1 train date (May-Aug)</v>
      </c>
      <c r="S989" s="29">
        <f t="shared" si="93"/>
        <v>1.0247686841986505</v>
      </c>
      <c r="T989" s="29">
        <f t="shared" si="94"/>
        <v>960385.19948352117</v>
      </c>
      <c r="U989" s="2">
        <f t="shared" si="95"/>
        <v>7.1776667007723491E-3</v>
      </c>
    </row>
    <row r="990" spans="1:21">
      <c r="A990">
        <v>9700</v>
      </c>
      <c r="B990" s="1">
        <v>45900</v>
      </c>
      <c r="C990">
        <v>7</v>
      </c>
      <c r="D990">
        <v>24</v>
      </c>
      <c r="E990" t="s">
        <v>7</v>
      </c>
      <c r="F990" s="3">
        <v>910387.62507937488</v>
      </c>
      <c r="G990" s="3">
        <v>953541</v>
      </c>
      <c r="H990">
        <v>1</v>
      </c>
      <c r="I990" s="3">
        <v>-43153.374920625123</v>
      </c>
      <c r="J990" s="3">
        <v>43153.374920625123</v>
      </c>
      <c r="K990" s="2">
        <v>4.5255919693673499E-2</v>
      </c>
      <c r="L990" s="6">
        <v>-4.5255919693673499E-2</v>
      </c>
      <c r="M990" t="s">
        <v>40</v>
      </c>
      <c r="N990">
        <f>SUMIFS(Actuals!$F:$F,Actuals!$A:$A,$A990,Actuals!$D:$D,$D990,Actuals!$B:$B,EDATE($B990,-12))</f>
        <v>942054.3</v>
      </c>
      <c r="O990">
        <f>AVERAGE(SUMIFS(Actuals!$F:$F,Actuals!$A:$A,$A990,Actuals!$D:$D,$D990,Actuals!$B:$B,EOMONTH(DATE(2025,$C990-1,1),0))/SUMIFS(Actuals!$F:$F,Actuals!$A:$A,$A990,Actuals!$D:$D,$D990,Actuals!$B:$B,EOMONTH(DATE(2024,$C990-1,1),0)),
 SUMIFS(Actuals!$F:$F,Actuals!$A:$A,$A990,Actuals!$D:$D,$D990,Actuals!$B:$B,EOMONTH(DATE(2025,$C990-2,1),0))/SUMIFS(Actuals!$F:$F,Actuals!$A:$A,$A990,Actuals!$D:$D,$D990,Actuals!$B:$B,EOMONTH(DATE(2024,$C990-2,1),0)),
 SUMIFS(Actuals!$F:$F,Actuals!$A:$A,$A990,Actuals!$D:$D,$D990,Actuals!$B:$B,EOMONTH(DATE(2025,$C990-3,1),0))/SUMIFS(Actuals!$F:$F,Actuals!$A:$A,$A990,Actuals!$D:$D,$D990,Actuals!$B:$B,EOMONTH(DATE(2024,$C990-3,1),0))
)</f>
        <v>1.0277293018329761</v>
      </c>
      <c r="P990" s="29">
        <f t="shared" si="90"/>
        <v>968176.80802775302</v>
      </c>
      <c r="Q990" s="2">
        <f t="shared" si="91"/>
        <v>1.5348902698209122E-2</v>
      </c>
      <c r="R990" s="29" t="str">
        <f t="shared" si="92"/>
        <v>1 train date (May-Aug)</v>
      </c>
      <c r="S990" s="29">
        <f t="shared" si="93"/>
        <v>1.0247686841986505</v>
      </c>
      <c r="T990" s="29">
        <f t="shared" si="94"/>
        <v>932936.72866332543</v>
      </c>
      <c r="U990" s="2">
        <f t="shared" si="95"/>
        <v>2.1608165078035001E-2</v>
      </c>
    </row>
    <row r="991" spans="1:21">
      <c r="A991">
        <v>9700</v>
      </c>
      <c r="B991" s="1">
        <v>45900</v>
      </c>
      <c r="C991">
        <v>8</v>
      </c>
      <c r="D991">
        <v>24</v>
      </c>
      <c r="E991" t="s">
        <v>7</v>
      </c>
      <c r="F991" s="3">
        <v>968735.04448832746</v>
      </c>
      <c r="G991" s="3">
        <v>953541</v>
      </c>
      <c r="H991">
        <v>0</v>
      </c>
      <c r="I991" s="3">
        <v>15194.044488327461</v>
      </c>
      <c r="J991" s="3">
        <v>15194.044488327461</v>
      </c>
      <c r="K991" s="2">
        <v>1.59343378924739E-2</v>
      </c>
      <c r="L991" s="6">
        <v>1.59343378924739E-2</v>
      </c>
      <c r="M991" t="s">
        <v>40</v>
      </c>
      <c r="N991">
        <f>SUMIFS(Actuals!$F:$F,Actuals!$A:$A,$A991,Actuals!$D:$D,$D991,Actuals!$B:$B,EDATE($B991,-12))</f>
        <v>942054.3</v>
      </c>
      <c r="O991">
        <f>AVERAGE(SUMIFS(Actuals!$F:$F,Actuals!$A:$A,$A991,Actuals!$D:$D,$D991,Actuals!$B:$B,EOMONTH(DATE(2025,$C991-1,1),0))/SUMIFS(Actuals!$F:$F,Actuals!$A:$A,$A991,Actuals!$D:$D,$D991,Actuals!$B:$B,EOMONTH(DATE(2024,$C991-1,1),0)),
 SUMIFS(Actuals!$F:$F,Actuals!$A:$A,$A991,Actuals!$D:$D,$D991,Actuals!$B:$B,EOMONTH(DATE(2025,$C991-2,1),0))/SUMIFS(Actuals!$F:$F,Actuals!$A:$A,$A991,Actuals!$D:$D,$D991,Actuals!$B:$B,EOMONTH(DATE(2024,$C991-2,1),0)),
 SUMIFS(Actuals!$F:$F,Actuals!$A:$A,$A991,Actuals!$D:$D,$D991,Actuals!$B:$B,EOMONTH(DATE(2025,$C991-3,1),0))/SUMIFS(Actuals!$F:$F,Actuals!$A:$A,$A991,Actuals!$D:$D,$D991,Actuals!$B:$B,EOMONTH(DATE(2024,$C991-3,1),0))
)</f>
        <v>1.0344754279817823</v>
      </c>
      <c r="P991" s="29">
        <f t="shared" si="90"/>
        <v>974532.0251745783</v>
      </c>
      <c r="Q991" s="2">
        <f t="shared" si="91"/>
        <v>2.201376256980906E-2</v>
      </c>
      <c r="R991" s="29" t="str">
        <f t="shared" si="92"/>
        <v>1 train date (May-Aug)</v>
      </c>
      <c r="S991" s="29">
        <f t="shared" si="93"/>
        <v>1.0247686841986505</v>
      </c>
      <c r="T991" s="29">
        <f t="shared" si="94"/>
        <v>992729.3368774245</v>
      </c>
      <c r="U991" s="2">
        <f t="shared" si="95"/>
        <v>4.1097694674297698E-2</v>
      </c>
    </row>
    <row r="992" spans="1:21">
      <c r="A992">
        <v>9700</v>
      </c>
      <c r="B992" s="1">
        <v>45930</v>
      </c>
      <c r="C992">
        <v>5</v>
      </c>
      <c r="D992">
        <v>24</v>
      </c>
      <c r="E992" t="s">
        <v>7</v>
      </c>
      <c r="F992" s="3">
        <v>928591.48742427025</v>
      </c>
      <c r="G992" s="3">
        <v>890294.4</v>
      </c>
      <c r="H992">
        <v>4</v>
      </c>
      <c r="I992" s="3">
        <v>38297.087424270227</v>
      </c>
      <c r="J992" s="3">
        <v>38297.087424270227</v>
      </c>
      <c r="K992" s="2">
        <v>4.3016206127175702E-2</v>
      </c>
      <c r="L992" s="6">
        <v>4.3016206127175702E-2</v>
      </c>
      <c r="M992" t="s">
        <v>40</v>
      </c>
      <c r="N992">
        <f>SUMIFS(Actuals!$F:$F,Actuals!$A:$A,$A992,Actuals!$D:$D,$D992,Actuals!$B:$B,EDATE($B992,-12))</f>
        <v>865666.8</v>
      </c>
      <c r="O992">
        <f>AVERAGE(SUMIFS(Actuals!$F:$F,Actuals!$A:$A,$A992,Actuals!$D:$D,$D992,Actuals!$B:$B,EOMONTH(DATE(2025,$C992-1,1),0))/SUMIFS(Actuals!$F:$F,Actuals!$A:$A,$A992,Actuals!$D:$D,$D992,Actuals!$B:$B,EOMONTH(DATE(2024,$C992-1,1),0)),
 SUMIFS(Actuals!$F:$F,Actuals!$A:$A,$A992,Actuals!$D:$D,$D992,Actuals!$B:$B,EOMONTH(DATE(2025,$C992-2,1),0))/SUMIFS(Actuals!$F:$F,Actuals!$A:$A,$A992,Actuals!$D:$D,$D992,Actuals!$B:$B,EOMONTH(DATE(2024,$C992-2,1),0)),
 SUMIFS(Actuals!$F:$F,Actuals!$A:$A,$A992,Actuals!$D:$D,$D992,Actuals!$B:$B,EOMONTH(DATE(2025,$C992-3,1),0))/SUMIFS(Actuals!$F:$F,Actuals!$A:$A,$A992,Actuals!$D:$D,$D992,Actuals!$B:$B,EOMONTH(DATE(2024,$C992-3,1),0))
)</f>
        <v>1.0665461666367193</v>
      </c>
      <c r="P992" s="29">
        <f t="shared" si="90"/>
        <v>923273.60712467565</v>
      </c>
      <c r="Q992" s="2">
        <f t="shared" si="91"/>
        <v>3.7043035567420869E-2</v>
      </c>
      <c r="R992" s="29" t="str">
        <f t="shared" si="92"/>
        <v>1 train date (May-Aug)</v>
      </c>
      <c r="S992" s="29">
        <f t="shared" si="93"/>
        <v>1.0247686841986505</v>
      </c>
      <c r="T992" s="29">
        <f t="shared" si="94"/>
        <v>951591.47672583722</v>
      </c>
      <c r="U992" s="2">
        <f t="shared" si="95"/>
        <v>6.8850345150814368E-2</v>
      </c>
    </row>
    <row r="993" spans="1:21">
      <c r="A993">
        <v>9700</v>
      </c>
      <c r="B993" s="1">
        <v>45930</v>
      </c>
      <c r="C993">
        <v>6</v>
      </c>
      <c r="D993">
        <v>24</v>
      </c>
      <c r="E993" t="s">
        <v>7</v>
      </c>
      <c r="F993" s="3">
        <v>930143.87069484394</v>
      </c>
      <c r="G993" s="3">
        <v>890294.4</v>
      </c>
      <c r="H993">
        <v>3</v>
      </c>
      <c r="I993" s="3">
        <v>39849.470694843912</v>
      </c>
      <c r="J993" s="3">
        <v>39849.470694843912</v>
      </c>
      <c r="K993" s="2">
        <v>4.4759880209112798E-2</v>
      </c>
      <c r="L993" s="6">
        <v>4.4759880209112798E-2</v>
      </c>
      <c r="M993" t="s">
        <v>40</v>
      </c>
      <c r="N993">
        <f>SUMIFS(Actuals!$F:$F,Actuals!$A:$A,$A993,Actuals!$D:$D,$D993,Actuals!$B:$B,EDATE($B993,-12))</f>
        <v>865666.8</v>
      </c>
      <c r="O993">
        <f>AVERAGE(SUMIFS(Actuals!$F:$F,Actuals!$A:$A,$A993,Actuals!$D:$D,$D993,Actuals!$B:$B,EOMONTH(DATE(2025,$C993-1,1),0))/SUMIFS(Actuals!$F:$F,Actuals!$A:$A,$A993,Actuals!$D:$D,$D993,Actuals!$B:$B,EOMONTH(DATE(2024,$C993-1,1),0)),
 SUMIFS(Actuals!$F:$F,Actuals!$A:$A,$A993,Actuals!$D:$D,$D993,Actuals!$B:$B,EOMONTH(DATE(2025,$C993-2,1),0))/SUMIFS(Actuals!$F:$F,Actuals!$A:$A,$A993,Actuals!$D:$D,$D993,Actuals!$B:$B,EOMONTH(DATE(2024,$C993-2,1),0)),
 SUMIFS(Actuals!$F:$F,Actuals!$A:$A,$A993,Actuals!$D:$D,$D993,Actuals!$B:$B,EOMONTH(DATE(2025,$C993-3,1),0))/SUMIFS(Actuals!$F:$F,Actuals!$A:$A,$A993,Actuals!$D:$D,$D993,Actuals!$B:$B,EOMONTH(DATE(2024,$C993-3,1),0))
)</f>
        <v>1.0420162750294539</v>
      </c>
      <c r="P993" s="29">
        <f t="shared" si="90"/>
        <v>902038.89435266738</v>
      </c>
      <c r="Q993" s="2">
        <f t="shared" si="91"/>
        <v>1.3191697434766926E-2</v>
      </c>
      <c r="R993" s="29" t="str">
        <f t="shared" si="92"/>
        <v>1 train date (May-Aug)</v>
      </c>
      <c r="S993" s="29">
        <f t="shared" si="93"/>
        <v>1.0247686841986505</v>
      </c>
      <c r="T993" s="29">
        <f t="shared" si="94"/>
        <v>953182.31048739492</v>
      </c>
      <c r="U993" s="2">
        <f t="shared" si="95"/>
        <v>7.0637207745432182E-2</v>
      </c>
    </row>
    <row r="994" spans="1:21">
      <c r="A994">
        <v>9700</v>
      </c>
      <c r="B994" s="1">
        <v>45930</v>
      </c>
      <c r="C994">
        <v>7</v>
      </c>
      <c r="D994">
        <v>24</v>
      </c>
      <c r="E994" t="s">
        <v>7</v>
      </c>
      <c r="F994" s="3">
        <v>912663.5941420733</v>
      </c>
      <c r="G994" s="3">
        <v>890294.4</v>
      </c>
      <c r="H994">
        <v>2</v>
      </c>
      <c r="I994" s="3">
        <v>22369.194142073276</v>
      </c>
      <c r="J994" s="3">
        <v>22369.194142073276</v>
      </c>
      <c r="K994" s="2">
        <v>2.5125614787730101E-2</v>
      </c>
      <c r="L994" s="6">
        <v>2.5125614787730101E-2</v>
      </c>
      <c r="M994" t="s">
        <v>40</v>
      </c>
      <c r="N994">
        <f>SUMIFS(Actuals!$F:$F,Actuals!$A:$A,$A994,Actuals!$D:$D,$D994,Actuals!$B:$B,EDATE($B994,-12))</f>
        <v>865666.8</v>
      </c>
      <c r="O994">
        <f>AVERAGE(SUMIFS(Actuals!$F:$F,Actuals!$A:$A,$A994,Actuals!$D:$D,$D994,Actuals!$B:$B,EOMONTH(DATE(2025,$C994-1,1),0))/SUMIFS(Actuals!$F:$F,Actuals!$A:$A,$A994,Actuals!$D:$D,$D994,Actuals!$B:$B,EOMONTH(DATE(2024,$C994-1,1),0)),
 SUMIFS(Actuals!$F:$F,Actuals!$A:$A,$A994,Actuals!$D:$D,$D994,Actuals!$B:$B,EOMONTH(DATE(2025,$C994-2,1),0))/SUMIFS(Actuals!$F:$F,Actuals!$A:$A,$A994,Actuals!$D:$D,$D994,Actuals!$B:$B,EOMONTH(DATE(2024,$C994-2,1),0)),
 SUMIFS(Actuals!$F:$F,Actuals!$A:$A,$A994,Actuals!$D:$D,$D994,Actuals!$B:$B,EOMONTH(DATE(2025,$C994-3,1),0))/SUMIFS(Actuals!$F:$F,Actuals!$A:$A,$A994,Actuals!$D:$D,$D994,Actuals!$B:$B,EOMONTH(DATE(2024,$C994-3,1),0))
)</f>
        <v>1.0277293018329761</v>
      </c>
      <c r="P994" s="29">
        <f t="shared" si="90"/>
        <v>889671.13598398655</v>
      </c>
      <c r="Q994" s="2">
        <f t="shared" si="91"/>
        <v>7.0006507511838334E-4</v>
      </c>
      <c r="R994" s="29" t="str">
        <f t="shared" si="92"/>
        <v>1 train date (May-Aug)</v>
      </c>
      <c r="S994" s="29">
        <f t="shared" si="93"/>
        <v>1.0247686841986505</v>
      </c>
      <c r="T994" s="29">
        <f t="shared" si="94"/>
        <v>935269.07048498362</v>
      </c>
      <c r="U994" s="2">
        <f t="shared" si="95"/>
        <v>5.051662740435478E-2</v>
      </c>
    </row>
    <row r="995" spans="1:21">
      <c r="A995">
        <v>9700</v>
      </c>
      <c r="B995" s="1">
        <v>45930</v>
      </c>
      <c r="C995">
        <v>8</v>
      </c>
      <c r="D995">
        <v>24</v>
      </c>
      <c r="E995" t="s">
        <v>7</v>
      </c>
      <c r="F995" s="3">
        <v>913534.10007065337</v>
      </c>
      <c r="G995" s="3">
        <v>890294.4</v>
      </c>
      <c r="H995">
        <v>1</v>
      </c>
      <c r="I995" s="3">
        <v>23239.700070653344</v>
      </c>
      <c r="J995" s="3">
        <v>23239.700070653344</v>
      </c>
      <c r="K995" s="2">
        <v>2.6103387902533502E-2</v>
      </c>
      <c r="L995" s="6">
        <v>2.6103387902533502E-2</v>
      </c>
      <c r="M995" t="s">
        <v>40</v>
      </c>
      <c r="N995">
        <f>SUMIFS(Actuals!$F:$F,Actuals!$A:$A,$A995,Actuals!$D:$D,$D995,Actuals!$B:$B,EDATE($B995,-12))</f>
        <v>865666.8</v>
      </c>
      <c r="O995">
        <f>AVERAGE(SUMIFS(Actuals!$F:$F,Actuals!$A:$A,$A995,Actuals!$D:$D,$D995,Actuals!$B:$B,EOMONTH(DATE(2025,$C995-1,1),0))/SUMIFS(Actuals!$F:$F,Actuals!$A:$A,$A995,Actuals!$D:$D,$D995,Actuals!$B:$B,EOMONTH(DATE(2024,$C995-1,1),0)),
 SUMIFS(Actuals!$F:$F,Actuals!$A:$A,$A995,Actuals!$D:$D,$D995,Actuals!$B:$B,EOMONTH(DATE(2025,$C995-2,1),0))/SUMIFS(Actuals!$F:$F,Actuals!$A:$A,$A995,Actuals!$D:$D,$D995,Actuals!$B:$B,EOMONTH(DATE(2024,$C995-2,1),0)),
 SUMIFS(Actuals!$F:$F,Actuals!$A:$A,$A995,Actuals!$D:$D,$D995,Actuals!$B:$B,EOMONTH(DATE(2025,$C995-3,1),0))/SUMIFS(Actuals!$F:$F,Actuals!$A:$A,$A995,Actuals!$D:$D,$D995,Actuals!$B:$B,EOMONTH(DATE(2024,$C995-3,1),0))
)</f>
        <v>1.0344754279817823</v>
      </c>
      <c r="P995" s="29">
        <f t="shared" si="90"/>
        <v>895511.03341962001</v>
      </c>
      <c r="Q995" s="2">
        <f t="shared" si="91"/>
        <v>5.8594476384665447E-3</v>
      </c>
      <c r="R995" s="29" t="str">
        <f t="shared" si="92"/>
        <v>1 train date (May-Aug)</v>
      </c>
      <c r="S995" s="29">
        <f t="shared" si="93"/>
        <v>1.0247686841986505</v>
      </c>
      <c r="T995" s="29">
        <f t="shared" si="94"/>
        <v>936161.13770000183</v>
      </c>
      <c r="U995" s="2">
        <f t="shared" si="95"/>
        <v>5.1518618672656821E-2</v>
      </c>
    </row>
    <row r="996" spans="1:21">
      <c r="A996">
        <v>9700</v>
      </c>
      <c r="B996" s="1">
        <v>45930</v>
      </c>
      <c r="C996">
        <v>9</v>
      </c>
      <c r="D996">
        <v>24</v>
      </c>
      <c r="E996" t="s">
        <v>7</v>
      </c>
      <c r="F996" s="3">
        <v>962099.05490539619</v>
      </c>
      <c r="G996" s="3">
        <v>890294.4</v>
      </c>
      <c r="H996">
        <v>0</v>
      </c>
      <c r="I996" s="3">
        <v>71804.654905396164</v>
      </c>
      <c r="J996" s="3">
        <v>71804.654905396164</v>
      </c>
      <c r="K996" s="2">
        <v>8.0652708705565401E-2</v>
      </c>
      <c r="L996" s="6">
        <v>8.0652708705565401E-2</v>
      </c>
      <c r="M996" t="s">
        <v>40</v>
      </c>
      <c r="N996">
        <f>SUMIFS(Actuals!$F:$F,Actuals!$A:$A,$A996,Actuals!$D:$D,$D996,Actuals!$B:$B,EDATE($B996,-12))</f>
        <v>865666.8</v>
      </c>
      <c r="O996">
        <f>AVERAGE(SUMIFS(Actuals!$F:$F,Actuals!$A:$A,$A996,Actuals!$D:$D,$D996,Actuals!$B:$B,EOMONTH(DATE(2025,$C996-1,1),0))/SUMIFS(Actuals!$F:$F,Actuals!$A:$A,$A996,Actuals!$D:$D,$D996,Actuals!$B:$B,EOMONTH(DATE(2024,$C996-1,1),0)),
 SUMIFS(Actuals!$F:$F,Actuals!$A:$A,$A996,Actuals!$D:$D,$D996,Actuals!$B:$B,EOMONTH(DATE(2025,$C996-2,1),0))/SUMIFS(Actuals!$F:$F,Actuals!$A:$A,$A996,Actuals!$D:$D,$D996,Actuals!$B:$B,EOMONTH(DATE(2024,$C996-2,1),0)),
 SUMIFS(Actuals!$F:$F,Actuals!$A:$A,$A996,Actuals!$D:$D,$D996,Actuals!$B:$B,EOMONTH(DATE(2025,$C996-3,1),0))/SUMIFS(Actuals!$F:$F,Actuals!$A:$A,$A996,Actuals!$D:$D,$D996,Actuals!$B:$B,EOMONTH(DATE(2024,$C996-3,1),0))
)</f>
        <v>1.0501531076836479</v>
      </c>
      <c r="P996" s="29">
        <f t="shared" si="90"/>
        <v>909082.68023855891</v>
      </c>
      <c r="Q996" s="2">
        <f t="shared" si="91"/>
        <v>2.1103446498774884E-2</v>
      </c>
      <c r="R996" s="29" t="str">
        <f t="shared" si="92"/>
        <v>2 Test data (Sep-Nov)</v>
      </c>
      <c r="S996" s="29">
        <f t="shared" si="93"/>
        <v>1.0247686841986505</v>
      </c>
      <c r="T996" s="29">
        <f t="shared" si="94"/>
        <v>985928.98256416805</v>
      </c>
      <c r="U996" s="2">
        <f t="shared" si="95"/>
        <v>0.10741905437590984</v>
      </c>
    </row>
    <row r="997" spans="1:21">
      <c r="A997">
        <v>9700</v>
      </c>
      <c r="B997" s="1">
        <v>45961</v>
      </c>
      <c r="C997">
        <v>5</v>
      </c>
      <c r="D997">
        <v>24</v>
      </c>
      <c r="E997" t="s">
        <v>7</v>
      </c>
      <c r="F997" s="3">
        <v>923948.52998714882</v>
      </c>
      <c r="G997" s="3">
        <v>996293.70000000007</v>
      </c>
      <c r="H997">
        <v>5</v>
      </c>
      <c r="I997" s="3">
        <v>-72345.170012851246</v>
      </c>
      <c r="J997" s="3">
        <v>72345.170012851246</v>
      </c>
      <c r="K997" s="2">
        <v>7.2614300394403003E-2</v>
      </c>
      <c r="L997" s="6">
        <v>-7.2614300394403003E-2</v>
      </c>
      <c r="M997" t="s">
        <v>40</v>
      </c>
      <c r="N997">
        <f>SUMIFS(Actuals!$F:$F,Actuals!$A:$A,$A997,Actuals!$D:$D,$D997,Actuals!$B:$B,EDATE($B997,-12))</f>
        <v>920426.4</v>
      </c>
      <c r="O997">
        <f>AVERAGE(SUMIFS(Actuals!$F:$F,Actuals!$A:$A,$A997,Actuals!$D:$D,$D997,Actuals!$B:$B,EOMONTH(DATE(2025,$C997-1,1),0))/SUMIFS(Actuals!$F:$F,Actuals!$A:$A,$A997,Actuals!$D:$D,$D997,Actuals!$B:$B,EOMONTH(DATE(2024,$C997-1,1),0)),
 SUMIFS(Actuals!$F:$F,Actuals!$A:$A,$A997,Actuals!$D:$D,$D997,Actuals!$B:$B,EOMONTH(DATE(2025,$C997-2,1),0))/SUMIFS(Actuals!$F:$F,Actuals!$A:$A,$A997,Actuals!$D:$D,$D997,Actuals!$B:$B,EOMONTH(DATE(2024,$C997-2,1),0)),
 SUMIFS(Actuals!$F:$F,Actuals!$A:$A,$A997,Actuals!$D:$D,$D997,Actuals!$B:$B,EOMONTH(DATE(2025,$C997-3,1),0))/SUMIFS(Actuals!$F:$F,Actuals!$A:$A,$A997,Actuals!$D:$D,$D997,Actuals!$B:$B,EOMONTH(DATE(2024,$C997-3,1),0))
)</f>
        <v>1.0665461666367193</v>
      </c>
      <c r="P997" s="29">
        <f t="shared" si="90"/>
        <v>981677.24859123572</v>
      </c>
      <c r="Q997" s="2">
        <f t="shared" si="91"/>
        <v>1.4670825890763283E-2</v>
      </c>
      <c r="R997" s="29" t="str">
        <f t="shared" si="92"/>
        <v>1 train date (May-Aug)</v>
      </c>
      <c r="S997" s="29">
        <f t="shared" si="93"/>
        <v>1.0247686841986505</v>
      </c>
      <c r="T997" s="29">
        <f t="shared" si="94"/>
        <v>946833.51934220793</v>
      </c>
      <c r="U997" s="2">
        <f t="shared" si="95"/>
        <v>4.9644176870527371E-2</v>
      </c>
    </row>
    <row r="998" spans="1:21">
      <c r="A998">
        <v>9700</v>
      </c>
      <c r="B998" s="1">
        <v>45961</v>
      </c>
      <c r="C998">
        <v>6</v>
      </c>
      <c r="D998">
        <v>24</v>
      </c>
      <c r="E998" t="s">
        <v>7</v>
      </c>
      <c r="F998" s="3">
        <v>923167.79166463262</v>
      </c>
      <c r="G998" s="3">
        <v>996293.70000000007</v>
      </c>
      <c r="H998">
        <v>4</v>
      </c>
      <c r="I998" s="3">
        <v>-73125.90833536745</v>
      </c>
      <c r="J998" s="3">
        <v>73125.90833536745</v>
      </c>
      <c r="K998" s="2">
        <v>7.3397943131997601E-2</v>
      </c>
      <c r="L998" s="6">
        <v>-7.3397943131997601E-2</v>
      </c>
      <c r="M998" t="s">
        <v>40</v>
      </c>
      <c r="N998">
        <f>SUMIFS(Actuals!$F:$F,Actuals!$A:$A,$A998,Actuals!$D:$D,$D998,Actuals!$B:$B,EDATE($B998,-12))</f>
        <v>920426.4</v>
      </c>
      <c r="O998">
        <f>AVERAGE(SUMIFS(Actuals!$F:$F,Actuals!$A:$A,$A998,Actuals!$D:$D,$D998,Actuals!$B:$B,EOMONTH(DATE(2025,$C998-1,1),0))/SUMIFS(Actuals!$F:$F,Actuals!$A:$A,$A998,Actuals!$D:$D,$D998,Actuals!$B:$B,EOMONTH(DATE(2024,$C998-1,1),0)),
 SUMIFS(Actuals!$F:$F,Actuals!$A:$A,$A998,Actuals!$D:$D,$D998,Actuals!$B:$B,EOMONTH(DATE(2025,$C998-2,1),0))/SUMIFS(Actuals!$F:$F,Actuals!$A:$A,$A998,Actuals!$D:$D,$D998,Actuals!$B:$B,EOMONTH(DATE(2024,$C998-2,1),0)),
 SUMIFS(Actuals!$F:$F,Actuals!$A:$A,$A998,Actuals!$D:$D,$D998,Actuals!$B:$B,EOMONTH(DATE(2025,$C998-3,1),0))/SUMIFS(Actuals!$F:$F,Actuals!$A:$A,$A998,Actuals!$D:$D,$D998,Actuals!$B:$B,EOMONTH(DATE(2024,$C998-3,1),0))
)</f>
        <v>1.0420162750294539</v>
      </c>
      <c r="P998" s="29">
        <f t="shared" si="90"/>
        <v>959099.28876677016</v>
      </c>
      <c r="Q998" s="2">
        <f t="shared" si="91"/>
        <v>3.7332777707246273E-2</v>
      </c>
      <c r="R998" s="29" t="str">
        <f t="shared" si="92"/>
        <v>1 train date (May-Aug)</v>
      </c>
      <c r="S998" s="29">
        <f t="shared" si="93"/>
        <v>1.0247686841986505</v>
      </c>
      <c r="T998" s="29">
        <f t="shared" si="94"/>
        <v>946033.44315873948</v>
      </c>
      <c r="U998" s="2">
        <f t="shared" si="95"/>
        <v>5.0447229407614029E-2</v>
      </c>
    </row>
    <row r="999" spans="1:21">
      <c r="A999">
        <v>9700</v>
      </c>
      <c r="B999" s="1">
        <v>45961</v>
      </c>
      <c r="C999">
        <v>7</v>
      </c>
      <c r="D999">
        <v>24</v>
      </c>
      <c r="E999" t="s">
        <v>7</v>
      </c>
      <c r="F999" s="3">
        <v>914945.25312742847</v>
      </c>
      <c r="G999" s="3">
        <v>996293.70000000007</v>
      </c>
      <c r="H999">
        <v>3</v>
      </c>
      <c r="I999" s="3">
        <v>-81348.4468725716</v>
      </c>
      <c r="J999" s="3">
        <v>81348.4468725716</v>
      </c>
      <c r="K999" s="2">
        <v>8.1651070234180598E-2</v>
      </c>
      <c r="L999" s="6">
        <v>-8.1651070234180598E-2</v>
      </c>
      <c r="M999" t="s">
        <v>40</v>
      </c>
      <c r="N999">
        <f>SUMIFS(Actuals!$F:$F,Actuals!$A:$A,$A999,Actuals!$D:$D,$D999,Actuals!$B:$B,EDATE($B999,-12))</f>
        <v>920426.4</v>
      </c>
      <c r="O999">
        <f>AVERAGE(SUMIFS(Actuals!$F:$F,Actuals!$A:$A,$A999,Actuals!$D:$D,$D999,Actuals!$B:$B,EOMONTH(DATE(2025,$C999-1,1),0))/SUMIFS(Actuals!$F:$F,Actuals!$A:$A,$A999,Actuals!$D:$D,$D999,Actuals!$B:$B,EOMONTH(DATE(2024,$C999-1,1),0)),
 SUMIFS(Actuals!$F:$F,Actuals!$A:$A,$A999,Actuals!$D:$D,$D999,Actuals!$B:$B,EOMONTH(DATE(2025,$C999-2,1),0))/SUMIFS(Actuals!$F:$F,Actuals!$A:$A,$A999,Actuals!$D:$D,$D999,Actuals!$B:$B,EOMONTH(DATE(2024,$C999-2,1),0)),
 SUMIFS(Actuals!$F:$F,Actuals!$A:$A,$A999,Actuals!$D:$D,$D999,Actuals!$B:$B,EOMONTH(DATE(2025,$C999-3,1),0))/SUMIFS(Actuals!$F:$F,Actuals!$A:$A,$A999,Actuals!$D:$D,$D999,Actuals!$B:$B,EOMONTH(DATE(2024,$C999-3,1),0))
)</f>
        <v>1.0277293018329761</v>
      </c>
      <c r="P999" s="29">
        <f t="shared" si="90"/>
        <v>945949.18146063958</v>
      </c>
      <c r="Q999" s="2">
        <f t="shared" si="91"/>
        <v>5.0531804566625774E-2</v>
      </c>
      <c r="R999" s="29" t="str">
        <f t="shared" si="92"/>
        <v>1 train date (May-Aug)</v>
      </c>
      <c r="S999" s="29">
        <f t="shared" si="93"/>
        <v>1.0247686841986505</v>
      </c>
      <c r="T999" s="29">
        <f t="shared" si="94"/>
        <v>937607.24316119612</v>
      </c>
      <c r="U999" s="2">
        <f t="shared" si="95"/>
        <v>5.8904775608642254E-2</v>
      </c>
    </row>
    <row r="1000" spans="1:21">
      <c r="A1000">
        <v>9700</v>
      </c>
      <c r="B1000" s="1">
        <v>45961</v>
      </c>
      <c r="C1000">
        <v>8</v>
      </c>
      <c r="D1000">
        <v>24</v>
      </c>
      <c r="E1000" t="s">
        <v>7</v>
      </c>
      <c r="F1000" s="3">
        <v>959233.03740947391</v>
      </c>
      <c r="G1000" s="3">
        <v>996293.70000000007</v>
      </c>
      <c r="H1000">
        <v>2</v>
      </c>
      <c r="I1000" s="3">
        <v>-37060.662590526161</v>
      </c>
      <c r="J1000" s="3">
        <v>37060.662590526161</v>
      </c>
      <c r="K1000" s="2">
        <v>3.7198531507853697E-2</v>
      </c>
      <c r="L1000" s="6">
        <v>-3.7198531507853697E-2</v>
      </c>
      <c r="M1000" t="s">
        <v>40</v>
      </c>
      <c r="N1000">
        <f>SUMIFS(Actuals!$F:$F,Actuals!$A:$A,$A1000,Actuals!$D:$D,$D1000,Actuals!$B:$B,EDATE($B1000,-12))</f>
        <v>920426.4</v>
      </c>
      <c r="O1000">
        <f>AVERAGE(SUMIFS(Actuals!$F:$F,Actuals!$A:$A,$A1000,Actuals!$D:$D,$D1000,Actuals!$B:$B,EOMONTH(DATE(2025,$C1000-1,1),0))/SUMIFS(Actuals!$F:$F,Actuals!$A:$A,$A1000,Actuals!$D:$D,$D1000,Actuals!$B:$B,EOMONTH(DATE(2024,$C1000-1,1),0)),
 SUMIFS(Actuals!$F:$F,Actuals!$A:$A,$A1000,Actuals!$D:$D,$D1000,Actuals!$B:$B,EOMONTH(DATE(2025,$C1000-2,1),0))/SUMIFS(Actuals!$F:$F,Actuals!$A:$A,$A1000,Actuals!$D:$D,$D1000,Actuals!$B:$B,EOMONTH(DATE(2024,$C1000-2,1),0)),
 SUMIFS(Actuals!$F:$F,Actuals!$A:$A,$A1000,Actuals!$D:$D,$D1000,Actuals!$B:$B,EOMONTH(DATE(2025,$C1000-3,1),0))/SUMIFS(Actuals!$F:$F,Actuals!$A:$A,$A1000,Actuals!$D:$D,$D1000,Actuals!$B:$B,EOMONTH(DATE(2024,$C1000-3,1),0))
)</f>
        <v>1.0344754279817823</v>
      </c>
      <c r="P1000" s="29">
        <f t="shared" si="90"/>
        <v>952158.49406573118</v>
      </c>
      <c r="Q1000" s="2">
        <f t="shared" si="91"/>
        <v>4.4299392773706071E-2</v>
      </c>
      <c r="R1000" s="29" t="str">
        <f t="shared" si="92"/>
        <v>1 train date (May-Aug)</v>
      </c>
      <c r="S1000" s="29">
        <f t="shared" si="93"/>
        <v>1.0247686841986505</v>
      </c>
      <c r="T1000" s="29">
        <f t="shared" si="94"/>
        <v>982991.97758598148</v>
      </c>
      <c r="U1000" s="2">
        <f t="shared" si="95"/>
        <v>1.335120598877478E-2</v>
      </c>
    </row>
    <row r="1001" spans="1:21">
      <c r="A1001">
        <v>9700</v>
      </c>
      <c r="B1001" s="1">
        <v>45961</v>
      </c>
      <c r="C1001">
        <v>9</v>
      </c>
      <c r="D1001">
        <v>24</v>
      </c>
      <c r="E1001" t="s">
        <v>7</v>
      </c>
      <c r="F1001" s="3">
        <v>965928.06890779629</v>
      </c>
      <c r="G1001" s="3">
        <v>996293.70000000007</v>
      </c>
      <c r="H1001">
        <v>1</v>
      </c>
      <c r="I1001" s="3">
        <v>-30365.631092203781</v>
      </c>
      <c r="J1001" s="3">
        <v>30365.631092203781</v>
      </c>
      <c r="K1001" s="2">
        <v>3.04785939047931E-2</v>
      </c>
      <c r="L1001" s="6">
        <v>-3.04785939047931E-2</v>
      </c>
      <c r="M1001" t="s">
        <v>40</v>
      </c>
      <c r="N1001">
        <f>SUMIFS(Actuals!$F:$F,Actuals!$A:$A,$A1001,Actuals!$D:$D,$D1001,Actuals!$B:$B,EDATE($B1001,-12))</f>
        <v>920426.4</v>
      </c>
      <c r="O1001">
        <f>AVERAGE(SUMIFS(Actuals!$F:$F,Actuals!$A:$A,$A1001,Actuals!$D:$D,$D1001,Actuals!$B:$B,EOMONTH(DATE(2025,$C1001-1,1),0))/SUMIFS(Actuals!$F:$F,Actuals!$A:$A,$A1001,Actuals!$D:$D,$D1001,Actuals!$B:$B,EOMONTH(DATE(2024,$C1001-1,1),0)),
 SUMIFS(Actuals!$F:$F,Actuals!$A:$A,$A1001,Actuals!$D:$D,$D1001,Actuals!$B:$B,EOMONTH(DATE(2025,$C1001-2,1),0))/SUMIFS(Actuals!$F:$F,Actuals!$A:$A,$A1001,Actuals!$D:$D,$D1001,Actuals!$B:$B,EOMONTH(DATE(2024,$C1001-2,1),0)),
 SUMIFS(Actuals!$F:$F,Actuals!$A:$A,$A1001,Actuals!$D:$D,$D1001,Actuals!$B:$B,EOMONTH(DATE(2025,$C1001-3,1),0))/SUMIFS(Actuals!$F:$F,Actuals!$A:$A,$A1001,Actuals!$D:$D,$D1001,Actuals!$B:$B,EOMONTH(DATE(2024,$C1001-3,1),0))
)</f>
        <v>1.0501531076836479</v>
      </c>
      <c r="P1001" s="29">
        <f t="shared" si="90"/>
        <v>966588.6443540724</v>
      </c>
      <c r="Q1001" s="2">
        <f t="shared" si="91"/>
        <v>2.9815561059883915E-2</v>
      </c>
      <c r="R1001" s="29" t="str">
        <f t="shared" si="92"/>
        <v>2 Test data (Sep-Nov)</v>
      </c>
      <c r="S1001" s="29">
        <f t="shared" si="93"/>
        <v>1.0247686841986505</v>
      </c>
      <c r="T1001" s="29">
        <f t="shared" si="94"/>
        <v>989852.83620518586</v>
      </c>
      <c r="U1001" s="2">
        <f t="shared" si="95"/>
        <v>6.4648243733893057E-3</v>
      </c>
    </row>
    <row r="1002" spans="1:21">
      <c r="A1002">
        <v>9700</v>
      </c>
      <c r="B1002" s="1">
        <v>45961</v>
      </c>
      <c r="C1002">
        <v>10</v>
      </c>
      <c r="D1002">
        <v>24</v>
      </c>
      <c r="E1002" t="s">
        <v>7</v>
      </c>
      <c r="F1002" s="3">
        <v>968413.98774620995</v>
      </c>
      <c r="G1002" s="3">
        <v>996293.70000000007</v>
      </c>
      <c r="H1002">
        <v>0</v>
      </c>
      <c r="I1002" s="3">
        <v>-27879.712253790116</v>
      </c>
      <c r="J1002" s="3">
        <v>27879.712253790116</v>
      </c>
      <c r="K1002" s="2">
        <v>2.7983427230133199E-2</v>
      </c>
      <c r="L1002" s="6">
        <v>-2.7983427230133199E-2</v>
      </c>
      <c r="M1002" t="s">
        <v>40</v>
      </c>
      <c r="N1002">
        <f>SUMIFS(Actuals!$F:$F,Actuals!$A:$A,$A1002,Actuals!$D:$D,$D1002,Actuals!$B:$B,EDATE($B1002,-12))</f>
        <v>920426.4</v>
      </c>
      <c r="O1002">
        <f>AVERAGE(SUMIFS(Actuals!$F:$F,Actuals!$A:$A,$A1002,Actuals!$D:$D,$D1002,Actuals!$B:$B,EOMONTH(DATE(2025,$C1002-1,1),0))/SUMIFS(Actuals!$F:$F,Actuals!$A:$A,$A1002,Actuals!$D:$D,$D1002,Actuals!$B:$B,EOMONTH(DATE(2024,$C1002-1,1),0)),
 SUMIFS(Actuals!$F:$F,Actuals!$A:$A,$A1002,Actuals!$D:$D,$D1002,Actuals!$B:$B,EOMONTH(DATE(2025,$C1002-2,1),0))/SUMIFS(Actuals!$F:$F,Actuals!$A:$A,$A1002,Actuals!$D:$D,$D1002,Actuals!$B:$B,EOMONTH(DATE(2024,$C1002-2,1),0)),
 SUMIFS(Actuals!$F:$F,Actuals!$A:$A,$A1002,Actuals!$D:$D,$D1002,Actuals!$B:$B,EOMONTH(DATE(2025,$C1002-3,1),0))/SUMIFS(Actuals!$F:$F,Actuals!$A:$A,$A1002,Actuals!$D:$D,$D1002,Actuals!$B:$B,EOMONTH(DATE(2024,$C1002-3,1),0))
)</f>
        <v>1.0663445689017925</v>
      </c>
      <c r="P1002" s="29">
        <f t="shared" si="90"/>
        <v>981491.69271382887</v>
      </c>
      <c r="Q1002" s="2">
        <f t="shared" si="91"/>
        <v>1.4857072052318704E-2</v>
      </c>
      <c r="R1002" s="29" t="str">
        <f t="shared" si="92"/>
        <v>2 Test data (Sep-Nov)</v>
      </c>
      <c r="S1002" s="29">
        <f t="shared" si="93"/>
        <v>1.0247686841986505</v>
      </c>
      <c r="T1002" s="29">
        <f t="shared" si="94"/>
        <v>992400.32798225165</v>
      </c>
      <c r="U1002" s="2">
        <f t="shared" si="95"/>
        <v>3.9078557033417165E-3</v>
      </c>
    </row>
    <row r="1003" spans="1:21">
      <c r="A1003">
        <v>9700</v>
      </c>
      <c r="B1003" s="1">
        <v>45991</v>
      </c>
      <c r="C1003">
        <v>5</v>
      </c>
      <c r="D1003">
        <v>24</v>
      </c>
      <c r="E1003" t="s">
        <v>7</v>
      </c>
      <c r="F1003" s="3">
        <v>919328.78733721306</v>
      </c>
      <c r="G1003" s="3">
        <v>998076.6</v>
      </c>
      <c r="H1003">
        <v>6</v>
      </c>
      <c r="I1003" s="3">
        <v>-78747.812662786921</v>
      </c>
      <c r="J1003" s="3">
        <v>78747.812662786921</v>
      </c>
      <c r="K1003" s="2">
        <v>7.88995680920552E-2</v>
      </c>
      <c r="L1003" s="6">
        <v>-7.88995680920552E-2</v>
      </c>
      <c r="M1003" t="s">
        <v>40</v>
      </c>
      <c r="N1003">
        <f>SUMIFS(Actuals!$F:$F,Actuals!$A:$A,$A1003,Actuals!$D:$D,$D1003,Actuals!$B:$B,EDATE($B1003,-12))</f>
        <v>946861.20000000007</v>
      </c>
      <c r="O1003">
        <f>AVERAGE(SUMIFS(Actuals!$F:$F,Actuals!$A:$A,$A1003,Actuals!$D:$D,$D1003,Actuals!$B:$B,EOMONTH(DATE(2025,$C1003-1,1),0))/SUMIFS(Actuals!$F:$F,Actuals!$A:$A,$A1003,Actuals!$D:$D,$D1003,Actuals!$B:$B,EOMONTH(DATE(2024,$C1003-1,1),0)),
 SUMIFS(Actuals!$F:$F,Actuals!$A:$A,$A1003,Actuals!$D:$D,$D1003,Actuals!$B:$B,EOMONTH(DATE(2025,$C1003-2,1),0))/SUMIFS(Actuals!$F:$F,Actuals!$A:$A,$A1003,Actuals!$D:$D,$D1003,Actuals!$B:$B,EOMONTH(DATE(2024,$C1003-2,1),0)),
 SUMIFS(Actuals!$F:$F,Actuals!$A:$A,$A1003,Actuals!$D:$D,$D1003,Actuals!$B:$B,EOMONTH(DATE(2025,$C1003-3,1),0))/SUMIFS(Actuals!$F:$F,Actuals!$A:$A,$A1003,Actuals!$D:$D,$D1003,Actuals!$B:$B,EOMONTH(DATE(2024,$C1003-3,1),0))
)</f>
        <v>1.0665461666367193</v>
      </c>
      <c r="P1003" s="29">
        <f t="shared" si="90"/>
        <v>1009871.1831970441</v>
      </c>
      <c r="Q1003" s="2">
        <f t="shared" si="91"/>
        <v>1.1817312616129956E-2</v>
      </c>
      <c r="R1003" s="29" t="str">
        <f t="shared" si="92"/>
        <v>1 train date (May-Aug)</v>
      </c>
      <c r="S1003" s="29">
        <f t="shared" si="93"/>
        <v>1.0247686841986505</v>
      </c>
      <c r="T1003" s="29">
        <f t="shared" si="94"/>
        <v>942099.35174549685</v>
      </c>
      <c r="U1003" s="2">
        <f t="shared" si="95"/>
        <v>5.6085122378886673E-2</v>
      </c>
    </row>
    <row r="1004" spans="1:21">
      <c r="A1004">
        <v>9700</v>
      </c>
      <c r="B1004" s="1">
        <v>45991</v>
      </c>
      <c r="C1004">
        <v>6</v>
      </c>
      <c r="D1004">
        <v>24</v>
      </c>
      <c r="E1004" t="s">
        <v>7</v>
      </c>
      <c r="F1004" s="3">
        <v>916244.033227148</v>
      </c>
      <c r="G1004" s="3">
        <v>998076.6</v>
      </c>
      <c r="H1004">
        <v>5</v>
      </c>
      <c r="I1004" s="3">
        <v>-81832.566772851977</v>
      </c>
      <c r="J1004" s="3">
        <v>81832.566772851977</v>
      </c>
      <c r="K1004" s="2">
        <v>8.1990266852115398E-2</v>
      </c>
      <c r="L1004" s="6">
        <v>-8.1990266852115398E-2</v>
      </c>
      <c r="M1004" t="s">
        <v>40</v>
      </c>
      <c r="N1004">
        <f>SUMIFS(Actuals!$F:$F,Actuals!$A:$A,$A1004,Actuals!$D:$D,$D1004,Actuals!$B:$B,EDATE($B1004,-12))</f>
        <v>946861.20000000007</v>
      </c>
      <c r="O1004">
        <f>AVERAGE(SUMIFS(Actuals!$F:$F,Actuals!$A:$A,$A1004,Actuals!$D:$D,$D1004,Actuals!$B:$B,EOMONTH(DATE(2025,$C1004-1,1),0))/SUMIFS(Actuals!$F:$F,Actuals!$A:$A,$A1004,Actuals!$D:$D,$D1004,Actuals!$B:$B,EOMONTH(DATE(2024,$C1004-1,1),0)),
 SUMIFS(Actuals!$F:$F,Actuals!$A:$A,$A1004,Actuals!$D:$D,$D1004,Actuals!$B:$B,EOMONTH(DATE(2025,$C1004-2,1),0))/SUMIFS(Actuals!$F:$F,Actuals!$A:$A,$A1004,Actuals!$D:$D,$D1004,Actuals!$B:$B,EOMONTH(DATE(2024,$C1004-2,1),0)),
 SUMIFS(Actuals!$F:$F,Actuals!$A:$A,$A1004,Actuals!$D:$D,$D1004,Actuals!$B:$B,EOMONTH(DATE(2025,$C1004-3,1),0))/SUMIFS(Actuals!$F:$F,Actuals!$A:$A,$A1004,Actuals!$D:$D,$D1004,Actuals!$B:$B,EOMONTH(DATE(2024,$C1004-3,1),0))
)</f>
        <v>1.0420162750294539</v>
      </c>
      <c r="P1004" s="29">
        <f t="shared" si="90"/>
        <v>986644.78059391887</v>
      </c>
      <c r="Q1004" s="2">
        <f t="shared" si="91"/>
        <v>1.1453849740672317E-2</v>
      </c>
      <c r="R1004" s="29" t="str">
        <f t="shared" si="92"/>
        <v>1 train date (May-Aug)</v>
      </c>
      <c r="S1004" s="29">
        <f t="shared" si="93"/>
        <v>1.0247686841986505</v>
      </c>
      <c r="T1004" s="29">
        <f t="shared" si="94"/>
        <v>938938.19233504904</v>
      </c>
      <c r="U1004" s="2">
        <f t="shared" si="95"/>
        <v>5.9252373680487989E-2</v>
      </c>
    </row>
    <row r="1005" spans="1:21">
      <c r="A1005">
        <v>9700</v>
      </c>
      <c r="B1005" s="1">
        <v>45991</v>
      </c>
      <c r="C1005">
        <v>7</v>
      </c>
      <c r="D1005">
        <v>24</v>
      </c>
      <c r="E1005" t="s">
        <v>7</v>
      </c>
      <c r="F1005" s="3">
        <v>917232.61626024696</v>
      </c>
      <c r="G1005" s="3">
        <v>998076.6</v>
      </c>
      <c r="H1005">
        <v>4</v>
      </c>
      <c r="I1005" s="3">
        <v>-80843.983739753021</v>
      </c>
      <c r="J1005" s="3">
        <v>80843.983739753021</v>
      </c>
      <c r="K1005" s="2">
        <v>8.0999778714131804E-2</v>
      </c>
      <c r="L1005" s="6">
        <v>-8.0999778714131804E-2</v>
      </c>
      <c r="M1005" t="s">
        <v>40</v>
      </c>
      <c r="N1005">
        <f>SUMIFS(Actuals!$F:$F,Actuals!$A:$A,$A1005,Actuals!$D:$D,$D1005,Actuals!$B:$B,EDATE($B1005,-12))</f>
        <v>946861.20000000007</v>
      </c>
      <c r="O1005">
        <f>AVERAGE(SUMIFS(Actuals!$F:$F,Actuals!$A:$A,$A1005,Actuals!$D:$D,$D1005,Actuals!$B:$B,EOMONTH(DATE(2025,$C1005-1,1),0))/SUMIFS(Actuals!$F:$F,Actuals!$A:$A,$A1005,Actuals!$D:$D,$D1005,Actuals!$B:$B,EOMONTH(DATE(2024,$C1005-1,1),0)),
 SUMIFS(Actuals!$F:$F,Actuals!$A:$A,$A1005,Actuals!$D:$D,$D1005,Actuals!$B:$B,EOMONTH(DATE(2025,$C1005-2,1),0))/SUMIFS(Actuals!$F:$F,Actuals!$A:$A,$A1005,Actuals!$D:$D,$D1005,Actuals!$B:$B,EOMONTH(DATE(2024,$C1005-2,1),0)),
 SUMIFS(Actuals!$F:$F,Actuals!$A:$A,$A1005,Actuals!$D:$D,$D1005,Actuals!$B:$B,EOMONTH(DATE(2025,$C1005-3,1),0))/SUMIFS(Actuals!$F:$F,Actuals!$A:$A,$A1005,Actuals!$D:$D,$D1005,Actuals!$B:$B,EOMONTH(DATE(2024,$C1005-3,1),0))
)</f>
        <v>1.0277293018329761</v>
      </c>
      <c r="P1005" s="29">
        <f t="shared" si="90"/>
        <v>973117.00000873394</v>
      </c>
      <c r="Q1005" s="2">
        <f t="shared" si="91"/>
        <v>2.5007699801063401E-2</v>
      </c>
      <c r="R1005" s="29" t="str">
        <f t="shared" si="92"/>
        <v>1 train date (May-Aug)</v>
      </c>
      <c r="S1005" s="29">
        <f t="shared" si="93"/>
        <v>1.0247686841986505</v>
      </c>
      <c r="T1005" s="29">
        <f t="shared" si="94"/>
        <v>939951.26126909896</v>
      </c>
      <c r="U1005" s="2">
        <f t="shared" si="95"/>
        <v>5.8237352454612215E-2</v>
      </c>
    </row>
    <row r="1006" spans="1:21">
      <c r="A1006">
        <v>9700</v>
      </c>
      <c r="B1006" s="1">
        <v>45991</v>
      </c>
      <c r="C1006">
        <v>8</v>
      </c>
      <c r="D1006">
        <v>24</v>
      </c>
      <c r="E1006" t="s">
        <v>7</v>
      </c>
      <c r="F1006" s="3">
        <v>989496.43648520543</v>
      </c>
      <c r="G1006" s="3">
        <v>998076.6</v>
      </c>
      <c r="H1006">
        <v>3</v>
      </c>
      <c r="I1006" s="3">
        <v>-8580.163514794549</v>
      </c>
      <c r="J1006" s="3">
        <v>8580.163514794549</v>
      </c>
      <c r="K1006" s="2">
        <v>8.5966984045057794E-3</v>
      </c>
      <c r="L1006" s="6">
        <v>-8.5966984045057794E-3</v>
      </c>
      <c r="M1006" t="s">
        <v>40</v>
      </c>
      <c r="N1006">
        <f>SUMIFS(Actuals!$F:$F,Actuals!$A:$A,$A1006,Actuals!$D:$D,$D1006,Actuals!$B:$B,EDATE($B1006,-12))</f>
        <v>946861.20000000007</v>
      </c>
      <c r="O1006">
        <f>AVERAGE(SUMIFS(Actuals!$F:$F,Actuals!$A:$A,$A1006,Actuals!$D:$D,$D1006,Actuals!$B:$B,EOMONTH(DATE(2025,$C1006-1,1),0))/SUMIFS(Actuals!$F:$F,Actuals!$A:$A,$A1006,Actuals!$D:$D,$D1006,Actuals!$B:$B,EOMONTH(DATE(2024,$C1006-1,1),0)),
 SUMIFS(Actuals!$F:$F,Actuals!$A:$A,$A1006,Actuals!$D:$D,$D1006,Actuals!$B:$B,EOMONTH(DATE(2025,$C1006-2,1),0))/SUMIFS(Actuals!$F:$F,Actuals!$A:$A,$A1006,Actuals!$D:$D,$D1006,Actuals!$B:$B,EOMONTH(DATE(2024,$C1006-2,1),0)),
 SUMIFS(Actuals!$F:$F,Actuals!$A:$A,$A1006,Actuals!$D:$D,$D1006,Actuals!$B:$B,EOMONTH(DATE(2025,$C1006-3,1),0))/SUMIFS(Actuals!$F:$F,Actuals!$A:$A,$A1006,Actuals!$D:$D,$D1006,Actuals!$B:$B,EOMONTH(DATE(2024,$C1006-3,1),0))
)</f>
        <v>1.0344754279817823</v>
      </c>
      <c r="P1006" s="29">
        <f t="shared" si="90"/>
        <v>979504.64510934404</v>
      </c>
      <c r="Q1006" s="2">
        <f t="shared" si="91"/>
        <v>1.8607745027441717E-2</v>
      </c>
      <c r="R1006" s="29" t="str">
        <f t="shared" si="92"/>
        <v>1 train date (May-Aug)</v>
      </c>
      <c r="S1006" s="29">
        <f t="shared" si="93"/>
        <v>1.0247686841986505</v>
      </c>
      <c r="T1006" s="29">
        <f t="shared" si="94"/>
        <v>1014004.9612361975</v>
      </c>
      <c r="U1006" s="2">
        <f t="shared" si="95"/>
        <v>1.5959056886212467E-2</v>
      </c>
    </row>
    <row r="1007" spans="1:21">
      <c r="A1007">
        <v>9700</v>
      </c>
      <c r="B1007" s="1">
        <v>45991</v>
      </c>
      <c r="C1007">
        <v>9</v>
      </c>
      <c r="D1007">
        <v>24</v>
      </c>
      <c r="E1007" t="s">
        <v>7</v>
      </c>
      <c r="F1007" s="3">
        <v>969517.76953504607</v>
      </c>
      <c r="G1007" s="3">
        <v>998076.6</v>
      </c>
      <c r="H1007">
        <v>2</v>
      </c>
      <c r="I1007" s="3">
        <v>-28558.830464953906</v>
      </c>
      <c r="J1007" s="3">
        <v>28558.830464953906</v>
      </c>
      <c r="K1007" s="2">
        <v>2.86138663755406E-2</v>
      </c>
      <c r="L1007" s="6">
        <v>-2.86138663755406E-2</v>
      </c>
      <c r="M1007" t="s">
        <v>40</v>
      </c>
      <c r="N1007">
        <f>SUMIFS(Actuals!$F:$F,Actuals!$A:$A,$A1007,Actuals!$D:$D,$D1007,Actuals!$B:$B,EDATE($B1007,-12))</f>
        <v>946861.20000000007</v>
      </c>
      <c r="O1007">
        <f>AVERAGE(SUMIFS(Actuals!$F:$F,Actuals!$A:$A,$A1007,Actuals!$D:$D,$D1007,Actuals!$B:$B,EOMONTH(DATE(2025,$C1007-1,1),0))/SUMIFS(Actuals!$F:$F,Actuals!$A:$A,$A1007,Actuals!$D:$D,$D1007,Actuals!$B:$B,EOMONTH(DATE(2024,$C1007-1,1),0)),
 SUMIFS(Actuals!$F:$F,Actuals!$A:$A,$A1007,Actuals!$D:$D,$D1007,Actuals!$B:$B,EOMONTH(DATE(2025,$C1007-2,1),0))/SUMIFS(Actuals!$F:$F,Actuals!$A:$A,$A1007,Actuals!$D:$D,$D1007,Actuals!$B:$B,EOMONTH(DATE(2024,$C1007-2,1),0)),
 SUMIFS(Actuals!$F:$F,Actuals!$A:$A,$A1007,Actuals!$D:$D,$D1007,Actuals!$B:$B,EOMONTH(DATE(2025,$C1007-3,1),0))/SUMIFS(Actuals!$F:$F,Actuals!$A:$A,$A1007,Actuals!$D:$D,$D1007,Actuals!$B:$B,EOMONTH(DATE(2024,$C1007-3,1),0))
)</f>
        <v>1.0501531076836479</v>
      </c>
      <c r="P1007" s="29">
        <f t="shared" si="90"/>
        <v>994349.23172506818</v>
      </c>
      <c r="Q1007" s="2">
        <f t="shared" si="91"/>
        <v>3.7345513109232256E-3</v>
      </c>
      <c r="R1007" s="29" t="str">
        <f t="shared" si="92"/>
        <v>2 Test data (Sep-Nov)</v>
      </c>
      <c r="S1007" s="29">
        <f t="shared" si="93"/>
        <v>1.0247686841986505</v>
      </c>
      <c r="T1007" s="29">
        <f t="shared" si="94"/>
        <v>993531.44899363967</v>
      </c>
      <c r="U1007" s="2">
        <f t="shared" si="95"/>
        <v>4.5539099968482438E-3</v>
      </c>
    </row>
    <row r="1008" spans="1:21">
      <c r="A1008">
        <v>9700</v>
      </c>
      <c r="B1008" s="1">
        <v>45991</v>
      </c>
      <c r="C1008">
        <v>10</v>
      </c>
      <c r="D1008">
        <v>24</v>
      </c>
      <c r="E1008" t="s">
        <v>7</v>
      </c>
      <c r="F1008" s="3">
        <v>981439.70096908731</v>
      </c>
      <c r="G1008" s="3">
        <v>998076.6</v>
      </c>
      <c r="H1008">
        <v>1</v>
      </c>
      <c r="I1008" s="3">
        <v>-16636.899030912668</v>
      </c>
      <c r="J1008" s="3">
        <v>16636.899030912668</v>
      </c>
      <c r="K1008" s="2">
        <v>1.66689601087859E-2</v>
      </c>
      <c r="L1008" s="6">
        <v>-1.66689601087859E-2</v>
      </c>
      <c r="M1008" t="s">
        <v>40</v>
      </c>
      <c r="N1008">
        <f>SUMIFS(Actuals!$F:$F,Actuals!$A:$A,$A1008,Actuals!$D:$D,$D1008,Actuals!$B:$B,EDATE($B1008,-12))</f>
        <v>946861.20000000007</v>
      </c>
      <c r="O1008">
        <f>AVERAGE(SUMIFS(Actuals!$F:$F,Actuals!$A:$A,$A1008,Actuals!$D:$D,$D1008,Actuals!$B:$B,EOMONTH(DATE(2025,$C1008-1,1),0))/SUMIFS(Actuals!$F:$F,Actuals!$A:$A,$A1008,Actuals!$D:$D,$D1008,Actuals!$B:$B,EOMONTH(DATE(2024,$C1008-1,1),0)),
 SUMIFS(Actuals!$F:$F,Actuals!$A:$A,$A1008,Actuals!$D:$D,$D1008,Actuals!$B:$B,EOMONTH(DATE(2025,$C1008-2,1),0))/SUMIFS(Actuals!$F:$F,Actuals!$A:$A,$A1008,Actuals!$D:$D,$D1008,Actuals!$B:$B,EOMONTH(DATE(2024,$C1008-2,1),0)),
 SUMIFS(Actuals!$F:$F,Actuals!$A:$A,$A1008,Actuals!$D:$D,$D1008,Actuals!$B:$B,EOMONTH(DATE(2025,$C1008-3,1),0))/SUMIFS(Actuals!$F:$F,Actuals!$A:$A,$A1008,Actuals!$D:$D,$D1008,Actuals!$B:$B,EOMONTH(DATE(2024,$C1008-3,1),0))
)</f>
        <v>1.0663445689017925</v>
      </c>
      <c r="P1008" s="29">
        <f t="shared" si="90"/>
        <v>1009680.2981238341</v>
      </c>
      <c r="Q1008" s="2">
        <f t="shared" si="91"/>
        <v>1.1626059687036141E-2</v>
      </c>
      <c r="R1008" s="29" t="str">
        <f t="shared" si="92"/>
        <v>2 Test data (Sep-Nov)</v>
      </c>
      <c r="S1008" s="29">
        <f t="shared" si="93"/>
        <v>1.0247686841986505</v>
      </c>
      <c r="T1008" s="29">
        <f t="shared" si="94"/>
        <v>1005748.6709824087</v>
      </c>
      <c r="U1008" s="2">
        <f t="shared" si="95"/>
        <v>7.686855881010245E-3</v>
      </c>
    </row>
    <row r="1009" spans="1:21">
      <c r="A1009">
        <v>9700</v>
      </c>
      <c r="B1009" s="1">
        <v>45991</v>
      </c>
      <c r="C1009">
        <v>11</v>
      </c>
      <c r="D1009">
        <v>24</v>
      </c>
      <c r="E1009" t="s">
        <v>7</v>
      </c>
      <c r="F1009" s="3">
        <v>965139.63407360495</v>
      </c>
      <c r="G1009" s="3">
        <v>998076.6</v>
      </c>
      <c r="H1009">
        <v>0</v>
      </c>
      <c r="I1009" s="3">
        <v>-32936.965926395031</v>
      </c>
      <c r="J1009" s="3">
        <v>32936.965926395031</v>
      </c>
      <c r="K1009" s="2">
        <v>3.3000438970711303E-2</v>
      </c>
      <c r="L1009" s="6">
        <v>-3.3000438970711303E-2</v>
      </c>
      <c r="M1009" t="s">
        <v>40</v>
      </c>
      <c r="N1009">
        <f>SUMIFS(Actuals!$F:$F,Actuals!$A:$A,$A1009,Actuals!$D:$D,$D1009,Actuals!$B:$B,EDATE($B1009,-12))</f>
        <v>946861.20000000007</v>
      </c>
      <c r="O1009">
        <f>AVERAGE(SUMIFS(Actuals!$F:$F,Actuals!$A:$A,$A1009,Actuals!$D:$D,$D1009,Actuals!$B:$B,EOMONTH(DATE(2025,$C1009-1,1),0))/SUMIFS(Actuals!$F:$F,Actuals!$A:$A,$A1009,Actuals!$D:$D,$D1009,Actuals!$B:$B,EOMONTH(DATE(2024,$C1009-1,1),0)),
 SUMIFS(Actuals!$F:$F,Actuals!$A:$A,$A1009,Actuals!$D:$D,$D1009,Actuals!$B:$B,EOMONTH(DATE(2025,$C1009-2,1),0))/SUMIFS(Actuals!$F:$F,Actuals!$A:$A,$A1009,Actuals!$D:$D,$D1009,Actuals!$B:$B,EOMONTH(DATE(2024,$C1009-2,1),0)),
 SUMIFS(Actuals!$F:$F,Actuals!$A:$A,$A1009,Actuals!$D:$D,$D1009,Actuals!$B:$B,EOMONTH(DATE(2025,$C1009-3,1),0))/SUMIFS(Actuals!$F:$F,Actuals!$A:$A,$A1009,Actuals!$D:$D,$D1009,Actuals!$B:$B,EOMONTH(DATE(2024,$C1009-3,1),0))
)</f>
        <v>1.0410229277294032</v>
      </c>
      <c r="P1009" s="29">
        <f t="shared" si="90"/>
        <v>985704.2185773761</v>
      </c>
      <c r="Q1009" s="2">
        <f t="shared" si="91"/>
        <v>1.239622432048189E-2</v>
      </c>
      <c r="R1009" s="29" t="str">
        <f t="shared" si="92"/>
        <v>2 Test data (Sep-Nov)</v>
      </c>
      <c r="S1009" s="29">
        <f t="shared" si="93"/>
        <v>1.0247686841986505</v>
      </c>
      <c r="T1009" s="29">
        <f t="shared" si="94"/>
        <v>989044.87287757522</v>
      </c>
      <c r="U1009" s="2">
        <f t="shared" si="95"/>
        <v>9.0491322233431301E-3</v>
      </c>
    </row>
    <row r="1010" spans="1:21">
      <c r="A1010">
        <v>9701</v>
      </c>
      <c r="B1010" s="1">
        <v>45808</v>
      </c>
      <c r="C1010">
        <v>5</v>
      </c>
      <c r="D1010">
        <v>24</v>
      </c>
      <c r="E1010" t="s">
        <v>7</v>
      </c>
      <c r="F1010" s="3">
        <v>9643.8262500000019</v>
      </c>
      <c r="G1010" s="3">
        <v>9728.1</v>
      </c>
      <c r="H1010">
        <v>0</v>
      </c>
      <c r="I1010" s="3">
        <v>-84.273749999998472</v>
      </c>
      <c r="J1010" s="3">
        <v>84.273749999998472</v>
      </c>
      <c r="K1010" s="2">
        <v>8.6629197890645097E-3</v>
      </c>
      <c r="L1010" s="6">
        <v>-8.6629197890645097E-3</v>
      </c>
      <c r="M1010" t="s">
        <v>42</v>
      </c>
      <c r="N1010">
        <f>SUMIFS(Actuals!$F:$F,Actuals!$A:$A,$A1010,Actuals!$D:$D,$D1010,Actuals!$B:$B,EDATE($B1010,-12))</f>
        <v>9143.1</v>
      </c>
      <c r="O1010">
        <f>AVERAGE(SUMIFS(Actuals!$F:$F,Actuals!$A:$A,$A1010,Actuals!$D:$D,$D1010,Actuals!$B:$B,EOMONTH(DATE(2025,$C1010-1,1),0))/SUMIFS(Actuals!$F:$F,Actuals!$A:$A,$A1010,Actuals!$D:$D,$D1010,Actuals!$B:$B,EOMONTH(DATE(2024,$C1010-1,1),0)),
 SUMIFS(Actuals!$F:$F,Actuals!$A:$A,$A1010,Actuals!$D:$D,$D1010,Actuals!$B:$B,EOMONTH(DATE(2025,$C1010-2,1),0))/SUMIFS(Actuals!$F:$F,Actuals!$A:$A,$A1010,Actuals!$D:$D,$D1010,Actuals!$B:$B,EOMONTH(DATE(2024,$C1010-2,1),0)),
 SUMIFS(Actuals!$F:$F,Actuals!$A:$A,$A1010,Actuals!$D:$D,$D1010,Actuals!$B:$B,EOMONTH(DATE(2025,$C1010-3,1),0))/SUMIFS(Actuals!$F:$F,Actuals!$A:$A,$A1010,Actuals!$D:$D,$D1010,Actuals!$B:$B,EOMONTH(DATE(2024,$C1010-3,1),0))
)</f>
        <v>1.2218980987909187</v>
      </c>
      <c r="P1010" s="29">
        <f t="shared" si="90"/>
        <v>11171.936507055249</v>
      </c>
      <c r="Q1010" s="2">
        <f t="shared" si="91"/>
        <v>0.14841916788018711</v>
      </c>
      <c r="R1010" s="29" t="str">
        <f t="shared" si="92"/>
        <v>1 train date (May-Aug)</v>
      </c>
      <c r="S1010" s="29">
        <f t="shared" si="93"/>
        <v>1.005048087592062</v>
      </c>
      <c r="T1010" s="29">
        <f t="shared" si="94"/>
        <v>9692.5091296326282</v>
      </c>
      <c r="U1010" s="2">
        <f t="shared" si="95"/>
        <v>3.6585633749007707E-3</v>
      </c>
    </row>
    <row r="1011" spans="1:21">
      <c r="A1011">
        <v>9701</v>
      </c>
      <c r="B1011" s="1">
        <v>45838</v>
      </c>
      <c r="C1011">
        <v>5</v>
      </c>
      <c r="D1011">
        <v>24</v>
      </c>
      <c r="E1011" t="s">
        <v>7</v>
      </c>
      <c r="F1011" s="3">
        <v>9523.2784218750021</v>
      </c>
      <c r="G1011" s="3">
        <v>8974.8000000000011</v>
      </c>
      <c r="H1011">
        <v>1</v>
      </c>
      <c r="I1011" s="3">
        <v>548.478421875001</v>
      </c>
      <c r="J1011" s="3">
        <v>548.478421875001</v>
      </c>
      <c r="K1011" s="2">
        <v>6.1113163733453803E-2</v>
      </c>
      <c r="L1011" s="6">
        <v>6.1113163733453803E-2</v>
      </c>
      <c r="M1011" t="s">
        <v>42</v>
      </c>
      <c r="N1011">
        <f>SUMIFS(Actuals!$F:$F,Actuals!$A:$A,$A1011,Actuals!$D:$D,$D1011,Actuals!$B:$B,EDATE($B1011,-12))</f>
        <v>8382.6</v>
      </c>
      <c r="O1011">
        <f>AVERAGE(SUMIFS(Actuals!$F:$F,Actuals!$A:$A,$A1011,Actuals!$D:$D,$D1011,Actuals!$B:$B,EOMONTH(DATE(2025,$C1011-1,1),0))/SUMIFS(Actuals!$F:$F,Actuals!$A:$A,$A1011,Actuals!$D:$D,$D1011,Actuals!$B:$B,EOMONTH(DATE(2024,$C1011-1,1),0)),
 SUMIFS(Actuals!$F:$F,Actuals!$A:$A,$A1011,Actuals!$D:$D,$D1011,Actuals!$B:$B,EOMONTH(DATE(2025,$C1011-2,1),0))/SUMIFS(Actuals!$F:$F,Actuals!$A:$A,$A1011,Actuals!$D:$D,$D1011,Actuals!$B:$B,EOMONTH(DATE(2024,$C1011-2,1),0)),
 SUMIFS(Actuals!$F:$F,Actuals!$A:$A,$A1011,Actuals!$D:$D,$D1011,Actuals!$B:$B,EOMONTH(DATE(2025,$C1011-3,1),0))/SUMIFS(Actuals!$F:$F,Actuals!$A:$A,$A1011,Actuals!$D:$D,$D1011,Actuals!$B:$B,EOMONTH(DATE(2024,$C1011-3,1),0))
)</f>
        <v>1.2218980987909187</v>
      </c>
      <c r="P1011" s="29">
        <f t="shared" si="90"/>
        <v>10242.683002924756</v>
      </c>
      <c r="Q1011" s="2">
        <f t="shared" si="91"/>
        <v>0.14127144927182272</v>
      </c>
      <c r="R1011" s="29" t="str">
        <f t="shared" si="92"/>
        <v>1 train date (May-Aug)</v>
      </c>
      <c r="S1011" s="29">
        <f t="shared" si="93"/>
        <v>1.005048087592062</v>
      </c>
      <c r="T1011" s="29">
        <f t="shared" si="94"/>
        <v>9571.3527655122216</v>
      </c>
      <c r="U1011" s="2">
        <f t="shared" si="95"/>
        <v>6.646975592907034E-2</v>
      </c>
    </row>
    <row r="1012" spans="1:21">
      <c r="A1012">
        <v>9701</v>
      </c>
      <c r="B1012" s="1">
        <v>45838</v>
      </c>
      <c r="C1012">
        <v>6</v>
      </c>
      <c r="D1012">
        <v>24</v>
      </c>
      <c r="E1012" t="s">
        <v>7</v>
      </c>
      <c r="F1012" s="3">
        <v>9585</v>
      </c>
      <c r="G1012" s="3">
        <v>8974.8000000000011</v>
      </c>
      <c r="H1012">
        <v>0</v>
      </c>
      <c r="I1012" s="3">
        <v>610.19999999999891</v>
      </c>
      <c r="J1012" s="3">
        <v>610.19999999999891</v>
      </c>
      <c r="K1012" s="2">
        <v>6.7990373044524599E-2</v>
      </c>
      <c r="L1012" s="6">
        <v>6.7990373044524599E-2</v>
      </c>
      <c r="M1012" t="s">
        <v>42</v>
      </c>
      <c r="N1012">
        <f>SUMIFS(Actuals!$F:$F,Actuals!$A:$A,$A1012,Actuals!$D:$D,$D1012,Actuals!$B:$B,EDATE($B1012,-12))</f>
        <v>8382.6</v>
      </c>
      <c r="O1012">
        <f>AVERAGE(SUMIFS(Actuals!$F:$F,Actuals!$A:$A,$A1012,Actuals!$D:$D,$D1012,Actuals!$B:$B,EOMONTH(DATE(2025,$C1012-1,1),0))/SUMIFS(Actuals!$F:$F,Actuals!$A:$A,$A1012,Actuals!$D:$D,$D1012,Actuals!$B:$B,EOMONTH(DATE(2024,$C1012-1,1),0)),
 SUMIFS(Actuals!$F:$F,Actuals!$A:$A,$A1012,Actuals!$D:$D,$D1012,Actuals!$B:$B,EOMONTH(DATE(2025,$C1012-2,1),0))/SUMIFS(Actuals!$F:$F,Actuals!$A:$A,$A1012,Actuals!$D:$D,$D1012,Actuals!$B:$B,EOMONTH(DATE(2024,$C1012-2,1),0)),
 SUMIFS(Actuals!$F:$F,Actuals!$A:$A,$A1012,Actuals!$D:$D,$D1012,Actuals!$B:$B,EOMONTH(DATE(2025,$C1012-3,1),0))/SUMIFS(Actuals!$F:$F,Actuals!$A:$A,$A1012,Actuals!$D:$D,$D1012,Actuals!$B:$B,EOMONTH(DATE(2024,$C1012-3,1),0))
)</f>
        <v>1.1726257866093059</v>
      </c>
      <c r="P1012" s="29">
        <f t="shared" si="90"/>
        <v>9829.6529188311688</v>
      </c>
      <c r="Q1012" s="2">
        <f t="shared" si="91"/>
        <v>9.5250358652133479E-2</v>
      </c>
      <c r="R1012" s="29" t="str">
        <f t="shared" si="92"/>
        <v>1 train date (May-Aug)</v>
      </c>
      <c r="S1012" s="29">
        <f t="shared" si="93"/>
        <v>1.005048087592062</v>
      </c>
      <c r="T1012" s="29">
        <f t="shared" si="94"/>
        <v>9633.3859195699133</v>
      </c>
      <c r="U1012" s="2">
        <f t="shared" si="95"/>
        <v>7.3381681995132161E-2</v>
      </c>
    </row>
    <row r="1013" spans="1:21">
      <c r="A1013">
        <v>9701</v>
      </c>
      <c r="B1013" s="1">
        <v>45869</v>
      </c>
      <c r="C1013">
        <v>5</v>
      </c>
      <c r="D1013">
        <v>24</v>
      </c>
      <c r="E1013" t="s">
        <v>7</v>
      </c>
      <c r="F1013" s="3">
        <v>9404.2374416015646</v>
      </c>
      <c r="G1013" s="3">
        <v>9947.7000000000007</v>
      </c>
      <c r="H1013">
        <v>2</v>
      </c>
      <c r="I1013" s="3">
        <v>-543.46255839843616</v>
      </c>
      <c r="J1013" s="3">
        <v>543.46255839843616</v>
      </c>
      <c r="K1013" s="2">
        <v>5.46319811010018E-2</v>
      </c>
      <c r="L1013" s="6">
        <v>-5.46319811010018E-2</v>
      </c>
      <c r="M1013" t="s">
        <v>42</v>
      </c>
      <c r="N1013">
        <f>SUMIFS(Actuals!$F:$F,Actuals!$A:$A,$A1013,Actuals!$D:$D,$D1013,Actuals!$B:$B,EDATE($B1013,-12))</f>
        <v>8127</v>
      </c>
      <c r="O1013">
        <f>AVERAGE(SUMIFS(Actuals!$F:$F,Actuals!$A:$A,$A1013,Actuals!$D:$D,$D1013,Actuals!$B:$B,EOMONTH(DATE(2025,$C1013-1,1),0))/SUMIFS(Actuals!$F:$F,Actuals!$A:$A,$A1013,Actuals!$D:$D,$D1013,Actuals!$B:$B,EOMONTH(DATE(2024,$C1013-1,1),0)),
 SUMIFS(Actuals!$F:$F,Actuals!$A:$A,$A1013,Actuals!$D:$D,$D1013,Actuals!$B:$B,EOMONTH(DATE(2025,$C1013-2,1),0))/SUMIFS(Actuals!$F:$F,Actuals!$A:$A,$A1013,Actuals!$D:$D,$D1013,Actuals!$B:$B,EOMONTH(DATE(2024,$C1013-2,1),0)),
 SUMIFS(Actuals!$F:$F,Actuals!$A:$A,$A1013,Actuals!$D:$D,$D1013,Actuals!$B:$B,EOMONTH(DATE(2025,$C1013-3,1),0))/SUMIFS(Actuals!$F:$F,Actuals!$A:$A,$A1013,Actuals!$D:$D,$D1013,Actuals!$B:$B,EOMONTH(DATE(2024,$C1013-3,1),0))
)</f>
        <v>1.2218980987909187</v>
      </c>
      <c r="P1013" s="29">
        <f t="shared" si="90"/>
        <v>9930.3658488737965</v>
      </c>
      <c r="Q1013" s="2">
        <f t="shared" si="91"/>
        <v>1.742528536868244E-3</v>
      </c>
      <c r="R1013" s="29" t="str">
        <f t="shared" si="92"/>
        <v>1 train date (May-Aug)</v>
      </c>
      <c r="S1013" s="29">
        <f t="shared" si="93"/>
        <v>1.005048087592062</v>
      </c>
      <c r="T1013" s="29">
        <f t="shared" si="94"/>
        <v>9451.7108559433182</v>
      </c>
      <c r="U1013" s="2">
        <f t="shared" si="95"/>
        <v>4.98596805348656E-2</v>
      </c>
    </row>
    <row r="1014" spans="1:21">
      <c r="A1014">
        <v>9701</v>
      </c>
      <c r="B1014" s="1">
        <v>45869</v>
      </c>
      <c r="C1014">
        <v>6</v>
      </c>
      <c r="D1014">
        <v>24</v>
      </c>
      <c r="E1014" t="s">
        <v>7</v>
      </c>
      <c r="F1014" s="3">
        <v>9465.1875</v>
      </c>
      <c r="G1014" s="3">
        <v>9947.7000000000007</v>
      </c>
      <c r="H1014">
        <v>1</v>
      </c>
      <c r="I1014" s="3">
        <v>-482.51250000000073</v>
      </c>
      <c r="J1014" s="3">
        <v>482.51250000000073</v>
      </c>
      <c r="K1014" s="2">
        <v>4.85049307880214E-2</v>
      </c>
      <c r="L1014" s="6">
        <v>-4.85049307880214E-2</v>
      </c>
      <c r="M1014" t="s">
        <v>42</v>
      </c>
      <c r="N1014">
        <f>SUMIFS(Actuals!$F:$F,Actuals!$A:$A,$A1014,Actuals!$D:$D,$D1014,Actuals!$B:$B,EDATE($B1014,-12))</f>
        <v>8127</v>
      </c>
      <c r="O1014">
        <f>AVERAGE(SUMIFS(Actuals!$F:$F,Actuals!$A:$A,$A1014,Actuals!$D:$D,$D1014,Actuals!$B:$B,EOMONTH(DATE(2025,$C1014-1,1),0))/SUMIFS(Actuals!$F:$F,Actuals!$A:$A,$A1014,Actuals!$D:$D,$D1014,Actuals!$B:$B,EOMONTH(DATE(2024,$C1014-1,1),0)),
 SUMIFS(Actuals!$F:$F,Actuals!$A:$A,$A1014,Actuals!$D:$D,$D1014,Actuals!$B:$B,EOMONTH(DATE(2025,$C1014-2,1),0))/SUMIFS(Actuals!$F:$F,Actuals!$A:$A,$A1014,Actuals!$D:$D,$D1014,Actuals!$B:$B,EOMONTH(DATE(2024,$C1014-2,1),0)),
 SUMIFS(Actuals!$F:$F,Actuals!$A:$A,$A1014,Actuals!$D:$D,$D1014,Actuals!$B:$B,EOMONTH(DATE(2025,$C1014-3,1),0))/SUMIFS(Actuals!$F:$F,Actuals!$A:$A,$A1014,Actuals!$D:$D,$D1014,Actuals!$B:$B,EOMONTH(DATE(2024,$C1014-3,1),0))
)</f>
        <v>1.1726257866093059</v>
      </c>
      <c r="P1014" s="29">
        <f t="shared" si="90"/>
        <v>9529.9297677738286</v>
      </c>
      <c r="Q1014" s="2">
        <f t="shared" si="91"/>
        <v>4.1996665784671032E-2</v>
      </c>
      <c r="R1014" s="29" t="str">
        <f t="shared" si="92"/>
        <v>1 train date (May-Aug)</v>
      </c>
      <c r="S1014" s="29">
        <f t="shared" si="93"/>
        <v>1.005048087592062</v>
      </c>
      <c r="T1014" s="29">
        <f t="shared" si="94"/>
        <v>9512.9685955752902</v>
      </c>
      <c r="U1014" s="2">
        <f t="shared" si="95"/>
        <v>4.3701700335224268E-2</v>
      </c>
    </row>
    <row r="1015" spans="1:21">
      <c r="A1015">
        <v>9701</v>
      </c>
      <c r="B1015" s="1">
        <v>45869</v>
      </c>
      <c r="C1015">
        <v>7</v>
      </c>
      <c r="D1015">
        <v>24</v>
      </c>
      <c r="E1015" t="s">
        <v>7</v>
      </c>
      <c r="F1015" s="3">
        <v>9252.1439599163823</v>
      </c>
      <c r="G1015" s="3">
        <v>9947.7000000000007</v>
      </c>
      <c r="H1015">
        <v>0</v>
      </c>
      <c r="I1015" s="3">
        <v>-695.55604008361843</v>
      </c>
      <c r="J1015" s="3">
        <v>695.55604008361843</v>
      </c>
      <c r="K1015" s="2">
        <v>6.9921292367443599E-2</v>
      </c>
      <c r="L1015" s="6">
        <v>-6.9921292367443599E-2</v>
      </c>
      <c r="M1015" t="s">
        <v>42</v>
      </c>
      <c r="N1015">
        <f>SUMIFS(Actuals!$F:$F,Actuals!$A:$A,$A1015,Actuals!$D:$D,$D1015,Actuals!$B:$B,EDATE($B1015,-12))</f>
        <v>8127</v>
      </c>
      <c r="O1015">
        <f>AVERAGE(SUMIFS(Actuals!$F:$F,Actuals!$A:$A,$A1015,Actuals!$D:$D,$D1015,Actuals!$B:$B,EOMONTH(DATE(2025,$C1015-1,1),0))/SUMIFS(Actuals!$F:$F,Actuals!$A:$A,$A1015,Actuals!$D:$D,$D1015,Actuals!$B:$B,EOMONTH(DATE(2024,$C1015-1,1),0)),
 SUMIFS(Actuals!$F:$F,Actuals!$A:$A,$A1015,Actuals!$D:$D,$D1015,Actuals!$B:$B,EOMONTH(DATE(2025,$C1015-2,1),0))/SUMIFS(Actuals!$F:$F,Actuals!$A:$A,$A1015,Actuals!$D:$D,$D1015,Actuals!$B:$B,EOMONTH(DATE(2024,$C1015-2,1),0)),
 SUMIFS(Actuals!$F:$F,Actuals!$A:$A,$A1015,Actuals!$D:$D,$D1015,Actuals!$B:$B,EOMONTH(DATE(2025,$C1015-3,1),0))/SUMIFS(Actuals!$F:$F,Actuals!$A:$A,$A1015,Actuals!$D:$D,$D1015,Actuals!$B:$B,EOMONTH(DATE(2024,$C1015-3,1),0))
)</f>
        <v>1.1258614469218047</v>
      </c>
      <c r="P1015" s="29">
        <f t="shared" si="90"/>
        <v>9149.8759791335069</v>
      </c>
      <c r="Q1015" s="2">
        <f t="shared" si="91"/>
        <v>8.0201857802958854E-2</v>
      </c>
      <c r="R1015" s="29" t="str">
        <f t="shared" si="92"/>
        <v>1 train date (May-Aug)</v>
      </c>
      <c r="S1015" s="29">
        <f t="shared" si="93"/>
        <v>1.005048087592062</v>
      </c>
      <c r="T1015" s="29">
        <f t="shared" si="94"/>
        <v>9298.8495930404079</v>
      </c>
      <c r="U1015" s="2">
        <f t="shared" si="95"/>
        <v>6.5226173583802574E-2</v>
      </c>
    </row>
    <row r="1016" spans="1:21">
      <c r="A1016">
        <v>9701</v>
      </c>
      <c r="B1016" s="1">
        <v>45900</v>
      </c>
      <c r="C1016">
        <v>5</v>
      </c>
      <c r="D1016">
        <v>24</v>
      </c>
      <c r="E1016" t="s">
        <v>7</v>
      </c>
      <c r="F1016" s="3">
        <v>9286.6844735815448</v>
      </c>
      <c r="G1016" s="3">
        <v>9305.1</v>
      </c>
      <c r="H1016">
        <v>3</v>
      </c>
      <c r="I1016" s="3">
        <v>-18.415526418455556</v>
      </c>
      <c r="J1016" s="3">
        <v>18.415526418455556</v>
      </c>
      <c r="K1016" s="2">
        <v>1.9790788297230099E-3</v>
      </c>
      <c r="L1016" s="6">
        <v>-1.9790788297230099E-3</v>
      </c>
      <c r="M1016" t="s">
        <v>42</v>
      </c>
      <c r="N1016">
        <f>SUMIFS(Actuals!$F:$F,Actuals!$A:$A,$A1016,Actuals!$D:$D,$D1016,Actuals!$B:$B,EDATE($B1016,-12))</f>
        <v>8556.3000000000011</v>
      </c>
      <c r="O1016">
        <f>AVERAGE(SUMIFS(Actuals!$F:$F,Actuals!$A:$A,$A1016,Actuals!$D:$D,$D1016,Actuals!$B:$B,EOMONTH(DATE(2025,$C1016-1,1),0))/SUMIFS(Actuals!$F:$F,Actuals!$A:$A,$A1016,Actuals!$D:$D,$D1016,Actuals!$B:$B,EOMONTH(DATE(2024,$C1016-1,1),0)),
 SUMIFS(Actuals!$F:$F,Actuals!$A:$A,$A1016,Actuals!$D:$D,$D1016,Actuals!$B:$B,EOMONTH(DATE(2025,$C1016-2,1),0))/SUMIFS(Actuals!$F:$F,Actuals!$A:$A,$A1016,Actuals!$D:$D,$D1016,Actuals!$B:$B,EOMONTH(DATE(2024,$C1016-2,1),0)),
 SUMIFS(Actuals!$F:$F,Actuals!$A:$A,$A1016,Actuals!$D:$D,$D1016,Actuals!$B:$B,EOMONTH(DATE(2025,$C1016-3,1),0))/SUMIFS(Actuals!$F:$F,Actuals!$A:$A,$A1016,Actuals!$D:$D,$D1016,Actuals!$B:$B,EOMONTH(DATE(2024,$C1016-3,1),0))
)</f>
        <v>1.2218980987909187</v>
      </c>
      <c r="P1016" s="29">
        <f t="shared" si="90"/>
        <v>10454.926702684739</v>
      </c>
      <c r="Q1016" s="2">
        <f t="shared" si="91"/>
        <v>0.12356951593048315</v>
      </c>
      <c r="R1016" s="29" t="str">
        <f t="shared" si="92"/>
        <v>1 train date (May-Aug)</v>
      </c>
      <c r="S1016" s="29">
        <f t="shared" si="93"/>
        <v>1.005048087592062</v>
      </c>
      <c r="T1016" s="29">
        <f t="shared" si="94"/>
        <v>9333.5644702440259</v>
      </c>
      <c r="U1016" s="2">
        <f t="shared" si="95"/>
        <v>3.0590181990548739E-3</v>
      </c>
    </row>
    <row r="1017" spans="1:21">
      <c r="A1017">
        <v>9701</v>
      </c>
      <c r="B1017" s="1">
        <v>45900</v>
      </c>
      <c r="C1017">
        <v>6</v>
      </c>
      <c r="D1017">
        <v>24</v>
      </c>
      <c r="E1017" t="s">
        <v>7</v>
      </c>
      <c r="F1017" s="3">
        <v>9346.8726562499996</v>
      </c>
      <c r="G1017" s="3">
        <v>9305.1</v>
      </c>
      <c r="H1017">
        <v>2</v>
      </c>
      <c r="I1017" s="3">
        <v>41.772656249999272</v>
      </c>
      <c r="J1017" s="3">
        <v>41.772656249999272</v>
      </c>
      <c r="K1017" s="2">
        <v>4.4892216365218299E-3</v>
      </c>
      <c r="L1017" s="6">
        <v>4.4892216365218299E-3</v>
      </c>
      <c r="M1017" t="s">
        <v>42</v>
      </c>
      <c r="N1017">
        <f>SUMIFS(Actuals!$F:$F,Actuals!$A:$A,$A1017,Actuals!$D:$D,$D1017,Actuals!$B:$B,EDATE($B1017,-12))</f>
        <v>8556.3000000000011</v>
      </c>
      <c r="O1017">
        <f>AVERAGE(SUMIFS(Actuals!$F:$F,Actuals!$A:$A,$A1017,Actuals!$D:$D,$D1017,Actuals!$B:$B,EOMONTH(DATE(2025,$C1017-1,1),0))/SUMIFS(Actuals!$F:$F,Actuals!$A:$A,$A1017,Actuals!$D:$D,$D1017,Actuals!$B:$B,EOMONTH(DATE(2024,$C1017-1,1),0)),
 SUMIFS(Actuals!$F:$F,Actuals!$A:$A,$A1017,Actuals!$D:$D,$D1017,Actuals!$B:$B,EOMONTH(DATE(2025,$C1017-2,1),0))/SUMIFS(Actuals!$F:$F,Actuals!$A:$A,$A1017,Actuals!$D:$D,$D1017,Actuals!$B:$B,EOMONTH(DATE(2024,$C1017-2,1),0)),
 SUMIFS(Actuals!$F:$F,Actuals!$A:$A,$A1017,Actuals!$D:$D,$D1017,Actuals!$B:$B,EOMONTH(DATE(2025,$C1017-3,1),0))/SUMIFS(Actuals!$F:$F,Actuals!$A:$A,$A1017,Actuals!$D:$D,$D1017,Actuals!$B:$B,EOMONTH(DATE(2024,$C1017-3,1),0))
)</f>
        <v>1.1726257866093059</v>
      </c>
      <c r="P1017" s="29">
        <f t="shared" si="90"/>
        <v>10033.338017965205</v>
      </c>
      <c r="Q1017" s="2">
        <f t="shared" si="91"/>
        <v>7.826224521662363E-2</v>
      </c>
      <c r="R1017" s="29" t="str">
        <f t="shared" si="92"/>
        <v>1 train date (May-Aug)</v>
      </c>
      <c r="S1017" s="29">
        <f t="shared" si="93"/>
        <v>1.005048087592062</v>
      </c>
      <c r="T1017" s="29">
        <f t="shared" si="94"/>
        <v>9394.0564881305982</v>
      </c>
      <c r="U1017" s="2">
        <f t="shared" si="95"/>
        <v>9.5599712126250968E-3</v>
      </c>
    </row>
    <row r="1018" spans="1:21">
      <c r="A1018">
        <v>9701</v>
      </c>
      <c r="B1018" s="1">
        <v>45900</v>
      </c>
      <c r="C1018">
        <v>7</v>
      </c>
      <c r="D1018">
        <v>24</v>
      </c>
      <c r="E1018" t="s">
        <v>7</v>
      </c>
      <c r="F1018" s="3">
        <v>9310.6383852213548</v>
      </c>
      <c r="G1018" s="3">
        <v>9305.1</v>
      </c>
      <c r="H1018">
        <v>1</v>
      </c>
      <c r="I1018" s="3">
        <v>5.5383852213544742</v>
      </c>
      <c r="J1018" s="3">
        <v>5.5383852213544742</v>
      </c>
      <c r="K1018" s="2">
        <v>5.9519889322570099E-4</v>
      </c>
      <c r="L1018" s="6">
        <v>5.9519889322570099E-4</v>
      </c>
      <c r="M1018" t="s">
        <v>42</v>
      </c>
      <c r="N1018">
        <f>SUMIFS(Actuals!$F:$F,Actuals!$A:$A,$A1018,Actuals!$D:$D,$D1018,Actuals!$B:$B,EDATE($B1018,-12))</f>
        <v>8556.3000000000011</v>
      </c>
      <c r="O1018">
        <f>AVERAGE(SUMIFS(Actuals!$F:$F,Actuals!$A:$A,$A1018,Actuals!$D:$D,$D1018,Actuals!$B:$B,EOMONTH(DATE(2025,$C1018-1,1),0))/SUMIFS(Actuals!$F:$F,Actuals!$A:$A,$A1018,Actuals!$D:$D,$D1018,Actuals!$B:$B,EOMONTH(DATE(2024,$C1018-1,1),0)),
 SUMIFS(Actuals!$F:$F,Actuals!$A:$A,$A1018,Actuals!$D:$D,$D1018,Actuals!$B:$B,EOMONTH(DATE(2025,$C1018-2,1),0))/SUMIFS(Actuals!$F:$F,Actuals!$A:$A,$A1018,Actuals!$D:$D,$D1018,Actuals!$B:$B,EOMONTH(DATE(2024,$C1018-2,1),0)),
 SUMIFS(Actuals!$F:$F,Actuals!$A:$A,$A1018,Actuals!$D:$D,$D1018,Actuals!$B:$B,EOMONTH(DATE(2025,$C1018-3,1),0))/SUMIFS(Actuals!$F:$F,Actuals!$A:$A,$A1018,Actuals!$D:$D,$D1018,Actuals!$B:$B,EOMONTH(DATE(2024,$C1018-3,1),0))
)</f>
        <v>1.1258614469218047</v>
      </c>
      <c r="P1018" s="29">
        <f t="shared" si="90"/>
        <v>9633.2082982970387</v>
      </c>
      <c r="Q1018" s="2">
        <f t="shared" si="91"/>
        <v>3.5261125436270253E-2</v>
      </c>
      <c r="R1018" s="29" t="str">
        <f t="shared" si="92"/>
        <v>1 train date (May-Aug)</v>
      </c>
      <c r="S1018" s="29">
        <f t="shared" si="93"/>
        <v>1.005048087592062</v>
      </c>
      <c r="T1018" s="29">
        <f t="shared" si="94"/>
        <v>9357.6393033279674</v>
      </c>
      <c r="U1018" s="2">
        <f t="shared" si="95"/>
        <v>5.646291101435448E-3</v>
      </c>
    </row>
    <row r="1019" spans="1:21">
      <c r="A1019">
        <v>9701</v>
      </c>
      <c r="B1019" s="1">
        <v>45900</v>
      </c>
      <c r="C1019">
        <v>8</v>
      </c>
      <c r="D1019">
        <v>24</v>
      </c>
      <c r="E1019" t="s">
        <v>7</v>
      </c>
      <c r="F1019" s="3">
        <v>10010.609619450319</v>
      </c>
      <c r="G1019" s="3">
        <v>9305.1</v>
      </c>
      <c r="H1019">
        <v>0</v>
      </c>
      <c r="I1019" s="3">
        <v>705.5096194503185</v>
      </c>
      <c r="J1019" s="3">
        <v>705.5096194503185</v>
      </c>
      <c r="K1019" s="2">
        <v>7.5819670874071002E-2</v>
      </c>
      <c r="L1019" s="6">
        <v>7.5819670874071002E-2</v>
      </c>
      <c r="M1019" t="s">
        <v>42</v>
      </c>
      <c r="N1019">
        <f>SUMIFS(Actuals!$F:$F,Actuals!$A:$A,$A1019,Actuals!$D:$D,$D1019,Actuals!$B:$B,EDATE($B1019,-12))</f>
        <v>8556.3000000000011</v>
      </c>
      <c r="O1019">
        <f>AVERAGE(SUMIFS(Actuals!$F:$F,Actuals!$A:$A,$A1019,Actuals!$D:$D,$D1019,Actuals!$B:$B,EOMONTH(DATE(2025,$C1019-1,1),0))/SUMIFS(Actuals!$F:$F,Actuals!$A:$A,$A1019,Actuals!$D:$D,$D1019,Actuals!$B:$B,EOMONTH(DATE(2024,$C1019-1,1),0)),
 SUMIFS(Actuals!$F:$F,Actuals!$A:$A,$A1019,Actuals!$D:$D,$D1019,Actuals!$B:$B,EOMONTH(DATE(2025,$C1019-2,1),0))/SUMIFS(Actuals!$F:$F,Actuals!$A:$A,$A1019,Actuals!$D:$D,$D1019,Actuals!$B:$B,EOMONTH(DATE(2024,$C1019-2,1),0)),
 SUMIFS(Actuals!$F:$F,Actuals!$A:$A,$A1019,Actuals!$D:$D,$D1019,Actuals!$B:$B,EOMONTH(DATE(2025,$C1019-3,1),0))/SUMIFS(Actuals!$F:$F,Actuals!$A:$A,$A1019,Actuals!$D:$D,$D1019,Actuals!$B:$B,EOMONTH(DATE(2024,$C1019-3,1),0))
)</f>
        <v>1.1195533406856237</v>
      </c>
      <c r="P1019" s="29">
        <f t="shared" si="90"/>
        <v>9579.234248908404</v>
      </c>
      <c r="Q1019" s="2">
        <f t="shared" si="91"/>
        <v>2.9460645120246272E-2</v>
      </c>
      <c r="R1019" s="29" t="str">
        <f t="shared" si="92"/>
        <v>1 train date (May-Aug)</v>
      </c>
      <c r="S1019" s="29">
        <f t="shared" si="93"/>
        <v>1.005048087592062</v>
      </c>
      <c r="T1019" s="29">
        <f t="shared" si="94"/>
        <v>10061.144053659242</v>
      </c>
      <c r="U1019" s="2">
        <f t="shared" si="95"/>
        <v>8.125050280590658E-2</v>
      </c>
    </row>
    <row r="1020" spans="1:21">
      <c r="A1020">
        <v>9701</v>
      </c>
      <c r="B1020" s="1">
        <v>45930</v>
      </c>
      <c r="C1020">
        <v>5</v>
      </c>
      <c r="D1020">
        <v>24</v>
      </c>
      <c r="E1020" t="s">
        <v>7</v>
      </c>
      <c r="F1020" s="3">
        <v>9170.6009176617772</v>
      </c>
      <c r="G1020" s="3">
        <v>8576.1</v>
      </c>
      <c r="H1020">
        <v>4</v>
      </c>
      <c r="I1020" s="3">
        <v>594.50091766177684</v>
      </c>
      <c r="J1020" s="3">
        <v>594.50091766177684</v>
      </c>
      <c r="K1020" s="2">
        <v>6.9320660633828496E-2</v>
      </c>
      <c r="L1020" s="6">
        <v>6.9320660633828496E-2</v>
      </c>
      <c r="M1020" t="s">
        <v>42</v>
      </c>
      <c r="N1020">
        <f>SUMIFS(Actuals!$F:$F,Actuals!$A:$A,$A1020,Actuals!$D:$D,$D1020,Actuals!$B:$B,EDATE($B1020,-12))</f>
        <v>7785.9000000000005</v>
      </c>
      <c r="O1020">
        <f>AVERAGE(SUMIFS(Actuals!$F:$F,Actuals!$A:$A,$A1020,Actuals!$D:$D,$D1020,Actuals!$B:$B,EOMONTH(DATE(2025,$C1020-1,1),0))/SUMIFS(Actuals!$F:$F,Actuals!$A:$A,$A1020,Actuals!$D:$D,$D1020,Actuals!$B:$B,EOMONTH(DATE(2024,$C1020-1,1),0)),
 SUMIFS(Actuals!$F:$F,Actuals!$A:$A,$A1020,Actuals!$D:$D,$D1020,Actuals!$B:$B,EOMONTH(DATE(2025,$C1020-2,1),0))/SUMIFS(Actuals!$F:$F,Actuals!$A:$A,$A1020,Actuals!$D:$D,$D1020,Actuals!$B:$B,EOMONTH(DATE(2024,$C1020-2,1),0)),
 SUMIFS(Actuals!$F:$F,Actuals!$A:$A,$A1020,Actuals!$D:$D,$D1020,Actuals!$B:$B,EOMONTH(DATE(2025,$C1020-3,1),0))/SUMIFS(Actuals!$F:$F,Actuals!$A:$A,$A1020,Actuals!$D:$D,$D1020,Actuals!$B:$B,EOMONTH(DATE(2024,$C1020-3,1),0))
)</f>
        <v>1.2218980987909187</v>
      </c>
      <c r="P1020" s="29">
        <f t="shared" si="90"/>
        <v>9513.5764073762148</v>
      </c>
      <c r="Q1020" s="2">
        <f t="shared" si="91"/>
        <v>0.10931267212091911</v>
      </c>
      <c r="R1020" s="29" t="str">
        <f t="shared" si="92"/>
        <v>1 train date (May-Aug)</v>
      </c>
      <c r="S1020" s="29">
        <f t="shared" si="93"/>
        <v>1.005048087592062</v>
      </c>
      <c r="T1020" s="29">
        <f t="shared" si="94"/>
        <v>9216.8949143659775</v>
      </c>
      <c r="U1020" s="2">
        <f t="shared" si="95"/>
        <v>7.471868499270963E-2</v>
      </c>
    </row>
    <row r="1021" spans="1:21">
      <c r="A1021">
        <v>9701</v>
      </c>
      <c r="B1021" s="1">
        <v>45930</v>
      </c>
      <c r="C1021">
        <v>6</v>
      </c>
      <c r="D1021">
        <v>24</v>
      </c>
      <c r="E1021" t="s">
        <v>7</v>
      </c>
      <c r="F1021" s="3">
        <v>9440.3413828125013</v>
      </c>
      <c r="G1021" s="3">
        <v>8576.1</v>
      </c>
      <c r="H1021">
        <v>3</v>
      </c>
      <c r="I1021" s="3">
        <v>864.24138281250089</v>
      </c>
      <c r="J1021" s="3">
        <v>864.24138281250089</v>
      </c>
      <c r="K1021" s="2">
        <v>0.100773239912373</v>
      </c>
      <c r="L1021" s="6">
        <v>0.100773239912373</v>
      </c>
      <c r="M1021" t="s">
        <v>42</v>
      </c>
      <c r="N1021">
        <f>SUMIFS(Actuals!$F:$F,Actuals!$A:$A,$A1021,Actuals!$D:$D,$D1021,Actuals!$B:$B,EDATE($B1021,-12))</f>
        <v>7785.9000000000005</v>
      </c>
      <c r="O1021">
        <f>AVERAGE(SUMIFS(Actuals!$F:$F,Actuals!$A:$A,$A1021,Actuals!$D:$D,$D1021,Actuals!$B:$B,EOMONTH(DATE(2025,$C1021-1,1),0))/SUMIFS(Actuals!$F:$F,Actuals!$A:$A,$A1021,Actuals!$D:$D,$D1021,Actuals!$B:$B,EOMONTH(DATE(2024,$C1021-1,1),0)),
 SUMIFS(Actuals!$F:$F,Actuals!$A:$A,$A1021,Actuals!$D:$D,$D1021,Actuals!$B:$B,EOMONTH(DATE(2025,$C1021-2,1),0))/SUMIFS(Actuals!$F:$F,Actuals!$A:$A,$A1021,Actuals!$D:$D,$D1021,Actuals!$B:$B,EOMONTH(DATE(2024,$C1021-2,1),0)),
 SUMIFS(Actuals!$F:$F,Actuals!$A:$A,$A1021,Actuals!$D:$D,$D1021,Actuals!$B:$B,EOMONTH(DATE(2025,$C1021-3,1),0))/SUMIFS(Actuals!$F:$F,Actuals!$A:$A,$A1021,Actuals!$D:$D,$D1021,Actuals!$B:$B,EOMONTH(DATE(2024,$C1021-3,1),0))
)</f>
        <v>1.1726257866093059</v>
      </c>
      <c r="P1021" s="29">
        <f t="shared" si="90"/>
        <v>9129.9471119613954</v>
      </c>
      <c r="Q1021" s="2">
        <f t="shared" si="91"/>
        <v>6.4580300131924187E-2</v>
      </c>
      <c r="R1021" s="29" t="str">
        <f t="shared" si="92"/>
        <v>1 train date (May-Aug)</v>
      </c>
      <c r="S1021" s="29">
        <f t="shared" si="93"/>
        <v>1.005048087592062</v>
      </c>
      <c r="T1021" s="29">
        <f t="shared" si="94"/>
        <v>9487.9970530119062</v>
      </c>
      <c r="U1021" s="2">
        <f t="shared" si="95"/>
        <v>0.10633003964644837</v>
      </c>
    </row>
    <row r="1022" spans="1:21">
      <c r="A1022">
        <v>9701</v>
      </c>
      <c r="B1022" s="1">
        <v>45930</v>
      </c>
      <c r="C1022">
        <v>7</v>
      </c>
      <c r="D1022">
        <v>24</v>
      </c>
      <c r="E1022" t="s">
        <v>7</v>
      </c>
      <c r="F1022" s="3">
        <v>9367.2458935810027</v>
      </c>
      <c r="G1022" s="3">
        <v>8576.1</v>
      </c>
      <c r="H1022">
        <v>2</v>
      </c>
      <c r="I1022" s="3">
        <v>791.14589358100238</v>
      </c>
      <c r="J1022" s="3">
        <v>791.14589358100238</v>
      </c>
      <c r="K1022" s="2">
        <v>9.2250077958629495E-2</v>
      </c>
      <c r="L1022" s="6">
        <v>9.2250077958629495E-2</v>
      </c>
      <c r="M1022" t="s">
        <v>42</v>
      </c>
      <c r="N1022">
        <f>SUMIFS(Actuals!$F:$F,Actuals!$A:$A,$A1022,Actuals!$D:$D,$D1022,Actuals!$B:$B,EDATE($B1022,-12))</f>
        <v>7785.9000000000005</v>
      </c>
      <c r="O1022">
        <f>AVERAGE(SUMIFS(Actuals!$F:$F,Actuals!$A:$A,$A1022,Actuals!$D:$D,$D1022,Actuals!$B:$B,EOMONTH(DATE(2025,$C1022-1,1),0))/SUMIFS(Actuals!$F:$F,Actuals!$A:$A,$A1022,Actuals!$D:$D,$D1022,Actuals!$B:$B,EOMONTH(DATE(2024,$C1022-1,1),0)),
 SUMIFS(Actuals!$F:$F,Actuals!$A:$A,$A1022,Actuals!$D:$D,$D1022,Actuals!$B:$B,EOMONTH(DATE(2025,$C1022-2,1),0))/SUMIFS(Actuals!$F:$F,Actuals!$A:$A,$A1022,Actuals!$D:$D,$D1022,Actuals!$B:$B,EOMONTH(DATE(2024,$C1022-2,1),0)),
 SUMIFS(Actuals!$F:$F,Actuals!$A:$A,$A1022,Actuals!$D:$D,$D1022,Actuals!$B:$B,EOMONTH(DATE(2025,$C1022-3,1),0))/SUMIFS(Actuals!$F:$F,Actuals!$A:$A,$A1022,Actuals!$D:$D,$D1022,Actuals!$B:$B,EOMONTH(DATE(2024,$C1022-3,1),0))
)</f>
        <v>1.1258614469218047</v>
      </c>
      <c r="P1022" s="29">
        <f t="shared" si="90"/>
        <v>8765.8446395884803</v>
      </c>
      <c r="Q1022" s="2">
        <f t="shared" si="91"/>
        <v>2.212481659361247E-2</v>
      </c>
      <c r="R1022" s="29" t="str">
        <f t="shared" si="92"/>
        <v>1 train date (May-Aug)</v>
      </c>
      <c r="S1022" s="29">
        <f t="shared" si="93"/>
        <v>1.005048087592062</v>
      </c>
      <c r="T1022" s="29">
        <f t="shared" si="94"/>
        <v>9414.5325713481834</v>
      </c>
      <c r="U1022" s="2">
        <f t="shared" si="95"/>
        <v>9.7763852024601278E-2</v>
      </c>
    </row>
    <row r="1023" spans="1:21">
      <c r="A1023">
        <v>9701</v>
      </c>
      <c r="B1023" s="1">
        <v>45930</v>
      </c>
      <c r="C1023">
        <v>8</v>
      </c>
      <c r="D1023">
        <v>24</v>
      </c>
      <c r="E1023" t="s">
        <v>7</v>
      </c>
      <c r="F1023" s="3">
        <v>10071.48989633772</v>
      </c>
      <c r="G1023" s="3">
        <v>8576.1</v>
      </c>
      <c r="H1023">
        <v>1</v>
      </c>
      <c r="I1023" s="3">
        <v>1495.3898963377196</v>
      </c>
      <c r="J1023" s="3">
        <v>1495.3898963377196</v>
      </c>
      <c r="K1023" s="2">
        <v>0.174367124489887</v>
      </c>
      <c r="L1023" s="6">
        <v>0.174367124489887</v>
      </c>
      <c r="M1023" t="s">
        <v>42</v>
      </c>
      <c r="N1023">
        <f>SUMIFS(Actuals!$F:$F,Actuals!$A:$A,$A1023,Actuals!$D:$D,$D1023,Actuals!$B:$B,EDATE($B1023,-12))</f>
        <v>7785.9000000000005</v>
      </c>
      <c r="O1023">
        <f>AVERAGE(SUMIFS(Actuals!$F:$F,Actuals!$A:$A,$A1023,Actuals!$D:$D,$D1023,Actuals!$B:$B,EOMONTH(DATE(2025,$C1023-1,1),0))/SUMIFS(Actuals!$F:$F,Actuals!$A:$A,$A1023,Actuals!$D:$D,$D1023,Actuals!$B:$B,EOMONTH(DATE(2024,$C1023-1,1),0)),
 SUMIFS(Actuals!$F:$F,Actuals!$A:$A,$A1023,Actuals!$D:$D,$D1023,Actuals!$B:$B,EOMONTH(DATE(2025,$C1023-2,1),0))/SUMIFS(Actuals!$F:$F,Actuals!$A:$A,$A1023,Actuals!$D:$D,$D1023,Actuals!$B:$B,EOMONTH(DATE(2024,$C1023-2,1),0)),
 SUMIFS(Actuals!$F:$F,Actuals!$A:$A,$A1023,Actuals!$D:$D,$D1023,Actuals!$B:$B,EOMONTH(DATE(2025,$C1023-3,1),0))/SUMIFS(Actuals!$F:$F,Actuals!$A:$A,$A1023,Actuals!$D:$D,$D1023,Actuals!$B:$B,EOMONTH(DATE(2024,$C1023-3,1),0))
)</f>
        <v>1.1195533406856237</v>
      </c>
      <c r="P1023" s="29">
        <f t="shared" si="90"/>
        <v>8716.730355244199</v>
      </c>
      <c r="Q1023" s="2">
        <f t="shared" si="91"/>
        <v>1.6397937902333071E-2</v>
      </c>
      <c r="R1023" s="29" t="str">
        <f t="shared" si="92"/>
        <v>1 train date (May-Aug)</v>
      </c>
      <c r="S1023" s="29">
        <f t="shared" si="93"/>
        <v>1.005048087592062</v>
      </c>
      <c r="T1023" s="29">
        <f t="shared" si="94"/>
        <v>10122.331659517</v>
      </c>
      <c r="U1023" s="2">
        <f t="shared" si="95"/>
        <v>0.18029543259954986</v>
      </c>
    </row>
    <row r="1024" spans="1:21">
      <c r="A1024">
        <v>9701</v>
      </c>
      <c r="B1024" s="1">
        <v>45930</v>
      </c>
      <c r="C1024">
        <v>9</v>
      </c>
      <c r="D1024">
        <v>24</v>
      </c>
      <c r="E1024" t="s">
        <v>7</v>
      </c>
      <c r="F1024" s="3">
        <v>9956.6170015722437</v>
      </c>
      <c r="G1024" s="3">
        <v>8576.1</v>
      </c>
      <c r="H1024">
        <v>0</v>
      </c>
      <c r="I1024" s="3">
        <v>1380.5170015722433</v>
      </c>
      <c r="J1024" s="3">
        <v>1380.5170015722433</v>
      </c>
      <c r="K1024" s="2">
        <v>0.160972586790294</v>
      </c>
      <c r="L1024" s="6">
        <v>0.160972586790294</v>
      </c>
      <c r="M1024" t="s">
        <v>42</v>
      </c>
      <c r="N1024">
        <f>SUMIFS(Actuals!$F:$F,Actuals!$A:$A,$A1024,Actuals!$D:$D,$D1024,Actuals!$B:$B,EDATE($B1024,-12))</f>
        <v>7785.9000000000005</v>
      </c>
      <c r="O1024">
        <f>AVERAGE(SUMIFS(Actuals!$F:$F,Actuals!$A:$A,$A1024,Actuals!$D:$D,$D1024,Actuals!$B:$B,EOMONTH(DATE(2025,$C1024-1,1),0))/SUMIFS(Actuals!$F:$F,Actuals!$A:$A,$A1024,Actuals!$D:$D,$D1024,Actuals!$B:$B,EOMONTH(DATE(2024,$C1024-1,1),0)),
 SUMIFS(Actuals!$F:$F,Actuals!$A:$A,$A1024,Actuals!$D:$D,$D1024,Actuals!$B:$B,EOMONTH(DATE(2025,$C1024-2,1),0))/SUMIFS(Actuals!$F:$F,Actuals!$A:$A,$A1024,Actuals!$D:$D,$D1024,Actuals!$B:$B,EOMONTH(DATE(2024,$C1024-2,1),0)),
 SUMIFS(Actuals!$F:$F,Actuals!$A:$A,$A1024,Actuals!$D:$D,$D1024,Actuals!$B:$B,EOMONTH(DATE(2025,$C1024-3,1),0))/SUMIFS(Actuals!$F:$F,Actuals!$A:$A,$A1024,Actuals!$D:$D,$D1024,Actuals!$B:$B,EOMONTH(DATE(2024,$C1024-3,1),0))
)</f>
        <v>1.1273972698746437</v>
      </c>
      <c r="P1024" s="29">
        <f t="shared" si="90"/>
        <v>8777.8024035169892</v>
      </c>
      <c r="Q1024" s="2">
        <f t="shared" si="91"/>
        <v>2.3519129151594414E-2</v>
      </c>
      <c r="R1024" s="29" t="str">
        <f t="shared" si="92"/>
        <v>2 Test data (Sep-Nov)</v>
      </c>
      <c r="S1024" s="29">
        <f t="shared" si="93"/>
        <v>1.005048087592062</v>
      </c>
      <c r="T1024" s="29">
        <f t="shared" si="94"/>
        <v>10006.878876316794</v>
      </c>
      <c r="U1024" s="2">
        <f t="shared" si="95"/>
        <v>0.16683327810039453</v>
      </c>
    </row>
    <row r="1025" spans="1:21">
      <c r="A1025">
        <v>9701</v>
      </c>
      <c r="B1025" s="1">
        <v>45961</v>
      </c>
      <c r="C1025">
        <v>5</v>
      </c>
      <c r="D1025">
        <v>24</v>
      </c>
      <c r="E1025" t="s">
        <v>7</v>
      </c>
      <c r="F1025" s="3">
        <v>9055.9684061910048</v>
      </c>
      <c r="G1025" s="3">
        <v>9465.3000000000011</v>
      </c>
      <c r="H1025">
        <v>5</v>
      </c>
      <c r="I1025" s="3">
        <v>-409.33159380899633</v>
      </c>
      <c r="J1025" s="3">
        <v>409.33159380899633</v>
      </c>
      <c r="K1025" s="2">
        <v>4.3245496054958199E-2</v>
      </c>
      <c r="L1025" s="6">
        <v>-4.3245496054958199E-2</v>
      </c>
      <c r="M1025" t="s">
        <v>42</v>
      </c>
      <c r="N1025">
        <f>SUMIFS(Actuals!$F:$F,Actuals!$A:$A,$A1025,Actuals!$D:$D,$D1025,Actuals!$B:$B,EDATE($B1025,-12))</f>
        <v>8481.6</v>
      </c>
      <c r="O1025">
        <f>AVERAGE(SUMIFS(Actuals!$F:$F,Actuals!$A:$A,$A1025,Actuals!$D:$D,$D1025,Actuals!$B:$B,EOMONTH(DATE(2025,$C1025-1,1),0))/SUMIFS(Actuals!$F:$F,Actuals!$A:$A,$A1025,Actuals!$D:$D,$D1025,Actuals!$B:$B,EOMONTH(DATE(2024,$C1025-1,1),0)),
 SUMIFS(Actuals!$F:$F,Actuals!$A:$A,$A1025,Actuals!$D:$D,$D1025,Actuals!$B:$B,EOMONTH(DATE(2025,$C1025-2,1),0))/SUMIFS(Actuals!$F:$F,Actuals!$A:$A,$A1025,Actuals!$D:$D,$D1025,Actuals!$B:$B,EOMONTH(DATE(2024,$C1025-2,1),0)),
 SUMIFS(Actuals!$F:$F,Actuals!$A:$A,$A1025,Actuals!$D:$D,$D1025,Actuals!$B:$B,EOMONTH(DATE(2025,$C1025-3,1),0))/SUMIFS(Actuals!$F:$F,Actuals!$A:$A,$A1025,Actuals!$D:$D,$D1025,Actuals!$B:$B,EOMONTH(DATE(2024,$C1025-3,1),0))
)</f>
        <v>1.2218980987909187</v>
      </c>
      <c r="P1025" s="29">
        <f t="shared" si="90"/>
        <v>10363.650914705056</v>
      </c>
      <c r="Q1025" s="2">
        <f t="shared" si="91"/>
        <v>9.4909925169308448E-2</v>
      </c>
      <c r="R1025" s="29" t="str">
        <f t="shared" si="92"/>
        <v>1 train date (May-Aug)</v>
      </c>
      <c r="S1025" s="29">
        <f t="shared" si="93"/>
        <v>1.005048087592062</v>
      </c>
      <c r="T1025" s="29">
        <f t="shared" si="94"/>
        <v>9101.6837279364026</v>
      </c>
      <c r="U1025" s="2">
        <f t="shared" si="95"/>
        <v>3.8415715514943889E-2</v>
      </c>
    </row>
    <row r="1026" spans="1:21">
      <c r="A1026">
        <v>9701</v>
      </c>
      <c r="B1026" s="1">
        <v>45961</v>
      </c>
      <c r="C1026">
        <v>6</v>
      </c>
      <c r="D1026">
        <v>24</v>
      </c>
      <c r="E1026" t="s">
        <v>7</v>
      </c>
      <c r="F1026" s="3">
        <v>9534.7447966406253</v>
      </c>
      <c r="G1026" s="3">
        <v>9465.3000000000011</v>
      </c>
      <c r="H1026">
        <v>4</v>
      </c>
      <c r="I1026" s="3">
        <v>69.44479664062419</v>
      </c>
      <c r="J1026" s="3">
        <v>69.44479664062419</v>
      </c>
      <c r="K1026" s="2">
        <v>7.33677713761045E-3</v>
      </c>
      <c r="L1026" s="6">
        <v>7.33677713761045E-3</v>
      </c>
      <c r="M1026" t="s">
        <v>42</v>
      </c>
      <c r="N1026">
        <f>SUMIFS(Actuals!$F:$F,Actuals!$A:$A,$A1026,Actuals!$D:$D,$D1026,Actuals!$B:$B,EDATE($B1026,-12))</f>
        <v>8481.6</v>
      </c>
      <c r="O1026">
        <f>AVERAGE(SUMIFS(Actuals!$F:$F,Actuals!$A:$A,$A1026,Actuals!$D:$D,$D1026,Actuals!$B:$B,EOMONTH(DATE(2025,$C1026-1,1),0))/SUMIFS(Actuals!$F:$F,Actuals!$A:$A,$A1026,Actuals!$D:$D,$D1026,Actuals!$B:$B,EOMONTH(DATE(2024,$C1026-1,1),0)),
 SUMIFS(Actuals!$F:$F,Actuals!$A:$A,$A1026,Actuals!$D:$D,$D1026,Actuals!$B:$B,EOMONTH(DATE(2025,$C1026-2,1),0))/SUMIFS(Actuals!$F:$F,Actuals!$A:$A,$A1026,Actuals!$D:$D,$D1026,Actuals!$B:$B,EOMONTH(DATE(2024,$C1026-2,1),0)),
 SUMIFS(Actuals!$F:$F,Actuals!$A:$A,$A1026,Actuals!$D:$D,$D1026,Actuals!$B:$B,EOMONTH(DATE(2025,$C1026-3,1),0))/SUMIFS(Actuals!$F:$F,Actuals!$A:$A,$A1026,Actuals!$D:$D,$D1026,Actuals!$B:$B,EOMONTH(DATE(2024,$C1026-3,1),0))
)</f>
        <v>1.1726257866093059</v>
      </c>
      <c r="P1026" s="29">
        <f t="shared" ref="P1026:P1089" si="96">N1026*O1026</f>
        <v>9945.74287170549</v>
      </c>
      <c r="Q1026" s="2">
        <f t="shared" ref="Q1026:Q1089" si="97">IFERROR(ABS(P1026-G1026)/ABS(G1026),"")</f>
        <v>5.0758335362375076E-2</v>
      </c>
      <c r="R1026" s="29" t="str">
        <f t="shared" ref="R1026:R1089" si="98">IF(C1026&lt;=8,"1 train date (May-Aug)","2 Test data (Sep-Nov)")</f>
        <v>1 train date (May-Aug)</v>
      </c>
      <c r="S1026" s="29">
        <f t="shared" ref="S1026:S1089" si="99">1/(1+AVERAGEIFS($L:$L,$A:$A,$A1026,$R:$R,"1 train date (May-Aug)"))</f>
        <v>1.005048087592062</v>
      </c>
      <c r="T1026" s="29">
        <f t="shared" ref="T1026:T1089" si="100">F1026*S1026</f>
        <v>9582.8770235420252</v>
      </c>
      <c r="U1026" s="2">
        <f t="shared" ref="U1026:U1089" si="101">IFERROR(ABS(T1026-G1026)/ABS(G1026),"")</f>
        <v>1.2421901423306615E-2</v>
      </c>
    </row>
    <row r="1027" spans="1:21">
      <c r="A1027">
        <v>9701</v>
      </c>
      <c r="B1027" s="1">
        <v>45961</v>
      </c>
      <c r="C1027">
        <v>7</v>
      </c>
      <c r="D1027">
        <v>24</v>
      </c>
      <c r="E1027" t="s">
        <v>7</v>
      </c>
      <c r="F1027" s="3">
        <v>9427.6272358312963</v>
      </c>
      <c r="G1027" s="3">
        <v>9465.3000000000011</v>
      </c>
      <c r="H1027">
        <v>3</v>
      </c>
      <c r="I1027" s="3">
        <v>-37.672764168704816</v>
      </c>
      <c r="J1027" s="3">
        <v>37.672764168704816</v>
      </c>
      <c r="K1027" s="2">
        <v>3.9800919325013303E-3</v>
      </c>
      <c r="L1027" s="6">
        <v>-3.9800919325013303E-3</v>
      </c>
      <c r="M1027" t="s">
        <v>42</v>
      </c>
      <c r="N1027">
        <f>SUMIFS(Actuals!$F:$F,Actuals!$A:$A,$A1027,Actuals!$D:$D,$D1027,Actuals!$B:$B,EDATE($B1027,-12))</f>
        <v>8481.6</v>
      </c>
      <c r="O1027">
        <f>AVERAGE(SUMIFS(Actuals!$F:$F,Actuals!$A:$A,$A1027,Actuals!$D:$D,$D1027,Actuals!$B:$B,EOMONTH(DATE(2025,$C1027-1,1),0))/SUMIFS(Actuals!$F:$F,Actuals!$A:$A,$A1027,Actuals!$D:$D,$D1027,Actuals!$B:$B,EOMONTH(DATE(2024,$C1027-1,1),0)),
 SUMIFS(Actuals!$F:$F,Actuals!$A:$A,$A1027,Actuals!$D:$D,$D1027,Actuals!$B:$B,EOMONTH(DATE(2025,$C1027-2,1),0))/SUMIFS(Actuals!$F:$F,Actuals!$A:$A,$A1027,Actuals!$D:$D,$D1027,Actuals!$B:$B,EOMONTH(DATE(2024,$C1027-2,1),0)),
 SUMIFS(Actuals!$F:$F,Actuals!$A:$A,$A1027,Actuals!$D:$D,$D1027,Actuals!$B:$B,EOMONTH(DATE(2025,$C1027-3,1),0))/SUMIFS(Actuals!$F:$F,Actuals!$A:$A,$A1027,Actuals!$D:$D,$D1027,Actuals!$B:$B,EOMONTH(DATE(2024,$C1027-3,1),0))
)</f>
        <v>1.1258614469218047</v>
      </c>
      <c r="P1027" s="29">
        <f t="shared" si="96"/>
        <v>9549.1064482119782</v>
      </c>
      <c r="Q1027" s="2">
        <f t="shared" si="97"/>
        <v>8.8540720539208584E-3</v>
      </c>
      <c r="R1027" s="29" t="str">
        <f t="shared" si="98"/>
        <v>1 train date (May-Aug)</v>
      </c>
      <c r="S1027" s="29">
        <f t="shared" si="99"/>
        <v>1.005048087592062</v>
      </c>
      <c r="T1027" s="29">
        <f t="shared" si="100"/>
        <v>9475.2187239030827</v>
      </c>
      <c r="U1027" s="2">
        <f t="shared" si="101"/>
        <v>1.0479038068610213E-3</v>
      </c>
    </row>
    <row r="1028" spans="1:21">
      <c r="A1028">
        <v>9701</v>
      </c>
      <c r="B1028" s="1">
        <v>45961</v>
      </c>
      <c r="C1028">
        <v>8</v>
      </c>
      <c r="D1028">
        <v>24</v>
      </c>
      <c r="E1028" t="s">
        <v>7</v>
      </c>
      <c r="F1028" s="3">
        <v>10136.428858350951</v>
      </c>
      <c r="G1028" s="3">
        <v>9465.3000000000011</v>
      </c>
      <c r="H1028">
        <v>2</v>
      </c>
      <c r="I1028" s="3">
        <v>671.1288583509504</v>
      </c>
      <c r="J1028" s="3">
        <v>671.1288583509504</v>
      </c>
      <c r="K1028" s="2">
        <v>7.0904129647338193E-2</v>
      </c>
      <c r="L1028" s="6">
        <v>7.0904129647338193E-2</v>
      </c>
      <c r="M1028" t="s">
        <v>42</v>
      </c>
      <c r="N1028">
        <f>SUMIFS(Actuals!$F:$F,Actuals!$A:$A,$A1028,Actuals!$D:$D,$D1028,Actuals!$B:$B,EDATE($B1028,-12))</f>
        <v>8481.6</v>
      </c>
      <c r="O1028">
        <f>AVERAGE(SUMIFS(Actuals!$F:$F,Actuals!$A:$A,$A1028,Actuals!$D:$D,$D1028,Actuals!$B:$B,EOMONTH(DATE(2025,$C1028-1,1),0))/SUMIFS(Actuals!$F:$F,Actuals!$A:$A,$A1028,Actuals!$D:$D,$D1028,Actuals!$B:$B,EOMONTH(DATE(2024,$C1028-1,1),0)),
 SUMIFS(Actuals!$F:$F,Actuals!$A:$A,$A1028,Actuals!$D:$D,$D1028,Actuals!$B:$B,EOMONTH(DATE(2025,$C1028-2,1),0))/SUMIFS(Actuals!$F:$F,Actuals!$A:$A,$A1028,Actuals!$D:$D,$D1028,Actuals!$B:$B,EOMONTH(DATE(2024,$C1028-2,1),0)),
 SUMIFS(Actuals!$F:$F,Actuals!$A:$A,$A1028,Actuals!$D:$D,$D1028,Actuals!$B:$B,EOMONTH(DATE(2025,$C1028-3,1),0))/SUMIFS(Actuals!$F:$F,Actuals!$A:$A,$A1028,Actuals!$D:$D,$D1028,Actuals!$B:$B,EOMONTH(DATE(2024,$C1028-3,1),0))
)</f>
        <v>1.1195533406856237</v>
      </c>
      <c r="P1028" s="29">
        <f t="shared" si="96"/>
        <v>9495.6036143591864</v>
      </c>
      <c r="Q1028" s="2">
        <f t="shared" si="97"/>
        <v>3.2015482191991062E-3</v>
      </c>
      <c r="R1028" s="29" t="str">
        <f t="shared" si="98"/>
        <v>1 train date (May-Aug)</v>
      </c>
      <c r="S1028" s="29">
        <f t="shared" si="99"/>
        <v>1.005048087592062</v>
      </c>
      <c r="T1028" s="29">
        <f t="shared" si="100"/>
        <v>10187.598439098612</v>
      </c>
      <c r="U1028" s="2">
        <f t="shared" si="101"/>
        <v>7.6310147496498906E-2</v>
      </c>
    </row>
    <row r="1029" spans="1:21">
      <c r="A1029">
        <v>9701</v>
      </c>
      <c r="B1029" s="1">
        <v>45961</v>
      </c>
      <c r="C1029">
        <v>9</v>
      </c>
      <c r="D1029">
        <v>24</v>
      </c>
      <c r="E1029" t="s">
        <v>7</v>
      </c>
      <c r="F1029" s="3">
        <v>10010.820387321774</v>
      </c>
      <c r="G1029" s="3">
        <v>9465.3000000000011</v>
      </c>
      <c r="H1029">
        <v>1</v>
      </c>
      <c r="I1029" s="3">
        <v>545.52038732177243</v>
      </c>
      <c r="J1029" s="3">
        <v>545.52038732177243</v>
      </c>
      <c r="K1029" s="2">
        <v>5.7633713386979001E-2</v>
      </c>
      <c r="L1029" s="6">
        <v>5.7633713386979001E-2</v>
      </c>
      <c r="M1029" t="s">
        <v>42</v>
      </c>
      <c r="N1029">
        <f>SUMIFS(Actuals!$F:$F,Actuals!$A:$A,$A1029,Actuals!$D:$D,$D1029,Actuals!$B:$B,EDATE($B1029,-12))</f>
        <v>8481.6</v>
      </c>
      <c r="O1029">
        <f>AVERAGE(SUMIFS(Actuals!$F:$F,Actuals!$A:$A,$A1029,Actuals!$D:$D,$D1029,Actuals!$B:$B,EOMONTH(DATE(2025,$C1029-1,1),0))/SUMIFS(Actuals!$F:$F,Actuals!$A:$A,$A1029,Actuals!$D:$D,$D1029,Actuals!$B:$B,EOMONTH(DATE(2024,$C1029-1,1),0)),
 SUMIFS(Actuals!$F:$F,Actuals!$A:$A,$A1029,Actuals!$D:$D,$D1029,Actuals!$B:$B,EOMONTH(DATE(2025,$C1029-2,1),0))/SUMIFS(Actuals!$F:$F,Actuals!$A:$A,$A1029,Actuals!$D:$D,$D1029,Actuals!$B:$B,EOMONTH(DATE(2024,$C1029-2,1),0)),
 SUMIFS(Actuals!$F:$F,Actuals!$A:$A,$A1029,Actuals!$D:$D,$D1029,Actuals!$B:$B,EOMONTH(DATE(2025,$C1029-3,1),0))/SUMIFS(Actuals!$F:$F,Actuals!$A:$A,$A1029,Actuals!$D:$D,$D1029,Actuals!$B:$B,EOMONTH(DATE(2024,$C1029-3,1),0))
)</f>
        <v>1.1273972698746437</v>
      </c>
      <c r="P1029" s="29">
        <f t="shared" si="96"/>
        <v>9562.1326841687787</v>
      </c>
      <c r="Q1029" s="2">
        <f t="shared" si="97"/>
        <v>1.0230281572562689E-2</v>
      </c>
      <c r="R1029" s="29" t="str">
        <f t="shared" si="98"/>
        <v>2 Test data (Sep-Nov)</v>
      </c>
      <c r="S1029" s="29">
        <f t="shared" si="99"/>
        <v>1.005048087592062</v>
      </c>
      <c r="T1029" s="29">
        <f t="shared" si="100"/>
        <v>10061.355885505374</v>
      </c>
      <c r="U1029" s="2">
        <f t="shared" si="101"/>
        <v>6.2972741012474312E-2</v>
      </c>
    </row>
    <row r="1030" spans="1:21">
      <c r="A1030">
        <v>9701</v>
      </c>
      <c r="B1030" s="1">
        <v>45961</v>
      </c>
      <c r="C1030">
        <v>10</v>
      </c>
      <c r="D1030">
        <v>24</v>
      </c>
      <c r="E1030" t="s">
        <v>7</v>
      </c>
      <c r="F1030" s="3">
        <v>9405.2218336240767</v>
      </c>
      <c r="G1030" s="3">
        <v>9465.3000000000011</v>
      </c>
      <c r="H1030">
        <v>0</v>
      </c>
      <c r="I1030" s="3">
        <v>-60.078166375924411</v>
      </c>
      <c r="J1030" s="3">
        <v>60.078166375924411</v>
      </c>
      <c r="K1030" s="2">
        <v>6.3472015018989801E-3</v>
      </c>
      <c r="L1030" s="6">
        <v>-6.3472015018989801E-3</v>
      </c>
      <c r="M1030" t="s">
        <v>42</v>
      </c>
      <c r="N1030">
        <f>SUMIFS(Actuals!$F:$F,Actuals!$A:$A,$A1030,Actuals!$D:$D,$D1030,Actuals!$B:$B,EDATE($B1030,-12))</f>
        <v>8481.6</v>
      </c>
      <c r="O1030">
        <f>AVERAGE(SUMIFS(Actuals!$F:$F,Actuals!$A:$A,$A1030,Actuals!$D:$D,$D1030,Actuals!$B:$B,EOMONTH(DATE(2025,$C1030-1,1),0))/SUMIFS(Actuals!$F:$F,Actuals!$A:$A,$A1030,Actuals!$D:$D,$D1030,Actuals!$B:$B,EOMONTH(DATE(2024,$C1030-1,1),0)),
 SUMIFS(Actuals!$F:$F,Actuals!$A:$A,$A1030,Actuals!$D:$D,$D1030,Actuals!$B:$B,EOMONTH(DATE(2025,$C1030-2,1),0))/SUMIFS(Actuals!$F:$F,Actuals!$A:$A,$A1030,Actuals!$D:$D,$D1030,Actuals!$B:$B,EOMONTH(DATE(2024,$C1030-2,1),0)),
 SUMIFS(Actuals!$F:$F,Actuals!$A:$A,$A1030,Actuals!$D:$D,$D1030,Actuals!$B:$B,EOMONTH(DATE(2025,$C1030-3,1),0))/SUMIFS(Actuals!$F:$F,Actuals!$A:$A,$A1030,Actuals!$D:$D,$D1030,Actuals!$B:$B,EOMONTH(DATE(2024,$C1030-3,1),0))
)</f>
        <v>1.1376788759569489</v>
      </c>
      <c r="P1030" s="29">
        <f t="shared" si="96"/>
        <v>9649.3371543164594</v>
      </c>
      <c r="Q1030" s="2">
        <f t="shared" si="97"/>
        <v>1.9443351432755253E-2</v>
      </c>
      <c r="R1030" s="29" t="str">
        <f t="shared" si="98"/>
        <v>2 Test data (Sep-Nov)</v>
      </c>
      <c r="S1030" s="29">
        <f t="shared" si="99"/>
        <v>1.005048087592062</v>
      </c>
      <c r="T1030" s="29">
        <f t="shared" si="100"/>
        <v>9452.7002172629855</v>
      </c>
      <c r="U1030" s="2">
        <f t="shared" si="101"/>
        <v>1.331155138982983E-3</v>
      </c>
    </row>
    <row r="1031" spans="1:21">
      <c r="A1031">
        <v>9701</v>
      </c>
      <c r="B1031" s="1">
        <v>45991</v>
      </c>
      <c r="C1031">
        <v>5</v>
      </c>
      <c r="D1031">
        <v>24</v>
      </c>
      <c r="E1031" t="s">
        <v>7</v>
      </c>
      <c r="F1031" s="3">
        <v>8942.7688011136179</v>
      </c>
      <c r="G1031" s="3">
        <v>9760.5</v>
      </c>
      <c r="H1031">
        <v>6</v>
      </c>
      <c r="I1031" s="3">
        <v>-817.73119888638212</v>
      </c>
      <c r="J1031" s="3">
        <v>817.73119888638212</v>
      </c>
      <c r="K1031" s="2">
        <v>8.3779642322256195E-2</v>
      </c>
      <c r="L1031" s="6">
        <v>-8.3779642322256195E-2</v>
      </c>
      <c r="M1031" t="s">
        <v>42</v>
      </c>
      <c r="N1031">
        <f>SUMIFS(Actuals!$F:$F,Actuals!$A:$A,$A1031,Actuals!$D:$D,$D1031,Actuals!$B:$B,EDATE($B1031,-12))</f>
        <v>8901</v>
      </c>
      <c r="O1031">
        <f>AVERAGE(SUMIFS(Actuals!$F:$F,Actuals!$A:$A,$A1031,Actuals!$D:$D,$D1031,Actuals!$B:$B,EOMONTH(DATE(2025,$C1031-1,1),0))/SUMIFS(Actuals!$F:$F,Actuals!$A:$A,$A1031,Actuals!$D:$D,$D1031,Actuals!$B:$B,EOMONTH(DATE(2024,$C1031-1,1),0)),
 SUMIFS(Actuals!$F:$F,Actuals!$A:$A,$A1031,Actuals!$D:$D,$D1031,Actuals!$B:$B,EOMONTH(DATE(2025,$C1031-2,1),0))/SUMIFS(Actuals!$F:$F,Actuals!$A:$A,$A1031,Actuals!$D:$D,$D1031,Actuals!$B:$B,EOMONTH(DATE(2024,$C1031-2,1),0)),
 SUMIFS(Actuals!$F:$F,Actuals!$A:$A,$A1031,Actuals!$D:$D,$D1031,Actuals!$B:$B,EOMONTH(DATE(2025,$C1031-3,1),0))/SUMIFS(Actuals!$F:$F,Actuals!$A:$A,$A1031,Actuals!$D:$D,$D1031,Actuals!$B:$B,EOMONTH(DATE(2024,$C1031-3,1),0))
)</f>
        <v>1.2218980987909187</v>
      </c>
      <c r="P1031" s="29">
        <f t="shared" si="96"/>
        <v>10876.114977337968</v>
      </c>
      <c r="Q1031" s="2">
        <f t="shared" si="97"/>
        <v>0.11429895777244685</v>
      </c>
      <c r="R1031" s="29" t="str">
        <f t="shared" si="98"/>
        <v>1 train date (May-Aug)</v>
      </c>
      <c r="S1031" s="29">
        <f t="shared" si="99"/>
        <v>1.005048087592062</v>
      </c>
      <c r="T1031" s="29">
        <f t="shared" si="100"/>
        <v>8987.9126813371986</v>
      </c>
      <c r="U1031" s="2">
        <f t="shared" si="101"/>
        <v>7.915448170306863E-2</v>
      </c>
    </row>
    <row r="1032" spans="1:21">
      <c r="A1032">
        <v>9701</v>
      </c>
      <c r="B1032" s="1">
        <v>45991</v>
      </c>
      <c r="C1032">
        <v>6</v>
      </c>
      <c r="D1032">
        <v>24</v>
      </c>
      <c r="E1032" t="s">
        <v>7</v>
      </c>
      <c r="F1032" s="3">
        <v>9630.0922446070326</v>
      </c>
      <c r="G1032" s="3">
        <v>9760.5</v>
      </c>
      <c r="H1032">
        <v>5</v>
      </c>
      <c r="I1032" s="3">
        <v>-130.40775539296737</v>
      </c>
      <c r="J1032" s="3">
        <v>130.40775539296737</v>
      </c>
      <c r="K1032" s="2">
        <v>1.33607658821748E-2</v>
      </c>
      <c r="L1032" s="6">
        <v>-1.33607658821748E-2</v>
      </c>
      <c r="M1032" t="s">
        <v>42</v>
      </c>
      <c r="N1032">
        <f>SUMIFS(Actuals!$F:$F,Actuals!$A:$A,$A1032,Actuals!$D:$D,$D1032,Actuals!$B:$B,EDATE($B1032,-12))</f>
        <v>8901</v>
      </c>
      <c r="O1032">
        <f>AVERAGE(SUMIFS(Actuals!$F:$F,Actuals!$A:$A,$A1032,Actuals!$D:$D,$D1032,Actuals!$B:$B,EOMONTH(DATE(2025,$C1032-1,1),0))/SUMIFS(Actuals!$F:$F,Actuals!$A:$A,$A1032,Actuals!$D:$D,$D1032,Actuals!$B:$B,EOMONTH(DATE(2024,$C1032-1,1),0)),
 SUMIFS(Actuals!$F:$F,Actuals!$A:$A,$A1032,Actuals!$D:$D,$D1032,Actuals!$B:$B,EOMONTH(DATE(2025,$C1032-2,1),0))/SUMIFS(Actuals!$F:$F,Actuals!$A:$A,$A1032,Actuals!$D:$D,$D1032,Actuals!$B:$B,EOMONTH(DATE(2024,$C1032-2,1),0)),
 SUMIFS(Actuals!$F:$F,Actuals!$A:$A,$A1032,Actuals!$D:$D,$D1032,Actuals!$B:$B,EOMONTH(DATE(2025,$C1032-3,1),0))/SUMIFS(Actuals!$F:$F,Actuals!$A:$A,$A1032,Actuals!$D:$D,$D1032,Actuals!$B:$B,EOMONTH(DATE(2024,$C1032-3,1),0))
)</f>
        <v>1.1726257866093059</v>
      </c>
      <c r="P1032" s="29">
        <f t="shared" si="96"/>
        <v>10437.542126609433</v>
      </c>
      <c r="Q1032" s="2">
        <f t="shared" si="97"/>
        <v>6.9365516788016252E-2</v>
      </c>
      <c r="R1032" s="29" t="str">
        <f t="shared" si="98"/>
        <v>1 train date (May-Aug)</v>
      </c>
      <c r="S1032" s="29">
        <f t="shared" si="99"/>
        <v>1.005048087592062</v>
      </c>
      <c r="T1032" s="29">
        <f t="shared" si="100"/>
        <v>9678.7057937774462</v>
      </c>
      <c r="U1032" s="2">
        <f t="shared" si="101"/>
        <v>8.3801246065830486E-3</v>
      </c>
    </row>
    <row r="1033" spans="1:21">
      <c r="A1033">
        <v>9701</v>
      </c>
      <c r="B1033" s="1">
        <v>45991</v>
      </c>
      <c r="C1033">
        <v>7</v>
      </c>
      <c r="D1033">
        <v>24</v>
      </c>
      <c r="E1033" t="s">
        <v>7</v>
      </c>
      <c r="F1033" s="3">
        <v>9484.234744190946</v>
      </c>
      <c r="G1033" s="3">
        <v>9760.5</v>
      </c>
      <c r="H1033">
        <v>4</v>
      </c>
      <c r="I1033" s="3">
        <v>-276.265255809054</v>
      </c>
      <c r="J1033" s="3">
        <v>276.265255809054</v>
      </c>
      <c r="K1033" s="2">
        <v>2.8304416352548999E-2</v>
      </c>
      <c r="L1033" s="6">
        <v>-2.8304416352548999E-2</v>
      </c>
      <c r="M1033" t="s">
        <v>42</v>
      </c>
      <c r="N1033">
        <f>SUMIFS(Actuals!$F:$F,Actuals!$A:$A,$A1033,Actuals!$D:$D,$D1033,Actuals!$B:$B,EDATE($B1033,-12))</f>
        <v>8901</v>
      </c>
      <c r="O1033">
        <f>AVERAGE(SUMIFS(Actuals!$F:$F,Actuals!$A:$A,$A1033,Actuals!$D:$D,$D1033,Actuals!$B:$B,EOMONTH(DATE(2025,$C1033-1,1),0))/SUMIFS(Actuals!$F:$F,Actuals!$A:$A,$A1033,Actuals!$D:$D,$D1033,Actuals!$B:$B,EOMONTH(DATE(2024,$C1033-1,1),0)),
 SUMIFS(Actuals!$F:$F,Actuals!$A:$A,$A1033,Actuals!$D:$D,$D1033,Actuals!$B:$B,EOMONTH(DATE(2025,$C1033-2,1),0))/SUMIFS(Actuals!$F:$F,Actuals!$A:$A,$A1033,Actuals!$D:$D,$D1033,Actuals!$B:$B,EOMONTH(DATE(2024,$C1033-2,1),0)),
 SUMIFS(Actuals!$F:$F,Actuals!$A:$A,$A1033,Actuals!$D:$D,$D1033,Actuals!$B:$B,EOMONTH(DATE(2025,$C1033-3,1),0))/SUMIFS(Actuals!$F:$F,Actuals!$A:$A,$A1033,Actuals!$D:$D,$D1033,Actuals!$B:$B,EOMONTH(DATE(2024,$C1033-3,1),0))
)</f>
        <v>1.1258614469218047</v>
      </c>
      <c r="P1033" s="29">
        <f t="shared" si="96"/>
        <v>10021.292739050983</v>
      </c>
      <c r="Q1033" s="2">
        <f t="shared" si="97"/>
        <v>2.6719198714305933E-2</v>
      </c>
      <c r="R1033" s="29" t="str">
        <f t="shared" si="98"/>
        <v>1 train date (May-Aug)</v>
      </c>
      <c r="S1033" s="29">
        <f t="shared" si="99"/>
        <v>1.005048087592062</v>
      </c>
      <c r="T1033" s="29">
        <f t="shared" si="100"/>
        <v>9532.1119919232988</v>
      </c>
      <c r="U1033" s="2">
        <f t="shared" si="101"/>
        <v>2.3399211933476893E-2</v>
      </c>
    </row>
    <row r="1034" spans="1:21">
      <c r="A1034">
        <v>9701</v>
      </c>
      <c r="B1034" s="1">
        <v>45991</v>
      </c>
      <c r="C1034">
        <v>8</v>
      </c>
      <c r="D1034">
        <v>24</v>
      </c>
      <c r="E1034" t="s">
        <v>7</v>
      </c>
      <c r="F1034" s="3">
        <v>10197.309135238354</v>
      </c>
      <c r="G1034" s="3">
        <v>9760.5</v>
      </c>
      <c r="H1034">
        <v>3</v>
      </c>
      <c r="I1034" s="3">
        <v>436.80913523835443</v>
      </c>
      <c r="J1034" s="3">
        <v>436.80913523835443</v>
      </c>
      <c r="K1034" s="2">
        <v>4.4752741687245003E-2</v>
      </c>
      <c r="L1034" s="6">
        <v>4.4752741687245003E-2</v>
      </c>
      <c r="M1034" t="s">
        <v>42</v>
      </c>
      <c r="N1034">
        <f>SUMIFS(Actuals!$F:$F,Actuals!$A:$A,$A1034,Actuals!$D:$D,$D1034,Actuals!$B:$B,EDATE($B1034,-12))</f>
        <v>8901</v>
      </c>
      <c r="O1034">
        <f>AVERAGE(SUMIFS(Actuals!$F:$F,Actuals!$A:$A,$A1034,Actuals!$D:$D,$D1034,Actuals!$B:$B,EOMONTH(DATE(2025,$C1034-1,1),0))/SUMIFS(Actuals!$F:$F,Actuals!$A:$A,$A1034,Actuals!$D:$D,$D1034,Actuals!$B:$B,EOMONTH(DATE(2024,$C1034-1,1),0)),
 SUMIFS(Actuals!$F:$F,Actuals!$A:$A,$A1034,Actuals!$D:$D,$D1034,Actuals!$B:$B,EOMONTH(DATE(2025,$C1034-2,1),0))/SUMIFS(Actuals!$F:$F,Actuals!$A:$A,$A1034,Actuals!$D:$D,$D1034,Actuals!$B:$B,EOMONTH(DATE(2024,$C1034-2,1),0)),
 SUMIFS(Actuals!$F:$F,Actuals!$A:$A,$A1034,Actuals!$D:$D,$D1034,Actuals!$B:$B,EOMONTH(DATE(2025,$C1034-3,1),0))/SUMIFS(Actuals!$F:$F,Actuals!$A:$A,$A1034,Actuals!$D:$D,$D1034,Actuals!$B:$B,EOMONTH(DATE(2024,$C1034-3,1),0))
)</f>
        <v>1.1195533406856237</v>
      </c>
      <c r="P1034" s="29">
        <f t="shared" si="96"/>
        <v>9965.1442854427369</v>
      </c>
      <c r="Q1034" s="2">
        <f t="shared" si="97"/>
        <v>2.0966578089517636E-2</v>
      </c>
      <c r="R1034" s="29" t="str">
        <f t="shared" si="98"/>
        <v>1 train date (May-Aug)</v>
      </c>
      <c r="S1034" s="29">
        <f t="shared" si="99"/>
        <v>1.005048087592062</v>
      </c>
      <c r="T1034" s="29">
        <f t="shared" si="100"/>
        <v>10248.786044956372</v>
      </c>
      <c r="U1034" s="2">
        <f t="shared" si="101"/>
        <v>5.0026745039329162E-2</v>
      </c>
    </row>
    <row r="1035" spans="1:21">
      <c r="A1035">
        <v>9701</v>
      </c>
      <c r="B1035" s="1">
        <v>45991</v>
      </c>
      <c r="C1035">
        <v>9</v>
      </c>
      <c r="D1035">
        <v>24</v>
      </c>
      <c r="E1035" t="s">
        <v>7</v>
      </c>
      <c r="F1035" s="3">
        <v>10061.636061461957</v>
      </c>
      <c r="G1035" s="3">
        <v>9760.5</v>
      </c>
      <c r="H1035">
        <v>2</v>
      </c>
      <c r="I1035" s="3">
        <v>301.13606146195707</v>
      </c>
      <c r="J1035" s="3">
        <v>301.13606146195707</v>
      </c>
      <c r="K1035" s="2">
        <v>3.0852524098351201E-2</v>
      </c>
      <c r="L1035" s="6">
        <v>3.0852524098351201E-2</v>
      </c>
      <c r="M1035" t="s">
        <v>42</v>
      </c>
      <c r="N1035">
        <f>SUMIFS(Actuals!$F:$F,Actuals!$A:$A,$A1035,Actuals!$D:$D,$D1035,Actuals!$B:$B,EDATE($B1035,-12))</f>
        <v>8901</v>
      </c>
      <c r="O1035">
        <f>AVERAGE(SUMIFS(Actuals!$F:$F,Actuals!$A:$A,$A1035,Actuals!$D:$D,$D1035,Actuals!$B:$B,EOMONTH(DATE(2025,$C1035-1,1),0))/SUMIFS(Actuals!$F:$F,Actuals!$A:$A,$A1035,Actuals!$D:$D,$D1035,Actuals!$B:$B,EOMONTH(DATE(2024,$C1035-1,1),0)),
 SUMIFS(Actuals!$F:$F,Actuals!$A:$A,$A1035,Actuals!$D:$D,$D1035,Actuals!$B:$B,EOMONTH(DATE(2025,$C1035-2,1),0))/SUMIFS(Actuals!$F:$F,Actuals!$A:$A,$A1035,Actuals!$D:$D,$D1035,Actuals!$B:$B,EOMONTH(DATE(2024,$C1035-2,1),0)),
 SUMIFS(Actuals!$F:$F,Actuals!$A:$A,$A1035,Actuals!$D:$D,$D1035,Actuals!$B:$B,EOMONTH(DATE(2025,$C1035-3,1),0))/SUMIFS(Actuals!$F:$F,Actuals!$A:$A,$A1035,Actuals!$D:$D,$D1035,Actuals!$B:$B,EOMONTH(DATE(2024,$C1035-3,1),0))
)</f>
        <v>1.1273972698746437</v>
      </c>
      <c r="P1035" s="29">
        <f t="shared" si="96"/>
        <v>10034.963099154204</v>
      </c>
      <c r="Q1035" s="2">
        <f t="shared" si="97"/>
        <v>2.811977861320665E-2</v>
      </c>
      <c r="R1035" s="29" t="str">
        <f t="shared" si="98"/>
        <v>2 Test data (Sep-Nov)</v>
      </c>
      <c r="S1035" s="29">
        <f t="shared" si="99"/>
        <v>1.005048087592062</v>
      </c>
      <c r="T1035" s="29">
        <f t="shared" si="100"/>
        <v>10112.428081619666</v>
      </c>
      <c r="U1035" s="2">
        <f t="shared" si="101"/>
        <v>3.605635793449783E-2</v>
      </c>
    </row>
    <row r="1036" spans="1:21">
      <c r="A1036">
        <v>9701</v>
      </c>
      <c r="B1036" s="1">
        <v>45991</v>
      </c>
      <c r="C1036">
        <v>10</v>
      </c>
      <c r="D1036">
        <v>24</v>
      </c>
      <c r="E1036" t="s">
        <v>7</v>
      </c>
      <c r="F1036" s="3">
        <v>9461.5750553110702</v>
      </c>
      <c r="G1036" s="3">
        <v>9760.5</v>
      </c>
      <c r="H1036">
        <v>1</v>
      </c>
      <c r="I1036" s="3">
        <v>-298.92494468892983</v>
      </c>
      <c r="J1036" s="3">
        <v>298.92494468892983</v>
      </c>
      <c r="K1036" s="2">
        <v>3.06259868540474E-2</v>
      </c>
      <c r="L1036" s="6">
        <v>-3.06259868540474E-2</v>
      </c>
      <c r="M1036" t="s">
        <v>42</v>
      </c>
      <c r="N1036">
        <f>SUMIFS(Actuals!$F:$F,Actuals!$A:$A,$A1036,Actuals!$D:$D,$D1036,Actuals!$B:$B,EDATE($B1036,-12))</f>
        <v>8901</v>
      </c>
      <c r="O1036">
        <f>AVERAGE(SUMIFS(Actuals!$F:$F,Actuals!$A:$A,$A1036,Actuals!$D:$D,$D1036,Actuals!$B:$B,EOMONTH(DATE(2025,$C1036-1,1),0))/SUMIFS(Actuals!$F:$F,Actuals!$A:$A,$A1036,Actuals!$D:$D,$D1036,Actuals!$B:$B,EOMONTH(DATE(2024,$C1036-1,1),0)),
 SUMIFS(Actuals!$F:$F,Actuals!$A:$A,$A1036,Actuals!$D:$D,$D1036,Actuals!$B:$B,EOMONTH(DATE(2025,$C1036-2,1),0))/SUMIFS(Actuals!$F:$F,Actuals!$A:$A,$A1036,Actuals!$D:$D,$D1036,Actuals!$B:$B,EOMONTH(DATE(2024,$C1036-2,1),0)),
 SUMIFS(Actuals!$F:$F,Actuals!$A:$A,$A1036,Actuals!$D:$D,$D1036,Actuals!$B:$B,EOMONTH(DATE(2025,$C1036-3,1),0))/SUMIFS(Actuals!$F:$F,Actuals!$A:$A,$A1036,Actuals!$D:$D,$D1036,Actuals!$B:$B,EOMONTH(DATE(2024,$C1036-3,1),0))
)</f>
        <v>1.1376788759569489</v>
      </c>
      <c r="P1036" s="29">
        <f t="shared" si="96"/>
        <v>10126.479674892802</v>
      </c>
      <c r="Q1036" s="2">
        <f t="shared" si="97"/>
        <v>3.7495996608042828E-2</v>
      </c>
      <c r="R1036" s="29" t="str">
        <f t="shared" si="98"/>
        <v>2 Test data (Sep-Nov)</v>
      </c>
      <c r="S1036" s="29">
        <f t="shared" si="99"/>
        <v>1.005048087592062</v>
      </c>
      <c r="T1036" s="29">
        <f t="shared" si="100"/>
        <v>9509.3379149491484</v>
      </c>
      <c r="U1036" s="2">
        <f t="shared" si="101"/>
        <v>2.5732501926218083E-2</v>
      </c>
    </row>
    <row r="1037" spans="1:21">
      <c r="A1037">
        <v>9701</v>
      </c>
      <c r="B1037" s="1">
        <v>45991</v>
      </c>
      <c r="C1037">
        <v>11</v>
      </c>
      <c r="D1037">
        <v>24</v>
      </c>
      <c r="E1037" t="s">
        <v>7</v>
      </c>
      <c r="F1037" s="3">
        <v>9487.6467825054278</v>
      </c>
      <c r="G1037" s="3">
        <v>9760.5</v>
      </c>
      <c r="H1037">
        <v>0</v>
      </c>
      <c r="I1037" s="3">
        <v>-272.85321749457216</v>
      </c>
      <c r="J1037" s="3">
        <v>272.85321749457216</v>
      </c>
      <c r="K1037" s="2">
        <v>2.79548401715662E-2</v>
      </c>
      <c r="L1037" s="6">
        <v>-2.79548401715662E-2</v>
      </c>
      <c r="M1037" t="s">
        <v>42</v>
      </c>
      <c r="N1037">
        <f>SUMIFS(Actuals!$F:$F,Actuals!$A:$A,$A1037,Actuals!$D:$D,$D1037,Actuals!$B:$B,EDATE($B1037,-12))</f>
        <v>8901</v>
      </c>
      <c r="O1037">
        <f>AVERAGE(SUMIFS(Actuals!$F:$F,Actuals!$A:$A,$A1037,Actuals!$D:$D,$D1037,Actuals!$B:$B,EOMONTH(DATE(2025,$C1037-1,1),0))/SUMIFS(Actuals!$F:$F,Actuals!$A:$A,$A1037,Actuals!$D:$D,$D1037,Actuals!$B:$B,EOMONTH(DATE(2024,$C1037-1,1),0)),
 SUMIFS(Actuals!$F:$F,Actuals!$A:$A,$A1037,Actuals!$D:$D,$D1037,Actuals!$B:$B,EOMONTH(DATE(2025,$C1037-2,1),0))/SUMIFS(Actuals!$F:$F,Actuals!$A:$A,$A1037,Actuals!$D:$D,$D1037,Actuals!$B:$B,EOMONTH(DATE(2024,$C1037-2,1),0)),
 SUMIFS(Actuals!$F:$F,Actuals!$A:$A,$A1037,Actuals!$D:$D,$D1037,Actuals!$B:$B,EOMONTH(DATE(2025,$C1037-3,1),0))/SUMIFS(Actuals!$F:$F,Actuals!$A:$A,$A1037,Actuals!$D:$D,$D1037,Actuals!$B:$B,EOMONTH(DATE(2024,$C1037-3,1),0))
)</f>
        <v>1.1016620318336374</v>
      </c>
      <c r="P1037" s="29">
        <f t="shared" si="96"/>
        <v>9805.8937453512062</v>
      </c>
      <c r="Q1037" s="2">
        <f t="shared" si="97"/>
        <v>4.650760242939013E-3</v>
      </c>
      <c r="R1037" s="29" t="str">
        <f t="shared" si="98"/>
        <v>2 Test data (Sep-Nov)</v>
      </c>
      <c r="S1037" s="29">
        <f t="shared" si="99"/>
        <v>1.005048087592062</v>
      </c>
      <c r="T1037" s="29">
        <f t="shared" si="100"/>
        <v>9535.5412545060608</v>
      </c>
      <c r="U1037" s="2">
        <f t="shared" si="101"/>
        <v>2.3047871061312352E-2</v>
      </c>
    </row>
    <row r="1038" spans="1:21">
      <c r="A1038">
        <v>9702</v>
      </c>
      <c r="B1038" s="1">
        <v>45808</v>
      </c>
      <c r="C1038">
        <v>5</v>
      </c>
      <c r="D1038">
        <v>24</v>
      </c>
      <c r="E1038" t="s">
        <v>7</v>
      </c>
      <c r="F1038" s="3">
        <v>6013.3590000000004</v>
      </c>
      <c r="G1038" s="3">
        <v>6211.8</v>
      </c>
      <c r="H1038">
        <v>0</v>
      </c>
      <c r="I1038" s="3">
        <v>-198.4409999999998</v>
      </c>
      <c r="J1038" s="3">
        <v>198.4409999999998</v>
      </c>
      <c r="K1038" s="2">
        <v>3.1945812807881703E-2</v>
      </c>
      <c r="L1038" s="6">
        <v>-3.1945812807881703E-2</v>
      </c>
      <c r="M1038" t="s">
        <v>44</v>
      </c>
      <c r="N1038">
        <f>SUMIFS(Actuals!$F:$F,Actuals!$A:$A,$A1038,Actuals!$D:$D,$D1038,Actuals!$B:$B,EDATE($B1038,-12))</f>
        <v>5533.2</v>
      </c>
      <c r="O1038">
        <f>AVERAGE(SUMIFS(Actuals!$F:$F,Actuals!$A:$A,$A1038,Actuals!$D:$D,$D1038,Actuals!$B:$B,EOMONTH(DATE(2025,$C1038-1,1),0))/SUMIFS(Actuals!$F:$F,Actuals!$A:$A,$A1038,Actuals!$D:$D,$D1038,Actuals!$B:$B,EOMONTH(DATE(2024,$C1038-1,1),0)),
 SUMIFS(Actuals!$F:$F,Actuals!$A:$A,$A1038,Actuals!$D:$D,$D1038,Actuals!$B:$B,EOMONTH(DATE(2025,$C1038-2,1),0))/SUMIFS(Actuals!$F:$F,Actuals!$A:$A,$A1038,Actuals!$D:$D,$D1038,Actuals!$B:$B,EOMONTH(DATE(2024,$C1038-2,1),0)),
 SUMIFS(Actuals!$F:$F,Actuals!$A:$A,$A1038,Actuals!$D:$D,$D1038,Actuals!$B:$B,EOMONTH(DATE(2025,$C1038-3,1),0))/SUMIFS(Actuals!$F:$F,Actuals!$A:$A,$A1038,Actuals!$D:$D,$D1038,Actuals!$B:$B,EOMONTH(DATE(2024,$C1038-3,1),0))
)</f>
        <v>1.1941516180913279</v>
      </c>
      <c r="P1038" s="29">
        <f t="shared" si="96"/>
        <v>6607.4797332229355</v>
      </c>
      <c r="Q1038" s="2">
        <f t="shared" si="97"/>
        <v>6.3698079980510525E-2</v>
      </c>
      <c r="R1038" s="29" t="str">
        <f t="shared" si="98"/>
        <v>1 train date (May-Aug)</v>
      </c>
      <c r="S1038" s="29">
        <f t="shared" si="99"/>
        <v>1.018716649634493</v>
      </c>
      <c r="T1038" s="29">
        <f t="shared" si="100"/>
        <v>6125.9089335294257</v>
      </c>
      <c r="U1038" s="2">
        <f t="shared" si="101"/>
        <v>1.3827081759002949E-2</v>
      </c>
    </row>
    <row r="1039" spans="1:21">
      <c r="A1039">
        <v>9702</v>
      </c>
      <c r="B1039" s="1">
        <v>45838</v>
      </c>
      <c r="C1039">
        <v>5</v>
      </c>
      <c r="D1039">
        <v>24</v>
      </c>
      <c r="E1039" t="s">
        <v>7</v>
      </c>
      <c r="F1039" s="3">
        <v>5953.2254100000009</v>
      </c>
      <c r="G1039" s="3">
        <v>5770.8</v>
      </c>
      <c r="H1039">
        <v>1</v>
      </c>
      <c r="I1039" s="3">
        <v>182.42541000000074</v>
      </c>
      <c r="J1039" s="3">
        <v>182.42541000000074</v>
      </c>
      <c r="K1039" s="2">
        <v>3.1611805988771197E-2</v>
      </c>
      <c r="L1039" s="6">
        <v>3.1611805988771197E-2</v>
      </c>
      <c r="M1039" t="s">
        <v>44</v>
      </c>
      <c r="N1039">
        <f>SUMIFS(Actuals!$F:$F,Actuals!$A:$A,$A1039,Actuals!$D:$D,$D1039,Actuals!$B:$B,EDATE($B1039,-12))</f>
        <v>5613.3</v>
      </c>
      <c r="O1039">
        <f>AVERAGE(SUMIFS(Actuals!$F:$F,Actuals!$A:$A,$A1039,Actuals!$D:$D,$D1039,Actuals!$B:$B,EOMONTH(DATE(2025,$C1039-1,1),0))/SUMIFS(Actuals!$F:$F,Actuals!$A:$A,$A1039,Actuals!$D:$D,$D1039,Actuals!$B:$B,EOMONTH(DATE(2024,$C1039-1,1),0)),
 SUMIFS(Actuals!$F:$F,Actuals!$A:$A,$A1039,Actuals!$D:$D,$D1039,Actuals!$B:$B,EOMONTH(DATE(2025,$C1039-2,1),0))/SUMIFS(Actuals!$F:$F,Actuals!$A:$A,$A1039,Actuals!$D:$D,$D1039,Actuals!$B:$B,EOMONTH(DATE(2024,$C1039-2,1),0)),
 SUMIFS(Actuals!$F:$F,Actuals!$A:$A,$A1039,Actuals!$D:$D,$D1039,Actuals!$B:$B,EOMONTH(DATE(2025,$C1039-3,1),0))/SUMIFS(Actuals!$F:$F,Actuals!$A:$A,$A1039,Actuals!$D:$D,$D1039,Actuals!$B:$B,EOMONTH(DATE(2024,$C1039-3,1),0))
)</f>
        <v>1.1941516180913279</v>
      </c>
      <c r="P1039" s="29">
        <f t="shared" si="96"/>
        <v>6703.1312778320507</v>
      </c>
      <c r="Q1039" s="2">
        <f t="shared" si="97"/>
        <v>0.16156014379844225</v>
      </c>
      <c r="R1039" s="29" t="str">
        <f t="shared" si="98"/>
        <v>1 train date (May-Aug)</v>
      </c>
      <c r="S1039" s="29">
        <f t="shared" si="99"/>
        <v>1.018716649634493</v>
      </c>
      <c r="T1039" s="29">
        <f t="shared" si="100"/>
        <v>6064.6498441941321</v>
      </c>
      <c r="U1039" s="2">
        <f t="shared" si="101"/>
        <v>5.092012272026962E-2</v>
      </c>
    </row>
    <row r="1040" spans="1:21">
      <c r="A1040">
        <v>9702</v>
      </c>
      <c r="B1040" s="1">
        <v>45838</v>
      </c>
      <c r="C1040">
        <v>6</v>
      </c>
      <c r="D1040">
        <v>24</v>
      </c>
      <c r="E1040" t="s">
        <v>7</v>
      </c>
      <c r="F1040" s="3">
        <v>5851.1522921101778</v>
      </c>
      <c r="G1040" s="3">
        <v>5770.8</v>
      </c>
      <c r="H1040">
        <v>0</v>
      </c>
      <c r="I1040" s="3">
        <v>80.352292110177586</v>
      </c>
      <c r="J1040" s="3">
        <v>80.352292110177586</v>
      </c>
      <c r="K1040" s="2">
        <v>1.39239433198478E-2</v>
      </c>
      <c r="L1040" s="6">
        <v>1.39239433198478E-2</v>
      </c>
      <c r="M1040" t="s">
        <v>44</v>
      </c>
      <c r="N1040">
        <f>SUMIFS(Actuals!$F:$F,Actuals!$A:$A,$A1040,Actuals!$D:$D,$D1040,Actuals!$B:$B,EDATE($B1040,-12))</f>
        <v>5613.3</v>
      </c>
      <c r="O1040">
        <f>AVERAGE(SUMIFS(Actuals!$F:$F,Actuals!$A:$A,$A1040,Actuals!$D:$D,$D1040,Actuals!$B:$B,EOMONTH(DATE(2025,$C1040-1,1),0))/SUMIFS(Actuals!$F:$F,Actuals!$A:$A,$A1040,Actuals!$D:$D,$D1040,Actuals!$B:$B,EOMONTH(DATE(2024,$C1040-1,1),0)),
 SUMIFS(Actuals!$F:$F,Actuals!$A:$A,$A1040,Actuals!$D:$D,$D1040,Actuals!$B:$B,EOMONTH(DATE(2025,$C1040-2,1),0))/SUMIFS(Actuals!$F:$F,Actuals!$A:$A,$A1040,Actuals!$D:$D,$D1040,Actuals!$B:$B,EOMONTH(DATE(2024,$C1040-2,1),0)),
 SUMIFS(Actuals!$F:$F,Actuals!$A:$A,$A1040,Actuals!$D:$D,$D1040,Actuals!$B:$B,EOMONTH(DATE(2025,$C1040-3,1),0))/SUMIFS(Actuals!$F:$F,Actuals!$A:$A,$A1040,Actuals!$D:$D,$D1040,Actuals!$B:$B,EOMONTH(DATE(2024,$C1040-3,1),0))
)</f>
        <v>1.161432707101965</v>
      </c>
      <c r="P1040" s="29">
        <f t="shared" si="96"/>
        <v>6519.4702147754606</v>
      </c>
      <c r="Q1040" s="2">
        <f t="shared" si="97"/>
        <v>0.12973421618761011</v>
      </c>
      <c r="R1040" s="29" t="str">
        <f t="shared" si="98"/>
        <v>1 train date (May-Aug)</v>
      </c>
      <c r="S1040" s="29">
        <f t="shared" si="99"/>
        <v>1.018716649634493</v>
      </c>
      <c r="T1040" s="29">
        <f t="shared" si="100"/>
        <v>5960.6662595196649</v>
      </c>
      <c r="U1040" s="2">
        <f t="shared" si="101"/>
        <v>3.2901202522988962E-2</v>
      </c>
    </row>
    <row r="1041" spans="1:21">
      <c r="A1041">
        <v>9702</v>
      </c>
      <c r="B1041" s="1">
        <v>45869</v>
      </c>
      <c r="C1041">
        <v>5</v>
      </c>
      <c r="D1041">
        <v>24</v>
      </c>
      <c r="E1041" t="s">
        <v>7</v>
      </c>
      <c r="F1041" s="3">
        <v>5893.6931559000004</v>
      </c>
      <c r="G1041" s="3">
        <v>6294.6</v>
      </c>
      <c r="H1041">
        <v>2</v>
      </c>
      <c r="I1041" s="3">
        <v>-400.90684409999994</v>
      </c>
      <c r="J1041" s="3">
        <v>400.90684409999994</v>
      </c>
      <c r="K1041" s="2">
        <v>6.3690598941950199E-2</v>
      </c>
      <c r="L1041" s="6">
        <v>-6.3690598941950199E-2</v>
      </c>
      <c r="M1041" t="s">
        <v>44</v>
      </c>
      <c r="N1041">
        <f>SUMIFS(Actuals!$F:$F,Actuals!$A:$A,$A1041,Actuals!$D:$D,$D1041,Actuals!$B:$B,EDATE($B1041,-12))</f>
        <v>5115.6000000000004</v>
      </c>
      <c r="O1041">
        <f>AVERAGE(SUMIFS(Actuals!$F:$F,Actuals!$A:$A,$A1041,Actuals!$D:$D,$D1041,Actuals!$B:$B,EOMONTH(DATE(2025,$C1041-1,1),0))/SUMIFS(Actuals!$F:$F,Actuals!$A:$A,$A1041,Actuals!$D:$D,$D1041,Actuals!$B:$B,EOMONTH(DATE(2024,$C1041-1,1),0)),
 SUMIFS(Actuals!$F:$F,Actuals!$A:$A,$A1041,Actuals!$D:$D,$D1041,Actuals!$B:$B,EOMONTH(DATE(2025,$C1041-2,1),0))/SUMIFS(Actuals!$F:$F,Actuals!$A:$A,$A1041,Actuals!$D:$D,$D1041,Actuals!$B:$B,EOMONTH(DATE(2024,$C1041-2,1),0)),
 SUMIFS(Actuals!$F:$F,Actuals!$A:$A,$A1041,Actuals!$D:$D,$D1041,Actuals!$B:$B,EOMONTH(DATE(2025,$C1041-3,1),0))/SUMIFS(Actuals!$F:$F,Actuals!$A:$A,$A1041,Actuals!$D:$D,$D1041,Actuals!$B:$B,EOMONTH(DATE(2024,$C1041-3,1),0))
)</f>
        <v>1.1941516180913279</v>
      </c>
      <c r="P1041" s="29">
        <f t="shared" si="96"/>
        <v>6108.8020175079973</v>
      </c>
      <c r="Q1041" s="2">
        <f t="shared" si="97"/>
        <v>2.9517043575763832E-2</v>
      </c>
      <c r="R1041" s="29" t="str">
        <f t="shared" si="98"/>
        <v>1 train date (May-Aug)</v>
      </c>
      <c r="S1041" s="29">
        <f t="shared" si="99"/>
        <v>1.018716649634493</v>
      </c>
      <c r="T1041" s="29">
        <f t="shared" si="100"/>
        <v>6004.0033457521904</v>
      </c>
      <c r="U1041" s="2">
        <f t="shared" si="101"/>
        <v>4.6166023932864668E-2</v>
      </c>
    </row>
    <row r="1042" spans="1:21">
      <c r="A1042">
        <v>9702</v>
      </c>
      <c r="B1042" s="1">
        <v>45869</v>
      </c>
      <c r="C1042">
        <v>6</v>
      </c>
      <c r="D1042">
        <v>24</v>
      </c>
      <c r="E1042" t="s">
        <v>7</v>
      </c>
      <c r="F1042" s="3">
        <v>5821.6454999999996</v>
      </c>
      <c r="G1042" s="3">
        <v>6294.6</v>
      </c>
      <c r="H1042">
        <v>1</v>
      </c>
      <c r="I1042" s="3">
        <v>-472.95450000000073</v>
      </c>
      <c r="J1042" s="3">
        <v>472.95450000000073</v>
      </c>
      <c r="K1042" s="2">
        <v>7.5136545610523395E-2</v>
      </c>
      <c r="L1042" s="6">
        <v>-7.5136545610523395E-2</v>
      </c>
      <c r="M1042" t="s">
        <v>44</v>
      </c>
      <c r="N1042">
        <f>SUMIFS(Actuals!$F:$F,Actuals!$A:$A,$A1042,Actuals!$D:$D,$D1042,Actuals!$B:$B,EDATE($B1042,-12))</f>
        <v>5115.6000000000004</v>
      </c>
      <c r="O1042">
        <f>AVERAGE(SUMIFS(Actuals!$F:$F,Actuals!$A:$A,$A1042,Actuals!$D:$D,$D1042,Actuals!$B:$B,EOMONTH(DATE(2025,$C1042-1,1),0))/SUMIFS(Actuals!$F:$F,Actuals!$A:$A,$A1042,Actuals!$D:$D,$D1042,Actuals!$B:$B,EOMONTH(DATE(2024,$C1042-1,1),0)),
 SUMIFS(Actuals!$F:$F,Actuals!$A:$A,$A1042,Actuals!$D:$D,$D1042,Actuals!$B:$B,EOMONTH(DATE(2025,$C1042-2,1),0))/SUMIFS(Actuals!$F:$F,Actuals!$A:$A,$A1042,Actuals!$D:$D,$D1042,Actuals!$B:$B,EOMONTH(DATE(2024,$C1042-2,1),0)),
 SUMIFS(Actuals!$F:$F,Actuals!$A:$A,$A1042,Actuals!$D:$D,$D1042,Actuals!$B:$B,EOMONTH(DATE(2025,$C1042-3,1),0))/SUMIFS(Actuals!$F:$F,Actuals!$A:$A,$A1042,Actuals!$D:$D,$D1042,Actuals!$B:$B,EOMONTH(DATE(2024,$C1042-3,1),0))
)</f>
        <v>1.161432707101965</v>
      </c>
      <c r="P1042" s="29">
        <f t="shared" si="96"/>
        <v>5941.4251564508122</v>
      </c>
      <c r="Q1042" s="2">
        <f t="shared" si="97"/>
        <v>5.6107591197087685E-2</v>
      </c>
      <c r="R1042" s="29" t="str">
        <f t="shared" si="98"/>
        <v>1 train date (May-Aug)</v>
      </c>
      <c r="S1042" s="29">
        <f t="shared" si="99"/>
        <v>1.018716649634493</v>
      </c>
      <c r="T1042" s="29">
        <f t="shared" si="100"/>
        <v>5930.6071991197223</v>
      </c>
      <c r="U1042" s="2">
        <f t="shared" si="101"/>
        <v>5.782620037496871E-2</v>
      </c>
    </row>
    <row r="1043" spans="1:21">
      <c r="A1043">
        <v>9702</v>
      </c>
      <c r="B1043" s="1">
        <v>45869</v>
      </c>
      <c r="C1043">
        <v>7</v>
      </c>
      <c r="D1043">
        <v>24</v>
      </c>
      <c r="E1043" t="s">
        <v>7</v>
      </c>
      <c r="F1043" s="3">
        <v>5776.5707999999995</v>
      </c>
      <c r="G1043" s="3">
        <v>6294.6</v>
      </c>
      <c r="H1043">
        <v>0</v>
      </c>
      <c r="I1043" s="3">
        <v>-518.02920000000086</v>
      </c>
      <c r="J1043" s="3">
        <v>518.02920000000086</v>
      </c>
      <c r="K1043" s="2">
        <v>8.2297397769516903E-2</v>
      </c>
      <c r="L1043" s="6">
        <v>-8.2297397769516903E-2</v>
      </c>
      <c r="M1043" t="s">
        <v>44</v>
      </c>
      <c r="N1043">
        <f>SUMIFS(Actuals!$F:$F,Actuals!$A:$A,$A1043,Actuals!$D:$D,$D1043,Actuals!$B:$B,EDATE($B1043,-12))</f>
        <v>5115.6000000000004</v>
      </c>
      <c r="O1043">
        <f>AVERAGE(SUMIFS(Actuals!$F:$F,Actuals!$A:$A,$A1043,Actuals!$D:$D,$D1043,Actuals!$B:$B,EOMONTH(DATE(2025,$C1043-1,1),0))/SUMIFS(Actuals!$F:$F,Actuals!$A:$A,$A1043,Actuals!$D:$D,$D1043,Actuals!$B:$B,EOMONTH(DATE(2024,$C1043-1,1),0)),
 SUMIFS(Actuals!$F:$F,Actuals!$A:$A,$A1043,Actuals!$D:$D,$D1043,Actuals!$B:$B,EOMONTH(DATE(2025,$C1043-2,1),0))/SUMIFS(Actuals!$F:$F,Actuals!$A:$A,$A1043,Actuals!$D:$D,$D1043,Actuals!$B:$B,EOMONTH(DATE(2024,$C1043-2,1),0)),
 SUMIFS(Actuals!$F:$F,Actuals!$A:$A,$A1043,Actuals!$D:$D,$D1043,Actuals!$B:$B,EOMONTH(DATE(2025,$C1043-3,1),0))/SUMIFS(Actuals!$F:$F,Actuals!$A:$A,$A1043,Actuals!$D:$D,$D1043,Actuals!$B:$B,EOMONTH(DATE(2024,$C1043-3,1),0))
)</f>
        <v>1.1231236237289328</v>
      </c>
      <c r="P1043" s="29">
        <f t="shared" si="96"/>
        <v>5745.4512095477294</v>
      </c>
      <c r="Q1043" s="2">
        <f t="shared" si="97"/>
        <v>8.7241252891727988E-2</v>
      </c>
      <c r="R1043" s="29" t="str">
        <f t="shared" si="98"/>
        <v>1 train date (May-Aug)</v>
      </c>
      <c r="S1043" s="29">
        <f t="shared" si="99"/>
        <v>1.018716649634493</v>
      </c>
      <c r="T1043" s="29">
        <f t="shared" si="100"/>
        <v>5884.688851752443</v>
      </c>
      <c r="U1043" s="2">
        <f t="shared" si="101"/>
        <v>6.5121079694906311E-2</v>
      </c>
    </row>
    <row r="1044" spans="1:21">
      <c r="A1044">
        <v>9702</v>
      </c>
      <c r="B1044" s="1">
        <v>45900</v>
      </c>
      <c r="C1044">
        <v>5</v>
      </c>
      <c r="D1044">
        <v>24</v>
      </c>
      <c r="E1044" t="s">
        <v>7</v>
      </c>
      <c r="F1044" s="3">
        <v>5834.7562243410002</v>
      </c>
      <c r="G1044" s="3">
        <v>5734.8</v>
      </c>
      <c r="H1044">
        <v>3</v>
      </c>
      <c r="I1044" s="3">
        <v>99.956224341000052</v>
      </c>
      <c r="J1044" s="3">
        <v>99.956224341000052</v>
      </c>
      <c r="K1044" s="2">
        <v>1.74297663983051E-2</v>
      </c>
      <c r="L1044" s="6">
        <v>1.74297663983051E-2</v>
      </c>
      <c r="M1044" t="s">
        <v>44</v>
      </c>
      <c r="N1044">
        <f>SUMIFS(Actuals!$F:$F,Actuals!$A:$A,$A1044,Actuals!$D:$D,$D1044,Actuals!$B:$B,EDATE($B1044,-12))</f>
        <v>5427</v>
      </c>
      <c r="O1044">
        <f>AVERAGE(SUMIFS(Actuals!$F:$F,Actuals!$A:$A,$A1044,Actuals!$D:$D,$D1044,Actuals!$B:$B,EOMONTH(DATE(2025,$C1044-1,1),0))/SUMIFS(Actuals!$F:$F,Actuals!$A:$A,$A1044,Actuals!$D:$D,$D1044,Actuals!$B:$B,EOMONTH(DATE(2024,$C1044-1,1),0)),
 SUMIFS(Actuals!$F:$F,Actuals!$A:$A,$A1044,Actuals!$D:$D,$D1044,Actuals!$B:$B,EOMONTH(DATE(2025,$C1044-2,1),0))/SUMIFS(Actuals!$F:$F,Actuals!$A:$A,$A1044,Actuals!$D:$D,$D1044,Actuals!$B:$B,EOMONTH(DATE(2024,$C1044-2,1),0)),
 SUMIFS(Actuals!$F:$F,Actuals!$A:$A,$A1044,Actuals!$D:$D,$D1044,Actuals!$B:$B,EOMONTH(DATE(2025,$C1044-3,1),0))/SUMIFS(Actuals!$F:$F,Actuals!$A:$A,$A1044,Actuals!$D:$D,$D1044,Actuals!$B:$B,EOMONTH(DATE(2024,$C1044-3,1),0))
)</f>
        <v>1.1941516180913279</v>
      </c>
      <c r="P1044" s="29">
        <f t="shared" si="96"/>
        <v>6480.6608313816359</v>
      </c>
      <c r="Q1044" s="2">
        <f t="shared" si="97"/>
        <v>0.13005873463444859</v>
      </c>
      <c r="R1044" s="29" t="str">
        <f t="shared" si="98"/>
        <v>1 train date (May-Aug)</v>
      </c>
      <c r="S1044" s="29">
        <f t="shared" si="99"/>
        <v>1.018716649634493</v>
      </c>
      <c r="T1044" s="29">
        <f t="shared" si="100"/>
        <v>5943.963312294668</v>
      </c>
      <c r="U1044" s="2">
        <f t="shared" si="101"/>
        <v>3.6472642863686226E-2</v>
      </c>
    </row>
    <row r="1045" spans="1:21">
      <c r="A1045">
        <v>9702</v>
      </c>
      <c r="B1045" s="1">
        <v>45900</v>
      </c>
      <c r="C1045">
        <v>6</v>
      </c>
      <c r="D1045">
        <v>24</v>
      </c>
      <c r="E1045" t="s">
        <v>7</v>
      </c>
      <c r="F1045" s="3">
        <v>5792.5372724999997</v>
      </c>
      <c r="G1045" s="3">
        <v>5734.8</v>
      </c>
      <c r="H1045">
        <v>2</v>
      </c>
      <c r="I1045" s="3">
        <v>57.737272499999563</v>
      </c>
      <c r="J1045" s="3">
        <v>57.737272499999563</v>
      </c>
      <c r="K1045" s="2">
        <v>1.00678790018832E-2</v>
      </c>
      <c r="L1045" s="6">
        <v>1.00678790018832E-2</v>
      </c>
      <c r="M1045" t="s">
        <v>44</v>
      </c>
      <c r="N1045">
        <f>SUMIFS(Actuals!$F:$F,Actuals!$A:$A,$A1045,Actuals!$D:$D,$D1045,Actuals!$B:$B,EDATE($B1045,-12))</f>
        <v>5427</v>
      </c>
      <c r="O1045">
        <f>AVERAGE(SUMIFS(Actuals!$F:$F,Actuals!$A:$A,$A1045,Actuals!$D:$D,$D1045,Actuals!$B:$B,EOMONTH(DATE(2025,$C1045-1,1),0))/SUMIFS(Actuals!$F:$F,Actuals!$A:$A,$A1045,Actuals!$D:$D,$D1045,Actuals!$B:$B,EOMONTH(DATE(2024,$C1045-1,1),0)),
 SUMIFS(Actuals!$F:$F,Actuals!$A:$A,$A1045,Actuals!$D:$D,$D1045,Actuals!$B:$B,EOMONTH(DATE(2025,$C1045-2,1),0))/SUMIFS(Actuals!$F:$F,Actuals!$A:$A,$A1045,Actuals!$D:$D,$D1045,Actuals!$B:$B,EOMONTH(DATE(2024,$C1045-2,1),0)),
 SUMIFS(Actuals!$F:$F,Actuals!$A:$A,$A1045,Actuals!$D:$D,$D1045,Actuals!$B:$B,EOMONTH(DATE(2025,$C1045-3,1),0))/SUMIFS(Actuals!$F:$F,Actuals!$A:$A,$A1045,Actuals!$D:$D,$D1045,Actuals!$B:$B,EOMONTH(DATE(2024,$C1045-3,1),0))
)</f>
        <v>1.161432707101965</v>
      </c>
      <c r="P1045" s="29">
        <f t="shared" si="96"/>
        <v>6303.095301442364</v>
      </c>
      <c r="Q1045" s="2">
        <f t="shared" si="97"/>
        <v>9.9095923387452697E-2</v>
      </c>
      <c r="R1045" s="29" t="str">
        <f t="shared" si="98"/>
        <v>1 train date (May-Aug)</v>
      </c>
      <c r="S1045" s="29">
        <f t="shared" si="99"/>
        <v>1.018716649634493</v>
      </c>
      <c r="T1045" s="29">
        <f t="shared" si="100"/>
        <v>5900.9541631241245</v>
      </c>
      <c r="U1045" s="2">
        <f t="shared" si="101"/>
        <v>2.897296560021698E-2</v>
      </c>
    </row>
    <row r="1046" spans="1:21">
      <c r="A1046">
        <v>9702</v>
      </c>
      <c r="B1046" s="1">
        <v>45900</v>
      </c>
      <c r="C1046">
        <v>7</v>
      </c>
      <c r="D1046">
        <v>24</v>
      </c>
      <c r="E1046" t="s">
        <v>7</v>
      </c>
      <c r="F1046" s="3">
        <v>5782.3473707999983</v>
      </c>
      <c r="G1046" s="3">
        <v>5734.8</v>
      </c>
      <c r="H1046">
        <v>1</v>
      </c>
      <c r="I1046" s="3">
        <v>47.547370799998134</v>
      </c>
      <c r="J1046" s="3">
        <v>47.547370799998134</v>
      </c>
      <c r="K1046" s="2">
        <v>8.2910251098552903E-3</v>
      </c>
      <c r="L1046" s="6">
        <v>8.2910251098552903E-3</v>
      </c>
      <c r="M1046" t="s">
        <v>44</v>
      </c>
      <c r="N1046">
        <f>SUMIFS(Actuals!$F:$F,Actuals!$A:$A,$A1046,Actuals!$D:$D,$D1046,Actuals!$B:$B,EDATE($B1046,-12))</f>
        <v>5427</v>
      </c>
      <c r="O1046">
        <f>AVERAGE(SUMIFS(Actuals!$F:$F,Actuals!$A:$A,$A1046,Actuals!$D:$D,$D1046,Actuals!$B:$B,EOMONTH(DATE(2025,$C1046-1,1),0))/SUMIFS(Actuals!$F:$F,Actuals!$A:$A,$A1046,Actuals!$D:$D,$D1046,Actuals!$B:$B,EOMONTH(DATE(2024,$C1046-1,1),0)),
 SUMIFS(Actuals!$F:$F,Actuals!$A:$A,$A1046,Actuals!$D:$D,$D1046,Actuals!$B:$B,EOMONTH(DATE(2025,$C1046-2,1),0))/SUMIFS(Actuals!$F:$F,Actuals!$A:$A,$A1046,Actuals!$D:$D,$D1046,Actuals!$B:$B,EOMONTH(DATE(2024,$C1046-2,1),0)),
 SUMIFS(Actuals!$F:$F,Actuals!$A:$A,$A1046,Actuals!$D:$D,$D1046,Actuals!$B:$B,EOMONTH(DATE(2025,$C1046-3,1),0))/SUMIFS(Actuals!$F:$F,Actuals!$A:$A,$A1046,Actuals!$D:$D,$D1046,Actuals!$B:$B,EOMONTH(DATE(2024,$C1046-3,1),0))
)</f>
        <v>1.1231236237289328</v>
      </c>
      <c r="P1046" s="29">
        <f t="shared" si="96"/>
        <v>6095.191905976918</v>
      </c>
      <c r="Q1046" s="2">
        <f t="shared" si="97"/>
        <v>6.2842977257605806E-2</v>
      </c>
      <c r="R1046" s="29" t="str">
        <f t="shared" si="98"/>
        <v>1 train date (May-Aug)</v>
      </c>
      <c r="S1046" s="29">
        <f t="shared" si="99"/>
        <v>1.018716649634493</v>
      </c>
      <c r="T1046" s="29">
        <f t="shared" si="100"/>
        <v>5890.573540604194</v>
      </c>
      <c r="U1046" s="2">
        <f t="shared" si="101"/>
        <v>2.7162854956440302E-2</v>
      </c>
    </row>
    <row r="1047" spans="1:21">
      <c r="A1047">
        <v>9702</v>
      </c>
      <c r="B1047" s="1">
        <v>45900</v>
      </c>
      <c r="C1047">
        <v>8</v>
      </c>
      <c r="D1047">
        <v>24</v>
      </c>
      <c r="E1047" t="s">
        <v>7</v>
      </c>
      <c r="F1047" s="3">
        <v>5949.7860094462003</v>
      </c>
      <c r="G1047" s="3">
        <v>5734.8</v>
      </c>
      <c r="H1047">
        <v>0</v>
      </c>
      <c r="I1047" s="3">
        <v>214.98600944620011</v>
      </c>
      <c r="J1047" s="3">
        <v>214.98600944620011</v>
      </c>
      <c r="K1047" s="2">
        <v>3.74879698413546E-2</v>
      </c>
      <c r="L1047" s="6">
        <v>3.74879698413546E-2</v>
      </c>
      <c r="M1047" t="s">
        <v>44</v>
      </c>
      <c r="N1047">
        <f>SUMIFS(Actuals!$F:$F,Actuals!$A:$A,$A1047,Actuals!$D:$D,$D1047,Actuals!$B:$B,EDATE($B1047,-12))</f>
        <v>5427</v>
      </c>
      <c r="O1047">
        <f>AVERAGE(SUMIFS(Actuals!$F:$F,Actuals!$A:$A,$A1047,Actuals!$D:$D,$D1047,Actuals!$B:$B,EOMONTH(DATE(2025,$C1047-1,1),0))/SUMIFS(Actuals!$F:$F,Actuals!$A:$A,$A1047,Actuals!$D:$D,$D1047,Actuals!$B:$B,EOMONTH(DATE(2024,$C1047-1,1),0)),
 SUMIFS(Actuals!$F:$F,Actuals!$A:$A,$A1047,Actuals!$D:$D,$D1047,Actuals!$B:$B,EOMONTH(DATE(2025,$C1047-2,1),0))/SUMIFS(Actuals!$F:$F,Actuals!$A:$A,$A1047,Actuals!$D:$D,$D1047,Actuals!$B:$B,EOMONTH(DATE(2024,$C1047-2,1),0)),
 SUMIFS(Actuals!$F:$F,Actuals!$A:$A,$A1047,Actuals!$D:$D,$D1047,Actuals!$B:$B,EOMONTH(DATE(2025,$C1047-3,1),0))/SUMIFS(Actuals!$F:$F,Actuals!$A:$A,$A1047,Actuals!$D:$D,$D1047,Actuals!$B:$B,EOMONTH(DATE(2024,$C1047-3,1),0))
)</f>
        <v>1.1270571232566875</v>
      </c>
      <c r="P1047" s="29">
        <f t="shared" si="96"/>
        <v>6116.5390079140434</v>
      </c>
      <c r="Q1047" s="2">
        <f t="shared" si="97"/>
        <v>6.6565356754209951E-2</v>
      </c>
      <c r="R1047" s="29" t="str">
        <f t="shared" si="98"/>
        <v>1 train date (May-Aug)</v>
      </c>
      <c r="S1047" s="29">
        <f t="shared" si="99"/>
        <v>1.018716649634493</v>
      </c>
      <c r="T1047" s="29">
        <f t="shared" si="100"/>
        <v>6061.1460695852129</v>
      </c>
      <c r="U1047" s="2">
        <f t="shared" si="101"/>
        <v>5.6906268672876598E-2</v>
      </c>
    </row>
    <row r="1048" spans="1:21">
      <c r="A1048">
        <v>9702</v>
      </c>
      <c r="B1048" s="1">
        <v>45930</v>
      </c>
      <c r="C1048">
        <v>5</v>
      </c>
      <c r="D1048">
        <v>24</v>
      </c>
      <c r="E1048" t="s">
        <v>7</v>
      </c>
      <c r="F1048" s="3">
        <v>5776.4086620975904</v>
      </c>
      <c r="G1048" s="3">
        <v>5213.7</v>
      </c>
      <c r="H1048">
        <v>4</v>
      </c>
      <c r="I1048" s="3">
        <v>562.7086620975906</v>
      </c>
      <c r="J1048" s="3">
        <v>562.7086620975906</v>
      </c>
      <c r="K1048" s="2">
        <v>0.10792885323236701</v>
      </c>
      <c r="L1048" s="6">
        <v>0.10792885323236701</v>
      </c>
      <c r="M1048" t="s">
        <v>44</v>
      </c>
      <c r="N1048">
        <f>SUMIFS(Actuals!$F:$F,Actuals!$A:$A,$A1048,Actuals!$D:$D,$D1048,Actuals!$B:$B,EDATE($B1048,-12))</f>
        <v>5037.3</v>
      </c>
      <c r="O1048">
        <f>AVERAGE(SUMIFS(Actuals!$F:$F,Actuals!$A:$A,$A1048,Actuals!$D:$D,$D1048,Actuals!$B:$B,EOMONTH(DATE(2025,$C1048-1,1),0))/SUMIFS(Actuals!$F:$F,Actuals!$A:$A,$A1048,Actuals!$D:$D,$D1048,Actuals!$B:$B,EOMONTH(DATE(2024,$C1048-1,1),0)),
 SUMIFS(Actuals!$F:$F,Actuals!$A:$A,$A1048,Actuals!$D:$D,$D1048,Actuals!$B:$B,EOMONTH(DATE(2025,$C1048-2,1),0))/SUMIFS(Actuals!$F:$F,Actuals!$A:$A,$A1048,Actuals!$D:$D,$D1048,Actuals!$B:$B,EOMONTH(DATE(2024,$C1048-2,1),0)),
 SUMIFS(Actuals!$F:$F,Actuals!$A:$A,$A1048,Actuals!$D:$D,$D1048,Actuals!$B:$B,EOMONTH(DATE(2025,$C1048-3,1),0))/SUMIFS(Actuals!$F:$F,Actuals!$A:$A,$A1048,Actuals!$D:$D,$D1048,Actuals!$B:$B,EOMONTH(DATE(2024,$C1048-3,1),0))
)</f>
        <v>1.1941516180913279</v>
      </c>
      <c r="P1048" s="29">
        <f t="shared" si="96"/>
        <v>6015.2999458114464</v>
      </c>
      <c r="Q1048" s="2">
        <f t="shared" si="97"/>
        <v>0.15374876686641858</v>
      </c>
      <c r="R1048" s="29" t="str">
        <f t="shared" si="98"/>
        <v>1 train date (May-Aug)</v>
      </c>
      <c r="S1048" s="29">
        <f t="shared" si="99"/>
        <v>1.018716649634493</v>
      </c>
      <c r="T1048" s="29">
        <f t="shared" si="100"/>
        <v>5884.5236791717216</v>
      </c>
      <c r="U1048" s="2">
        <f t="shared" si="101"/>
        <v>0.12866556939826262</v>
      </c>
    </row>
    <row r="1049" spans="1:21">
      <c r="A1049">
        <v>9702</v>
      </c>
      <c r="B1049" s="1">
        <v>45930</v>
      </c>
      <c r="C1049">
        <v>6</v>
      </c>
      <c r="D1049">
        <v>24</v>
      </c>
      <c r="E1049" t="s">
        <v>7</v>
      </c>
      <c r="F1049" s="3">
        <v>5763.5745861374999</v>
      </c>
      <c r="G1049" s="3">
        <v>5213.7</v>
      </c>
      <c r="H1049">
        <v>3</v>
      </c>
      <c r="I1049" s="3">
        <v>549.87458613750005</v>
      </c>
      <c r="J1049" s="3">
        <v>549.87458613750005</v>
      </c>
      <c r="K1049" s="2">
        <v>0.105467247087002</v>
      </c>
      <c r="L1049" s="6">
        <v>0.105467247087002</v>
      </c>
      <c r="M1049" t="s">
        <v>44</v>
      </c>
      <c r="N1049">
        <f>SUMIFS(Actuals!$F:$F,Actuals!$A:$A,$A1049,Actuals!$D:$D,$D1049,Actuals!$B:$B,EDATE($B1049,-12))</f>
        <v>5037.3</v>
      </c>
      <c r="O1049">
        <f>AVERAGE(SUMIFS(Actuals!$F:$F,Actuals!$A:$A,$A1049,Actuals!$D:$D,$D1049,Actuals!$B:$B,EOMONTH(DATE(2025,$C1049-1,1),0))/SUMIFS(Actuals!$F:$F,Actuals!$A:$A,$A1049,Actuals!$D:$D,$D1049,Actuals!$B:$B,EOMONTH(DATE(2024,$C1049-1,1),0)),
 SUMIFS(Actuals!$F:$F,Actuals!$A:$A,$A1049,Actuals!$D:$D,$D1049,Actuals!$B:$B,EOMONTH(DATE(2025,$C1049-2,1),0))/SUMIFS(Actuals!$F:$F,Actuals!$A:$A,$A1049,Actuals!$D:$D,$D1049,Actuals!$B:$B,EOMONTH(DATE(2024,$C1049-2,1),0)),
 SUMIFS(Actuals!$F:$F,Actuals!$A:$A,$A1049,Actuals!$D:$D,$D1049,Actuals!$B:$B,EOMONTH(DATE(2025,$C1049-3,1),0))/SUMIFS(Actuals!$F:$F,Actuals!$A:$A,$A1049,Actuals!$D:$D,$D1049,Actuals!$B:$B,EOMONTH(DATE(2024,$C1049-3,1),0))
)</f>
        <v>1.161432707101965</v>
      </c>
      <c r="P1049" s="29">
        <f t="shared" si="96"/>
        <v>5850.4849754847282</v>
      </c>
      <c r="Q1049" s="2">
        <f t="shared" si="97"/>
        <v>0.12213686546689077</v>
      </c>
      <c r="R1049" s="29" t="str">
        <f t="shared" si="98"/>
        <v>1 train date (May-Aug)</v>
      </c>
      <c r="S1049" s="29">
        <f t="shared" si="99"/>
        <v>1.018716649634493</v>
      </c>
      <c r="T1049" s="29">
        <f t="shared" si="100"/>
        <v>5871.4493923085038</v>
      </c>
      <c r="U1049" s="2">
        <f t="shared" si="101"/>
        <v>0.12615789023313653</v>
      </c>
    </row>
    <row r="1050" spans="1:21">
      <c r="A1050">
        <v>9702</v>
      </c>
      <c r="B1050" s="1">
        <v>45930</v>
      </c>
      <c r="C1050">
        <v>7</v>
      </c>
      <c r="D1050">
        <v>24</v>
      </c>
      <c r="E1050" t="s">
        <v>7</v>
      </c>
      <c r="F1050" s="3">
        <v>5788.1297181707978</v>
      </c>
      <c r="G1050" s="3">
        <v>5213.7</v>
      </c>
      <c r="H1050">
        <v>2</v>
      </c>
      <c r="I1050" s="3">
        <v>574.42971817079797</v>
      </c>
      <c r="J1050" s="3">
        <v>574.42971817079797</v>
      </c>
      <c r="K1050" s="2">
        <v>0.11017697952908601</v>
      </c>
      <c r="L1050" s="6">
        <v>0.11017697952908601</v>
      </c>
      <c r="M1050" t="s">
        <v>44</v>
      </c>
      <c r="N1050">
        <f>SUMIFS(Actuals!$F:$F,Actuals!$A:$A,$A1050,Actuals!$D:$D,$D1050,Actuals!$B:$B,EDATE($B1050,-12))</f>
        <v>5037.3</v>
      </c>
      <c r="O1050">
        <f>AVERAGE(SUMIFS(Actuals!$F:$F,Actuals!$A:$A,$A1050,Actuals!$D:$D,$D1050,Actuals!$B:$B,EOMONTH(DATE(2025,$C1050-1,1),0))/SUMIFS(Actuals!$F:$F,Actuals!$A:$A,$A1050,Actuals!$D:$D,$D1050,Actuals!$B:$B,EOMONTH(DATE(2024,$C1050-1,1),0)),
 SUMIFS(Actuals!$F:$F,Actuals!$A:$A,$A1050,Actuals!$D:$D,$D1050,Actuals!$B:$B,EOMONTH(DATE(2025,$C1050-2,1),0))/SUMIFS(Actuals!$F:$F,Actuals!$A:$A,$A1050,Actuals!$D:$D,$D1050,Actuals!$B:$B,EOMONTH(DATE(2024,$C1050-2,1),0)),
 SUMIFS(Actuals!$F:$F,Actuals!$A:$A,$A1050,Actuals!$D:$D,$D1050,Actuals!$B:$B,EOMONTH(DATE(2025,$C1050-3,1),0))/SUMIFS(Actuals!$F:$F,Actuals!$A:$A,$A1050,Actuals!$D:$D,$D1050,Actuals!$B:$B,EOMONTH(DATE(2024,$C1050-3,1),0))
)</f>
        <v>1.1231236237289328</v>
      </c>
      <c r="P1050" s="29">
        <f t="shared" si="96"/>
        <v>5657.5106298097535</v>
      </c>
      <c r="Q1050" s="2">
        <f t="shared" si="97"/>
        <v>8.5123929226797415E-2</v>
      </c>
      <c r="R1050" s="29" t="str">
        <f t="shared" si="98"/>
        <v>1 train date (May-Aug)</v>
      </c>
      <c r="S1050" s="29">
        <f t="shared" si="99"/>
        <v>1.018716649634493</v>
      </c>
      <c r="T1050" s="29">
        <f t="shared" si="100"/>
        <v>5896.4641141447973</v>
      </c>
      <c r="U1050" s="2">
        <f t="shared" si="101"/>
        <v>0.13095577308721207</v>
      </c>
    </row>
    <row r="1051" spans="1:21">
      <c r="A1051">
        <v>9702</v>
      </c>
      <c r="B1051" s="1">
        <v>45930</v>
      </c>
      <c r="C1051">
        <v>8</v>
      </c>
      <c r="D1051">
        <v>24</v>
      </c>
      <c r="E1051" t="s">
        <v>7</v>
      </c>
      <c r="F1051" s="3">
        <v>5977.3249292855362</v>
      </c>
      <c r="G1051" s="3">
        <v>5213.7</v>
      </c>
      <c r="H1051">
        <v>1</v>
      </c>
      <c r="I1051" s="3">
        <v>763.62492928553638</v>
      </c>
      <c r="J1051" s="3">
        <v>763.62492928553638</v>
      </c>
      <c r="K1051" s="2">
        <v>0.14646506881591501</v>
      </c>
      <c r="L1051" s="6">
        <v>0.14646506881591501</v>
      </c>
      <c r="M1051" t="s">
        <v>44</v>
      </c>
      <c r="N1051">
        <f>SUMIFS(Actuals!$F:$F,Actuals!$A:$A,$A1051,Actuals!$D:$D,$D1051,Actuals!$B:$B,EDATE($B1051,-12))</f>
        <v>5037.3</v>
      </c>
      <c r="O1051">
        <f>AVERAGE(SUMIFS(Actuals!$F:$F,Actuals!$A:$A,$A1051,Actuals!$D:$D,$D1051,Actuals!$B:$B,EOMONTH(DATE(2025,$C1051-1,1),0))/SUMIFS(Actuals!$F:$F,Actuals!$A:$A,$A1051,Actuals!$D:$D,$D1051,Actuals!$B:$B,EOMONTH(DATE(2024,$C1051-1,1),0)),
 SUMIFS(Actuals!$F:$F,Actuals!$A:$A,$A1051,Actuals!$D:$D,$D1051,Actuals!$B:$B,EOMONTH(DATE(2025,$C1051-2,1),0))/SUMIFS(Actuals!$F:$F,Actuals!$A:$A,$A1051,Actuals!$D:$D,$D1051,Actuals!$B:$B,EOMONTH(DATE(2024,$C1051-2,1),0)),
 SUMIFS(Actuals!$F:$F,Actuals!$A:$A,$A1051,Actuals!$D:$D,$D1051,Actuals!$B:$B,EOMONTH(DATE(2025,$C1051-3,1),0))/SUMIFS(Actuals!$F:$F,Actuals!$A:$A,$A1051,Actuals!$D:$D,$D1051,Actuals!$B:$B,EOMONTH(DATE(2024,$C1051-3,1),0))
)</f>
        <v>1.1270571232566875</v>
      </c>
      <c r="P1051" s="29">
        <f t="shared" si="96"/>
        <v>5677.3248469809123</v>
      </c>
      <c r="Q1051" s="2">
        <f t="shared" si="97"/>
        <v>8.8924342977331358E-2</v>
      </c>
      <c r="R1051" s="29" t="str">
        <f t="shared" si="98"/>
        <v>1 train date (May-Aug)</v>
      </c>
      <c r="S1051" s="29">
        <f t="shared" si="99"/>
        <v>1.018716649634493</v>
      </c>
      <c r="T1051" s="29">
        <f t="shared" si="100"/>
        <v>6089.2004257384942</v>
      </c>
      <c r="U1051" s="2">
        <f t="shared" si="101"/>
        <v>0.16792305382712747</v>
      </c>
    </row>
    <row r="1052" spans="1:21">
      <c r="A1052">
        <v>9702</v>
      </c>
      <c r="B1052" s="1">
        <v>45930</v>
      </c>
      <c r="C1052">
        <v>9</v>
      </c>
      <c r="D1052">
        <v>24</v>
      </c>
      <c r="E1052" t="s">
        <v>7</v>
      </c>
      <c r="F1052" s="3">
        <v>5951.0924752233341</v>
      </c>
      <c r="G1052" s="3">
        <v>5213.7</v>
      </c>
      <c r="H1052">
        <v>0</v>
      </c>
      <c r="I1052" s="3">
        <v>737.39247522333426</v>
      </c>
      <c r="J1052" s="3">
        <v>737.39247522333426</v>
      </c>
      <c r="K1052" s="2">
        <v>0.141433622038731</v>
      </c>
      <c r="L1052" s="6">
        <v>0.141433622038731</v>
      </c>
      <c r="M1052" t="s">
        <v>44</v>
      </c>
      <c r="N1052">
        <f>SUMIFS(Actuals!$F:$F,Actuals!$A:$A,$A1052,Actuals!$D:$D,$D1052,Actuals!$B:$B,EDATE($B1052,-12))</f>
        <v>5037.3</v>
      </c>
      <c r="O1052">
        <f>AVERAGE(SUMIFS(Actuals!$F:$F,Actuals!$A:$A,$A1052,Actuals!$D:$D,$D1052,Actuals!$B:$B,EOMONTH(DATE(2025,$C1052-1,1),0))/SUMIFS(Actuals!$F:$F,Actuals!$A:$A,$A1052,Actuals!$D:$D,$D1052,Actuals!$B:$B,EOMONTH(DATE(2024,$C1052-1,1),0)),
 SUMIFS(Actuals!$F:$F,Actuals!$A:$A,$A1052,Actuals!$D:$D,$D1052,Actuals!$B:$B,EOMONTH(DATE(2025,$C1052-2,1),0))/SUMIFS(Actuals!$F:$F,Actuals!$A:$A,$A1052,Actuals!$D:$D,$D1052,Actuals!$B:$B,EOMONTH(DATE(2024,$C1052-2,1),0)),
 SUMIFS(Actuals!$F:$F,Actuals!$A:$A,$A1052,Actuals!$D:$D,$D1052,Actuals!$B:$B,EOMONTH(DATE(2025,$C1052-3,1),0))/SUMIFS(Actuals!$F:$F,Actuals!$A:$A,$A1052,Actuals!$D:$D,$D1052,Actuals!$B:$B,EOMONTH(DATE(2024,$C1052-3,1),0))
)</f>
        <v>1.1050820927488492</v>
      </c>
      <c r="P1052" s="29">
        <f t="shared" si="96"/>
        <v>5566.6300258037782</v>
      </c>
      <c r="Q1052" s="2">
        <f t="shared" si="97"/>
        <v>6.7692814278492885E-2</v>
      </c>
      <c r="R1052" s="29" t="str">
        <f t="shared" si="98"/>
        <v>2 Test data (Sep-Nov)</v>
      </c>
      <c r="S1052" s="29">
        <f t="shared" si="99"/>
        <v>1.018716649634493</v>
      </c>
      <c r="T1052" s="29">
        <f t="shared" si="100"/>
        <v>6062.4769880245576</v>
      </c>
      <c r="U1052" s="2">
        <f t="shared" si="101"/>
        <v>0.16279743522346085</v>
      </c>
    </row>
    <row r="1053" spans="1:21">
      <c r="A1053">
        <v>9702</v>
      </c>
      <c r="B1053" s="1">
        <v>45961</v>
      </c>
      <c r="C1053">
        <v>5</v>
      </c>
      <c r="D1053">
        <v>24</v>
      </c>
      <c r="E1053" t="s">
        <v>7</v>
      </c>
      <c r="F1053" s="3">
        <v>5718.6445754766137</v>
      </c>
      <c r="G1053" s="3">
        <v>6119.1</v>
      </c>
      <c r="H1053">
        <v>5</v>
      </c>
      <c r="I1053" s="3">
        <v>-400.45542452338668</v>
      </c>
      <c r="J1053" s="3">
        <v>400.45542452338668</v>
      </c>
      <c r="K1053" s="2">
        <v>6.5443516942587404E-2</v>
      </c>
      <c r="L1053" s="6">
        <v>-6.5443516942587404E-2</v>
      </c>
      <c r="M1053" t="s">
        <v>44</v>
      </c>
      <c r="N1053">
        <f>SUMIFS(Actuals!$F:$F,Actuals!$A:$A,$A1053,Actuals!$D:$D,$D1053,Actuals!$B:$B,EDATE($B1053,-12))</f>
        <v>5311.8</v>
      </c>
      <c r="O1053">
        <f>AVERAGE(SUMIFS(Actuals!$F:$F,Actuals!$A:$A,$A1053,Actuals!$D:$D,$D1053,Actuals!$B:$B,EOMONTH(DATE(2025,$C1053-1,1),0))/SUMIFS(Actuals!$F:$F,Actuals!$A:$A,$A1053,Actuals!$D:$D,$D1053,Actuals!$B:$B,EOMONTH(DATE(2024,$C1053-1,1),0)),
 SUMIFS(Actuals!$F:$F,Actuals!$A:$A,$A1053,Actuals!$D:$D,$D1053,Actuals!$B:$B,EOMONTH(DATE(2025,$C1053-2,1),0))/SUMIFS(Actuals!$F:$F,Actuals!$A:$A,$A1053,Actuals!$D:$D,$D1053,Actuals!$B:$B,EOMONTH(DATE(2024,$C1053-2,1),0)),
 SUMIFS(Actuals!$F:$F,Actuals!$A:$A,$A1053,Actuals!$D:$D,$D1053,Actuals!$B:$B,EOMONTH(DATE(2025,$C1053-3,1),0))/SUMIFS(Actuals!$F:$F,Actuals!$A:$A,$A1053,Actuals!$D:$D,$D1053,Actuals!$B:$B,EOMONTH(DATE(2024,$C1053-3,1),0))
)</f>
        <v>1.1941516180913279</v>
      </c>
      <c r="P1053" s="29">
        <f t="shared" si="96"/>
        <v>6343.0945649775158</v>
      </c>
      <c r="Q1053" s="2">
        <f t="shared" si="97"/>
        <v>3.6605802320196668E-2</v>
      </c>
      <c r="R1053" s="29" t="str">
        <f t="shared" si="98"/>
        <v>1 train date (May-Aug)</v>
      </c>
      <c r="S1053" s="29">
        <f t="shared" si="99"/>
        <v>1.018716649634493</v>
      </c>
      <c r="T1053" s="29">
        <f t="shared" si="100"/>
        <v>5825.6784423800036</v>
      </c>
      <c r="U1053" s="2">
        <f t="shared" si="101"/>
        <v>4.7951750685557799E-2</v>
      </c>
    </row>
    <row r="1054" spans="1:21">
      <c r="A1054">
        <v>9702</v>
      </c>
      <c r="B1054" s="1">
        <v>45961</v>
      </c>
      <c r="C1054">
        <v>6</v>
      </c>
      <c r="D1054">
        <v>24</v>
      </c>
      <c r="E1054" t="s">
        <v>7</v>
      </c>
      <c r="F1054" s="3">
        <v>5734.7567132068125</v>
      </c>
      <c r="G1054" s="3">
        <v>6119.1</v>
      </c>
      <c r="H1054">
        <v>4</v>
      </c>
      <c r="I1054" s="3">
        <v>-384.34328679318787</v>
      </c>
      <c r="J1054" s="3">
        <v>384.34328679318787</v>
      </c>
      <c r="K1054" s="2">
        <v>6.2810427480052305E-2</v>
      </c>
      <c r="L1054" s="6">
        <v>-6.2810427480052305E-2</v>
      </c>
      <c r="M1054" t="s">
        <v>44</v>
      </c>
      <c r="N1054">
        <f>SUMIFS(Actuals!$F:$F,Actuals!$A:$A,$A1054,Actuals!$D:$D,$D1054,Actuals!$B:$B,EDATE($B1054,-12))</f>
        <v>5311.8</v>
      </c>
      <c r="O1054">
        <f>AVERAGE(SUMIFS(Actuals!$F:$F,Actuals!$A:$A,$A1054,Actuals!$D:$D,$D1054,Actuals!$B:$B,EOMONTH(DATE(2025,$C1054-1,1),0))/SUMIFS(Actuals!$F:$F,Actuals!$A:$A,$A1054,Actuals!$D:$D,$D1054,Actuals!$B:$B,EOMONTH(DATE(2024,$C1054-1,1),0)),
 SUMIFS(Actuals!$F:$F,Actuals!$A:$A,$A1054,Actuals!$D:$D,$D1054,Actuals!$B:$B,EOMONTH(DATE(2025,$C1054-2,1),0))/SUMIFS(Actuals!$F:$F,Actuals!$A:$A,$A1054,Actuals!$D:$D,$D1054,Actuals!$B:$B,EOMONTH(DATE(2024,$C1054-2,1),0)),
 SUMIFS(Actuals!$F:$F,Actuals!$A:$A,$A1054,Actuals!$D:$D,$D1054,Actuals!$B:$B,EOMONTH(DATE(2025,$C1054-3,1),0))/SUMIFS(Actuals!$F:$F,Actuals!$A:$A,$A1054,Actuals!$D:$D,$D1054,Actuals!$B:$B,EOMONTH(DATE(2024,$C1054-3,1),0))
)</f>
        <v>1.161432707101965</v>
      </c>
      <c r="P1054" s="29">
        <f t="shared" si="96"/>
        <v>6169.2982535842175</v>
      </c>
      <c r="Q1054" s="2">
        <f t="shared" si="97"/>
        <v>8.2035354192964861E-3</v>
      </c>
      <c r="R1054" s="29" t="str">
        <f t="shared" si="98"/>
        <v>1 train date (May-Aug)</v>
      </c>
      <c r="S1054" s="29">
        <f t="shared" si="99"/>
        <v>1.018716649634493</v>
      </c>
      <c r="T1054" s="29">
        <f t="shared" si="100"/>
        <v>5842.0921453469609</v>
      </c>
      <c r="U1054" s="2">
        <f t="shared" si="101"/>
        <v>4.526937861009616E-2</v>
      </c>
    </row>
    <row r="1055" spans="1:21">
      <c r="A1055">
        <v>9702</v>
      </c>
      <c r="B1055" s="1">
        <v>45961</v>
      </c>
      <c r="C1055">
        <v>7</v>
      </c>
      <c r="D1055">
        <v>24</v>
      </c>
      <c r="E1055" t="s">
        <v>7</v>
      </c>
      <c r="F1055" s="3">
        <v>5793.9178478889689</v>
      </c>
      <c r="G1055" s="3">
        <v>6119.1</v>
      </c>
      <c r="H1055">
        <v>3</v>
      </c>
      <c r="I1055" s="3">
        <v>-325.18215211103143</v>
      </c>
      <c r="J1055" s="3">
        <v>325.18215211103143</v>
      </c>
      <c r="K1055" s="2">
        <v>5.3142153602822498E-2</v>
      </c>
      <c r="L1055" s="6">
        <v>-5.3142153602822498E-2</v>
      </c>
      <c r="M1055" t="s">
        <v>44</v>
      </c>
      <c r="N1055">
        <f>SUMIFS(Actuals!$F:$F,Actuals!$A:$A,$A1055,Actuals!$D:$D,$D1055,Actuals!$B:$B,EDATE($B1055,-12))</f>
        <v>5311.8</v>
      </c>
      <c r="O1055">
        <f>AVERAGE(SUMIFS(Actuals!$F:$F,Actuals!$A:$A,$A1055,Actuals!$D:$D,$D1055,Actuals!$B:$B,EOMONTH(DATE(2025,$C1055-1,1),0))/SUMIFS(Actuals!$F:$F,Actuals!$A:$A,$A1055,Actuals!$D:$D,$D1055,Actuals!$B:$B,EOMONTH(DATE(2024,$C1055-1,1),0)),
 SUMIFS(Actuals!$F:$F,Actuals!$A:$A,$A1055,Actuals!$D:$D,$D1055,Actuals!$B:$B,EOMONTH(DATE(2025,$C1055-2,1),0))/SUMIFS(Actuals!$F:$F,Actuals!$A:$A,$A1055,Actuals!$D:$D,$D1055,Actuals!$B:$B,EOMONTH(DATE(2024,$C1055-2,1),0)),
 SUMIFS(Actuals!$F:$F,Actuals!$A:$A,$A1055,Actuals!$D:$D,$D1055,Actuals!$B:$B,EOMONTH(DATE(2025,$C1055-3,1),0))/SUMIFS(Actuals!$F:$F,Actuals!$A:$A,$A1055,Actuals!$D:$D,$D1055,Actuals!$B:$B,EOMONTH(DATE(2024,$C1055-3,1),0))
)</f>
        <v>1.1231236237289328</v>
      </c>
      <c r="P1055" s="29">
        <f t="shared" si="96"/>
        <v>5965.8080645233458</v>
      </c>
      <c r="Q1055" s="2">
        <f t="shared" si="97"/>
        <v>2.5051385902608969E-2</v>
      </c>
      <c r="R1055" s="29" t="str">
        <f t="shared" si="98"/>
        <v>1 train date (May-Aug)</v>
      </c>
      <c r="S1055" s="29">
        <f t="shared" si="99"/>
        <v>1.018716649634493</v>
      </c>
      <c r="T1055" s="29">
        <f t="shared" si="100"/>
        <v>5902.360578258943</v>
      </c>
      <c r="U1055" s="2">
        <f t="shared" si="101"/>
        <v>3.5420147038135903E-2</v>
      </c>
    </row>
    <row r="1056" spans="1:21">
      <c r="A1056">
        <v>9702</v>
      </c>
      <c r="B1056" s="1">
        <v>45961</v>
      </c>
      <c r="C1056">
        <v>8</v>
      </c>
      <c r="D1056">
        <v>24</v>
      </c>
      <c r="E1056" t="s">
        <v>7</v>
      </c>
      <c r="F1056" s="3">
        <v>6006.6997771141614</v>
      </c>
      <c r="G1056" s="3">
        <v>6119.1</v>
      </c>
      <c r="H1056">
        <v>2</v>
      </c>
      <c r="I1056" s="3">
        <v>-112.40022288583896</v>
      </c>
      <c r="J1056" s="3">
        <v>112.40022288583896</v>
      </c>
      <c r="K1056" s="2">
        <v>1.83687507780293E-2</v>
      </c>
      <c r="L1056" s="6">
        <v>-1.83687507780293E-2</v>
      </c>
      <c r="M1056" t="s">
        <v>44</v>
      </c>
      <c r="N1056">
        <f>SUMIFS(Actuals!$F:$F,Actuals!$A:$A,$A1056,Actuals!$D:$D,$D1056,Actuals!$B:$B,EDATE($B1056,-12))</f>
        <v>5311.8</v>
      </c>
      <c r="O1056">
        <f>AVERAGE(SUMIFS(Actuals!$F:$F,Actuals!$A:$A,$A1056,Actuals!$D:$D,$D1056,Actuals!$B:$B,EOMONTH(DATE(2025,$C1056-1,1),0))/SUMIFS(Actuals!$F:$F,Actuals!$A:$A,$A1056,Actuals!$D:$D,$D1056,Actuals!$B:$B,EOMONTH(DATE(2024,$C1056-1,1),0)),
 SUMIFS(Actuals!$F:$F,Actuals!$A:$A,$A1056,Actuals!$D:$D,$D1056,Actuals!$B:$B,EOMONTH(DATE(2025,$C1056-2,1),0))/SUMIFS(Actuals!$F:$F,Actuals!$A:$A,$A1056,Actuals!$D:$D,$D1056,Actuals!$B:$B,EOMONTH(DATE(2024,$C1056-2,1),0)),
 SUMIFS(Actuals!$F:$F,Actuals!$A:$A,$A1056,Actuals!$D:$D,$D1056,Actuals!$B:$B,EOMONTH(DATE(2025,$C1056-3,1),0))/SUMIFS(Actuals!$F:$F,Actuals!$A:$A,$A1056,Actuals!$D:$D,$D1056,Actuals!$B:$B,EOMONTH(DATE(2024,$C1056-3,1),0))
)</f>
        <v>1.1270571232566875</v>
      </c>
      <c r="P1056" s="29">
        <f t="shared" si="96"/>
        <v>5986.7020273148728</v>
      </c>
      <c r="Q1056" s="2">
        <f t="shared" si="97"/>
        <v>2.1636837555380296E-2</v>
      </c>
      <c r="R1056" s="29" t="str">
        <f t="shared" si="98"/>
        <v>1 train date (May-Aug)</v>
      </c>
      <c r="S1056" s="29">
        <f t="shared" si="99"/>
        <v>1.018716649634493</v>
      </c>
      <c r="T1056" s="29">
        <f t="shared" si="100"/>
        <v>6119.1250723019948</v>
      </c>
      <c r="U1056" s="2">
        <f t="shared" si="101"/>
        <v>4.0973839281008089E-6</v>
      </c>
    </row>
    <row r="1057" spans="1:21">
      <c r="A1057">
        <v>9702</v>
      </c>
      <c r="B1057" s="1">
        <v>45961</v>
      </c>
      <c r="C1057">
        <v>9</v>
      </c>
      <c r="D1057">
        <v>24</v>
      </c>
      <c r="E1057" t="s">
        <v>7</v>
      </c>
      <c r="F1057" s="3">
        <v>5979.8144494469007</v>
      </c>
      <c r="G1057" s="3">
        <v>6119.1</v>
      </c>
      <c r="H1057">
        <v>1</v>
      </c>
      <c r="I1057" s="3">
        <v>-139.28555055309971</v>
      </c>
      <c r="J1057" s="3">
        <v>139.28555055309971</v>
      </c>
      <c r="K1057" s="2">
        <v>2.27624243031001E-2</v>
      </c>
      <c r="L1057" s="6">
        <v>-2.27624243031001E-2</v>
      </c>
      <c r="M1057" t="s">
        <v>44</v>
      </c>
      <c r="N1057">
        <f>SUMIFS(Actuals!$F:$F,Actuals!$A:$A,$A1057,Actuals!$D:$D,$D1057,Actuals!$B:$B,EDATE($B1057,-12))</f>
        <v>5311.8</v>
      </c>
      <c r="O1057">
        <f>AVERAGE(SUMIFS(Actuals!$F:$F,Actuals!$A:$A,$A1057,Actuals!$D:$D,$D1057,Actuals!$B:$B,EOMONTH(DATE(2025,$C1057-1,1),0))/SUMIFS(Actuals!$F:$F,Actuals!$A:$A,$A1057,Actuals!$D:$D,$D1057,Actuals!$B:$B,EOMONTH(DATE(2024,$C1057-1,1),0)),
 SUMIFS(Actuals!$F:$F,Actuals!$A:$A,$A1057,Actuals!$D:$D,$D1057,Actuals!$B:$B,EOMONTH(DATE(2025,$C1057-2,1),0))/SUMIFS(Actuals!$F:$F,Actuals!$A:$A,$A1057,Actuals!$D:$D,$D1057,Actuals!$B:$B,EOMONTH(DATE(2024,$C1057-2,1),0)),
 SUMIFS(Actuals!$F:$F,Actuals!$A:$A,$A1057,Actuals!$D:$D,$D1057,Actuals!$B:$B,EOMONTH(DATE(2025,$C1057-3,1),0))/SUMIFS(Actuals!$F:$F,Actuals!$A:$A,$A1057,Actuals!$D:$D,$D1057,Actuals!$B:$B,EOMONTH(DATE(2024,$C1057-3,1),0))
)</f>
        <v>1.1050820927488492</v>
      </c>
      <c r="P1057" s="29">
        <f t="shared" si="96"/>
        <v>5869.9750602633376</v>
      </c>
      <c r="Q1057" s="2">
        <f t="shared" si="97"/>
        <v>4.0712676657786731E-2</v>
      </c>
      <c r="R1057" s="29" t="str">
        <f t="shared" si="98"/>
        <v>2 Test data (Sep-Nov)</v>
      </c>
      <c r="S1057" s="29">
        <f t="shared" si="99"/>
        <v>1.018716649634493</v>
      </c>
      <c r="T1057" s="29">
        <f t="shared" si="100"/>
        <v>6091.7365413764774</v>
      </c>
      <c r="U1057" s="2">
        <f t="shared" si="101"/>
        <v>4.4718109891198048E-3</v>
      </c>
    </row>
    <row r="1058" spans="1:21">
      <c r="A1058">
        <v>9702</v>
      </c>
      <c r="B1058" s="1">
        <v>45961</v>
      </c>
      <c r="C1058">
        <v>10</v>
      </c>
      <c r="D1058">
        <v>24</v>
      </c>
      <c r="E1058" t="s">
        <v>7</v>
      </c>
      <c r="F1058" s="3">
        <v>5890.1867552194681</v>
      </c>
      <c r="G1058" s="3">
        <v>6119.1</v>
      </c>
      <c r="H1058">
        <v>0</v>
      </c>
      <c r="I1058" s="3">
        <v>-228.9132447805323</v>
      </c>
      <c r="J1058" s="3">
        <v>228.9132447805323</v>
      </c>
      <c r="K1058" s="2">
        <v>3.7409626379783303E-2</v>
      </c>
      <c r="L1058" s="6">
        <v>-3.7409626379783303E-2</v>
      </c>
      <c r="M1058" t="s">
        <v>44</v>
      </c>
      <c r="N1058">
        <f>SUMIFS(Actuals!$F:$F,Actuals!$A:$A,$A1058,Actuals!$D:$D,$D1058,Actuals!$B:$B,EDATE($B1058,-12))</f>
        <v>5311.8</v>
      </c>
      <c r="O1058">
        <f>AVERAGE(SUMIFS(Actuals!$F:$F,Actuals!$A:$A,$A1058,Actuals!$D:$D,$D1058,Actuals!$B:$B,EOMONTH(DATE(2025,$C1058-1,1),0))/SUMIFS(Actuals!$F:$F,Actuals!$A:$A,$A1058,Actuals!$D:$D,$D1058,Actuals!$B:$B,EOMONTH(DATE(2024,$C1058-1,1),0)),
 SUMIFS(Actuals!$F:$F,Actuals!$A:$A,$A1058,Actuals!$D:$D,$D1058,Actuals!$B:$B,EOMONTH(DATE(2025,$C1058-2,1),0))/SUMIFS(Actuals!$F:$F,Actuals!$A:$A,$A1058,Actuals!$D:$D,$D1058,Actuals!$B:$B,EOMONTH(DATE(2024,$C1058-2,1),0)),
 SUMIFS(Actuals!$F:$F,Actuals!$A:$A,$A1058,Actuals!$D:$D,$D1058,Actuals!$B:$B,EOMONTH(DATE(2025,$C1058-3,1),0))/SUMIFS(Actuals!$F:$F,Actuals!$A:$A,$A1058,Actuals!$D:$D,$D1058,Actuals!$B:$B,EOMONTH(DATE(2024,$C1058-3,1),0))
)</f>
        <v>1.10740222563496</v>
      </c>
      <c r="P1058" s="29">
        <f t="shared" si="96"/>
        <v>5882.2991421277811</v>
      </c>
      <c r="Q1058" s="2">
        <f t="shared" si="97"/>
        <v>3.8698641609422831E-2</v>
      </c>
      <c r="R1058" s="29" t="str">
        <f t="shared" si="98"/>
        <v>2 Test data (Sep-Nov)</v>
      </c>
      <c r="S1058" s="29">
        <f t="shared" si="99"/>
        <v>1.018716649634493</v>
      </c>
      <c r="T1058" s="29">
        <f t="shared" si="100"/>
        <v>6000.4313169986426</v>
      </c>
      <c r="U1058" s="2">
        <f t="shared" si="101"/>
        <v>1.9393159615197945E-2</v>
      </c>
    </row>
    <row r="1059" spans="1:21">
      <c r="A1059">
        <v>9702</v>
      </c>
      <c r="B1059" s="1">
        <v>45991</v>
      </c>
      <c r="C1059">
        <v>5</v>
      </c>
      <c r="D1059">
        <v>24</v>
      </c>
      <c r="E1059" t="s">
        <v>7</v>
      </c>
      <c r="F1059" s="3">
        <v>5661.4581297218483</v>
      </c>
      <c r="G1059" s="3">
        <v>6048.9000000000005</v>
      </c>
      <c r="H1059">
        <v>6</v>
      </c>
      <c r="I1059" s="3">
        <v>-387.44187027815224</v>
      </c>
      <c r="J1059" s="3">
        <v>387.44187027815224</v>
      </c>
      <c r="K1059" s="2">
        <v>6.4051624308246499E-2</v>
      </c>
      <c r="L1059" s="6">
        <v>-6.4051624308246499E-2</v>
      </c>
      <c r="M1059" t="s">
        <v>44</v>
      </c>
      <c r="N1059">
        <f>SUMIFS(Actuals!$F:$F,Actuals!$A:$A,$A1059,Actuals!$D:$D,$D1059,Actuals!$B:$B,EDATE($B1059,-12))</f>
        <v>5667.3</v>
      </c>
      <c r="O1059">
        <f>AVERAGE(SUMIFS(Actuals!$F:$F,Actuals!$A:$A,$A1059,Actuals!$D:$D,$D1059,Actuals!$B:$B,EOMONTH(DATE(2025,$C1059-1,1),0))/SUMIFS(Actuals!$F:$F,Actuals!$A:$A,$A1059,Actuals!$D:$D,$D1059,Actuals!$B:$B,EOMONTH(DATE(2024,$C1059-1,1),0)),
 SUMIFS(Actuals!$F:$F,Actuals!$A:$A,$A1059,Actuals!$D:$D,$D1059,Actuals!$B:$B,EOMONTH(DATE(2025,$C1059-2,1),0))/SUMIFS(Actuals!$F:$F,Actuals!$A:$A,$A1059,Actuals!$D:$D,$D1059,Actuals!$B:$B,EOMONTH(DATE(2024,$C1059-2,1),0)),
 SUMIFS(Actuals!$F:$F,Actuals!$A:$A,$A1059,Actuals!$D:$D,$D1059,Actuals!$B:$B,EOMONTH(DATE(2025,$C1059-3,1),0))/SUMIFS(Actuals!$F:$F,Actuals!$A:$A,$A1059,Actuals!$D:$D,$D1059,Actuals!$B:$B,EOMONTH(DATE(2024,$C1059-3,1),0))
)</f>
        <v>1.1941516180913279</v>
      </c>
      <c r="P1059" s="29">
        <f t="shared" si="96"/>
        <v>6767.6154652089826</v>
      </c>
      <c r="Q1059" s="2">
        <f t="shared" si="97"/>
        <v>0.11881754785316041</v>
      </c>
      <c r="R1059" s="29" t="str">
        <f t="shared" si="98"/>
        <v>1 train date (May-Aug)</v>
      </c>
      <c r="S1059" s="29">
        <f t="shared" si="99"/>
        <v>1.018716649634493</v>
      </c>
      <c r="T1059" s="29">
        <f t="shared" si="100"/>
        <v>5767.4216579562044</v>
      </c>
      <c r="U1059" s="2">
        <f t="shared" si="101"/>
        <v>4.653380648445108E-2</v>
      </c>
    </row>
    <row r="1060" spans="1:21">
      <c r="A1060">
        <v>9702</v>
      </c>
      <c r="B1060" s="1">
        <v>45991</v>
      </c>
      <c r="C1060">
        <v>6</v>
      </c>
      <c r="D1060">
        <v>24</v>
      </c>
      <c r="E1060" t="s">
        <v>7</v>
      </c>
      <c r="F1060" s="3">
        <v>5706.0829296407783</v>
      </c>
      <c r="G1060" s="3">
        <v>6048.9000000000005</v>
      </c>
      <c r="H1060">
        <v>5</v>
      </c>
      <c r="I1060" s="3">
        <v>-342.81707035922227</v>
      </c>
      <c r="J1060" s="3">
        <v>342.81707035922227</v>
      </c>
      <c r="K1060" s="2">
        <v>5.6674282986860801E-2</v>
      </c>
      <c r="L1060" s="6">
        <v>-5.6674282986860801E-2</v>
      </c>
      <c r="M1060" t="s">
        <v>44</v>
      </c>
      <c r="N1060">
        <f>SUMIFS(Actuals!$F:$F,Actuals!$A:$A,$A1060,Actuals!$D:$D,$D1060,Actuals!$B:$B,EDATE($B1060,-12))</f>
        <v>5667.3</v>
      </c>
      <c r="O1060">
        <f>AVERAGE(SUMIFS(Actuals!$F:$F,Actuals!$A:$A,$A1060,Actuals!$D:$D,$D1060,Actuals!$B:$B,EOMONTH(DATE(2025,$C1060-1,1),0))/SUMIFS(Actuals!$F:$F,Actuals!$A:$A,$A1060,Actuals!$D:$D,$D1060,Actuals!$B:$B,EOMONTH(DATE(2024,$C1060-1,1),0)),
 SUMIFS(Actuals!$F:$F,Actuals!$A:$A,$A1060,Actuals!$D:$D,$D1060,Actuals!$B:$B,EOMONTH(DATE(2025,$C1060-2,1),0))/SUMIFS(Actuals!$F:$F,Actuals!$A:$A,$A1060,Actuals!$D:$D,$D1060,Actuals!$B:$B,EOMONTH(DATE(2024,$C1060-2,1),0)),
 SUMIFS(Actuals!$F:$F,Actuals!$A:$A,$A1060,Actuals!$D:$D,$D1060,Actuals!$B:$B,EOMONTH(DATE(2025,$C1060-3,1),0))/SUMIFS(Actuals!$F:$F,Actuals!$A:$A,$A1060,Actuals!$D:$D,$D1060,Actuals!$B:$B,EOMONTH(DATE(2024,$C1060-3,1),0))
)</f>
        <v>1.161432707101965</v>
      </c>
      <c r="P1060" s="29">
        <f t="shared" si="96"/>
        <v>6582.1875809589665</v>
      </c>
      <c r="Q1060" s="2">
        <f t="shared" si="97"/>
        <v>8.8162737185102397E-2</v>
      </c>
      <c r="R1060" s="29" t="str">
        <f t="shared" si="98"/>
        <v>1 train date (May-Aug)</v>
      </c>
      <c r="S1060" s="29">
        <f t="shared" si="99"/>
        <v>1.018716649634493</v>
      </c>
      <c r="T1060" s="29">
        <f t="shared" si="100"/>
        <v>5812.8816846202262</v>
      </c>
      <c r="U1060" s="2">
        <f t="shared" si="101"/>
        <v>3.9018386050318953E-2</v>
      </c>
    </row>
    <row r="1061" spans="1:21">
      <c r="A1061">
        <v>9702</v>
      </c>
      <c r="B1061" s="1">
        <v>45991</v>
      </c>
      <c r="C1061">
        <v>7</v>
      </c>
      <c r="D1061">
        <v>24</v>
      </c>
      <c r="E1061" t="s">
        <v>7</v>
      </c>
      <c r="F1061" s="3">
        <v>5799.7117657368572</v>
      </c>
      <c r="G1061" s="3">
        <v>6048.9000000000005</v>
      </c>
      <c r="H1061">
        <v>4</v>
      </c>
      <c r="I1061" s="3">
        <v>-249.18823426314339</v>
      </c>
      <c r="J1061" s="3">
        <v>249.18823426314339</v>
      </c>
      <c r="K1061" s="2">
        <v>4.1195628008917899E-2</v>
      </c>
      <c r="L1061" s="6">
        <v>-4.1195628008917899E-2</v>
      </c>
      <c r="M1061" t="s">
        <v>44</v>
      </c>
      <c r="N1061">
        <f>SUMIFS(Actuals!$F:$F,Actuals!$A:$A,$A1061,Actuals!$D:$D,$D1061,Actuals!$B:$B,EDATE($B1061,-12))</f>
        <v>5667.3</v>
      </c>
      <c r="O1061">
        <f>AVERAGE(SUMIFS(Actuals!$F:$F,Actuals!$A:$A,$A1061,Actuals!$D:$D,$D1061,Actuals!$B:$B,EOMONTH(DATE(2025,$C1061-1,1),0))/SUMIFS(Actuals!$F:$F,Actuals!$A:$A,$A1061,Actuals!$D:$D,$D1061,Actuals!$B:$B,EOMONTH(DATE(2024,$C1061-1,1),0)),
 SUMIFS(Actuals!$F:$F,Actuals!$A:$A,$A1061,Actuals!$D:$D,$D1061,Actuals!$B:$B,EOMONTH(DATE(2025,$C1061-2,1),0))/SUMIFS(Actuals!$F:$F,Actuals!$A:$A,$A1061,Actuals!$D:$D,$D1061,Actuals!$B:$B,EOMONTH(DATE(2024,$C1061-2,1),0)),
 SUMIFS(Actuals!$F:$F,Actuals!$A:$A,$A1061,Actuals!$D:$D,$D1061,Actuals!$B:$B,EOMONTH(DATE(2025,$C1061-3,1),0))/SUMIFS(Actuals!$F:$F,Actuals!$A:$A,$A1061,Actuals!$D:$D,$D1061,Actuals!$B:$B,EOMONTH(DATE(2024,$C1061-3,1),0))
)</f>
        <v>1.1231236237289328</v>
      </c>
      <c r="P1061" s="29">
        <f t="shared" si="96"/>
        <v>6365.0785127589816</v>
      </c>
      <c r="Q1061" s="2">
        <f t="shared" si="97"/>
        <v>5.2270414911633686E-2</v>
      </c>
      <c r="R1061" s="29" t="str">
        <f t="shared" si="98"/>
        <v>1 train date (May-Aug)</v>
      </c>
      <c r="S1061" s="29">
        <f t="shared" si="99"/>
        <v>1.018716649634493</v>
      </c>
      <c r="T1061" s="29">
        <f t="shared" si="100"/>
        <v>5908.2629388372006</v>
      </c>
      <c r="U1061" s="2">
        <f t="shared" si="101"/>
        <v>2.3250022510340706E-2</v>
      </c>
    </row>
    <row r="1062" spans="1:21">
      <c r="A1062">
        <v>9702</v>
      </c>
      <c r="B1062" s="1">
        <v>45991</v>
      </c>
      <c r="C1062">
        <v>8</v>
      </c>
      <c r="D1062">
        <v>24</v>
      </c>
      <c r="E1062" t="s">
        <v>7</v>
      </c>
      <c r="F1062" s="3">
        <v>6034.2386969534982</v>
      </c>
      <c r="G1062" s="3">
        <v>6048.9000000000005</v>
      </c>
      <c r="H1062">
        <v>3</v>
      </c>
      <c r="I1062" s="3">
        <v>-14.661303046502326</v>
      </c>
      <c r="J1062" s="3">
        <v>14.661303046502326</v>
      </c>
      <c r="K1062" s="2">
        <v>2.4237965657396099E-3</v>
      </c>
      <c r="L1062" s="6">
        <v>-2.4237965657396099E-3</v>
      </c>
      <c r="M1062" t="s">
        <v>44</v>
      </c>
      <c r="N1062">
        <f>SUMIFS(Actuals!$F:$F,Actuals!$A:$A,$A1062,Actuals!$D:$D,$D1062,Actuals!$B:$B,EDATE($B1062,-12))</f>
        <v>5667.3</v>
      </c>
      <c r="O1062">
        <f>AVERAGE(SUMIFS(Actuals!$F:$F,Actuals!$A:$A,$A1062,Actuals!$D:$D,$D1062,Actuals!$B:$B,EOMONTH(DATE(2025,$C1062-1,1),0))/SUMIFS(Actuals!$F:$F,Actuals!$A:$A,$A1062,Actuals!$D:$D,$D1062,Actuals!$B:$B,EOMONTH(DATE(2024,$C1062-1,1),0)),
 SUMIFS(Actuals!$F:$F,Actuals!$A:$A,$A1062,Actuals!$D:$D,$D1062,Actuals!$B:$B,EOMONTH(DATE(2025,$C1062-2,1),0))/SUMIFS(Actuals!$F:$F,Actuals!$A:$A,$A1062,Actuals!$D:$D,$D1062,Actuals!$B:$B,EOMONTH(DATE(2024,$C1062-2,1),0)),
 SUMIFS(Actuals!$F:$F,Actuals!$A:$A,$A1062,Actuals!$D:$D,$D1062,Actuals!$B:$B,EOMONTH(DATE(2025,$C1062-3,1),0))/SUMIFS(Actuals!$F:$F,Actuals!$A:$A,$A1062,Actuals!$D:$D,$D1062,Actuals!$B:$B,EOMONTH(DATE(2024,$C1062-3,1),0))
)</f>
        <v>1.1270571232566875</v>
      </c>
      <c r="P1062" s="29">
        <f t="shared" si="96"/>
        <v>6387.3708346326257</v>
      </c>
      <c r="Q1062" s="2">
        <f t="shared" si="97"/>
        <v>5.5955766276947067E-2</v>
      </c>
      <c r="R1062" s="29" t="str">
        <f t="shared" si="98"/>
        <v>1 train date (May-Aug)</v>
      </c>
      <c r="S1062" s="29">
        <f t="shared" si="99"/>
        <v>1.018716649634493</v>
      </c>
      <c r="T1062" s="29">
        <f t="shared" si="100"/>
        <v>6147.179428455277</v>
      </c>
      <c r="U1062" s="2">
        <f t="shared" si="101"/>
        <v>1.6247487717647256E-2</v>
      </c>
    </row>
    <row r="1063" spans="1:21">
      <c r="A1063">
        <v>9702</v>
      </c>
      <c r="B1063" s="1">
        <v>45991</v>
      </c>
      <c r="C1063">
        <v>9</v>
      </c>
      <c r="D1063">
        <v>24</v>
      </c>
      <c r="E1063" t="s">
        <v>7</v>
      </c>
      <c r="F1063" s="3">
        <v>6006.7413002814928</v>
      </c>
      <c r="G1063" s="3">
        <v>6048.9000000000005</v>
      </c>
      <c r="H1063">
        <v>2</v>
      </c>
      <c r="I1063" s="3">
        <v>-42.158699718507705</v>
      </c>
      <c r="J1063" s="3">
        <v>42.158699718507705</v>
      </c>
      <c r="K1063" s="2">
        <v>6.9696473273665798E-3</v>
      </c>
      <c r="L1063" s="6">
        <v>-6.9696473273665798E-3</v>
      </c>
      <c r="M1063" t="s">
        <v>44</v>
      </c>
      <c r="N1063">
        <f>SUMIFS(Actuals!$F:$F,Actuals!$A:$A,$A1063,Actuals!$D:$D,$D1063,Actuals!$B:$B,EDATE($B1063,-12))</f>
        <v>5667.3</v>
      </c>
      <c r="O1063">
        <f>AVERAGE(SUMIFS(Actuals!$F:$F,Actuals!$A:$A,$A1063,Actuals!$D:$D,$D1063,Actuals!$B:$B,EOMONTH(DATE(2025,$C1063-1,1),0))/SUMIFS(Actuals!$F:$F,Actuals!$A:$A,$A1063,Actuals!$D:$D,$D1063,Actuals!$B:$B,EOMONTH(DATE(2024,$C1063-1,1),0)),
 SUMIFS(Actuals!$F:$F,Actuals!$A:$A,$A1063,Actuals!$D:$D,$D1063,Actuals!$B:$B,EOMONTH(DATE(2025,$C1063-2,1),0))/SUMIFS(Actuals!$F:$F,Actuals!$A:$A,$A1063,Actuals!$D:$D,$D1063,Actuals!$B:$B,EOMONTH(DATE(2024,$C1063-2,1),0)),
 SUMIFS(Actuals!$F:$F,Actuals!$A:$A,$A1063,Actuals!$D:$D,$D1063,Actuals!$B:$B,EOMONTH(DATE(2025,$C1063-3,1),0))/SUMIFS(Actuals!$F:$F,Actuals!$A:$A,$A1063,Actuals!$D:$D,$D1063,Actuals!$B:$B,EOMONTH(DATE(2024,$C1063-3,1),0))
)</f>
        <v>1.1050820927488492</v>
      </c>
      <c r="P1063" s="29">
        <f t="shared" si="96"/>
        <v>6262.8317442355528</v>
      </c>
      <c r="Q1063" s="2">
        <f t="shared" si="97"/>
        <v>3.5367049254501196E-2</v>
      </c>
      <c r="R1063" s="29" t="str">
        <f t="shared" si="98"/>
        <v>2 Test data (Sep-Nov)</v>
      </c>
      <c r="S1063" s="29">
        <f t="shared" si="99"/>
        <v>1.018716649634493</v>
      </c>
      <c r="T1063" s="29">
        <f t="shared" si="100"/>
        <v>6119.1673726439003</v>
      </c>
      <c r="U1063" s="2">
        <f t="shared" si="101"/>
        <v>1.1616553860024097E-2</v>
      </c>
    </row>
    <row r="1064" spans="1:21">
      <c r="A1064">
        <v>9702</v>
      </c>
      <c r="B1064" s="1">
        <v>45991</v>
      </c>
      <c r="C1064">
        <v>10</v>
      </c>
      <c r="D1064">
        <v>24</v>
      </c>
      <c r="E1064" t="s">
        <v>7</v>
      </c>
      <c r="F1064" s="3">
        <v>5914.9877316456214</v>
      </c>
      <c r="G1064" s="3">
        <v>6048.9000000000005</v>
      </c>
      <c r="H1064">
        <v>1</v>
      </c>
      <c r="I1064" s="3">
        <v>-133.91226835437919</v>
      </c>
      <c r="J1064" s="3">
        <v>133.91226835437919</v>
      </c>
      <c r="K1064" s="2">
        <v>2.2138284374742401E-2</v>
      </c>
      <c r="L1064" s="6">
        <v>-2.2138284374742401E-2</v>
      </c>
      <c r="M1064" t="s">
        <v>44</v>
      </c>
      <c r="N1064">
        <f>SUMIFS(Actuals!$F:$F,Actuals!$A:$A,$A1064,Actuals!$D:$D,$D1064,Actuals!$B:$B,EDATE($B1064,-12))</f>
        <v>5667.3</v>
      </c>
      <c r="O1064">
        <f>AVERAGE(SUMIFS(Actuals!$F:$F,Actuals!$A:$A,$A1064,Actuals!$D:$D,$D1064,Actuals!$B:$B,EOMONTH(DATE(2025,$C1064-1,1),0))/SUMIFS(Actuals!$F:$F,Actuals!$A:$A,$A1064,Actuals!$D:$D,$D1064,Actuals!$B:$B,EOMONTH(DATE(2024,$C1064-1,1),0)),
 SUMIFS(Actuals!$F:$F,Actuals!$A:$A,$A1064,Actuals!$D:$D,$D1064,Actuals!$B:$B,EOMONTH(DATE(2025,$C1064-2,1),0))/SUMIFS(Actuals!$F:$F,Actuals!$A:$A,$A1064,Actuals!$D:$D,$D1064,Actuals!$B:$B,EOMONTH(DATE(2024,$C1064-2,1),0)),
 SUMIFS(Actuals!$F:$F,Actuals!$A:$A,$A1064,Actuals!$D:$D,$D1064,Actuals!$B:$B,EOMONTH(DATE(2025,$C1064-3,1),0))/SUMIFS(Actuals!$F:$F,Actuals!$A:$A,$A1064,Actuals!$D:$D,$D1064,Actuals!$B:$B,EOMONTH(DATE(2024,$C1064-3,1),0))
)</f>
        <v>1.10740222563496</v>
      </c>
      <c r="P1064" s="29">
        <f t="shared" si="96"/>
        <v>6275.9806333410097</v>
      </c>
      <c r="Q1064" s="2">
        <f t="shared" si="97"/>
        <v>3.7540814584636734E-2</v>
      </c>
      <c r="R1064" s="29" t="str">
        <f t="shared" si="98"/>
        <v>2 Test data (Sep-Nov)</v>
      </c>
      <c r="S1064" s="29">
        <f t="shared" si="99"/>
        <v>1.018716649634493</v>
      </c>
      <c r="T1064" s="29">
        <f t="shared" si="100"/>
        <v>6025.6964846111568</v>
      </c>
      <c r="U1064" s="2">
        <f t="shared" si="101"/>
        <v>3.8359892524002207E-3</v>
      </c>
    </row>
    <row r="1065" spans="1:21">
      <c r="A1065">
        <v>9702</v>
      </c>
      <c r="B1065" s="1">
        <v>45991</v>
      </c>
      <c r="C1065">
        <v>11</v>
      </c>
      <c r="D1065">
        <v>24</v>
      </c>
      <c r="E1065" t="s">
        <v>7</v>
      </c>
      <c r="F1065" s="3">
        <v>5941.6515745485467</v>
      </c>
      <c r="G1065" s="3">
        <v>6048.9000000000005</v>
      </c>
      <c r="H1065">
        <v>0</v>
      </c>
      <c r="I1065" s="3">
        <v>-107.24842545145384</v>
      </c>
      <c r="J1065" s="3">
        <v>107.24842545145384</v>
      </c>
      <c r="K1065" s="2">
        <v>1.7730236150614798E-2</v>
      </c>
      <c r="L1065" s="6">
        <v>-1.7730236150614798E-2</v>
      </c>
      <c r="M1065" t="s">
        <v>44</v>
      </c>
      <c r="N1065">
        <f>SUMIFS(Actuals!$F:$F,Actuals!$A:$A,$A1065,Actuals!$D:$D,$D1065,Actuals!$B:$B,EDATE($B1065,-12))</f>
        <v>5667.3</v>
      </c>
      <c r="O1065">
        <f>AVERAGE(SUMIFS(Actuals!$F:$F,Actuals!$A:$A,$A1065,Actuals!$D:$D,$D1065,Actuals!$B:$B,EOMONTH(DATE(2025,$C1065-1,1),0))/SUMIFS(Actuals!$F:$F,Actuals!$A:$A,$A1065,Actuals!$D:$D,$D1065,Actuals!$B:$B,EOMONTH(DATE(2024,$C1065-1,1),0)),
 SUMIFS(Actuals!$F:$F,Actuals!$A:$A,$A1065,Actuals!$D:$D,$D1065,Actuals!$B:$B,EOMONTH(DATE(2025,$C1065-2,1),0))/SUMIFS(Actuals!$F:$F,Actuals!$A:$A,$A1065,Actuals!$D:$D,$D1065,Actuals!$B:$B,EOMONTH(DATE(2024,$C1065-2,1),0)),
 SUMIFS(Actuals!$F:$F,Actuals!$A:$A,$A1065,Actuals!$D:$D,$D1065,Actuals!$B:$B,EOMONTH(DATE(2025,$C1065-3,1),0))/SUMIFS(Actuals!$F:$F,Actuals!$A:$A,$A1065,Actuals!$D:$D,$D1065,Actuals!$B:$B,EOMONTH(DATE(2024,$C1065-3,1),0))
)</f>
        <v>1.0812391856050334</v>
      </c>
      <c r="P1065" s="29">
        <f t="shared" si="96"/>
        <v>6127.7068365794057</v>
      </c>
      <c r="Q1065" s="2">
        <f t="shared" si="97"/>
        <v>1.3028292181951291E-2</v>
      </c>
      <c r="R1065" s="29" t="str">
        <f t="shared" si="98"/>
        <v>2 Test data (Sep-Nov)</v>
      </c>
      <c r="S1065" s="29">
        <f t="shared" si="99"/>
        <v>1.018716649634493</v>
      </c>
      <c r="T1065" s="29">
        <f t="shared" si="100"/>
        <v>6052.8593853196062</v>
      </c>
      <c r="U1065" s="2">
        <f t="shared" si="101"/>
        <v>6.5456286591043724E-4</v>
      </c>
    </row>
    <row r="1066" spans="1:21">
      <c r="A1066">
        <v>9768</v>
      </c>
      <c r="B1066" s="1">
        <v>45808</v>
      </c>
      <c r="C1066">
        <v>5</v>
      </c>
      <c r="D1066">
        <v>24</v>
      </c>
      <c r="E1066" t="s">
        <v>7</v>
      </c>
      <c r="F1066" s="3">
        <v>405207</v>
      </c>
      <c r="G1066" s="3">
        <v>696860.1</v>
      </c>
      <c r="H1066">
        <v>0</v>
      </c>
      <c r="I1066" s="3">
        <v>-291653.09999999998</v>
      </c>
      <c r="J1066" s="3">
        <v>291653.09999999998</v>
      </c>
      <c r="K1066" s="2">
        <v>0.41852460773690398</v>
      </c>
      <c r="L1066" s="6">
        <v>-0.41852460773690398</v>
      </c>
      <c r="M1066" t="s">
        <v>46</v>
      </c>
      <c r="N1066">
        <f>SUMIFS(Actuals!$F:$F,Actuals!$A:$A,$A1066,Actuals!$D:$D,$D1066,Actuals!$B:$B,EDATE($B1066,-12))</f>
        <v>393480</v>
      </c>
      <c r="O1066">
        <f>AVERAGE(SUMIFS(Actuals!$F:$F,Actuals!$A:$A,$A1066,Actuals!$D:$D,$D1066,Actuals!$B:$B,EOMONTH(DATE(2025,$C1066-1,1),0))/SUMIFS(Actuals!$F:$F,Actuals!$A:$A,$A1066,Actuals!$D:$D,$D1066,Actuals!$B:$B,EOMONTH(DATE(2024,$C1066-1,1),0)),
 SUMIFS(Actuals!$F:$F,Actuals!$A:$A,$A1066,Actuals!$D:$D,$D1066,Actuals!$B:$B,EOMONTH(DATE(2025,$C1066-2,1),0))/SUMIFS(Actuals!$F:$F,Actuals!$A:$A,$A1066,Actuals!$D:$D,$D1066,Actuals!$B:$B,EOMONTH(DATE(2024,$C1066-2,1),0)),
 SUMIFS(Actuals!$F:$F,Actuals!$A:$A,$A1066,Actuals!$D:$D,$D1066,Actuals!$B:$B,EOMONTH(DATE(2025,$C1066-3,1),0))/SUMIFS(Actuals!$F:$F,Actuals!$A:$A,$A1066,Actuals!$D:$D,$D1066,Actuals!$B:$B,EOMONTH(DATE(2024,$C1066-3,1),0))
)</f>
        <v>0.99008576187851827</v>
      </c>
      <c r="P1066" s="29">
        <f t="shared" si="96"/>
        <v>389578.94558395934</v>
      </c>
      <c r="Q1066" s="2">
        <f t="shared" si="97"/>
        <v>0.44095099492142059</v>
      </c>
      <c r="R1066" s="29" t="str">
        <f t="shared" si="98"/>
        <v>1 train date (May-Aug)</v>
      </c>
      <c r="S1066" s="29">
        <f t="shared" si="99"/>
        <v>0.9876487436855329</v>
      </c>
      <c r="T1066" s="29">
        <f t="shared" si="100"/>
        <v>400202.18448258372</v>
      </c>
      <c r="U1066" s="2">
        <f t="shared" si="101"/>
        <v>0.42570655934730123</v>
      </c>
    </row>
    <row r="1067" spans="1:21">
      <c r="A1067">
        <v>9768</v>
      </c>
      <c r="B1067" s="1">
        <v>45838</v>
      </c>
      <c r="C1067">
        <v>5</v>
      </c>
      <c r="D1067">
        <v>24</v>
      </c>
      <c r="E1067" t="s">
        <v>7</v>
      </c>
      <c r="F1067" s="3">
        <v>425467.35000000003</v>
      </c>
      <c r="G1067" s="3">
        <v>696860.1</v>
      </c>
      <c r="H1067">
        <v>1</v>
      </c>
      <c r="I1067" s="3">
        <v>-271392.74999999994</v>
      </c>
      <c r="J1067" s="3">
        <v>271392.74999999994</v>
      </c>
      <c r="K1067" s="2">
        <v>0.38945083812374998</v>
      </c>
      <c r="L1067" s="6">
        <v>-0.38945083812374998</v>
      </c>
      <c r="M1067" t="s">
        <v>46</v>
      </c>
      <c r="N1067">
        <f>SUMIFS(Actuals!$F:$F,Actuals!$A:$A,$A1067,Actuals!$D:$D,$D1067,Actuals!$B:$B,EDATE($B1067,-12))</f>
        <v>532856.70000000007</v>
      </c>
      <c r="O1067">
        <f>AVERAGE(SUMIFS(Actuals!$F:$F,Actuals!$A:$A,$A1067,Actuals!$D:$D,$D1067,Actuals!$B:$B,EOMONTH(DATE(2025,$C1067-1,1),0))/SUMIFS(Actuals!$F:$F,Actuals!$A:$A,$A1067,Actuals!$D:$D,$D1067,Actuals!$B:$B,EOMONTH(DATE(2024,$C1067-1,1),0)),
 SUMIFS(Actuals!$F:$F,Actuals!$A:$A,$A1067,Actuals!$D:$D,$D1067,Actuals!$B:$B,EOMONTH(DATE(2025,$C1067-2,1),0))/SUMIFS(Actuals!$F:$F,Actuals!$A:$A,$A1067,Actuals!$D:$D,$D1067,Actuals!$B:$B,EOMONTH(DATE(2024,$C1067-2,1),0)),
 SUMIFS(Actuals!$F:$F,Actuals!$A:$A,$A1067,Actuals!$D:$D,$D1067,Actuals!$B:$B,EOMONTH(DATE(2025,$C1067-3,1),0))/SUMIFS(Actuals!$F:$F,Actuals!$A:$A,$A1067,Actuals!$D:$D,$D1067,Actuals!$B:$B,EOMONTH(DATE(2024,$C1067-3,1),0))
)</f>
        <v>0.99008576187851827</v>
      </c>
      <c r="P1067" s="29">
        <f t="shared" si="96"/>
        <v>527573.83179157309</v>
      </c>
      <c r="Q1067" s="2">
        <f t="shared" si="97"/>
        <v>0.24292719328948076</v>
      </c>
      <c r="R1067" s="29" t="str">
        <f t="shared" si="98"/>
        <v>1 train date (May-Aug)</v>
      </c>
      <c r="S1067" s="29">
        <f t="shared" si="99"/>
        <v>0.9876487436855329</v>
      </c>
      <c r="T1067" s="29">
        <f t="shared" si="100"/>
        <v>420212.29370671295</v>
      </c>
      <c r="U1067" s="2">
        <f t="shared" si="101"/>
        <v>0.39699188731466623</v>
      </c>
    </row>
    <row r="1068" spans="1:21">
      <c r="A1068">
        <v>9768</v>
      </c>
      <c r="B1068" s="1">
        <v>45838</v>
      </c>
      <c r="C1068">
        <v>6</v>
      </c>
      <c r="D1068">
        <v>24</v>
      </c>
      <c r="E1068" t="s">
        <v>7</v>
      </c>
      <c r="F1068" s="3">
        <v>425467.35000000003</v>
      </c>
      <c r="G1068" s="3">
        <v>696860.1</v>
      </c>
      <c r="H1068">
        <v>0</v>
      </c>
      <c r="I1068" s="3">
        <v>-271392.74999999994</v>
      </c>
      <c r="J1068" s="3">
        <v>271392.74999999994</v>
      </c>
      <c r="K1068" s="2">
        <v>0.38945083812374998</v>
      </c>
      <c r="L1068" s="6">
        <v>-0.38945083812374998</v>
      </c>
      <c r="M1068" t="s">
        <v>46</v>
      </c>
      <c r="N1068">
        <f>SUMIFS(Actuals!$F:$F,Actuals!$A:$A,$A1068,Actuals!$D:$D,$D1068,Actuals!$B:$B,EDATE($B1068,-12))</f>
        <v>532856.70000000007</v>
      </c>
      <c r="O1068">
        <f>AVERAGE(SUMIFS(Actuals!$F:$F,Actuals!$A:$A,$A1068,Actuals!$D:$D,$D1068,Actuals!$B:$B,EOMONTH(DATE(2025,$C1068-1,1),0))/SUMIFS(Actuals!$F:$F,Actuals!$A:$A,$A1068,Actuals!$D:$D,$D1068,Actuals!$B:$B,EOMONTH(DATE(2024,$C1068-1,1),0)),
 SUMIFS(Actuals!$F:$F,Actuals!$A:$A,$A1068,Actuals!$D:$D,$D1068,Actuals!$B:$B,EOMONTH(DATE(2025,$C1068-2,1),0))/SUMIFS(Actuals!$F:$F,Actuals!$A:$A,$A1068,Actuals!$D:$D,$D1068,Actuals!$B:$B,EOMONTH(DATE(2024,$C1068-2,1),0)),
 SUMIFS(Actuals!$F:$F,Actuals!$A:$A,$A1068,Actuals!$D:$D,$D1068,Actuals!$B:$B,EOMONTH(DATE(2025,$C1068-3,1),0))/SUMIFS(Actuals!$F:$F,Actuals!$A:$A,$A1068,Actuals!$D:$D,$D1068,Actuals!$B:$B,EOMONTH(DATE(2024,$C1068-3,1),0))
)</f>
        <v>1.2120965228131613</v>
      </c>
      <c r="P1068" s="29">
        <f t="shared" si="96"/>
        <v>645873.75322769594</v>
      </c>
      <c r="Q1068" s="2">
        <f t="shared" si="97"/>
        <v>7.3165828797349772E-2</v>
      </c>
      <c r="R1068" s="29" t="str">
        <f t="shared" si="98"/>
        <v>1 train date (May-Aug)</v>
      </c>
      <c r="S1068" s="29">
        <f t="shared" si="99"/>
        <v>0.9876487436855329</v>
      </c>
      <c r="T1068" s="29">
        <f t="shared" si="100"/>
        <v>420212.29370671295</v>
      </c>
      <c r="U1068" s="2">
        <f t="shared" si="101"/>
        <v>0.39699188731466623</v>
      </c>
    </row>
    <row r="1069" spans="1:21">
      <c r="A1069">
        <v>9768</v>
      </c>
      <c r="B1069" s="1">
        <v>45869</v>
      </c>
      <c r="C1069">
        <v>5</v>
      </c>
      <c r="D1069">
        <v>24</v>
      </c>
      <c r="E1069" t="s">
        <v>7</v>
      </c>
      <c r="F1069" s="3">
        <v>652500</v>
      </c>
      <c r="G1069" s="3">
        <v>521130.60000000003</v>
      </c>
      <c r="H1069">
        <v>2</v>
      </c>
      <c r="I1069" s="3">
        <v>131369.39999999997</v>
      </c>
      <c r="J1069" s="3">
        <v>131369.39999999997</v>
      </c>
      <c r="K1069" s="2">
        <v>0.25208536977103202</v>
      </c>
      <c r="L1069" s="6">
        <v>0.25208536977103202</v>
      </c>
      <c r="M1069" t="s">
        <v>46</v>
      </c>
      <c r="N1069">
        <f>SUMIFS(Actuals!$F:$F,Actuals!$A:$A,$A1069,Actuals!$D:$D,$D1069,Actuals!$B:$B,EDATE($B1069,-12))</f>
        <v>739390.5</v>
      </c>
      <c r="O1069">
        <f>AVERAGE(SUMIFS(Actuals!$F:$F,Actuals!$A:$A,$A1069,Actuals!$D:$D,$D1069,Actuals!$B:$B,EOMONTH(DATE(2025,$C1069-1,1),0))/SUMIFS(Actuals!$F:$F,Actuals!$A:$A,$A1069,Actuals!$D:$D,$D1069,Actuals!$B:$B,EOMONTH(DATE(2024,$C1069-1,1),0)),
 SUMIFS(Actuals!$F:$F,Actuals!$A:$A,$A1069,Actuals!$D:$D,$D1069,Actuals!$B:$B,EOMONTH(DATE(2025,$C1069-2,1),0))/SUMIFS(Actuals!$F:$F,Actuals!$A:$A,$A1069,Actuals!$D:$D,$D1069,Actuals!$B:$B,EOMONTH(DATE(2024,$C1069-2,1),0)),
 SUMIFS(Actuals!$F:$F,Actuals!$A:$A,$A1069,Actuals!$D:$D,$D1069,Actuals!$B:$B,EOMONTH(DATE(2025,$C1069-3,1),0))/SUMIFS(Actuals!$F:$F,Actuals!$A:$A,$A1069,Actuals!$D:$D,$D1069,Actuals!$B:$B,EOMONTH(DATE(2024,$C1069-3,1),0))
)</f>
        <v>0.99008576187851827</v>
      </c>
      <c r="P1069" s="29">
        <f t="shared" si="96"/>
        <v>732060.00651823857</v>
      </c>
      <c r="Q1069" s="2">
        <f t="shared" si="97"/>
        <v>0.40475344667582086</v>
      </c>
      <c r="R1069" s="29" t="str">
        <f t="shared" si="98"/>
        <v>1 train date (May-Aug)</v>
      </c>
      <c r="S1069" s="29">
        <f t="shared" si="99"/>
        <v>0.9876487436855329</v>
      </c>
      <c r="T1069" s="29">
        <f t="shared" si="100"/>
        <v>644440.80525481026</v>
      </c>
      <c r="U1069" s="2">
        <f t="shared" si="101"/>
        <v>0.2366205424413961</v>
      </c>
    </row>
    <row r="1070" spans="1:21">
      <c r="A1070">
        <v>9768</v>
      </c>
      <c r="B1070" s="1">
        <v>45869</v>
      </c>
      <c r="C1070">
        <v>6</v>
      </c>
      <c r="D1070">
        <v>24</v>
      </c>
      <c r="E1070" t="s">
        <v>7</v>
      </c>
      <c r="F1070" s="3">
        <v>652500</v>
      </c>
      <c r="G1070" s="3">
        <v>521130.60000000003</v>
      </c>
      <c r="H1070">
        <v>1</v>
      </c>
      <c r="I1070" s="3">
        <v>131369.39999999997</v>
      </c>
      <c r="J1070" s="3">
        <v>131369.39999999997</v>
      </c>
      <c r="K1070" s="2">
        <v>0.25208536977103202</v>
      </c>
      <c r="L1070" s="6">
        <v>0.25208536977103202</v>
      </c>
      <c r="M1070" t="s">
        <v>46</v>
      </c>
      <c r="N1070">
        <f>SUMIFS(Actuals!$F:$F,Actuals!$A:$A,$A1070,Actuals!$D:$D,$D1070,Actuals!$B:$B,EDATE($B1070,-12))</f>
        <v>739390.5</v>
      </c>
      <c r="O1070">
        <f>AVERAGE(SUMIFS(Actuals!$F:$F,Actuals!$A:$A,$A1070,Actuals!$D:$D,$D1070,Actuals!$B:$B,EOMONTH(DATE(2025,$C1070-1,1),0))/SUMIFS(Actuals!$F:$F,Actuals!$A:$A,$A1070,Actuals!$D:$D,$D1070,Actuals!$B:$B,EOMONTH(DATE(2024,$C1070-1,1),0)),
 SUMIFS(Actuals!$F:$F,Actuals!$A:$A,$A1070,Actuals!$D:$D,$D1070,Actuals!$B:$B,EOMONTH(DATE(2025,$C1070-2,1),0))/SUMIFS(Actuals!$F:$F,Actuals!$A:$A,$A1070,Actuals!$D:$D,$D1070,Actuals!$B:$B,EOMONTH(DATE(2024,$C1070-2,1),0)),
 SUMIFS(Actuals!$F:$F,Actuals!$A:$A,$A1070,Actuals!$D:$D,$D1070,Actuals!$B:$B,EOMONTH(DATE(2025,$C1070-3,1),0))/SUMIFS(Actuals!$F:$F,Actuals!$A:$A,$A1070,Actuals!$D:$D,$D1070,Actuals!$B:$B,EOMONTH(DATE(2024,$C1070-3,1),0))
)</f>
        <v>1.2120965228131613</v>
      </c>
      <c r="P1070" s="29">
        <f t="shared" si="96"/>
        <v>896212.65405108477</v>
      </c>
      <c r="Q1070" s="2">
        <f t="shared" si="97"/>
        <v>0.71974674688280582</v>
      </c>
      <c r="R1070" s="29" t="str">
        <f t="shared" si="98"/>
        <v>1 train date (May-Aug)</v>
      </c>
      <c r="S1070" s="29">
        <f t="shared" si="99"/>
        <v>0.9876487436855329</v>
      </c>
      <c r="T1070" s="29">
        <f t="shared" si="100"/>
        <v>644440.80525481026</v>
      </c>
      <c r="U1070" s="2">
        <f t="shared" si="101"/>
        <v>0.2366205424413961</v>
      </c>
    </row>
    <row r="1071" spans="1:21">
      <c r="A1071">
        <v>9768</v>
      </c>
      <c r="B1071" s="1">
        <v>45869</v>
      </c>
      <c r="C1071">
        <v>7</v>
      </c>
      <c r="D1071">
        <v>24</v>
      </c>
      <c r="E1071" t="s">
        <v>7</v>
      </c>
      <c r="F1071" s="3">
        <v>684000</v>
      </c>
      <c r="G1071" s="3">
        <v>521130.60000000003</v>
      </c>
      <c r="H1071">
        <v>0</v>
      </c>
      <c r="I1071" s="3">
        <v>162869.39999999997</v>
      </c>
      <c r="J1071" s="3">
        <v>162869.39999999997</v>
      </c>
      <c r="K1071" s="2">
        <v>0.31253087038066801</v>
      </c>
      <c r="L1071" s="6">
        <v>0.31253087038066801</v>
      </c>
      <c r="M1071" t="s">
        <v>46</v>
      </c>
      <c r="N1071">
        <f>SUMIFS(Actuals!$F:$F,Actuals!$A:$A,$A1071,Actuals!$D:$D,$D1071,Actuals!$B:$B,EDATE($B1071,-12))</f>
        <v>739390.5</v>
      </c>
      <c r="O1071">
        <f>AVERAGE(SUMIFS(Actuals!$F:$F,Actuals!$A:$A,$A1071,Actuals!$D:$D,$D1071,Actuals!$B:$B,EOMONTH(DATE(2025,$C1071-1,1),0))/SUMIFS(Actuals!$F:$F,Actuals!$A:$A,$A1071,Actuals!$D:$D,$D1071,Actuals!$B:$B,EOMONTH(DATE(2024,$C1071-1,1),0)),
 SUMIFS(Actuals!$F:$F,Actuals!$A:$A,$A1071,Actuals!$D:$D,$D1071,Actuals!$B:$B,EOMONTH(DATE(2025,$C1071-2,1),0))/SUMIFS(Actuals!$F:$F,Actuals!$A:$A,$A1071,Actuals!$D:$D,$D1071,Actuals!$B:$B,EOMONTH(DATE(2024,$C1071-2,1),0)),
 SUMIFS(Actuals!$F:$F,Actuals!$A:$A,$A1071,Actuals!$D:$D,$D1071,Actuals!$B:$B,EOMONTH(DATE(2025,$C1071-3,1),0))/SUMIFS(Actuals!$F:$F,Actuals!$A:$A,$A1071,Actuals!$D:$D,$D1071,Actuals!$B:$B,EOMONTH(DATE(2024,$C1071-3,1),0))
)</f>
        <v>1.3220954388236676</v>
      </c>
      <c r="P1071" s="29">
        <f t="shared" si="96"/>
        <v>977544.80755955109</v>
      </c>
      <c r="Q1071" s="2">
        <f t="shared" si="97"/>
        <v>0.87581540512023481</v>
      </c>
      <c r="R1071" s="29" t="str">
        <f t="shared" si="98"/>
        <v>1 train date (May-Aug)</v>
      </c>
      <c r="S1071" s="29">
        <f t="shared" si="99"/>
        <v>0.9876487436855329</v>
      </c>
      <c r="T1071" s="29">
        <f t="shared" si="100"/>
        <v>675551.74068090448</v>
      </c>
      <c r="U1071" s="2">
        <f t="shared" si="101"/>
        <v>0.29631946517994612</v>
      </c>
    </row>
    <row r="1072" spans="1:21">
      <c r="A1072">
        <v>9768</v>
      </c>
      <c r="B1072" s="1">
        <v>45900</v>
      </c>
      <c r="C1072">
        <v>5</v>
      </c>
      <c r="D1072">
        <v>24</v>
      </c>
      <c r="E1072" t="s">
        <v>7</v>
      </c>
      <c r="F1072" s="3">
        <v>477000</v>
      </c>
      <c r="G1072" s="3">
        <v>395583.3</v>
      </c>
      <c r="H1072">
        <v>3</v>
      </c>
      <c r="I1072" s="3">
        <v>81416.700000000012</v>
      </c>
      <c r="J1072" s="3">
        <v>81416.700000000012</v>
      </c>
      <c r="K1072" s="2">
        <v>0.20581430004755</v>
      </c>
      <c r="L1072" s="6">
        <v>0.20581430004755</v>
      </c>
      <c r="M1072" t="s">
        <v>46</v>
      </c>
      <c r="N1072">
        <f>SUMIFS(Actuals!$F:$F,Actuals!$A:$A,$A1072,Actuals!$D:$D,$D1072,Actuals!$B:$B,EDATE($B1072,-12))</f>
        <v>386221.5</v>
      </c>
      <c r="O1072">
        <f>AVERAGE(SUMIFS(Actuals!$F:$F,Actuals!$A:$A,$A1072,Actuals!$D:$D,$D1072,Actuals!$B:$B,EOMONTH(DATE(2025,$C1072-1,1),0))/SUMIFS(Actuals!$F:$F,Actuals!$A:$A,$A1072,Actuals!$D:$D,$D1072,Actuals!$B:$B,EOMONTH(DATE(2024,$C1072-1,1),0)),
 SUMIFS(Actuals!$F:$F,Actuals!$A:$A,$A1072,Actuals!$D:$D,$D1072,Actuals!$B:$B,EOMONTH(DATE(2025,$C1072-2,1),0))/SUMIFS(Actuals!$F:$F,Actuals!$A:$A,$A1072,Actuals!$D:$D,$D1072,Actuals!$B:$B,EOMONTH(DATE(2024,$C1072-2,1),0)),
 SUMIFS(Actuals!$F:$F,Actuals!$A:$A,$A1072,Actuals!$D:$D,$D1072,Actuals!$B:$B,EOMONTH(DATE(2025,$C1072-3,1),0))/SUMIFS(Actuals!$F:$F,Actuals!$A:$A,$A1072,Actuals!$D:$D,$D1072,Actuals!$B:$B,EOMONTH(DATE(2024,$C1072-3,1),0))
)</f>
        <v>0.99008576187851827</v>
      </c>
      <c r="P1072" s="29">
        <f t="shared" si="96"/>
        <v>382392.40808136412</v>
      </c>
      <c r="Q1072" s="2">
        <f t="shared" si="97"/>
        <v>3.3345421605603345E-2</v>
      </c>
      <c r="R1072" s="29" t="str">
        <f t="shared" si="98"/>
        <v>1 train date (May-Aug)</v>
      </c>
      <c r="S1072" s="29">
        <f t="shared" si="99"/>
        <v>0.9876487436855329</v>
      </c>
      <c r="T1072" s="29">
        <f t="shared" si="100"/>
        <v>471108.45073799917</v>
      </c>
      <c r="U1072" s="2">
        <f t="shared" si="101"/>
        <v>0.19092097856001297</v>
      </c>
    </row>
    <row r="1073" spans="1:21">
      <c r="A1073">
        <v>9768</v>
      </c>
      <c r="B1073" s="1">
        <v>45900</v>
      </c>
      <c r="C1073">
        <v>6</v>
      </c>
      <c r="D1073">
        <v>24</v>
      </c>
      <c r="E1073" t="s">
        <v>7</v>
      </c>
      <c r="F1073" s="3">
        <v>477000</v>
      </c>
      <c r="G1073" s="3">
        <v>395583.3</v>
      </c>
      <c r="H1073">
        <v>2</v>
      </c>
      <c r="I1073" s="3">
        <v>81416.700000000012</v>
      </c>
      <c r="J1073" s="3">
        <v>81416.700000000012</v>
      </c>
      <c r="K1073" s="2">
        <v>0.20581430004755</v>
      </c>
      <c r="L1073" s="6">
        <v>0.20581430004755</v>
      </c>
      <c r="M1073" t="s">
        <v>46</v>
      </c>
      <c r="N1073">
        <f>SUMIFS(Actuals!$F:$F,Actuals!$A:$A,$A1073,Actuals!$D:$D,$D1073,Actuals!$B:$B,EDATE($B1073,-12))</f>
        <v>386221.5</v>
      </c>
      <c r="O1073">
        <f>AVERAGE(SUMIFS(Actuals!$F:$F,Actuals!$A:$A,$A1073,Actuals!$D:$D,$D1073,Actuals!$B:$B,EOMONTH(DATE(2025,$C1073-1,1),0))/SUMIFS(Actuals!$F:$F,Actuals!$A:$A,$A1073,Actuals!$D:$D,$D1073,Actuals!$B:$B,EOMONTH(DATE(2024,$C1073-1,1),0)),
 SUMIFS(Actuals!$F:$F,Actuals!$A:$A,$A1073,Actuals!$D:$D,$D1073,Actuals!$B:$B,EOMONTH(DATE(2025,$C1073-2,1),0))/SUMIFS(Actuals!$F:$F,Actuals!$A:$A,$A1073,Actuals!$D:$D,$D1073,Actuals!$B:$B,EOMONTH(DATE(2024,$C1073-2,1),0)),
 SUMIFS(Actuals!$F:$F,Actuals!$A:$A,$A1073,Actuals!$D:$D,$D1073,Actuals!$B:$B,EOMONTH(DATE(2025,$C1073-3,1),0))/SUMIFS(Actuals!$F:$F,Actuals!$A:$A,$A1073,Actuals!$D:$D,$D1073,Actuals!$B:$B,EOMONTH(DATE(2024,$C1073-3,1),0))
)</f>
        <v>1.2120965228131613</v>
      </c>
      <c r="P1073" s="29">
        <f t="shared" si="96"/>
        <v>468137.73718568339</v>
      </c>
      <c r="Q1073" s="2">
        <f t="shared" si="97"/>
        <v>0.18341127440335173</v>
      </c>
      <c r="R1073" s="29" t="str">
        <f t="shared" si="98"/>
        <v>1 train date (May-Aug)</v>
      </c>
      <c r="S1073" s="29">
        <f t="shared" si="99"/>
        <v>0.9876487436855329</v>
      </c>
      <c r="T1073" s="29">
        <f t="shared" si="100"/>
        <v>471108.45073799917</v>
      </c>
      <c r="U1073" s="2">
        <f t="shared" si="101"/>
        <v>0.19092097856001297</v>
      </c>
    </row>
    <row r="1074" spans="1:21">
      <c r="A1074">
        <v>9768</v>
      </c>
      <c r="B1074" s="1">
        <v>45900</v>
      </c>
      <c r="C1074">
        <v>7</v>
      </c>
      <c r="D1074">
        <v>24</v>
      </c>
      <c r="E1074" t="s">
        <v>7</v>
      </c>
      <c r="F1074" s="3">
        <v>549000</v>
      </c>
      <c r="G1074" s="3">
        <v>395583.3</v>
      </c>
      <c r="H1074">
        <v>1</v>
      </c>
      <c r="I1074" s="3">
        <v>153416.70000000001</v>
      </c>
      <c r="J1074" s="3">
        <v>153416.70000000001</v>
      </c>
      <c r="K1074" s="2">
        <v>0.387824005715105</v>
      </c>
      <c r="L1074" s="6">
        <v>0.387824005715105</v>
      </c>
      <c r="M1074" t="s">
        <v>46</v>
      </c>
      <c r="N1074">
        <f>SUMIFS(Actuals!$F:$F,Actuals!$A:$A,$A1074,Actuals!$D:$D,$D1074,Actuals!$B:$B,EDATE($B1074,-12))</f>
        <v>386221.5</v>
      </c>
      <c r="O1074">
        <f>AVERAGE(SUMIFS(Actuals!$F:$F,Actuals!$A:$A,$A1074,Actuals!$D:$D,$D1074,Actuals!$B:$B,EOMONTH(DATE(2025,$C1074-1,1),0))/SUMIFS(Actuals!$F:$F,Actuals!$A:$A,$A1074,Actuals!$D:$D,$D1074,Actuals!$B:$B,EOMONTH(DATE(2024,$C1074-1,1),0)),
 SUMIFS(Actuals!$F:$F,Actuals!$A:$A,$A1074,Actuals!$D:$D,$D1074,Actuals!$B:$B,EOMONTH(DATE(2025,$C1074-2,1),0))/SUMIFS(Actuals!$F:$F,Actuals!$A:$A,$A1074,Actuals!$D:$D,$D1074,Actuals!$B:$B,EOMONTH(DATE(2024,$C1074-2,1),0)),
 SUMIFS(Actuals!$F:$F,Actuals!$A:$A,$A1074,Actuals!$D:$D,$D1074,Actuals!$B:$B,EOMONTH(DATE(2025,$C1074-3,1),0))/SUMIFS(Actuals!$F:$F,Actuals!$A:$A,$A1074,Actuals!$D:$D,$D1074,Actuals!$B:$B,EOMONTH(DATE(2024,$C1074-3,1),0))
)</f>
        <v>1.3220954388236676</v>
      </c>
      <c r="P1074" s="29">
        <f t="shared" si="96"/>
        <v>510621.68352563516</v>
      </c>
      <c r="Q1074" s="2">
        <f t="shared" si="97"/>
        <v>0.29080697674961298</v>
      </c>
      <c r="R1074" s="29" t="str">
        <f t="shared" si="98"/>
        <v>1 train date (May-Aug)</v>
      </c>
      <c r="S1074" s="29">
        <f t="shared" si="99"/>
        <v>0.9876487436855329</v>
      </c>
      <c r="T1074" s="29">
        <f t="shared" si="100"/>
        <v>542219.1602833576</v>
      </c>
      <c r="U1074" s="2">
        <f t="shared" si="101"/>
        <v>0.37068263570114718</v>
      </c>
    </row>
    <row r="1075" spans="1:21">
      <c r="A1075">
        <v>9768</v>
      </c>
      <c r="B1075" s="1">
        <v>45900</v>
      </c>
      <c r="C1075">
        <v>8</v>
      </c>
      <c r="D1075">
        <v>24</v>
      </c>
      <c r="E1075" t="s">
        <v>7</v>
      </c>
      <c r="F1075" s="3">
        <v>532883.72184199141</v>
      </c>
      <c r="G1075" s="3">
        <v>395583.3</v>
      </c>
      <c r="H1075">
        <v>0</v>
      </c>
      <c r="I1075" s="3">
        <v>137300.42184199143</v>
      </c>
      <c r="J1075" s="3">
        <v>137300.42184199143</v>
      </c>
      <c r="K1075" s="2">
        <v>0.347083463437388</v>
      </c>
      <c r="L1075" s="6">
        <v>0.347083463437388</v>
      </c>
      <c r="M1075" t="s">
        <v>46</v>
      </c>
      <c r="N1075">
        <f>SUMIFS(Actuals!$F:$F,Actuals!$A:$A,$A1075,Actuals!$D:$D,$D1075,Actuals!$B:$B,EDATE($B1075,-12))</f>
        <v>386221.5</v>
      </c>
      <c r="O1075">
        <f>AVERAGE(SUMIFS(Actuals!$F:$F,Actuals!$A:$A,$A1075,Actuals!$D:$D,$D1075,Actuals!$B:$B,EOMONTH(DATE(2025,$C1075-1,1),0))/SUMIFS(Actuals!$F:$F,Actuals!$A:$A,$A1075,Actuals!$D:$D,$D1075,Actuals!$B:$B,EOMONTH(DATE(2024,$C1075-1,1),0)),
 SUMIFS(Actuals!$F:$F,Actuals!$A:$A,$A1075,Actuals!$D:$D,$D1075,Actuals!$B:$B,EOMONTH(DATE(2025,$C1075-2,1),0))/SUMIFS(Actuals!$F:$F,Actuals!$A:$A,$A1075,Actuals!$D:$D,$D1075,Actuals!$B:$B,EOMONTH(DATE(2024,$C1075-2,1),0)),
 SUMIFS(Actuals!$F:$F,Actuals!$A:$A,$A1075,Actuals!$D:$D,$D1075,Actuals!$B:$B,EOMONTH(DATE(2025,$C1075-3,1),0))/SUMIFS(Actuals!$F:$F,Actuals!$A:$A,$A1075,Actuals!$D:$D,$D1075,Actuals!$B:$B,EOMONTH(DATE(2024,$C1075-3,1),0))
)</f>
        <v>1.2612034444806868</v>
      </c>
      <c r="P1075" s="29">
        <f t="shared" si="96"/>
        <v>487103.88613249757</v>
      </c>
      <c r="Q1075" s="2">
        <f t="shared" si="97"/>
        <v>0.23135604089580522</v>
      </c>
      <c r="R1075" s="29" t="str">
        <f t="shared" si="98"/>
        <v>1 train date (May-Aug)</v>
      </c>
      <c r="S1075" s="29">
        <f t="shared" si="99"/>
        <v>0.9876487436855329</v>
      </c>
      <c r="T1075" s="29">
        <f t="shared" si="100"/>
        <v>526301.93840771378</v>
      </c>
      <c r="U1075" s="2">
        <f t="shared" si="101"/>
        <v>0.33044529030349307</v>
      </c>
    </row>
    <row r="1076" spans="1:21">
      <c r="A1076">
        <v>9768</v>
      </c>
      <c r="B1076" s="1">
        <v>45930</v>
      </c>
      <c r="C1076">
        <v>5</v>
      </c>
      <c r="D1076">
        <v>24</v>
      </c>
      <c r="E1076" t="s">
        <v>7</v>
      </c>
      <c r="F1076" s="3">
        <v>495000</v>
      </c>
      <c r="G1076" s="3">
        <v>430099.20000000001</v>
      </c>
      <c r="H1076">
        <v>4</v>
      </c>
      <c r="I1076" s="3">
        <v>64900.799999999988</v>
      </c>
      <c r="J1076" s="3">
        <v>64900.799999999988</v>
      </c>
      <c r="K1076" s="2">
        <v>0.15089728137136699</v>
      </c>
      <c r="L1076" s="6">
        <v>0.15089728137136699</v>
      </c>
      <c r="M1076" t="s">
        <v>46</v>
      </c>
      <c r="N1076">
        <f>SUMIFS(Actuals!$F:$F,Actuals!$A:$A,$A1076,Actuals!$D:$D,$D1076,Actuals!$B:$B,EDATE($B1076,-12))</f>
        <v>401884.2</v>
      </c>
      <c r="O1076">
        <f>AVERAGE(SUMIFS(Actuals!$F:$F,Actuals!$A:$A,$A1076,Actuals!$D:$D,$D1076,Actuals!$B:$B,EOMONTH(DATE(2025,$C1076-1,1),0))/SUMIFS(Actuals!$F:$F,Actuals!$A:$A,$A1076,Actuals!$D:$D,$D1076,Actuals!$B:$B,EOMONTH(DATE(2024,$C1076-1,1),0)),
 SUMIFS(Actuals!$F:$F,Actuals!$A:$A,$A1076,Actuals!$D:$D,$D1076,Actuals!$B:$B,EOMONTH(DATE(2025,$C1076-2,1),0))/SUMIFS(Actuals!$F:$F,Actuals!$A:$A,$A1076,Actuals!$D:$D,$D1076,Actuals!$B:$B,EOMONTH(DATE(2024,$C1076-2,1),0)),
 SUMIFS(Actuals!$F:$F,Actuals!$A:$A,$A1076,Actuals!$D:$D,$D1076,Actuals!$B:$B,EOMONTH(DATE(2025,$C1076-3,1),0))/SUMIFS(Actuals!$F:$F,Actuals!$A:$A,$A1076,Actuals!$D:$D,$D1076,Actuals!$B:$B,EOMONTH(DATE(2024,$C1076-3,1),0))
)</f>
        <v>0.99008576187851827</v>
      </c>
      <c r="P1076" s="29">
        <f t="shared" si="96"/>
        <v>397899.82434393885</v>
      </c>
      <c r="Q1076" s="2">
        <f t="shared" si="97"/>
        <v>7.4864997786699361E-2</v>
      </c>
      <c r="R1076" s="29" t="str">
        <f t="shared" si="98"/>
        <v>1 train date (May-Aug)</v>
      </c>
      <c r="S1076" s="29">
        <f t="shared" si="99"/>
        <v>0.9876487436855329</v>
      </c>
      <c r="T1076" s="29">
        <f t="shared" si="100"/>
        <v>488886.12812433881</v>
      </c>
      <c r="U1076" s="2">
        <f t="shared" si="101"/>
        <v>0.13668225405752624</v>
      </c>
    </row>
    <row r="1077" spans="1:21">
      <c r="A1077">
        <v>9768</v>
      </c>
      <c r="B1077" s="1">
        <v>45930</v>
      </c>
      <c r="C1077">
        <v>6</v>
      </c>
      <c r="D1077">
        <v>24</v>
      </c>
      <c r="E1077" t="s">
        <v>7</v>
      </c>
      <c r="F1077" s="3">
        <v>495000</v>
      </c>
      <c r="G1077" s="3">
        <v>430099.20000000001</v>
      </c>
      <c r="H1077">
        <v>3</v>
      </c>
      <c r="I1077" s="3">
        <v>64900.799999999988</v>
      </c>
      <c r="J1077" s="3">
        <v>64900.799999999988</v>
      </c>
      <c r="K1077" s="2">
        <v>0.15089728137136699</v>
      </c>
      <c r="L1077" s="6">
        <v>0.15089728137136699</v>
      </c>
      <c r="M1077" t="s">
        <v>46</v>
      </c>
      <c r="N1077">
        <f>SUMIFS(Actuals!$F:$F,Actuals!$A:$A,$A1077,Actuals!$D:$D,$D1077,Actuals!$B:$B,EDATE($B1077,-12))</f>
        <v>401884.2</v>
      </c>
      <c r="O1077">
        <f>AVERAGE(SUMIFS(Actuals!$F:$F,Actuals!$A:$A,$A1077,Actuals!$D:$D,$D1077,Actuals!$B:$B,EOMONTH(DATE(2025,$C1077-1,1),0))/SUMIFS(Actuals!$F:$F,Actuals!$A:$A,$A1077,Actuals!$D:$D,$D1077,Actuals!$B:$B,EOMONTH(DATE(2024,$C1077-1,1),0)),
 SUMIFS(Actuals!$F:$F,Actuals!$A:$A,$A1077,Actuals!$D:$D,$D1077,Actuals!$B:$B,EOMONTH(DATE(2025,$C1077-2,1),0))/SUMIFS(Actuals!$F:$F,Actuals!$A:$A,$A1077,Actuals!$D:$D,$D1077,Actuals!$B:$B,EOMONTH(DATE(2024,$C1077-2,1),0)),
 SUMIFS(Actuals!$F:$F,Actuals!$A:$A,$A1077,Actuals!$D:$D,$D1077,Actuals!$B:$B,EOMONTH(DATE(2025,$C1077-3,1),0))/SUMIFS(Actuals!$F:$F,Actuals!$A:$A,$A1077,Actuals!$D:$D,$D1077,Actuals!$B:$B,EOMONTH(DATE(2024,$C1077-3,1),0))
)</f>
        <v>1.2120965228131613</v>
      </c>
      <c r="P1077" s="29">
        <f t="shared" si="96"/>
        <v>487122.44139354909</v>
      </c>
      <c r="Q1077" s="2">
        <f t="shared" si="97"/>
        <v>0.13258160301983607</v>
      </c>
      <c r="R1077" s="29" t="str">
        <f t="shared" si="98"/>
        <v>1 train date (May-Aug)</v>
      </c>
      <c r="S1077" s="29">
        <f t="shared" si="99"/>
        <v>0.9876487436855329</v>
      </c>
      <c r="T1077" s="29">
        <f t="shared" si="100"/>
        <v>488886.12812433881</v>
      </c>
      <c r="U1077" s="2">
        <f t="shared" si="101"/>
        <v>0.13668225405752624</v>
      </c>
    </row>
    <row r="1078" spans="1:21">
      <c r="A1078">
        <v>9768</v>
      </c>
      <c r="B1078" s="1">
        <v>45930</v>
      </c>
      <c r="C1078">
        <v>7</v>
      </c>
      <c r="D1078">
        <v>24</v>
      </c>
      <c r="E1078" t="s">
        <v>7</v>
      </c>
      <c r="F1078" s="3">
        <v>531000</v>
      </c>
      <c r="G1078" s="3">
        <v>430099.20000000001</v>
      </c>
      <c r="H1078">
        <v>2</v>
      </c>
      <c r="I1078" s="3">
        <v>100900.79999999999</v>
      </c>
      <c r="J1078" s="3">
        <v>100900.79999999999</v>
      </c>
      <c r="K1078" s="2">
        <v>0.23459890183474</v>
      </c>
      <c r="L1078" s="6">
        <v>0.23459890183474</v>
      </c>
      <c r="M1078" t="s">
        <v>46</v>
      </c>
      <c r="N1078">
        <f>SUMIFS(Actuals!$F:$F,Actuals!$A:$A,$A1078,Actuals!$D:$D,$D1078,Actuals!$B:$B,EDATE($B1078,-12))</f>
        <v>401884.2</v>
      </c>
      <c r="O1078">
        <f>AVERAGE(SUMIFS(Actuals!$F:$F,Actuals!$A:$A,$A1078,Actuals!$D:$D,$D1078,Actuals!$B:$B,EOMONTH(DATE(2025,$C1078-1,1),0))/SUMIFS(Actuals!$F:$F,Actuals!$A:$A,$A1078,Actuals!$D:$D,$D1078,Actuals!$B:$B,EOMONTH(DATE(2024,$C1078-1,1),0)),
 SUMIFS(Actuals!$F:$F,Actuals!$A:$A,$A1078,Actuals!$D:$D,$D1078,Actuals!$B:$B,EOMONTH(DATE(2025,$C1078-2,1),0))/SUMIFS(Actuals!$F:$F,Actuals!$A:$A,$A1078,Actuals!$D:$D,$D1078,Actuals!$B:$B,EOMONTH(DATE(2024,$C1078-2,1),0)),
 SUMIFS(Actuals!$F:$F,Actuals!$A:$A,$A1078,Actuals!$D:$D,$D1078,Actuals!$B:$B,EOMONTH(DATE(2025,$C1078-3,1),0))/SUMIFS(Actuals!$F:$F,Actuals!$A:$A,$A1078,Actuals!$D:$D,$D1078,Actuals!$B:$B,EOMONTH(DATE(2024,$C1078-3,1),0))
)</f>
        <v>1.3220954388236676</v>
      </c>
      <c r="P1078" s="29">
        <f t="shared" si="96"/>
        <v>531329.26775529864</v>
      </c>
      <c r="Q1078" s="2">
        <f t="shared" si="97"/>
        <v>0.23536446418709597</v>
      </c>
      <c r="R1078" s="29" t="str">
        <f t="shared" si="98"/>
        <v>1 train date (May-Aug)</v>
      </c>
      <c r="S1078" s="29">
        <f t="shared" si="99"/>
        <v>0.9876487436855329</v>
      </c>
      <c r="T1078" s="29">
        <f t="shared" si="100"/>
        <v>524441.48289701797</v>
      </c>
      <c r="U1078" s="2">
        <f t="shared" si="101"/>
        <v>0.21935005435261901</v>
      </c>
    </row>
    <row r="1079" spans="1:21">
      <c r="A1079">
        <v>9768</v>
      </c>
      <c r="B1079" s="1">
        <v>45930</v>
      </c>
      <c r="C1079">
        <v>8</v>
      </c>
      <c r="D1079">
        <v>24</v>
      </c>
      <c r="E1079" t="s">
        <v>7</v>
      </c>
      <c r="F1079" s="3">
        <v>515701.4143918021</v>
      </c>
      <c r="G1079" s="3">
        <v>430099.20000000001</v>
      </c>
      <c r="H1079">
        <v>1</v>
      </c>
      <c r="I1079" s="3">
        <v>85602.214391802088</v>
      </c>
      <c r="J1079" s="3">
        <v>85602.214391802088</v>
      </c>
      <c r="K1079" s="2">
        <v>0.199029001662412</v>
      </c>
      <c r="L1079" s="6">
        <v>0.199029001662412</v>
      </c>
      <c r="M1079" t="s">
        <v>46</v>
      </c>
      <c r="N1079">
        <f>SUMIFS(Actuals!$F:$F,Actuals!$A:$A,$A1079,Actuals!$D:$D,$D1079,Actuals!$B:$B,EDATE($B1079,-12))</f>
        <v>401884.2</v>
      </c>
      <c r="O1079">
        <f>AVERAGE(SUMIFS(Actuals!$F:$F,Actuals!$A:$A,$A1079,Actuals!$D:$D,$D1079,Actuals!$B:$B,EOMONTH(DATE(2025,$C1079-1,1),0))/SUMIFS(Actuals!$F:$F,Actuals!$A:$A,$A1079,Actuals!$D:$D,$D1079,Actuals!$B:$B,EOMONTH(DATE(2024,$C1079-1,1),0)),
 SUMIFS(Actuals!$F:$F,Actuals!$A:$A,$A1079,Actuals!$D:$D,$D1079,Actuals!$B:$B,EOMONTH(DATE(2025,$C1079-2,1),0))/SUMIFS(Actuals!$F:$F,Actuals!$A:$A,$A1079,Actuals!$D:$D,$D1079,Actuals!$B:$B,EOMONTH(DATE(2024,$C1079-2,1),0)),
 SUMIFS(Actuals!$F:$F,Actuals!$A:$A,$A1079,Actuals!$D:$D,$D1079,Actuals!$B:$B,EOMONTH(DATE(2025,$C1079-3,1),0))/SUMIFS(Actuals!$F:$F,Actuals!$A:$A,$A1079,Actuals!$D:$D,$D1079,Actuals!$B:$B,EOMONTH(DATE(2024,$C1079-3,1),0))
)</f>
        <v>1.2612034444806868</v>
      </c>
      <c r="P1079" s="29">
        <f t="shared" si="96"/>
        <v>506857.73732236522</v>
      </c>
      <c r="Q1079" s="2">
        <f t="shared" si="97"/>
        <v>0.17846705439667224</v>
      </c>
      <c r="R1079" s="29" t="str">
        <f t="shared" si="98"/>
        <v>1 train date (May-Aug)</v>
      </c>
      <c r="S1079" s="29">
        <f t="shared" si="99"/>
        <v>0.9876487436855329</v>
      </c>
      <c r="T1079" s="29">
        <f t="shared" si="100"/>
        <v>509331.85404091573</v>
      </c>
      <c r="U1079" s="2">
        <f t="shared" si="101"/>
        <v>0.18421948713439995</v>
      </c>
    </row>
    <row r="1080" spans="1:21">
      <c r="A1080">
        <v>9768</v>
      </c>
      <c r="B1080" s="1">
        <v>45930</v>
      </c>
      <c r="C1080">
        <v>9</v>
      </c>
      <c r="D1080">
        <v>24</v>
      </c>
      <c r="E1080" t="s">
        <v>7</v>
      </c>
      <c r="F1080" s="3">
        <v>382613.4</v>
      </c>
      <c r="G1080" s="3">
        <v>430099.20000000001</v>
      </c>
      <c r="H1080">
        <v>0</v>
      </c>
      <c r="I1080" s="3">
        <v>-47485.799999999988</v>
      </c>
      <c r="J1080" s="3">
        <v>47485.799999999988</v>
      </c>
      <c r="K1080" s="2">
        <v>0.110406622472211</v>
      </c>
      <c r="L1080" s="6">
        <v>-0.110406622472211</v>
      </c>
      <c r="M1080" t="s">
        <v>46</v>
      </c>
      <c r="N1080">
        <f>SUMIFS(Actuals!$F:$F,Actuals!$A:$A,$A1080,Actuals!$D:$D,$D1080,Actuals!$B:$B,EDATE($B1080,-12))</f>
        <v>401884.2</v>
      </c>
      <c r="O1080">
        <f>AVERAGE(SUMIFS(Actuals!$F:$F,Actuals!$A:$A,$A1080,Actuals!$D:$D,$D1080,Actuals!$B:$B,EOMONTH(DATE(2025,$C1080-1,1),0))/SUMIFS(Actuals!$F:$F,Actuals!$A:$A,$A1080,Actuals!$D:$D,$D1080,Actuals!$B:$B,EOMONTH(DATE(2024,$C1080-1,1),0)),
 SUMIFS(Actuals!$F:$F,Actuals!$A:$A,$A1080,Actuals!$D:$D,$D1080,Actuals!$B:$B,EOMONTH(DATE(2025,$C1080-2,1),0))/SUMIFS(Actuals!$F:$F,Actuals!$A:$A,$A1080,Actuals!$D:$D,$D1080,Actuals!$B:$B,EOMONTH(DATE(2024,$C1080-2,1),0)),
 SUMIFS(Actuals!$F:$F,Actuals!$A:$A,$A1080,Actuals!$D:$D,$D1080,Actuals!$B:$B,EOMONTH(DATE(2025,$C1080-3,1),0))/SUMIFS(Actuals!$F:$F,Actuals!$A:$A,$A1080,Actuals!$D:$D,$D1080,Actuals!$B:$B,EOMONTH(DATE(2024,$C1080-3,1),0))
)</f>
        <v>1.0122773170274713</v>
      </c>
      <c r="P1080" s="29">
        <f t="shared" si="96"/>
        <v>406818.25973173167</v>
      </c>
      <c r="Q1080" s="2">
        <f t="shared" si="97"/>
        <v>5.4129234065695406E-2</v>
      </c>
      <c r="R1080" s="29" t="str">
        <f t="shared" si="98"/>
        <v>2 Test data (Sep-Nov)</v>
      </c>
      <c r="S1080" s="29">
        <f t="shared" si="99"/>
        <v>0.9876487436855329</v>
      </c>
      <c r="T1080" s="29">
        <f t="shared" si="100"/>
        <v>377887.64382725029</v>
      </c>
      <c r="U1080" s="2">
        <f t="shared" si="101"/>
        <v>0.12139421829370928</v>
      </c>
    </row>
    <row r="1081" spans="1:21">
      <c r="A1081">
        <v>9768</v>
      </c>
      <c r="B1081" s="1">
        <v>45961</v>
      </c>
      <c r="C1081">
        <v>5</v>
      </c>
      <c r="D1081">
        <v>24</v>
      </c>
      <c r="E1081" t="s">
        <v>7</v>
      </c>
      <c r="F1081" s="3">
        <v>630000</v>
      </c>
      <c r="G1081" s="3">
        <v>594215.1</v>
      </c>
      <c r="H1081">
        <v>5</v>
      </c>
      <c r="I1081" s="3">
        <v>35784.900000000023</v>
      </c>
      <c r="J1081" s="3">
        <v>35784.900000000023</v>
      </c>
      <c r="K1081" s="2">
        <v>6.0222131682618002E-2</v>
      </c>
      <c r="L1081" s="6">
        <v>6.0222131682618002E-2</v>
      </c>
      <c r="M1081" t="s">
        <v>46</v>
      </c>
      <c r="N1081">
        <f>SUMIFS(Actuals!$F:$F,Actuals!$A:$A,$A1081,Actuals!$D:$D,$D1081,Actuals!$B:$B,EDATE($B1081,-12))</f>
        <v>615951</v>
      </c>
      <c r="O1081">
        <f>AVERAGE(SUMIFS(Actuals!$F:$F,Actuals!$A:$A,$A1081,Actuals!$D:$D,$D1081,Actuals!$B:$B,EOMONTH(DATE(2025,$C1081-1,1),0))/SUMIFS(Actuals!$F:$F,Actuals!$A:$A,$A1081,Actuals!$D:$D,$D1081,Actuals!$B:$B,EOMONTH(DATE(2024,$C1081-1,1),0)),
 SUMIFS(Actuals!$F:$F,Actuals!$A:$A,$A1081,Actuals!$D:$D,$D1081,Actuals!$B:$B,EOMONTH(DATE(2025,$C1081-2,1),0))/SUMIFS(Actuals!$F:$F,Actuals!$A:$A,$A1081,Actuals!$D:$D,$D1081,Actuals!$B:$B,EOMONTH(DATE(2024,$C1081-2,1),0)),
 SUMIFS(Actuals!$F:$F,Actuals!$A:$A,$A1081,Actuals!$D:$D,$D1081,Actuals!$B:$B,EOMONTH(DATE(2025,$C1081-3,1),0))/SUMIFS(Actuals!$F:$F,Actuals!$A:$A,$A1081,Actuals!$D:$D,$D1081,Actuals!$B:$B,EOMONTH(DATE(2024,$C1081-3,1),0))
)</f>
        <v>0.99008576187851827</v>
      </c>
      <c r="P1081" s="29">
        <f t="shared" si="96"/>
        <v>609844.31511483516</v>
      </c>
      <c r="Q1081" s="2">
        <f t="shared" si="97"/>
        <v>2.630228534218532E-2</v>
      </c>
      <c r="R1081" s="29" t="str">
        <f t="shared" si="98"/>
        <v>1 train date (May-Aug)</v>
      </c>
      <c r="S1081" s="29">
        <f t="shared" si="99"/>
        <v>0.9876487436855329</v>
      </c>
      <c r="T1081" s="29">
        <f t="shared" si="100"/>
        <v>622218.70852188568</v>
      </c>
      <c r="U1081" s="2">
        <f t="shared" si="101"/>
        <v>4.7127056383935217E-2</v>
      </c>
    </row>
    <row r="1082" spans="1:21">
      <c r="A1082">
        <v>9768</v>
      </c>
      <c r="B1082" s="1">
        <v>45961</v>
      </c>
      <c r="C1082">
        <v>6</v>
      </c>
      <c r="D1082">
        <v>24</v>
      </c>
      <c r="E1082" t="s">
        <v>7</v>
      </c>
      <c r="F1082" s="3">
        <v>630000</v>
      </c>
      <c r="G1082" s="3">
        <v>594215.1</v>
      </c>
      <c r="H1082">
        <v>4</v>
      </c>
      <c r="I1082" s="3">
        <v>35784.900000000023</v>
      </c>
      <c r="J1082" s="3">
        <v>35784.900000000023</v>
      </c>
      <c r="K1082" s="2">
        <v>6.0222131682618002E-2</v>
      </c>
      <c r="L1082" s="6">
        <v>6.0222131682618002E-2</v>
      </c>
      <c r="M1082" t="s">
        <v>46</v>
      </c>
      <c r="N1082">
        <f>SUMIFS(Actuals!$F:$F,Actuals!$A:$A,$A1082,Actuals!$D:$D,$D1082,Actuals!$B:$B,EDATE($B1082,-12))</f>
        <v>615951</v>
      </c>
      <c r="O1082">
        <f>AVERAGE(SUMIFS(Actuals!$F:$F,Actuals!$A:$A,$A1082,Actuals!$D:$D,$D1082,Actuals!$B:$B,EOMONTH(DATE(2025,$C1082-1,1),0))/SUMIFS(Actuals!$F:$F,Actuals!$A:$A,$A1082,Actuals!$D:$D,$D1082,Actuals!$B:$B,EOMONTH(DATE(2024,$C1082-1,1),0)),
 SUMIFS(Actuals!$F:$F,Actuals!$A:$A,$A1082,Actuals!$D:$D,$D1082,Actuals!$B:$B,EOMONTH(DATE(2025,$C1082-2,1),0))/SUMIFS(Actuals!$F:$F,Actuals!$A:$A,$A1082,Actuals!$D:$D,$D1082,Actuals!$B:$B,EOMONTH(DATE(2024,$C1082-2,1),0)),
 SUMIFS(Actuals!$F:$F,Actuals!$A:$A,$A1082,Actuals!$D:$D,$D1082,Actuals!$B:$B,EOMONTH(DATE(2025,$C1082-3,1),0))/SUMIFS(Actuals!$F:$F,Actuals!$A:$A,$A1082,Actuals!$D:$D,$D1082,Actuals!$B:$B,EOMONTH(DATE(2024,$C1082-3,1),0))
)</f>
        <v>1.2120965228131613</v>
      </c>
      <c r="P1082" s="29">
        <f t="shared" si="96"/>
        <v>746592.06532328948</v>
      </c>
      <c r="Q1082" s="2">
        <f t="shared" si="97"/>
        <v>0.25643401745140693</v>
      </c>
      <c r="R1082" s="29" t="str">
        <f t="shared" si="98"/>
        <v>1 train date (May-Aug)</v>
      </c>
      <c r="S1082" s="29">
        <f t="shared" si="99"/>
        <v>0.9876487436855329</v>
      </c>
      <c r="T1082" s="29">
        <f t="shared" si="100"/>
        <v>622218.70852188568</v>
      </c>
      <c r="U1082" s="2">
        <f t="shared" si="101"/>
        <v>4.7127056383935217E-2</v>
      </c>
    </row>
    <row r="1083" spans="1:21">
      <c r="A1083">
        <v>9768</v>
      </c>
      <c r="B1083" s="1">
        <v>45961</v>
      </c>
      <c r="C1083">
        <v>7</v>
      </c>
      <c r="D1083">
        <v>24</v>
      </c>
      <c r="E1083" t="s">
        <v>7</v>
      </c>
      <c r="F1083" s="3">
        <v>652500</v>
      </c>
      <c r="G1083" s="3">
        <v>594215.1</v>
      </c>
      <c r="H1083">
        <v>3</v>
      </c>
      <c r="I1083" s="3">
        <v>58284.900000000023</v>
      </c>
      <c r="J1083" s="3">
        <v>58284.900000000023</v>
      </c>
      <c r="K1083" s="2">
        <v>9.8087207814140098E-2</v>
      </c>
      <c r="L1083" s="6">
        <v>9.8087207814140098E-2</v>
      </c>
      <c r="M1083" t="s">
        <v>46</v>
      </c>
      <c r="N1083">
        <f>SUMIFS(Actuals!$F:$F,Actuals!$A:$A,$A1083,Actuals!$D:$D,$D1083,Actuals!$B:$B,EDATE($B1083,-12))</f>
        <v>615951</v>
      </c>
      <c r="O1083">
        <f>AVERAGE(SUMIFS(Actuals!$F:$F,Actuals!$A:$A,$A1083,Actuals!$D:$D,$D1083,Actuals!$B:$B,EOMONTH(DATE(2025,$C1083-1,1),0))/SUMIFS(Actuals!$F:$F,Actuals!$A:$A,$A1083,Actuals!$D:$D,$D1083,Actuals!$B:$B,EOMONTH(DATE(2024,$C1083-1,1),0)),
 SUMIFS(Actuals!$F:$F,Actuals!$A:$A,$A1083,Actuals!$D:$D,$D1083,Actuals!$B:$B,EOMONTH(DATE(2025,$C1083-2,1),0))/SUMIFS(Actuals!$F:$F,Actuals!$A:$A,$A1083,Actuals!$D:$D,$D1083,Actuals!$B:$B,EOMONTH(DATE(2024,$C1083-2,1),0)),
 SUMIFS(Actuals!$F:$F,Actuals!$A:$A,$A1083,Actuals!$D:$D,$D1083,Actuals!$B:$B,EOMONTH(DATE(2025,$C1083-3,1),0))/SUMIFS(Actuals!$F:$F,Actuals!$A:$A,$A1083,Actuals!$D:$D,$D1083,Actuals!$B:$B,EOMONTH(DATE(2024,$C1083-3,1),0))
)</f>
        <v>1.3220954388236676</v>
      </c>
      <c r="P1083" s="29">
        <f t="shared" si="96"/>
        <v>814346.00763887691</v>
      </c>
      <c r="Q1083" s="2">
        <f t="shared" si="97"/>
        <v>0.37045660340653902</v>
      </c>
      <c r="R1083" s="29" t="str">
        <f t="shared" si="98"/>
        <v>1 train date (May-Aug)</v>
      </c>
      <c r="S1083" s="29">
        <f t="shared" si="99"/>
        <v>0.9876487436855329</v>
      </c>
      <c r="T1083" s="29">
        <f t="shared" si="100"/>
        <v>644440.80525481026</v>
      </c>
      <c r="U1083" s="2">
        <f t="shared" si="101"/>
        <v>8.4524451254790203E-2</v>
      </c>
    </row>
    <row r="1084" spans="1:21">
      <c r="A1084">
        <v>9768</v>
      </c>
      <c r="B1084" s="1">
        <v>45961</v>
      </c>
      <c r="C1084">
        <v>8</v>
      </c>
      <c r="D1084">
        <v>24</v>
      </c>
      <c r="E1084" t="s">
        <v>7</v>
      </c>
      <c r="F1084" s="3">
        <v>627251.38556356484</v>
      </c>
      <c r="G1084" s="3">
        <v>594215.1</v>
      </c>
      <c r="H1084">
        <v>2</v>
      </c>
      <c r="I1084" s="3">
        <v>33036.285563564859</v>
      </c>
      <c r="J1084" s="3">
        <v>33036.285563564859</v>
      </c>
      <c r="K1084" s="2">
        <v>5.5596509687426098E-2</v>
      </c>
      <c r="L1084" s="6">
        <v>5.5596509687426098E-2</v>
      </c>
      <c r="M1084" t="s">
        <v>46</v>
      </c>
      <c r="N1084">
        <f>SUMIFS(Actuals!$F:$F,Actuals!$A:$A,$A1084,Actuals!$D:$D,$D1084,Actuals!$B:$B,EDATE($B1084,-12))</f>
        <v>615951</v>
      </c>
      <c r="O1084">
        <f>AVERAGE(SUMIFS(Actuals!$F:$F,Actuals!$A:$A,$A1084,Actuals!$D:$D,$D1084,Actuals!$B:$B,EOMONTH(DATE(2025,$C1084-1,1),0))/SUMIFS(Actuals!$F:$F,Actuals!$A:$A,$A1084,Actuals!$D:$D,$D1084,Actuals!$B:$B,EOMONTH(DATE(2024,$C1084-1,1),0)),
 SUMIFS(Actuals!$F:$F,Actuals!$A:$A,$A1084,Actuals!$D:$D,$D1084,Actuals!$B:$B,EOMONTH(DATE(2025,$C1084-2,1),0))/SUMIFS(Actuals!$F:$F,Actuals!$A:$A,$A1084,Actuals!$D:$D,$D1084,Actuals!$B:$B,EOMONTH(DATE(2024,$C1084-2,1),0)),
 SUMIFS(Actuals!$F:$F,Actuals!$A:$A,$A1084,Actuals!$D:$D,$D1084,Actuals!$B:$B,EOMONTH(DATE(2025,$C1084-3,1),0))/SUMIFS(Actuals!$F:$F,Actuals!$A:$A,$A1084,Actuals!$D:$D,$D1084,Actuals!$B:$B,EOMONTH(DATE(2024,$C1084-3,1),0))
)</f>
        <v>1.2612034444806868</v>
      </c>
      <c r="P1084" s="29">
        <f t="shared" si="96"/>
        <v>776839.52283132356</v>
      </c>
      <c r="Q1084" s="2">
        <f t="shared" si="97"/>
        <v>0.30733722995481533</v>
      </c>
      <c r="R1084" s="29" t="str">
        <f t="shared" si="98"/>
        <v>1 train date (May-Aug)</v>
      </c>
      <c r="S1084" s="29">
        <f t="shared" si="99"/>
        <v>0.9876487436855329</v>
      </c>
      <c r="T1084" s="29">
        <f t="shared" si="100"/>
        <v>619504.04292686458</v>
      </c>
      <c r="U1084" s="2">
        <f t="shared" si="101"/>
        <v>4.2558566631619769E-2</v>
      </c>
    </row>
    <row r="1085" spans="1:21">
      <c r="A1085">
        <v>9768</v>
      </c>
      <c r="B1085" s="1">
        <v>45961</v>
      </c>
      <c r="C1085">
        <v>9</v>
      </c>
      <c r="D1085">
        <v>24</v>
      </c>
      <c r="E1085" t="s">
        <v>7</v>
      </c>
      <c r="F1085" s="3">
        <v>731317.10989857628</v>
      </c>
      <c r="G1085" s="3">
        <v>594215.1</v>
      </c>
      <c r="H1085">
        <v>1</v>
      </c>
      <c r="I1085" s="3">
        <v>137102.0098985763</v>
      </c>
      <c r="J1085" s="3">
        <v>137102.0098985763</v>
      </c>
      <c r="K1085" s="2">
        <v>0.23072791300418999</v>
      </c>
      <c r="L1085" s="6">
        <v>0.23072791300418999</v>
      </c>
      <c r="M1085" t="s">
        <v>46</v>
      </c>
      <c r="N1085">
        <f>SUMIFS(Actuals!$F:$F,Actuals!$A:$A,$A1085,Actuals!$D:$D,$D1085,Actuals!$B:$B,EDATE($B1085,-12))</f>
        <v>615951</v>
      </c>
      <c r="O1085">
        <f>AVERAGE(SUMIFS(Actuals!$F:$F,Actuals!$A:$A,$A1085,Actuals!$D:$D,$D1085,Actuals!$B:$B,EOMONTH(DATE(2025,$C1085-1,1),0))/SUMIFS(Actuals!$F:$F,Actuals!$A:$A,$A1085,Actuals!$D:$D,$D1085,Actuals!$B:$B,EOMONTH(DATE(2024,$C1085-1,1),0)),
 SUMIFS(Actuals!$F:$F,Actuals!$A:$A,$A1085,Actuals!$D:$D,$D1085,Actuals!$B:$B,EOMONTH(DATE(2025,$C1085-2,1),0))/SUMIFS(Actuals!$F:$F,Actuals!$A:$A,$A1085,Actuals!$D:$D,$D1085,Actuals!$B:$B,EOMONTH(DATE(2024,$C1085-2,1),0)),
 SUMIFS(Actuals!$F:$F,Actuals!$A:$A,$A1085,Actuals!$D:$D,$D1085,Actuals!$B:$B,EOMONTH(DATE(2025,$C1085-3,1),0))/SUMIFS(Actuals!$F:$F,Actuals!$A:$A,$A1085,Actuals!$D:$D,$D1085,Actuals!$B:$B,EOMONTH(DATE(2024,$C1085-3,1),0))
)</f>
        <v>1.0122773170274713</v>
      </c>
      <c r="P1085" s="29">
        <f t="shared" si="96"/>
        <v>623513.22570038796</v>
      </c>
      <c r="Q1085" s="2">
        <f t="shared" si="97"/>
        <v>4.9305589340270871E-2</v>
      </c>
      <c r="R1085" s="29" t="str">
        <f t="shared" si="98"/>
        <v>2 Test data (Sep-Nov)</v>
      </c>
      <c r="S1085" s="29">
        <f t="shared" si="99"/>
        <v>0.9876487436855329</v>
      </c>
      <c r="T1085" s="29">
        <f t="shared" si="100"/>
        <v>722284.42482706369</v>
      </c>
      <c r="U1085" s="2">
        <f t="shared" si="101"/>
        <v>0.21552687709730653</v>
      </c>
    </row>
    <row r="1086" spans="1:21">
      <c r="A1086">
        <v>9768</v>
      </c>
      <c r="B1086" s="1">
        <v>45961</v>
      </c>
      <c r="C1086">
        <v>10</v>
      </c>
      <c r="D1086">
        <v>24</v>
      </c>
      <c r="E1086" t="s">
        <v>7</v>
      </c>
      <c r="F1086" s="3">
        <v>660007.62869741896</v>
      </c>
      <c r="G1086" s="3">
        <v>594215.1</v>
      </c>
      <c r="H1086">
        <v>0</v>
      </c>
      <c r="I1086" s="3">
        <v>65792.52869741898</v>
      </c>
      <c r="J1086" s="3">
        <v>65792.52869741898</v>
      </c>
      <c r="K1086" s="2">
        <v>0.110721738133916</v>
      </c>
      <c r="L1086" s="6">
        <v>0.110721738133916</v>
      </c>
      <c r="M1086" t="s">
        <v>46</v>
      </c>
      <c r="N1086">
        <f>SUMIFS(Actuals!$F:$F,Actuals!$A:$A,$A1086,Actuals!$D:$D,$D1086,Actuals!$B:$B,EDATE($B1086,-12))</f>
        <v>615951</v>
      </c>
      <c r="O1086">
        <f>AVERAGE(SUMIFS(Actuals!$F:$F,Actuals!$A:$A,$A1086,Actuals!$D:$D,$D1086,Actuals!$B:$B,EOMONTH(DATE(2025,$C1086-1,1),0))/SUMIFS(Actuals!$F:$F,Actuals!$A:$A,$A1086,Actuals!$D:$D,$D1086,Actuals!$B:$B,EOMONTH(DATE(2024,$C1086-1,1),0)),
 SUMIFS(Actuals!$F:$F,Actuals!$A:$A,$A1086,Actuals!$D:$D,$D1086,Actuals!$B:$B,EOMONTH(DATE(2025,$C1086-2,1),0))/SUMIFS(Actuals!$F:$F,Actuals!$A:$A,$A1086,Actuals!$D:$D,$D1086,Actuals!$B:$B,EOMONTH(DATE(2024,$C1086-2,1),0)),
 SUMIFS(Actuals!$F:$F,Actuals!$A:$A,$A1086,Actuals!$D:$D,$D1086,Actuals!$B:$B,EOMONTH(DATE(2025,$C1086-3,1),0))/SUMIFS(Actuals!$F:$F,Actuals!$A:$A,$A1086,Actuals!$D:$D,$D1086,Actuals!$B:$B,EOMONTH(DATE(2024,$C1086-3,1),0))
)</f>
        <v>0.93308576885741934</v>
      </c>
      <c r="P1086" s="29">
        <f t="shared" si="96"/>
        <v>574735.11241349624</v>
      </c>
      <c r="Q1086" s="2">
        <f t="shared" si="97"/>
        <v>3.2782720577958606E-2</v>
      </c>
      <c r="R1086" s="29" t="str">
        <f t="shared" si="98"/>
        <v>2 Test data (Sep-Nov)</v>
      </c>
      <c r="S1086" s="29">
        <f t="shared" si="99"/>
        <v>0.9876487436855329</v>
      </c>
      <c r="T1086" s="29">
        <f t="shared" si="100"/>
        <v>651855.70530587353</v>
      </c>
      <c r="U1086" s="2">
        <f t="shared" si="101"/>
        <v>9.7002929252174103E-2</v>
      </c>
    </row>
    <row r="1087" spans="1:21">
      <c r="A1087">
        <v>9768</v>
      </c>
      <c r="B1087" s="1">
        <v>45991</v>
      </c>
      <c r="C1087">
        <v>5</v>
      </c>
      <c r="D1087">
        <v>24</v>
      </c>
      <c r="E1087" t="s">
        <v>7</v>
      </c>
      <c r="F1087" s="3">
        <v>488700</v>
      </c>
      <c r="G1087" s="3">
        <v>468106.2</v>
      </c>
      <c r="H1087">
        <v>6</v>
      </c>
      <c r="I1087" s="3">
        <v>20593.799999999988</v>
      </c>
      <c r="J1087" s="3">
        <v>20593.799999999988</v>
      </c>
      <c r="K1087" s="2">
        <v>4.3993862931104098E-2</v>
      </c>
      <c r="L1087" s="6">
        <v>4.3993862931104098E-2</v>
      </c>
      <c r="M1087" t="s">
        <v>46</v>
      </c>
      <c r="N1087">
        <f>SUMIFS(Actuals!$F:$F,Actuals!$A:$A,$A1087,Actuals!$D:$D,$D1087,Actuals!$B:$B,EDATE($B1087,-12))</f>
        <v>479826</v>
      </c>
      <c r="O1087">
        <f>AVERAGE(SUMIFS(Actuals!$F:$F,Actuals!$A:$A,$A1087,Actuals!$D:$D,$D1087,Actuals!$B:$B,EOMONTH(DATE(2025,$C1087-1,1),0))/SUMIFS(Actuals!$F:$F,Actuals!$A:$A,$A1087,Actuals!$D:$D,$D1087,Actuals!$B:$B,EOMONTH(DATE(2024,$C1087-1,1),0)),
 SUMIFS(Actuals!$F:$F,Actuals!$A:$A,$A1087,Actuals!$D:$D,$D1087,Actuals!$B:$B,EOMONTH(DATE(2025,$C1087-2,1),0))/SUMIFS(Actuals!$F:$F,Actuals!$A:$A,$A1087,Actuals!$D:$D,$D1087,Actuals!$B:$B,EOMONTH(DATE(2024,$C1087-2,1),0)),
 SUMIFS(Actuals!$F:$F,Actuals!$A:$A,$A1087,Actuals!$D:$D,$D1087,Actuals!$B:$B,EOMONTH(DATE(2025,$C1087-3,1),0))/SUMIFS(Actuals!$F:$F,Actuals!$A:$A,$A1087,Actuals!$D:$D,$D1087,Actuals!$B:$B,EOMONTH(DATE(2024,$C1087-3,1),0))
)</f>
        <v>0.99008576187851827</v>
      </c>
      <c r="P1087" s="29">
        <f t="shared" si="96"/>
        <v>475068.8907791219</v>
      </c>
      <c r="Q1087" s="2">
        <f t="shared" si="97"/>
        <v>1.4874169107612511E-2</v>
      </c>
      <c r="R1087" s="29" t="str">
        <f t="shared" si="98"/>
        <v>1 train date (May-Aug)</v>
      </c>
      <c r="S1087" s="29">
        <f t="shared" si="99"/>
        <v>0.9876487436855329</v>
      </c>
      <c r="T1087" s="29">
        <f t="shared" si="100"/>
        <v>482663.94103911991</v>
      </c>
      <c r="U1087" s="2">
        <f t="shared" si="101"/>
        <v>3.1099227139311323E-2</v>
      </c>
    </row>
    <row r="1088" spans="1:21">
      <c r="A1088">
        <v>9768</v>
      </c>
      <c r="B1088" s="1">
        <v>45991</v>
      </c>
      <c r="C1088">
        <v>6</v>
      </c>
      <c r="D1088">
        <v>24</v>
      </c>
      <c r="E1088" t="s">
        <v>7</v>
      </c>
      <c r="F1088" s="3">
        <v>488700</v>
      </c>
      <c r="G1088" s="3">
        <v>468106.2</v>
      </c>
      <c r="H1088">
        <v>5</v>
      </c>
      <c r="I1088" s="3">
        <v>20593.799999999988</v>
      </c>
      <c r="J1088" s="3">
        <v>20593.799999999988</v>
      </c>
      <c r="K1088" s="2">
        <v>4.3993862931104098E-2</v>
      </c>
      <c r="L1088" s="6">
        <v>4.3993862931104098E-2</v>
      </c>
      <c r="M1088" t="s">
        <v>46</v>
      </c>
      <c r="N1088">
        <f>SUMIFS(Actuals!$F:$F,Actuals!$A:$A,$A1088,Actuals!$D:$D,$D1088,Actuals!$B:$B,EDATE($B1088,-12))</f>
        <v>479826</v>
      </c>
      <c r="O1088">
        <f>AVERAGE(SUMIFS(Actuals!$F:$F,Actuals!$A:$A,$A1088,Actuals!$D:$D,$D1088,Actuals!$B:$B,EOMONTH(DATE(2025,$C1088-1,1),0))/SUMIFS(Actuals!$F:$F,Actuals!$A:$A,$A1088,Actuals!$D:$D,$D1088,Actuals!$B:$B,EOMONTH(DATE(2024,$C1088-1,1),0)),
 SUMIFS(Actuals!$F:$F,Actuals!$A:$A,$A1088,Actuals!$D:$D,$D1088,Actuals!$B:$B,EOMONTH(DATE(2025,$C1088-2,1),0))/SUMIFS(Actuals!$F:$F,Actuals!$A:$A,$A1088,Actuals!$D:$D,$D1088,Actuals!$B:$B,EOMONTH(DATE(2024,$C1088-2,1),0)),
 SUMIFS(Actuals!$F:$F,Actuals!$A:$A,$A1088,Actuals!$D:$D,$D1088,Actuals!$B:$B,EOMONTH(DATE(2025,$C1088-3,1),0))/SUMIFS(Actuals!$F:$F,Actuals!$A:$A,$A1088,Actuals!$D:$D,$D1088,Actuals!$B:$B,EOMONTH(DATE(2024,$C1088-3,1),0))
)</f>
        <v>1.2120965228131613</v>
      </c>
      <c r="P1088" s="29">
        <f t="shared" si="96"/>
        <v>581595.42615534796</v>
      </c>
      <c r="Q1088" s="2">
        <f t="shared" si="97"/>
        <v>0.24244333049924985</v>
      </c>
      <c r="R1088" s="29" t="str">
        <f t="shared" si="98"/>
        <v>1 train date (May-Aug)</v>
      </c>
      <c r="S1088" s="29">
        <f t="shared" si="99"/>
        <v>0.9876487436855329</v>
      </c>
      <c r="T1088" s="29">
        <f t="shared" si="100"/>
        <v>482663.94103911991</v>
      </c>
      <c r="U1088" s="2">
        <f t="shared" si="101"/>
        <v>3.1099227139311323E-2</v>
      </c>
    </row>
    <row r="1089" spans="1:21">
      <c r="A1089">
        <v>9768</v>
      </c>
      <c r="B1089" s="1">
        <v>45991</v>
      </c>
      <c r="C1089">
        <v>7</v>
      </c>
      <c r="D1089">
        <v>24</v>
      </c>
      <c r="E1089" t="s">
        <v>7</v>
      </c>
      <c r="F1089" s="3">
        <v>558000</v>
      </c>
      <c r="G1089" s="3">
        <v>468106.2</v>
      </c>
      <c r="H1089">
        <v>4</v>
      </c>
      <c r="I1089" s="3">
        <v>89893.799999999988</v>
      </c>
      <c r="J1089" s="3">
        <v>89893.799999999988</v>
      </c>
      <c r="K1089" s="2">
        <v>0.19203719156037699</v>
      </c>
      <c r="L1089" s="6">
        <v>0.19203719156037699</v>
      </c>
      <c r="M1089" t="s">
        <v>46</v>
      </c>
      <c r="N1089">
        <f>SUMIFS(Actuals!$F:$F,Actuals!$A:$A,$A1089,Actuals!$D:$D,$D1089,Actuals!$B:$B,EDATE($B1089,-12))</f>
        <v>479826</v>
      </c>
      <c r="O1089">
        <f>AVERAGE(SUMIFS(Actuals!$F:$F,Actuals!$A:$A,$A1089,Actuals!$D:$D,$D1089,Actuals!$B:$B,EOMONTH(DATE(2025,$C1089-1,1),0))/SUMIFS(Actuals!$F:$F,Actuals!$A:$A,$A1089,Actuals!$D:$D,$D1089,Actuals!$B:$B,EOMONTH(DATE(2024,$C1089-1,1),0)),
 SUMIFS(Actuals!$F:$F,Actuals!$A:$A,$A1089,Actuals!$D:$D,$D1089,Actuals!$B:$B,EOMONTH(DATE(2025,$C1089-2,1),0))/SUMIFS(Actuals!$F:$F,Actuals!$A:$A,$A1089,Actuals!$D:$D,$D1089,Actuals!$B:$B,EOMONTH(DATE(2024,$C1089-2,1),0)),
 SUMIFS(Actuals!$F:$F,Actuals!$A:$A,$A1089,Actuals!$D:$D,$D1089,Actuals!$B:$B,EOMONTH(DATE(2025,$C1089-3,1),0))/SUMIFS(Actuals!$F:$F,Actuals!$A:$A,$A1089,Actuals!$D:$D,$D1089,Actuals!$B:$B,EOMONTH(DATE(2024,$C1089-3,1),0))
)</f>
        <v>1.3220954388236676</v>
      </c>
      <c r="P1089" s="29">
        <f t="shared" si="96"/>
        <v>634375.76602900517</v>
      </c>
      <c r="Q1089" s="2">
        <f t="shared" si="97"/>
        <v>0.35519624826375973</v>
      </c>
      <c r="R1089" s="29" t="str">
        <f t="shared" si="98"/>
        <v>1 train date (May-Aug)</v>
      </c>
      <c r="S1089" s="29">
        <f t="shared" si="99"/>
        <v>0.9876487436855329</v>
      </c>
      <c r="T1089" s="29">
        <f t="shared" si="100"/>
        <v>551107.99897652736</v>
      </c>
      <c r="U1089" s="2">
        <f t="shared" si="101"/>
        <v>0.17731403467103693</v>
      </c>
    </row>
    <row r="1090" spans="1:21">
      <c r="A1090">
        <v>9768</v>
      </c>
      <c r="B1090" s="1">
        <v>45991</v>
      </c>
      <c r="C1090">
        <v>8</v>
      </c>
      <c r="D1090">
        <v>24</v>
      </c>
      <c r="E1090" t="s">
        <v>7</v>
      </c>
      <c r="F1090" s="3">
        <v>530554.88515924348</v>
      </c>
      <c r="G1090" s="3">
        <v>468106.2</v>
      </c>
      <c r="H1090">
        <v>3</v>
      </c>
      <c r="I1090" s="3">
        <v>62448.685159243469</v>
      </c>
      <c r="J1090" s="3">
        <v>62448.685159243469</v>
      </c>
      <c r="K1090" s="2">
        <v>0.133407088304414</v>
      </c>
      <c r="L1090" s="6">
        <v>0.133407088304414</v>
      </c>
      <c r="M1090" t="s">
        <v>46</v>
      </c>
      <c r="N1090">
        <f>SUMIFS(Actuals!$F:$F,Actuals!$A:$A,$A1090,Actuals!$D:$D,$D1090,Actuals!$B:$B,EDATE($B1090,-12))</f>
        <v>479826</v>
      </c>
      <c r="O1090">
        <f>AVERAGE(SUMIFS(Actuals!$F:$F,Actuals!$A:$A,$A1090,Actuals!$D:$D,$D1090,Actuals!$B:$B,EOMONTH(DATE(2025,$C1090-1,1),0))/SUMIFS(Actuals!$F:$F,Actuals!$A:$A,$A1090,Actuals!$D:$D,$D1090,Actuals!$B:$B,EOMONTH(DATE(2024,$C1090-1,1),0)),
 SUMIFS(Actuals!$F:$F,Actuals!$A:$A,$A1090,Actuals!$D:$D,$D1090,Actuals!$B:$B,EOMONTH(DATE(2025,$C1090-2,1),0))/SUMIFS(Actuals!$F:$F,Actuals!$A:$A,$A1090,Actuals!$D:$D,$D1090,Actuals!$B:$B,EOMONTH(DATE(2024,$C1090-2,1),0)),
 SUMIFS(Actuals!$F:$F,Actuals!$A:$A,$A1090,Actuals!$D:$D,$D1090,Actuals!$B:$B,EOMONTH(DATE(2025,$C1090-3,1),0))/SUMIFS(Actuals!$F:$F,Actuals!$A:$A,$A1090,Actuals!$D:$D,$D1090,Actuals!$B:$B,EOMONTH(DATE(2024,$C1090-3,1),0))
)</f>
        <v>1.2612034444806868</v>
      </c>
      <c r="P1090" s="29">
        <f t="shared" ref="P1090:P1153" si="102">N1090*O1090</f>
        <v>605158.20395138999</v>
      </c>
      <c r="Q1090" s="2">
        <f t="shared" ref="Q1090:Q1153" si="103">IFERROR(ABS(P1090-G1090)/ABS(G1090),"")</f>
        <v>0.29277972381350637</v>
      </c>
      <c r="R1090" s="29" t="str">
        <f t="shared" ref="R1090:R1153" si="104">IF(C1090&lt;=8,"1 train date (May-Aug)","2 Test data (Sep-Nov)")</f>
        <v>1 train date (May-Aug)</v>
      </c>
      <c r="S1090" s="29">
        <f t="shared" ref="S1090:S1153" si="105">1/(1+AVERAGEIFS($L:$L,$A:$A,$A1090,$R:$R,"1 train date (May-Aug)"))</f>
        <v>0.9876487436855329</v>
      </c>
      <c r="T1090" s="29">
        <f t="shared" ref="T1090:T1153" si="106">F1090*S1090</f>
        <v>524001.86578374903</v>
      </c>
      <c r="U1090" s="2">
        <f t="shared" ref="U1090:U1153" si="107">IFERROR(ABS(T1090-G1090)/ABS(G1090),"")</f>
        <v>0.11940808684813194</v>
      </c>
    </row>
    <row r="1091" spans="1:21">
      <c r="A1091">
        <v>9768</v>
      </c>
      <c r="B1091" s="1">
        <v>45991</v>
      </c>
      <c r="C1091">
        <v>9</v>
      </c>
      <c r="D1091">
        <v>24</v>
      </c>
      <c r="E1091" t="s">
        <v>7</v>
      </c>
      <c r="F1091" s="3">
        <v>521171.94005852938</v>
      </c>
      <c r="G1091" s="3">
        <v>468106.2</v>
      </c>
      <c r="H1091">
        <v>2</v>
      </c>
      <c r="I1091" s="3">
        <v>53065.740058529365</v>
      </c>
      <c r="J1091" s="3">
        <v>53065.740058529365</v>
      </c>
      <c r="K1091" s="2">
        <v>0.113362608866384</v>
      </c>
      <c r="L1091" s="6">
        <v>0.113362608866384</v>
      </c>
      <c r="M1091" t="s">
        <v>46</v>
      </c>
      <c r="N1091">
        <f>SUMIFS(Actuals!$F:$F,Actuals!$A:$A,$A1091,Actuals!$D:$D,$D1091,Actuals!$B:$B,EDATE($B1091,-12))</f>
        <v>479826</v>
      </c>
      <c r="O1091">
        <f>AVERAGE(SUMIFS(Actuals!$F:$F,Actuals!$A:$A,$A1091,Actuals!$D:$D,$D1091,Actuals!$B:$B,EOMONTH(DATE(2025,$C1091-1,1),0))/SUMIFS(Actuals!$F:$F,Actuals!$A:$A,$A1091,Actuals!$D:$D,$D1091,Actuals!$B:$B,EOMONTH(DATE(2024,$C1091-1,1),0)),
 SUMIFS(Actuals!$F:$F,Actuals!$A:$A,$A1091,Actuals!$D:$D,$D1091,Actuals!$B:$B,EOMONTH(DATE(2025,$C1091-2,1),0))/SUMIFS(Actuals!$F:$F,Actuals!$A:$A,$A1091,Actuals!$D:$D,$D1091,Actuals!$B:$B,EOMONTH(DATE(2024,$C1091-2,1),0)),
 SUMIFS(Actuals!$F:$F,Actuals!$A:$A,$A1091,Actuals!$D:$D,$D1091,Actuals!$B:$B,EOMONTH(DATE(2025,$C1091-3,1),0))/SUMIFS(Actuals!$F:$F,Actuals!$A:$A,$A1091,Actuals!$D:$D,$D1091,Actuals!$B:$B,EOMONTH(DATE(2024,$C1091-3,1),0))
)</f>
        <v>1.0122773170274713</v>
      </c>
      <c r="P1091" s="29">
        <f t="shared" si="102"/>
        <v>485716.9759200234</v>
      </c>
      <c r="Q1091" s="2">
        <f t="shared" si="103"/>
        <v>3.7621325929935098E-2</v>
      </c>
      <c r="R1091" s="29" t="str">
        <f t="shared" si="104"/>
        <v>2 Test data (Sep-Nov)</v>
      </c>
      <c r="S1091" s="29">
        <f t="shared" si="105"/>
        <v>0.9876487436855329</v>
      </c>
      <c r="T1091" s="29">
        <f t="shared" si="106"/>
        <v>514734.81184295838</v>
      </c>
      <c r="U1091" s="2">
        <f t="shared" si="107"/>
        <v>9.961118191333157E-2</v>
      </c>
    </row>
    <row r="1092" spans="1:21">
      <c r="A1092">
        <v>9768</v>
      </c>
      <c r="B1092" s="1">
        <v>45991</v>
      </c>
      <c r="C1092">
        <v>10</v>
      </c>
      <c r="D1092">
        <v>24</v>
      </c>
      <c r="E1092" t="s">
        <v>7</v>
      </c>
      <c r="F1092" s="3">
        <v>456572.98327964742</v>
      </c>
      <c r="G1092" s="3">
        <v>468106.2</v>
      </c>
      <c r="H1092">
        <v>1</v>
      </c>
      <c r="I1092" s="3">
        <v>-11533.21672035259</v>
      </c>
      <c r="J1092" s="3">
        <v>11533.21672035259</v>
      </c>
      <c r="K1092" s="2">
        <v>2.46380345322335E-2</v>
      </c>
      <c r="L1092" s="6">
        <v>-2.46380345322335E-2</v>
      </c>
      <c r="M1092" t="s">
        <v>46</v>
      </c>
      <c r="N1092">
        <f>SUMIFS(Actuals!$F:$F,Actuals!$A:$A,$A1092,Actuals!$D:$D,$D1092,Actuals!$B:$B,EDATE($B1092,-12))</f>
        <v>479826</v>
      </c>
      <c r="O1092">
        <f>AVERAGE(SUMIFS(Actuals!$F:$F,Actuals!$A:$A,$A1092,Actuals!$D:$D,$D1092,Actuals!$B:$B,EOMONTH(DATE(2025,$C1092-1,1),0))/SUMIFS(Actuals!$F:$F,Actuals!$A:$A,$A1092,Actuals!$D:$D,$D1092,Actuals!$B:$B,EOMONTH(DATE(2024,$C1092-1,1),0)),
 SUMIFS(Actuals!$F:$F,Actuals!$A:$A,$A1092,Actuals!$D:$D,$D1092,Actuals!$B:$B,EOMONTH(DATE(2025,$C1092-2,1),0))/SUMIFS(Actuals!$F:$F,Actuals!$A:$A,$A1092,Actuals!$D:$D,$D1092,Actuals!$B:$B,EOMONTH(DATE(2024,$C1092-2,1),0)),
 SUMIFS(Actuals!$F:$F,Actuals!$A:$A,$A1092,Actuals!$D:$D,$D1092,Actuals!$B:$B,EOMONTH(DATE(2025,$C1092-3,1),0))/SUMIFS(Actuals!$F:$F,Actuals!$A:$A,$A1092,Actuals!$D:$D,$D1092,Actuals!$B:$B,EOMONTH(DATE(2024,$C1092-3,1),0))
)</f>
        <v>0.93308576885741934</v>
      </c>
      <c r="P1092" s="29">
        <f t="shared" si="102"/>
        <v>447718.81212778011</v>
      </c>
      <c r="Q1092" s="2">
        <f t="shared" si="103"/>
        <v>4.3552911438087982E-2</v>
      </c>
      <c r="R1092" s="29" t="str">
        <f t="shared" si="104"/>
        <v>2 Test data (Sep-Nov)</v>
      </c>
      <c r="S1092" s="29">
        <f t="shared" si="105"/>
        <v>0.9876487436855329</v>
      </c>
      <c r="T1092" s="29">
        <f t="shared" si="106"/>
        <v>450933.7333368996</v>
      </c>
      <c r="U1092" s="2">
        <f t="shared" si="107"/>
        <v>3.668498016710825E-2</v>
      </c>
    </row>
    <row r="1093" spans="1:21">
      <c r="A1093">
        <v>9768</v>
      </c>
      <c r="B1093" s="1">
        <v>45991</v>
      </c>
      <c r="C1093">
        <v>11</v>
      </c>
      <c r="D1093">
        <v>24</v>
      </c>
      <c r="E1093" t="s">
        <v>7</v>
      </c>
      <c r="F1093" s="3">
        <v>521143.29816275905</v>
      </c>
      <c r="G1093" s="3">
        <v>468106.2</v>
      </c>
      <c r="H1093">
        <v>0</v>
      </c>
      <c r="I1093" s="3">
        <v>53037.098162759037</v>
      </c>
      <c r="J1093" s="3">
        <v>53037.098162759037</v>
      </c>
      <c r="K1093" s="2">
        <v>0.11330142211908099</v>
      </c>
      <c r="L1093" s="6">
        <v>0.11330142211908099</v>
      </c>
      <c r="M1093" t="s">
        <v>46</v>
      </c>
      <c r="N1093">
        <f>SUMIFS(Actuals!$F:$F,Actuals!$A:$A,$A1093,Actuals!$D:$D,$D1093,Actuals!$B:$B,EDATE($B1093,-12))</f>
        <v>479826</v>
      </c>
      <c r="O1093">
        <f>AVERAGE(SUMIFS(Actuals!$F:$F,Actuals!$A:$A,$A1093,Actuals!$D:$D,$D1093,Actuals!$B:$B,EOMONTH(DATE(2025,$C1093-1,1),0))/SUMIFS(Actuals!$F:$F,Actuals!$A:$A,$A1093,Actuals!$D:$D,$D1093,Actuals!$B:$B,EOMONTH(DATE(2024,$C1093-1,1),0)),
 SUMIFS(Actuals!$F:$F,Actuals!$A:$A,$A1093,Actuals!$D:$D,$D1093,Actuals!$B:$B,EOMONTH(DATE(2025,$C1093-2,1),0))/SUMIFS(Actuals!$F:$F,Actuals!$A:$A,$A1093,Actuals!$D:$D,$D1093,Actuals!$B:$B,EOMONTH(DATE(2024,$C1093-2,1),0)),
 SUMIFS(Actuals!$F:$F,Actuals!$A:$A,$A1093,Actuals!$D:$D,$D1093,Actuals!$B:$B,EOMONTH(DATE(2025,$C1093-3,1),0))/SUMIFS(Actuals!$F:$F,Actuals!$A:$A,$A1093,Actuals!$D:$D,$D1093,Actuals!$B:$B,EOMONTH(DATE(2024,$C1093-3,1),0))
)</f>
        <v>1.0197192967934274</v>
      </c>
      <c r="P1093" s="29">
        <f t="shared" si="102"/>
        <v>489287.83130320313</v>
      </c>
      <c r="Q1093" s="2">
        <f t="shared" si="103"/>
        <v>4.5249627762253775E-2</v>
      </c>
      <c r="R1093" s="29" t="str">
        <f t="shared" si="104"/>
        <v>2 Test data (Sep-Nov)</v>
      </c>
      <c r="S1093" s="29">
        <f t="shared" si="105"/>
        <v>0.9876487436855329</v>
      </c>
      <c r="T1093" s="29">
        <f t="shared" si="106"/>
        <v>514706.52371058404</v>
      </c>
      <c r="U1093" s="2">
        <f t="shared" si="107"/>
        <v>9.9550750899227616E-2</v>
      </c>
    </row>
    <row r="1094" spans="1:21">
      <c r="A1094">
        <v>150</v>
      </c>
      <c r="B1094" s="1">
        <v>45808</v>
      </c>
      <c r="C1094">
        <v>5</v>
      </c>
      <c r="D1094">
        <v>8</v>
      </c>
      <c r="E1094" t="s">
        <v>7</v>
      </c>
      <c r="F1094" s="3">
        <v>52582.313405555891</v>
      </c>
      <c r="G1094" s="3">
        <v>52695</v>
      </c>
      <c r="H1094">
        <v>0</v>
      </c>
      <c r="I1094" s="3">
        <v>-112.68659444410878</v>
      </c>
      <c r="J1094" s="3">
        <v>112.68659444410878</v>
      </c>
      <c r="K1094" s="2">
        <v>2.1384684399679099E-3</v>
      </c>
      <c r="L1094" s="6">
        <v>-2.1384684399679099E-3</v>
      </c>
      <c r="M1094" t="s">
        <v>22</v>
      </c>
      <c r="N1094">
        <f>SUMIFS(Actuals!$F:$F,Actuals!$A:$A,$A1094,Actuals!$D:$D,$D1094,Actuals!$B:$B,EDATE($B1094,-12))</f>
        <v>58206</v>
      </c>
      <c r="O1094">
        <f>AVERAGE(SUMIFS(Actuals!$F:$F,Actuals!$A:$A,$A1094,Actuals!$D:$D,$D1094,Actuals!$B:$B,EOMONTH(DATE(2025,$C1094-1,1),0))/SUMIFS(Actuals!$F:$F,Actuals!$A:$A,$A1094,Actuals!$D:$D,$D1094,Actuals!$B:$B,EOMONTH(DATE(2024,$C1094-1,1),0)),
 SUMIFS(Actuals!$F:$F,Actuals!$A:$A,$A1094,Actuals!$D:$D,$D1094,Actuals!$B:$B,EOMONTH(DATE(2025,$C1094-2,1),0))/SUMIFS(Actuals!$F:$F,Actuals!$A:$A,$A1094,Actuals!$D:$D,$D1094,Actuals!$B:$B,EOMONTH(DATE(2024,$C1094-2,1),0)),
 SUMIFS(Actuals!$F:$F,Actuals!$A:$A,$A1094,Actuals!$D:$D,$D1094,Actuals!$B:$B,EOMONTH(DATE(2025,$C1094-3,1),0))/SUMIFS(Actuals!$F:$F,Actuals!$A:$A,$A1094,Actuals!$D:$D,$D1094,Actuals!$B:$B,EOMONTH(DATE(2024,$C1094-3,1),0))
)</f>
        <v>0.92016261319476422</v>
      </c>
      <c r="P1094" s="29">
        <f t="shared" si="102"/>
        <v>53558.985063614447</v>
      </c>
      <c r="Q1094" s="2">
        <f t="shared" si="103"/>
        <v>1.6395959077985529E-2</v>
      </c>
      <c r="R1094" s="29" t="str">
        <f t="shared" si="104"/>
        <v>1 train date (May-Aug)</v>
      </c>
      <c r="S1094" s="29">
        <f t="shared" si="105"/>
        <v>1.0018126307383399</v>
      </c>
      <c r="T1094" s="29">
        <f t="shared" si="106"/>
        <v>52677.625723127829</v>
      </c>
      <c r="U1094" s="2">
        <f t="shared" si="107"/>
        <v>3.2971395525517263E-4</v>
      </c>
    </row>
    <row r="1095" spans="1:21">
      <c r="A1095">
        <v>150</v>
      </c>
      <c r="B1095" s="1">
        <v>45838</v>
      </c>
      <c r="C1095">
        <v>5</v>
      </c>
      <c r="D1095">
        <v>8</v>
      </c>
      <c r="E1095" t="s">
        <v>7</v>
      </c>
      <c r="F1095" s="3">
        <v>52361.357223264538</v>
      </c>
      <c r="G1095" s="3">
        <v>52419</v>
      </c>
      <c r="H1095">
        <v>1</v>
      </c>
      <c r="I1095" s="3">
        <v>-57.642776735461666</v>
      </c>
      <c r="J1095" s="3">
        <v>57.642776735461666</v>
      </c>
      <c r="K1095" s="2">
        <v>1.0996542615361201E-3</v>
      </c>
      <c r="L1095" s="6">
        <v>-1.0996542615361201E-3</v>
      </c>
      <c r="M1095" t="s">
        <v>22</v>
      </c>
      <c r="N1095">
        <f>SUMIFS(Actuals!$F:$F,Actuals!$A:$A,$A1095,Actuals!$D:$D,$D1095,Actuals!$B:$B,EDATE($B1095,-12))</f>
        <v>57645</v>
      </c>
      <c r="O1095">
        <f>AVERAGE(SUMIFS(Actuals!$F:$F,Actuals!$A:$A,$A1095,Actuals!$D:$D,$D1095,Actuals!$B:$B,EOMONTH(DATE(2025,$C1095-1,1),0))/SUMIFS(Actuals!$F:$F,Actuals!$A:$A,$A1095,Actuals!$D:$D,$D1095,Actuals!$B:$B,EOMONTH(DATE(2024,$C1095-1,1),0)),
 SUMIFS(Actuals!$F:$F,Actuals!$A:$A,$A1095,Actuals!$D:$D,$D1095,Actuals!$B:$B,EOMONTH(DATE(2025,$C1095-2,1),0))/SUMIFS(Actuals!$F:$F,Actuals!$A:$A,$A1095,Actuals!$D:$D,$D1095,Actuals!$B:$B,EOMONTH(DATE(2024,$C1095-2,1),0)),
 SUMIFS(Actuals!$F:$F,Actuals!$A:$A,$A1095,Actuals!$D:$D,$D1095,Actuals!$B:$B,EOMONTH(DATE(2025,$C1095-3,1),0))/SUMIFS(Actuals!$F:$F,Actuals!$A:$A,$A1095,Actuals!$D:$D,$D1095,Actuals!$B:$B,EOMONTH(DATE(2024,$C1095-3,1),0))
)</f>
        <v>0.92016261319476422</v>
      </c>
      <c r="P1095" s="29">
        <f t="shared" si="102"/>
        <v>53042.773837612185</v>
      </c>
      <c r="Q1095" s="2">
        <f t="shared" si="103"/>
        <v>1.1899766069787389E-2</v>
      </c>
      <c r="R1095" s="29" t="str">
        <f t="shared" si="104"/>
        <v>1 train date (May-Aug)</v>
      </c>
      <c r="S1095" s="29">
        <f t="shared" si="105"/>
        <v>1.0018126307383399</v>
      </c>
      <c r="T1095" s="29">
        <f t="shared" si="106"/>
        <v>52456.269028868628</v>
      </c>
      <c r="U1095" s="2">
        <f t="shared" si="107"/>
        <v>7.1098320968786288E-4</v>
      </c>
    </row>
    <row r="1096" spans="1:21">
      <c r="A1096">
        <v>150</v>
      </c>
      <c r="B1096" s="1">
        <v>45838</v>
      </c>
      <c r="C1096">
        <v>6</v>
      </c>
      <c r="D1096">
        <v>8</v>
      </c>
      <c r="E1096" t="s">
        <v>7</v>
      </c>
      <c r="F1096" s="3">
        <v>52470.496701178541</v>
      </c>
      <c r="G1096" s="3">
        <v>52419</v>
      </c>
      <c r="H1096">
        <v>0</v>
      </c>
      <c r="I1096" s="3">
        <v>51.496701178541116</v>
      </c>
      <c r="J1096" s="3">
        <v>51.496701178541116</v>
      </c>
      <c r="K1096" s="2">
        <v>9.8240525722621797E-4</v>
      </c>
      <c r="L1096" s="6">
        <v>9.8240525722621797E-4</v>
      </c>
      <c r="M1096" t="s">
        <v>22</v>
      </c>
      <c r="N1096">
        <f>SUMIFS(Actuals!$F:$F,Actuals!$A:$A,$A1096,Actuals!$D:$D,$D1096,Actuals!$B:$B,EDATE($B1096,-12))</f>
        <v>57645</v>
      </c>
      <c r="O1096">
        <f>AVERAGE(SUMIFS(Actuals!$F:$F,Actuals!$A:$A,$A1096,Actuals!$D:$D,$D1096,Actuals!$B:$B,EOMONTH(DATE(2025,$C1096-1,1),0))/SUMIFS(Actuals!$F:$F,Actuals!$A:$A,$A1096,Actuals!$D:$D,$D1096,Actuals!$B:$B,EOMONTH(DATE(2024,$C1096-1,1),0)),
 SUMIFS(Actuals!$F:$F,Actuals!$A:$A,$A1096,Actuals!$D:$D,$D1096,Actuals!$B:$B,EOMONTH(DATE(2025,$C1096-2,1),0))/SUMIFS(Actuals!$F:$F,Actuals!$A:$A,$A1096,Actuals!$D:$D,$D1096,Actuals!$B:$B,EOMONTH(DATE(2024,$C1096-2,1),0)),
 SUMIFS(Actuals!$F:$F,Actuals!$A:$A,$A1096,Actuals!$D:$D,$D1096,Actuals!$B:$B,EOMONTH(DATE(2025,$C1096-3,1),0))/SUMIFS(Actuals!$F:$F,Actuals!$A:$A,$A1096,Actuals!$D:$D,$D1096,Actuals!$B:$B,EOMONTH(DATE(2024,$C1096-3,1),0))
)</f>
        <v>0.91318934112481864</v>
      </c>
      <c r="P1096" s="29">
        <f t="shared" si="102"/>
        <v>52640.799569140174</v>
      </c>
      <c r="Q1096" s="2">
        <f t="shared" si="103"/>
        <v>4.2312819615058254E-3</v>
      </c>
      <c r="R1096" s="29" t="str">
        <f t="shared" si="104"/>
        <v>1 train date (May-Aug)</v>
      </c>
      <c r="S1096" s="29">
        <f t="shared" si="105"/>
        <v>1.0018126307383399</v>
      </c>
      <c r="T1096" s="29">
        <f t="shared" si="106"/>
        <v>52565.606336355064</v>
      </c>
      <c r="U1096" s="2">
        <f t="shared" si="107"/>
        <v>2.7968167335329524E-3</v>
      </c>
    </row>
    <row r="1097" spans="1:21">
      <c r="A1097">
        <v>150</v>
      </c>
      <c r="B1097" s="1">
        <v>45869</v>
      </c>
      <c r="C1097">
        <v>5</v>
      </c>
      <c r="D1097">
        <v>8</v>
      </c>
      <c r="E1097" t="s">
        <v>7</v>
      </c>
      <c r="F1097" s="3">
        <v>52125.67062882043</v>
      </c>
      <c r="G1097" s="3">
        <v>51978</v>
      </c>
      <c r="H1097">
        <v>2</v>
      </c>
      <c r="I1097" s="3">
        <v>147.67062882042956</v>
      </c>
      <c r="J1097" s="3">
        <v>147.67062882042956</v>
      </c>
      <c r="K1097" s="2">
        <v>2.8410217557510802E-3</v>
      </c>
      <c r="L1097" s="6">
        <v>2.8410217557510802E-3</v>
      </c>
      <c r="M1097" t="s">
        <v>22</v>
      </c>
      <c r="N1097">
        <f>SUMIFS(Actuals!$F:$F,Actuals!$A:$A,$A1097,Actuals!$D:$D,$D1097,Actuals!$B:$B,EDATE($B1097,-12))</f>
        <v>57342</v>
      </c>
      <c r="O1097">
        <f>AVERAGE(SUMIFS(Actuals!$F:$F,Actuals!$A:$A,$A1097,Actuals!$D:$D,$D1097,Actuals!$B:$B,EOMONTH(DATE(2025,$C1097-1,1),0))/SUMIFS(Actuals!$F:$F,Actuals!$A:$A,$A1097,Actuals!$D:$D,$D1097,Actuals!$B:$B,EOMONTH(DATE(2024,$C1097-1,1),0)),
 SUMIFS(Actuals!$F:$F,Actuals!$A:$A,$A1097,Actuals!$D:$D,$D1097,Actuals!$B:$B,EOMONTH(DATE(2025,$C1097-2,1),0))/SUMIFS(Actuals!$F:$F,Actuals!$A:$A,$A1097,Actuals!$D:$D,$D1097,Actuals!$B:$B,EOMONTH(DATE(2024,$C1097-2,1),0)),
 SUMIFS(Actuals!$F:$F,Actuals!$A:$A,$A1097,Actuals!$D:$D,$D1097,Actuals!$B:$B,EOMONTH(DATE(2025,$C1097-3,1),0))/SUMIFS(Actuals!$F:$F,Actuals!$A:$A,$A1097,Actuals!$D:$D,$D1097,Actuals!$B:$B,EOMONTH(DATE(2024,$C1097-3,1),0))
)</f>
        <v>0.92016261319476422</v>
      </c>
      <c r="P1097" s="29">
        <f t="shared" si="102"/>
        <v>52763.964565814167</v>
      </c>
      <c r="Q1097" s="2">
        <f t="shared" si="103"/>
        <v>1.5121100577439824E-2</v>
      </c>
      <c r="R1097" s="29" t="str">
        <f t="shared" si="104"/>
        <v>1 train date (May-Aug)</v>
      </c>
      <c r="S1097" s="29">
        <f t="shared" si="105"/>
        <v>1.0018126307383399</v>
      </c>
      <c r="T1097" s="29">
        <f t="shared" si="106"/>
        <v>52220.15522165881</v>
      </c>
      <c r="U1097" s="2">
        <f t="shared" si="107"/>
        <v>4.6588022174537252E-3</v>
      </c>
    </row>
    <row r="1098" spans="1:21">
      <c r="A1098">
        <v>150</v>
      </c>
      <c r="B1098" s="1">
        <v>45869</v>
      </c>
      <c r="C1098">
        <v>6</v>
      </c>
      <c r="D1098">
        <v>8</v>
      </c>
      <c r="E1098" t="s">
        <v>7</v>
      </c>
      <c r="F1098" s="3">
        <v>52297.793131144485</v>
      </c>
      <c r="G1098" s="3">
        <v>51978</v>
      </c>
      <c r="H1098">
        <v>1</v>
      </c>
      <c r="I1098" s="3">
        <v>319.79313114448451</v>
      </c>
      <c r="J1098" s="3">
        <v>319.79313114448451</v>
      </c>
      <c r="K1098" s="2">
        <v>6.1524708750718502E-3</v>
      </c>
      <c r="L1098" s="6">
        <v>6.1524708750718502E-3</v>
      </c>
      <c r="M1098" t="s">
        <v>22</v>
      </c>
      <c r="N1098">
        <f>SUMIFS(Actuals!$F:$F,Actuals!$A:$A,$A1098,Actuals!$D:$D,$D1098,Actuals!$B:$B,EDATE($B1098,-12))</f>
        <v>57342</v>
      </c>
      <c r="O1098">
        <f>AVERAGE(SUMIFS(Actuals!$F:$F,Actuals!$A:$A,$A1098,Actuals!$D:$D,$D1098,Actuals!$B:$B,EOMONTH(DATE(2025,$C1098-1,1),0))/SUMIFS(Actuals!$F:$F,Actuals!$A:$A,$A1098,Actuals!$D:$D,$D1098,Actuals!$B:$B,EOMONTH(DATE(2024,$C1098-1,1),0)),
 SUMIFS(Actuals!$F:$F,Actuals!$A:$A,$A1098,Actuals!$D:$D,$D1098,Actuals!$B:$B,EOMONTH(DATE(2025,$C1098-2,1),0))/SUMIFS(Actuals!$F:$F,Actuals!$A:$A,$A1098,Actuals!$D:$D,$D1098,Actuals!$B:$B,EOMONTH(DATE(2024,$C1098-2,1),0)),
 SUMIFS(Actuals!$F:$F,Actuals!$A:$A,$A1098,Actuals!$D:$D,$D1098,Actuals!$B:$B,EOMONTH(DATE(2025,$C1098-3,1),0))/SUMIFS(Actuals!$F:$F,Actuals!$A:$A,$A1098,Actuals!$D:$D,$D1098,Actuals!$B:$B,EOMONTH(DATE(2024,$C1098-3,1),0))
)</f>
        <v>0.91318934112481864</v>
      </c>
      <c r="P1098" s="29">
        <f t="shared" si="102"/>
        <v>52364.103198779354</v>
      </c>
      <c r="Q1098" s="2">
        <f t="shared" si="103"/>
        <v>7.4282042167715953E-3</v>
      </c>
      <c r="R1098" s="29" t="str">
        <f t="shared" si="104"/>
        <v>1 train date (May-Aug)</v>
      </c>
      <c r="S1098" s="29">
        <f t="shared" si="105"/>
        <v>1.0018126307383399</v>
      </c>
      <c r="T1098" s="29">
        <f t="shared" si="106"/>
        <v>52392.58971852134</v>
      </c>
      <c r="U1098" s="2">
        <f t="shared" si="107"/>
        <v>7.9762537712366743E-3</v>
      </c>
    </row>
    <row r="1099" spans="1:21">
      <c r="A1099">
        <v>150</v>
      </c>
      <c r="B1099" s="1">
        <v>45869</v>
      </c>
      <c r="C1099">
        <v>7</v>
      </c>
      <c r="D1099">
        <v>8</v>
      </c>
      <c r="E1099" t="s">
        <v>7</v>
      </c>
      <c r="F1099" s="3">
        <v>52366.580999999991</v>
      </c>
      <c r="G1099" s="3">
        <v>51978</v>
      </c>
      <c r="H1099">
        <v>0</v>
      </c>
      <c r="I1099" s="3">
        <v>388.58099999999104</v>
      </c>
      <c r="J1099" s="3">
        <v>388.58099999999104</v>
      </c>
      <c r="K1099" s="2">
        <v>7.4758744084033801E-3</v>
      </c>
      <c r="L1099" s="6">
        <v>7.4758744084033801E-3</v>
      </c>
      <c r="M1099" t="s">
        <v>22</v>
      </c>
      <c r="N1099">
        <f>SUMIFS(Actuals!$F:$F,Actuals!$A:$A,$A1099,Actuals!$D:$D,$D1099,Actuals!$B:$B,EDATE($B1099,-12))</f>
        <v>57342</v>
      </c>
      <c r="O1099">
        <f>AVERAGE(SUMIFS(Actuals!$F:$F,Actuals!$A:$A,$A1099,Actuals!$D:$D,$D1099,Actuals!$B:$B,EOMONTH(DATE(2025,$C1099-1,1),0))/SUMIFS(Actuals!$F:$F,Actuals!$A:$A,$A1099,Actuals!$D:$D,$D1099,Actuals!$B:$B,EOMONTH(DATE(2024,$C1099-1,1),0)),
 SUMIFS(Actuals!$F:$F,Actuals!$A:$A,$A1099,Actuals!$D:$D,$D1099,Actuals!$B:$B,EOMONTH(DATE(2025,$C1099-2,1),0))/SUMIFS(Actuals!$F:$F,Actuals!$A:$A,$A1099,Actuals!$D:$D,$D1099,Actuals!$B:$B,EOMONTH(DATE(2024,$C1099-2,1),0)),
 SUMIFS(Actuals!$F:$F,Actuals!$A:$A,$A1099,Actuals!$D:$D,$D1099,Actuals!$B:$B,EOMONTH(DATE(2025,$C1099-3,1),0))/SUMIFS(Actuals!$F:$F,Actuals!$A:$A,$A1099,Actuals!$D:$D,$D1099,Actuals!$B:$B,EOMONTH(DATE(2024,$C1099-3,1),0))
)</f>
        <v>0.90961023262597351</v>
      </c>
      <c r="P1099" s="29">
        <f t="shared" si="102"/>
        <v>52158.869959238575</v>
      </c>
      <c r="Q1099" s="2">
        <f t="shared" si="103"/>
        <v>3.4797406448608E-3</v>
      </c>
      <c r="R1099" s="29" t="str">
        <f t="shared" si="104"/>
        <v>1 train date (May-Aug)</v>
      </c>
      <c r="S1099" s="29">
        <f t="shared" si="105"/>
        <v>1.0018126307383399</v>
      </c>
      <c r="T1099" s="29">
        <f t="shared" si="106"/>
        <v>52461.502274382357</v>
      </c>
      <c r="U1099" s="2">
        <f t="shared" si="107"/>
        <v>9.3020561464919275E-3</v>
      </c>
    </row>
    <row r="1100" spans="1:21">
      <c r="A1100">
        <v>150</v>
      </c>
      <c r="B1100" s="1">
        <v>45900</v>
      </c>
      <c r="C1100">
        <v>5</v>
      </c>
      <c r="D1100">
        <v>8</v>
      </c>
      <c r="E1100" t="s">
        <v>7</v>
      </c>
      <c r="F1100" s="3">
        <v>51897.349240452706</v>
      </c>
      <c r="G1100" s="3">
        <v>51897</v>
      </c>
      <c r="H1100">
        <v>3</v>
      </c>
      <c r="I1100" s="3">
        <v>0.34924045270599891</v>
      </c>
      <c r="J1100" s="3">
        <v>0.34924045270599891</v>
      </c>
      <c r="K1100" s="2">
        <v>6.7294921229743298E-6</v>
      </c>
      <c r="L1100" s="6">
        <v>6.7294921229743298E-6</v>
      </c>
      <c r="M1100" t="s">
        <v>22</v>
      </c>
      <c r="N1100">
        <f>SUMIFS(Actuals!$F:$F,Actuals!$A:$A,$A1100,Actuals!$D:$D,$D1100,Actuals!$B:$B,EDATE($B1100,-12))</f>
        <v>57114</v>
      </c>
      <c r="O1100">
        <f>AVERAGE(SUMIFS(Actuals!$F:$F,Actuals!$A:$A,$A1100,Actuals!$D:$D,$D1100,Actuals!$B:$B,EOMONTH(DATE(2025,$C1100-1,1),0))/SUMIFS(Actuals!$F:$F,Actuals!$A:$A,$A1100,Actuals!$D:$D,$D1100,Actuals!$B:$B,EOMONTH(DATE(2024,$C1100-1,1),0)),
 SUMIFS(Actuals!$F:$F,Actuals!$A:$A,$A1100,Actuals!$D:$D,$D1100,Actuals!$B:$B,EOMONTH(DATE(2025,$C1100-2,1),0))/SUMIFS(Actuals!$F:$F,Actuals!$A:$A,$A1100,Actuals!$D:$D,$D1100,Actuals!$B:$B,EOMONTH(DATE(2024,$C1100-2,1),0)),
 SUMIFS(Actuals!$F:$F,Actuals!$A:$A,$A1100,Actuals!$D:$D,$D1100,Actuals!$B:$B,EOMONTH(DATE(2025,$C1100-3,1),0))/SUMIFS(Actuals!$F:$F,Actuals!$A:$A,$A1100,Actuals!$D:$D,$D1100,Actuals!$B:$B,EOMONTH(DATE(2024,$C1100-3,1),0))
)</f>
        <v>0.92016261319476422</v>
      </c>
      <c r="P1100" s="29">
        <f t="shared" si="102"/>
        <v>52554.167490005762</v>
      </c>
      <c r="Q1100" s="2">
        <f t="shared" si="103"/>
        <v>1.2662918665929869E-2</v>
      </c>
      <c r="R1100" s="29" t="str">
        <f t="shared" si="104"/>
        <v>1 train date (May-Aug)</v>
      </c>
      <c r="S1100" s="29">
        <f t="shared" si="105"/>
        <v>1.0018126307383399</v>
      </c>
      <c r="T1100" s="29">
        <f t="shared" si="106"/>
        <v>51991.419970924311</v>
      </c>
      <c r="U1100" s="2">
        <f t="shared" si="107"/>
        <v>1.8193724285471453E-3</v>
      </c>
    </row>
    <row r="1101" spans="1:21">
      <c r="A1101">
        <v>150</v>
      </c>
      <c r="B1101" s="1">
        <v>45900</v>
      </c>
      <c r="C1101">
        <v>6</v>
      </c>
      <c r="D1101">
        <v>8</v>
      </c>
      <c r="E1101" t="s">
        <v>7</v>
      </c>
      <c r="F1101" s="3">
        <v>52130.486547673994</v>
      </c>
      <c r="G1101" s="3">
        <v>51897</v>
      </c>
      <c r="H1101">
        <v>2</v>
      </c>
      <c r="I1101" s="3">
        <v>233.48654767399421</v>
      </c>
      <c r="J1101" s="3">
        <v>233.48654767399421</v>
      </c>
      <c r="K1101" s="2">
        <v>4.4990374717997998E-3</v>
      </c>
      <c r="L1101" s="6">
        <v>4.4990374717997998E-3</v>
      </c>
      <c r="M1101" t="s">
        <v>22</v>
      </c>
      <c r="N1101">
        <f>SUMIFS(Actuals!$F:$F,Actuals!$A:$A,$A1101,Actuals!$D:$D,$D1101,Actuals!$B:$B,EDATE($B1101,-12))</f>
        <v>57114</v>
      </c>
      <c r="O1101">
        <f>AVERAGE(SUMIFS(Actuals!$F:$F,Actuals!$A:$A,$A1101,Actuals!$D:$D,$D1101,Actuals!$B:$B,EOMONTH(DATE(2025,$C1101-1,1),0))/SUMIFS(Actuals!$F:$F,Actuals!$A:$A,$A1101,Actuals!$D:$D,$D1101,Actuals!$B:$B,EOMONTH(DATE(2024,$C1101-1,1),0)),
 SUMIFS(Actuals!$F:$F,Actuals!$A:$A,$A1101,Actuals!$D:$D,$D1101,Actuals!$B:$B,EOMONTH(DATE(2025,$C1101-2,1),0))/SUMIFS(Actuals!$F:$F,Actuals!$A:$A,$A1101,Actuals!$D:$D,$D1101,Actuals!$B:$B,EOMONTH(DATE(2024,$C1101-2,1),0)),
 SUMIFS(Actuals!$F:$F,Actuals!$A:$A,$A1101,Actuals!$D:$D,$D1101,Actuals!$B:$B,EOMONTH(DATE(2025,$C1101-3,1),0))/SUMIFS(Actuals!$F:$F,Actuals!$A:$A,$A1101,Actuals!$D:$D,$D1101,Actuals!$B:$B,EOMONTH(DATE(2024,$C1101-3,1),0))
)</f>
        <v>0.91318934112481864</v>
      </c>
      <c r="P1101" s="29">
        <f t="shared" si="102"/>
        <v>52155.896029002892</v>
      </c>
      <c r="Q1101" s="2">
        <f t="shared" si="103"/>
        <v>4.9886511552284666E-3</v>
      </c>
      <c r="R1101" s="29" t="str">
        <f t="shared" si="104"/>
        <v>1 train date (May-Aug)</v>
      </c>
      <c r="S1101" s="29">
        <f t="shared" si="105"/>
        <v>1.0018126307383399</v>
      </c>
      <c r="T1101" s="29">
        <f t="shared" si="106"/>
        <v>52224.979869994924</v>
      </c>
      <c r="U1101" s="2">
        <f t="shared" si="107"/>
        <v>6.3198233037540553E-3</v>
      </c>
    </row>
    <row r="1102" spans="1:21">
      <c r="A1102">
        <v>150</v>
      </c>
      <c r="B1102" s="1">
        <v>45900</v>
      </c>
      <c r="C1102">
        <v>7</v>
      </c>
      <c r="D1102">
        <v>8</v>
      </c>
      <c r="E1102" t="s">
        <v>7</v>
      </c>
      <c r="F1102" s="3">
        <v>52314.214418999996</v>
      </c>
      <c r="G1102" s="3">
        <v>51897</v>
      </c>
      <c r="H1102">
        <v>1</v>
      </c>
      <c r="I1102" s="3">
        <v>417.21441899999627</v>
      </c>
      <c r="J1102" s="3">
        <v>417.21441899999627</v>
      </c>
      <c r="K1102" s="2">
        <v>8.0392781663679302E-3</v>
      </c>
      <c r="L1102" s="6">
        <v>8.0392781663679302E-3</v>
      </c>
      <c r="M1102" t="s">
        <v>22</v>
      </c>
      <c r="N1102">
        <f>SUMIFS(Actuals!$F:$F,Actuals!$A:$A,$A1102,Actuals!$D:$D,$D1102,Actuals!$B:$B,EDATE($B1102,-12))</f>
        <v>57114</v>
      </c>
      <c r="O1102">
        <f>AVERAGE(SUMIFS(Actuals!$F:$F,Actuals!$A:$A,$A1102,Actuals!$D:$D,$D1102,Actuals!$B:$B,EOMONTH(DATE(2025,$C1102-1,1),0))/SUMIFS(Actuals!$F:$F,Actuals!$A:$A,$A1102,Actuals!$D:$D,$D1102,Actuals!$B:$B,EOMONTH(DATE(2024,$C1102-1,1),0)),
 SUMIFS(Actuals!$F:$F,Actuals!$A:$A,$A1102,Actuals!$D:$D,$D1102,Actuals!$B:$B,EOMONTH(DATE(2025,$C1102-2,1),0))/SUMIFS(Actuals!$F:$F,Actuals!$A:$A,$A1102,Actuals!$D:$D,$D1102,Actuals!$B:$B,EOMONTH(DATE(2024,$C1102-2,1),0)),
 SUMIFS(Actuals!$F:$F,Actuals!$A:$A,$A1102,Actuals!$D:$D,$D1102,Actuals!$B:$B,EOMONTH(DATE(2025,$C1102-3,1),0))/SUMIFS(Actuals!$F:$F,Actuals!$A:$A,$A1102,Actuals!$D:$D,$D1102,Actuals!$B:$B,EOMONTH(DATE(2024,$C1102-3,1),0))
)</f>
        <v>0.90961023262597351</v>
      </c>
      <c r="P1102" s="29">
        <f t="shared" si="102"/>
        <v>51951.478826199855</v>
      </c>
      <c r="Q1102" s="2">
        <f t="shared" si="103"/>
        <v>1.0497490452213937E-3</v>
      </c>
      <c r="R1102" s="29" t="str">
        <f t="shared" si="104"/>
        <v>1 train date (May-Aug)</v>
      </c>
      <c r="S1102" s="29">
        <f t="shared" si="105"/>
        <v>1.0018126307383399</v>
      </c>
      <c r="T1102" s="29">
        <f t="shared" si="106"/>
        <v>52409.040772107983</v>
      </c>
      <c r="U1102" s="2">
        <f t="shared" si="107"/>
        <v>9.8664811474263019E-3</v>
      </c>
    </row>
    <row r="1103" spans="1:21">
      <c r="A1103">
        <v>150</v>
      </c>
      <c r="B1103" s="1">
        <v>45900</v>
      </c>
      <c r="C1103">
        <v>8</v>
      </c>
      <c r="D1103">
        <v>8</v>
      </c>
      <c r="E1103" t="s">
        <v>7</v>
      </c>
      <c r="F1103" s="3">
        <v>51632.081299199432</v>
      </c>
      <c r="G1103" s="3">
        <v>51897</v>
      </c>
      <c r="H1103">
        <v>0</v>
      </c>
      <c r="I1103" s="3">
        <v>-264.91870080056833</v>
      </c>
      <c r="J1103" s="3">
        <v>264.91870080056833</v>
      </c>
      <c r="K1103" s="2">
        <v>5.1047016359436603E-3</v>
      </c>
      <c r="L1103" s="6">
        <v>-5.1047016359436603E-3</v>
      </c>
      <c r="M1103" t="s">
        <v>22</v>
      </c>
      <c r="N1103">
        <f>SUMIFS(Actuals!$F:$F,Actuals!$A:$A,$A1103,Actuals!$D:$D,$D1103,Actuals!$B:$B,EDATE($B1103,-12))</f>
        <v>57114</v>
      </c>
      <c r="O1103">
        <f>AVERAGE(SUMIFS(Actuals!$F:$F,Actuals!$A:$A,$A1103,Actuals!$D:$D,$D1103,Actuals!$B:$B,EOMONTH(DATE(2025,$C1103-1,1),0))/SUMIFS(Actuals!$F:$F,Actuals!$A:$A,$A1103,Actuals!$D:$D,$D1103,Actuals!$B:$B,EOMONTH(DATE(2024,$C1103-1,1),0)),
 SUMIFS(Actuals!$F:$F,Actuals!$A:$A,$A1103,Actuals!$D:$D,$D1103,Actuals!$B:$B,EOMONTH(DATE(2025,$C1103-2,1),0))/SUMIFS(Actuals!$F:$F,Actuals!$A:$A,$A1103,Actuals!$D:$D,$D1103,Actuals!$B:$B,EOMONTH(DATE(2024,$C1103-2,1),0)),
 SUMIFS(Actuals!$F:$F,Actuals!$A:$A,$A1103,Actuals!$D:$D,$D1103,Actuals!$B:$B,EOMONTH(DATE(2025,$C1103-3,1),0))/SUMIFS(Actuals!$F:$F,Actuals!$A:$A,$A1103,Actuals!$D:$D,$D1103,Actuals!$B:$B,EOMONTH(DATE(2024,$C1103-3,1),0))
)</f>
        <v>0.90703890009090549</v>
      </c>
      <c r="P1103" s="29">
        <f t="shared" si="102"/>
        <v>51804.619739791975</v>
      </c>
      <c r="Q1103" s="2">
        <f t="shared" si="103"/>
        <v>1.780069372179991E-3</v>
      </c>
      <c r="R1103" s="29" t="str">
        <f t="shared" si="104"/>
        <v>1 train date (May-Aug)</v>
      </c>
      <c r="S1103" s="29">
        <f t="shared" si="105"/>
        <v>1.0018126307383399</v>
      </c>
      <c r="T1103" s="29">
        <f t="shared" si="106"/>
        <v>51725.67119684683</v>
      </c>
      <c r="U1103" s="2">
        <f t="shared" si="107"/>
        <v>3.3013238366990413E-3</v>
      </c>
    </row>
    <row r="1104" spans="1:21">
      <c r="A1104">
        <v>150</v>
      </c>
      <c r="B1104" s="1">
        <v>45930</v>
      </c>
      <c r="C1104">
        <v>5</v>
      </c>
      <c r="D1104">
        <v>8</v>
      </c>
      <c r="E1104" t="s">
        <v>7</v>
      </c>
      <c r="F1104" s="3">
        <v>51676.393058161353</v>
      </c>
      <c r="G1104" s="3">
        <v>50928</v>
      </c>
      <c r="H1104">
        <v>4</v>
      </c>
      <c r="I1104" s="3">
        <v>748.39305816135311</v>
      </c>
      <c r="J1104" s="3">
        <v>748.39305816135311</v>
      </c>
      <c r="K1104" s="2">
        <v>1.46951197408371E-2</v>
      </c>
      <c r="L1104" s="6">
        <v>1.46951197408371E-2</v>
      </c>
      <c r="M1104" t="s">
        <v>22</v>
      </c>
      <c r="N1104">
        <f>SUMIFS(Actuals!$F:$F,Actuals!$A:$A,$A1104,Actuals!$D:$D,$D1104,Actuals!$B:$B,EDATE($B1104,-12))</f>
        <v>55518</v>
      </c>
      <c r="O1104">
        <f>AVERAGE(SUMIFS(Actuals!$F:$F,Actuals!$A:$A,$A1104,Actuals!$D:$D,$D1104,Actuals!$B:$B,EOMONTH(DATE(2025,$C1104-1,1),0))/SUMIFS(Actuals!$F:$F,Actuals!$A:$A,$A1104,Actuals!$D:$D,$D1104,Actuals!$B:$B,EOMONTH(DATE(2024,$C1104-1,1),0)),
 SUMIFS(Actuals!$F:$F,Actuals!$A:$A,$A1104,Actuals!$D:$D,$D1104,Actuals!$B:$B,EOMONTH(DATE(2025,$C1104-2,1),0))/SUMIFS(Actuals!$F:$F,Actuals!$A:$A,$A1104,Actuals!$D:$D,$D1104,Actuals!$B:$B,EOMONTH(DATE(2024,$C1104-2,1),0)),
 SUMIFS(Actuals!$F:$F,Actuals!$A:$A,$A1104,Actuals!$D:$D,$D1104,Actuals!$B:$B,EOMONTH(DATE(2025,$C1104-3,1),0))/SUMIFS(Actuals!$F:$F,Actuals!$A:$A,$A1104,Actuals!$D:$D,$D1104,Actuals!$B:$B,EOMONTH(DATE(2024,$C1104-3,1),0))
)</f>
        <v>0.92016261319476422</v>
      </c>
      <c r="P1104" s="29">
        <f t="shared" si="102"/>
        <v>51085.587959346922</v>
      </c>
      <c r="Q1104" s="2">
        <f t="shared" si="103"/>
        <v>3.0943284508899173E-3</v>
      </c>
      <c r="R1104" s="29" t="str">
        <f t="shared" si="104"/>
        <v>1 train date (May-Aug)</v>
      </c>
      <c r="S1104" s="29">
        <f t="shared" si="105"/>
        <v>1.0018126307383399</v>
      </c>
      <c r="T1104" s="29">
        <f t="shared" si="106"/>
        <v>51770.063276665111</v>
      </c>
      <c r="U1104" s="2">
        <f t="shared" si="107"/>
        <v>1.6534387304922845E-2</v>
      </c>
    </row>
    <row r="1105" spans="1:21">
      <c r="A1105">
        <v>150</v>
      </c>
      <c r="B1105" s="1">
        <v>45930</v>
      </c>
      <c r="C1105">
        <v>6</v>
      </c>
      <c r="D1105">
        <v>8</v>
      </c>
      <c r="E1105" t="s">
        <v>7</v>
      </c>
      <c r="F1105" s="3">
        <v>51968.576950767078</v>
      </c>
      <c r="G1105" s="3">
        <v>50928</v>
      </c>
      <c r="H1105">
        <v>3</v>
      </c>
      <c r="I1105" s="3">
        <v>1040.5769507670775</v>
      </c>
      <c r="J1105" s="3">
        <v>1040.5769507670775</v>
      </c>
      <c r="K1105" s="2">
        <v>2.0432315244405402E-2</v>
      </c>
      <c r="L1105" s="6">
        <v>2.0432315244405402E-2</v>
      </c>
      <c r="M1105" t="s">
        <v>22</v>
      </c>
      <c r="N1105">
        <f>SUMIFS(Actuals!$F:$F,Actuals!$A:$A,$A1105,Actuals!$D:$D,$D1105,Actuals!$B:$B,EDATE($B1105,-12))</f>
        <v>55518</v>
      </c>
      <c r="O1105">
        <f>AVERAGE(SUMIFS(Actuals!$F:$F,Actuals!$A:$A,$A1105,Actuals!$D:$D,$D1105,Actuals!$B:$B,EOMONTH(DATE(2025,$C1105-1,1),0))/SUMIFS(Actuals!$F:$F,Actuals!$A:$A,$A1105,Actuals!$D:$D,$D1105,Actuals!$B:$B,EOMONTH(DATE(2024,$C1105-1,1),0)),
 SUMIFS(Actuals!$F:$F,Actuals!$A:$A,$A1105,Actuals!$D:$D,$D1105,Actuals!$B:$B,EOMONTH(DATE(2025,$C1105-2,1),0))/SUMIFS(Actuals!$F:$F,Actuals!$A:$A,$A1105,Actuals!$D:$D,$D1105,Actuals!$B:$B,EOMONTH(DATE(2024,$C1105-2,1),0)),
 SUMIFS(Actuals!$F:$F,Actuals!$A:$A,$A1105,Actuals!$D:$D,$D1105,Actuals!$B:$B,EOMONTH(DATE(2025,$C1105-3,1),0))/SUMIFS(Actuals!$F:$F,Actuals!$A:$A,$A1105,Actuals!$D:$D,$D1105,Actuals!$B:$B,EOMONTH(DATE(2024,$C1105-3,1),0))
)</f>
        <v>0.91318934112481864</v>
      </c>
      <c r="P1105" s="29">
        <f t="shared" si="102"/>
        <v>50698.445840567678</v>
      </c>
      <c r="Q1105" s="2">
        <f t="shared" si="103"/>
        <v>4.5074253737103793E-3</v>
      </c>
      <c r="R1105" s="29" t="str">
        <f t="shared" si="104"/>
        <v>1 train date (May-Aug)</v>
      </c>
      <c r="S1105" s="29">
        <f t="shared" si="105"/>
        <v>1.0018126307383399</v>
      </c>
      <c r="T1105" s="29">
        <f t="shared" si="106"/>
        <v>52062.776790775824</v>
      </c>
      <c r="U1105" s="2">
        <f t="shared" si="107"/>
        <v>2.2281982225412826E-2</v>
      </c>
    </row>
    <row r="1106" spans="1:21">
      <c r="A1106">
        <v>150</v>
      </c>
      <c r="B1106" s="1">
        <v>45930</v>
      </c>
      <c r="C1106">
        <v>7</v>
      </c>
      <c r="D1106">
        <v>8</v>
      </c>
      <c r="E1106" t="s">
        <v>7</v>
      </c>
      <c r="F1106" s="3">
        <v>52261.900204581005</v>
      </c>
      <c r="G1106" s="3">
        <v>50928</v>
      </c>
      <c r="H1106">
        <v>2</v>
      </c>
      <c r="I1106" s="3">
        <v>1333.9002045810048</v>
      </c>
      <c r="J1106" s="3">
        <v>1333.9002045810048</v>
      </c>
      <c r="K1106" s="2">
        <v>2.61918827478205E-2</v>
      </c>
      <c r="L1106" s="6">
        <v>2.61918827478205E-2</v>
      </c>
      <c r="M1106" t="s">
        <v>22</v>
      </c>
      <c r="N1106">
        <f>SUMIFS(Actuals!$F:$F,Actuals!$A:$A,$A1106,Actuals!$D:$D,$D1106,Actuals!$B:$B,EDATE($B1106,-12))</f>
        <v>55518</v>
      </c>
      <c r="O1106">
        <f>AVERAGE(SUMIFS(Actuals!$F:$F,Actuals!$A:$A,$A1106,Actuals!$D:$D,$D1106,Actuals!$B:$B,EOMONTH(DATE(2025,$C1106-1,1),0))/SUMIFS(Actuals!$F:$F,Actuals!$A:$A,$A1106,Actuals!$D:$D,$D1106,Actuals!$B:$B,EOMONTH(DATE(2024,$C1106-1,1),0)),
 SUMIFS(Actuals!$F:$F,Actuals!$A:$A,$A1106,Actuals!$D:$D,$D1106,Actuals!$B:$B,EOMONTH(DATE(2025,$C1106-2,1),0))/SUMIFS(Actuals!$F:$F,Actuals!$A:$A,$A1106,Actuals!$D:$D,$D1106,Actuals!$B:$B,EOMONTH(DATE(2024,$C1106-2,1),0)),
 SUMIFS(Actuals!$F:$F,Actuals!$A:$A,$A1106,Actuals!$D:$D,$D1106,Actuals!$B:$B,EOMONTH(DATE(2025,$C1106-3,1),0))/SUMIFS(Actuals!$F:$F,Actuals!$A:$A,$A1106,Actuals!$D:$D,$D1106,Actuals!$B:$B,EOMONTH(DATE(2024,$C1106-3,1),0))
)</f>
        <v>0.90961023262597351</v>
      </c>
      <c r="P1106" s="29">
        <f t="shared" si="102"/>
        <v>50499.7408949288</v>
      </c>
      <c r="Q1106" s="2">
        <f t="shared" si="103"/>
        <v>8.4091090376845722E-3</v>
      </c>
      <c r="R1106" s="29" t="str">
        <f t="shared" si="104"/>
        <v>1 train date (May-Aug)</v>
      </c>
      <c r="S1106" s="29">
        <f t="shared" si="105"/>
        <v>1.0018126307383399</v>
      </c>
      <c r="T1106" s="29">
        <f t="shared" si="106"/>
        <v>52356.631731335881</v>
      </c>
      <c r="U1106" s="2">
        <f t="shared" si="107"/>
        <v>2.8051989697924155E-2</v>
      </c>
    </row>
    <row r="1107" spans="1:21">
      <c r="A1107">
        <v>150</v>
      </c>
      <c r="B1107" s="1">
        <v>45930</v>
      </c>
      <c r="C1107">
        <v>8</v>
      </c>
      <c r="D1107">
        <v>8</v>
      </c>
      <c r="E1107" t="s">
        <v>7</v>
      </c>
      <c r="F1107" s="3">
        <v>51297.117756028078</v>
      </c>
      <c r="G1107" s="3">
        <v>50928</v>
      </c>
      <c r="H1107">
        <v>1</v>
      </c>
      <c r="I1107" s="3">
        <v>369.11775602807757</v>
      </c>
      <c r="J1107" s="3">
        <v>369.11775602807757</v>
      </c>
      <c r="K1107" s="2">
        <v>7.2478352974410399E-3</v>
      </c>
      <c r="L1107" s="6">
        <v>7.2478352974410399E-3</v>
      </c>
      <c r="M1107" t="s">
        <v>22</v>
      </c>
      <c r="N1107">
        <f>SUMIFS(Actuals!$F:$F,Actuals!$A:$A,$A1107,Actuals!$D:$D,$D1107,Actuals!$B:$B,EDATE($B1107,-12))</f>
        <v>55518</v>
      </c>
      <c r="O1107">
        <f>AVERAGE(SUMIFS(Actuals!$F:$F,Actuals!$A:$A,$A1107,Actuals!$D:$D,$D1107,Actuals!$B:$B,EOMONTH(DATE(2025,$C1107-1,1),0))/SUMIFS(Actuals!$F:$F,Actuals!$A:$A,$A1107,Actuals!$D:$D,$D1107,Actuals!$B:$B,EOMONTH(DATE(2024,$C1107-1,1),0)),
 SUMIFS(Actuals!$F:$F,Actuals!$A:$A,$A1107,Actuals!$D:$D,$D1107,Actuals!$B:$B,EOMONTH(DATE(2025,$C1107-2,1),0))/SUMIFS(Actuals!$F:$F,Actuals!$A:$A,$A1107,Actuals!$D:$D,$D1107,Actuals!$B:$B,EOMONTH(DATE(2024,$C1107-2,1),0)),
 SUMIFS(Actuals!$F:$F,Actuals!$A:$A,$A1107,Actuals!$D:$D,$D1107,Actuals!$B:$B,EOMONTH(DATE(2025,$C1107-3,1),0))/SUMIFS(Actuals!$F:$F,Actuals!$A:$A,$A1107,Actuals!$D:$D,$D1107,Actuals!$B:$B,EOMONTH(DATE(2024,$C1107-3,1),0))
)</f>
        <v>0.90703890009090549</v>
      </c>
      <c r="P1107" s="29">
        <f t="shared" si="102"/>
        <v>50356.985655246892</v>
      </c>
      <c r="Q1107" s="2">
        <f t="shared" si="103"/>
        <v>1.1212188673285975E-2</v>
      </c>
      <c r="R1107" s="29" t="str">
        <f t="shared" si="104"/>
        <v>1 train date (May-Aug)</v>
      </c>
      <c r="S1107" s="29">
        <f t="shared" si="105"/>
        <v>1.0018126307383399</v>
      </c>
      <c r="T1107" s="29">
        <f t="shared" si="106"/>
        <v>51390.100488460899</v>
      </c>
      <c r="U1107" s="2">
        <f t="shared" si="107"/>
        <v>9.0736036848275848E-3</v>
      </c>
    </row>
    <row r="1108" spans="1:21">
      <c r="A1108">
        <v>150</v>
      </c>
      <c r="B1108" s="1">
        <v>45930</v>
      </c>
      <c r="C1108">
        <v>9</v>
      </c>
      <c r="D1108">
        <v>8</v>
      </c>
      <c r="E1108" t="s">
        <v>7</v>
      </c>
      <c r="F1108" s="3">
        <v>51586.846735298022</v>
      </c>
      <c r="G1108" s="3">
        <v>50928</v>
      </c>
      <c r="H1108">
        <v>0</v>
      </c>
      <c r="I1108" s="3">
        <v>658.84673529802239</v>
      </c>
      <c r="J1108" s="3">
        <v>658.84673529802239</v>
      </c>
      <c r="K1108" s="2">
        <v>1.2936827193253699E-2</v>
      </c>
      <c r="L1108" s="6">
        <v>1.2936827193253699E-2</v>
      </c>
      <c r="M1108" t="s">
        <v>22</v>
      </c>
      <c r="N1108">
        <f>SUMIFS(Actuals!$F:$F,Actuals!$A:$A,$A1108,Actuals!$D:$D,$D1108,Actuals!$B:$B,EDATE($B1108,-12))</f>
        <v>55518</v>
      </c>
      <c r="O1108">
        <f>AVERAGE(SUMIFS(Actuals!$F:$F,Actuals!$A:$A,$A1108,Actuals!$D:$D,$D1108,Actuals!$B:$B,EOMONTH(DATE(2025,$C1108-1,1),0))/SUMIFS(Actuals!$F:$F,Actuals!$A:$A,$A1108,Actuals!$D:$D,$D1108,Actuals!$B:$B,EOMONTH(DATE(2024,$C1108-1,1),0)),
 SUMIFS(Actuals!$F:$F,Actuals!$A:$A,$A1108,Actuals!$D:$D,$D1108,Actuals!$B:$B,EOMONTH(DATE(2025,$C1108-2,1),0))/SUMIFS(Actuals!$F:$F,Actuals!$A:$A,$A1108,Actuals!$D:$D,$D1108,Actuals!$B:$B,EOMONTH(DATE(2024,$C1108-2,1),0)),
 SUMIFS(Actuals!$F:$F,Actuals!$A:$A,$A1108,Actuals!$D:$D,$D1108,Actuals!$B:$B,EOMONTH(DATE(2025,$C1108-3,1),0))/SUMIFS(Actuals!$F:$F,Actuals!$A:$A,$A1108,Actuals!$D:$D,$D1108,Actuals!$B:$B,EOMONTH(DATE(2024,$C1108-3,1),0))
)</f>
        <v>0.90815134415533538</v>
      </c>
      <c r="P1108" s="29">
        <f t="shared" si="102"/>
        <v>50418.746324815911</v>
      </c>
      <c r="Q1108" s="2">
        <f t="shared" si="103"/>
        <v>9.9994830973941431E-3</v>
      </c>
      <c r="R1108" s="29" t="str">
        <f t="shared" si="104"/>
        <v>2 Test data (Sep-Nov)</v>
      </c>
      <c r="S1108" s="29">
        <f t="shared" si="105"/>
        <v>1.0018126307383399</v>
      </c>
      <c r="T1108" s="29">
        <f t="shared" si="106"/>
        <v>51680.354639384452</v>
      </c>
      <c r="U1108" s="2">
        <f t="shared" si="107"/>
        <v>1.4772907622220621E-2</v>
      </c>
    </row>
    <row r="1109" spans="1:21">
      <c r="A1109">
        <v>150</v>
      </c>
      <c r="B1109" s="1">
        <v>45961</v>
      </c>
      <c r="C1109">
        <v>5</v>
      </c>
      <c r="D1109">
        <v>8</v>
      </c>
      <c r="E1109" t="s">
        <v>7</v>
      </c>
      <c r="F1109" s="3">
        <v>51440.706463717252</v>
      </c>
      <c r="G1109" s="3">
        <v>50595</v>
      </c>
      <c r="H1109">
        <v>5</v>
      </c>
      <c r="I1109" s="3">
        <v>845.70646371725161</v>
      </c>
      <c r="J1109" s="3">
        <v>845.70646371725161</v>
      </c>
      <c r="K1109" s="2">
        <v>1.67152181780265E-2</v>
      </c>
      <c r="L1109" s="6">
        <v>1.67152181780265E-2</v>
      </c>
      <c r="M1109" t="s">
        <v>22</v>
      </c>
      <c r="N1109">
        <f>SUMIFS(Actuals!$F:$F,Actuals!$A:$A,$A1109,Actuals!$D:$D,$D1109,Actuals!$B:$B,EDATE($B1109,-12))</f>
        <v>55029</v>
      </c>
      <c r="O1109">
        <f>AVERAGE(SUMIFS(Actuals!$F:$F,Actuals!$A:$A,$A1109,Actuals!$D:$D,$D1109,Actuals!$B:$B,EOMONTH(DATE(2025,$C1109-1,1),0))/SUMIFS(Actuals!$F:$F,Actuals!$A:$A,$A1109,Actuals!$D:$D,$D1109,Actuals!$B:$B,EOMONTH(DATE(2024,$C1109-1,1),0)),
 SUMIFS(Actuals!$F:$F,Actuals!$A:$A,$A1109,Actuals!$D:$D,$D1109,Actuals!$B:$B,EOMONTH(DATE(2025,$C1109-2,1),0))/SUMIFS(Actuals!$F:$F,Actuals!$A:$A,$A1109,Actuals!$D:$D,$D1109,Actuals!$B:$B,EOMONTH(DATE(2024,$C1109-2,1),0)),
 SUMIFS(Actuals!$F:$F,Actuals!$A:$A,$A1109,Actuals!$D:$D,$D1109,Actuals!$B:$B,EOMONTH(DATE(2025,$C1109-3,1),0))/SUMIFS(Actuals!$F:$F,Actuals!$A:$A,$A1109,Actuals!$D:$D,$D1109,Actuals!$B:$B,EOMONTH(DATE(2024,$C1109-3,1),0))
)</f>
        <v>0.92016261319476422</v>
      </c>
      <c r="P1109" s="29">
        <f t="shared" si="102"/>
        <v>50635.628441494679</v>
      </c>
      <c r="Q1109" s="2">
        <f t="shared" si="103"/>
        <v>8.0301297548529603E-4</v>
      </c>
      <c r="R1109" s="29" t="str">
        <f t="shared" si="104"/>
        <v>1 train date (May-Aug)</v>
      </c>
      <c r="S1109" s="29">
        <f t="shared" si="105"/>
        <v>1.0018126307383399</v>
      </c>
      <c r="T1109" s="29">
        <f t="shared" si="106"/>
        <v>51533.949469455307</v>
      </c>
      <c r="U1109" s="2">
        <f t="shared" si="107"/>
        <v>1.8558147434633993E-2</v>
      </c>
    </row>
    <row r="1110" spans="1:21">
      <c r="A1110">
        <v>150</v>
      </c>
      <c r="B1110" s="1">
        <v>45961</v>
      </c>
      <c r="C1110">
        <v>6</v>
      </c>
      <c r="D1110">
        <v>8</v>
      </c>
      <c r="E1110" t="s">
        <v>7</v>
      </c>
      <c r="F1110" s="3">
        <v>51795.873380733028</v>
      </c>
      <c r="G1110" s="3">
        <v>50595</v>
      </c>
      <c r="H1110">
        <v>4</v>
      </c>
      <c r="I1110" s="3">
        <v>1200.8733807330282</v>
      </c>
      <c r="J1110" s="3">
        <v>1200.8733807330282</v>
      </c>
      <c r="K1110" s="2">
        <v>2.3735020866351E-2</v>
      </c>
      <c r="L1110" s="6">
        <v>2.3735020866351E-2</v>
      </c>
      <c r="M1110" t="s">
        <v>22</v>
      </c>
      <c r="N1110">
        <f>SUMIFS(Actuals!$F:$F,Actuals!$A:$A,$A1110,Actuals!$D:$D,$D1110,Actuals!$B:$B,EDATE($B1110,-12))</f>
        <v>55029</v>
      </c>
      <c r="O1110">
        <f>AVERAGE(SUMIFS(Actuals!$F:$F,Actuals!$A:$A,$A1110,Actuals!$D:$D,$D1110,Actuals!$B:$B,EOMONTH(DATE(2025,$C1110-1,1),0))/SUMIFS(Actuals!$F:$F,Actuals!$A:$A,$A1110,Actuals!$D:$D,$D1110,Actuals!$B:$B,EOMONTH(DATE(2024,$C1110-1,1),0)),
 SUMIFS(Actuals!$F:$F,Actuals!$A:$A,$A1110,Actuals!$D:$D,$D1110,Actuals!$B:$B,EOMONTH(DATE(2025,$C1110-2,1),0))/SUMIFS(Actuals!$F:$F,Actuals!$A:$A,$A1110,Actuals!$D:$D,$D1110,Actuals!$B:$B,EOMONTH(DATE(2024,$C1110-2,1),0)),
 SUMIFS(Actuals!$F:$F,Actuals!$A:$A,$A1110,Actuals!$D:$D,$D1110,Actuals!$B:$B,EOMONTH(DATE(2025,$C1110-3,1),0))/SUMIFS(Actuals!$F:$F,Actuals!$A:$A,$A1110,Actuals!$D:$D,$D1110,Actuals!$B:$B,EOMONTH(DATE(2024,$C1110-3,1),0))
)</f>
        <v>0.91318934112481864</v>
      </c>
      <c r="P1110" s="29">
        <f t="shared" si="102"/>
        <v>50251.896252757644</v>
      </c>
      <c r="Q1110" s="2">
        <f t="shared" si="103"/>
        <v>6.7813765637386282E-3</v>
      </c>
      <c r="R1110" s="29" t="str">
        <f t="shared" si="104"/>
        <v>1 train date (May-Aug)</v>
      </c>
      <c r="S1110" s="29">
        <f t="shared" si="105"/>
        <v>1.0018126307383399</v>
      </c>
      <c r="T1110" s="29">
        <f t="shared" si="106"/>
        <v>51889.760172942108</v>
      </c>
      <c r="U1110" s="2">
        <f t="shared" si="107"/>
        <v>2.5590674433088399E-2</v>
      </c>
    </row>
    <row r="1111" spans="1:21">
      <c r="A1111">
        <v>150</v>
      </c>
      <c r="B1111" s="1">
        <v>45961</v>
      </c>
      <c r="C1111">
        <v>7</v>
      </c>
      <c r="D1111">
        <v>8</v>
      </c>
      <c r="E1111" t="s">
        <v>7</v>
      </c>
      <c r="F1111" s="3">
        <v>52209.638304376422</v>
      </c>
      <c r="G1111" s="3">
        <v>50595</v>
      </c>
      <c r="H1111">
        <v>3</v>
      </c>
      <c r="I1111" s="3">
        <v>1614.6383043764217</v>
      </c>
      <c r="J1111" s="3">
        <v>1614.6383043764217</v>
      </c>
      <c r="K1111" s="2">
        <v>3.1913001371211003E-2</v>
      </c>
      <c r="L1111" s="6">
        <v>3.1913001371211003E-2</v>
      </c>
      <c r="M1111" t="s">
        <v>22</v>
      </c>
      <c r="N1111">
        <f>SUMIFS(Actuals!$F:$F,Actuals!$A:$A,$A1111,Actuals!$D:$D,$D1111,Actuals!$B:$B,EDATE($B1111,-12))</f>
        <v>55029</v>
      </c>
      <c r="O1111">
        <f>AVERAGE(SUMIFS(Actuals!$F:$F,Actuals!$A:$A,$A1111,Actuals!$D:$D,$D1111,Actuals!$B:$B,EOMONTH(DATE(2025,$C1111-1,1),0))/SUMIFS(Actuals!$F:$F,Actuals!$A:$A,$A1111,Actuals!$D:$D,$D1111,Actuals!$B:$B,EOMONTH(DATE(2024,$C1111-1,1),0)),
 SUMIFS(Actuals!$F:$F,Actuals!$A:$A,$A1111,Actuals!$D:$D,$D1111,Actuals!$B:$B,EOMONTH(DATE(2025,$C1111-2,1),0))/SUMIFS(Actuals!$F:$F,Actuals!$A:$A,$A1111,Actuals!$D:$D,$D1111,Actuals!$B:$B,EOMONTH(DATE(2024,$C1111-2,1),0)),
 SUMIFS(Actuals!$F:$F,Actuals!$A:$A,$A1111,Actuals!$D:$D,$D1111,Actuals!$B:$B,EOMONTH(DATE(2025,$C1111-3,1),0))/SUMIFS(Actuals!$F:$F,Actuals!$A:$A,$A1111,Actuals!$D:$D,$D1111,Actuals!$B:$B,EOMONTH(DATE(2024,$C1111-3,1),0))
)</f>
        <v>0.90961023262597351</v>
      </c>
      <c r="P1111" s="29">
        <f t="shared" si="102"/>
        <v>50054.941491174694</v>
      </c>
      <c r="Q1111" s="2">
        <f t="shared" si="103"/>
        <v>1.0674147817478139E-2</v>
      </c>
      <c r="R1111" s="29" t="str">
        <f t="shared" si="104"/>
        <v>1 train date (May-Aug)</v>
      </c>
      <c r="S1111" s="29">
        <f t="shared" si="105"/>
        <v>1.0018126307383399</v>
      </c>
      <c r="T1111" s="29">
        <f t="shared" si="106"/>
        <v>52304.275099604543</v>
      </c>
      <c r="U1111" s="2">
        <f t="shared" si="107"/>
        <v>3.3783478596789075E-2</v>
      </c>
    </row>
    <row r="1112" spans="1:21">
      <c r="A1112">
        <v>150</v>
      </c>
      <c r="B1112" s="1">
        <v>45961</v>
      </c>
      <c r="C1112">
        <v>8</v>
      </c>
      <c r="D1112">
        <v>8</v>
      </c>
      <c r="E1112" t="s">
        <v>7</v>
      </c>
      <c r="F1112" s="3">
        <v>50939.823309978623</v>
      </c>
      <c r="G1112" s="3">
        <v>50595</v>
      </c>
      <c r="H1112">
        <v>2</v>
      </c>
      <c r="I1112" s="3">
        <v>344.823309978623</v>
      </c>
      <c r="J1112" s="3">
        <v>344.823309978623</v>
      </c>
      <c r="K1112" s="2">
        <v>6.8153633754051398E-3</v>
      </c>
      <c r="L1112" s="6">
        <v>6.8153633754051398E-3</v>
      </c>
      <c r="M1112" t="s">
        <v>22</v>
      </c>
      <c r="N1112">
        <f>SUMIFS(Actuals!$F:$F,Actuals!$A:$A,$A1112,Actuals!$D:$D,$D1112,Actuals!$B:$B,EDATE($B1112,-12))</f>
        <v>55029</v>
      </c>
      <c r="O1112">
        <f>AVERAGE(SUMIFS(Actuals!$F:$F,Actuals!$A:$A,$A1112,Actuals!$D:$D,$D1112,Actuals!$B:$B,EOMONTH(DATE(2025,$C1112-1,1),0))/SUMIFS(Actuals!$F:$F,Actuals!$A:$A,$A1112,Actuals!$D:$D,$D1112,Actuals!$B:$B,EOMONTH(DATE(2024,$C1112-1,1),0)),
 SUMIFS(Actuals!$F:$F,Actuals!$A:$A,$A1112,Actuals!$D:$D,$D1112,Actuals!$B:$B,EOMONTH(DATE(2025,$C1112-2,1),0))/SUMIFS(Actuals!$F:$F,Actuals!$A:$A,$A1112,Actuals!$D:$D,$D1112,Actuals!$B:$B,EOMONTH(DATE(2024,$C1112-2,1),0)),
 SUMIFS(Actuals!$F:$F,Actuals!$A:$A,$A1112,Actuals!$D:$D,$D1112,Actuals!$B:$B,EOMONTH(DATE(2025,$C1112-3,1),0))/SUMIFS(Actuals!$F:$F,Actuals!$A:$A,$A1112,Actuals!$D:$D,$D1112,Actuals!$B:$B,EOMONTH(DATE(2024,$C1112-3,1),0))
)</f>
        <v>0.90703890009090549</v>
      </c>
      <c r="P1112" s="29">
        <f t="shared" si="102"/>
        <v>49913.443633102441</v>
      </c>
      <c r="Q1112" s="2">
        <f t="shared" si="103"/>
        <v>1.3470824526090705E-2</v>
      </c>
      <c r="R1112" s="29" t="str">
        <f t="shared" si="104"/>
        <v>1 train date (May-Aug)</v>
      </c>
      <c r="S1112" s="29">
        <f t="shared" si="105"/>
        <v>1.0018126307383399</v>
      </c>
      <c r="T1112" s="29">
        <f t="shared" si="106"/>
        <v>51032.158399515894</v>
      </c>
      <c r="U1112" s="2">
        <f t="shared" si="107"/>
        <v>8.6403478508922694E-3</v>
      </c>
    </row>
    <row r="1113" spans="1:21">
      <c r="A1113">
        <v>150</v>
      </c>
      <c r="B1113" s="1">
        <v>45961</v>
      </c>
      <c r="C1113">
        <v>9</v>
      </c>
      <c r="D1113">
        <v>8</v>
      </c>
      <c r="E1113" t="s">
        <v>7</v>
      </c>
      <c r="F1113" s="3">
        <v>51256.581846030313</v>
      </c>
      <c r="G1113" s="3">
        <v>50595</v>
      </c>
      <c r="H1113">
        <v>1</v>
      </c>
      <c r="I1113" s="3">
        <v>661.58184603031259</v>
      </c>
      <c r="J1113" s="3">
        <v>661.58184603031259</v>
      </c>
      <c r="K1113" s="2">
        <v>1.3076032138162099E-2</v>
      </c>
      <c r="L1113" s="6">
        <v>1.3076032138162099E-2</v>
      </c>
      <c r="M1113" t="s">
        <v>22</v>
      </c>
      <c r="N1113">
        <f>SUMIFS(Actuals!$F:$F,Actuals!$A:$A,$A1113,Actuals!$D:$D,$D1113,Actuals!$B:$B,EDATE($B1113,-12))</f>
        <v>55029</v>
      </c>
      <c r="O1113">
        <f>AVERAGE(SUMIFS(Actuals!$F:$F,Actuals!$A:$A,$A1113,Actuals!$D:$D,$D1113,Actuals!$B:$B,EOMONTH(DATE(2025,$C1113-1,1),0))/SUMIFS(Actuals!$F:$F,Actuals!$A:$A,$A1113,Actuals!$D:$D,$D1113,Actuals!$B:$B,EOMONTH(DATE(2024,$C1113-1,1),0)),
 SUMIFS(Actuals!$F:$F,Actuals!$A:$A,$A1113,Actuals!$D:$D,$D1113,Actuals!$B:$B,EOMONTH(DATE(2025,$C1113-2,1),0))/SUMIFS(Actuals!$F:$F,Actuals!$A:$A,$A1113,Actuals!$D:$D,$D1113,Actuals!$B:$B,EOMONTH(DATE(2024,$C1113-2,1),0)),
 SUMIFS(Actuals!$F:$F,Actuals!$A:$A,$A1113,Actuals!$D:$D,$D1113,Actuals!$B:$B,EOMONTH(DATE(2025,$C1113-3,1),0))/SUMIFS(Actuals!$F:$F,Actuals!$A:$A,$A1113,Actuals!$D:$D,$D1113,Actuals!$B:$B,EOMONTH(DATE(2024,$C1113-3,1),0))
)</f>
        <v>0.90815134415533538</v>
      </c>
      <c r="P1113" s="29">
        <f t="shared" si="102"/>
        <v>49974.660317523951</v>
      </c>
      <c r="Q1113" s="2">
        <f t="shared" si="103"/>
        <v>1.2260889069592832E-2</v>
      </c>
      <c r="R1113" s="29" t="str">
        <f t="shared" si="104"/>
        <v>2 Test data (Sep-Nov)</v>
      </c>
      <c r="S1113" s="29">
        <f t="shared" si="105"/>
        <v>1.0018126307383399</v>
      </c>
      <c r="T1113" s="29">
        <f t="shared" si="106"/>
        <v>51349.491101826665</v>
      </c>
      <c r="U1113" s="2">
        <f t="shared" si="107"/>
        <v>1.491236489429123E-2</v>
      </c>
    </row>
    <row r="1114" spans="1:21">
      <c r="A1114">
        <v>150</v>
      </c>
      <c r="B1114" s="1">
        <v>45961</v>
      </c>
      <c r="C1114">
        <v>10</v>
      </c>
      <c r="D1114">
        <v>8</v>
      </c>
      <c r="E1114" t="s">
        <v>7</v>
      </c>
      <c r="F1114" s="3">
        <v>50319.019973816277</v>
      </c>
      <c r="G1114" s="3">
        <v>50595</v>
      </c>
      <c r="H1114">
        <v>0</v>
      </c>
      <c r="I1114" s="3">
        <v>-275.98002618372266</v>
      </c>
      <c r="J1114" s="3">
        <v>275.98002618372266</v>
      </c>
      <c r="K1114" s="2">
        <v>5.4546897160534201E-3</v>
      </c>
      <c r="L1114" s="6">
        <v>-5.4546897160534201E-3</v>
      </c>
      <c r="M1114" t="s">
        <v>22</v>
      </c>
      <c r="N1114">
        <f>SUMIFS(Actuals!$F:$F,Actuals!$A:$A,$A1114,Actuals!$D:$D,$D1114,Actuals!$B:$B,EDATE($B1114,-12))</f>
        <v>55029</v>
      </c>
      <c r="O1114">
        <f>AVERAGE(SUMIFS(Actuals!$F:$F,Actuals!$A:$A,$A1114,Actuals!$D:$D,$D1114,Actuals!$B:$B,EOMONTH(DATE(2025,$C1114-1,1),0))/SUMIFS(Actuals!$F:$F,Actuals!$A:$A,$A1114,Actuals!$D:$D,$D1114,Actuals!$B:$B,EOMONTH(DATE(2024,$C1114-1,1),0)),
 SUMIFS(Actuals!$F:$F,Actuals!$A:$A,$A1114,Actuals!$D:$D,$D1114,Actuals!$B:$B,EOMONTH(DATE(2025,$C1114-2,1),0))/SUMIFS(Actuals!$F:$F,Actuals!$A:$A,$A1114,Actuals!$D:$D,$D1114,Actuals!$B:$B,EOMONTH(DATE(2024,$C1114-2,1),0)),
 SUMIFS(Actuals!$F:$F,Actuals!$A:$A,$A1114,Actuals!$D:$D,$D1114,Actuals!$B:$B,EOMONTH(DATE(2025,$C1114-3,1),0))/SUMIFS(Actuals!$F:$F,Actuals!$A:$A,$A1114,Actuals!$D:$D,$D1114,Actuals!$B:$B,EOMONTH(DATE(2024,$C1114-3,1),0))
)</f>
        <v>0.91081216113459229</v>
      </c>
      <c r="P1114" s="29">
        <f t="shared" si="102"/>
        <v>50121.082415075478</v>
      </c>
      <c r="Q1114" s="2">
        <f t="shared" si="103"/>
        <v>9.3668857579705909E-3</v>
      </c>
      <c r="R1114" s="29" t="str">
        <f t="shared" si="104"/>
        <v>2 Test data (Sep-Nov)</v>
      </c>
      <c r="S1114" s="29">
        <f t="shared" si="105"/>
        <v>1.0018126307383399</v>
      </c>
      <c r="T1114" s="29">
        <f t="shared" si="106"/>
        <v>50410.229776143955</v>
      </c>
      <c r="U1114" s="2">
        <f t="shared" si="107"/>
        <v>3.6519463159609654E-3</v>
      </c>
    </row>
    <row r="1115" spans="1:21">
      <c r="A1115">
        <v>150</v>
      </c>
      <c r="B1115" s="1">
        <v>45991</v>
      </c>
      <c r="C1115">
        <v>5</v>
      </c>
      <c r="D1115">
        <v>8</v>
      </c>
      <c r="E1115" t="s">
        <v>7</v>
      </c>
      <c r="F1115" s="3">
        <v>51219.750281425891</v>
      </c>
      <c r="G1115" s="3">
        <v>50298</v>
      </c>
      <c r="H1115">
        <v>6</v>
      </c>
      <c r="I1115" s="3">
        <v>921.75028142589144</v>
      </c>
      <c r="J1115" s="3">
        <v>921.75028142589144</v>
      </c>
      <c r="K1115" s="2">
        <v>1.8325783956139201E-2</v>
      </c>
      <c r="L1115" s="6">
        <v>1.8325783956139201E-2</v>
      </c>
      <c r="M1115" t="s">
        <v>22</v>
      </c>
      <c r="N1115">
        <f>SUMIFS(Actuals!$F:$F,Actuals!$A:$A,$A1115,Actuals!$D:$D,$D1115,Actuals!$B:$B,EDATE($B1115,-12))</f>
        <v>54933</v>
      </c>
      <c r="O1115">
        <f>AVERAGE(SUMIFS(Actuals!$F:$F,Actuals!$A:$A,$A1115,Actuals!$D:$D,$D1115,Actuals!$B:$B,EOMONTH(DATE(2025,$C1115-1,1),0))/SUMIFS(Actuals!$F:$F,Actuals!$A:$A,$A1115,Actuals!$D:$D,$D1115,Actuals!$B:$B,EOMONTH(DATE(2024,$C1115-1,1),0)),
 SUMIFS(Actuals!$F:$F,Actuals!$A:$A,$A1115,Actuals!$D:$D,$D1115,Actuals!$B:$B,EOMONTH(DATE(2025,$C1115-2,1),0))/SUMIFS(Actuals!$F:$F,Actuals!$A:$A,$A1115,Actuals!$D:$D,$D1115,Actuals!$B:$B,EOMONTH(DATE(2024,$C1115-2,1),0)),
 SUMIFS(Actuals!$F:$F,Actuals!$A:$A,$A1115,Actuals!$D:$D,$D1115,Actuals!$B:$B,EOMONTH(DATE(2025,$C1115-3,1),0))/SUMIFS(Actuals!$F:$F,Actuals!$A:$A,$A1115,Actuals!$D:$D,$D1115,Actuals!$B:$B,EOMONTH(DATE(2024,$C1115-3,1),0))
)</f>
        <v>0.92016261319476422</v>
      </c>
      <c r="P1115" s="29">
        <f t="shared" si="102"/>
        <v>50547.292830627986</v>
      </c>
      <c r="Q1115" s="2">
        <f t="shared" si="103"/>
        <v>4.9563169634575209E-3</v>
      </c>
      <c r="R1115" s="29" t="str">
        <f t="shared" si="104"/>
        <v>1 train date (May-Aug)</v>
      </c>
      <c r="S1115" s="29">
        <f t="shared" si="105"/>
        <v>1.0018126307383399</v>
      </c>
      <c r="T1115" s="29">
        <f t="shared" si="106"/>
        <v>51312.592775196099</v>
      </c>
      <c r="U1115" s="2">
        <f t="shared" si="107"/>
        <v>2.0171632573782235E-2</v>
      </c>
    </row>
    <row r="1116" spans="1:21">
      <c r="A1116">
        <v>150</v>
      </c>
      <c r="B1116" s="1">
        <v>45991</v>
      </c>
      <c r="C1116">
        <v>6</v>
      </c>
      <c r="D1116">
        <v>8</v>
      </c>
      <c r="E1116" t="s">
        <v>7</v>
      </c>
      <c r="F1116" s="3">
        <v>51633.963783826097</v>
      </c>
      <c r="G1116" s="3">
        <v>50298</v>
      </c>
      <c r="H1116">
        <v>5</v>
      </c>
      <c r="I1116" s="3">
        <v>1335.9637838260969</v>
      </c>
      <c r="J1116" s="3">
        <v>1335.9637838260969</v>
      </c>
      <c r="K1116" s="2">
        <v>2.6560972281722901E-2</v>
      </c>
      <c r="L1116" s="6">
        <v>2.6560972281722901E-2</v>
      </c>
      <c r="M1116" t="s">
        <v>22</v>
      </c>
      <c r="N1116">
        <f>SUMIFS(Actuals!$F:$F,Actuals!$A:$A,$A1116,Actuals!$D:$D,$D1116,Actuals!$B:$B,EDATE($B1116,-12))</f>
        <v>54933</v>
      </c>
      <c r="O1116">
        <f>AVERAGE(SUMIFS(Actuals!$F:$F,Actuals!$A:$A,$A1116,Actuals!$D:$D,$D1116,Actuals!$B:$B,EOMONTH(DATE(2025,$C1116-1,1),0))/SUMIFS(Actuals!$F:$F,Actuals!$A:$A,$A1116,Actuals!$D:$D,$D1116,Actuals!$B:$B,EOMONTH(DATE(2024,$C1116-1,1),0)),
 SUMIFS(Actuals!$F:$F,Actuals!$A:$A,$A1116,Actuals!$D:$D,$D1116,Actuals!$B:$B,EOMONTH(DATE(2025,$C1116-2,1),0))/SUMIFS(Actuals!$F:$F,Actuals!$A:$A,$A1116,Actuals!$D:$D,$D1116,Actuals!$B:$B,EOMONTH(DATE(2024,$C1116-2,1),0)),
 SUMIFS(Actuals!$F:$F,Actuals!$A:$A,$A1116,Actuals!$D:$D,$D1116,Actuals!$B:$B,EOMONTH(DATE(2025,$C1116-3,1),0))/SUMIFS(Actuals!$F:$F,Actuals!$A:$A,$A1116,Actuals!$D:$D,$D1116,Actuals!$B:$B,EOMONTH(DATE(2024,$C1116-3,1),0))
)</f>
        <v>0.91318934112481864</v>
      </c>
      <c r="P1116" s="29">
        <f t="shared" si="102"/>
        <v>50164.230076009662</v>
      </c>
      <c r="Q1116" s="2">
        <f t="shared" si="103"/>
        <v>2.6595475762522902E-3</v>
      </c>
      <c r="R1116" s="29" t="str">
        <f t="shared" si="104"/>
        <v>1 train date (May-Aug)</v>
      </c>
      <c r="S1116" s="29">
        <f t="shared" si="105"/>
        <v>1.0018126307383399</v>
      </c>
      <c r="T1116" s="29">
        <f t="shared" si="106"/>
        <v>51727.557093722993</v>
      </c>
      <c r="U1116" s="2">
        <f t="shared" si="107"/>
        <v>2.8421748254860893E-2</v>
      </c>
    </row>
    <row r="1117" spans="1:21">
      <c r="A1117">
        <v>150</v>
      </c>
      <c r="B1117" s="1">
        <v>45991</v>
      </c>
      <c r="C1117">
        <v>7</v>
      </c>
      <c r="D1117">
        <v>8</v>
      </c>
      <c r="E1117" t="s">
        <v>7</v>
      </c>
      <c r="F1117" s="3">
        <v>52157.428666072054</v>
      </c>
      <c r="G1117" s="3">
        <v>50298</v>
      </c>
      <c r="H1117">
        <v>4</v>
      </c>
      <c r="I1117" s="3">
        <v>1859.4286660720536</v>
      </c>
      <c r="J1117" s="3">
        <v>1859.4286660720536</v>
      </c>
      <c r="K1117" s="2">
        <v>3.69682425955715E-2</v>
      </c>
      <c r="L1117" s="6">
        <v>3.69682425955715E-2</v>
      </c>
      <c r="M1117" t="s">
        <v>22</v>
      </c>
      <c r="N1117">
        <f>SUMIFS(Actuals!$F:$F,Actuals!$A:$A,$A1117,Actuals!$D:$D,$D1117,Actuals!$B:$B,EDATE($B1117,-12))</f>
        <v>54933</v>
      </c>
      <c r="O1117">
        <f>AVERAGE(SUMIFS(Actuals!$F:$F,Actuals!$A:$A,$A1117,Actuals!$D:$D,$D1117,Actuals!$B:$B,EOMONTH(DATE(2025,$C1117-1,1),0))/SUMIFS(Actuals!$F:$F,Actuals!$A:$A,$A1117,Actuals!$D:$D,$D1117,Actuals!$B:$B,EOMONTH(DATE(2024,$C1117-1,1),0)),
 SUMIFS(Actuals!$F:$F,Actuals!$A:$A,$A1117,Actuals!$D:$D,$D1117,Actuals!$B:$B,EOMONTH(DATE(2025,$C1117-2,1),0))/SUMIFS(Actuals!$F:$F,Actuals!$A:$A,$A1117,Actuals!$D:$D,$D1117,Actuals!$B:$B,EOMONTH(DATE(2024,$C1117-2,1),0)),
 SUMIFS(Actuals!$F:$F,Actuals!$A:$A,$A1117,Actuals!$D:$D,$D1117,Actuals!$B:$B,EOMONTH(DATE(2025,$C1117-3,1),0))/SUMIFS(Actuals!$F:$F,Actuals!$A:$A,$A1117,Actuals!$D:$D,$D1117,Actuals!$B:$B,EOMONTH(DATE(2024,$C1117-3,1),0))
)</f>
        <v>0.90961023262597351</v>
      </c>
      <c r="P1117" s="29">
        <f t="shared" si="102"/>
        <v>49967.618908842604</v>
      </c>
      <c r="Q1117" s="2">
        <f t="shared" si="103"/>
        <v>6.5684737197780514E-3</v>
      </c>
      <c r="R1117" s="29" t="str">
        <f t="shared" si="104"/>
        <v>1 train date (May-Aug)</v>
      </c>
      <c r="S1117" s="29">
        <f t="shared" si="105"/>
        <v>1.0018126307383399</v>
      </c>
      <c r="T1117" s="29">
        <f t="shared" si="106"/>
        <v>52251.970824504948</v>
      </c>
      <c r="U1117" s="2">
        <f t="shared" si="107"/>
        <v>3.8847883106782534E-2</v>
      </c>
    </row>
    <row r="1118" spans="1:21">
      <c r="A1118">
        <v>150</v>
      </c>
      <c r="B1118" s="1">
        <v>45991</v>
      </c>
      <c r="C1118">
        <v>8</v>
      </c>
      <c r="D1118">
        <v>8</v>
      </c>
      <c r="E1118" t="s">
        <v>7</v>
      </c>
      <c r="F1118" s="3">
        <v>50604.859766807269</v>
      </c>
      <c r="G1118" s="3">
        <v>50298</v>
      </c>
      <c r="H1118">
        <v>3</v>
      </c>
      <c r="I1118" s="3">
        <v>306.8597668072689</v>
      </c>
      <c r="J1118" s="3">
        <v>306.8597668072689</v>
      </c>
      <c r="K1118" s="2">
        <v>6.1008343633398698E-3</v>
      </c>
      <c r="L1118" s="6">
        <v>6.1008343633398698E-3</v>
      </c>
      <c r="M1118" t="s">
        <v>22</v>
      </c>
      <c r="N1118">
        <f>SUMIFS(Actuals!$F:$F,Actuals!$A:$A,$A1118,Actuals!$D:$D,$D1118,Actuals!$B:$B,EDATE($B1118,-12))</f>
        <v>54933</v>
      </c>
      <c r="O1118">
        <f>AVERAGE(SUMIFS(Actuals!$F:$F,Actuals!$A:$A,$A1118,Actuals!$D:$D,$D1118,Actuals!$B:$B,EOMONTH(DATE(2025,$C1118-1,1),0))/SUMIFS(Actuals!$F:$F,Actuals!$A:$A,$A1118,Actuals!$D:$D,$D1118,Actuals!$B:$B,EOMONTH(DATE(2024,$C1118-1,1),0)),
 SUMIFS(Actuals!$F:$F,Actuals!$A:$A,$A1118,Actuals!$D:$D,$D1118,Actuals!$B:$B,EOMONTH(DATE(2025,$C1118-2,1),0))/SUMIFS(Actuals!$F:$F,Actuals!$A:$A,$A1118,Actuals!$D:$D,$D1118,Actuals!$B:$B,EOMONTH(DATE(2024,$C1118-2,1),0)),
 SUMIFS(Actuals!$F:$F,Actuals!$A:$A,$A1118,Actuals!$D:$D,$D1118,Actuals!$B:$B,EOMONTH(DATE(2025,$C1118-3,1),0))/SUMIFS(Actuals!$F:$F,Actuals!$A:$A,$A1118,Actuals!$D:$D,$D1118,Actuals!$B:$B,EOMONTH(DATE(2024,$C1118-3,1),0))
)</f>
        <v>0.90703890009090549</v>
      </c>
      <c r="P1118" s="29">
        <f t="shared" si="102"/>
        <v>49826.367898693708</v>
      </c>
      <c r="Q1118" s="2">
        <f t="shared" si="103"/>
        <v>9.3767565570458383E-3</v>
      </c>
      <c r="R1118" s="29" t="str">
        <f t="shared" si="104"/>
        <v>1 train date (May-Aug)</v>
      </c>
      <c r="S1118" s="29">
        <f t="shared" si="105"/>
        <v>1.0018126307383399</v>
      </c>
      <c r="T1118" s="29">
        <f t="shared" si="106"/>
        <v>50696.587691129964</v>
      </c>
      <c r="U1118" s="2">
        <f t="shared" si="107"/>
        <v>7.9245236615762809E-3</v>
      </c>
    </row>
    <row r="1119" spans="1:21">
      <c r="A1119">
        <v>150</v>
      </c>
      <c r="B1119" s="1">
        <v>45991</v>
      </c>
      <c r="C1119">
        <v>9</v>
      </c>
      <c r="D1119">
        <v>8</v>
      </c>
      <c r="E1119" t="s">
        <v>7</v>
      </c>
      <c r="F1119" s="3">
        <v>50946.958512341851</v>
      </c>
      <c r="G1119" s="3">
        <v>50298</v>
      </c>
      <c r="H1119">
        <v>2</v>
      </c>
      <c r="I1119" s="3">
        <v>648.95851234185102</v>
      </c>
      <c r="J1119" s="3">
        <v>648.95851234185102</v>
      </c>
      <c r="K1119" s="2">
        <v>1.29022727015359E-2</v>
      </c>
      <c r="L1119" s="6">
        <v>1.29022727015359E-2</v>
      </c>
      <c r="M1119" t="s">
        <v>22</v>
      </c>
      <c r="N1119">
        <f>SUMIFS(Actuals!$F:$F,Actuals!$A:$A,$A1119,Actuals!$D:$D,$D1119,Actuals!$B:$B,EDATE($B1119,-12))</f>
        <v>54933</v>
      </c>
      <c r="O1119">
        <f>AVERAGE(SUMIFS(Actuals!$F:$F,Actuals!$A:$A,$A1119,Actuals!$D:$D,$D1119,Actuals!$B:$B,EOMONTH(DATE(2025,$C1119-1,1),0))/SUMIFS(Actuals!$F:$F,Actuals!$A:$A,$A1119,Actuals!$D:$D,$D1119,Actuals!$B:$B,EOMONTH(DATE(2024,$C1119-1,1),0)),
 SUMIFS(Actuals!$F:$F,Actuals!$A:$A,$A1119,Actuals!$D:$D,$D1119,Actuals!$B:$B,EOMONTH(DATE(2025,$C1119-2,1),0))/SUMIFS(Actuals!$F:$F,Actuals!$A:$A,$A1119,Actuals!$D:$D,$D1119,Actuals!$B:$B,EOMONTH(DATE(2024,$C1119-2,1),0)),
 SUMIFS(Actuals!$F:$F,Actuals!$A:$A,$A1119,Actuals!$D:$D,$D1119,Actuals!$B:$B,EOMONTH(DATE(2025,$C1119-3,1),0))/SUMIFS(Actuals!$F:$F,Actuals!$A:$A,$A1119,Actuals!$D:$D,$D1119,Actuals!$B:$B,EOMONTH(DATE(2024,$C1119-3,1),0))
)</f>
        <v>0.90815134415533538</v>
      </c>
      <c r="P1119" s="29">
        <f t="shared" si="102"/>
        <v>49887.477788485041</v>
      </c>
      <c r="Q1119" s="2">
        <f t="shared" si="103"/>
        <v>8.1617999028780284E-3</v>
      </c>
      <c r="R1119" s="29" t="str">
        <f t="shared" si="104"/>
        <v>2 Test data (Sep-Nov)</v>
      </c>
      <c r="S1119" s="29">
        <f t="shared" si="105"/>
        <v>1.0018126307383399</v>
      </c>
      <c r="T1119" s="29">
        <f t="shared" si="106"/>
        <v>51039.306535366253</v>
      </c>
      <c r="U1119" s="2">
        <f t="shared" si="107"/>
        <v>1.4738290495969088E-2</v>
      </c>
    </row>
    <row r="1120" spans="1:21">
      <c r="A1120">
        <v>150</v>
      </c>
      <c r="B1120" s="1">
        <v>45991</v>
      </c>
      <c r="C1120">
        <v>10</v>
      </c>
      <c r="D1120">
        <v>8</v>
      </c>
      <c r="E1120" t="s">
        <v>7</v>
      </c>
      <c r="F1120" s="3">
        <v>49746.69006331206</v>
      </c>
      <c r="G1120" s="3">
        <v>50298</v>
      </c>
      <c r="H1120">
        <v>1</v>
      </c>
      <c r="I1120" s="3">
        <v>-551.30993668793963</v>
      </c>
      <c r="J1120" s="3">
        <v>551.30993668793963</v>
      </c>
      <c r="K1120" s="2">
        <v>1.0960871937014199E-2</v>
      </c>
      <c r="L1120" s="6">
        <v>-1.0960871937014199E-2</v>
      </c>
      <c r="M1120" t="s">
        <v>22</v>
      </c>
      <c r="N1120">
        <f>SUMIFS(Actuals!$F:$F,Actuals!$A:$A,$A1120,Actuals!$D:$D,$D1120,Actuals!$B:$B,EDATE($B1120,-12))</f>
        <v>54933</v>
      </c>
      <c r="O1120">
        <f>AVERAGE(SUMIFS(Actuals!$F:$F,Actuals!$A:$A,$A1120,Actuals!$D:$D,$D1120,Actuals!$B:$B,EOMONTH(DATE(2025,$C1120-1,1),0))/SUMIFS(Actuals!$F:$F,Actuals!$A:$A,$A1120,Actuals!$D:$D,$D1120,Actuals!$B:$B,EOMONTH(DATE(2024,$C1120-1,1),0)),
 SUMIFS(Actuals!$F:$F,Actuals!$A:$A,$A1120,Actuals!$D:$D,$D1120,Actuals!$B:$B,EOMONTH(DATE(2025,$C1120-2,1),0))/SUMIFS(Actuals!$F:$F,Actuals!$A:$A,$A1120,Actuals!$D:$D,$D1120,Actuals!$B:$B,EOMONTH(DATE(2024,$C1120-2,1),0)),
 SUMIFS(Actuals!$F:$F,Actuals!$A:$A,$A1120,Actuals!$D:$D,$D1120,Actuals!$B:$B,EOMONTH(DATE(2025,$C1120-3,1),0))/SUMIFS(Actuals!$F:$F,Actuals!$A:$A,$A1120,Actuals!$D:$D,$D1120,Actuals!$B:$B,EOMONTH(DATE(2024,$C1120-3,1),0))
)</f>
        <v>0.91081216113459229</v>
      </c>
      <c r="P1120" s="29">
        <f t="shared" si="102"/>
        <v>50033.644447606559</v>
      </c>
      <c r="Q1120" s="2">
        <f t="shared" si="103"/>
        <v>5.2557865599713914E-3</v>
      </c>
      <c r="R1120" s="29" t="str">
        <f t="shared" si="104"/>
        <v>2 Test data (Sep-Nov)</v>
      </c>
      <c r="S1120" s="29">
        <f t="shared" si="105"/>
        <v>1.0018126307383399</v>
      </c>
      <c r="T1120" s="29">
        <f t="shared" si="106"/>
        <v>49836.862442851489</v>
      </c>
      <c r="U1120" s="2">
        <f t="shared" si="107"/>
        <v>9.1681092120663131E-3</v>
      </c>
    </row>
    <row r="1121" spans="1:21">
      <c r="A1121">
        <v>150</v>
      </c>
      <c r="B1121" s="1">
        <v>45991</v>
      </c>
      <c r="C1121">
        <v>11</v>
      </c>
      <c r="D1121">
        <v>8</v>
      </c>
      <c r="E1121" t="s">
        <v>7</v>
      </c>
      <c r="F1121" s="3">
        <v>50227.829395531873</v>
      </c>
      <c r="G1121" s="3">
        <v>50298</v>
      </c>
      <c r="H1121">
        <v>0</v>
      </c>
      <c r="I1121" s="3">
        <v>-70.170604468126839</v>
      </c>
      <c r="J1121" s="3">
        <v>70.170604468126839</v>
      </c>
      <c r="K1121" s="2">
        <v>1.3950973093985199E-3</v>
      </c>
      <c r="L1121" s="6">
        <v>-1.3950973093985199E-3</v>
      </c>
      <c r="M1121" t="s">
        <v>22</v>
      </c>
      <c r="N1121">
        <f>SUMIFS(Actuals!$F:$F,Actuals!$A:$A,$A1121,Actuals!$D:$D,$D1121,Actuals!$B:$B,EDATE($B1121,-12))</f>
        <v>54933</v>
      </c>
      <c r="O1121">
        <f>AVERAGE(SUMIFS(Actuals!$F:$F,Actuals!$A:$A,$A1121,Actuals!$D:$D,$D1121,Actuals!$B:$B,EOMONTH(DATE(2025,$C1121-1,1),0))/SUMIFS(Actuals!$F:$F,Actuals!$A:$A,$A1121,Actuals!$D:$D,$D1121,Actuals!$B:$B,EOMONTH(DATE(2024,$C1121-1,1),0)),
 SUMIFS(Actuals!$F:$F,Actuals!$A:$A,$A1121,Actuals!$D:$D,$D1121,Actuals!$B:$B,EOMONTH(DATE(2025,$C1121-2,1),0))/SUMIFS(Actuals!$F:$F,Actuals!$A:$A,$A1121,Actuals!$D:$D,$D1121,Actuals!$B:$B,EOMONTH(DATE(2024,$C1121-2,1),0)),
 SUMIFS(Actuals!$F:$F,Actuals!$A:$A,$A1121,Actuals!$D:$D,$D1121,Actuals!$B:$B,EOMONTH(DATE(2025,$C1121-3,1),0))/SUMIFS(Actuals!$F:$F,Actuals!$A:$A,$A1121,Actuals!$D:$D,$D1121,Actuals!$B:$B,EOMONTH(DATE(2024,$C1121-3,1),0))
)</f>
        <v>0.91513492870524393</v>
      </c>
      <c r="P1121" s="29">
        <f t="shared" si="102"/>
        <v>50271.107038565162</v>
      </c>
      <c r="Q1121" s="2">
        <f t="shared" si="103"/>
        <v>5.3467258011925074E-4</v>
      </c>
      <c r="R1121" s="29" t="str">
        <f t="shared" si="104"/>
        <v>2 Test data (Sep-Nov)</v>
      </c>
      <c r="S1121" s="29">
        <f t="shared" si="105"/>
        <v>1.0018126307383399</v>
      </c>
      <c r="T1121" s="29">
        <f t="shared" si="106"/>
        <v>50318.873903014312</v>
      </c>
      <c r="U1121" s="2">
        <f t="shared" si="107"/>
        <v>4.1500463267548428E-4</v>
      </c>
    </row>
    <row r="1122" spans="1:21">
      <c r="A1122">
        <v>2370</v>
      </c>
      <c r="B1122" s="1">
        <v>45808</v>
      </c>
      <c r="C1122">
        <v>5</v>
      </c>
      <c r="D1122">
        <v>8</v>
      </c>
      <c r="E1122" t="s">
        <v>7</v>
      </c>
      <c r="F1122" s="3">
        <v>627</v>
      </c>
      <c r="G1122" s="3">
        <v>510</v>
      </c>
      <c r="H1122">
        <v>0</v>
      </c>
      <c r="I1122" s="3">
        <v>117</v>
      </c>
      <c r="J1122" s="3">
        <v>117</v>
      </c>
      <c r="K1122" s="2">
        <v>0.22941176470588201</v>
      </c>
      <c r="L1122" s="6">
        <v>0.22941176470588201</v>
      </c>
      <c r="M1122" t="s">
        <v>26</v>
      </c>
      <c r="N1122">
        <f>SUMIFS(Actuals!$F:$F,Actuals!$A:$A,$A1122,Actuals!$D:$D,$D1122,Actuals!$B:$B,EDATE($B1122,-12))</f>
        <v>303</v>
      </c>
      <c r="O1122">
        <f>AVERAGE(SUMIFS(Actuals!$F:$F,Actuals!$A:$A,$A1122,Actuals!$D:$D,$D1122,Actuals!$B:$B,EOMONTH(DATE(2025,$C1122-1,1),0))/SUMIFS(Actuals!$F:$F,Actuals!$A:$A,$A1122,Actuals!$D:$D,$D1122,Actuals!$B:$B,EOMONTH(DATE(2024,$C1122-1,1),0)),
 SUMIFS(Actuals!$F:$F,Actuals!$A:$A,$A1122,Actuals!$D:$D,$D1122,Actuals!$B:$B,EOMONTH(DATE(2025,$C1122-2,1),0))/SUMIFS(Actuals!$F:$F,Actuals!$A:$A,$A1122,Actuals!$D:$D,$D1122,Actuals!$B:$B,EOMONTH(DATE(2024,$C1122-2,1),0)),
 SUMIFS(Actuals!$F:$F,Actuals!$A:$A,$A1122,Actuals!$D:$D,$D1122,Actuals!$B:$B,EOMONTH(DATE(2025,$C1122-3,1),0))/SUMIFS(Actuals!$F:$F,Actuals!$A:$A,$A1122,Actuals!$D:$D,$D1122,Actuals!$B:$B,EOMONTH(DATE(2024,$C1122-3,1),0))
)</f>
        <v>1.2764123568152268</v>
      </c>
      <c r="P1122" s="29">
        <f t="shared" si="102"/>
        <v>386.75294411501375</v>
      </c>
      <c r="Q1122" s="2">
        <f t="shared" si="103"/>
        <v>0.24166089389212991</v>
      </c>
      <c r="R1122" s="29" t="str">
        <f t="shared" si="104"/>
        <v>1 train date (May-Aug)</v>
      </c>
      <c r="S1122" s="29">
        <f t="shared" si="105"/>
        <v>1.1836764017367896</v>
      </c>
      <c r="T1122" s="29">
        <f t="shared" si="106"/>
        <v>742.16510388896711</v>
      </c>
      <c r="U1122" s="2">
        <f t="shared" si="107"/>
        <v>0.4552256938999355</v>
      </c>
    </row>
    <row r="1123" spans="1:21">
      <c r="A1123">
        <v>2370</v>
      </c>
      <c r="B1123" s="1">
        <v>45838</v>
      </c>
      <c r="C1123">
        <v>5</v>
      </c>
      <c r="D1123">
        <v>8</v>
      </c>
      <c r="E1123" t="s">
        <v>7</v>
      </c>
      <c r="F1123" s="3">
        <v>623.86500000000001</v>
      </c>
      <c r="G1123" s="3">
        <v>543</v>
      </c>
      <c r="H1123">
        <v>1</v>
      </c>
      <c r="I1123" s="3">
        <v>80.865000000000009</v>
      </c>
      <c r="J1123" s="3">
        <v>80.865000000000009</v>
      </c>
      <c r="K1123" s="2">
        <v>0.14892265193370199</v>
      </c>
      <c r="L1123" s="6">
        <v>0.14892265193370199</v>
      </c>
      <c r="M1123" t="s">
        <v>26</v>
      </c>
      <c r="N1123">
        <f>SUMIFS(Actuals!$F:$F,Actuals!$A:$A,$A1123,Actuals!$D:$D,$D1123,Actuals!$B:$B,EDATE($B1123,-12))</f>
        <v>681</v>
      </c>
      <c r="O1123">
        <f>AVERAGE(SUMIFS(Actuals!$F:$F,Actuals!$A:$A,$A1123,Actuals!$D:$D,$D1123,Actuals!$B:$B,EOMONTH(DATE(2025,$C1123-1,1),0))/SUMIFS(Actuals!$F:$F,Actuals!$A:$A,$A1123,Actuals!$D:$D,$D1123,Actuals!$B:$B,EOMONTH(DATE(2024,$C1123-1,1),0)),
 SUMIFS(Actuals!$F:$F,Actuals!$A:$A,$A1123,Actuals!$D:$D,$D1123,Actuals!$B:$B,EOMONTH(DATE(2025,$C1123-2,1),0))/SUMIFS(Actuals!$F:$F,Actuals!$A:$A,$A1123,Actuals!$D:$D,$D1123,Actuals!$B:$B,EOMONTH(DATE(2024,$C1123-2,1),0)),
 SUMIFS(Actuals!$F:$F,Actuals!$A:$A,$A1123,Actuals!$D:$D,$D1123,Actuals!$B:$B,EOMONTH(DATE(2025,$C1123-3,1),0))/SUMIFS(Actuals!$F:$F,Actuals!$A:$A,$A1123,Actuals!$D:$D,$D1123,Actuals!$B:$B,EOMONTH(DATE(2024,$C1123-3,1),0))
)</f>
        <v>1.2764123568152268</v>
      </c>
      <c r="P1123" s="29">
        <f t="shared" si="102"/>
        <v>869.23681499116947</v>
      </c>
      <c r="Q1123" s="2">
        <f t="shared" si="103"/>
        <v>0.60080444749754969</v>
      </c>
      <c r="R1123" s="29" t="str">
        <f t="shared" si="104"/>
        <v>1 train date (May-Aug)</v>
      </c>
      <c r="S1123" s="29">
        <f t="shared" si="105"/>
        <v>1.1836764017367896</v>
      </c>
      <c r="T1123" s="29">
        <f t="shared" si="106"/>
        <v>738.45427836952229</v>
      </c>
      <c r="U1123" s="2">
        <f t="shared" si="107"/>
        <v>0.359952630514774</v>
      </c>
    </row>
    <row r="1124" spans="1:21">
      <c r="A1124">
        <v>2370</v>
      </c>
      <c r="B1124" s="1">
        <v>45838</v>
      </c>
      <c r="C1124">
        <v>6</v>
      </c>
      <c r="D1124">
        <v>8</v>
      </c>
      <c r="E1124" t="s">
        <v>7</v>
      </c>
      <c r="F1124" s="3">
        <v>623.86500000000001</v>
      </c>
      <c r="G1124" s="3">
        <v>543</v>
      </c>
      <c r="H1124">
        <v>0</v>
      </c>
      <c r="I1124" s="3">
        <v>80.865000000000009</v>
      </c>
      <c r="J1124" s="3">
        <v>80.865000000000009</v>
      </c>
      <c r="K1124" s="2">
        <v>0.14892265193370199</v>
      </c>
      <c r="L1124" s="6">
        <v>0.14892265193370199</v>
      </c>
      <c r="M1124" t="s">
        <v>26</v>
      </c>
      <c r="N1124">
        <f>SUMIFS(Actuals!$F:$F,Actuals!$A:$A,$A1124,Actuals!$D:$D,$D1124,Actuals!$B:$B,EDATE($B1124,-12))</f>
        <v>681</v>
      </c>
      <c r="O1124">
        <f>AVERAGE(SUMIFS(Actuals!$F:$F,Actuals!$A:$A,$A1124,Actuals!$D:$D,$D1124,Actuals!$B:$B,EOMONTH(DATE(2025,$C1124-1,1),0))/SUMIFS(Actuals!$F:$F,Actuals!$A:$A,$A1124,Actuals!$D:$D,$D1124,Actuals!$B:$B,EOMONTH(DATE(2024,$C1124-1,1),0)),
 SUMIFS(Actuals!$F:$F,Actuals!$A:$A,$A1124,Actuals!$D:$D,$D1124,Actuals!$B:$B,EOMONTH(DATE(2025,$C1124-2,1),0))/SUMIFS(Actuals!$F:$F,Actuals!$A:$A,$A1124,Actuals!$D:$D,$D1124,Actuals!$B:$B,EOMONTH(DATE(2024,$C1124-2,1),0)),
 SUMIFS(Actuals!$F:$F,Actuals!$A:$A,$A1124,Actuals!$D:$D,$D1124,Actuals!$B:$B,EOMONTH(DATE(2025,$C1124-3,1),0))/SUMIFS(Actuals!$F:$F,Actuals!$A:$A,$A1124,Actuals!$D:$D,$D1124,Actuals!$B:$B,EOMONTH(DATE(2024,$C1124-3,1),0))
)</f>
        <v>1.4102238803824443</v>
      </c>
      <c r="P1124" s="29">
        <f t="shared" si="102"/>
        <v>960.36246254044454</v>
      </c>
      <c r="Q1124" s="2">
        <f t="shared" si="103"/>
        <v>0.7686233195956621</v>
      </c>
      <c r="R1124" s="29" t="str">
        <f t="shared" si="104"/>
        <v>1 train date (May-Aug)</v>
      </c>
      <c r="S1124" s="29">
        <f t="shared" si="105"/>
        <v>1.1836764017367896</v>
      </c>
      <c r="T1124" s="29">
        <f t="shared" si="106"/>
        <v>738.45427836952229</v>
      </c>
      <c r="U1124" s="2">
        <f t="shared" si="107"/>
        <v>0.359952630514774</v>
      </c>
    </row>
    <row r="1125" spans="1:21">
      <c r="A1125">
        <v>2370</v>
      </c>
      <c r="B1125" s="1">
        <v>45869</v>
      </c>
      <c r="C1125">
        <v>5</v>
      </c>
      <c r="D1125">
        <v>8</v>
      </c>
      <c r="E1125" t="s">
        <v>7</v>
      </c>
      <c r="F1125" s="3">
        <v>620.74567500000012</v>
      </c>
      <c r="G1125" s="3">
        <v>642</v>
      </c>
      <c r="H1125">
        <v>2</v>
      </c>
      <c r="I1125" s="3">
        <v>-21.254324999999881</v>
      </c>
      <c r="J1125" s="3">
        <v>21.254324999999881</v>
      </c>
      <c r="K1125" s="2">
        <v>3.3106425233644703E-2</v>
      </c>
      <c r="L1125" s="6">
        <v>-3.3106425233644703E-2</v>
      </c>
      <c r="M1125" t="s">
        <v>26</v>
      </c>
      <c r="N1125">
        <f>SUMIFS(Actuals!$F:$F,Actuals!$A:$A,$A1125,Actuals!$D:$D,$D1125,Actuals!$B:$B,EDATE($B1125,-12))</f>
        <v>648</v>
      </c>
      <c r="O1125">
        <f>AVERAGE(SUMIFS(Actuals!$F:$F,Actuals!$A:$A,$A1125,Actuals!$D:$D,$D1125,Actuals!$B:$B,EOMONTH(DATE(2025,$C1125-1,1),0))/SUMIFS(Actuals!$F:$F,Actuals!$A:$A,$A1125,Actuals!$D:$D,$D1125,Actuals!$B:$B,EOMONTH(DATE(2024,$C1125-1,1),0)),
 SUMIFS(Actuals!$F:$F,Actuals!$A:$A,$A1125,Actuals!$D:$D,$D1125,Actuals!$B:$B,EOMONTH(DATE(2025,$C1125-2,1),0))/SUMIFS(Actuals!$F:$F,Actuals!$A:$A,$A1125,Actuals!$D:$D,$D1125,Actuals!$B:$B,EOMONTH(DATE(2024,$C1125-2,1),0)),
 SUMIFS(Actuals!$F:$F,Actuals!$A:$A,$A1125,Actuals!$D:$D,$D1125,Actuals!$B:$B,EOMONTH(DATE(2025,$C1125-3,1),0))/SUMIFS(Actuals!$F:$F,Actuals!$A:$A,$A1125,Actuals!$D:$D,$D1125,Actuals!$B:$B,EOMONTH(DATE(2024,$C1125-3,1),0))
)</f>
        <v>1.2764123568152268</v>
      </c>
      <c r="P1125" s="29">
        <f t="shared" si="102"/>
        <v>827.11520721626698</v>
      </c>
      <c r="Q1125" s="2">
        <f t="shared" si="103"/>
        <v>0.28834144426209812</v>
      </c>
      <c r="R1125" s="29" t="str">
        <f t="shared" si="104"/>
        <v>1 train date (May-Aug)</v>
      </c>
      <c r="S1125" s="29">
        <f t="shared" si="105"/>
        <v>1.1836764017367896</v>
      </c>
      <c r="T1125" s="29">
        <f t="shared" si="106"/>
        <v>734.76200697767479</v>
      </c>
      <c r="U1125" s="2">
        <f t="shared" si="107"/>
        <v>0.14448910744186103</v>
      </c>
    </row>
    <row r="1126" spans="1:21">
      <c r="A1126">
        <v>2370</v>
      </c>
      <c r="B1126" s="1">
        <v>45869</v>
      </c>
      <c r="C1126">
        <v>6</v>
      </c>
      <c r="D1126">
        <v>8</v>
      </c>
      <c r="E1126" t="s">
        <v>7</v>
      </c>
      <c r="F1126" s="3">
        <v>620.74567500000012</v>
      </c>
      <c r="G1126" s="3">
        <v>642</v>
      </c>
      <c r="H1126">
        <v>1</v>
      </c>
      <c r="I1126" s="3">
        <v>-21.254324999999881</v>
      </c>
      <c r="J1126" s="3">
        <v>21.254324999999881</v>
      </c>
      <c r="K1126" s="2">
        <v>3.3106425233644703E-2</v>
      </c>
      <c r="L1126" s="6">
        <v>-3.3106425233644703E-2</v>
      </c>
      <c r="M1126" t="s">
        <v>26</v>
      </c>
      <c r="N1126">
        <f>SUMIFS(Actuals!$F:$F,Actuals!$A:$A,$A1126,Actuals!$D:$D,$D1126,Actuals!$B:$B,EDATE($B1126,-12))</f>
        <v>648</v>
      </c>
      <c r="O1126">
        <f>AVERAGE(SUMIFS(Actuals!$F:$F,Actuals!$A:$A,$A1126,Actuals!$D:$D,$D1126,Actuals!$B:$B,EOMONTH(DATE(2025,$C1126-1,1),0))/SUMIFS(Actuals!$F:$F,Actuals!$A:$A,$A1126,Actuals!$D:$D,$D1126,Actuals!$B:$B,EOMONTH(DATE(2024,$C1126-1,1),0)),
 SUMIFS(Actuals!$F:$F,Actuals!$A:$A,$A1126,Actuals!$D:$D,$D1126,Actuals!$B:$B,EOMONTH(DATE(2025,$C1126-2,1),0))/SUMIFS(Actuals!$F:$F,Actuals!$A:$A,$A1126,Actuals!$D:$D,$D1126,Actuals!$B:$B,EOMONTH(DATE(2024,$C1126-2,1),0)),
 SUMIFS(Actuals!$F:$F,Actuals!$A:$A,$A1126,Actuals!$D:$D,$D1126,Actuals!$B:$B,EOMONTH(DATE(2025,$C1126-3,1),0))/SUMIFS(Actuals!$F:$F,Actuals!$A:$A,$A1126,Actuals!$D:$D,$D1126,Actuals!$B:$B,EOMONTH(DATE(2024,$C1126-3,1),0))
)</f>
        <v>1.4102238803824443</v>
      </c>
      <c r="P1126" s="29">
        <f t="shared" si="102"/>
        <v>913.82507448782394</v>
      </c>
      <c r="Q1126" s="2">
        <f t="shared" si="103"/>
        <v>0.42340354281592513</v>
      </c>
      <c r="R1126" s="29" t="str">
        <f t="shared" si="104"/>
        <v>1 train date (May-Aug)</v>
      </c>
      <c r="S1126" s="29">
        <f t="shared" si="105"/>
        <v>1.1836764017367896</v>
      </c>
      <c r="T1126" s="29">
        <f t="shared" si="106"/>
        <v>734.76200697767479</v>
      </c>
      <c r="U1126" s="2">
        <f t="shared" si="107"/>
        <v>0.14448910744186103</v>
      </c>
    </row>
    <row r="1127" spans="1:21">
      <c r="A1127">
        <v>2370</v>
      </c>
      <c r="B1127" s="1">
        <v>45869</v>
      </c>
      <c r="C1127">
        <v>7</v>
      </c>
      <c r="D1127">
        <v>8</v>
      </c>
      <c r="E1127" t="s">
        <v>7</v>
      </c>
      <c r="F1127" s="3">
        <v>623.86500000000001</v>
      </c>
      <c r="G1127" s="3">
        <v>642</v>
      </c>
      <c r="H1127">
        <v>0</v>
      </c>
      <c r="I1127" s="3">
        <v>-18.134999999999991</v>
      </c>
      <c r="J1127" s="3">
        <v>18.134999999999991</v>
      </c>
      <c r="K1127" s="2">
        <v>2.8247663551401899E-2</v>
      </c>
      <c r="L1127" s="6">
        <v>-2.8247663551401899E-2</v>
      </c>
      <c r="M1127" t="s">
        <v>26</v>
      </c>
      <c r="N1127">
        <f>SUMIFS(Actuals!$F:$F,Actuals!$A:$A,$A1127,Actuals!$D:$D,$D1127,Actuals!$B:$B,EDATE($B1127,-12))</f>
        <v>648</v>
      </c>
      <c r="O1127">
        <f>AVERAGE(SUMIFS(Actuals!$F:$F,Actuals!$A:$A,$A1127,Actuals!$D:$D,$D1127,Actuals!$B:$B,EOMONTH(DATE(2025,$C1127-1,1),0))/SUMIFS(Actuals!$F:$F,Actuals!$A:$A,$A1127,Actuals!$D:$D,$D1127,Actuals!$B:$B,EOMONTH(DATE(2024,$C1127-1,1),0)),
 SUMIFS(Actuals!$F:$F,Actuals!$A:$A,$A1127,Actuals!$D:$D,$D1127,Actuals!$B:$B,EOMONTH(DATE(2025,$C1127-2,1),0))/SUMIFS(Actuals!$F:$F,Actuals!$A:$A,$A1127,Actuals!$D:$D,$D1127,Actuals!$B:$B,EOMONTH(DATE(2024,$C1127-2,1),0)),
 SUMIFS(Actuals!$F:$F,Actuals!$A:$A,$A1127,Actuals!$D:$D,$D1127,Actuals!$B:$B,EOMONTH(DATE(2025,$C1127-3,1),0))/SUMIFS(Actuals!$F:$F,Actuals!$A:$A,$A1127,Actuals!$D:$D,$D1127,Actuals!$B:$B,EOMONTH(DATE(2024,$C1127-3,1),0))
)</f>
        <v>1.1878088998098868</v>
      </c>
      <c r="P1127" s="29">
        <f t="shared" si="102"/>
        <v>769.70016707680668</v>
      </c>
      <c r="Q1127" s="2">
        <f t="shared" si="103"/>
        <v>0.19890991756511944</v>
      </c>
      <c r="R1127" s="29" t="str">
        <f t="shared" si="104"/>
        <v>1 train date (May-Aug)</v>
      </c>
      <c r="S1127" s="29">
        <f t="shared" si="105"/>
        <v>1.1836764017367896</v>
      </c>
      <c r="T1127" s="29">
        <f t="shared" si="106"/>
        <v>738.45427836952229</v>
      </c>
      <c r="U1127" s="2">
        <f t="shared" si="107"/>
        <v>0.15024030898679483</v>
      </c>
    </row>
    <row r="1128" spans="1:21">
      <c r="A1128">
        <v>2370</v>
      </c>
      <c r="B1128" s="1">
        <v>45900</v>
      </c>
      <c r="C1128">
        <v>5</v>
      </c>
      <c r="D1128">
        <v>8</v>
      </c>
      <c r="E1128" t="s">
        <v>7</v>
      </c>
      <c r="F1128" s="3">
        <v>617.64194662500006</v>
      </c>
      <c r="G1128" s="3">
        <v>648</v>
      </c>
      <c r="H1128">
        <v>3</v>
      </c>
      <c r="I1128" s="3">
        <v>-30.35805337499994</v>
      </c>
      <c r="J1128" s="3">
        <v>30.35805337499994</v>
      </c>
      <c r="K1128" s="2">
        <v>4.6848847800925797E-2</v>
      </c>
      <c r="L1128" s="6">
        <v>-4.6848847800925797E-2</v>
      </c>
      <c r="M1128" t="s">
        <v>26</v>
      </c>
      <c r="N1128">
        <f>SUMIFS(Actuals!$F:$F,Actuals!$A:$A,$A1128,Actuals!$D:$D,$D1128,Actuals!$B:$B,EDATE($B1128,-12))</f>
        <v>846</v>
      </c>
      <c r="O1128">
        <f>AVERAGE(SUMIFS(Actuals!$F:$F,Actuals!$A:$A,$A1128,Actuals!$D:$D,$D1128,Actuals!$B:$B,EOMONTH(DATE(2025,$C1128-1,1),0))/SUMIFS(Actuals!$F:$F,Actuals!$A:$A,$A1128,Actuals!$D:$D,$D1128,Actuals!$B:$B,EOMONTH(DATE(2024,$C1128-1,1),0)),
 SUMIFS(Actuals!$F:$F,Actuals!$A:$A,$A1128,Actuals!$D:$D,$D1128,Actuals!$B:$B,EOMONTH(DATE(2025,$C1128-2,1),0))/SUMIFS(Actuals!$F:$F,Actuals!$A:$A,$A1128,Actuals!$D:$D,$D1128,Actuals!$B:$B,EOMONTH(DATE(2024,$C1128-2,1),0)),
 SUMIFS(Actuals!$F:$F,Actuals!$A:$A,$A1128,Actuals!$D:$D,$D1128,Actuals!$B:$B,EOMONTH(DATE(2025,$C1128-3,1),0))/SUMIFS(Actuals!$F:$F,Actuals!$A:$A,$A1128,Actuals!$D:$D,$D1128,Actuals!$B:$B,EOMONTH(DATE(2024,$C1128-3,1),0))
)</f>
        <v>1.2764123568152268</v>
      </c>
      <c r="P1128" s="29">
        <f t="shared" si="102"/>
        <v>1079.8448538656819</v>
      </c>
      <c r="Q1128" s="2">
        <f t="shared" si="103"/>
        <v>0.66642724361987948</v>
      </c>
      <c r="R1128" s="29" t="str">
        <f t="shared" si="104"/>
        <v>1 train date (May-Aug)</v>
      </c>
      <c r="S1128" s="29">
        <f t="shared" si="105"/>
        <v>1.1836764017367896</v>
      </c>
      <c r="T1128" s="29">
        <f t="shared" si="106"/>
        <v>731.08819694278634</v>
      </c>
      <c r="U1128" s="2">
        <f t="shared" si="107"/>
        <v>0.12822252614627522</v>
      </c>
    </row>
    <row r="1129" spans="1:21">
      <c r="A1129">
        <v>2370</v>
      </c>
      <c r="B1129" s="1">
        <v>45900</v>
      </c>
      <c r="C1129">
        <v>6</v>
      </c>
      <c r="D1129">
        <v>8</v>
      </c>
      <c r="E1129" t="s">
        <v>7</v>
      </c>
      <c r="F1129" s="3">
        <v>617.64194662500006</v>
      </c>
      <c r="G1129" s="3">
        <v>648</v>
      </c>
      <c r="H1129">
        <v>2</v>
      </c>
      <c r="I1129" s="3">
        <v>-30.35805337499994</v>
      </c>
      <c r="J1129" s="3">
        <v>30.35805337499994</v>
      </c>
      <c r="K1129" s="2">
        <v>4.6848847800925797E-2</v>
      </c>
      <c r="L1129" s="6">
        <v>-4.6848847800925797E-2</v>
      </c>
      <c r="M1129" t="s">
        <v>26</v>
      </c>
      <c r="N1129">
        <f>SUMIFS(Actuals!$F:$F,Actuals!$A:$A,$A1129,Actuals!$D:$D,$D1129,Actuals!$B:$B,EDATE($B1129,-12))</f>
        <v>846</v>
      </c>
      <c r="O1129">
        <f>AVERAGE(SUMIFS(Actuals!$F:$F,Actuals!$A:$A,$A1129,Actuals!$D:$D,$D1129,Actuals!$B:$B,EOMONTH(DATE(2025,$C1129-1,1),0))/SUMIFS(Actuals!$F:$F,Actuals!$A:$A,$A1129,Actuals!$D:$D,$D1129,Actuals!$B:$B,EOMONTH(DATE(2024,$C1129-1,1),0)),
 SUMIFS(Actuals!$F:$F,Actuals!$A:$A,$A1129,Actuals!$D:$D,$D1129,Actuals!$B:$B,EOMONTH(DATE(2025,$C1129-2,1),0))/SUMIFS(Actuals!$F:$F,Actuals!$A:$A,$A1129,Actuals!$D:$D,$D1129,Actuals!$B:$B,EOMONTH(DATE(2024,$C1129-2,1),0)),
 SUMIFS(Actuals!$F:$F,Actuals!$A:$A,$A1129,Actuals!$D:$D,$D1129,Actuals!$B:$B,EOMONTH(DATE(2025,$C1129-3,1),0))/SUMIFS(Actuals!$F:$F,Actuals!$A:$A,$A1129,Actuals!$D:$D,$D1129,Actuals!$B:$B,EOMONTH(DATE(2024,$C1129-3,1),0))
)</f>
        <v>1.4102238803824443</v>
      </c>
      <c r="P1129" s="29">
        <f t="shared" si="102"/>
        <v>1193.0494028035478</v>
      </c>
      <c r="Q1129" s="2">
        <f t="shared" si="103"/>
        <v>0.84112562161041327</v>
      </c>
      <c r="R1129" s="29" t="str">
        <f t="shared" si="104"/>
        <v>1 train date (May-Aug)</v>
      </c>
      <c r="S1129" s="29">
        <f t="shared" si="105"/>
        <v>1.1836764017367896</v>
      </c>
      <c r="T1129" s="29">
        <f t="shared" si="106"/>
        <v>731.08819694278634</v>
      </c>
      <c r="U1129" s="2">
        <f t="shared" si="107"/>
        <v>0.12822252614627522</v>
      </c>
    </row>
    <row r="1130" spans="1:21">
      <c r="A1130">
        <v>2370</v>
      </c>
      <c r="B1130" s="1">
        <v>45900</v>
      </c>
      <c r="C1130">
        <v>7</v>
      </c>
      <c r="D1130">
        <v>8</v>
      </c>
      <c r="E1130" t="s">
        <v>7</v>
      </c>
      <c r="F1130" s="3">
        <v>620.74567500000012</v>
      </c>
      <c r="G1130" s="3">
        <v>648</v>
      </c>
      <c r="H1130">
        <v>1</v>
      </c>
      <c r="I1130" s="3">
        <v>-27.254324999999881</v>
      </c>
      <c r="J1130" s="3">
        <v>27.254324999999881</v>
      </c>
      <c r="K1130" s="2">
        <v>4.2059143518518298E-2</v>
      </c>
      <c r="L1130" s="6">
        <v>-4.2059143518518298E-2</v>
      </c>
      <c r="M1130" t="s">
        <v>26</v>
      </c>
      <c r="N1130">
        <f>SUMIFS(Actuals!$F:$F,Actuals!$A:$A,$A1130,Actuals!$D:$D,$D1130,Actuals!$B:$B,EDATE($B1130,-12))</f>
        <v>846</v>
      </c>
      <c r="O1130">
        <f>AVERAGE(SUMIFS(Actuals!$F:$F,Actuals!$A:$A,$A1130,Actuals!$D:$D,$D1130,Actuals!$B:$B,EOMONTH(DATE(2025,$C1130-1,1),0))/SUMIFS(Actuals!$F:$F,Actuals!$A:$A,$A1130,Actuals!$D:$D,$D1130,Actuals!$B:$B,EOMONTH(DATE(2024,$C1130-1,1),0)),
 SUMIFS(Actuals!$F:$F,Actuals!$A:$A,$A1130,Actuals!$D:$D,$D1130,Actuals!$B:$B,EOMONTH(DATE(2025,$C1130-2,1),0))/SUMIFS(Actuals!$F:$F,Actuals!$A:$A,$A1130,Actuals!$D:$D,$D1130,Actuals!$B:$B,EOMONTH(DATE(2024,$C1130-2,1),0)),
 SUMIFS(Actuals!$F:$F,Actuals!$A:$A,$A1130,Actuals!$D:$D,$D1130,Actuals!$B:$B,EOMONTH(DATE(2025,$C1130-3,1),0))/SUMIFS(Actuals!$F:$F,Actuals!$A:$A,$A1130,Actuals!$D:$D,$D1130,Actuals!$B:$B,EOMONTH(DATE(2024,$C1130-3,1),0))
)</f>
        <v>1.1878088998098868</v>
      </c>
      <c r="P1130" s="29">
        <f t="shared" si="102"/>
        <v>1004.8863292391642</v>
      </c>
      <c r="Q1130" s="2">
        <f t="shared" si="103"/>
        <v>0.55075050808512993</v>
      </c>
      <c r="R1130" s="29" t="str">
        <f t="shared" si="104"/>
        <v>1 train date (May-Aug)</v>
      </c>
      <c r="S1130" s="29">
        <f t="shared" si="105"/>
        <v>1.1836764017367896</v>
      </c>
      <c r="T1130" s="29">
        <f t="shared" si="106"/>
        <v>734.76200697767479</v>
      </c>
      <c r="U1130" s="2">
        <f t="shared" si="107"/>
        <v>0.13389198607665861</v>
      </c>
    </row>
    <row r="1131" spans="1:21">
      <c r="A1131">
        <v>2370</v>
      </c>
      <c r="B1131" s="1">
        <v>45900</v>
      </c>
      <c r="C1131">
        <v>8</v>
      </c>
      <c r="D1131">
        <v>8</v>
      </c>
      <c r="E1131" t="s">
        <v>7</v>
      </c>
      <c r="F1131" s="3">
        <v>642</v>
      </c>
      <c r="G1131" s="3">
        <v>648</v>
      </c>
      <c r="H1131">
        <v>0</v>
      </c>
      <c r="I1131" s="3">
        <v>-6</v>
      </c>
      <c r="J1131" s="3">
        <v>6</v>
      </c>
      <c r="K1131" s="2">
        <v>9.2592592592592605E-3</v>
      </c>
      <c r="L1131" s="6">
        <v>-9.2592592592592605E-3</v>
      </c>
      <c r="M1131" t="s">
        <v>26</v>
      </c>
      <c r="N1131">
        <f>SUMIFS(Actuals!$F:$F,Actuals!$A:$A,$A1131,Actuals!$D:$D,$D1131,Actuals!$B:$B,EDATE($B1131,-12))</f>
        <v>846</v>
      </c>
      <c r="O1131">
        <f>AVERAGE(SUMIFS(Actuals!$F:$F,Actuals!$A:$A,$A1131,Actuals!$D:$D,$D1131,Actuals!$B:$B,EOMONTH(DATE(2025,$C1131-1,1),0))/SUMIFS(Actuals!$F:$F,Actuals!$A:$A,$A1131,Actuals!$D:$D,$D1131,Actuals!$B:$B,EOMONTH(DATE(2024,$C1131-1,1),0)),
 SUMIFS(Actuals!$F:$F,Actuals!$A:$A,$A1131,Actuals!$D:$D,$D1131,Actuals!$B:$B,EOMONTH(DATE(2025,$C1131-2,1),0))/SUMIFS(Actuals!$F:$F,Actuals!$A:$A,$A1131,Actuals!$D:$D,$D1131,Actuals!$B:$B,EOMONTH(DATE(2024,$C1131-2,1),0)),
 SUMIFS(Actuals!$F:$F,Actuals!$A:$A,$A1131,Actuals!$D:$D,$D1131,Actuals!$B:$B,EOMONTH(DATE(2025,$C1131-3,1),0))/SUMIFS(Actuals!$F:$F,Actuals!$A:$A,$A1131,Actuals!$D:$D,$D1131,Actuals!$B:$B,EOMONTH(DATE(2024,$C1131-3,1),0))
)</f>
        <v>1.1570886285887523</v>
      </c>
      <c r="P1131" s="29">
        <f t="shared" si="102"/>
        <v>978.89697978608444</v>
      </c>
      <c r="Q1131" s="2">
        <f t="shared" si="103"/>
        <v>0.51064348732420439</v>
      </c>
      <c r="R1131" s="29" t="str">
        <f t="shared" si="104"/>
        <v>1 train date (May-Aug)</v>
      </c>
      <c r="S1131" s="29">
        <f t="shared" si="105"/>
        <v>1.1836764017367896</v>
      </c>
      <c r="T1131" s="29">
        <f t="shared" si="106"/>
        <v>759.92024991501887</v>
      </c>
      <c r="U1131" s="2">
        <f t="shared" si="107"/>
        <v>0.17271643505404147</v>
      </c>
    </row>
    <row r="1132" spans="1:21">
      <c r="A1132">
        <v>2370</v>
      </c>
      <c r="B1132" s="1">
        <v>45930</v>
      </c>
      <c r="C1132">
        <v>5</v>
      </c>
      <c r="D1132">
        <v>8</v>
      </c>
      <c r="E1132" t="s">
        <v>7</v>
      </c>
      <c r="F1132" s="3">
        <v>614.55373689187502</v>
      </c>
      <c r="G1132" s="3">
        <v>813</v>
      </c>
      <c r="H1132">
        <v>4</v>
      </c>
      <c r="I1132" s="3">
        <v>-198.44626310812498</v>
      </c>
      <c r="J1132" s="3">
        <v>198.44626310812498</v>
      </c>
      <c r="K1132" s="2">
        <v>0.24409134453643899</v>
      </c>
      <c r="L1132" s="6">
        <v>-0.24409134453643899</v>
      </c>
      <c r="M1132" t="s">
        <v>26</v>
      </c>
      <c r="N1132">
        <f>SUMIFS(Actuals!$F:$F,Actuals!$A:$A,$A1132,Actuals!$D:$D,$D1132,Actuals!$B:$B,EDATE($B1132,-12))</f>
        <v>534</v>
      </c>
      <c r="O1132">
        <f>AVERAGE(SUMIFS(Actuals!$F:$F,Actuals!$A:$A,$A1132,Actuals!$D:$D,$D1132,Actuals!$B:$B,EOMONTH(DATE(2025,$C1132-1,1),0))/SUMIFS(Actuals!$F:$F,Actuals!$A:$A,$A1132,Actuals!$D:$D,$D1132,Actuals!$B:$B,EOMONTH(DATE(2024,$C1132-1,1),0)),
 SUMIFS(Actuals!$F:$F,Actuals!$A:$A,$A1132,Actuals!$D:$D,$D1132,Actuals!$B:$B,EOMONTH(DATE(2025,$C1132-2,1),0))/SUMIFS(Actuals!$F:$F,Actuals!$A:$A,$A1132,Actuals!$D:$D,$D1132,Actuals!$B:$B,EOMONTH(DATE(2024,$C1132-2,1),0)),
 SUMIFS(Actuals!$F:$F,Actuals!$A:$A,$A1132,Actuals!$D:$D,$D1132,Actuals!$B:$B,EOMONTH(DATE(2025,$C1132-3,1),0))/SUMIFS(Actuals!$F:$F,Actuals!$A:$A,$A1132,Actuals!$D:$D,$D1132,Actuals!$B:$B,EOMONTH(DATE(2024,$C1132-3,1),0))
)</f>
        <v>1.2764123568152268</v>
      </c>
      <c r="P1132" s="29">
        <f t="shared" si="102"/>
        <v>681.60419853933115</v>
      </c>
      <c r="Q1132" s="2">
        <f t="shared" si="103"/>
        <v>0.1616184519811425</v>
      </c>
      <c r="R1132" s="29" t="str">
        <f t="shared" si="104"/>
        <v>1 train date (May-Aug)</v>
      </c>
      <c r="S1132" s="29">
        <f t="shared" si="105"/>
        <v>1.1836764017367896</v>
      </c>
      <c r="T1132" s="29">
        <f t="shared" si="106"/>
        <v>727.43275595807233</v>
      </c>
      <c r="U1132" s="2">
        <f t="shared" si="107"/>
        <v>0.10524876265919762</v>
      </c>
    </row>
    <row r="1133" spans="1:21">
      <c r="A1133">
        <v>2370</v>
      </c>
      <c r="B1133" s="1">
        <v>45930</v>
      </c>
      <c r="C1133">
        <v>6</v>
      </c>
      <c r="D1133">
        <v>8</v>
      </c>
      <c r="E1133" t="s">
        <v>7</v>
      </c>
      <c r="F1133" s="3">
        <v>614.55373689187502</v>
      </c>
      <c r="G1133" s="3">
        <v>813</v>
      </c>
      <c r="H1133">
        <v>3</v>
      </c>
      <c r="I1133" s="3">
        <v>-198.44626310812498</v>
      </c>
      <c r="J1133" s="3">
        <v>198.44626310812498</v>
      </c>
      <c r="K1133" s="2">
        <v>0.24409134453643899</v>
      </c>
      <c r="L1133" s="6">
        <v>-0.24409134453643899</v>
      </c>
      <c r="M1133" t="s">
        <v>26</v>
      </c>
      <c r="N1133">
        <f>SUMIFS(Actuals!$F:$F,Actuals!$A:$A,$A1133,Actuals!$D:$D,$D1133,Actuals!$B:$B,EDATE($B1133,-12))</f>
        <v>534</v>
      </c>
      <c r="O1133">
        <f>AVERAGE(SUMIFS(Actuals!$F:$F,Actuals!$A:$A,$A1133,Actuals!$D:$D,$D1133,Actuals!$B:$B,EOMONTH(DATE(2025,$C1133-1,1),0))/SUMIFS(Actuals!$F:$F,Actuals!$A:$A,$A1133,Actuals!$D:$D,$D1133,Actuals!$B:$B,EOMONTH(DATE(2024,$C1133-1,1),0)),
 SUMIFS(Actuals!$F:$F,Actuals!$A:$A,$A1133,Actuals!$D:$D,$D1133,Actuals!$B:$B,EOMONTH(DATE(2025,$C1133-2,1),0))/SUMIFS(Actuals!$F:$F,Actuals!$A:$A,$A1133,Actuals!$D:$D,$D1133,Actuals!$B:$B,EOMONTH(DATE(2024,$C1133-2,1),0)),
 SUMIFS(Actuals!$F:$F,Actuals!$A:$A,$A1133,Actuals!$D:$D,$D1133,Actuals!$B:$B,EOMONTH(DATE(2025,$C1133-3,1),0))/SUMIFS(Actuals!$F:$F,Actuals!$A:$A,$A1133,Actuals!$D:$D,$D1133,Actuals!$B:$B,EOMONTH(DATE(2024,$C1133-3,1),0))
)</f>
        <v>1.4102238803824443</v>
      </c>
      <c r="P1133" s="29">
        <f t="shared" si="102"/>
        <v>753.05955212422521</v>
      </c>
      <c r="Q1133" s="2">
        <f t="shared" si="103"/>
        <v>7.3727488162084617E-2</v>
      </c>
      <c r="R1133" s="29" t="str">
        <f t="shared" si="104"/>
        <v>1 train date (May-Aug)</v>
      </c>
      <c r="S1133" s="29">
        <f t="shared" si="105"/>
        <v>1.1836764017367896</v>
      </c>
      <c r="T1133" s="29">
        <f t="shared" si="106"/>
        <v>727.43275595807233</v>
      </c>
      <c r="U1133" s="2">
        <f t="shared" si="107"/>
        <v>0.10524876265919762</v>
      </c>
    </row>
    <row r="1134" spans="1:21">
      <c r="A1134">
        <v>2370</v>
      </c>
      <c r="B1134" s="1">
        <v>45930</v>
      </c>
      <c r="C1134">
        <v>7</v>
      </c>
      <c r="D1134">
        <v>8</v>
      </c>
      <c r="E1134" t="s">
        <v>7</v>
      </c>
      <c r="F1134" s="3">
        <v>617.64194662500006</v>
      </c>
      <c r="G1134" s="3">
        <v>813</v>
      </c>
      <c r="H1134">
        <v>2</v>
      </c>
      <c r="I1134" s="3">
        <v>-195.35805337499994</v>
      </c>
      <c r="J1134" s="3">
        <v>195.35805337499994</v>
      </c>
      <c r="K1134" s="2">
        <v>0.24029280857933599</v>
      </c>
      <c r="L1134" s="6">
        <v>-0.24029280857933599</v>
      </c>
      <c r="M1134" t="s">
        <v>26</v>
      </c>
      <c r="N1134">
        <f>SUMIFS(Actuals!$F:$F,Actuals!$A:$A,$A1134,Actuals!$D:$D,$D1134,Actuals!$B:$B,EDATE($B1134,-12))</f>
        <v>534</v>
      </c>
      <c r="O1134">
        <f>AVERAGE(SUMIFS(Actuals!$F:$F,Actuals!$A:$A,$A1134,Actuals!$D:$D,$D1134,Actuals!$B:$B,EOMONTH(DATE(2025,$C1134-1,1),0))/SUMIFS(Actuals!$F:$F,Actuals!$A:$A,$A1134,Actuals!$D:$D,$D1134,Actuals!$B:$B,EOMONTH(DATE(2024,$C1134-1,1),0)),
 SUMIFS(Actuals!$F:$F,Actuals!$A:$A,$A1134,Actuals!$D:$D,$D1134,Actuals!$B:$B,EOMONTH(DATE(2025,$C1134-2,1),0))/SUMIFS(Actuals!$F:$F,Actuals!$A:$A,$A1134,Actuals!$D:$D,$D1134,Actuals!$B:$B,EOMONTH(DATE(2024,$C1134-2,1),0)),
 SUMIFS(Actuals!$F:$F,Actuals!$A:$A,$A1134,Actuals!$D:$D,$D1134,Actuals!$B:$B,EOMONTH(DATE(2025,$C1134-3,1),0))/SUMIFS(Actuals!$F:$F,Actuals!$A:$A,$A1134,Actuals!$D:$D,$D1134,Actuals!$B:$B,EOMONTH(DATE(2024,$C1134-3,1),0))
)</f>
        <v>1.1878088998098868</v>
      </c>
      <c r="P1134" s="29">
        <f t="shared" si="102"/>
        <v>634.28995249847958</v>
      </c>
      <c r="Q1134" s="2">
        <f t="shared" si="103"/>
        <v>0.21981555658243596</v>
      </c>
      <c r="R1134" s="29" t="str">
        <f t="shared" si="104"/>
        <v>1 train date (May-Aug)</v>
      </c>
      <c r="S1134" s="29">
        <f t="shared" si="105"/>
        <v>1.1836764017367896</v>
      </c>
      <c r="T1134" s="29">
        <f t="shared" si="106"/>
        <v>731.08819694278634</v>
      </c>
      <c r="U1134" s="2">
        <f t="shared" si="107"/>
        <v>0.10075252528562566</v>
      </c>
    </row>
    <row r="1135" spans="1:21">
      <c r="A1135">
        <v>2370</v>
      </c>
      <c r="B1135" s="1">
        <v>45930</v>
      </c>
      <c r="C1135">
        <v>8</v>
      </c>
      <c r="D1135">
        <v>8</v>
      </c>
      <c r="E1135" t="s">
        <v>7</v>
      </c>
      <c r="F1135" s="3">
        <v>648.42000000000007</v>
      </c>
      <c r="G1135" s="3">
        <v>813</v>
      </c>
      <c r="H1135">
        <v>1</v>
      </c>
      <c r="I1135" s="3">
        <v>-164.57999999999993</v>
      </c>
      <c r="J1135" s="3">
        <v>164.57999999999993</v>
      </c>
      <c r="K1135" s="2">
        <v>0.202435424354243</v>
      </c>
      <c r="L1135" s="6">
        <v>-0.202435424354243</v>
      </c>
      <c r="M1135" t="s">
        <v>26</v>
      </c>
      <c r="N1135">
        <f>SUMIFS(Actuals!$F:$F,Actuals!$A:$A,$A1135,Actuals!$D:$D,$D1135,Actuals!$B:$B,EDATE($B1135,-12))</f>
        <v>534</v>
      </c>
      <c r="O1135">
        <f>AVERAGE(SUMIFS(Actuals!$F:$F,Actuals!$A:$A,$A1135,Actuals!$D:$D,$D1135,Actuals!$B:$B,EOMONTH(DATE(2025,$C1135-1,1),0))/SUMIFS(Actuals!$F:$F,Actuals!$A:$A,$A1135,Actuals!$D:$D,$D1135,Actuals!$B:$B,EOMONTH(DATE(2024,$C1135-1,1),0)),
 SUMIFS(Actuals!$F:$F,Actuals!$A:$A,$A1135,Actuals!$D:$D,$D1135,Actuals!$B:$B,EOMONTH(DATE(2025,$C1135-2,1),0))/SUMIFS(Actuals!$F:$F,Actuals!$A:$A,$A1135,Actuals!$D:$D,$D1135,Actuals!$B:$B,EOMONTH(DATE(2024,$C1135-2,1),0)),
 SUMIFS(Actuals!$F:$F,Actuals!$A:$A,$A1135,Actuals!$D:$D,$D1135,Actuals!$B:$B,EOMONTH(DATE(2025,$C1135-3,1),0))/SUMIFS(Actuals!$F:$F,Actuals!$A:$A,$A1135,Actuals!$D:$D,$D1135,Actuals!$B:$B,EOMONTH(DATE(2024,$C1135-3,1),0))
)</f>
        <v>1.1570886285887523</v>
      </c>
      <c r="P1135" s="29">
        <f t="shared" si="102"/>
        <v>617.88532766639366</v>
      </c>
      <c r="Q1135" s="2">
        <f t="shared" si="103"/>
        <v>0.23999344690480484</v>
      </c>
      <c r="R1135" s="29" t="str">
        <f t="shared" si="104"/>
        <v>1 train date (May-Aug)</v>
      </c>
      <c r="S1135" s="29">
        <f t="shared" si="105"/>
        <v>1.1836764017367896</v>
      </c>
      <c r="T1135" s="29">
        <f t="shared" si="106"/>
        <v>767.51945241416922</v>
      </c>
      <c r="U1135" s="2">
        <f t="shared" si="107"/>
        <v>5.5941632946901326E-2</v>
      </c>
    </row>
    <row r="1136" spans="1:21">
      <c r="A1136">
        <v>2370</v>
      </c>
      <c r="B1136" s="1">
        <v>45930</v>
      </c>
      <c r="C1136">
        <v>9</v>
      </c>
      <c r="D1136">
        <v>8</v>
      </c>
      <c r="E1136" t="s">
        <v>7</v>
      </c>
      <c r="F1136" s="3">
        <v>648.84702993930284</v>
      </c>
      <c r="G1136" s="3">
        <v>813</v>
      </c>
      <c r="H1136">
        <v>0</v>
      </c>
      <c r="I1136" s="3">
        <v>-164.15297006069716</v>
      </c>
      <c r="J1136" s="3">
        <v>164.15297006069716</v>
      </c>
      <c r="K1136" s="2">
        <v>0.20191017227638</v>
      </c>
      <c r="L1136" s="6">
        <v>-0.20191017227638</v>
      </c>
      <c r="M1136" t="s">
        <v>26</v>
      </c>
      <c r="N1136">
        <f>SUMIFS(Actuals!$F:$F,Actuals!$A:$A,$A1136,Actuals!$D:$D,$D1136,Actuals!$B:$B,EDATE($B1136,-12))</f>
        <v>534</v>
      </c>
      <c r="O1136">
        <f>AVERAGE(SUMIFS(Actuals!$F:$F,Actuals!$A:$A,$A1136,Actuals!$D:$D,$D1136,Actuals!$B:$B,EOMONTH(DATE(2025,$C1136-1,1),0))/SUMIFS(Actuals!$F:$F,Actuals!$A:$A,$A1136,Actuals!$D:$D,$D1136,Actuals!$B:$B,EOMONTH(DATE(2024,$C1136-1,1),0)),
 SUMIFS(Actuals!$F:$F,Actuals!$A:$A,$A1136,Actuals!$D:$D,$D1136,Actuals!$B:$B,EOMONTH(DATE(2025,$C1136-2,1),0))/SUMIFS(Actuals!$F:$F,Actuals!$A:$A,$A1136,Actuals!$D:$D,$D1136,Actuals!$B:$B,EOMONTH(DATE(2024,$C1136-2,1),0)),
 SUMIFS(Actuals!$F:$F,Actuals!$A:$A,$A1136,Actuals!$D:$D,$D1136,Actuals!$B:$B,EOMONTH(DATE(2025,$C1136-3,1),0))/SUMIFS(Actuals!$F:$F,Actuals!$A:$A,$A1136,Actuals!$D:$D,$D1136,Actuals!$B:$B,EOMONTH(DATE(2024,$C1136-3,1),0))
)</f>
        <v>0.85135167191436134</v>
      </c>
      <c r="P1136" s="29">
        <f t="shared" si="102"/>
        <v>454.62179280226894</v>
      </c>
      <c r="Q1136" s="2">
        <f t="shared" si="103"/>
        <v>0.44080960294923871</v>
      </c>
      <c r="R1136" s="29" t="str">
        <f t="shared" si="104"/>
        <v>2 Test data (Sep-Nov)</v>
      </c>
      <c r="S1136" s="29">
        <f t="shared" si="105"/>
        <v>1.1836764017367896</v>
      </c>
      <c r="T1136" s="29">
        <f t="shared" si="106"/>
        <v>768.02491767615697</v>
      </c>
      <c r="U1136" s="2">
        <f t="shared" si="107"/>
        <v>5.5319904457371498E-2</v>
      </c>
    </row>
    <row r="1137" spans="1:21">
      <c r="A1137">
        <v>2370</v>
      </c>
      <c r="B1137" s="1">
        <v>45961</v>
      </c>
      <c r="C1137">
        <v>5</v>
      </c>
      <c r="D1137">
        <v>8</v>
      </c>
      <c r="E1137" t="s">
        <v>7</v>
      </c>
      <c r="F1137" s="3">
        <v>611.48096820741569</v>
      </c>
      <c r="G1137" s="3">
        <v>957</v>
      </c>
      <c r="H1137">
        <v>5</v>
      </c>
      <c r="I1137" s="3">
        <v>-345.51903179258431</v>
      </c>
      <c r="J1137" s="3">
        <v>345.51903179258431</v>
      </c>
      <c r="K1137" s="2">
        <v>0.36104392036842697</v>
      </c>
      <c r="L1137" s="6">
        <v>-0.36104392036842697</v>
      </c>
      <c r="M1137" t="s">
        <v>26</v>
      </c>
      <c r="N1137">
        <f>SUMIFS(Actuals!$F:$F,Actuals!$A:$A,$A1137,Actuals!$D:$D,$D1137,Actuals!$B:$B,EDATE($B1137,-12))</f>
        <v>270</v>
      </c>
      <c r="O1137">
        <f>AVERAGE(SUMIFS(Actuals!$F:$F,Actuals!$A:$A,$A1137,Actuals!$D:$D,$D1137,Actuals!$B:$B,EOMONTH(DATE(2025,$C1137-1,1),0))/SUMIFS(Actuals!$F:$F,Actuals!$A:$A,$A1137,Actuals!$D:$D,$D1137,Actuals!$B:$B,EOMONTH(DATE(2024,$C1137-1,1),0)),
 SUMIFS(Actuals!$F:$F,Actuals!$A:$A,$A1137,Actuals!$D:$D,$D1137,Actuals!$B:$B,EOMONTH(DATE(2025,$C1137-2,1),0))/SUMIFS(Actuals!$F:$F,Actuals!$A:$A,$A1137,Actuals!$D:$D,$D1137,Actuals!$B:$B,EOMONTH(DATE(2024,$C1137-2,1),0)),
 SUMIFS(Actuals!$F:$F,Actuals!$A:$A,$A1137,Actuals!$D:$D,$D1137,Actuals!$B:$B,EOMONTH(DATE(2025,$C1137-3,1),0))/SUMIFS(Actuals!$F:$F,Actuals!$A:$A,$A1137,Actuals!$D:$D,$D1137,Actuals!$B:$B,EOMONTH(DATE(2024,$C1137-3,1),0))
)</f>
        <v>1.2764123568152268</v>
      </c>
      <c r="P1137" s="29">
        <f t="shared" si="102"/>
        <v>344.63133634011126</v>
      </c>
      <c r="Q1137" s="2">
        <f t="shared" si="103"/>
        <v>0.6398836610866131</v>
      </c>
      <c r="R1137" s="29" t="str">
        <f t="shared" si="104"/>
        <v>1 train date (May-Aug)</v>
      </c>
      <c r="S1137" s="29">
        <f t="shared" si="105"/>
        <v>1.1836764017367896</v>
      </c>
      <c r="T1137" s="29">
        <f t="shared" si="106"/>
        <v>723.79559217828205</v>
      </c>
      <c r="U1137" s="2">
        <f t="shared" si="107"/>
        <v>0.24368276679385364</v>
      </c>
    </row>
    <row r="1138" spans="1:21">
      <c r="A1138">
        <v>2370</v>
      </c>
      <c r="B1138" s="1">
        <v>45961</v>
      </c>
      <c r="C1138">
        <v>6</v>
      </c>
      <c r="D1138">
        <v>8</v>
      </c>
      <c r="E1138" t="s">
        <v>7</v>
      </c>
      <c r="F1138" s="3">
        <v>611.48096820741569</v>
      </c>
      <c r="G1138" s="3">
        <v>957</v>
      </c>
      <c r="H1138">
        <v>4</v>
      </c>
      <c r="I1138" s="3">
        <v>-345.51903179258431</v>
      </c>
      <c r="J1138" s="3">
        <v>345.51903179258431</v>
      </c>
      <c r="K1138" s="2">
        <v>0.36104392036842697</v>
      </c>
      <c r="L1138" s="6">
        <v>-0.36104392036842697</v>
      </c>
      <c r="M1138" t="s">
        <v>26</v>
      </c>
      <c r="N1138">
        <f>SUMIFS(Actuals!$F:$F,Actuals!$A:$A,$A1138,Actuals!$D:$D,$D1138,Actuals!$B:$B,EDATE($B1138,-12))</f>
        <v>270</v>
      </c>
      <c r="O1138">
        <f>AVERAGE(SUMIFS(Actuals!$F:$F,Actuals!$A:$A,$A1138,Actuals!$D:$D,$D1138,Actuals!$B:$B,EOMONTH(DATE(2025,$C1138-1,1),0))/SUMIFS(Actuals!$F:$F,Actuals!$A:$A,$A1138,Actuals!$D:$D,$D1138,Actuals!$B:$B,EOMONTH(DATE(2024,$C1138-1,1),0)),
 SUMIFS(Actuals!$F:$F,Actuals!$A:$A,$A1138,Actuals!$D:$D,$D1138,Actuals!$B:$B,EOMONTH(DATE(2025,$C1138-2,1),0))/SUMIFS(Actuals!$F:$F,Actuals!$A:$A,$A1138,Actuals!$D:$D,$D1138,Actuals!$B:$B,EOMONTH(DATE(2024,$C1138-2,1),0)),
 SUMIFS(Actuals!$F:$F,Actuals!$A:$A,$A1138,Actuals!$D:$D,$D1138,Actuals!$B:$B,EOMONTH(DATE(2025,$C1138-3,1),0))/SUMIFS(Actuals!$F:$F,Actuals!$A:$A,$A1138,Actuals!$D:$D,$D1138,Actuals!$B:$B,EOMONTH(DATE(2024,$C1138-3,1),0))
)</f>
        <v>1.4102238803824443</v>
      </c>
      <c r="P1138" s="29">
        <f t="shared" si="102"/>
        <v>380.76044770325996</v>
      </c>
      <c r="Q1138" s="2">
        <f t="shared" si="103"/>
        <v>0.60213119362250789</v>
      </c>
      <c r="R1138" s="29" t="str">
        <f t="shared" si="104"/>
        <v>1 train date (May-Aug)</v>
      </c>
      <c r="S1138" s="29">
        <f t="shared" si="105"/>
        <v>1.1836764017367896</v>
      </c>
      <c r="T1138" s="29">
        <f t="shared" si="106"/>
        <v>723.79559217828205</v>
      </c>
      <c r="U1138" s="2">
        <f t="shared" si="107"/>
        <v>0.24368276679385364</v>
      </c>
    </row>
    <row r="1139" spans="1:21">
      <c r="A1139">
        <v>2370</v>
      </c>
      <c r="B1139" s="1">
        <v>45961</v>
      </c>
      <c r="C1139">
        <v>7</v>
      </c>
      <c r="D1139">
        <v>8</v>
      </c>
      <c r="E1139" t="s">
        <v>7</v>
      </c>
      <c r="F1139" s="3">
        <v>614.55373689187502</v>
      </c>
      <c r="G1139" s="3">
        <v>957</v>
      </c>
      <c r="H1139">
        <v>3</v>
      </c>
      <c r="I1139" s="3">
        <v>-342.44626310812498</v>
      </c>
      <c r="J1139" s="3">
        <v>342.44626310812498</v>
      </c>
      <c r="K1139" s="2">
        <v>0.35783308579741402</v>
      </c>
      <c r="L1139" s="6">
        <v>-0.35783308579741402</v>
      </c>
      <c r="M1139" t="s">
        <v>26</v>
      </c>
      <c r="N1139">
        <f>SUMIFS(Actuals!$F:$F,Actuals!$A:$A,$A1139,Actuals!$D:$D,$D1139,Actuals!$B:$B,EDATE($B1139,-12))</f>
        <v>270</v>
      </c>
      <c r="O1139">
        <f>AVERAGE(SUMIFS(Actuals!$F:$F,Actuals!$A:$A,$A1139,Actuals!$D:$D,$D1139,Actuals!$B:$B,EOMONTH(DATE(2025,$C1139-1,1),0))/SUMIFS(Actuals!$F:$F,Actuals!$A:$A,$A1139,Actuals!$D:$D,$D1139,Actuals!$B:$B,EOMONTH(DATE(2024,$C1139-1,1),0)),
 SUMIFS(Actuals!$F:$F,Actuals!$A:$A,$A1139,Actuals!$D:$D,$D1139,Actuals!$B:$B,EOMONTH(DATE(2025,$C1139-2,1),0))/SUMIFS(Actuals!$F:$F,Actuals!$A:$A,$A1139,Actuals!$D:$D,$D1139,Actuals!$B:$B,EOMONTH(DATE(2024,$C1139-2,1),0)),
 SUMIFS(Actuals!$F:$F,Actuals!$A:$A,$A1139,Actuals!$D:$D,$D1139,Actuals!$B:$B,EOMONTH(DATE(2025,$C1139-3,1),0))/SUMIFS(Actuals!$F:$F,Actuals!$A:$A,$A1139,Actuals!$D:$D,$D1139,Actuals!$B:$B,EOMONTH(DATE(2024,$C1139-3,1),0))
)</f>
        <v>1.1878088998098868</v>
      </c>
      <c r="P1139" s="29">
        <f t="shared" si="102"/>
        <v>320.70840294866946</v>
      </c>
      <c r="Q1139" s="2">
        <f t="shared" si="103"/>
        <v>0.6648815016210351</v>
      </c>
      <c r="R1139" s="29" t="str">
        <f t="shared" si="104"/>
        <v>1 train date (May-Aug)</v>
      </c>
      <c r="S1139" s="29">
        <f t="shared" si="105"/>
        <v>1.1836764017367896</v>
      </c>
      <c r="T1139" s="29">
        <f t="shared" si="106"/>
        <v>727.43275595807233</v>
      </c>
      <c r="U1139" s="2">
        <f t="shared" si="107"/>
        <v>0.23988217768226505</v>
      </c>
    </row>
    <row r="1140" spans="1:21">
      <c r="A1140">
        <v>2370</v>
      </c>
      <c r="B1140" s="1">
        <v>45961</v>
      </c>
      <c r="C1140">
        <v>8</v>
      </c>
      <c r="D1140">
        <v>8</v>
      </c>
      <c r="E1140" t="s">
        <v>7</v>
      </c>
      <c r="F1140" s="3">
        <v>654.90420000000006</v>
      </c>
      <c r="G1140" s="3">
        <v>957</v>
      </c>
      <c r="H1140">
        <v>2</v>
      </c>
      <c r="I1140" s="3">
        <v>-302.09579999999994</v>
      </c>
      <c r="J1140" s="3">
        <v>302.09579999999994</v>
      </c>
      <c r="K1140" s="2">
        <v>0.31566959247648901</v>
      </c>
      <c r="L1140" s="6">
        <v>-0.31566959247648901</v>
      </c>
      <c r="M1140" t="s">
        <v>26</v>
      </c>
      <c r="N1140">
        <f>SUMIFS(Actuals!$F:$F,Actuals!$A:$A,$A1140,Actuals!$D:$D,$D1140,Actuals!$B:$B,EDATE($B1140,-12))</f>
        <v>270</v>
      </c>
      <c r="O1140">
        <f>AVERAGE(SUMIFS(Actuals!$F:$F,Actuals!$A:$A,$A1140,Actuals!$D:$D,$D1140,Actuals!$B:$B,EOMONTH(DATE(2025,$C1140-1,1),0))/SUMIFS(Actuals!$F:$F,Actuals!$A:$A,$A1140,Actuals!$D:$D,$D1140,Actuals!$B:$B,EOMONTH(DATE(2024,$C1140-1,1),0)),
 SUMIFS(Actuals!$F:$F,Actuals!$A:$A,$A1140,Actuals!$D:$D,$D1140,Actuals!$B:$B,EOMONTH(DATE(2025,$C1140-2,1),0))/SUMIFS(Actuals!$F:$F,Actuals!$A:$A,$A1140,Actuals!$D:$D,$D1140,Actuals!$B:$B,EOMONTH(DATE(2024,$C1140-2,1),0)),
 SUMIFS(Actuals!$F:$F,Actuals!$A:$A,$A1140,Actuals!$D:$D,$D1140,Actuals!$B:$B,EOMONTH(DATE(2025,$C1140-3,1),0))/SUMIFS(Actuals!$F:$F,Actuals!$A:$A,$A1140,Actuals!$D:$D,$D1140,Actuals!$B:$B,EOMONTH(DATE(2024,$C1140-3,1),0))
)</f>
        <v>1.1570886285887523</v>
      </c>
      <c r="P1140" s="29">
        <f t="shared" si="102"/>
        <v>312.41392971896312</v>
      </c>
      <c r="Q1140" s="2">
        <f t="shared" si="103"/>
        <v>0.67354866278060277</v>
      </c>
      <c r="R1140" s="29" t="str">
        <f t="shared" si="104"/>
        <v>1 train date (May-Aug)</v>
      </c>
      <c r="S1140" s="29">
        <f t="shared" si="105"/>
        <v>1.1836764017367896</v>
      </c>
      <c r="T1140" s="29">
        <f t="shared" si="106"/>
        <v>775.19464693831083</v>
      </c>
      <c r="U1140" s="2">
        <f t="shared" si="107"/>
        <v>0.18997424562349965</v>
      </c>
    </row>
    <row r="1141" spans="1:21">
      <c r="A1141">
        <v>2370</v>
      </c>
      <c r="B1141" s="1">
        <v>45961</v>
      </c>
      <c r="C1141">
        <v>9</v>
      </c>
      <c r="D1141">
        <v>8</v>
      </c>
      <c r="E1141" t="s">
        <v>7</v>
      </c>
      <c r="F1141" s="3">
        <v>649.75052854122623</v>
      </c>
      <c r="G1141" s="3">
        <v>957</v>
      </c>
      <c r="H1141">
        <v>1</v>
      </c>
      <c r="I1141" s="3">
        <v>-307.24947145877377</v>
      </c>
      <c r="J1141" s="3">
        <v>307.24947145877377</v>
      </c>
      <c r="K1141" s="2">
        <v>0.32105482911052602</v>
      </c>
      <c r="L1141" s="6">
        <v>-0.32105482911052602</v>
      </c>
      <c r="M1141" t="s">
        <v>26</v>
      </c>
      <c r="N1141">
        <f>SUMIFS(Actuals!$F:$F,Actuals!$A:$A,$A1141,Actuals!$D:$D,$D1141,Actuals!$B:$B,EDATE($B1141,-12))</f>
        <v>270</v>
      </c>
      <c r="O1141">
        <f>AVERAGE(SUMIFS(Actuals!$F:$F,Actuals!$A:$A,$A1141,Actuals!$D:$D,$D1141,Actuals!$B:$B,EOMONTH(DATE(2025,$C1141-1,1),0))/SUMIFS(Actuals!$F:$F,Actuals!$A:$A,$A1141,Actuals!$D:$D,$D1141,Actuals!$B:$B,EOMONTH(DATE(2024,$C1141-1,1),0)),
 SUMIFS(Actuals!$F:$F,Actuals!$A:$A,$A1141,Actuals!$D:$D,$D1141,Actuals!$B:$B,EOMONTH(DATE(2025,$C1141-2,1),0))/SUMIFS(Actuals!$F:$F,Actuals!$A:$A,$A1141,Actuals!$D:$D,$D1141,Actuals!$B:$B,EOMONTH(DATE(2024,$C1141-2,1),0)),
 SUMIFS(Actuals!$F:$F,Actuals!$A:$A,$A1141,Actuals!$D:$D,$D1141,Actuals!$B:$B,EOMONTH(DATE(2025,$C1141-3,1),0))/SUMIFS(Actuals!$F:$F,Actuals!$A:$A,$A1141,Actuals!$D:$D,$D1141,Actuals!$B:$B,EOMONTH(DATE(2024,$C1141-3,1),0))
)</f>
        <v>0.85135167191436134</v>
      </c>
      <c r="P1141" s="29">
        <f t="shared" si="102"/>
        <v>229.86495141687757</v>
      </c>
      <c r="Q1141" s="2">
        <f t="shared" si="103"/>
        <v>0.75980673833137136</v>
      </c>
      <c r="R1141" s="29" t="str">
        <f t="shared" si="104"/>
        <v>2 Test data (Sep-Nov)</v>
      </c>
      <c r="S1141" s="29">
        <f t="shared" si="105"/>
        <v>1.1836764017367896</v>
      </c>
      <c r="T1141" s="29">
        <f t="shared" si="106"/>
        <v>769.09436765025589</v>
      </c>
      <c r="U1141" s="2">
        <f t="shared" si="107"/>
        <v>0.19634862314497817</v>
      </c>
    </row>
    <row r="1142" spans="1:21">
      <c r="A1142">
        <v>2370</v>
      </c>
      <c r="B1142" s="1">
        <v>45961</v>
      </c>
      <c r="C1142">
        <v>10</v>
      </c>
      <c r="D1142">
        <v>8</v>
      </c>
      <c r="E1142" t="s">
        <v>7</v>
      </c>
      <c r="F1142" s="3">
        <v>705.40461444521702</v>
      </c>
      <c r="G1142" s="3">
        <v>957</v>
      </c>
      <c r="H1142">
        <v>0</v>
      </c>
      <c r="I1142" s="3">
        <v>-251.59538555478298</v>
      </c>
      <c r="J1142" s="3">
        <v>251.59538555478298</v>
      </c>
      <c r="K1142" s="2">
        <v>0.262900089398937</v>
      </c>
      <c r="L1142" s="6">
        <v>-0.262900089398937</v>
      </c>
      <c r="M1142" t="s">
        <v>26</v>
      </c>
      <c r="N1142">
        <f>SUMIFS(Actuals!$F:$F,Actuals!$A:$A,$A1142,Actuals!$D:$D,$D1142,Actuals!$B:$B,EDATE($B1142,-12))</f>
        <v>270</v>
      </c>
      <c r="O1142">
        <f>AVERAGE(SUMIFS(Actuals!$F:$F,Actuals!$A:$A,$A1142,Actuals!$D:$D,$D1142,Actuals!$B:$B,EOMONTH(DATE(2025,$C1142-1,1),0))/SUMIFS(Actuals!$F:$F,Actuals!$A:$A,$A1142,Actuals!$D:$D,$D1142,Actuals!$B:$B,EOMONTH(DATE(2024,$C1142-1,1),0)),
 SUMIFS(Actuals!$F:$F,Actuals!$A:$A,$A1142,Actuals!$D:$D,$D1142,Actuals!$B:$B,EOMONTH(DATE(2025,$C1142-2,1),0))/SUMIFS(Actuals!$F:$F,Actuals!$A:$A,$A1142,Actuals!$D:$D,$D1142,Actuals!$B:$B,EOMONTH(DATE(2024,$C1142-2,1),0)),
 SUMIFS(Actuals!$F:$F,Actuals!$A:$A,$A1142,Actuals!$D:$D,$D1142,Actuals!$B:$B,EOMONTH(DATE(2025,$C1142-3,1),0))/SUMIFS(Actuals!$F:$F,Actuals!$A:$A,$A1142,Actuals!$D:$D,$D1142,Actuals!$B:$B,EOMONTH(DATE(2024,$C1142-3,1),0))
)</f>
        <v>1.0930566992205371</v>
      </c>
      <c r="P1142" s="29">
        <f t="shared" si="102"/>
        <v>295.12530878954499</v>
      </c>
      <c r="Q1142" s="2">
        <f t="shared" si="103"/>
        <v>0.69161409739859459</v>
      </c>
      <c r="R1142" s="29" t="str">
        <f t="shared" si="104"/>
        <v>2 Test data (Sep-Nov)</v>
      </c>
      <c r="S1142" s="29">
        <f t="shared" si="105"/>
        <v>1.1836764017367896</v>
      </c>
      <c r="T1142" s="29">
        <f t="shared" si="106"/>
        <v>834.97079579504191</v>
      </c>
      <c r="U1142" s="2">
        <f t="shared" si="107"/>
        <v>0.12751223009922474</v>
      </c>
    </row>
    <row r="1143" spans="1:21">
      <c r="A1143">
        <v>2370</v>
      </c>
      <c r="B1143" s="1">
        <v>45991</v>
      </c>
      <c r="C1143">
        <v>5</v>
      </c>
      <c r="D1143">
        <v>8</v>
      </c>
      <c r="E1143" t="s">
        <v>7</v>
      </c>
      <c r="F1143" s="3">
        <v>608.42356336637863</v>
      </c>
      <c r="G1143" s="3">
        <v>960</v>
      </c>
      <c r="H1143">
        <v>6</v>
      </c>
      <c r="I1143" s="3">
        <v>-351.57643663362137</v>
      </c>
      <c r="J1143" s="3">
        <v>351.57643663362137</v>
      </c>
      <c r="K1143" s="2">
        <v>0.366225454826689</v>
      </c>
      <c r="L1143" s="6">
        <v>-0.366225454826689</v>
      </c>
      <c r="M1143" t="s">
        <v>26</v>
      </c>
      <c r="N1143">
        <f>SUMIFS(Actuals!$F:$F,Actuals!$A:$A,$A1143,Actuals!$D:$D,$D1143,Actuals!$B:$B,EDATE($B1143,-12))</f>
        <v>912</v>
      </c>
      <c r="O1143">
        <f>AVERAGE(SUMIFS(Actuals!$F:$F,Actuals!$A:$A,$A1143,Actuals!$D:$D,$D1143,Actuals!$B:$B,EOMONTH(DATE(2025,$C1143-1,1),0))/SUMIFS(Actuals!$F:$F,Actuals!$A:$A,$A1143,Actuals!$D:$D,$D1143,Actuals!$B:$B,EOMONTH(DATE(2024,$C1143-1,1),0)),
 SUMIFS(Actuals!$F:$F,Actuals!$A:$A,$A1143,Actuals!$D:$D,$D1143,Actuals!$B:$B,EOMONTH(DATE(2025,$C1143-2,1),0))/SUMIFS(Actuals!$F:$F,Actuals!$A:$A,$A1143,Actuals!$D:$D,$D1143,Actuals!$B:$B,EOMONTH(DATE(2024,$C1143-2,1),0)),
 SUMIFS(Actuals!$F:$F,Actuals!$A:$A,$A1143,Actuals!$D:$D,$D1143,Actuals!$B:$B,EOMONTH(DATE(2025,$C1143-3,1),0))/SUMIFS(Actuals!$F:$F,Actuals!$A:$A,$A1143,Actuals!$D:$D,$D1143,Actuals!$B:$B,EOMONTH(DATE(2024,$C1143-3,1),0))
)</f>
        <v>1.2764123568152268</v>
      </c>
      <c r="P1143" s="29">
        <f t="shared" si="102"/>
        <v>1164.0880694154869</v>
      </c>
      <c r="Q1143" s="2">
        <f t="shared" si="103"/>
        <v>0.21259173897446548</v>
      </c>
      <c r="R1143" s="29" t="str">
        <f t="shared" si="104"/>
        <v>1 train date (May-Aug)</v>
      </c>
      <c r="S1143" s="29">
        <f t="shared" si="105"/>
        <v>1.1836764017367896</v>
      </c>
      <c r="T1143" s="29">
        <f t="shared" si="106"/>
        <v>720.17661421739058</v>
      </c>
      <c r="U1143" s="2">
        <f t="shared" si="107"/>
        <v>0.24981602685688481</v>
      </c>
    </row>
    <row r="1144" spans="1:21">
      <c r="A1144">
        <v>2370</v>
      </c>
      <c r="B1144" s="1">
        <v>45991</v>
      </c>
      <c r="C1144">
        <v>6</v>
      </c>
      <c r="D1144">
        <v>8</v>
      </c>
      <c r="E1144" t="s">
        <v>7</v>
      </c>
      <c r="F1144" s="3">
        <v>608.42356336637863</v>
      </c>
      <c r="G1144" s="3">
        <v>960</v>
      </c>
      <c r="H1144">
        <v>5</v>
      </c>
      <c r="I1144" s="3">
        <v>-351.57643663362137</v>
      </c>
      <c r="J1144" s="3">
        <v>351.57643663362137</v>
      </c>
      <c r="K1144" s="2">
        <v>0.366225454826689</v>
      </c>
      <c r="L1144" s="6">
        <v>-0.366225454826689</v>
      </c>
      <c r="M1144" t="s">
        <v>26</v>
      </c>
      <c r="N1144">
        <f>SUMIFS(Actuals!$F:$F,Actuals!$A:$A,$A1144,Actuals!$D:$D,$D1144,Actuals!$B:$B,EDATE($B1144,-12))</f>
        <v>912</v>
      </c>
      <c r="O1144">
        <f>AVERAGE(SUMIFS(Actuals!$F:$F,Actuals!$A:$A,$A1144,Actuals!$D:$D,$D1144,Actuals!$B:$B,EOMONTH(DATE(2025,$C1144-1,1),0))/SUMIFS(Actuals!$F:$F,Actuals!$A:$A,$A1144,Actuals!$D:$D,$D1144,Actuals!$B:$B,EOMONTH(DATE(2024,$C1144-1,1),0)),
 SUMIFS(Actuals!$F:$F,Actuals!$A:$A,$A1144,Actuals!$D:$D,$D1144,Actuals!$B:$B,EOMONTH(DATE(2025,$C1144-2,1),0))/SUMIFS(Actuals!$F:$F,Actuals!$A:$A,$A1144,Actuals!$D:$D,$D1144,Actuals!$B:$B,EOMONTH(DATE(2024,$C1144-2,1),0)),
 SUMIFS(Actuals!$F:$F,Actuals!$A:$A,$A1144,Actuals!$D:$D,$D1144,Actuals!$B:$B,EOMONTH(DATE(2025,$C1144-3,1),0))/SUMIFS(Actuals!$F:$F,Actuals!$A:$A,$A1144,Actuals!$D:$D,$D1144,Actuals!$B:$B,EOMONTH(DATE(2024,$C1144-3,1),0))
)</f>
        <v>1.4102238803824443</v>
      </c>
      <c r="P1144" s="29">
        <f t="shared" si="102"/>
        <v>1286.1241789087892</v>
      </c>
      <c r="Q1144" s="2">
        <f t="shared" si="103"/>
        <v>0.33971268636332208</v>
      </c>
      <c r="R1144" s="29" t="str">
        <f t="shared" si="104"/>
        <v>1 train date (May-Aug)</v>
      </c>
      <c r="S1144" s="29">
        <f t="shared" si="105"/>
        <v>1.1836764017367896</v>
      </c>
      <c r="T1144" s="29">
        <f t="shared" si="106"/>
        <v>720.17661421739058</v>
      </c>
      <c r="U1144" s="2">
        <f t="shared" si="107"/>
        <v>0.24981602685688481</v>
      </c>
    </row>
    <row r="1145" spans="1:21">
      <c r="A1145">
        <v>2370</v>
      </c>
      <c r="B1145" s="1">
        <v>45991</v>
      </c>
      <c r="C1145">
        <v>7</v>
      </c>
      <c r="D1145">
        <v>8</v>
      </c>
      <c r="E1145" t="s">
        <v>7</v>
      </c>
      <c r="F1145" s="3">
        <v>611.48096820741569</v>
      </c>
      <c r="G1145" s="3">
        <v>960</v>
      </c>
      <c r="H1145">
        <v>4</v>
      </c>
      <c r="I1145" s="3">
        <v>-348.51903179258431</v>
      </c>
      <c r="J1145" s="3">
        <v>348.51903179258431</v>
      </c>
      <c r="K1145" s="2">
        <v>0.36304065811727498</v>
      </c>
      <c r="L1145" s="6">
        <v>-0.36304065811727498</v>
      </c>
      <c r="M1145" t="s">
        <v>26</v>
      </c>
      <c r="N1145">
        <f>SUMIFS(Actuals!$F:$F,Actuals!$A:$A,$A1145,Actuals!$D:$D,$D1145,Actuals!$B:$B,EDATE($B1145,-12))</f>
        <v>912</v>
      </c>
      <c r="O1145">
        <f>AVERAGE(SUMIFS(Actuals!$F:$F,Actuals!$A:$A,$A1145,Actuals!$D:$D,$D1145,Actuals!$B:$B,EOMONTH(DATE(2025,$C1145-1,1),0))/SUMIFS(Actuals!$F:$F,Actuals!$A:$A,$A1145,Actuals!$D:$D,$D1145,Actuals!$B:$B,EOMONTH(DATE(2024,$C1145-1,1),0)),
 SUMIFS(Actuals!$F:$F,Actuals!$A:$A,$A1145,Actuals!$D:$D,$D1145,Actuals!$B:$B,EOMONTH(DATE(2025,$C1145-2,1),0))/SUMIFS(Actuals!$F:$F,Actuals!$A:$A,$A1145,Actuals!$D:$D,$D1145,Actuals!$B:$B,EOMONTH(DATE(2024,$C1145-2,1),0)),
 SUMIFS(Actuals!$F:$F,Actuals!$A:$A,$A1145,Actuals!$D:$D,$D1145,Actuals!$B:$B,EOMONTH(DATE(2025,$C1145-3,1),0))/SUMIFS(Actuals!$F:$F,Actuals!$A:$A,$A1145,Actuals!$D:$D,$D1145,Actuals!$B:$B,EOMONTH(DATE(2024,$C1145-3,1),0))
)</f>
        <v>1.1878088998098868</v>
      </c>
      <c r="P1145" s="29">
        <f t="shared" si="102"/>
        <v>1083.2817166266168</v>
      </c>
      <c r="Q1145" s="2">
        <f t="shared" si="103"/>
        <v>0.12841845481939249</v>
      </c>
      <c r="R1145" s="29" t="str">
        <f t="shared" si="104"/>
        <v>1 train date (May-Aug)</v>
      </c>
      <c r="S1145" s="29">
        <f t="shared" si="105"/>
        <v>1.1836764017367896</v>
      </c>
      <c r="T1145" s="29">
        <f t="shared" si="106"/>
        <v>723.79559217828205</v>
      </c>
      <c r="U1145" s="2">
        <f t="shared" si="107"/>
        <v>0.24604625814762288</v>
      </c>
    </row>
    <row r="1146" spans="1:21">
      <c r="A1146">
        <v>2370</v>
      </c>
      <c r="B1146" s="1">
        <v>45991</v>
      </c>
      <c r="C1146">
        <v>8</v>
      </c>
      <c r="D1146">
        <v>8</v>
      </c>
      <c r="E1146" t="s">
        <v>7</v>
      </c>
      <c r="F1146" s="3">
        <v>661.45324200000016</v>
      </c>
      <c r="G1146" s="3">
        <v>960</v>
      </c>
      <c r="H1146">
        <v>3</v>
      </c>
      <c r="I1146" s="3">
        <v>-298.54675799999984</v>
      </c>
      <c r="J1146" s="3">
        <v>298.54675799999984</v>
      </c>
      <c r="K1146" s="2">
        <v>0.31098620625000001</v>
      </c>
      <c r="L1146" s="6">
        <v>-0.31098620625000001</v>
      </c>
      <c r="M1146" t="s">
        <v>26</v>
      </c>
      <c r="N1146">
        <f>SUMIFS(Actuals!$F:$F,Actuals!$A:$A,$A1146,Actuals!$D:$D,$D1146,Actuals!$B:$B,EDATE($B1146,-12))</f>
        <v>912</v>
      </c>
      <c r="O1146">
        <f>AVERAGE(SUMIFS(Actuals!$F:$F,Actuals!$A:$A,$A1146,Actuals!$D:$D,$D1146,Actuals!$B:$B,EOMONTH(DATE(2025,$C1146-1,1),0))/SUMIFS(Actuals!$F:$F,Actuals!$A:$A,$A1146,Actuals!$D:$D,$D1146,Actuals!$B:$B,EOMONTH(DATE(2024,$C1146-1,1),0)),
 SUMIFS(Actuals!$F:$F,Actuals!$A:$A,$A1146,Actuals!$D:$D,$D1146,Actuals!$B:$B,EOMONTH(DATE(2025,$C1146-2,1),0))/SUMIFS(Actuals!$F:$F,Actuals!$A:$A,$A1146,Actuals!$D:$D,$D1146,Actuals!$B:$B,EOMONTH(DATE(2024,$C1146-2,1),0)),
 SUMIFS(Actuals!$F:$F,Actuals!$A:$A,$A1146,Actuals!$D:$D,$D1146,Actuals!$B:$B,EOMONTH(DATE(2025,$C1146-3,1),0))/SUMIFS(Actuals!$F:$F,Actuals!$A:$A,$A1146,Actuals!$D:$D,$D1146,Actuals!$B:$B,EOMONTH(DATE(2024,$C1146-3,1),0))
)</f>
        <v>1.1570886285887523</v>
      </c>
      <c r="P1146" s="29">
        <f t="shared" si="102"/>
        <v>1055.2648292729421</v>
      </c>
      <c r="Q1146" s="2">
        <f t="shared" si="103"/>
        <v>9.9234197159314641E-2</v>
      </c>
      <c r="R1146" s="29" t="str">
        <f t="shared" si="104"/>
        <v>1 train date (May-Aug)</v>
      </c>
      <c r="S1146" s="29">
        <f t="shared" si="105"/>
        <v>1.1836764017367896</v>
      </c>
      <c r="T1146" s="29">
        <f t="shared" si="106"/>
        <v>782.94659340769408</v>
      </c>
      <c r="U1146" s="2">
        <f t="shared" si="107"/>
        <v>0.18443063186698533</v>
      </c>
    </row>
    <row r="1147" spans="1:21">
      <c r="A1147">
        <v>2370</v>
      </c>
      <c r="B1147" s="1">
        <v>45991</v>
      </c>
      <c r="C1147">
        <v>9</v>
      </c>
      <c r="D1147">
        <v>8</v>
      </c>
      <c r="E1147" t="s">
        <v>7</v>
      </c>
      <c r="F1147" s="3">
        <v>650.59755848052907</v>
      </c>
      <c r="G1147" s="3">
        <v>960</v>
      </c>
      <c r="H1147">
        <v>2</v>
      </c>
      <c r="I1147" s="3">
        <v>-309.40244151947093</v>
      </c>
      <c r="J1147" s="3">
        <v>309.40244151947093</v>
      </c>
      <c r="K1147" s="2">
        <v>0.32229420991611601</v>
      </c>
      <c r="L1147" s="6">
        <v>-0.32229420991611601</v>
      </c>
      <c r="M1147" t="s">
        <v>26</v>
      </c>
      <c r="N1147">
        <f>SUMIFS(Actuals!$F:$F,Actuals!$A:$A,$A1147,Actuals!$D:$D,$D1147,Actuals!$B:$B,EDATE($B1147,-12))</f>
        <v>912</v>
      </c>
      <c r="O1147">
        <f>AVERAGE(SUMIFS(Actuals!$F:$F,Actuals!$A:$A,$A1147,Actuals!$D:$D,$D1147,Actuals!$B:$B,EOMONTH(DATE(2025,$C1147-1,1),0))/SUMIFS(Actuals!$F:$F,Actuals!$A:$A,$A1147,Actuals!$D:$D,$D1147,Actuals!$B:$B,EOMONTH(DATE(2024,$C1147-1,1),0)),
 SUMIFS(Actuals!$F:$F,Actuals!$A:$A,$A1147,Actuals!$D:$D,$D1147,Actuals!$B:$B,EOMONTH(DATE(2025,$C1147-2,1),0))/SUMIFS(Actuals!$F:$F,Actuals!$A:$A,$A1147,Actuals!$D:$D,$D1147,Actuals!$B:$B,EOMONTH(DATE(2024,$C1147-2,1),0)),
 SUMIFS(Actuals!$F:$F,Actuals!$A:$A,$A1147,Actuals!$D:$D,$D1147,Actuals!$B:$B,EOMONTH(DATE(2025,$C1147-3,1),0))/SUMIFS(Actuals!$F:$F,Actuals!$A:$A,$A1147,Actuals!$D:$D,$D1147,Actuals!$B:$B,EOMONTH(DATE(2024,$C1147-3,1),0))
)</f>
        <v>0.85135167191436134</v>
      </c>
      <c r="P1147" s="29">
        <f t="shared" si="102"/>
        <v>776.43272478589756</v>
      </c>
      <c r="Q1147" s="2">
        <f t="shared" si="103"/>
        <v>0.19121591168135671</v>
      </c>
      <c r="R1147" s="29" t="str">
        <f t="shared" si="104"/>
        <v>2 Test data (Sep-Nov)</v>
      </c>
      <c r="S1147" s="29">
        <f t="shared" si="105"/>
        <v>1.1836764017367896</v>
      </c>
      <c r="T1147" s="29">
        <f t="shared" si="106"/>
        <v>770.0969770009732</v>
      </c>
      <c r="U1147" s="2">
        <f t="shared" si="107"/>
        <v>0.1978156489573196</v>
      </c>
    </row>
    <row r="1148" spans="1:21">
      <c r="A1148">
        <v>2370</v>
      </c>
      <c r="B1148" s="1">
        <v>45991</v>
      </c>
      <c r="C1148">
        <v>10</v>
      </c>
      <c r="D1148">
        <v>8</v>
      </c>
      <c r="E1148" t="s">
        <v>7</v>
      </c>
      <c r="F1148" s="3">
        <v>706.77492877776854</v>
      </c>
      <c r="G1148" s="3">
        <v>960</v>
      </c>
      <c r="H1148">
        <v>1</v>
      </c>
      <c r="I1148" s="3">
        <v>-253.22507122223146</v>
      </c>
      <c r="J1148" s="3">
        <v>253.22507122223146</v>
      </c>
      <c r="K1148" s="2">
        <v>0.26377611585649102</v>
      </c>
      <c r="L1148" s="6">
        <v>-0.26377611585649102</v>
      </c>
      <c r="M1148" t="s">
        <v>26</v>
      </c>
      <c r="N1148">
        <f>SUMIFS(Actuals!$F:$F,Actuals!$A:$A,$A1148,Actuals!$D:$D,$D1148,Actuals!$B:$B,EDATE($B1148,-12))</f>
        <v>912</v>
      </c>
      <c r="O1148">
        <f>AVERAGE(SUMIFS(Actuals!$F:$F,Actuals!$A:$A,$A1148,Actuals!$D:$D,$D1148,Actuals!$B:$B,EOMONTH(DATE(2025,$C1148-1,1),0))/SUMIFS(Actuals!$F:$F,Actuals!$A:$A,$A1148,Actuals!$D:$D,$D1148,Actuals!$B:$B,EOMONTH(DATE(2024,$C1148-1,1),0)),
 SUMIFS(Actuals!$F:$F,Actuals!$A:$A,$A1148,Actuals!$D:$D,$D1148,Actuals!$B:$B,EOMONTH(DATE(2025,$C1148-2,1),0))/SUMIFS(Actuals!$F:$F,Actuals!$A:$A,$A1148,Actuals!$D:$D,$D1148,Actuals!$B:$B,EOMONTH(DATE(2024,$C1148-2,1),0)),
 SUMIFS(Actuals!$F:$F,Actuals!$A:$A,$A1148,Actuals!$D:$D,$D1148,Actuals!$B:$B,EOMONTH(DATE(2025,$C1148-3,1),0))/SUMIFS(Actuals!$F:$F,Actuals!$A:$A,$A1148,Actuals!$D:$D,$D1148,Actuals!$B:$B,EOMONTH(DATE(2024,$C1148-3,1),0))
)</f>
        <v>1.0930566992205371</v>
      </c>
      <c r="P1148" s="29">
        <f t="shared" si="102"/>
        <v>996.86770968912981</v>
      </c>
      <c r="Q1148" s="2">
        <f t="shared" si="103"/>
        <v>3.8403864259510222E-2</v>
      </c>
      <c r="R1148" s="29" t="str">
        <f t="shared" si="104"/>
        <v>2 Test data (Sep-Nov)</v>
      </c>
      <c r="S1148" s="29">
        <f t="shared" si="105"/>
        <v>1.1836764017367896</v>
      </c>
      <c r="T1148" s="29">
        <f t="shared" si="106"/>
        <v>836.59280453344479</v>
      </c>
      <c r="U1148" s="2">
        <f t="shared" si="107"/>
        <v>0.12854916194432833</v>
      </c>
    </row>
    <row r="1149" spans="1:21">
      <c r="A1149">
        <v>2370</v>
      </c>
      <c r="B1149" s="1">
        <v>45991</v>
      </c>
      <c r="C1149">
        <v>11</v>
      </c>
      <c r="D1149">
        <v>8</v>
      </c>
      <c r="E1149" t="s">
        <v>7</v>
      </c>
      <c r="F1149" s="3">
        <v>633.14310549033951</v>
      </c>
      <c r="G1149" s="3">
        <v>960</v>
      </c>
      <c r="H1149">
        <v>0</v>
      </c>
      <c r="I1149" s="3">
        <v>-326.85689450966049</v>
      </c>
      <c r="J1149" s="3">
        <v>326.85689450966049</v>
      </c>
      <c r="K1149" s="2">
        <v>0.34047593178089602</v>
      </c>
      <c r="L1149" s="6">
        <v>-0.34047593178089602</v>
      </c>
      <c r="M1149" t="s">
        <v>26</v>
      </c>
      <c r="N1149">
        <f>SUMIFS(Actuals!$F:$F,Actuals!$A:$A,$A1149,Actuals!$D:$D,$D1149,Actuals!$B:$B,EDATE($B1149,-12))</f>
        <v>912</v>
      </c>
      <c r="O1149">
        <f>AVERAGE(SUMIFS(Actuals!$F:$F,Actuals!$A:$A,$A1149,Actuals!$D:$D,$D1149,Actuals!$B:$B,EOMONTH(DATE(2025,$C1149-1,1),0))/SUMIFS(Actuals!$F:$F,Actuals!$A:$A,$A1149,Actuals!$D:$D,$D1149,Actuals!$B:$B,EOMONTH(DATE(2024,$C1149-1,1),0)),
 SUMIFS(Actuals!$F:$F,Actuals!$A:$A,$A1149,Actuals!$D:$D,$D1149,Actuals!$B:$B,EOMONTH(DATE(2025,$C1149-2,1),0))/SUMIFS(Actuals!$F:$F,Actuals!$A:$A,$A1149,Actuals!$D:$D,$D1149,Actuals!$B:$B,EOMONTH(DATE(2024,$C1149-2,1),0)),
 SUMIFS(Actuals!$F:$F,Actuals!$A:$A,$A1149,Actuals!$D:$D,$D1149,Actuals!$B:$B,EOMONTH(DATE(2025,$C1149-3,1),0))/SUMIFS(Actuals!$F:$F,Actuals!$A:$A,$A1149,Actuals!$D:$D,$D1149,Actuals!$B:$B,EOMONTH(DATE(2024,$C1149-3,1),0))
)</f>
        <v>1.9442912671217716</v>
      </c>
      <c r="P1149" s="29">
        <f t="shared" si="102"/>
        <v>1773.1936356150557</v>
      </c>
      <c r="Q1149" s="2">
        <f t="shared" si="103"/>
        <v>0.847076703765683</v>
      </c>
      <c r="R1149" s="29" t="str">
        <f t="shared" si="104"/>
        <v>2 Test data (Sep-Nov)</v>
      </c>
      <c r="S1149" s="29">
        <f t="shared" si="105"/>
        <v>1.1836764017367896</v>
      </c>
      <c r="T1149" s="29">
        <f t="shared" si="106"/>
        <v>749.43655289126161</v>
      </c>
      <c r="U1149" s="2">
        <f t="shared" si="107"/>
        <v>0.21933692407160249</v>
      </c>
    </row>
    <row r="1150" spans="1:21">
      <c r="A1150">
        <v>360</v>
      </c>
      <c r="B1150" s="1">
        <v>45808</v>
      </c>
      <c r="C1150">
        <v>5</v>
      </c>
      <c r="D1150">
        <v>8</v>
      </c>
      <c r="E1150" t="s">
        <v>7</v>
      </c>
      <c r="F1150" s="3">
        <v>6573.6900000000005</v>
      </c>
      <c r="G1150" s="3">
        <v>5793</v>
      </c>
      <c r="H1150">
        <v>0</v>
      </c>
      <c r="I1150" s="3">
        <v>780.69000000000051</v>
      </c>
      <c r="J1150" s="3">
        <v>780.69000000000051</v>
      </c>
      <c r="K1150" s="2">
        <v>0.134764370792336</v>
      </c>
      <c r="L1150" s="6">
        <v>0.134764370792336</v>
      </c>
      <c r="M1150" t="s">
        <v>24</v>
      </c>
      <c r="N1150">
        <f>SUMIFS(Actuals!$F:$F,Actuals!$A:$A,$A1150,Actuals!$D:$D,$D1150,Actuals!$B:$B,EDATE($B1150,-12))</f>
        <v>3693</v>
      </c>
      <c r="O1150">
        <f>AVERAGE(SUMIFS(Actuals!$F:$F,Actuals!$A:$A,$A1150,Actuals!$D:$D,$D1150,Actuals!$B:$B,EOMONTH(DATE(2025,$C1150-1,1),0))/SUMIFS(Actuals!$F:$F,Actuals!$A:$A,$A1150,Actuals!$D:$D,$D1150,Actuals!$B:$B,EOMONTH(DATE(2024,$C1150-1,1),0)),
 SUMIFS(Actuals!$F:$F,Actuals!$A:$A,$A1150,Actuals!$D:$D,$D1150,Actuals!$B:$B,EOMONTH(DATE(2025,$C1150-2,1),0))/SUMIFS(Actuals!$F:$F,Actuals!$A:$A,$A1150,Actuals!$D:$D,$D1150,Actuals!$B:$B,EOMONTH(DATE(2024,$C1150-2,1),0)),
 SUMIFS(Actuals!$F:$F,Actuals!$A:$A,$A1150,Actuals!$D:$D,$D1150,Actuals!$B:$B,EOMONTH(DATE(2025,$C1150-3,1),0))/SUMIFS(Actuals!$F:$F,Actuals!$A:$A,$A1150,Actuals!$D:$D,$D1150,Actuals!$B:$B,EOMONTH(DATE(2024,$C1150-3,1),0))
)</f>
        <v>1.5233248650975559</v>
      </c>
      <c r="P1150" s="29">
        <f t="shared" si="102"/>
        <v>5625.638726805274</v>
      </c>
      <c r="Q1150" s="2">
        <f t="shared" si="103"/>
        <v>2.8890259484675641E-2</v>
      </c>
      <c r="R1150" s="29" t="str">
        <f t="shared" si="104"/>
        <v>1 train date (May-Aug)</v>
      </c>
      <c r="S1150" s="29">
        <f t="shared" si="105"/>
        <v>1.0370054508427586</v>
      </c>
      <c r="T1150" s="29">
        <f t="shared" si="106"/>
        <v>6816.9523621505341</v>
      </c>
      <c r="U1150" s="2">
        <f t="shared" si="107"/>
        <v>0.17675683793380531</v>
      </c>
    </row>
    <row r="1151" spans="1:21">
      <c r="A1151">
        <v>360</v>
      </c>
      <c r="B1151" s="1">
        <v>45838</v>
      </c>
      <c r="C1151">
        <v>5</v>
      </c>
      <c r="D1151">
        <v>8</v>
      </c>
      <c r="E1151" t="s">
        <v>7</v>
      </c>
      <c r="F1151" s="3">
        <v>6376.4793000000009</v>
      </c>
      <c r="G1151" s="3">
        <v>4752</v>
      </c>
      <c r="H1151">
        <v>1</v>
      </c>
      <c r="I1151" s="3">
        <v>1624.4793000000009</v>
      </c>
      <c r="J1151" s="3">
        <v>1624.4793000000009</v>
      </c>
      <c r="K1151" s="2">
        <v>0.34185170454545499</v>
      </c>
      <c r="L1151" s="6">
        <v>0.34185170454545499</v>
      </c>
      <c r="M1151" t="s">
        <v>24</v>
      </c>
      <c r="N1151">
        <f>SUMIFS(Actuals!$F:$F,Actuals!$A:$A,$A1151,Actuals!$D:$D,$D1151,Actuals!$B:$B,EDATE($B1151,-12))</f>
        <v>4224</v>
      </c>
      <c r="O1151">
        <f>AVERAGE(SUMIFS(Actuals!$F:$F,Actuals!$A:$A,$A1151,Actuals!$D:$D,$D1151,Actuals!$B:$B,EOMONTH(DATE(2025,$C1151-1,1),0))/SUMIFS(Actuals!$F:$F,Actuals!$A:$A,$A1151,Actuals!$D:$D,$D1151,Actuals!$B:$B,EOMONTH(DATE(2024,$C1151-1,1),0)),
 SUMIFS(Actuals!$F:$F,Actuals!$A:$A,$A1151,Actuals!$D:$D,$D1151,Actuals!$B:$B,EOMONTH(DATE(2025,$C1151-2,1),0))/SUMIFS(Actuals!$F:$F,Actuals!$A:$A,$A1151,Actuals!$D:$D,$D1151,Actuals!$B:$B,EOMONTH(DATE(2024,$C1151-2,1),0)),
 SUMIFS(Actuals!$F:$F,Actuals!$A:$A,$A1151,Actuals!$D:$D,$D1151,Actuals!$B:$B,EOMONTH(DATE(2025,$C1151-3,1),0))/SUMIFS(Actuals!$F:$F,Actuals!$A:$A,$A1151,Actuals!$D:$D,$D1151,Actuals!$B:$B,EOMONTH(DATE(2024,$C1151-3,1),0))
)</f>
        <v>1.5233248650975559</v>
      </c>
      <c r="P1151" s="29">
        <f t="shared" si="102"/>
        <v>6434.5242301720764</v>
      </c>
      <c r="Q1151" s="2">
        <f t="shared" si="103"/>
        <v>0.35406654675338306</v>
      </c>
      <c r="R1151" s="29" t="str">
        <f t="shared" si="104"/>
        <v>1 train date (May-Aug)</v>
      </c>
      <c r="S1151" s="29">
        <f t="shared" si="105"/>
        <v>1.0370054508427586</v>
      </c>
      <c r="T1151" s="29">
        <f t="shared" si="106"/>
        <v>6612.4437912860185</v>
      </c>
      <c r="U1151" s="2">
        <f t="shared" si="107"/>
        <v>0.39150753183628334</v>
      </c>
    </row>
    <row r="1152" spans="1:21">
      <c r="A1152">
        <v>360</v>
      </c>
      <c r="B1152" s="1">
        <v>45838</v>
      </c>
      <c r="C1152">
        <v>6</v>
      </c>
      <c r="D1152">
        <v>8</v>
      </c>
      <c r="E1152" t="s">
        <v>7</v>
      </c>
      <c r="F1152" s="3">
        <v>5793</v>
      </c>
      <c r="G1152" s="3">
        <v>4752</v>
      </c>
      <c r="H1152">
        <v>0</v>
      </c>
      <c r="I1152" s="3">
        <v>1041</v>
      </c>
      <c r="J1152" s="3">
        <v>1041</v>
      </c>
      <c r="K1152" s="2">
        <v>0.21906565656565699</v>
      </c>
      <c r="L1152" s="6">
        <v>0.21906565656565699</v>
      </c>
      <c r="M1152" t="s">
        <v>24</v>
      </c>
      <c r="N1152">
        <f>SUMIFS(Actuals!$F:$F,Actuals!$A:$A,$A1152,Actuals!$D:$D,$D1152,Actuals!$B:$B,EDATE($B1152,-12))</f>
        <v>4224</v>
      </c>
      <c r="O1152">
        <f>AVERAGE(SUMIFS(Actuals!$F:$F,Actuals!$A:$A,$A1152,Actuals!$D:$D,$D1152,Actuals!$B:$B,EOMONTH(DATE(2025,$C1152-1,1),0))/SUMIFS(Actuals!$F:$F,Actuals!$A:$A,$A1152,Actuals!$D:$D,$D1152,Actuals!$B:$B,EOMONTH(DATE(2024,$C1152-1,1),0)),
 SUMIFS(Actuals!$F:$F,Actuals!$A:$A,$A1152,Actuals!$D:$D,$D1152,Actuals!$B:$B,EOMONTH(DATE(2025,$C1152-2,1),0))/SUMIFS(Actuals!$F:$F,Actuals!$A:$A,$A1152,Actuals!$D:$D,$D1152,Actuals!$B:$B,EOMONTH(DATE(2024,$C1152-2,1),0)),
 SUMIFS(Actuals!$F:$F,Actuals!$A:$A,$A1152,Actuals!$D:$D,$D1152,Actuals!$B:$B,EOMONTH(DATE(2025,$C1152-3,1),0))/SUMIFS(Actuals!$F:$F,Actuals!$A:$A,$A1152,Actuals!$D:$D,$D1152,Actuals!$B:$B,EOMONTH(DATE(2024,$C1152-3,1),0))
)</f>
        <v>1.6249649414336804</v>
      </c>
      <c r="P1152" s="29">
        <f t="shared" si="102"/>
        <v>6863.8519126158662</v>
      </c>
      <c r="Q1152" s="2">
        <f t="shared" si="103"/>
        <v>0.44441328127438262</v>
      </c>
      <c r="R1152" s="29" t="str">
        <f t="shared" si="104"/>
        <v>1 train date (May-Aug)</v>
      </c>
      <c r="S1152" s="29">
        <f t="shared" si="105"/>
        <v>1.0370054508427586</v>
      </c>
      <c r="T1152" s="29">
        <f t="shared" si="106"/>
        <v>6007.3725767321012</v>
      </c>
      <c r="U1152" s="2">
        <f t="shared" si="107"/>
        <v>0.26417773079379231</v>
      </c>
    </row>
    <row r="1153" spans="1:21">
      <c r="A1153">
        <v>360</v>
      </c>
      <c r="B1153" s="1">
        <v>45869</v>
      </c>
      <c r="C1153">
        <v>5</v>
      </c>
      <c r="D1153">
        <v>8</v>
      </c>
      <c r="E1153" t="s">
        <v>7</v>
      </c>
      <c r="F1153" s="3">
        <v>6185.184921</v>
      </c>
      <c r="G1153" s="3">
        <v>4893</v>
      </c>
      <c r="H1153">
        <v>2</v>
      </c>
      <c r="I1153" s="3">
        <v>1292.184921</v>
      </c>
      <c r="J1153" s="3">
        <v>1292.184921</v>
      </c>
      <c r="K1153" s="2">
        <v>0.264088477621091</v>
      </c>
      <c r="L1153" s="6">
        <v>0.264088477621091</v>
      </c>
      <c r="M1153" t="s">
        <v>24</v>
      </c>
      <c r="N1153">
        <f>SUMIFS(Actuals!$F:$F,Actuals!$A:$A,$A1153,Actuals!$D:$D,$D1153,Actuals!$B:$B,EDATE($B1153,-12))</f>
        <v>4980</v>
      </c>
      <c r="O1153">
        <f>AVERAGE(SUMIFS(Actuals!$F:$F,Actuals!$A:$A,$A1153,Actuals!$D:$D,$D1153,Actuals!$B:$B,EOMONTH(DATE(2025,$C1153-1,1),0))/SUMIFS(Actuals!$F:$F,Actuals!$A:$A,$A1153,Actuals!$D:$D,$D1153,Actuals!$B:$B,EOMONTH(DATE(2024,$C1153-1,1),0)),
 SUMIFS(Actuals!$F:$F,Actuals!$A:$A,$A1153,Actuals!$D:$D,$D1153,Actuals!$B:$B,EOMONTH(DATE(2025,$C1153-2,1),0))/SUMIFS(Actuals!$F:$F,Actuals!$A:$A,$A1153,Actuals!$D:$D,$D1153,Actuals!$B:$B,EOMONTH(DATE(2024,$C1153-2,1),0)),
 SUMIFS(Actuals!$F:$F,Actuals!$A:$A,$A1153,Actuals!$D:$D,$D1153,Actuals!$B:$B,EOMONTH(DATE(2025,$C1153-3,1),0))/SUMIFS(Actuals!$F:$F,Actuals!$A:$A,$A1153,Actuals!$D:$D,$D1153,Actuals!$B:$B,EOMONTH(DATE(2024,$C1153-3,1),0))
)</f>
        <v>1.5233248650975559</v>
      </c>
      <c r="P1153" s="29">
        <f t="shared" si="102"/>
        <v>7586.1578281858283</v>
      </c>
      <c r="Q1153" s="2">
        <f t="shared" si="103"/>
        <v>0.55041034706434255</v>
      </c>
      <c r="R1153" s="29" t="str">
        <f t="shared" si="104"/>
        <v>1 train date (May-Aug)</v>
      </c>
      <c r="S1153" s="29">
        <f t="shared" si="105"/>
        <v>1.0370054508427586</v>
      </c>
      <c r="T1153" s="29">
        <f t="shared" si="106"/>
        <v>6414.0704775474378</v>
      </c>
      <c r="U1153" s="2">
        <f t="shared" si="107"/>
        <v>0.3108666416405963</v>
      </c>
    </row>
    <row r="1154" spans="1:21">
      <c r="A1154">
        <v>360</v>
      </c>
      <c r="B1154" s="1">
        <v>45869</v>
      </c>
      <c r="C1154">
        <v>6</v>
      </c>
      <c r="D1154">
        <v>8</v>
      </c>
      <c r="E1154" t="s">
        <v>7</v>
      </c>
      <c r="F1154" s="3">
        <v>5787.2070000000003</v>
      </c>
      <c r="G1154" s="3">
        <v>4893</v>
      </c>
      <c r="H1154">
        <v>1</v>
      </c>
      <c r="I1154" s="3">
        <v>894.20700000000033</v>
      </c>
      <c r="J1154" s="3">
        <v>894.20700000000033</v>
      </c>
      <c r="K1154" s="2">
        <v>0.182752299202943</v>
      </c>
      <c r="L1154" s="6">
        <v>0.182752299202943</v>
      </c>
      <c r="M1154" t="s">
        <v>24</v>
      </c>
      <c r="N1154">
        <f>SUMIFS(Actuals!$F:$F,Actuals!$A:$A,$A1154,Actuals!$D:$D,$D1154,Actuals!$B:$B,EDATE($B1154,-12))</f>
        <v>4980</v>
      </c>
      <c r="O1154">
        <f>AVERAGE(SUMIFS(Actuals!$F:$F,Actuals!$A:$A,$A1154,Actuals!$D:$D,$D1154,Actuals!$B:$B,EOMONTH(DATE(2025,$C1154-1,1),0))/SUMIFS(Actuals!$F:$F,Actuals!$A:$A,$A1154,Actuals!$D:$D,$D1154,Actuals!$B:$B,EOMONTH(DATE(2024,$C1154-1,1),0)),
 SUMIFS(Actuals!$F:$F,Actuals!$A:$A,$A1154,Actuals!$D:$D,$D1154,Actuals!$B:$B,EOMONTH(DATE(2025,$C1154-2,1),0))/SUMIFS(Actuals!$F:$F,Actuals!$A:$A,$A1154,Actuals!$D:$D,$D1154,Actuals!$B:$B,EOMONTH(DATE(2024,$C1154-2,1),0)),
 SUMIFS(Actuals!$F:$F,Actuals!$A:$A,$A1154,Actuals!$D:$D,$D1154,Actuals!$B:$B,EOMONTH(DATE(2025,$C1154-3,1),0))/SUMIFS(Actuals!$F:$F,Actuals!$A:$A,$A1154,Actuals!$D:$D,$D1154,Actuals!$B:$B,EOMONTH(DATE(2024,$C1154-3,1),0))
)</f>
        <v>1.6249649414336804</v>
      </c>
      <c r="P1154" s="29">
        <f t="shared" ref="P1154:P1217" si="108">N1154*O1154</f>
        <v>8092.3254083397287</v>
      </c>
      <c r="Q1154" s="2">
        <f t="shared" ref="Q1154:Q1217" si="109">IFERROR(ABS(P1154-G1154)/ABS(G1154),"")</f>
        <v>0.65385763505819106</v>
      </c>
      <c r="R1154" s="29" t="str">
        <f t="shared" ref="R1154:R1217" si="110">IF(C1154&lt;=8,"1 train date (May-Aug)","2 Test data (Sep-Nov)")</f>
        <v>1 train date (May-Aug)</v>
      </c>
      <c r="S1154" s="29">
        <f t="shared" ref="S1154:S1217" si="111">1/(1+AVERAGEIFS($L:$L,$A:$A,$A1154,$R:$R,"1 train date (May-Aug)"))</f>
        <v>1.0370054508427586</v>
      </c>
      <c r="T1154" s="29">
        <f t="shared" ref="T1154:T1217" si="112">F1154*S1154</f>
        <v>6001.3652041553687</v>
      </c>
      <c r="U1154" s="2">
        <f t="shared" ref="U1154:U1217" si="113">IFERROR(ABS(T1154-G1154)/ABS(G1154),"")</f>
        <v>0.22652058127025723</v>
      </c>
    </row>
    <row r="1155" spans="1:21">
      <c r="A1155">
        <v>360</v>
      </c>
      <c r="B1155" s="1">
        <v>45869</v>
      </c>
      <c r="C1155">
        <v>7</v>
      </c>
      <c r="D1155">
        <v>8</v>
      </c>
      <c r="E1155" t="s">
        <v>7</v>
      </c>
      <c r="F1155" s="3">
        <v>4756.7519999999995</v>
      </c>
      <c r="G1155" s="3">
        <v>4893</v>
      </c>
      <c r="H1155">
        <v>0</v>
      </c>
      <c r="I1155" s="3">
        <v>-136.2480000000005</v>
      </c>
      <c r="J1155" s="3">
        <v>136.2480000000005</v>
      </c>
      <c r="K1155" s="2">
        <v>2.7845493562231899E-2</v>
      </c>
      <c r="L1155" s="6">
        <v>-2.7845493562231899E-2</v>
      </c>
      <c r="M1155" t="s">
        <v>24</v>
      </c>
      <c r="N1155">
        <f>SUMIFS(Actuals!$F:$F,Actuals!$A:$A,$A1155,Actuals!$D:$D,$D1155,Actuals!$B:$B,EDATE($B1155,-12))</f>
        <v>4980</v>
      </c>
      <c r="O1155">
        <f>AVERAGE(SUMIFS(Actuals!$F:$F,Actuals!$A:$A,$A1155,Actuals!$D:$D,$D1155,Actuals!$B:$B,EOMONTH(DATE(2025,$C1155-1,1),0))/SUMIFS(Actuals!$F:$F,Actuals!$A:$A,$A1155,Actuals!$D:$D,$D1155,Actuals!$B:$B,EOMONTH(DATE(2024,$C1155-1,1),0)),
 SUMIFS(Actuals!$F:$F,Actuals!$A:$A,$A1155,Actuals!$D:$D,$D1155,Actuals!$B:$B,EOMONTH(DATE(2025,$C1155-2,1),0))/SUMIFS(Actuals!$F:$F,Actuals!$A:$A,$A1155,Actuals!$D:$D,$D1155,Actuals!$B:$B,EOMONTH(DATE(2024,$C1155-2,1),0)),
 SUMIFS(Actuals!$F:$F,Actuals!$A:$A,$A1155,Actuals!$D:$D,$D1155,Actuals!$B:$B,EOMONTH(DATE(2025,$C1155-3,1),0))/SUMIFS(Actuals!$F:$F,Actuals!$A:$A,$A1155,Actuals!$D:$D,$D1155,Actuals!$B:$B,EOMONTH(DATE(2024,$C1155-3,1),0))
)</f>
        <v>1.3682121695535201</v>
      </c>
      <c r="P1155" s="29">
        <f t="shared" si="108"/>
        <v>6813.6966043765296</v>
      </c>
      <c r="Q1155" s="2">
        <f t="shared" si="109"/>
        <v>0.39253966980922333</v>
      </c>
      <c r="R1155" s="29" t="str">
        <f t="shared" si="110"/>
        <v>1 train date (May-Aug)</v>
      </c>
      <c r="S1155" s="29">
        <f t="shared" si="111"/>
        <v>1.0370054508427586</v>
      </c>
      <c r="T1155" s="29">
        <f t="shared" si="112"/>
        <v>4932.7777523071936</v>
      </c>
      <c r="U1155" s="2">
        <f t="shared" si="113"/>
        <v>8.1295222373173152E-3</v>
      </c>
    </row>
    <row r="1156" spans="1:21">
      <c r="A1156">
        <v>360</v>
      </c>
      <c r="B1156" s="1">
        <v>45900</v>
      </c>
      <c r="C1156">
        <v>5</v>
      </c>
      <c r="D1156">
        <v>8</v>
      </c>
      <c r="E1156" t="s">
        <v>7</v>
      </c>
      <c r="F1156" s="3">
        <v>5999.6293733699995</v>
      </c>
      <c r="G1156" s="3">
        <v>6954</v>
      </c>
      <c r="H1156">
        <v>3</v>
      </c>
      <c r="I1156" s="3">
        <v>-954.37062663000052</v>
      </c>
      <c r="J1156" s="3">
        <v>954.37062663000052</v>
      </c>
      <c r="K1156" s="2">
        <v>0.137240527269198</v>
      </c>
      <c r="L1156" s="6">
        <v>-0.137240527269198</v>
      </c>
      <c r="M1156" t="s">
        <v>24</v>
      </c>
      <c r="N1156">
        <f>SUMIFS(Actuals!$F:$F,Actuals!$A:$A,$A1156,Actuals!$D:$D,$D1156,Actuals!$B:$B,EDATE($B1156,-12))</f>
        <v>6108</v>
      </c>
      <c r="O1156">
        <f>AVERAGE(SUMIFS(Actuals!$F:$F,Actuals!$A:$A,$A1156,Actuals!$D:$D,$D1156,Actuals!$B:$B,EOMONTH(DATE(2025,$C1156-1,1),0))/SUMIFS(Actuals!$F:$F,Actuals!$A:$A,$A1156,Actuals!$D:$D,$D1156,Actuals!$B:$B,EOMONTH(DATE(2024,$C1156-1,1),0)),
 SUMIFS(Actuals!$F:$F,Actuals!$A:$A,$A1156,Actuals!$D:$D,$D1156,Actuals!$B:$B,EOMONTH(DATE(2025,$C1156-2,1),0))/SUMIFS(Actuals!$F:$F,Actuals!$A:$A,$A1156,Actuals!$D:$D,$D1156,Actuals!$B:$B,EOMONTH(DATE(2024,$C1156-2,1),0)),
 SUMIFS(Actuals!$F:$F,Actuals!$A:$A,$A1156,Actuals!$D:$D,$D1156,Actuals!$B:$B,EOMONTH(DATE(2025,$C1156-3,1),0))/SUMIFS(Actuals!$F:$F,Actuals!$A:$A,$A1156,Actuals!$D:$D,$D1156,Actuals!$B:$B,EOMONTH(DATE(2024,$C1156-3,1),0))
)</f>
        <v>1.5233248650975559</v>
      </c>
      <c r="P1156" s="29">
        <f t="shared" si="108"/>
        <v>9304.4682760158721</v>
      </c>
      <c r="Q1156" s="2">
        <f t="shared" si="109"/>
        <v>0.3380023405257222</v>
      </c>
      <c r="R1156" s="29" t="str">
        <f t="shared" si="110"/>
        <v>1 train date (May-Aug)</v>
      </c>
      <c r="S1156" s="29">
        <f t="shared" si="111"/>
        <v>1.0370054508427586</v>
      </c>
      <c r="T1156" s="29">
        <f t="shared" si="112"/>
        <v>6221.6483632210138</v>
      </c>
      <c r="U1156" s="2">
        <f t="shared" si="113"/>
        <v>0.10531372401193359</v>
      </c>
    </row>
    <row r="1157" spans="1:21">
      <c r="A1157">
        <v>360</v>
      </c>
      <c r="B1157" s="1">
        <v>45900</v>
      </c>
      <c r="C1157">
        <v>6</v>
      </c>
      <c r="D1157">
        <v>8</v>
      </c>
      <c r="E1157" t="s">
        <v>7</v>
      </c>
      <c r="F1157" s="3">
        <v>5781.419793</v>
      </c>
      <c r="G1157" s="3">
        <v>6954</v>
      </c>
      <c r="H1157">
        <v>2</v>
      </c>
      <c r="I1157" s="3">
        <v>-1172.580207</v>
      </c>
      <c r="J1157" s="3">
        <v>1172.580207</v>
      </c>
      <c r="K1157" s="2">
        <v>0.16861952933563401</v>
      </c>
      <c r="L1157" s="6">
        <v>-0.16861952933563401</v>
      </c>
      <c r="M1157" t="s">
        <v>24</v>
      </c>
      <c r="N1157">
        <f>SUMIFS(Actuals!$F:$F,Actuals!$A:$A,$A1157,Actuals!$D:$D,$D1157,Actuals!$B:$B,EDATE($B1157,-12))</f>
        <v>6108</v>
      </c>
      <c r="O1157">
        <f>AVERAGE(SUMIFS(Actuals!$F:$F,Actuals!$A:$A,$A1157,Actuals!$D:$D,$D1157,Actuals!$B:$B,EOMONTH(DATE(2025,$C1157-1,1),0))/SUMIFS(Actuals!$F:$F,Actuals!$A:$A,$A1157,Actuals!$D:$D,$D1157,Actuals!$B:$B,EOMONTH(DATE(2024,$C1157-1,1),0)),
 SUMIFS(Actuals!$F:$F,Actuals!$A:$A,$A1157,Actuals!$D:$D,$D1157,Actuals!$B:$B,EOMONTH(DATE(2025,$C1157-2,1),0))/SUMIFS(Actuals!$F:$F,Actuals!$A:$A,$A1157,Actuals!$D:$D,$D1157,Actuals!$B:$B,EOMONTH(DATE(2024,$C1157-2,1),0)),
 SUMIFS(Actuals!$F:$F,Actuals!$A:$A,$A1157,Actuals!$D:$D,$D1157,Actuals!$B:$B,EOMONTH(DATE(2025,$C1157-3,1),0))/SUMIFS(Actuals!$F:$F,Actuals!$A:$A,$A1157,Actuals!$D:$D,$D1157,Actuals!$B:$B,EOMONTH(DATE(2024,$C1157-3,1),0))
)</f>
        <v>1.6249649414336804</v>
      </c>
      <c r="P1157" s="29">
        <f t="shared" si="108"/>
        <v>9925.2858622769199</v>
      </c>
      <c r="Q1157" s="2">
        <f t="shared" si="109"/>
        <v>0.42727723069843543</v>
      </c>
      <c r="R1157" s="29" t="str">
        <f t="shared" si="110"/>
        <v>1 train date (May-Aug)</v>
      </c>
      <c r="S1157" s="29">
        <f t="shared" si="111"/>
        <v>1.0370054508427586</v>
      </c>
      <c r="T1157" s="29">
        <f t="shared" si="112"/>
        <v>5995.3638389512134</v>
      </c>
      <c r="U1157" s="2">
        <f t="shared" si="113"/>
        <v>0.13785392019683443</v>
      </c>
    </row>
    <row r="1158" spans="1:21">
      <c r="A1158">
        <v>360</v>
      </c>
      <c r="B1158" s="1">
        <v>45900</v>
      </c>
      <c r="C1158">
        <v>7</v>
      </c>
      <c r="D1158">
        <v>8</v>
      </c>
      <c r="E1158" t="s">
        <v>7</v>
      </c>
      <c r="F1158" s="3">
        <v>4761.5087519999997</v>
      </c>
      <c r="G1158" s="3">
        <v>6954</v>
      </c>
      <c r="H1158">
        <v>1</v>
      </c>
      <c r="I1158" s="3">
        <v>-2192.4912480000003</v>
      </c>
      <c r="J1158" s="3">
        <v>2192.4912480000003</v>
      </c>
      <c r="K1158" s="2">
        <v>0.315284907679034</v>
      </c>
      <c r="L1158" s="6">
        <v>-0.315284907679034</v>
      </c>
      <c r="M1158" t="s">
        <v>24</v>
      </c>
      <c r="N1158">
        <f>SUMIFS(Actuals!$F:$F,Actuals!$A:$A,$A1158,Actuals!$D:$D,$D1158,Actuals!$B:$B,EDATE($B1158,-12))</f>
        <v>6108</v>
      </c>
      <c r="O1158">
        <f>AVERAGE(SUMIFS(Actuals!$F:$F,Actuals!$A:$A,$A1158,Actuals!$D:$D,$D1158,Actuals!$B:$B,EOMONTH(DATE(2025,$C1158-1,1),0))/SUMIFS(Actuals!$F:$F,Actuals!$A:$A,$A1158,Actuals!$D:$D,$D1158,Actuals!$B:$B,EOMONTH(DATE(2024,$C1158-1,1),0)),
 SUMIFS(Actuals!$F:$F,Actuals!$A:$A,$A1158,Actuals!$D:$D,$D1158,Actuals!$B:$B,EOMONTH(DATE(2025,$C1158-2,1),0))/SUMIFS(Actuals!$F:$F,Actuals!$A:$A,$A1158,Actuals!$D:$D,$D1158,Actuals!$B:$B,EOMONTH(DATE(2024,$C1158-2,1),0)),
 SUMIFS(Actuals!$F:$F,Actuals!$A:$A,$A1158,Actuals!$D:$D,$D1158,Actuals!$B:$B,EOMONTH(DATE(2025,$C1158-3,1),0))/SUMIFS(Actuals!$F:$F,Actuals!$A:$A,$A1158,Actuals!$D:$D,$D1158,Actuals!$B:$B,EOMONTH(DATE(2024,$C1158-3,1),0))
)</f>
        <v>1.3682121695535201</v>
      </c>
      <c r="P1158" s="29">
        <f t="shared" si="108"/>
        <v>8357.0399316329003</v>
      </c>
      <c r="Q1158" s="2">
        <f t="shared" si="109"/>
        <v>0.2017601282187087</v>
      </c>
      <c r="R1158" s="29" t="str">
        <f t="shared" si="110"/>
        <v>1 train date (May-Aug)</v>
      </c>
      <c r="S1158" s="29">
        <f t="shared" si="111"/>
        <v>1.0370054508427586</v>
      </c>
      <c r="T1158" s="29">
        <f t="shared" si="112"/>
        <v>4937.7105300595003</v>
      </c>
      <c r="U1158" s="2">
        <f t="shared" si="113"/>
        <v>0.28994671698885527</v>
      </c>
    </row>
    <row r="1159" spans="1:21">
      <c r="A1159">
        <v>360</v>
      </c>
      <c r="B1159" s="1">
        <v>45900</v>
      </c>
      <c r="C1159">
        <v>8</v>
      </c>
      <c r="D1159">
        <v>8</v>
      </c>
      <c r="E1159" t="s">
        <v>7</v>
      </c>
      <c r="F1159" s="3">
        <v>5770.3734460005871</v>
      </c>
      <c r="G1159" s="3">
        <v>6954</v>
      </c>
      <c r="H1159">
        <v>0</v>
      </c>
      <c r="I1159" s="3">
        <v>-1183.6265539994129</v>
      </c>
      <c r="J1159" s="3">
        <v>1183.6265539994129</v>
      </c>
      <c r="K1159" s="2">
        <v>0.17020801754377499</v>
      </c>
      <c r="L1159" s="6">
        <v>-0.17020801754377499</v>
      </c>
      <c r="M1159" t="s">
        <v>24</v>
      </c>
      <c r="N1159">
        <f>SUMIFS(Actuals!$F:$F,Actuals!$A:$A,$A1159,Actuals!$D:$D,$D1159,Actuals!$B:$B,EDATE($B1159,-12))</f>
        <v>6108</v>
      </c>
      <c r="O1159">
        <f>AVERAGE(SUMIFS(Actuals!$F:$F,Actuals!$A:$A,$A1159,Actuals!$D:$D,$D1159,Actuals!$B:$B,EOMONTH(DATE(2025,$C1159-1,1),0))/SUMIFS(Actuals!$F:$F,Actuals!$A:$A,$A1159,Actuals!$D:$D,$D1159,Actuals!$B:$B,EOMONTH(DATE(2024,$C1159-1,1),0)),
 SUMIFS(Actuals!$F:$F,Actuals!$A:$A,$A1159,Actuals!$D:$D,$D1159,Actuals!$B:$B,EOMONTH(DATE(2025,$C1159-2,1),0))/SUMIFS(Actuals!$F:$F,Actuals!$A:$A,$A1159,Actuals!$D:$D,$D1159,Actuals!$B:$B,EOMONTH(DATE(2024,$C1159-2,1),0)),
 SUMIFS(Actuals!$F:$F,Actuals!$A:$A,$A1159,Actuals!$D:$D,$D1159,Actuals!$B:$B,EOMONTH(DATE(2025,$C1159-3,1),0))/SUMIFS(Actuals!$F:$F,Actuals!$A:$A,$A1159,Actuals!$D:$D,$D1159,Actuals!$B:$B,EOMONTH(DATE(2024,$C1159-3,1),0))
)</f>
        <v>1.2253911666160988</v>
      </c>
      <c r="P1159" s="29">
        <f t="shared" si="108"/>
        <v>7484.6892456911319</v>
      </c>
      <c r="Q1159" s="2">
        <f t="shared" si="109"/>
        <v>7.6314242981180891E-2</v>
      </c>
      <c r="R1159" s="29" t="str">
        <f t="shared" si="110"/>
        <v>1 train date (May-Aug)</v>
      </c>
      <c r="S1159" s="29">
        <f t="shared" si="111"/>
        <v>1.0370054508427586</v>
      </c>
      <c r="T1159" s="29">
        <f t="shared" si="112"/>
        <v>5983.9087169009217</v>
      </c>
      <c r="U1159" s="2">
        <f t="shared" si="113"/>
        <v>0.13950119112727613</v>
      </c>
    </row>
    <row r="1160" spans="1:21">
      <c r="A1160">
        <v>360</v>
      </c>
      <c r="B1160" s="1">
        <v>45930</v>
      </c>
      <c r="C1160">
        <v>5</v>
      </c>
      <c r="D1160">
        <v>8</v>
      </c>
      <c r="E1160" t="s">
        <v>7</v>
      </c>
      <c r="F1160" s="3">
        <v>5819.6404921689</v>
      </c>
      <c r="G1160" s="3">
        <v>7428</v>
      </c>
      <c r="H1160">
        <v>4</v>
      </c>
      <c r="I1160" s="3">
        <v>-1608.3595078311</v>
      </c>
      <c r="J1160" s="3">
        <v>1608.3595078311</v>
      </c>
      <c r="K1160" s="2">
        <v>0.216526589638005</v>
      </c>
      <c r="L1160" s="6">
        <v>-0.216526589638005</v>
      </c>
      <c r="M1160" t="s">
        <v>24</v>
      </c>
      <c r="N1160">
        <f>SUMIFS(Actuals!$F:$F,Actuals!$A:$A,$A1160,Actuals!$D:$D,$D1160,Actuals!$B:$B,EDATE($B1160,-12))</f>
        <v>6117</v>
      </c>
      <c r="O1160">
        <f>AVERAGE(SUMIFS(Actuals!$F:$F,Actuals!$A:$A,$A1160,Actuals!$D:$D,$D1160,Actuals!$B:$B,EOMONTH(DATE(2025,$C1160-1,1),0))/SUMIFS(Actuals!$F:$F,Actuals!$A:$A,$A1160,Actuals!$D:$D,$D1160,Actuals!$B:$B,EOMONTH(DATE(2024,$C1160-1,1),0)),
 SUMIFS(Actuals!$F:$F,Actuals!$A:$A,$A1160,Actuals!$D:$D,$D1160,Actuals!$B:$B,EOMONTH(DATE(2025,$C1160-2,1),0))/SUMIFS(Actuals!$F:$F,Actuals!$A:$A,$A1160,Actuals!$D:$D,$D1160,Actuals!$B:$B,EOMONTH(DATE(2024,$C1160-2,1),0)),
 SUMIFS(Actuals!$F:$F,Actuals!$A:$A,$A1160,Actuals!$D:$D,$D1160,Actuals!$B:$B,EOMONTH(DATE(2025,$C1160-3,1),0))/SUMIFS(Actuals!$F:$F,Actuals!$A:$A,$A1160,Actuals!$D:$D,$D1160,Actuals!$B:$B,EOMONTH(DATE(2024,$C1160-3,1),0))
)</f>
        <v>1.5233248650975559</v>
      </c>
      <c r="P1160" s="29">
        <f t="shared" si="108"/>
        <v>9318.1781998017505</v>
      </c>
      <c r="Q1160" s="2">
        <f t="shared" si="109"/>
        <v>0.25446663971482908</v>
      </c>
      <c r="R1160" s="29" t="str">
        <f t="shared" si="110"/>
        <v>1 train date (May-Aug)</v>
      </c>
      <c r="S1160" s="29">
        <f t="shared" si="111"/>
        <v>1.0370054508427586</v>
      </c>
      <c r="T1160" s="29">
        <f t="shared" si="112"/>
        <v>6034.998912324384</v>
      </c>
      <c r="U1160" s="2">
        <f t="shared" si="113"/>
        <v>0.18753380286424556</v>
      </c>
    </row>
    <row r="1161" spans="1:21">
      <c r="A1161">
        <v>360</v>
      </c>
      <c r="B1161" s="1">
        <v>45930</v>
      </c>
      <c r="C1161">
        <v>6</v>
      </c>
      <c r="D1161">
        <v>8</v>
      </c>
      <c r="E1161" t="s">
        <v>7</v>
      </c>
      <c r="F1161" s="3">
        <v>5775.6383732069999</v>
      </c>
      <c r="G1161" s="3">
        <v>7428</v>
      </c>
      <c r="H1161">
        <v>3</v>
      </c>
      <c r="I1161" s="3">
        <v>-1652.3616267930001</v>
      </c>
      <c r="J1161" s="3">
        <v>1652.3616267930001</v>
      </c>
      <c r="K1161" s="2">
        <v>0.22245040748424899</v>
      </c>
      <c r="L1161" s="6">
        <v>-0.22245040748424899</v>
      </c>
      <c r="M1161" t="s">
        <v>24</v>
      </c>
      <c r="N1161">
        <f>SUMIFS(Actuals!$F:$F,Actuals!$A:$A,$A1161,Actuals!$D:$D,$D1161,Actuals!$B:$B,EDATE($B1161,-12))</f>
        <v>6117</v>
      </c>
      <c r="O1161">
        <f>AVERAGE(SUMIFS(Actuals!$F:$F,Actuals!$A:$A,$A1161,Actuals!$D:$D,$D1161,Actuals!$B:$B,EOMONTH(DATE(2025,$C1161-1,1),0))/SUMIFS(Actuals!$F:$F,Actuals!$A:$A,$A1161,Actuals!$D:$D,$D1161,Actuals!$B:$B,EOMONTH(DATE(2024,$C1161-1,1),0)),
 SUMIFS(Actuals!$F:$F,Actuals!$A:$A,$A1161,Actuals!$D:$D,$D1161,Actuals!$B:$B,EOMONTH(DATE(2025,$C1161-2,1),0))/SUMIFS(Actuals!$F:$F,Actuals!$A:$A,$A1161,Actuals!$D:$D,$D1161,Actuals!$B:$B,EOMONTH(DATE(2024,$C1161-2,1),0)),
 SUMIFS(Actuals!$F:$F,Actuals!$A:$A,$A1161,Actuals!$D:$D,$D1161,Actuals!$B:$B,EOMONTH(DATE(2025,$C1161-3,1),0))/SUMIFS(Actuals!$F:$F,Actuals!$A:$A,$A1161,Actuals!$D:$D,$D1161,Actuals!$B:$B,EOMONTH(DATE(2024,$C1161-3,1),0))
)</f>
        <v>1.6249649414336804</v>
      </c>
      <c r="P1161" s="29">
        <f t="shared" si="108"/>
        <v>9939.910546749823</v>
      </c>
      <c r="Q1161" s="2">
        <f t="shared" si="109"/>
        <v>0.33816781727918993</v>
      </c>
      <c r="R1161" s="29" t="str">
        <f t="shared" si="110"/>
        <v>1 train date (May-Aug)</v>
      </c>
      <c r="S1161" s="29">
        <f t="shared" si="111"/>
        <v>1.0370054508427586</v>
      </c>
      <c r="T1161" s="29">
        <f t="shared" si="112"/>
        <v>5989.3684751122619</v>
      </c>
      <c r="U1161" s="2">
        <f t="shared" si="113"/>
        <v>0.19367683426060017</v>
      </c>
    </row>
    <row r="1162" spans="1:21">
      <c r="A1162">
        <v>360</v>
      </c>
      <c r="B1162" s="1">
        <v>45930</v>
      </c>
      <c r="C1162">
        <v>7</v>
      </c>
      <c r="D1162">
        <v>8</v>
      </c>
      <c r="E1162" t="s">
        <v>7</v>
      </c>
      <c r="F1162" s="3">
        <v>4766.2702607519986</v>
      </c>
      <c r="G1162" s="3">
        <v>7428</v>
      </c>
      <c r="H1162">
        <v>2</v>
      </c>
      <c r="I1162" s="3">
        <v>-2661.7297392480014</v>
      </c>
      <c r="J1162" s="3">
        <v>2661.7297392480014</v>
      </c>
      <c r="K1162" s="2">
        <v>0.35833733700161602</v>
      </c>
      <c r="L1162" s="6">
        <v>-0.35833733700161602</v>
      </c>
      <c r="M1162" t="s">
        <v>24</v>
      </c>
      <c r="N1162">
        <f>SUMIFS(Actuals!$F:$F,Actuals!$A:$A,$A1162,Actuals!$D:$D,$D1162,Actuals!$B:$B,EDATE($B1162,-12))</f>
        <v>6117</v>
      </c>
      <c r="O1162">
        <f>AVERAGE(SUMIFS(Actuals!$F:$F,Actuals!$A:$A,$A1162,Actuals!$D:$D,$D1162,Actuals!$B:$B,EOMONTH(DATE(2025,$C1162-1,1),0))/SUMIFS(Actuals!$F:$F,Actuals!$A:$A,$A1162,Actuals!$D:$D,$D1162,Actuals!$B:$B,EOMONTH(DATE(2024,$C1162-1,1),0)),
 SUMIFS(Actuals!$F:$F,Actuals!$A:$A,$A1162,Actuals!$D:$D,$D1162,Actuals!$B:$B,EOMONTH(DATE(2025,$C1162-2,1),0))/SUMIFS(Actuals!$F:$F,Actuals!$A:$A,$A1162,Actuals!$D:$D,$D1162,Actuals!$B:$B,EOMONTH(DATE(2024,$C1162-2,1),0)),
 SUMIFS(Actuals!$F:$F,Actuals!$A:$A,$A1162,Actuals!$D:$D,$D1162,Actuals!$B:$B,EOMONTH(DATE(2025,$C1162-3,1),0))/SUMIFS(Actuals!$F:$F,Actuals!$A:$A,$A1162,Actuals!$D:$D,$D1162,Actuals!$B:$B,EOMONTH(DATE(2024,$C1162-3,1),0))
)</f>
        <v>1.3682121695535201</v>
      </c>
      <c r="P1162" s="29">
        <f t="shared" si="108"/>
        <v>8369.3538411588816</v>
      </c>
      <c r="Q1162" s="2">
        <f t="shared" si="109"/>
        <v>0.12673045788353279</v>
      </c>
      <c r="R1162" s="29" t="str">
        <f t="shared" si="110"/>
        <v>1 train date (May-Aug)</v>
      </c>
      <c r="S1162" s="29">
        <f t="shared" si="111"/>
        <v>1.0370054508427586</v>
      </c>
      <c r="T1162" s="29">
        <f t="shared" si="112"/>
        <v>4942.6482405895595</v>
      </c>
      <c r="U1162" s="2">
        <f t="shared" si="113"/>
        <v>0.33459232086839535</v>
      </c>
    </row>
    <row r="1163" spans="1:21">
      <c r="A1163">
        <v>360</v>
      </c>
      <c r="B1163" s="1">
        <v>45930</v>
      </c>
      <c r="C1163">
        <v>8</v>
      </c>
      <c r="D1163">
        <v>8</v>
      </c>
      <c r="E1163" t="s">
        <v>7</v>
      </c>
      <c r="F1163" s="3">
        <v>5795.2299130181154</v>
      </c>
      <c r="G1163" s="3">
        <v>7428</v>
      </c>
      <c r="H1163">
        <v>1</v>
      </c>
      <c r="I1163" s="3">
        <v>-1632.7700869818846</v>
      </c>
      <c r="J1163" s="3">
        <v>1632.7700869818846</v>
      </c>
      <c r="K1163" s="2">
        <v>0.21981288193078699</v>
      </c>
      <c r="L1163" s="6">
        <v>-0.21981288193078699</v>
      </c>
      <c r="M1163" t="s">
        <v>24</v>
      </c>
      <c r="N1163">
        <f>SUMIFS(Actuals!$F:$F,Actuals!$A:$A,$A1163,Actuals!$D:$D,$D1163,Actuals!$B:$B,EDATE($B1163,-12))</f>
        <v>6117</v>
      </c>
      <c r="O1163">
        <f>AVERAGE(SUMIFS(Actuals!$F:$F,Actuals!$A:$A,$A1163,Actuals!$D:$D,$D1163,Actuals!$B:$B,EOMONTH(DATE(2025,$C1163-1,1),0))/SUMIFS(Actuals!$F:$F,Actuals!$A:$A,$A1163,Actuals!$D:$D,$D1163,Actuals!$B:$B,EOMONTH(DATE(2024,$C1163-1,1),0)),
 SUMIFS(Actuals!$F:$F,Actuals!$A:$A,$A1163,Actuals!$D:$D,$D1163,Actuals!$B:$B,EOMONTH(DATE(2025,$C1163-2,1),0))/SUMIFS(Actuals!$F:$F,Actuals!$A:$A,$A1163,Actuals!$D:$D,$D1163,Actuals!$B:$B,EOMONTH(DATE(2024,$C1163-2,1),0)),
 SUMIFS(Actuals!$F:$F,Actuals!$A:$A,$A1163,Actuals!$D:$D,$D1163,Actuals!$B:$B,EOMONTH(DATE(2025,$C1163-3,1),0))/SUMIFS(Actuals!$F:$F,Actuals!$A:$A,$A1163,Actuals!$D:$D,$D1163,Actuals!$B:$B,EOMONTH(DATE(2024,$C1163-3,1),0))
)</f>
        <v>1.2253911666160988</v>
      </c>
      <c r="P1163" s="29">
        <f t="shared" si="108"/>
        <v>7495.7177661906762</v>
      </c>
      <c r="Q1163" s="2">
        <f t="shared" si="109"/>
        <v>9.1165544144690674E-3</v>
      </c>
      <c r="R1163" s="29" t="str">
        <f t="shared" si="110"/>
        <v>1 train date (May-Aug)</v>
      </c>
      <c r="S1163" s="29">
        <f t="shared" si="111"/>
        <v>1.0370054508427586</v>
      </c>
      <c r="T1163" s="29">
        <f t="shared" si="112"/>
        <v>6009.6850086867917</v>
      </c>
      <c r="U1163" s="2">
        <f t="shared" si="113"/>
        <v>0.19094170588492304</v>
      </c>
    </row>
    <row r="1164" spans="1:21">
      <c r="A1164">
        <v>360</v>
      </c>
      <c r="B1164" s="1">
        <v>45930</v>
      </c>
      <c r="C1164">
        <v>9</v>
      </c>
      <c r="D1164">
        <v>8</v>
      </c>
      <c r="E1164" t="s">
        <v>7</v>
      </c>
      <c r="F1164" s="3">
        <v>6001.2259986505396</v>
      </c>
      <c r="G1164" s="3">
        <v>7428</v>
      </c>
      <c r="H1164">
        <v>0</v>
      </c>
      <c r="I1164" s="3">
        <v>-1426.7740013494604</v>
      </c>
      <c r="J1164" s="3">
        <v>1426.7740013494604</v>
      </c>
      <c r="K1164" s="2">
        <v>0.19208050637445601</v>
      </c>
      <c r="L1164" s="6">
        <v>-0.19208050637445601</v>
      </c>
      <c r="M1164" t="s">
        <v>24</v>
      </c>
      <c r="N1164">
        <f>SUMIFS(Actuals!$F:$F,Actuals!$A:$A,$A1164,Actuals!$D:$D,$D1164,Actuals!$B:$B,EDATE($B1164,-12))</f>
        <v>6117</v>
      </c>
      <c r="O1164">
        <f>AVERAGE(SUMIFS(Actuals!$F:$F,Actuals!$A:$A,$A1164,Actuals!$D:$D,$D1164,Actuals!$B:$B,EOMONTH(DATE(2025,$C1164-1,1),0))/SUMIFS(Actuals!$F:$F,Actuals!$A:$A,$A1164,Actuals!$D:$D,$D1164,Actuals!$B:$B,EOMONTH(DATE(2024,$C1164-1,1),0)),
 SUMIFS(Actuals!$F:$F,Actuals!$A:$A,$A1164,Actuals!$D:$D,$D1164,Actuals!$B:$B,EOMONTH(DATE(2025,$C1164-2,1),0))/SUMIFS(Actuals!$F:$F,Actuals!$A:$A,$A1164,Actuals!$D:$D,$D1164,Actuals!$B:$B,EOMONTH(DATE(2024,$C1164-2,1),0)),
 SUMIFS(Actuals!$F:$F,Actuals!$A:$A,$A1164,Actuals!$D:$D,$D1164,Actuals!$B:$B,EOMONTH(DATE(2025,$C1164-3,1),0))/SUMIFS(Actuals!$F:$F,Actuals!$A:$A,$A1164,Actuals!$D:$D,$D1164,Actuals!$B:$B,EOMONTH(DATE(2024,$C1164-3,1),0))
)</f>
        <v>1.0820123322366084</v>
      </c>
      <c r="P1164" s="29">
        <f t="shared" si="108"/>
        <v>6618.669436291334</v>
      </c>
      <c r="Q1164" s="2">
        <f t="shared" si="109"/>
        <v>0.10895672640127436</v>
      </c>
      <c r="R1164" s="29" t="str">
        <f t="shared" si="110"/>
        <v>2 Test data (Sep-Nov)</v>
      </c>
      <c r="S1164" s="29">
        <f t="shared" si="111"/>
        <v>1.0370054508427586</v>
      </c>
      <c r="T1164" s="29">
        <f t="shared" si="112"/>
        <v>6223.3040723398872</v>
      </c>
      <c r="U1164" s="2">
        <f t="shared" si="113"/>
        <v>0.16218308126818967</v>
      </c>
    </row>
    <row r="1165" spans="1:21">
      <c r="A1165">
        <v>360</v>
      </c>
      <c r="B1165" s="1">
        <v>45961</v>
      </c>
      <c r="C1165">
        <v>5</v>
      </c>
      <c r="D1165">
        <v>8</v>
      </c>
      <c r="E1165" t="s">
        <v>7</v>
      </c>
      <c r="F1165" s="3">
        <v>5645.0512774038325</v>
      </c>
      <c r="G1165" s="3">
        <v>6462</v>
      </c>
      <c r="H1165">
        <v>5</v>
      </c>
      <c r="I1165" s="3">
        <v>-816.9487225961675</v>
      </c>
      <c r="J1165" s="3">
        <v>816.9487225961675</v>
      </c>
      <c r="K1165" s="2">
        <v>0.12642351015106301</v>
      </c>
      <c r="L1165" s="6">
        <v>-0.12642351015106301</v>
      </c>
      <c r="M1165" t="s">
        <v>24</v>
      </c>
      <c r="N1165">
        <f>SUMIFS(Actuals!$F:$F,Actuals!$A:$A,$A1165,Actuals!$D:$D,$D1165,Actuals!$B:$B,EDATE($B1165,-12))</f>
        <v>3366</v>
      </c>
      <c r="O1165">
        <f>AVERAGE(SUMIFS(Actuals!$F:$F,Actuals!$A:$A,$A1165,Actuals!$D:$D,$D1165,Actuals!$B:$B,EOMONTH(DATE(2025,$C1165-1,1),0))/SUMIFS(Actuals!$F:$F,Actuals!$A:$A,$A1165,Actuals!$D:$D,$D1165,Actuals!$B:$B,EOMONTH(DATE(2024,$C1165-1,1),0)),
 SUMIFS(Actuals!$F:$F,Actuals!$A:$A,$A1165,Actuals!$D:$D,$D1165,Actuals!$B:$B,EOMONTH(DATE(2025,$C1165-2,1),0))/SUMIFS(Actuals!$F:$F,Actuals!$A:$A,$A1165,Actuals!$D:$D,$D1165,Actuals!$B:$B,EOMONTH(DATE(2024,$C1165-2,1),0)),
 SUMIFS(Actuals!$F:$F,Actuals!$A:$A,$A1165,Actuals!$D:$D,$D1165,Actuals!$B:$B,EOMONTH(DATE(2025,$C1165-3,1),0))/SUMIFS(Actuals!$F:$F,Actuals!$A:$A,$A1165,Actuals!$D:$D,$D1165,Actuals!$B:$B,EOMONTH(DATE(2024,$C1165-3,1),0))
)</f>
        <v>1.5233248650975559</v>
      </c>
      <c r="P1165" s="29">
        <f t="shared" si="108"/>
        <v>5127.5114959183729</v>
      </c>
      <c r="Q1165" s="2">
        <f t="shared" si="109"/>
        <v>0.20651323182940684</v>
      </c>
      <c r="R1165" s="29" t="str">
        <f t="shared" si="110"/>
        <v>1 train date (May-Aug)</v>
      </c>
      <c r="S1165" s="29">
        <f t="shared" si="111"/>
        <v>1.0370054508427586</v>
      </c>
      <c r="T1165" s="29">
        <f t="shared" si="112"/>
        <v>5853.9489449546518</v>
      </c>
      <c r="U1165" s="2">
        <f t="shared" si="113"/>
        <v>9.4096418298568282E-2</v>
      </c>
    </row>
    <row r="1166" spans="1:21">
      <c r="A1166">
        <v>360</v>
      </c>
      <c r="B1166" s="1">
        <v>45961</v>
      </c>
      <c r="C1166">
        <v>6</v>
      </c>
      <c r="D1166">
        <v>8</v>
      </c>
      <c r="E1166" t="s">
        <v>7</v>
      </c>
      <c r="F1166" s="3">
        <v>5769.8627348337923</v>
      </c>
      <c r="G1166" s="3">
        <v>6462</v>
      </c>
      <c r="H1166">
        <v>4</v>
      </c>
      <c r="I1166" s="3">
        <v>-692.13726516620773</v>
      </c>
      <c r="J1166" s="3">
        <v>692.13726516620773</v>
      </c>
      <c r="K1166" s="2">
        <v>0.10710883088304</v>
      </c>
      <c r="L1166" s="6">
        <v>-0.10710883088304</v>
      </c>
      <c r="M1166" t="s">
        <v>24</v>
      </c>
      <c r="N1166">
        <f>SUMIFS(Actuals!$F:$F,Actuals!$A:$A,$A1166,Actuals!$D:$D,$D1166,Actuals!$B:$B,EDATE($B1166,-12))</f>
        <v>3366</v>
      </c>
      <c r="O1166">
        <f>AVERAGE(SUMIFS(Actuals!$F:$F,Actuals!$A:$A,$A1166,Actuals!$D:$D,$D1166,Actuals!$B:$B,EOMONTH(DATE(2025,$C1166-1,1),0))/SUMIFS(Actuals!$F:$F,Actuals!$A:$A,$A1166,Actuals!$D:$D,$D1166,Actuals!$B:$B,EOMONTH(DATE(2024,$C1166-1,1),0)),
 SUMIFS(Actuals!$F:$F,Actuals!$A:$A,$A1166,Actuals!$D:$D,$D1166,Actuals!$B:$B,EOMONTH(DATE(2025,$C1166-2,1),0))/SUMIFS(Actuals!$F:$F,Actuals!$A:$A,$A1166,Actuals!$D:$D,$D1166,Actuals!$B:$B,EOMONTH(DATE(2024,$C1166-2,1),0)),
 SUMIFS(Actuals!$F:$F,Actuals!$A:$A,$A1166,Actuals!$D:$D,$D1166,Actuals!$B:$B,EOMONTH(DATE(2025,$C1166-3,1),0))/SUMIFS(Actuals!$F:$F,Actuals!$A:$A,$A1166,Actuals!$D:$D,$D1166,Actuals!$B:$B,EOMONTH(DATE(2024,$C1166-3,1),0))
)</f>
        <v>1.6249649414336804</v>
      </c>
      <c r="P1166" s="29">
        <f t="shared" si="108"/>
        <v>5469.6319928657686</v>
      </c>
      <c r="Q1166" s="2">
        <f t="shared" si="109"/>
        <v>0.15356979373788787</v>
      </c>
      <c r="R1166" s="29" t="str">
        <f t="shared" si="110"/>
        <v>1 train date (May-Aug)</v>
      </c>
      <c r="S1166" s="29">
        <f t="shared" si="111"/>
        <v>1.0370054508427586</v>
      </c>
      <c r="T1166" s="29">
        <f t="shared" si="112"/>
        <v>5983.3791066371487</v>
      </c>
      <c r="U1166" s="2">
        <f t="shared" si="113"/>
        <v>7.4066990616349637E-2</v>
      </c>
    </row>
    <row r="1167" spans="1:21">
      <c r="A1167">
        <v>360</v>
      </c>
      <c r="B1167" s="1">
        <v>45961</v>
      </c>
      <c r="C1167">
        <v>7</v>
      </c>
      <c r="D1167">
        <v>8</v>
      </c>
      <c r="E1167" t="s">
        <v>7</v>
      </c>
      <c r="F1167" s="3">
        <v>4771.0365310127499</v>
      </c>
      <c r="G1167" s="3">
        <v>6462</v>
      </c>
      <c r="H1167">
        <v>3</v>
      </c>
      <c r="I1167" s="3">
        <v>-1690.9634689872501</v>
      </c>
      <c r="J1167" s="3">
        <v>1690.9634689872501</v>
      </c>
      <c r="K1167" s="2">
        <v>0.26167803605497503</v>
      </c>
      <c r="L1167" s="6">
        <v>-0.26167803605497503</v>
      </c>
      <c r="M1167" t="s">
        <v>24</v>
      </c>
      <c r="N1167">
        <f>SUMIFS(Actuals!$F:$F,Actuals!$A:$A,$A1167,Actuals!$D:$D,$D1167,Actuals!$B:$B,EDATE($B1167,-12))</f>
        <v>3366</v>
      </c>
      <c r="O1167">
        <f>AVERAGE(SUMIFS(Actuals!$F:$F,Actuals!$A:$A,$A1167,Actuals!$D:$D,$D1167,Actuals!$B:$B,EOMONTH(DATE(2025,$C1167-1,1),0))/SUMIFS(Actuals!$F:$F,Actuals!$A:$A,$A1167,Actuals!$D:$D,$D1167,Actuals!$B:$B,EOMONTH(DATE(2024,$C1167-1,1),0)),
 SUMIFS(Actuals!$F:$F,Actuals!$A:$A,$A1167,Actuals!$D:$D,$D1167,Actuals!$B:$B,EOMONTH(DATE(2025,$C1167-2,1),0))/SUMIFS(Actuals!$F:$F,Actuals!$A:$A,$A1167,Actuals!$D:$D,$D1167,Actuals!$B:$B,EOMONTH(DATE(2024,$C1167-2,1),0)),
 SUMIFS(Actuals!$F:$F,Actuals!$A:$A,$A1167,Actuals!$D:$D,$D1167,Actuals!$B:$B,EOMONTH(DATE(2025,$C1167-3,1),0))/SUMIFS(Actuals!$F:$F,Actuals!$A:$A,$A1167,Actuals!$D:$D,$D1167,Actuals!$B:$B,EOMONTH(DATE(2024,$C1167-3,1),0))
)</f>
        <v>1.3682121695535201</v>
      </c>
      <c r="P1167" s="29">
        <f t="shared" si="108"/>
        <v>4605.4021627171487</v>
      </c>
      <c r="Q1167" s="2">
        <f t="shared" si="109"/>
        <v>0.2873100955250466</v>
      </c>
      <c r="R1167" s="29" t="str">
        <f t="shared" si="110"/>
        <v>1 train date (May-Aug)</v>
      </c>
      <c r="S1167" s="29">
        <f t="shared" si="111"/>
        <v>1.0370054508427586</v>
      </c>
      <c r="T1167" s="29">
        <f t="shared" si="112"/>
        <v>4947.5908888301483</v>
      </c>
      <c r="U1167" s="2">
        <f t="shared" si="113"/>
        <v>0.23435609891207856</v>
      </c>
    </row>
    <row r="1168" spans="1:21">
      <c r="A1168">
        <v>360</v>
      </c>
      <c r="B1168" s="1">
        <v>45961</v>
      </c>
      <c r="C1168">
        <v>8</v>
      </c>
      <c r="D1168">
        <v>8</v>
      </c>
      <c r="E1168" t="s">
        <v>7</v>
      </c>
      <c r="F1168" s="3">
        <v>5821.7434778368124</v>
      </c>
      <c r="G1168" s="3">
        <v>6462</v>
      </c>
      <c r="H1168">
        <v>2</v>
      </c>
      <c r="I1168" s="3">
        <v>-640.25652216318758</v>
      </c>
      <c r="J1168" s="3">
        <v>640.25652216318758</v>
      </c>
      <c r="K1168" s="2">
        <v>9.9080241746082903E-2</v>
      </c>
      <c r="L1168" s="6">
        <v>-9.9080241746082903E-2</v>
      </c>
      <c r="M1168" t="s">
        <v>24</v>
      </c>
      <c r="N1168">
        <f>SUMIFS(Actuals!$F:$F,Actuals!$A:$A,$A1168,Actuals!$D:$D,$D1168,Actuals!$B:$B,EDATE($B1168,-12))</f>
        <v>3366</v>
      </c>
      <c r="O1168">
        <f>AVERAGE(SUMIFS(Actuals!$F:$F,Actuals!$A:$A,$A1168,Actuals!$D:$D,$D1168,Actuals!$B:$B,EOMONTH(DATE(2025,$C1168-1,1),0))/SUMIFS(Actuals!$F:$F,Actuals!$A:$A,$A1168,Actuals!$D:$D,$D1168,Actuals!$B:$B,EOMONTH(DATE(2024,$C1168-1,1),0)),
 SUMIFS(Actuals!$F:$F,Actuals!$A:$A,$A1168,Actuals!$D:$D,$D1168,Actuals!$B:$B,EOMONTH(DATE(2025,$C1168-2,1),0))/SUMIFS(Actuals!$F:$F,Actuals!$A:$A,$A1168,Actuals!$D:$D,$D1168,Actuals!$B:$B,EOMONTH(DATE(2024,$C1168-2,1),0)),
 SUMIFS(Actuals!$F:$F,Actuals!$A:$A,$A1168,Actuals!$D:$D,$D1168,Actuals!$B:$B,EOMONTH(DATE(2025,$C1168-3,1),0))/SUMIFS(Actuals!$F:$F,Actuals!$A:$A,$A1168,Actuals!$D:$D,$D1168,Actuals!$B:$B,EOMONTH(DATE(2024,$C1168-3,1),0))
)</f>
        <v>1.2253911666160988</v>
      </c>
      <c r="P1168" s="29">
        <f t="shared" si="108"/>
        <v>4124.6666668297885</v>
      </c>
      <c r="Q1168" s="2">
        <f t="shared" si="109"/>
        <v>0.36170432268186498</v>
      </c>
      <c r="R1168" s="29" t="str">
        <f t="shared" si="110"/>
        <v>1 train date (May-Aug)</v>
      </c>
      <c r="S1168" s="29">
        <f t="shared" si="111"/>
        <v>1.0370054508427586</v>
      </c>
      <c r="T1168" s="29">
        <f t="shared" si="112"/>
        <v>6037.1797199250532</v>
      </c>
      <c r="U1168" s="2">
        <f t="shared" si="113"/>
        <v>6.5741299918747567E-2</v>
      </c>
    </row>
    <row r="1169" spans="1:21">
      <c r="A1169">
        <v>360</v>
      </c>
      <c r="B1169" s="1">
        <v>45961</v>
      </c>
      <c r="C1169">
        <v>9</v>
      </c>
      <c r="D1169">
        <v>8</v>
      </c>
      <c r="E1169" t="s">
        <v>7</v>
      </c>
      <c r="F1169" s="3">
        <v>6028.7174266162465</v>
      </c>
      <c r="G1169" s="3">
        <v>6462</v>
      </c>
      <c r="H1169">
        <v>1</v>
      </c>
      <c r="I1169" s="3">
        <v>-433.28257338375352</v>
      </c>
      <c r="J1169" s="3">
        <v>433.28257338375352</v>
      </c>
      <c r="K1169" s="2">
        <v>6.7050847010794404E-2</v>
      </c>
      <c r="L1169" s="6">
        <v>-6.7050847010794404E-2</v>
      </c>
      <c r="M1169" t="s">
        <v>24</v>
      </c>
      <c r="N1169">
        <f>SUMIFS(Actuals!$F:$F,Actuals!$A:$A,$A1169,Actuals!$D:$D,$D1169,Actuals!$B:$B,EDATE($B1169,-12))</f>
        <v>3366</v>
      </c>
      <c r="O1169">
        <f>AVERAGE(SUMIFS(Actuals!$F:$F,Actuals!$A:$A,$A1169,Actuals!$D:$D,$D1169,Actuals!$B:$B,EOMONTH(DATE(2025,$C1169-1,1),0))/SUMIFS(Actuals!$F:$F,Actuals!$A:$A,$A1169,Actuals!$D:$D,$D1169,Actuals!$B:$B,EOMONTH(DATE(2024,$C1169-1,1),0)),
 SUMIFS(Actuals!$F:$F,Actuals!$A:$A,$A1169,Actuals!$D:$D,$D1169,Actuals!$B:$B,EOMONTH(DATE(2025,$C1169-2,1),0))/SUMIFS(Actuals!$F:$F,Actuals!$A:$A,$A1169,Actuals!$D:$D,$D1169,Actuals!$B:$B,EOMONTH(DATE(2024,$C1169-2,1),0)),
 SUMIFS(Actuals!$F:$F,Actuals!$A:$A,$A1169,Actuals!$D:$D,$D1169,Actuals!$B:$B,EOMONTH(DATE(2025,$C1169-3,1),0))/SUMIFS(Actuals!$F:$F,Actuals!$A:$A,$A1169,Actuals!$D:$D,$D1169,Actuals!$B:$B,EOMONTH(DATE(2024,$C1169-3,1),0))
)</f>
        <v>1.0820123322366084</v>
      </c>
      <c r="P1169" s="29">
        <f t="shared" si="108"/>
        <v>3642.0535103084239</v>
      </c>
      <c r="Q1169" s="2">
        <f t="shared" si="109"/>
        <v>0.4363891194199282</v>
      </c>
      <c r="R1169" s="29" t="str">
        <f t="shared" si="110"/>
        <v>2 Test data (Sep-Nov)</v>
      </c>
      <c r="S1169" s="29">
        <f t="shared" si="111"/>
        <v>1.0370054508427586</v>
      </c>
      <c r="T1169" s="29">
        <f t="shared" si="112"/>
        <v>6251.8128329917763</v>
      </c>
      <c r="U1169" s="2">
        <f t="shared" si="113"/>
        <v>3.252664299105907E-2</v>
      </c>
    </row>
    <row r="1170" spans="1:21">
      <c r="A1170">
        <v>360</v>
      </c>
      <c r="B1170" s="1">
        <v>45961</v>
      </c>
      <c r="C1170">
        <v>10</v>
      </c>
      <c r="D1170">
        <v>8</v>
      </c>
      <c r="E1170" t="s">
        <v>7</v>
      </c>
      <c r="F1170" s="3">
        <v>7221.9685475930692</v>
      </c>
      <c r="G1170" s="3">
        <v>6462</v>
      </c>
      <c r="H1170">
        <v>0</v>
      </c>
      <c r="I1170" s="3">
        <v>759.96854759306916</v>
      </c>
      <c r="J1170" s="3">
        <v>759.96854759306916</v>
      </c>
      <c r="K1170" s="2">
        <v>0.11760577957181501</v>
      </c>
      <c r="L1170" s="6">
        <v>0.11760577957181501</v>
      </c>
      <c r="M1170" t="s">
        <v>24</v>
      </c>
      <c r="N1170">
        <f>SUMIFS(Actuals!$F:$F,Actuals!$A:$A,$A1170,Actuals!$D:$D,$D1170,Actuals!$B:$B,EDATE($B1170,-12))</f>
        <v>3366</v>
      </c>
      <c r="O1170">
        <f>AVERAGE(SUMIFS(Actuals!$F:$F,Actuals!$A:$A,$A1170,Actuals!$D:$D,$D1170,Actuals!$B:$B,EOMONTH(DATE(2025,$C1170-1,1),0))/SUMIFS(Actuals!$F:$F,Actuals!$A:$A,$A1170,Actuals!$D:$D,$D1170,Actuals!$B:$B,EOMONTH(DATE(2024,$C1170-1,1),0)),
 SUMIFS(Actuals!$F:$F,Actuals!$A:$A,$A1170,Actuals!$D:$D,$D1170,Actuals!$B:$B,EOMONTH(DATE(2025,$C1170-2,1),0))/SUMIFS(Actuals!$F:$F,Actuals!$A:$A,$A1170,Actuals!$D:$D,$D1170,Actuals!$B:$B,EOMONTH(DATE(2024,$C1170-2,1),0)),
 SUMIFS(Actuals!$F:$F,Actuals!$A:$A,$A1170,Actuals!$D:$D,$D1170,Actuals!$B:$B,EOMONTH(DATE(2025,$C1170-3,1),0))/SUMIFS(Actuals!$F:$F,Actuals!$A:$A,$A1170,Actuals!$D:$D,$D1170,Actuals!$B:$B,EOMONTH(DATE(2024,$C1170-3,1),0))
)</f>
        <v>1.1117859140577626</v>
      </c>
      <c r="P1170" s="29">
        <f t="shared" si="108"/>
        <v>3742.2713867184289</v>
      </c>
      <c r="Q1170" s="2">
        <f t="shared" si="109"/>
        <v>0.42088031774707074</v>
      </c>
      <c r="R1170" s="29" t="str">
        <f t="shared" si="110"/>
        <v>2 Test data (Sep-Nov)</v>
      </c>
      <c r="S1170" s="29">
        <f t="shared" si="111"/>
        <v>1.0370054508427586</v>
      </c>
      <c r="T1170" s="29">
        <f t="shared" si="112"/>
        <v>7489.2207496689734</v>
      </c>
      <c r="U1170" s="2">
        <f t="shared" si="113"/>
        <v>0.15896328530934284</v>
      </c>
    </row>
    <row r="1171" spans="1:21">
      <c r="A1171">
        <v>360</v>
      </c>
      <c r="B1171" s="1">
        <v>45991</v>
      </c>
      <c r="C1171">
        <v>5</v>
      </c>
      <c r="D1171">
        <v>8</v>
      </c>
      <c r="E1171" t="s">
        <v>7</v>
      </c>
      <c r="F1171" s="3">
        <v>5475.6997390817178</v>
      </c>
      <c r="G1171" s="3">
        <v>6486</v>
      </c>
      <c r="H1171">
        <v>6</v>
      </c>
      <c r="I1171" s="3">
        <v>-1010.3002609182822</v>
      </c>
      <c r="J1171" s="3">
        <v>1010.3002609182822</v>
      </c>
      <c r="K1171" s="2">
        <v>0.15576630603118799</v>
      </c>
      <c r="L1171" s="6">
        <v>-0.15576630603118799</v>
      </c>
      <c r="M1171" t="s">
        <v>24</v>
      </c>
      <c r="N1171">
        <f>SUMIFS(Actuals!$F:$F,Actuals!$A:$A,$A1171,Actuals!$D:$D,$D1171,Actuals!$B:$B,EDATE($B1171,-12))</f>
        <v>5118</v>
      </c>
      <c r="O1171">
        <f>AVERAGE(SUMIFS(Actuals!$F:$F,Actuals!$A:$A,$A1171,Actuals!$D:$D,$D1171,Actuals!$B:$B,EOMONTH(DATE(2025,$C1171-1,1),0))/SUMIFS(Actuals!$F:$F,Actuals!$A:$A,$A1171,Actuals!$D:$D,$D1171,Actuals!$B:$B,EOMONTH(DATE(2024,$C1171-1,1),0)),
 SUMIFS(Actuals!$F:$F,Actuals!$A:$A,$A1171,Actuals!$D:$D,$D1171,Actuals!$B:$B,EOMONTH(DATE(2025,$C1171-2,1),0))/SUMIFS(Actuals!$F:$F,Actuals!$A:$A,$A1171,Actuals!$D:$D,$D1171,Actuals!$B:$B,EOMONTH(DATE(2024,$C1171-2,1),0)),
 SUMIFS(Actuals!$F:$F,Actuals!$A:$A,$A1171,Actuals!$D:$D,$D1171,Actuals!$B:$B,EOMONTH(DATE(2025,$C1171-3,1),0))/SUMIFS(Actuals!$F:$F,Actuals!$A:$A,$A1171,Actuals!$D:$D,$D1171,Actuals!$B:$B,EOMONTH(DATE(2024,$C1171-3,1),0))
)</f>
        <v>1.5233248650975559</v>
      </c>
      <c r="P1171" s="29">
        <f t="shared" si="108"/>
        <v>7796.3766595692914</v>
      </c>
      <c r="Q1171" s="2">
        <f t="shared" si="109"/>
        <v>0.20203155405015286</v>
      </c>
      <c r="R1171" s="29" t="str">
        <f t="shared" si="110"/>
        <v>1 train date (May-Aug)</v>
      </c>
      <c r="S1171" s="29">
        <f t="shared" si="111"/>
        <v>1.0370054508427586</v>
      </c>
      <c r="T1171" s="29">
        <f t="shared" si="112"/>
        <v>5678.3304766060128</v>
      </c>
      <c r="U1171" s="2">
        <f t="shared" si="113"/>
        <v>0.12452505756922405</v>
      </c>
    </row>
    <row r="1172" spans="1:21">
      <c r="A1172">
        <v>360</v>
      </c>
      <c r="B1172" s="1">
        <v>45991</v>
      </c>
      <c r="C1172">
        <v>6</v>
      </c>
      <c r="D1172">
        <v>8</v>
      </c>
      <c r="E1172" t="s">
        <v>7</v>
      </c>
      <c r="F1172" s="3">
        <v>5764.0928720989587</v>
      </c>
      <c r="G1172" s="3">
        <v>6486</v>
      </c>
      <c r="H1172">
        <v>5</v>
      </c>
      <c r="I1172" s="3">
        <v>-721.90712790104135</v>
      </c>
      <c r="J1172" s="3">
        <v>721.90712790104135</v>
      </c>
      <c r="K1172" s="2">
        <v>0.111302363228653</v>
      </c>
      <c r="L1172" s="6">
        <v>-0.111302363228653</v>
      </c>
      <c r="M1172" t="s">
        <v>24</v>
      </c>
      <c r="N1172">
        <f>SUMIFS(Actuals!$F:$F,Actuals!$A:$A,$A1172,Actuals!$D:$D,$D1172,Actuals!$B:$B,EDATE($B1172,-12))</f>
        <v>5118</v>
      </c>
      <c r="O1172">
        <f>AVERAGE(SUMIFS(Actuals!$F:$F,Actuals!$A:$A,$A1172,Actuals!$D:$D,$D1172,Actuals!$B:$B,EOMONTH(DATE(2025,$C1172-1,1),0))/SUMIFS(Actuals!$F:$F,Actuals!$A:$A,$A1172,Actuals!$D:$D,$D1172,Actuals!$B:$B,EOMONTH(DATE(2024,$C1172-1,1),0)),
 SUMIFS(Actuals!$F:$F,Actuals!$A:$A,$A1172,Actuals!$D:$D,$D1172,Actuals!$B:$B,EOMONTH(DATE(2025,$C1172-2,1),0))/SUMIFS(Actuals!$F:$F,Actuals!$A:$A,$A1172,Actuals!$D:$D,$D1172,Actuals!$B:$B,EOMONTH(DATE(2024,$C1172-2,1),0)),
 SUMIFS(Actuals!$F:$F,Actuals!$A:$A,$A1172,Actuals!$D:$D,$D1172,Actuals!$B:$B,EOMONTH(DATE(2025,$C1172-3,1),0))/SUMIFS(Actuals!$F:$F,Actuals!$A:$A,$A1172,Actuals!$D:$D,$D1172,Actuals!$B:$B,EOMONTH(DATE(2024,$C1172-3,1),0))
)</f>
        <v>1.6249649414336804</v>
      </c>
      <c r="P1172" s="29">
        <f t="shared" si="108"/>
        <v>8316.570570257576</v>
      </c>
      <c r="Q1172" s="2">
        <f t="shared" si="109"/>
        <v>0.28223413047449525</v>
      </c>
      <c r="R1172" s="29" t="str">
        <f t="shared" si="110"/>
        <v>1 train date (May-Aug)</v>
      </c>
      <c r="S1172" s="29">
        <f t="shared" si="111"/>
        <v>1.0370054508427586</v>
      </c>
      <c r="T1172" s="29">
        <f t="shared" si="112"/>
        <v>5977.395727530512</v>
      </c>
      <c r="U1172" s="2">
        <f t="shared" si="113"/>
        <v>7.8415706517034847E-2</v>
      </c>
    </row>
    <row r="1173" spans="1:21">
      <c r="A1173">
        <v>360</v>
      </c>
      <c r="B1173" s="1">
        <v>45991</v>
      </c>
      <c r="C1173">
        <v>7</v>
      </c>
      <c r="D1173">
        <v>8</v>
      </c>
      <c r="E1173" t="s">
        <v>7</v>
      </c>
      <c r="F1173" s="3">
        <v>4775.8075675437622</v>
      </c>
      <c r="G1173" s="3">
        <v>6486</v>
      </c>
      <c r="H1173">
        <v>4</v>
      </c>
      <c r="I1173" s="3">
        <v>-1710.1924324562378</v>
      </c>
      <c r="J1173" s="3">
        <v>1710.1924324562378</v>
      </c>
      <c r="K1173" s="2">
        <v>0.263674442253506</v>
      </c>
      <c r="L1173" s="6">
        <v>-0.263674442253506</v>
      </c>
      <c r="M1173" t="s">
        <v>24</v>
      </c>
      <c r="N1173">
        <f>SUMIFS(Actuals!$F:$F,Actuals!$A:$A,$A1173,Actuals!$D:$D,$D1173,Actuals!$B:$B,EDATE($B1173,-12))</f>
        <v>5118</v>
      </c>
      <c r="O1173">
        <f>AVERAGE(SUMIFS(Actuals!$F:$F,Actuals!$A:$A,$A1173,Actuals!$D:$D,$D1173,Actuals!$B:$B,EOMONTH(DATE(2025,$C1173-1,1),0))/SUMIFS(Actuals!$F:$F,Actuals!$A:$A,$A1173,Actuals!$D:$D,$D1173,Actuals!$B:$B,EOMONTH(DATE(2024,$C1173-1,1),0)),
 SUMIFS(Actuals!$F:$F,Actuals!$A:$A,$A1173,Actuals!$D:$D,$D1173,Actuals!$B:$B,EOMONTH(DATE(2025,$C1173-2,1),0))/SUMIFS(Actuals!$F:$F,Actuals!$A:$A,$A1173,Actuals!$D:$D,$D1173,Actuals!$B:$B,EOMONTH(DATE(2024,$C1173-2,1),0)),
 SUMIFS(Actuals!$F:$F,Actuals!$A:$A,$A1173,Actuals!$D:$D,$D1173,Actuals!$B:$B,EOMONTH(DATE(2025,$C1173-3,1),0))/SUMIFS(Actuals!$F:$F,Actuals!$A:$A,$A1173,Actuals!$D:$D,$D1173,Actuals!$B:$B,EOMONTH(DATE(2024,$C1173-3,1),0))
)</f>
        <v>1.3682121695535201</v>
      </c>
      <c r="P1173" s="29">
        <f t="shared" si="108"/>
        <v>7002.5098837749156</v>
      </c>
      <c r="Q1173" s="2">
        <f t="shared" si="109"/>
        <v>7.9634579675441811E-2</v>
      </c>
      <c r="R1173" s="29" t="str">
        <f t="shared" si="110"/>
        <v>1 train date (May-Aug)</v>
      </c>
      <c r="S1173" s="29">
        <f t="shared" si="111"/>
        <v>1.0370054508427586</v>
      </c>
      <c r="T1173" s="29">
        <f t="shared" si="112"/>
        <v>4952.5384797189772</v>
      </c>
      <c r="U1173" s="2">
        <f t="shared" si="113"/>
        <v>0.23642638302205099</v>
      </c>
    </row>
    <row r="1174" spans="1:21">
      <c r="A1174">
        <v>360</v>
      </c>
      <c r="B1174" s="1">
        <v>45991</v>
      </c>
      <c r="C1174">
        <v>8</v>
      </c>
      <c r="D1174">
        <v>8</v>
      </c>
      <c r="E1174" t="s">
        <v>7</v>
      </c>
      <c r="F1174" s="3">
        <v>5846.5999448543425</v>
      </c>
      <c r="G1174" s="3">
        <v>6486</v>
      </c>
      <c r="H1174">
        <v>3</v>
      </c>
      <c r="I1174" s="3">
        <v>-639.40005514565746</v>
      </c>
      <c r="J1174" s="3">
        <v>639.40005514565746</v>
      </c>
      <c r="K1174" s="2">
        <v>9.8581568785947801E-2</v>
      </c>
      <c r="L1174" s="6">
        <v>-9.8581568785947801E-2</v>
      </c>
      <c r="M1174" t="s">
        <v>24</v>
      </c>
      <c r="N1174">
        <f>SUMIFS(Actuals!$F:$F,Actuals!$A:$A,$A1174,Actuals!$D:$D,$D1174,Actuals!$B:$B,EDATE($B1174,-12))</f>
        <v>5118</v>
      </c>
      <c r="O1174">
        <f>AVERAGE(SUMIFS(Actuals!$F:$F,Actuals!$A:$A,$A1174,Actuals!$D:$D,$D1174,Actuals!$B:$B,EOMONTH(DATE(2025,$C1174-1,1),0))/SUMIFS(Actuals!$F:$F,Actuals!$A:$A,$A1174,Actuals!$D:$D,$D1174,Actuals!$B:$B,EOMONTH(DATE(2024,$C1174-1,1),0)),
 SUMIFS(Actuals!$F:$F,Actuals!$A:$A,$A1174,Actuals!$D:$D,$D1174,Actuals!$B:$B,EOMONTH(DATE(2025,$C1174-2,1),0))/SUMIFS(Actuals!$F:$F,Actuals!$A:$A,$A1174,Actuals!$D:$D,$D1174,Actuals!$B:$B,EOMONTH(DATE(2024,$C1174-2,1),0)),
 SUMIFS(Actuals!$F:$F,Actuals!$A:$A,$A1174,Actuals!$D:$D,$D1174,Actuals!$B:$B,EOMONTH(DATE(2025,$C1174-3,1),0))/SUMIFS(Actuals!$F:$F,Actuals!$A:$A,$A1174,Actuals!$D:$D,$D1174,Actuals!$B:$B,EOMONTH(DATE(2024,$C1174-3,1),0))
)</f>
        <v>1.2253911666160988</v>
      </c>
      <c r="P1174" s="29">
        <f t="shared" si="108"/>
        <v>6271.5519907411935</v>
      </c>
      <c r="Q1174" s="2">
        <f t="shared" si="109"/>
        <v>3.3063214501820301E-2</v>
      </c>
      <c r="R1174" s="29" t="str">
        <f t="shared" si="110"/>
        <v>1 train date (May-Aug)</v>
      </c>
      <c r="S1174" s="29">
        <f t="shared" si="111"/>
        <v>1.0370054508427586</v>
      </c>
      <c r="T1174" s="29">
        <f t="shared" si="112"/>
        <v>6062.9560117109249</v>
      </c>
      <c r="U1174" s="2">
        <f t="shared" si="113"/>
        <v>6.5224173340899638E-2</v>
      </c>
    </row>
    <row r="1175" spans="1:21">
      <c r="A1175">
        <v>360</v>
      </c>
      <c r="B1175" s="1">
        <v>45991</v>
      </c>
      <c r="C1175">
        <v>9</v>
      </c>
      <c r="D1175">
        <v>8</v>
      </c>
      <c r="E1175" t="s">
        <v>7</v>
      </c>
      <c r="F1175" s="3">
        <v>6054.4906403340974</v>
      </c>
      <c r="G1175" s="3">
        <v>6486</v>
      </c>
      <c r="H1175">
        <v>2</v>
      </c>
      <c r="I1175" s="3">
        <v>-431.50935966590259</v>
      </c>
      <c r="J1175" s="3">
        <v>431.50935966590259</v>
      </c>
      <c r="K1175" s="2">
        <v>6.6529349316358705E-2</v>
      </c>
      <c r="L1175" s="6">
        <v>-6.6529349316358705E-2</v>
      </c>
      <c r="M1175" t="s">
        <v>24</v>
      </c>
      <c r="N1175">
        <f>SUMIFS(Actuals!$F:$F,Actuals!$A:$A,$A1175,Actuals!$D:$D,$D1175,Actuals!$B:$B,EDATE($B1175,-12))</f>
        <v>5118</v>
      </c>
      <c r="O1175">
        <f>AVERAGE(SUMIFS(Actuals!$F:$F,Actuals!$A:$A,$A1175,Actuals!$D:$D,$D1175,Actuals!$B:$B,EOMONTH(DATE(2025,$C1175-1,1),0))/SUMIFS(Actuals!$F:$F,Actuals!$A:$A,$A1175,Actuals!$D:$D,$D1175,Actuals!$B:$B,EOMONTH(DATE(2024,$C1175-1,1),0)),
 SUMIFS(Actuals!$F:$F,Actuals!$A:$A,$A1175,Actuals!$D:$D,$D1175,Actuals!$B:$B,EOMONTH(DATE(2025,$C1175-2,1),0))/SUMIFS(Actuals!$F:$F,Actuals!$A:$A,$A1175,Actuals!$D:$D,$D1175,Actuals!$B:$B,EOMONTH(DATE(2024,$C1175-2,1),0)),
 SUMIFS(Actuals!$F:$F,Actuals!$A:$A,$A1175,Actuals!$D:$D,$D1175,Actuals!$B:$B,EOMONTH(DATE(2025,$C1175-3,1),0))/SUMIFS(Actuals!$F:$F,Actuals!$A:$A,$A1175,Actuals!$D:$D,$D1175,Actuals!$B:$B,EOMONTH(DATE(2024,$C1175-3,1),0))
)</f>
        <v>1.0820123322366084</v>
      </c>
      <c r="P1175" s="29">
        <f t="shared" si="108"/>
        <v>5537.7391163869615</v>
      </c>
      <c r="Q1175" s="2">
        <f t="shared" si="109"/>
        <v>0.14620118464585855</v>
      </c>
      <c r="R1175" s="29" t="str">
        <f t="shared" si="110"/>
        <v>2 Test data (Sep-Nov)</v>
      </c>
      <c r="S1175" s="29">
        <f t="shared" si="111"/>
        <v>1.0370054508427586</v>
      </c>
      <c r="T1175" s="29">
        <f t="shared" si="112"/>
        <v>6278.539796102923</v>
      </c>
      <c r="U1175" s="2">
        <f t="shared" si="113"/>
        <v>3.1985847039327324E-2</v>
      </c>
    </row>
    <row r="1176" spans="1:21">
      <c r="A1176">
        <v>360</v>
      </c>
      <c r="B1176" s="1">
        <v>45991</v>
      </c>
      <c r="C1176">
        <v>10</v>
      </c>
      <c r="D1176">
        <v>8</v>
      </c>
      <c r="E1176" t="s">
        <v>7</v>
      </c>
      <c r="F1176" s="3">
        <v>8129.9883680443309</v>
      </c>
      <c r="G1176" s="3">
        <v>6486</v>
      </c>
      <c r="H1176">
        <v>1</v>
      </c>
      <c r="I1176" s="3">
        <v>1643.9883680443309</v>
      </c>
      <c r="J1176" s="3">
        <v>1643.9883680443309</v>
      </c>
      <c r="K1176" s="2">
        <v>0.25346721678142597</v>
      </c>
      <c r="L1176" s="6">
        <v>0.25346721678142597</v>
      </c>
      <c r="M1176" t="s">
        <v>24</v>
      </c>
      <c r="N1176">
        <f>SUMIFS(Actuals!$F:$F,Actuals!$A:$A,$A1176,Actuals!$D:$D,$D1176,Actuals!$B:$B,EDATE($B1176,-12))</f>
        <v>5118</v>
      </c>
      <c r="O1176">
        <f>AVERAGE(SUMIFS(Actuals!$F:$F,Actuals!$A:$A,$A1176,Actuals!$D:$D,$D1176,Actuals!$B:$B,EOMONTH(DATE(2025,$C1176-1,1),0))/SUMIFS(Actuals!$F:$F,Actuals!$A:$A,$A1176,Actuals!$D:$D,$D1176,Actuals!$B:$B,EOMONTH(DATE(2024,$C1176-1,1),0)),
 SUMIFS(Actuals!$F:$F,Actuals!$A:$A,$A1176,Actuals!$D:$D,$D1176,Actuals!$B:$B,EOMONTH(DATE(2025,$C1176-2,1),0))/SUMIFS(Actuals!$F:$F,Actuals!$A:$A,$A1176,Actuals!$D:$D,$D1176,Actuals!$B:$B,EOMONTH(DATE(2024,$C1176-2,1),0)),
 SUMIFS(Actuals!$F:$F,Actuals!$A:$A,$A1176,Actuals!$D:$D,$D1176,Actuals!$B:$B,EOMONTH(DATE(2025,$C1176-3,1),0))/SUMIFS(Actuals!$F:$F,Actuals!$A:$A,$A1176,Actuals!$D:$D,$D1176,Actuals!$B:$B,EOMONTH(DATE(2024,$C1176-3,1),0))
)</f>
        <v>1.1117859140577626</v>
      </c>
      <c r="P1176" s="29">
        <f t="shared" si="108"/>
        <v>5690.1203081476287</v>
      </c>
      <c r="Q1176" s="2">
        <f t="shared" si="109"/>
        <v>0.12270732220973964</v>
      </c>
      <c r="R1176" s="29" t="str">
        <f t="shared" si="110"/>
        <v>2 Test data (Sep-Nov)</v>
      </c>
      <c r="S1176" s="29">
        <f t="shared" si="111"/>
        <v>1.0370054508427586</v>
      </c>
      <c r="T1176" s="29">
        <f t="shared" si="112"/>
        <v>8430.842252950195</v>
      </c>
      <c r="U1176" s="2">
        <f t="shared" si="113"/>
        <v>0.29985233625504087</v>
      </c>
    </row>
    <row r="1177" spans="1:21">
      <c r="A1177">
        <v>360</v>
      </c>
      <c r="B1177" s="1">
        <v>45991</v>
      </c>
      <c r="C1177">
        <v>11</v>
      </c>
      <c r="D1177">
        <v>8</v>
      </c>
      <c r="E1177" t="s">
        <v>7</v>
      </c>
      <c r="F1177" s="3">
        <v>6759</v>
      </c>
      <c r="G1177" s="3">
        <v>6486</v>
      </c>
      <c r="H1177">
        <v>0</v>
      </c>
      <c r="I1177" s="3">
        <v>273</v>
      </c>
      <c r="J1177" s="3">
        <v>273</v>
      </c>
      <c r="K1177" s="2">
        <v>4.2090656799260003E-2</v>
      </c>
      <c r="L1177" s="6">
        <v>4.2090656799260003E-2</v>
      </c>
      <c r="M1177" t="s">
        <v>24</v>
      </c>
      <c r="N1177">
        <f>SUMIFS(Actuals!$F:$F,Actuals!$A:$A,$A1177,Actuals!$D:$D,$D1177,Actuals!$B:$B,EDATE($B1177,-12))</f>
        <v>5118</v>
      </c>
      <c r="O1177">
        <f>AVERAGE(SUMIFS(Actuals!$F:$F,Actuals!$A:$A,$A1177,Actuals!$D:$D,$D1177,Actuals!$B:$B,EOMONTH(DATE(2025,$C1177-1,1),0))/SUMIFS(Actuals!$F:$F,Actuals!$A:$A,$A1177,Actuals!$D:$D,$D1177,Actuals!$B:$B,EOMONTH(DATE(2024,$C1177-1,1),0)),
 SUMIFS(Actuals!$F:$F,Actuals!$A:$A,$A1177,Actuals!$D:$D,$D1177,Actuals!$B:$B,EOMONTH(DATE(2025,$C1177-2,1),0))/SUMIFS(Actuals!$F:$F,Actuals!$A:$A,$A1177,Actuals!$D:$D,$D1177,Actuals!$B:$B,EOMONTH(DATE(2024,$C1177-2,1),0)),
 SUMIFS(Actuals!$F:$F,Actuals!$A:$A,$A1177,Actuals!$D:$D,$D1177,Actuals!$B:$B,EOMONTH(DATE(2025,$C1177-3,1),0))/SUMIFS(Actuals!$F:$F,Actuals!$A:$A,$A1177,Actuals!$D:$D,$D1177,Actuals!$B:$B,EOMONTH(DATE(2024,$C1177-3,1),0))
)</f>
        <v>1.4242045726493482</v>
      </c>
      <c r="P1177" s="29">
        <f t="shared" si="108"/>
        <v>7289.0790028193642</v>
      </c>
      <c r="Q1177" s="2">
        <f t="shared" si="109"/>
        <v>0.12381729923209439</v>
      </c>
      <c r="R1177" s="29" t="str">
        <f t="shared" si="110"/>
        <v>2 Test data (Sep-Nov)</v>
      </c>
      <c r="S1177" s="29">
        <f t="shared" si="111"/>
        <v>1.0370054508427586</v>
      </c>
      <c r="T1177" s="29">
        <f t="shared" si="112"/>
        <v>7009.1198422462057</v>
      </c>
      <c r="U1177" s="2">
        <f t="shared" si="113"/>
        <v>8.065369137314303E-2</v>
      </c>
    </row>
    <row r="1178" spans="1:21">
      <c r="A1178">
        <v>9649</v>
      </c>
      <c r="B1178" s="1">
        <v>45808</v>
      </c>
      <c r="C1178">
        <v>5</v>
      </c>
      <c r="D1178">
        <v>8</v>
      </c>
      <c r="E1178" t="s">
        <v>7</v>
      </c>
      <c r="F1178" s="3">
        <v>843.26079036608087</v>
      </c>
      <c r="G1178" s="3">
        <v>933</v>
      </c>
      <c r="H1178">
        <v>0</v>
      </c>
      <c r="I1178" s="3">
        <v>-89.739209633919131</v>
      </c>
      <c r="J1178" s="3">
        <v>89.739209633919131</v>
      </c>
      <c r="K1178" s="2">
        <v>9.6183504430781497E-2</v>
      </c>
      <c r="L1178" s="6">
        <v>-9.6183504430781497E-2</v>
      </c>
      <c r="M1178" t="s">
        <v>28</v>
      </c>
      <c r="N1178">
        <f>SUMIFS(Actuals!$F:$F,Actuals!$A:$A,$A1178,Actuals!$D:$D,$D1178,Actuals!$B:$B,EDATE($B1178,-12))</f>
        <v>792</v>
      </c>
      <c r="O1178">
        <f>AVERAGE(SUMIFS(Actuals!$F:$F,Actuals!$A:$A,$A1178,Actuals!$D:$D,$D1178,Actuals!$B:$B,EOMONTH(DATE(2025,$C1178-1,1),0))/SUMIFS(Actuals!$F:$F,Actuals!$A:$A,$A1178,Actuals!$D:$D,$D1178,Actuals!$B:$B,EOMONTH(DATE(2024,$C1178-1,1),0)),
 SUMIFS(Actuals!$F:$F,Actuals!$A:$A,$A1178,Actuals!$D:$D,$D1178,Actuals!$B:$B,EOMONTH(DATE(2025,$C1178-2,1),0))/SUMIFS(Actuals!$F:$F,Actuals!$A:$A,$A1178,Actuals!$D:$D,$D1178,Actuals!$B:$B,EOMONTH(DATE(2024,$C1178-2,1),0)),
 SUMIFS(Actuals!$F:$F,Actuals!$A:$A,$A1178,Actuals!$D:$D,$D1178,Actuals!$B:$B,EOMONTH(DATE(2025,$C1178-3,1),0))/SUMIFS(Actuals!$F:$F,Actuals!$A:$A,$A1178,Actuals!$D:$D,$D1178,Actuals!$B:$B,EOMONTH(DATE(2024,$C1178-3,1),0))
)</f>
        <v>1.126376302732343</v>
      </c>
      <c r="P1178" s="29">
        <f t="shared" si="108"/>
        <v>892.09003176401563</v>
      </c>
      <c r="Q1178" s="2">
        <f t="shared" si="109"/>
        <v>4.3847768741676701E-2</v>
      </c>
      <c r="R1178" s="29" t="str">
        <f t="shared" si="110"/>
        <v>1 train date (May-Aug)</v>
      </c>
      <c r="S1178" s="29">
        <f t="shared" si="111"/>
        <v>1.0552169608377078</v>
      </c>
      <c r="T1178" s="29">
        <f t="shared" si="112"/>
        <v>889.82308840369922</v>
      </c>
      <c r="U1178" s="2">
        <f t="shared" si="113"/>
        <v>4.6277504390461716E-2</v>
      </c>
    </row>
    <row r="1179" spans="1:21">
      <c r="A1179">
        <v>9649</v>
      </c>
      <c r="B1179" s="1">
        <v>45838</v>
      </c>
      <c r="C1179">
        <v>5</v>
      </c>
      <c r="D1179">
        <v>8</v>
      </c>
      <c r="E1179" t="s">
        <v>7</v>
      </c>
      <c r="F1179" s="3">
        <v>825.02017742653629</v>
      </c>
      <c r="G1179" s="3">
        <v>825</v>
      </c>
      <c r="H1179">
        <v>1</v>
      </c>
      <c r="I1179" s="3">
        <v>2.0177426536292842E-2</v>
      </c>
      <c r="J1179" s="3">
        <v>2.0177426536292842E-2</v>
      </c>
      <c r="K1179" s="2">
        <v>2.4457486710657999E-5</v>
      </c>
      <c r="L1179" s="6">
        <v>2.4457486710657999E-5</v>
      </c>
      <c r="M1179" t="s">
        <v>28</v>
      </c>
      <c r="N1179">
        <f>SUMIFS(Actuals!$F:$F,Actuals!$A:$A,$A1179,Actuals!$D:$D,$D1179,Actuals!$B:$B,EDATE($B1179,-12))</f>
        <v>891</v>
      </c>
      <c r="O1179">
        <f>AVERAGE(SUMIFS(Actuals!$F:$F,Actuals!$A:$A,$A1179,Actuals!$D:$D,$D1179,Actuals!$B:$B,EOMONTH(DATE(2025,$C1179-1,1),0))/SUMIFS(Actuals!$F:$F,Actuals!$A:$A,$A1179,Actuals!$D:$D,$D1179,Actuals!$B:$B,EOMONTH(DATE(2024,$C1179-1,1),0)),
 SUMIFS(Actuals!$F:$F,Actuals!$A:$A,$A1179,Actuals!$D:$D,$D1179,Actuals!$B:$B,EOMONTH(DATE(2025,$C1179-2,1),0))/SUMIFS(Actuals!$F:$F,Actuals!$A:$A,$A1179,Actuals!$D:$D,$D1179,Actuals!$B:$B,EOMONTH(DATE(2024,$C1179-2,1),0)),
 SUMIFS(Actuals!$F:$F,Actuals!$A:$A,$A1179,Actuals!$D:$D,$D1179,Actuals!$B:$B,EOMONTH(DATE(2025,$C1179-3,1),0))/SUMIFS(Actuals!$F:$F,Actuals!$A:$A,$A1179,Actuals!$D:$D,$D1179,Actuals!$B:$B,EOMONTH(DATE(2024,$C1179-3,1),0))
)</f>
        <v>1.126376302732343</v>
      </c>
      <c r="P1179" s="29">
        <f t="shared" si="108"/>
        <v>1003.6012857345177</v>
      </c>
      <c r="Q1179" s="2">
        <f t="shared" si="109"/>
        <v>0.21648640695093049</v>
      </c>
      <c r="R1179" s="29" t="str">
        <f t="shared" si="110"/>
        <v>1 train date (May-Aug)</v>
      </c>
      <c r="S1179" s="29">
        <f t="shared" si="111"/>
        <v>1.0552169608377078</v>
      </c>
      <c r="T1179" s="29">
        <f t="shared" si="112"/>
        <v>870.57528425381611</v>
      </c>
      <c r="U1179" s="2">
        <f t="shared" si="113"/>
        <v>5.5242768792504372E-2</v>
      </c>
    </row>
    <row r="1180" spans="1:21">
      <c r="A1180">
        <v>9649</v>
      </c>
      <c r="B1180" s="1">
        <v>45838</v>
      </c>
      <c r="C1180">
        <v>6</v>
      </c>
      <c r="D1180">
        <v>8</v>
      </c>
      <c r="E1180" t="s">
        <v>7</v>
      </c>
      <c r="F1180" s="3">
        <v>840</v>
      </c>
      <c r="G1180" s="3">
        <v>825</v>
      </c>
      <c r="H1180">
        <v>0</v>
      </c>
      <c r="I1180" s="3">
        <v>15</v>
      </c>
      <c r="J1180" s="3">
        <v>15</v>
      </c>
      <c r="K1180" s="2">
        <v>1.8181818181818198E-2</v>
      </c>
      <c r="L1180" s="6">
        <v>1.8181818181818198E-2</v>
      </c>
      <c r="M1180" t="s">
        <v>28</v>
      </c>
      <c r="N1180">
        <f>SUMIFS(Actuals!$F:$F,Actuals!$A:$A,$A1180,Actuals!$D:$D,$D1180,Actuals!$B:$B,EDATE($B1180,-12))</f>
        <v>891</v>
      </c>
      <c r="O1180">
        <f>AVERAGE(SUMIFS(Actuals!$F:$F,Actuals!$A:$A,$A1180,Actuals!$D:$D,$D1180,Actuals!$B:$B,EOMONTH(DATE(2025,$C1180-1,1),0))/SUMIFS(Actuals!$F:$F,Actuals!$A:$A,$A1180,Actuals!$D:$D,$D1180,Actuals!$B:$B,EOMONTH(DATE(2024,$C1180-1,1),0)),
 SUMIFS(Actuals!$F:$F,Actuals!$A:$A,$A1180,Actuals!$D:$D,$D1180,Actuals!$B:$B,EOMONTH(DATE(2025,$C1180-2,1),0))/SUMIFS(Actuals!$F:$F,Actuals!$A:$A,$A1180,Actuals!$D:$D,$D1180,Actuals!$B:$B,EOMONTH(DATE(2024,$C1180-2,1),0)),
 SUMIFS(Actuals!$F:$F,Actuals!$A:$A,$A1180,Actuals!$D:$D,$D1180,Actuals!$B:$B,EOMONTH(DATE(2025,$C1180-3,1),0))/SUMIFS(Actuals!$F:$F,Actuals!$A:$A,$A1180,Actuals!$D:$D,$D1180,Actuals!$B:$B,EOMONTH(DATE(2024,$C1180-3,1),0))
)</f>
        <v>1.1748619737750172</v>
      </c>
      <c r="P1180" s="29">
        <f t="shared" si="108"/>
        <v>1046.8020186335405</v>
      </c>
      <c r="Q1180" s="2">
        <f t="shared" si="109"/>
        <v>0.26885093167701873</v>
      </c>
      <c r="R1180" s="29" t="str">
        <f t="shared" si="110"/>
        <v>1 train date (May-Aug)</v>
      </c>
      <c r="S1180" s="29">
        <f t="shared" si="111"/>
        <v>1.0552169608377078</v>
      </c>
      <c r="T1180" s="29">
        <f t="shared" si="112"/>
        <v>886.38224710367456</v>
      </c>
      <c r="U1180" s="2">
        <f t="shared" si="113"/>
        <v>7.4402723762029763E-2</v>
      </c>
    </row>
    <row r="1181" spans="1:21">
      <c r="A1181">
        <v>9649</v>
      </c>
      <c r="B1181" s="1">
        <v>45869</v>
      </c>
      <c r="C1181">
        <v>5</v>
      </c>
      <c r="D1181">
        <v>8</v>
      </c>
      <c r="E1181" t="s">
        <v>7</v>
      </c>
      <c r="F1181" s="3">
        <v>839.38703913574568</v>
      </c>
      <c r="G1181" s="3">
        <v>936</v>
      </c>
      <c r="H1181">
        <v>2</v>
      </c>
      <c r="I1181" s="3">
        <v>-96.612960864254319</v>
      </c>
      <c r="J1181" s="3">
        <v>96.612960864254319</v>
      </c>
      <c r="K1181" s="2">
        <v>0.103218975282323</v>
      </c>
      <c r="L1181" s="6">
        <v>-0.103218975282323</v>
      </c>
      <c r="M1181" t="s">
        <v>28</v>
      </c>
      <c r="N1181">
        <f>SUMIFS(Actuals!$F:$F,Actuals!$A:$A,$A1181,Actuals!$D:$D,$D1181,Actuals!$B:$B,EDATE($B1181,-12))</f>
        <v>1041</v>
      </c>
      <c r="O1181">
        <f>AVERAGE(SUMIFS(Actuals!$F:$F,Actuals!$A:$A,$A1181,Actuals!$D:$D,$D1181,Actuals!$B:$B,EOMONTH(DATE(2025,$C1181-1,1),0))/SUMIFS(Actuals!$F:$F,Actuals!$A:$A,$A1181,Actuals!$D:$D,$D1181,Actuals!$B:$B,EOMONTH(DATE(2024,$C1181-1,1),0)),
 SUMIFS(Actuals!$F:$F,Actuals!$A:$A,$A1181,Actuals!$D:$D,$D1181,Actuals!$B:$B,EOMONTH(DATE(2025,$C1181-2,1),0))/SUMIFS(Actuals!$F:$F,Actuals!$A:$A,$A1181,Actuals!$D:$D,$D1181,Actuals!$B:$B,EOMONTH(DATE(2024,$C1181-2,1),0)),
 SUMIFS(Actuals!$F:$F,Actuals!$A:$A,$A1181,Actuals!$D:$D,$D1181,Actuals!$B:$B,EOMONTH(DATE(2025,$C1181-3,1),0))/SUMIFS(Actuals!$F:$F,Actuals!$A:$A,$A1181,Actuals!$D:$D,$D1181,Actuals!$B:$B,EOMONTH(DATE(2024,$C1181-3,1),0))
)</f>
        <v>1.126376302732343</v>
      </c>
      <c r="P1181" s="29">
        <f t="shared" si="108"/>
        <v>1172.557731144369</v>
      </c>
      <c r="Q1181" s="2">
        <f t="shared" si="109"/>
        <v>0.25273261874398395</v>
      </c>
      <c r="R1181" s="29" t="str">
        <f t="shared" si="110"/>
        <v>1 train date (May-Aug)</v>
      </c>
      <c r="S1181" s="29">
        <f t="shared" si="111"/>
        <v>1.0552169608377078</v>
      </c>
      <c r="T1181" s="29">
        <f t="shared" si="112"/>
        <v>885.73544040338368</v>
      </c>
      <c r="U1181" s="2">
        <f t="shared" si="113"/>
        <v>5.3701452560487521E-2</v>
      </c>
    </row>
    <row r="1182" spans="1:21">
      <c r="A1182">
        <v>9649</v>
      </c>
      <c r="B1182" s="1">
        <v>45869</v>
      </c>
      <c r="C1182">
        <v>6</v>
      </c>
      <c r="D1182">
        <v>8</v>
      </c>
      <c r="E1182" t="s">
        <v>7</v>
      </c>
      <c r="F1182" s="3">
        <v>885</v>
      </c>
      <c r="G1182" s="3">
        <v>936</v>
      </c>
      <c r="H1182">
        <v>1</v>
      </c>
      <c r="I1182" s="3">
        <v>-51</v>
      </c>
      <c r="J1182" s="3">
        <v>51</v>
      </c>
      <c r="K1182" s="2">
        <v>5.4487179487179502E-2</v>
      </c>
      <c r="L1182" s="6">
        <v>-5.4487179487179502E-2</v>
      </c>
      <c r="M1182" t="s">
        <v>28</v>
      </c>
      <c r="N1182">
        <f>SUMIFS(Actuals!$F:$F,Actuals!$A:$A,$A1182,Actuals!$D:$D,$D1182,Actuals!$B:$B,EDATE($B1182,-12))</f>
        <v>1041</v>
      </c>
      <c r="O1182">
        <f>AVERAGE(SUMIFS(Actuals!$F:$F,Actuals!$A:$A,$A1182,Actuals!$D:$D,$D1182,Actuals!$B:$B,EOMONTH(DATE(2025,$C1182-1,1),0))/SUMIFS(Actuals!$F:$F,Actuals!$A:$A,$A1182,Actuals!$D:$D,$D1182,Actuals!$B:$B,EOMONTH(DATE(2024,$C1182-1,1),0)),
 SUMIFS(Actuals!$F:$F,Actuals!$A:$A,$A1182,Actuals!$D:$D,$D1182,Actuals!$B:$B,EOMONTH(DATE(2025,$C1182-2,1),0))/SUMIFS(Actuals!$F:$F,Actuals!$A:$A,$A1182,Actuals!$D:$D,$D1182,Actuals!$B:$B,EOMONTH(DATE(2024,$C1182-2,1),0)),
 SUMIFS(Actuals!$F:$F,Actuals!$A:$A,$A1182,Actuals!$D:$D,$D1182,Actuals!$B:$B,EOMONTH(DATE(2025,$C1182-3,1),0))/SUMIFS(Actuals!$F:$F,Actuals!$A:$A,$A1182,Actuals!$D:$D,$D1182,Actuals!$B:$B,EOMONTH(DATE(2024,$C1182-3,1),0))
)</f>
        <v>1.1748619737750172</v>
      </c>
      <c r="P1182" s="29">
        <f t="shared" si="108"/>
        <v>1223.031314699793</v>
      </c>
      <c r="Q1182" s="2">
        <f t="shared" si="109"/>
        <v>0.30665738749977889</v>
      </c>
      <c r="R1182" s="29" t="str">
        <f t="shared" si="110"/>
        <v>1 train date (May-Aug)</v>
      </c>
      <c r="S1182" s="29">
        <f t="shared" si="111"/>
        <v>1.0552169608377078</v>
      </c>
      <c r="T1182" s="29">
        <f t="shared" si="112"/>
        <v>933.86701034137138</v>
      </c>
      <c r="U1182" s="2">
        <f t="shared" si="113"/>
        <v>2.2788351053724537E-3</v>
      </c>
    </row>
    <row r="1183" spans="1:21">
      <c r="A1183">
        <v>9649</v>
      </c>
      <c r="B1183" s="1">
        <v>45869</v>
      </c>
      <c r="C1183">
        <v>7</v>
      </c>
      <c r="D1183">
        <v>8</v>
      </c>
      <c r="E1183" t="s">
        <v>7</v>
      </c>
      <c r="F1183" s="3">
        <v>840</v>
      </c>
      <c r="G1183" s="3">
        <v>936</v>
      </c>
      <c r="H1183">
        <v>0</v>
      </c>
      <c r="I1183" s="3">
        <v>-96</v>
      </c>
      <c r="J1183" s="3">
        <v>96</v>
      </c>
      <c r="K1183" s="2">
        <v>0.102564102564103</v>
      </c>
      <c r="L1183" s="6">
        <v>-0.102564102564103</v>
      </c>
      <c r="M1183" t="s">
        <v>28</v>
      </c>
      <c r="N1183">
        <f>SUMIFS(Actuals!$F:$F,Actuals!$A:$A,$A1183,Actuals!$D:$D,$D1183,Actuals!$B:$B,EDATE($B1183,-12))</f>
        <v>1041</v>
      </c>
      <c r="O1183">
        <f>AVERAGE(SUMIFS(Actuals!$F:$F,Actuals!$A:$A,$A1183,Actuals!$D:$D,$D1183,Actuals!$B:$B,EOMONTH(DATE(2025,$C1183-1,1),0))/SUMIFS(Actuals!$F:$F,Actuals!$A:$A,$A1183,Actuals!$D:$D,$D1183,Actuals!$B:$B,EOMONTH(DATE(2024,$C1183-1,1),0)),
 SUMIFS(Actuals!$F:$F,Actuals!$A:$A,$A1183,Actuals!$D:$D,$D1183,Actuals!$B:$B,EOMONTH(DATE(2025,$C1183-2,1),0))/SUMIFS(Actuals!$F:$F,Actuals!$A:$A,$A1183,Actuals!$D:$D,$D1183,Actuals!$B:$B,EOMONTH(DATE(2024,$C1183-2,1),0)),
 SUMIFS(Actuals!$F:$F,Actuals!$A:$A,$A1183,Actuals!$D:$D,$D1183,Actuals!$B:$B,EOMONTH(DATE(2025,$C1183-3,1),0))/SUMIFS(Actuals!$F:$F,Actuals!$A:$A,$A1183,Actuals!$D:$D,$D1183,Actuals!$B:$B,EOMONTH(DATE(2024,$C1183-3,1),0))
)</f>
        <v>1.1664043819840921</v>
      </c>
      <c r="P1183" s="29">
        <f t="shared" si="108"/>
        <v>1214.2269616454398</v>
      </c>
      <c r="Q1183" s="2">
        <f t="shared" si="109"/>
        <v>0.29725102739897419</v>
      </c>
      <c r="R1183" s="29" t="str">
        <f t="shared" si="110"/>
        <v>1 train date (May-Aug)</v>
      </c>
      <c r="S1183" s="29">
        <f t="shared" si="111"/>
        <v>1.0552169608377078</v>
      </c>
      <c r="T1183" s="29">
        <f t="shared" si="112"/>
        <v>886.38224710367456</v>
      </c>
      <c r="U1183" s="2">
        <f t="shared" si="113"/>
        <v>5.3010419761031456E-2</v>
      </c>
    </row>
    <row r="1184" spans="1:21">
      <c r="A1184">
        <v>9649</v>
      </c>
      <c r="B1184" s="1">
        <v>45900</v>
      </c>
      <c r="C1184">
        <v>5</v>
      </c>
      <c r="D1184">
        <v>8</v>
      </c>
      <c r="E1184" t="s">
        <v>7</v>
      </c>
      <c r="F1184" s="3">
        <v>967.81761823389979</v>
      </c>
      <c r="G1184" s="3">
        <v>723</v>
      </c>
      <c r="H1184">
        <v>3</v>
      </c>
      <c r="I1184" s="3">
        <v>244.81761823389979</v>
      </c>
      <c r="J1184" s="3">
        <v>244.81761823389979</v>
      </c>
      <c r="K1184" s="2">
        <v>0.33861357985325002</v>
      </c>
      <c r="L1184" s="6">
        <v>0.33861357985325002</v>
      </c>
      <c r="M1184" t="s">
        <v>28</v>
      </c>
      <c r="N1184">
        <f>SUMIFS(Actuals!$F:$F,Actuals!$A:$A,$A1184,Actuals!$D:$D,$D1184,Actuals!$B:$B,EDATE($B1184,-12))</f>
        <v>732</v>
      </c>
      <c r="O1184">
        <f>AVERAGE(SUMIFS(Actuals!$F:$F,Actuals!$A:$A,$A1184,Actuals!$D:$D,$D1184,Actuals!$B:$B,EOMONTH(DATE(2025,$C1184-1,1),0))/SUMIFS(Actuals!$F:$F,Actuals!$A:$A,$A1184,Actuals!$D:$D,$D1184,Actuals!$B:$B,EOMONTH(DATE(2024,$C1184-1,1),0)),
 SUMIFS(Actuals!$F:$F,Actuals!$A:$A,$A1184,Actuals!$D:$D,$D1184,Actuals!$B:$B,EOMONTH(DATE(2025,$C1184-2,1),0))/SUMIFS(Actuals!$F:$F,Actuals!$A:$A,$A1184,Actuals!$D:$D,$D1184,Actuals!$B:$B,EOMONTH(DATE(2024,$C1184-2,1),0)),
 SUMIFS(Actuals!$F:$F,Actuals!$A:$A,$A1184,Actuals!$D:$D,$D1184,Actuals!$B:$B,EOMONTH(DATE(2025,$C1184-3,1),0))/SUMIFS(Actuals!$F:$F,Actuals!$A:$A,$A1184,Actuals!$D:$D,$D1184,Actuals!$B:$B,EOMONTH(DATE(2024,$C1184-3,1),0))
)</f>
        <v>1.126376302732343</v>
      </c>
      <c r="P1184" s="29">
        <f t="shared" si="108"/>
        <v>824.50745360007511</v>
      </c>
      <c r="Q1184" s="2">
        <f t="shared" si="109"/>
        <v>0.1403975845090942</v>
      </c>
      <c r="R1184" s="29" t="str">
        <f t="shared" si="110"/>
        <v>1 train date (May-Aug)</v>
      </c>
      <c r="S1184" s="29">
        <f t="shared" si="111"/>
        <v>1.0552169608377078</v>
      </c>
      <c r="T1184" s="29">
        <f t="shared" si="112"/>
        <v>1021.2575657579647</v>
      </c>
      <c r="U1184" s="2">
        <f t="shared" si="113"/>
        <v>0.41252775346883086</v>
      </c>
    </row>
    <row r="1185" spans="1:21">
      <c r="A1185">
        <v>9649</v>
      </c>
      <c r="B1185" s="1">
        <v>45900</v>
      </c>
      <c r="C1185">
        <v>6</v>
      </c>
      <c r="D1185">
        <v>8</v>
      </c>
      <c r="E1185" t="s">
        <v>7</v>
      </c>
      <c r="F1185" s="3">
        <v>967.81761823389979</v>
      </c>
      <c r="G1185" s="3">
        <v>723</v>
      </c>
      <c r="H1185">
        <v>2</v>
      </c>
      <c r="I1185" s="3">
        <v>244.81761823389979</v>
      </c>
      <c r="J1185" s="3">
        <v>244.81761823389979</v>
      </c>
      <c r="K1185" s="2">
        <v>0.33861357985325002</v>
      </c>
      <c r="L1185" s="6">
        <v>0.33861357985325002</v>
      </c>
      <c r="M1185" t="s">
        <v>28</v>
      </c>
      <c r="N1185">
        <f>SUMIFS(Actuals!$F:$F,Actuals!$A:$A,$A1185,Actuals!$D:$D,$D1185,Actuals!$B:$B,EDATE($B1185,-12))</f>
        <v>732</v>
      </c>
      <c r="O1185">
        <f>AVERAGE(SUMIFS(Actuals!$F:$F,Actuals!$A:$A,$A1185,Actuals!$D:$D,$D1185,Actuals!$B:$B,EOMONTH(DATE(2025,$C1185-1,1),0))/SUMIFS(Actuals!$F:$F,Actuals!$A:$A,$A1185,Actuals!$D:$D,$D1185,Actuals!$B:$B,EOMONTH(DATE(2024,$C1185-1,1),0)),
 SUMIFS(Actuals!$F:$F,Actuals!$A:$A,$A1185,Actuals!$D:$D,$D1185,Actuals!$B:$B,EOMONTH(DATE(2025,$C1185-2,1),0))/SUMIFS(Actuals!$F:$F,Actuals!$A:$A,$A1185,Actuals!$D:$D,$D1185,Actuals!$B:$B,EOMONTH(DATE(2024,$C1185-2,1),0)),
 SUMIFS(Actuals!$F:$F,Actuals!$A:$A,$A1185,Actuals!$D:$D,$D1185,Actuals!$B:$B,EOMONTH(DATE(2025,$C1185-3,1),0))/SUMIFS(Actuals!$F:$F,Actuals!$A:$A,$A1185,Actuals!$D:$D,$D1185,Actuals!$B:$B,EOMONTH(DATE(2024,$C1185-3,1),0))
)</f>
        <v>1.1748619737750172</v>
      </c>
      <c r="P1185" s="29">
        <f t="shared" si="108"/>
        <v>859.99896480331256</v>
      </c>
      <c r="Q1185" s="2">
        <f t="shared" si="109"/>
        <v>0.18948681162283895</v>
      </c>
      <c r="R1185" s="29" t="str">
        <f t="shared" si="110"/>
        <v>1 train date (May-Aug)</v>
      </c>
      <c r="S1185" s="29">
        <f t="shared" si="111"/>
        <v>1.0552169608377078</v>
      </c>
      <c r="T1185" s="29">
        <f t="shared" si="112"/>
        <v>1021.2575657579647</v>
      </c>
      <c r="U1185" s="2">
        <f t="shared" si="113"/>
        <v>0.41252775346883086</v>
      </c>
    </row>
    <row r="1186" spans="1:21">
      <c r="A1186">
        <v>9649</v>
      </c>
      <c r="B1186" s="1">
        <v>45900</v>
      </c>
      <c r="C1186">
        <v>7</v>
      </c>
      <c r="D1186">
        <v>8</v>
      </c>
      <c r="E1186" t="s">
        <v>7</v>
      </c>
      <c r="F1186" s="3">
        <v>885</v>
      </c>
      <c r="G1186" s="3">
        <v>723</v>
      </c>
      <c r="H1186">
        <v>1</v>
      </c>
      <c r="I1186" s="3">
        <v>162</v>
      </c>
      <c r="J1186" s="3">
        <v>162</v>
      </c>
      <c r="K1186" s="2">
        <v>0.22406639004149401</v>
      </c>
      <c r="L1186" s="6">
        <v>0.22406639004149401</v>
      </c>
      <c r="M1186" t="s">
        <v>28</v>
      </c>
      <c r="N1186">
        <f>SUMIFS(Actuals!$F:$F,Actuals!$A:$A,$A1186,Actuals!$D:$D,$D1186,Actuals!$B:$B,EDATE($B1186,-12))</f>
        <v>732</v>
      </c>
      <c r="O1186">
        <f>AVERAGE(SUMIFS(Actuals!$F:$F,Actuals!$A:$A,$A1186,Actuals!$D:$D,$D1186,Actuals!$B:$B,EOMONTH(DATE(2025,$C1186-1,1),0))/SUMIFS(Actuals!$F:$F,Actuals!$A:$A,$A1186,Actuals!$D:$D,$D1186,Actuals!$B:$B,EOMONTH(DATE(2024,$C1186-1,1),0)),
 SUMIFS(Actuals!$F:$F,Actuals!$A:$A,$A1186,Actuals!$D:$D,$D1186,Actuals!$B:$B,EOMONTH(DATE(2025,$C1186-2,1),0))/SUMIFS(Actuals!$F:$F,Actuals!$A:$A,$A1186,Actuals!$D:$D,$D1186,Actuals!$B:$B,EOMONTH(DATE(2024,$C1186-2,1),0)),
 SUMIFS(Actuals!$F:$F,Actuals!$A:$A,$A1186,Actuals!$D:$D,$D1186,Actuals!$B:$B,EOMONTH(DATE(2025,$C1186-3,1),0))/SUMIFS(Actuals!$F:$F,Actuals!$A:$A,$A1186,Actuals!$D:$D,$D1186,Actuals!$B:$B,EOMONTH(DATE(2024,$C1186-3,1),0))
)</f>
        <v>1.1664043819840921</v>
      </c>
      <c r="P1186" s="29">
        <f t="shared" si="108"/>
        <v>853.80800761235548</v>
      </c>
      <c r="Q1186" s="2">
        <f t="shared" si="109"/>
        <v>0.18092393860630079</v>
      </c>
      <c r="R1186" s="29" t="str">
        <f t="shared" si="110"/>
        <v>1 train date (May-Aug)</v>
      </c>
      <c r="S1186" s="29">
        <f t="shared" si="111"/>
        <v>1.0552169608377078</v>
      </c>
      <c r="T1186" s="29">
        <f t="shared" si="112"/>
        <v>933.86701034137138</v>
      </c>
      <c r="U1186" s="2">
        <f t="shared" si="113"/>
        <v>0.29165561596316925</v>
      </c>
    </row>
    <row r="1187" spans="1:21">
      <c r="A1187">
        <v>9649</v>
      </c>
      <c r="B1187" s="1">
        <v>45900</v>
      </c>
      <c r="C1187">
        <v>8</v>
      </c>
      <c r="D1187">
        <v>8</v>
      </c>
      <c r="E1187" t="s">
        <v>7</v>
      </c>
      <c r="F1187" s="3">
        <v>864.11591120032722</v>
      </c>
      <c r="G1187" s="3">
        <v>723</v>
      </c>
      <c r="H1187">
        <v>0</v>
      </c>
      <c r="I1187" s="3">
        <v>141.11591120032722</v>
      </c>
      <c r="J1187" s="3">
        <v>141.11591120032722</v>
      </c>
      <c r="K1187" s="2">
        <v>0.19518106666711901</v>
      </c>
      <c r="L1187" s="6">
        <v>0.19518106666711901</v>
      </c>
      <c r="M1187" t="s">
        <v>28</v>
      </c>
      <c r="N1187">
        <f>SUMIFS(Actuals!$F:$F,Actuals!$A:$A,$A1187,Actuals!$D:$D,$D1187,Actuals!$B:$B,EDATE($B1187,-12))</f>
        <v>732</v>
      </c>
      <c r="O1187">
        <f>AVERAGE(SUMIFS(Actuals!$F:$F,Actuals!$A:$A,$A1187,Actuals!$D:$D,$D1187,Actuals!$B:$B,EOMONTH(DATE(2025,$C1187-1,1),0))/SUMIFS(Actuals!$F:$F,Actuals!$A:$A,$A1187,Actuals!$D:$D,$D1187,Actuals!$B:$B,EOMONTH(DATE(2024,$C1187-1,1),0)),
 SUMIFS(Actuals!$F:$F,Actuals!$A:$A,$A1187,Actuals!$D:$D,$D1187,Actuals!$B:$B,EOMONTH(DATE(2025,$C1187-2,1),0))/SUMIFS(Actuals!$F:$F,Actuals!$A:$A,$A1187,Actuals!$D:$D,$D1187,Actuals!$B:$B,EOMONTH(DATE(2024,$C1187-2,1),0)),
 SUMIFS(Actuals!$F:$F,Actuals!$A:$A,$A1187,Actuals!$D:$D,$D1187,Actuals!$B:$B,EOMONTH(DATE(2025,$C1187-3,1),0))/SUMIFS(Actuals!$F:$F,Actuals!$A:$A,$A1187,Actuals!$D:$D,$D1187,Actuals!$B:$B,EOMONTH(DATE(2024,$C1187-3,1),0))
)</f>
        <v>1.0010305585473693</v>
      </c>
      <c r="P1187" s="29">
        <f t="shared" si="108"/>
        <v>732.75436885667432</v>
      </c>
      <c r="Q1187" s="2">
        <f t="shared" si="109"/>
        <v>1.3491519857087577E-2</v>
      </c>
      <c r="R1187" s="29" t="str">
        <f t="shared" si="110"/>
        <v>1 train date (May-Aug)</v>
      </c>
      <c r="S1187" s="29">
        <f t="shared" si="111"/>
        <v>1.0552169608377078</v>
      </c>
      <c r="T1187" s="29">
        <f t="shared" si="112"/>
        <v>911.82976562831584</v>
      </c>
      <c r="U1187" s="2">
        <f t="shared" si="113"/>
        <v>0.26117533281924737</v>
      </c>
    </row>
    <row r="1188" spans="1:21">
      <c r="A1188">
        <v>9649</v>
      </c>
      <c r="B1188" s="1">
        <v>45930</v>
      </c>
      <c r="C1188">
        <v>5</v>
      </c>
      <c r="D1188">
        <v>8</v>
      </c>
      <c r="E1188" t="s">
        <v>7</v>
      </c>
      <c r="F1188" s="3">
        <v>889.84674459066878</v>
      </c>
      <c r="G1188" s="3">
        <v>900</v>
      </c>
      <c r="H1188">
        <v>4</v>
      </c>
      <c r="I1188" s="3">
        <v>-10.153255409331223</v>
      </c>
      <c r="J1188" s="3">
        <v>10.153255409331223</v>
      </c>
      <c r="K1188" s="2">
        <v>1.12813948992569E-2</v>
      </c>
      <c r="L1188" s="6">
        <v>-1.12813948992569E-2</v>
      </c>
      <c r="M1188" t="s">
        <v>28</v>
      </c>
      <c r="N1188">
        <f>SUMIFS(Actuals!$F:$F,Actuals!$A:$A,$A1188,Actuals!$D:$D,$D1188,Actuals!$B:$B,EDATE($B1188,-12))</f>
        <v>975</v>
      </c>
      <c r="O1188">
        <f>AVERAGE(SUMIFS(Actuals!$F:$F,Actuals!$A:$A,$A1188,Actuals!$D:$D,$D1188,Actuals!$B:$B,EOMONTH(DATE(2025,$C1188-1,1),0))/SUMIFS(Actuals!$F:$F,Actuals!$A:$A,$A1188,Actuals!$D:$D,$D1188,Actuals!$B:$B,EOMONTH(DATE(2024,$C1188-1,1),0)),
 SUMIFS(Actuals!$F:$F,Actuals!$A:$A,$A1188,Actuals!$D:$D,$D1188,Actuals!$B:$B,EOMONTH(DATE(2025,$C1188-2,1),0))/SUMIFS(Actuals!$F:$F,Actuals!$A:$A,$A1188,Actuals!$D:$D,$D1188,Actuals!$B:$B,EOMONTH(DATE(2024,$C1188-2,1),0)),
 SUMIFS(Actuals!$F:$F,Actuals!$A:$A,$A1188,Actuals!$D:$D,$D1188,Actuals!$B:$B,EOMONTH(DATE(2025,$C1188-3,1),0))/SUMIFS(Actuals!$F:$F,Actuals!$A:$A,$A1188,Actuals!$D:$D,$D1188,Actuals!$B:$B,EOMONTH(DATE(2024,$C1188-3,1),0))
)</f>
        <v>1.126376302732343</v>
      </c>
      <c r="P1188" s="29">
        <f t="shared" si="108"/>
        <v>1098.2168951640344</v>
      </c>
      <c r="Q1188" s="2">
        <f t="shared" si="109"/>
        <v>0.22024099462670493</v>
      </c>
      <c r="R1188" s="29" t="str">
        <f t="shared" si="110"/>
        <v>1 train date (May-Aug)</v>
      </c>
      <c r="S1188" s="29">
        <f t="shared" si="111"/>
        <v>1.0552169608377078</v>
      </c>
      <c r="T1188" s="29">
        <f t="shared" si="112"/>
        <v>938.98137743829352</v>
      </c>
      <c r="U1188" s="2">
        <f t="shared" si="113"/>
        <v>4.3312641598103913E-2</v>
      </c>
    </row>
    <row r="1189" spans="1:21">
      <c r="A1189">
        <v>9649</v>
      </c>
      <c r="B1189" s="1">
        <v>45930</v>
      </c>
      <c r="C1189">
        <v>6</v>
      </c>
      <c r="D1189">
        <v>8</v>
      </c>
      <c r="E1189" t="s">
        <v>7</v>
      </c>
      <c r="F1189" s="3">
        <v>889.84674459066878</v>
      </c>
      <c r="G1189" s="3">
        <v>900</v>
      </c>
      <c r="H1189">
        <v>3</v>
      </c>
      <c r="I1189" s="3">
        <v>-10.153255409331223</v>
      </c>
      <c r="J1189" s="3">
        <v>10.153255409331223</v>
      </c>
      <c r="K1189" s="2">
        <v>1.12813948992569E-2</v>
      </c>
      <c r="L1189" s="6">
        <v>-1.12813948992569E-2</v>
      </c>
      <c r="M1189" t="s">
        <v>28</v>
      </c>
      <c r="N1189">
        <f>SUMIFS(Actuals!$F:$F,Actuals!$A:$A,$A1189,Actuals!$D:$D,$D1189,Actuals!$B:$B,EDATE($B1189,-12))</f>
        <v>975</v>
      </c>
      <c r="O1189">
        <f>AVERAGE(SUMIFS(Actuals!$F:$F,Actuals!$A:$A,$A1189,Actuals!$D:$D,$D1189,Actuals!$B:$B,EOMONTH(DATE(2025,$C1189-1,1),0))/SUMIFS(Actuals!$F:$F,Actuals!$A:$A,$A1189,Actuals!$D:$D,$D1189,Actuals!$B:$B,EOMONTH(DATE(2024,$C1189-1,1),0)),
 SUMIFS(Actuals!$F:$F,Actuals!$A:$A,$A1189,Actuals!$D:$D,$D1189,Actuals!$B:$B,EOMONTH(DATE(2025,$C1189-2,1),0))/SUMIFS(Actuals!$F:$F,Actuals!$A:$A,$A1189,Actuals!$D:$D,$D1189,Actuals!$B:$B,EOMONTH(DATE(2024,$C1189-2,1),0)),
 SUMIFS(Actuals!$F:$F,Actuals!$A:$A,$A1189,Actuals!$D:$D,$D1189,Actuals!$B:$B,EOMONTH(DATE(2025,$C1189-3,1),0))/SUMIFS(Actuals!$F:$F,Actuals!$A:$A,$A1189,Actuals!$D:$D,$D1189,Actuals!$B:$B,EOMONTH(DATE(2024,$C1189-3,1),0))
)</f>
        <v>1.1748619737750172</v>
      </c>
      <c r="P1189" s="29">
        <f t="shared" si="108"/>
        <v>1145.4904244306417</v>
      </c>
      <c r="Q1189" s="2">
        <f t="shared" si="109"/>
        <v>0.27276713825626858</v>
      </c>
      <c r="R1189" s="29" t="str">
        <f t="shared" si="110"/>
        <v>1 train date (May-Aug)</v>
      </c>
      <c r="S1189" s="29">
        <f t="shared" si="111"/>
        <v>1.0552169608377078</v>
      </c>
      <c r="T1189" s="29">
        <f t="shared" si="112"/>
        <v>938.98137743829352</v>
      </c>
      <c r="U1189" s="2">
        <f t="shared" si="113"/>
        <v>4.3312641598103913E-2</v>
      </c>
    </row>
    <row r="1190" spans="1:21">
      <c r="A1190">
        <v>9649</v>
      </c>
      <c r="B1190" s="1">
        <v>45930</v>
      </c>
      <c r="C1190">
        <v>7</v>
      </c>
      <c r="D1190">
        <v>8</v>
      </c>
      <c r="E1190" t="s">
        <v>7</v>
      </c>
      <c r="F1190" s="3">
        <v>945</v>
      </c>
      <c r="G1190" s="3">
        <v>900</v>
      </c>
      <c r="H1190">
        <v>2</v>
      </c>
      <c r="I1190" s="3">
        <v>45</v>
      </c>
      <c r="J1190" s="3">
        <v>45</v>
      </c>
      <c r="K1190" s="2">
        <v>0.05</v>
      </c>
      <c r="L1190" s="6">
        <v>0.05</v>
      </c>
      <c r="M1190" t="s">
        <v>28</v>
      </c>
      <c r="N1190">
        <f>SUMIFS(Actuals!$F:$F,Actuals!$A:$A,$A1190,Actuals!$D:$D,$D1190,Actuals!$B:$B,EDATE($B1190,-12))</f>
        <v>975</v>
      </c>
      <c r="O1190">
        <f>AVERAGE(SUMIFS(Actuals!$F:$F,Actuals!$A:$A,$A1190,Actuals!$D:$D,$D1190,Actuals!$B:$B,EOMONTH(DATE(2025,$C1190-1,1),0))/SUMIFS(Actuals!$F:$F,Actuals!$A:$A,$A1190,Actuals!$D:$D,$D1190,Actuals!$B:$B,EOMONTH(DATE(2024,$C1190-1,1),0)),
 SUMIFS(Actuals!$F:$F,Actuals!$A:$A,$A1190,Actuals!$D:$D,$D1190,Actuals!$B:$B,EOMONTH(DATE(2025,$C1190-2,1),0))/SUMIFS(Actuals!$F:$F,Actuals!$A:$A,$A1190,Actuals!$D:$D,$D1190,Actuals!$B:$B,EOMONTH(DATE(2024,$C1190-2,1),0)),
 SUMIFS(Actuals!$F:$F,Actuals!$A:$A,$A1190,Actuals!$D:$D,$D1190,Actuals!$B:$B,EOMONTH(DATE(2025,$C1190-3,1),0))/SUMIFS(Actuals!$F:$F,Actuals!$A:$A,$A1190,Actuals!$D:$D,$D1190,Actuals!$B:$B,EOMONTH(DATE(2024,$C1190-3,1),0))
)</f>
        <v>1.1664043819840921</v>
      </c>
      <c r="P1190" s="29">
        <f t="shared" si="108"/>
        <v>1137.2442724344899</v>
      </c>
      <c r="Q1190" s="2">
        <f t="shared" si="109"/>
        <v>0.26360474714943316</v>
      </c>
      <c r="R1190" s="29" t="str">
        <f t="shared" si="110"/>
        <v>1 train date (May-Aug)</v>
      </c>
      <c r="S1190" s="29">
        <f t="shared" si="111"/>
        <v>1.0552169608377078</v>
      </c>
      <c r="T1190" s="29">
        <f t="shared" si="112"/>
        <v>997.18002799163389</v>
      </c>
      <c r="U1190" s="2">
        <f t="shared" si="113"/>
        <v>0.10797780887959321</v>
      </c>
    </row>
    <row r="1191" spans="1:21">
      <c r="A1191">
        <v>9649</v>
      </c>
      <c r="B1191" s="1">
        <v>45930</v>
      </c>
      <c r="C1191">
        <v>8</v>
      </c>
      <c r="D1191">
        <v>8</v>
      </c>
      <c r="E1191" t="s">
        <v>7</v>
      </c>
      <c r="F1191" s="3">
        <v>809.22206499847584</v>
      </c>
      <c r="G1191" s="3">
        <v>900</v>
      </c>
      <c r="H1191">
        <v>1</v>
      </c>
      <c r="I1191" s="3">
        <v>-90.777935001524156</v>
      </c>
      <c r="J1191" s="3">
        <v>90.777935001524156</v>
      </c>
      <c r="K1191" s="2">
        <v>0.100864372223916</v>
      </c>
      <c r="L1191" s="6">
        <v>-0.100864372223916</v>
      </c>
      <c r="M1191" t="s">
        <v>28</v>
      </c>
      <c r="N1191">
        <f>SUMIFS(Actuals!$F:$F,Actuals!$A:$A,$A1191,Actuals!$D:$D,$D1191,Actuals!$B:$B,EDATE($B1191,-12))</f>
        <v>975</v>
      </c>
      <c r="O1191">
        <f>AVERAGE(SUMIFS(Actuals!$F:$F,Actuals!$A:$A,$A1191,Actuals!$D:$D,$D1191,Actuals!$B:$B,EOMONTH(DATE(2025,$C1191-1,1),0))/SUMIFS(Actuals!$F:$F,Actuals!$A:$A,$A1191,Actuals!$D:$D,$D1191,Actuals!$B:$B,EOMONTH(DATE(2024,$C1191-1,1),0)),
 SUMIFS(Actuals!$F:$F,Actuals!$A:$A,$A1191,Actuals!$D:$D,$D1191,Actuals!$B:$B,EOMONTH(DATE(2025,$C1191-2,1),0))/SUMIFS(Actuals!$F:$F,Actuals!$A:$A,$A1191,Actuals!$D:$D,$D1191,Actuals!$B:$B,EOMONTH(DATE(2024,$C1191-2,1),0)),
 SUMIFS(Actuals!$F:$F,Actuals!$A:$A,$A1191,Actuals!$D:$D,$D1191,Actuals!$B:$B,EOMONTH(DATE(2025,$C1191-3,1),0))/SUMIFS(Actuals!$F:$F,Actuals!$A:$A,$A1191,Actuals!$D:$D,$D1191,Actuals!$B:$B,EOMONTH(DATE(2024,$C1191-3,1),0))
)</f>
        <v>1.0010305585473693</v>
      </c>
      <c r="P1191" s="29">
        <f t="shared" si="108"/>
        <v>976.00479458368511</v>
      </c>
      <c r="Q1191" s="2">
        <f t="shared" si="109"/>
        <v>8.4449771759650127E-2</v>
      </c>
      <c r="R1191" s="29" t="str">
        <f t="shared" si="110"/>
        <v>1 train date (May-Aug)</v>
      </c>
      <c r="S1191" s="29">
        <f t="shared" si="111"/>
        <v>1.0552169608377078</v>
      </c>
      <c r="T1191" s="29">
        <f t="shared" si="112"/>
        <v>853.90484807050575</v>
      </c>
      <c r="U1191" s="2">
        <f t="shared" si="113"/>
        <v>5.1216835477215832E-2</v>
      </c>
    </row>
    <row r="1192" spans="1:21">
      <c r="A1192">
        <v>9649</v>
      </c>
      <c r="B1192" s="1">
        <v>45930</v>
      </c>
      <c r="C1192">
        <v>9</v>
      </c>
      <c r="D1192">
        <v>8</v>
      </c>
      <c r="E1192" t="s">
        <v>7</v>
      </c>
      <c r="F1192" s="3">
        <v>887.86804847247299</v>
      </c>
      <c r="G1192" s="3">
        <v>900</v>
      </c>
      <c r="H1192">
        <v>0</v>
      </c>
      <c r="I1192" s="3">
        <v>-12.131951527527008</v>
      </c>
      <c r="J1192" s="3">
        <v>12.131951527527008</v>
      </c>
      <c r="K1192" s="2">
        <v>1.3479946141696701E-2</v>
      </c>
      <c r="L1192" s="6">
        <v>-1.3479946141696701E-2</v>
      </c>
      <c r="M1192" t="s">
        <v>28</v>
      </c>
      <c r="N1192">
        <f>SUMIFS(Actuals!$F:$F,Actuals!$A:$A,$A1192,Actuals!$D:$D,$D1192,Actuals!$B:$B,EDATE($B1192,-12))</f>
        <v>975</v>
      </c>
      <c r="O1192">
        <f>AVERAGE(SUMIFS(Actuals!$F:$F,Actuals!$A:$A,$A1192,Actuals!$D:$D,$D1192,Actuals!$B:$B,EOMONTH(DATE(2025,$C1192-1,1),0))/SUMIFS(Actuals!$F:$F,Actuals!$A:$A,$A1192,Actuals!$D:$D,$D1192,Actuals!$B:$B,EOMONTH(DATE(2024,$C1192-1,1),0)),
 SUMIFS(Actuals!$F:$F,Actuals!$A:$A,$A1192,Actuals!$D:$D,$D1192,Actuals!$B:$B,EOMONTH(DATE(2025,$C1192-2,1),0))/SUMIFS(Actuals!$F:$F,Actuals!$A:$A,$A1192,Actuals!$D:$D,$D1192,Actuals!$B:$B,EOMONTH(DATE(2024,$C1192-2,1),0)),
 SUMIFS(Actuals!$F:$F,Actuals!$A:$A,$A1192,Actuals!$D:$D,$D1192,Actuals!$B:$B,EOMONTH(DATE(2025,$C1192-3,1),0))/SUMIFS(Actuals!$F:$F,Actuals!$A:$A,$A1192,Actuals!$D:$D,$D1192,Actuals!$B:$B,EOMONTH(DATE(2024,$C1192-3,1),0))
)</f>
        <v>0.93758876354819731</v>
      </c>
      <c r="P1192" s="29">
        <f t="shared" si="108"/>
        <v>914.14904445949242</v>
      </c>
      <c r="Q1192" s="2">
        <f t="shared" si="109"/>
        <v>1.5721160510547127E-2</v>
      </c>
      <c r="R1192" s="29" t="str">
        <f t="shared" si="110"/>
        <v>2 Test data (Sep-Nov)</v>
      </c>
      <c r="S1192" s="29">
        <f t="shared" si="111"/>
        <v>1.0552169608377078</v>
      </c>
      <c r="T1192" s="29">
        <f t="shared" si="112"/>
        <v>936.89342373402951</v>
      </c>
      <c r="U1192" s="2">
        <f t="shared" si="113"/>
        <v>4.0992693037810571E-2</v>
      </c>
    </row>
    <row r="1193" spans="1:21">
      <c r="A1193">
        <v>9649</v>
      </c>
      <c r="B1193" s="1">
        <v>45961</v>
      </c>
      <c r="C1193">
        <v>5</v>
      </c>
      <c r="D1193">
        <v>8</v>
      </c>
      <c r="E1193" t="s">
        <v>7</v>
      </c>
      <c r="F1193" s="3">
        <v>950.2459710206299</v>
      </c>
      <c r="G1193" s="3">
        <v>966</v>
      </c>
      <c r="H1193">
        <v>5</v>
      </c>
      <c r="I1193" s="3">
        <v>-15.754028979370105</v>
      </c>
      <c r="J1193" s="3">
        <v>15.754028979370105</v>
      </c>
      <c r="K1193" s="2">
        <v>1.6308518612184401E-2</v>
      </c>
      <c r="L1193" s="6">
        <v>-1.6308518612184401E-2</v>
      </c>
      <c r="M1193" t="s">
        <v>28</v>
      </c>
      <c r="N1193">
        <f>SUMIFS(Actuals!$F:$F,Actuals!$A:$A,$A1193,Actuals!$D:$D,$D1193,Actuals!$B:$B,EDATE($B1193,-12))</f>
        <v>1029</v>
      </c>
      <c r="O1193">
        <f>AVERAGE(SUMIFS(Actuals!$F:$F,Actuals!$A:$A,$A1193,Actuals!$D:$D,$D1193,Actuals!$B:$B,EOMONTH(DATE(2025,$C1193-1,1),0))/SUMIFS(Actuals!$F:$F,Actuals!$A:$A,$A1193,Actuals!$D:$D,$D1193,Actuals!$B:$B,EOMONTH(DATE(2024,$C1193-1,1),0)),
 SUMIFS(Actuals!$F:$F,Actuals!$A:$A,$A1193,Actuals!$D:$D,$D1193,Actuals!$B:$B,EOMONTH(DATE(2025,$C1193-2,1),0))/SUMIFS(Actuals!$F:$F,Actuals!$A:$A,$A1193,Actuals!$D:$D,$D1193,Actuals!$B:$B,EOMONTH(DATE(2024,$C1193-2,1),0)),
 SUMIFS(Actuals!$F:$F,Actuals!$A:$A,$A1193,Actuals!$D:$D,$D1193,Actuals!$B:$B,EOMONTH(DATE(2025,$C1193-3,1),0))/SUMIFS(Actuals!$F:$F,Actuals!$A:$A,$A1193,Actuals!$D:$D,$D1193,Actuals!$B:$B,EOMONTH(DATE(2024,$C1193-3,1),0))
)</f>
        <v>1.126376302732343</v>
      </c>
      <c r="P1193" s="29">
        <f t="shared" si="108"/>
        <v>1159.041215511581</v>
      </c>
      <c r="Q1193" s="2">
        <f t="shared" si="109"/>
        <v>0.19983562682358277</v>
      </c>
      <c r="R1193" s="29" t="str">
        <f t="shared" si="110"/>
        <v>1 train date (May-Aug)</v>
      </c>
      <c r="S1193" s="29">
        <f t="shared" si="111"/>
        <v>1.0552169608377078</v>
      </c>
      <c r="T1193" s="29">
        <f t="shared" si="112"/>
        <v>1002.7156655886656</v>
      </c>
      <c r="U1193" s="2">
        <f t="shared" si="113"/>
        <v>3.8007935391993389E-2</v>
      </c>
    </row>
    <row r="1194" spans="1:21">
      <c r="A1194">
        <v>9649</v>
      </c>
      <c r="B1194" s="1">
        <v>45961</v>
      </c>
      <c r="C1194">
        <v>6</v>
      </c>
      <c r="D1194">
        <v>8</v>
      </c>
      <c r="E1194" t="s">
        <v>7</v>
      </c>
      <c r="F1194" s="3">
        <v>950.2459710206299</v>
      </c>
      <c r="G1194" s="3">
        <v>966</v>
      </c>
      <c r="H1194">
        <v>4</v>
      </c>
      <c r="I1194" s="3">
        <v>-15.754028979370105</v>
      </c>
      <c r="J1194" s="3">
        <v>15.754028979370105</v>
      </c>
      <c r="K1194" s="2">
        <v>1.6308518612184401E-2</v>
      </c>
      <c r="L1194" s="6">
        <v>-1.6308518612184401E-2</v>
      </c>
      <c r="M1194" t="s">
        <v>28</v>
      </c>
      <c r="N1194">
        <f>SUMIFS(Actuals!$F:$F,Actuals!$A:$A,$A1194,Actuals!$D:$D,$D1194,Actuals!$B:$B,EDATE($B1194,-12))</f>
        <v>1029</v>
      </c>
      <c r="O1194">
        <f>AVERAGE(SUMIFS(Actuals!$F:$F,Actuals!$A:$A,$A1194,Actuals!$D:$D,$D1194,Actuals!$B:$B,EOMONTH(DATE(2025,$C1194-1,1),0))/SUMIFS(Actuals!$F:$F,Actuals!$A:$A,$A1194,Actuals!$D:$D,$D1194,Actuals!$B:$B,EOMONTH(DATE(2024,$C1194-1,1),0)),
 SUMIFS(Actuals!$F:$F,Actuals!$A:$A,$A1194,Actuals!$D:$D,$D1194,Actuals!$B:$B,EOMONTH(DATE(2025,$C1194-2,1),0))/SUMIFS(Actuals!$F:$F,Actuals!$A:$A,$A1194,Actuals!$D:$D,$D1194,Actuals!$B:$B,EOMONTH(DATE(2024,$C1194-2,1),0)),
 SUMIFS(Actuals!$F:$F,Actuals!$A:$A,$A1194,Actuals!$D:$D,$D1194,Actuals!$B:$B,EOMONTH(DATE(2025,$C1194-3,1),0))/SUMIFS(Actuals!$F:$F,Actuals!$A:$A,$A1194,Actuals!$D:$D,$D1194,Actuals!$B:$B,EOMONTH(DATE(2024,$C1194-3,1),0))
)</f>
        <v>1.1748619737750172</v>
      </c>
      <c r="P1194" s="29">
        <f t="shared" si="108"/>
        <v>1208.9329710144928</v>
      </c>
      <c r="Q1194" s="2">
        <f t="shared" si="109"/>
        <v>0.25148340684730097</v>
      </c>
      <c r="R1194" s="29" t="str">
        <f t="shared" si="110"/>
        <v>1 train date (May-Aug)</v>
      </c>
      <c r="S1194" s="29">
        <f t="shared" si="111"/>
        <v>1.0552169608377078</v>
      </c>
      <c r="T1194" s="29">
        <f t="shared" si="112"/>
        <v>1002.7156655886656</v>
      </c>
      <c r="U1194" s="2">
        <f t="shared" si="113"/>
        <v>3.8007935391993389E-2</v>
      </c>
    </row>
    <row r="1195" spans="1:21">
      <c r="A1195">
        <v>9649</v>
      </c>
      <c r="B1195" s="1">
        <v>45961</v>
      </c>
      <c r="C1195">
        <v>7</v>
      </c>
      <c r="D1195">
        <v>8</v>
      </c>
      <c r="E1195" t="s">
        <v>7</v>
      </c>
      <c r="F1195" s="3">
        <v>876</v>
      </c>
      <c r="G1195" s="3">
        <v>966</v>
      </c>
      <c r="H1195">
        <v>3</v>
      </c>
      <c r="I1195" s="3">
        <v>-90</v>
      </c>
      <c r="J1195" s="3">
        <v>90</v>
      </c>
      <c r="K1195" s="2">
        <v>9.3167701863354005E-2</v>
      </c>
      <c r="L1195" s="6">
        <v>-9.3167701863354005E-2</v>
      </c>
      <c r="M1195" t="s">
        <v>28</v>
      </c>
      <c r="N1195">
        <f>SUMIFS(Actuals!$F:$F,Actuals!$A:$A,$A1195,Actuals!$D:$D,$D1195,Actuals!$B:$B,EDATE($B1195,-12))</f>
        <v>1029</v>
      </c>
      <c r="O1195">
        <f>AVERAGE(SUMIFS(Actuals!$F:$F,Actuals!$A:$A,$A1195,Actuals!$D:$D,$D1195,Actuals!$B:$B,EOMONTH(DATE(2025,$C1195-1,1),0))/SUMIFS(Actuals!$F:$F,Actuals!$A:$A,$A1195,Actuals!$D:$D,$D1195,Actuals!$B:$B,EOMONTH(DATE(2024,$C1195-1,1),0)),
 SUMIFS(Actuals!$F:$F,Actuals!$A:$A,$A1195,Actuals!$D:$D,$D1195,Actuals!$B:$B,EOMONTH(DATE(2025,$C1195-2,1),0))/SUMIFS(Actuals!$F:$F,Actuals!$A:$A,$A1195,Actuals!$D:$D,$D1195,Actuals!$B:$B,EOMONTH(DATE(2024,$C1195-2,1),0)),
 SUMIFS(Actuals!$F:$F,Actuals!$A:$A,$A1195,Actuals!$D:$D,$D1195,Actuals!$B:$B,EOMONTH(DATE(2025,$C1195-3,1),0))/SUMIFS(Actuals!$F:$F,Actuals!$A:$A,$A1195,Actuals!$D:$D,$D1195,Actuals!$B:$B,EOMONTH(DATE(2024,$C1195-3,1),0))
)</f>
        <v>1.1664043819840921</v>
      </c>
      <c r="P1195" s="29">
        <f t="shared" si="108"/>
        <v>1200.2301090616309</v>
      </c>
      <c r="Q1195" s="2">
        <f t="shared" si="109"/>
        <v>0.2424742329830547</v>
      </c>
      <c r="R1195" s="29" t="str">
        <f t="shared" si="110"/>
        <v>1 train date (May-Aug)</v>
      </c>
      <c r="S1195" s="29">
        <f t="shared" si="111"/>
        <v>1.0552169608377078</v>
      </c>
      <c r="T1195" s="29">
        <f t="shared" si="112"/>
        <v>924.370057693832</v>
      </c>
      <c r="U1195" s="2">
        <f t="shared" si="113"/>
        <v>4.3095178370774333E-2</v>
      </c>
    </row>
    <row r="1196" spans="1:21">
      <c r="A1196">
        <v>9649</v>
      </c>
      <c r="B1196" s="1">
        <v>45961</v>
      </c>
      <c r="C1196">
        <v>8</v>
      </c>
      <c r="D1196">
        <v>8</v>
      </c>
      <c r="E1196" t="s">
        <v>7</v>
      </c>
      <c r="F1196" s="3">
        <v>885</v>
      </c>
      <c r="G1196" s="3">
        <v>966</v>
      </c>
      <c r="H1196">
        <v>2</v>
      </c>
      <c r="I1196" s="3">
        <v>-81</v>
      </c>
      <c r="J1196" s="3">
        <v>81</v>
      </c>
      <c r="K1196" s="2">
        <v>8.3850931677018598E-2</v>
      </c>
      <c r="L1196" s="6">
        <v>-8.3850931677018598E-2</v>
      </c>
      <c r="M1196" t="s">
        <v>28</v>
      </c>
      <c r="N1196">
        <f>SUMIFS(Actuals!$F:$F,Actuals!$A:$A,$A1196,Actuals!$D:$D,$D1196,Actuals!$B:$B,EDATE($B1196,-12))</f>
        <v>1029</v>
      </c>
      <c r="O1196">
        <f>AVERAGE(SUMIFS(Actuals!$F:$F,Actuals!$A:$A,$A1196,Actuals!$D:$D,$D1196,Actuals!$B:$B,EOMONTH(DATE(2025,$C1196-1,1),0))/SUMIFS(Actuals!$F:$F,Actuals!$A:$A,$A1196,Actuals!$D:$D,$D1196,Actuals!$B:$B,EOMONTH(DATE(2024,$C1196-1,1),0)),
 SUMIFS(Actuals!$F:$F,Actuals!$A:$A,$A1196,Actuals!$D:$D,$D1196,Actuals!$B:$B,EOMONTH(DATE(2025,$C1196-2,1),0))/SUMIFS(Actuals!$F:$F,Actuals!$A:$A,$A1196,Actuals!$D:$D,$D1196,Actuals!$B:$B,EOMONTH(DATE(2024,$C1196-2,1),0)),
 SUMIFS(Actuals!$F:$F,Actuals!$A:$A,$A1196,Actuals!$D:$D,$D1196,Actuals!$B:$B,EOMONTH(DATE(2025,$C1196-3,1),0))/SUMIFS(Actuals!$F:$F,Actuals!$A:$A,$A1196,Actuals!$D:$D,$D1196,Actuals!$B:$B,EOMONTH(DATE(2024,$C1196-3,1),0))
)</f>
        <v>1.0010305585473693</v>
      </c>
      <c r="P1196" s="29">
        <f t="shared" si="108"/>
        <v>1030.0604447452431</v>
      </c>
      <c r="Q1196" s="2">
        <f t="shared" si="109"/>
        <v>6.6315160191763048E-2</v>
      </c>
      <c r="R1196" s="29" t="str">
        <f t="shared" si="110"/>
        <v>1 train date (May-Aug)</v>
      </c>
      <c r="S1196" s="29">
        <f t="shared" si="111"/>
        <v>1.0552169608377078</v>
      </c>
      <c r="T1196" s="29">
        <f t="shared" si="112"/>
        <v>933.86701034137138</v>
      </c>
      <c r="U1196" s="2">
        <f t="shared" si="113"/>
        <v>3.3263964449926103E-2</v>
      </c>
    </row>
    <row r="1197" spans="1:21">
      <c r="A1197">
        <v>9649</v>
      </c>
      <c r="B1197" s="1">
        <v>45961</v>
      </c>
      <c r="C1197">
        <v>9</v>
      </c>
      <c r="D1197">
        <v>8</v>
      </c>
      <c r="E1197" t="s">
        <v>7</v>
      </c>
      <c r="F1197" s="3">
        <v>878.46296707831152</v>
      </c>
      <c r="G1197" s="3">
        <v>966</v>
      </c>
      <c r="H1197">
        <v>1</v>
      </c>
      <c r="I1197" s="3">
        <v>-87.537032921688478</v>
      </c>
      <c r="J1197" s="3">
        <v>87.537032921688478</v>
      </c>
      <c r="K1197" s="2">
        <v>9.0618046502783101E-2</v>
      </c>
      <c r="L1197" s="6">
        <v>-9.0618046502783101E-2</v>
      </c>
      <c r="M1197" t="s">
        <v>28</v>
      </c>
      <c r="N1197">
        <f>SUMIFS(Actuals!$F:$F,Actuals!$A:$A,$A1197,Actuals!$D:$D,$D1197,Actuals!$B:$B,EDATE($B1197,-12))</f>
        <v>1029</v>
      </c>
      <c r="O1197">
        <f>AVERAGE(SUMIFS(Actuals!$F:$F,Actuals!$A:$A,$A1197,Actuals!$D:$D,$D1197,Actuals!$B:$B,EOMONTH(DATE(2025,$C1197-1,1),0))/SUMIFS(Actuals!$F:$F,Actuals!$A:$A,$A1197,Actuals!$D:$D,$D1197,Actuals!$B:$B,EOMONTH(DATE(2024,$C1197-1,1),0)),
 SUMIFS(Actuals!$F:$F,Actuals!$A:$A,$A1197,Actuals!$D:$D,$D1197,Actuals!$B:$B,EOMONTH(DATE(2025,$C1197-2,1),0))/SUMIFS(Actuals!$F:$F,Actuals!$A:$A,$A1197,Actuals!$D:$D,$D1197,Actuals!$B:$B,EOMONTH(DATE(2024,$C1197-2,1),0)),
 SUMIFS(Actuals!$F:$F,Actuals!$A:$A,$A1197,Actuals!$D:$D,$D1197,Actuals!$B:$B,EOMONTH(DATE(2025,$C1197-3,1),0))/SUMIFS(Actuals!$F:$F,Actuals!$A:$A,$A1197,Actuals!$D:$D,$D1197,Actuals!$B:$B,EOMONTH(DATE(2024,$C1197-3,1),0))
)</f>
        <v>0.93758876354819731</v>
      </c>
      <c r="P1197" s="29">
        <f t="shared" si="108"/>
        <v>964.77883769109508</v>
      </c>
      <c r="Q1197" s="2">
        <f t="shared" si="109"/>
        <v>1.2641431769202097E-3</v>
      </c>
      <c r="R1197" s="29" t="str">
        <f t="shared" si="110"/>
        <v>2 Test data (Sep-Nov)</v>
      </c>
      <c r="S1197" s="29">
        <f t="shared" si="111"/>
        <v>1.0552169608377078</v>
      </c>
      <c r="T1197" s="29">
        <f t="shared" si="112"/>
        <v>926.96902232885122</v>
      </c>
      <c r="U1197" s="2">
        <f t="shared" si="113"/>
        <v>4.0404738790009082E-2</v>
      </c>
    </row>
    <row r="1198" spans="1:21">
      <c r="A1198">
        <v>9649</v>
      </c>
      <c r="B1198" s="1">
        <v>45961</v>
      </c>
      <c r="C1198">
        <v>10</v>
      </c>
      <c r="D1198">
        <v>8</v>
      </c>
      <c r="E1198" t="s">
        <v>7</v>
      </c>
      <c r="F1198" s="3">
        <v>878.46296707831152</v>
      </c>
      <c r="G1198" s="3">
        <v>966</v>
      </c>
      <c r="H1198">
        <v>0</v>
      </c>
      <c r="I1198" s="3">
        <v>-87.537032921688478</v>
      </c>
      <c r="J1198" s="3">
        <v>87.537032921688478</v>
      </c>
      <c r="K1198" s="2">
        <v>9.0618046502783101E-2</v>
      </c>
      <c r="L1198" s="6">
        <v>-9.0618046502783101E-2</v>
      </c>
      <c r="M1198" t="s">
        <v>28</v>
      </c>
      <c r="N1198">
        <f>SUMIFS(Actuals!$F:$F,Actuals!$A:$A,$A1198,Actuals!$D:$D,$D1198,Actuals!$B:$B,EDATE($B1198,-12))</f>
        <v>1029</v>
      </c>
      <c r="O1198">
        <f>AVERAGE(SUMIFS(Actuals!$F:$F,Actuals!$A:$A,$A1198,Actuals!$D:$D,$D1198,Actuals!$B:$B,EOMONTH(DATE(2025,$C1198-1,1),0))/SUMIFS(Actuals!$F:$F,Actuals!$A:$A,$A1198,Actuals!$D:$D,$D1198,Actuals!$B:$B,EOMONTH(DATE(2024,$C1198-1,1),0)),
 SUMIFS(Actuals!$F:$F,Actuals!$A:$A,$A1198,Actuals!$D:$D,$D1198,Actuals!$B:$B,EOMONTH(DATE(2025,$C1198-2,1),0))/SUMIFS(Actuals!$F:$F,Actuals!$A:$A,$A1198,Actuals!$D:$D,$D1198,Actuals!$B:$B,EOMONTH(DATE(2024,$C1198-2,1),0)),
 SUMIFS(Actuals!$F:$F,Actuals!$A:$A,$A1198,Actuals!$D:$D,$D1198,Actuals!$B:$B,EOMONTH(DATE(2025,$C1198-3,1),0))/SUMIFS(Actuals!$F:$F,Actuals!$A:$A,$A1198,Actuals!$D:$D,$D1198,Actuals!$B:$B,EOMONTH(DATE(2024,$C1198-3,1),0))
)</f>
        <v>0.9366390959318629</v>
      </c>
      <c r="P1198" s="29">
        <f t="shared" si="108"/>
        <v>963.80162971388688</v>
      </c>
      <c r="Q1198" s="2">
        <f t="shared" si="109"/>
        <v>2.2757456377982587E-3</v>
      </c>
      <c r="R1198" s="29" t="str">
        <f t="shared" si="110"/>
        <v>2 Test data (Sep-Nov)</v>
      </c>
      <c r="S1198" s="29">
        <f t="shared" si="111"/>
        <v>1.0552169608377078</v>
      </c>
      <c r="T1198" s="29">
        <f t="shared" si="112"/>
        <v>926.96902232885122</v>
      </c>
      <c r="U1198" s="2">
        <f t="shared" si="113"/>
        <v>4.0404738790009082E-2</v>
      </c>
    </row>
    <row r="1199" spans="1:21">
      <c r="A1199">
        <v>9649</v>
      </c>
      <c r="B1199" s="1">
        <v>45991</v>
      </c>
      <c r="C1199">
        <v>5</v>
      </c>
      <c r="D1199">
        <v>8</v>
      </c>
      <c r="E1199" t="s">
        <v>7</v>
      </c>
      <c r="F1199" s="3">
        <v>925.4622172047716</v>
      </c>
      <c r="G1199" s="3">
        <v>1125</v>
      </c>
      <c r="H1199">
        <v>6</v>
      </c>
      <c r="I1199" s="3">
        <v>-199.5377827952284</v>
      </c>
      <c r="J1199" s="3">
        <v>199.5377827952284</v>
      </c>
      <c r="K1199" s="2">
        <v>0.17736691804020299</v>
      </c>
      <c r="L1199" s="6">
        <v>-0.17736691804020299</v>
      </c>
      <c r="M1199" t="s">
        <v>28</v>
      </c>
      <c r="N1199">
        <f>SUMIFS(Actuals!$F:$F,Actuals!$A:$A,$A1199,Actuals!$D:$D,$D1199,Actuals!$B:$B,EDATE($B1199,-12))</f>
        <v>1092</v>
      </c>
      <c r="O1199">
        <f>AVERAGE(SUMIFS(Actuals!$F:$F,Actuals!$A:$A,$A1199,Actuals!$D:$D,$D1199,Actuals!$B:$B,EOMONTH(DATE(2025,$C1199-1,1),0))/SUMIFS(Actuals!$F:$F,Actuals!$A:$A,$A1199,Actuals!$D:$D,$D1199,Actuals!$B:$B,EOMONTH(DATE(2024,$C1199-1,1),0)),
 SUMIFS(Actuals!$F:$F,Actuals!$A:$A,$A1199,Actuals!$D:$D,$D1199,Actuals!$B:$B,EOMONTH(DATE(2025,$C1199-2,1),0))/SUMIFS(Actuals!$F:$F,Actuals!$A:$A,$A1199,Actuals!$D:$D,$D1199,Actuals!$B:$B,EOMONTH(DATE(2024,$C1199-2,1),0)),
 SUMIFS(Actuals!$F:$F,Actuals!$A:$A,$A1199,Actuals!$D:$D,$D1199,Actuals!$B:$B,EOMONTH(DATE(2025,$C1199-3,1),0))/SUMIFS(Actuals!$F:$F,Actuals!$A:$A,$A1199,Actuals!$D:$D,$D1199,Actuals!$B:$B,EOMONTH(DATE(2024,$C1199-3,1),0))
)</f>
        <v>1.126376302732343</v>
      </c>
      <c r="P1199" s="29">
        <f t="shared" si="108"/>
        <v>1230.0029225837186</v>
      </c>
      <c r="Q1199" s="2">
        <f t="shared" si="109"/>
        <v>9.3335931185527646E-2</v>
      </c>
      <c r="R1199" s="29" t="str">
        <f t="shared" si="110"/>
        <v>1 train date (May-Aug)</v>
      </c>
      <c r="S1199" s="29">
        <f t="shared" si="111"/>
        <v>1.0552169608377078</v>
      </c>
      <c r="T1199" s="29">
        <f t="shared" si="112"/>
        <v>976.56342820894565</v>
      </c>
      <c r="U1199" s="2">
        <f t="shared" si="113"/>
        <v>0.1319436193698261</v>
      </c>
    </row>
    <row r="1200" spans="1:21">
      <c r="A1200">
        <v>9649</v>
      </c>
      <c r="B1200" s="1">
        <v>45991</v>
      </c>
      <c r="C1200">
        <v>6</v>
      </c>
      <c r="D1200">
        <v>8</v>
      </c>
      <c r="E1200" t="s">
        <v>7</v>
      </c>
      <c r="F1200" s="3">
        <v>925.4622172047716</v>
      </c>
      <c r="G1200" s="3">
        <v>1125</v>
      </c>
      <c r="H1200">
        <v>5</v>
      </c>
      <c r="I1200" s="3">
        <v>-199.5377827952284</v>
      </c>
      <c r="J1200" s="3">
        <v>199.5377827952284</v>
      </c>
      <c r="K1200" s="2">
        <v>0.17736691804020299</v>
      </c>
      <c r="L1200" s="6">
        <v>-0.17736691804020299</v>
      </c>
      <c r="M1200" t="s">
        <v>28</v>
      </c>
      <c r="N1200">
        <f>SUMIFS(Actuals!$F:$F,Actuals!$A:$A,$A1200,Actuals!$D:$D,$D1200,Actuals!$B:$B,EDATE($B1200,-12))</f>
        <v>1092</v>
      </c>
      <c r="O1200">
        <f>AVERAGE(SUMIFS(Actuals!$F:$F,Actuals!$A:$A,$A1200,Actuals!$D:$D,$D1200,Actuals!$B:$B,EOMONTH(DATE(2025,$C1200-1,1),0))/SUMIFS(Actuals!$F:$F,Actuals!$A:$A,$A1200,Actuals!$D:$D,$D1200,Actuals!$B:$B,EOMONTH(DATE(2024,$C1200-1,1),0)),
 SUMIFS(Actuals!$F:$F,Actuals!$A:$A,$A1200,Actuals!$D:$D,$D1200,Actuals!$B:$B,EOMONTH(DATE(2025,$C1200-2,1),0))/SUMIFS(Actuals!$F:$F,Actuals!$A:$A,$A1200,Actuals!$D:$D,$D1200,Actuals!$B:$B,EOMONTH(DATE(2024,$C1200-2,1),0)),
 SUMIFS(Actuals!$F:$F,Actuals!$A:$A,$A1200,Actuals!$D:$D,$D1200,Actuals!$B:$B,EOMONTH(DATE(2025,$C1200-3,1),0))/SUMIFS(Actuals!$F:$F,Actuals!$A:$A,$A1200,Actuals!$D:$D,$D1200,Actuals!$B:$B,EOMONTH(DATE(2024,$C1200-3,1),0))
)</f>
        <v>1.1748619737750172</v>
      </c>
      <c r="P1200" s="29">
        <f t="shared" si="108"/>
        <v>1282.9492753623188</v>
      </c>
      <c r="Q1200" s="2">
        <f t="shared" si="109"/>
        <v>0.14039935587761668</v>
      </c>
      <c r="R1200" s="29" t="str">
        <f t="shared" si="110"/>
        <v>1 train date (May-Aug)</v>
      </c>
      <c r="S1200" s="29">
        <f t="shared" si="111"/>
        <v>1.0552169608377078</v>
      </c>
      <c r="T1200" s="29">
        <f t="shared" si="112"/>
        <v>976.56342820894565</v>
      </c>
      <c r="U1200" s="2">
        <f t="shared" si="113"/>
        <v>0.1319436193698261</v>
      </c>
    </row>
    <row r="1201" spans="1:21">
      <c r="A1201">
        <v>9649</v>
      </c>
      <c r="B1201" s="1">
        <v>45991</v>
      </c>
      <c r="C1201">
        <v>7</v>
      </c>
      <c r="D1201">
        <v>8</v>
      </c>
      <c r="E1201" t="s">
        <v>7</v>
      </c>
      <c r="F1201" s="3">
        <v>912</v>
      </c>
      <c r="G1201" s="3">
        <v>1125</v>
      </c>
      <c r="H1201">
        <v>4</v>
      </c>
      <c r="I1201" s="3">
        <v>-213</v>
      </c>
      <c r="J1201" s="3">
        <v>213</v>
      </c>
      <c r="K1201" s="2">
        <v>0.18933333333333299</v>
      </c>
      <c r="L1201" s="6">
        <v>-0.18933333333333299</v>
      </c>
      <c r="M1201" t="s">
        <v>28</v>
      </c>
      <c r="N1201">
        <f>SUMIFS(Actuals!$F:$F,Actuals!$A:$A,$A1201,Actuals!$D:$D,$D1201,Actuals!$B:$B,EDATE($B1201,-12))</f>
        <v>1092</v>
      </c>
      <c r="O1201">
        <f>AVERAGE(SUMIFS(Actuals!$F:$F,Actuals!$A:$A,$A1201,Actuals!$D:$D,$D1201,Actuals!$B:$B,EOMONTH(DATE(2025,$C1201-1,1),0))/SUMIFS(Actuals!$F:$F,Actuals!$A:$A,$A1201,Actuals!$D:$D,$D1201,Actuals!$B:$B,EOMONTH(DATE(2024,$C1201-1,1),0)),
 SUMIFS(Actuals!$F:$F,Actuals!$A:$A,$A1201,Actuals!$D:$D,$D1201,Actuals!$B:$B,EOMONTH(DATE(2025,$C1201-2,1),0))/SUMIFS(Actuals!$F:$F,Actuals!$A:$A,$A1201,Actuals!$D:$D,$D1201,Actuals!$B:$B,EOMONTH(DATE(2024,$C1201-2,1),0)),
 SUMIFS(Actuals!$F:$F,Actuals!$A:$A,$A1201,Actuals!$D:$D,$D1201,Actuals!$B:$B,EOMONTH(DATE(2025,$C1201-3,1),0))/SUMIFS(Actuals!$F:$F,Actuals!$A:$A,$A1201,Actuals!$D:$D,$D1201,Actuals!$B:$B,EOMONTH(DATE(2024,$C1201-3,1),0))
)</f>
        <v>1.1664043819840921</v>
      </c>
      <c r="P1201" s="29">
        <f t="shared" si="108"/>
        <v>1273.7135851266287</v>
      </c>
      <c r="Q1201" s="2">
        <f t="shared" si="109"/>
        <v>0.13218985344589215</v>
      </c>
      <c r="R1201" s="29" t="str">
        <f t="shared" si="110"/>
        <v>1 train date (May-Aug)</v>
      </c>
      <c r="S1201" s="29">
        <f t="shared" si="111"/>
        <v>1.0552169608377078</v>
      </c>
      <c r="T1201" s="29">
        <f t="shared" si="112"/>
        <v>962.35786828398955</v>
      </c>
      <c r="U1201" s="2">
        <f t="shared" si="113"/>
        <v>0.14457078374756485</v>
      </c>
    </row>
    <row r="1202" spans="1:21">
      <c r="A1202">
        <v>9649</v>
      </c>
      <c r="B1202" s="1">
        <v>45991</v>
      </c>
      <c r="C1202">
        <v>8</v>
      </c>
      <c r="D1202">
        <v>8</v>
      </c>
      <c r="E1202" t="s">
        <v>7</v>
      </c>
      <c r="F1202" s="3">
        <v>945</v>
      </c>
      <c r="G1202" s="3">
        <v>1125</v>
      </c>
      <c r="H1202">
        <v>3</v>
      </c>
      <c r="I1202" s="3">
        <v>-180</v>
      </c>
      <c r="J1202" s="3">
        <v>180</v>
      </c>
      <c r="K1202" s="2">
        <v>0.16</v>
      </c>
      <c r="L1202" s="6">
        <v>-0.16</v>
      </c>
      <c r="M1202" t="s">
        <v>28</v>
      </c>
      <c r="N1202">
        <f>SUMIFS(Actuals!$F:$F,Actuals!$A:$A,$A1202,Actuals!$D:$D,$D1202,Actuals!$B:$B,EDATE($B1202,-12))</f>
        <v>1092</v>
      </c>
      <c r="O1202">
        <f>AVERAGE(SUMIFS(Actuals!$F:$F,Actuals!$A:$A,$A1202,Actuals!$D:$D,$D1202,Actuals!$B:$B,EOMONTH(DATE(2025,$C1202-1,1),0))/SUMIFS(Actuals!$F:$F,Actuals!$A:$A,$A1202,Actuals!$D:$D,$D1202,Actuals!$B:$B,EOMONTH(DATE(2024,$C1202-1,1),0)),
 SUMIFS(Actuals!$F:$F,Actuals!$A:$A,$A1202,Actuals!$D:$D,$D1202,Actuals!$B:$B,EOMONTH(DATE(2025,$C1202-2,1),0))/SUMIFS(Actuals!$F:$F,Actuals!$A:$A,$A1202,Actuals!$D:$D,$D1202,Actuals!$B:$B,EOMONTH(DATE(2024,$C1202-2,1),0)),
 SUMIFS(Actuals!$F:$F,Actuals!$A:$A,$A1202,Actuals!$D:$D,$D1202,Actuals!$B:$B,EOMONTH(DATE(2025,$C1202-3,1),0))/SUMIFS(Actuals!$F:$F,Actuals!$A:$A,$A1202,Actuals!$D:$D,$D1202,Actuals!$B:$B,EOMONTH(DATE(2024,$C1202-3,1),0))
)</f>
        <v>1.0010305585473693</v>
      </c>
      <c r="P1202" s="29">
        <f t="shared" si="108"/>
        <v>1093.1253699337274</v>
      </c>
      <c r="Q1202" s="2">
        <f t="shared" si="109"/>
        <v>2.8333004503353448E-2</v>
      </c>
      <c r="R1202" s="29" t="str">
        <f t="shared" si="110"/>
        <v>1 train date (May-Aug)</v>
      </c>
      <c r="S1202" s="29">
        <f t="shared" si="111"/>
        <v>1.0552169608377078</v>
      </c>
      <c r="T1202" s="29">
        <f t="shared" si="112"/>
        <v>997.18002799163389</v>
      </c>
      <c r="U1202" s="2">
        <f t="shared" si="113"/>
        <v>0.11361775289632543</v>
      </c>
    </row>
    <row r="1203" spans="1:21">
      <c r="A1203">
        <v>9649</v>
      </c>
      <c r="B1203" s="1">
        <v>45991</v>
      </c>
      <c r="C1203">
        <v>9</v>
      </c>
      <c r="D1203">
        <v>8</v>
      </c>
      <c r="E1203" t="s">
        <v>7</v>
      </c>
      <c r="F1203" s="3">
        <v>787.67093834628338</v>
      </c>
      <c r="G1203" s="3">
        <v>1125</v>
      </c>
      <c r="H1203">
        <v>2</v>
      </c>
      <c r="I1203" s="3">
        <v>-337.32906165371662</v>
      </c>
      <c r="J1203" s="3">
        <v>337.32906165371662</v>
      </c>
      <c r="K1203" s="2">
        <v>0.29984805480330401</v>
      </c>
      <c r="L1203" s="6">
        <v>-0.29984805480330401</v>
      </c>
      <c r="M1203" t="s">
        <v>28</v>
      </c>
      <c r="N1203">
        <f>SUMIFS(Actuals!$F:$F,Actuals!$A:$A,$A1203,Actuals!$D:$D,$D1203,Actuals!$B:$B,EDATE($B1203,-12))</f>
        <v>1092</v>
      </c>
      <c r="O1203">
        <f>AVERAGE(SUMIFS(Actuals!$F:$F,Actuals!$A:$A,$A1203,Actuals!$D:$D,$D1203,Actuals!$B:$B,EOMONTH(DATE(2025,$C1203-1,1),0))/SUMIFS(Actuals!$F:$F,Actuals!$A:$A,$A1203,Actuals!$D:$D,$D1203,Actuals!$B:$B,EOMONTH(DATE(2024,$C1203-1,1),0)),
 SUMIFS(Actuals!$F:$F,Actuals!$A:$A,$A1203,Actuals!$D:$D,$D1203,Actuals!$B:$B,EOMONTH(DATE(2025,$C1203-2,1),0))/SUMIFS(Actuals!$F:$F,Actuals!$A:$A,$A1203,Actuals!$D:$D,$D1203,Actuals!$B:$B,EOMONTH(DATE(2024,$C1203-2,1),0)),
 SUMIFS(Actuals!$F:$F,Actuals!$A:$A,$A1203,Actuals!$D:$D,$D1203,Actuals!$B:$B,EOMONTH(DATE(2025,$C1203-3,1),0))/SUMIFS(Actuals!$F:$F,Actuals!$A:$A,$A1203,Actuals!$D:$D,$D1203,Actuals!$B:$B,EOMONTH(DATE(2024,$C1203-3,1),0))
)</f>
        <v>0.93758876354819731</v>
      </c>
      <c r="P1203" s="29">
        <f t="shared" si="108"/>
        <v>1023.8469297946315</v>
      </c>
      <c r="Q1203" s="2">
        <f t="shared" si="109"/>
        <v>8.9913840182549803E-2</v>
      </c>
      <c r="R1203" s="29" t="str">
        <f t="shared" si="110"/>
        <v>2 Test data (Sep-Nov)</v>
      </c>
      <c r="S1203" s="29">
        <f t="shared" si="111"/>
        <v>1.0552169608377078</v>
      </c>
      <c r="T1203" s="29">
        <f t="shared" si="112"/>
        <v>831.1637337019506</v>
      </c>
      <c r="U1203" s="2">
        <f t="shared" si="113"/>
        <v>0.26118779226493277</v>
      </c>
    </row>
    <row r="1204" spans="1:21">
      <c r="A1204">
        <v>9649</v>
      </c>
      <c r="B1204" s="1">
        <v>45991</v>
      </c>
      <c r="C1204">
        <v>10</v>
      </c>
      <c r="D1204">
        <v>8</v>
      </c>
      <c r="E1204" t="s">
        <v>7</v>
      </c>
      <c r="F1204" s="3">
        <v>787.67093834628338</v>
      </c>
      <c r="G1204" s="3">
        <v>1125</v>
      </c>
      <c r="H1204">
        <v>1</v>
      </c>
      <c r="I1204" s="3">
        <v>-337.32906165371662</v>
      </c>
      <c r="J1204" s="3">
        <v>337.32906165371662</v>
      </c>
      <c r="K1204" s="2">
        <v>0.29984805480330401</v>
      </c>
      <c r="L1204" s="6">
        <v>-0.29984805480330401</v>
      </c>
      <c r="M1204" t="s">
        <v>28</v>
      </c>
      <c r="N1204">
        <f>SUMIFS(Actuals!$F:$F,Actuals!$A:$A,$A1204,Actuals!$D:$D,$D1204,Actuals!$B:$B,EDATE($B1204,-12))</f>
        <v>1092</v>
      </c>
      <c r="O1204">
        <f>AVERAGE(SUMIFS(Actuals!$F:$F,Actuals!$A:$A,$A1204,Actuals!$D:$D,$D1204,Actuals!$B:$B,EOMONTH(DATE(2025,$C1204-1,1),0))/SUMIFS(Actuals!$F:$F,Actuals!$A:$A,$A1204,Actuals!$D:$D,$D1204,Actuals!$B:$B,EOMONTH(DATE(2024,$C1204-1,1),0)),
 SUMIFS(Actuals!$F:$F,Actuals!$A:$A,$A1204,Actuals!$D:$D,$D1204,Actuals!$B:$B,EOMONTH(DATE(2025,$C1204-2,1),0))/SUMIFS(Actuals!$F:$F,Actuals!$A:$A,$A1204,Actuals!$D:$D,$D1204,Actuals!$B:$B,EOMONTH(DATE(2024,$C1204-2,1),0)),
 SUMIFS(Actuals!$F:$F,Actuals!$A:$A,$A1204,Actuals!$D:$D,$D1204,Actuals!$B:$B,EOMONTH(DATE(2025,$C1204-3,1),0))/SUMIFS(Actuals!$F:$F,Actuals!$A:$A,$A1204,Actuals!$D:$D,$D1204,Actuals!$B:$B,EOMONTH(DATE(2024,$C1204-3,1),0))
)</f>
        <v>0.9366390959318629</v>
      </c>
      <c r="P1204" s="29">
        <f t="shared" si="108"/>
        <v>1022.8098927575943</v>
      </c>
      <c r="Q1204" s="2">
        <f t="shared" si="109"/>
        <v>9.0835650882138408E-2</v>
      </c>
      <c r="R1204" s="29" t="str">
        <f t="shared" si="110"/>
        <v>2 Test data (Sep-Nov)</v>
      </c>
      <c r="S1204" s="29">
        <f t="shared" si="111"/>
        <v>1.0552169608377078</v>
      </c>
      <c r="T1204" s="29">
        <f t="shared" si="112"/>
        <v>831.1637337019506</v>
      </c>
      <c r="U1204" s="2">
        <f t="shared" si="113"/>
        <v>0.26118779226493277</v>
      </c>
    </row>
    <row r="1205" spans="1:21">
      <c r="A1205">
        <v>9649</v>
      </c>
      <c r="B1205" s="1">
        <v>45991</v>
      </c>
      <c r="C1205">
        <v>11</v>
      </c>
      <c r="D1205">
        <v>8</v>
      </c>
      <c r="E1205" t="s">
        <v>7</v>
      </c>
      <c r="F1205" s="3">
        <v>690.20794839500149</v>
      </c>
      <c r="G1205" s="3">
        <v>1125</v>
      </c>
      <c r="H1205">
        <v>0</v>
      </c>
      <c r="I1205" s="3">
        <v>-434.79205160499851</v>
      </c>
      <c r="J1205" s="3">
        <v>434.79205160499851</v>
      </c>
      <c r="K1205" s="2">
        <v>0.386481823648888</v>
      </c>
      <c r="L1205" s="6">
        <v>-0.386481823648888</v>
      </c>
      <c r="M1205" t="s">
        <v>28</v>
      </c>
      <c r="N1205">
        <f>SUMIFS(Actuals!$F:$F,Actuals!$A:$A,$A1205,Actuals!$D:$D,$D1205,Actuals!$B:$B,EDATE($B1205,-12))</f>
        <v>1092</v>
      </c>
      <c r="O1205">
        <f>AVERAGE(SUMIFS(Actuals!$F:$F,Actuals!$A:$A,$A1205,Actuals!$D:$D,$D1205,Actuals!$B:$B,EOMONTH(DATE(2025,$C1205-1,1),0))/SUMIFS(Actuals!$F:$F,Actuals!$A:$A,$A1205,Actuals!$D:$D,$D1205,Actuals!$B:$B,EOMONTH(DATE(2024,$C1205-1,1),0)),
 SUMIFS(Actuals!$F:$F,Actuals!$A:$A,$A1205,Actuals!$D:$D,$D1205,Actuals!$B:$B,EOMONTH(DATE(2025,$C1205-2,1),0))/SUMIFS(Actuals!$F:$F,Actuals!$A:$A,$A1205,Actuals!$D:$D,$D1205,Actuals!$B:$B,EOMONTH(DATE(2024,$C1205-2,1),0)),
 SUMIFS(Actuals!$F:$F,Actuals!$A:$A,$A1205,Actuals!$D:$D,$D1205,Actuals!$B:$B,EOMONTH(DATE(2025,$C1205-3,1),0))/SUMIFS(Actuals!$F:$F,Actuals!$A:$A,$A1205,Actuals!$D:$D,$D1205,Actuals!$B:$B,EOMONTH(DATE(2024,$C1205-3,1),0))
)</f>
        <v>0.94985245043793054</v>
      </c>
      <c r="P1205" s="29">
        <f t="shared" si="108"/>
        <v>1037.2388758782201</v>
      </c>
      <c r="Q1205" s="2">
        <f t="shared" si="109"/>
        <v>7.8009888108248757E-2</v>
      </c>
      <c r="R1205" s="29" t="str">
        <f t="shared" si="110"/>
        <v>2 Test data (Sep-Nov)</v>
      </c>
      <c r="S1205" s="29">
        <f t="shared" si="111"/>
        <v>1.0552169608377078</v>
      </c>
      <c r="T1205" s="29">
        <f t="shared" si="112"/>
        <v>728.31913365140292</v>
      </c>
      <c r="U1205" s="2">
        <f t="shared" si="113"/>
        <v>0.35260521453208626</v>
      </c>
    </row>
    <row r="1206" spans="1:21">
      <c r="A1206">
        <v>9652</v>
      </c>
      <c r="B1206" s="1">
        <v>45808</v>
      </c>
      <c r="C1206">
        <v>5</v>
      </c>
      <c r="D1206">
        <v>8</v>
      </c>
      <c r="E1206" t="s">
        <v>7</v>
      </c>
      <c r="F1206" s="3">
        <v>6000</v>
      </c>
      <c r="G1206" s="3">
        <v>6339</v>
      </c>
      <c r="H1206">
        <v>0</v>
      </c>
      <c r="I1206" s="3">
        <v>-339</v>
      </c>
      <c r="J1206" s="3">
        <v>339</v>
      </c>
      <c r="K1206" s="2">
        <v>5.3478466635115997E-2</v>
      </c>
      <c r="L1206" s="6">
        <v>-5.3478466635115997E-2</v>
      </c>
      <c r="M1206" t="s">
        <v>30</v>
      </c>
      <c r="N1206">
        <f>SUMIFS(Actuals!$F:$F,Actuals!$A:$A,$A1206,Actuals!$D:$D,$D1206,Actuals!$B:$B,EDATE($B1206,-12))</f>
        <v>3483</v>
      </c>
      <c r="O1206">
        <f>AVERAGE(SUMIFS(Actuals!$F:$F,Actuals!$A:$A,$A1206,Actuals!$D:$D,$D1206,Actuals!$B:$B,EOMONTH(DATE(2025,$C1206-1,1),0))/SUMIFS(Actuals!$F:$F,Actuals!$A:$A,$A1206,Actuals!$D:$D,$D1206,Actuals!$B:$B,EOMONTH(DATE(2024,$C1206-1,1),0)),
 SUMIFS(Actuals!$F:$F,Actuals!$A:$A,$A1206,Actuals!$D:$D,$D1206,Actuals!$B:$B,EOMONTH(DATE(2025,$C1206-2,1),0))/SUMIFS(Actuals!$F:$F,Actuals!$A:$A,$A1206,Actuals!$D:$D,$D1206,Actuals!$B:$B,EOMONTH(DATE(2024,$C1206-2,1),0)),
 SUMIFS(Actuals!$F:$F,Actuals!$A:$A,$A1206,Actuals!$D:$D,$D1206,Actuals!$B:$B,EOMONTH(DATE(2025,$C1206-3,1),0))/SUMIFS(Actuals!$F:$F,Actuals!$A:$A,$A1206,Actuals!$D:$D,$D1206,Actuals!$B:$B,EOMONTH(DATE(2024,$C1206-3,1),0))
)</f>
        <v>1.6176301006867473</v>
      </c>
      <c r="P1206" s="29">
        <f t="shared" si="108"/>
        <v>5634.205640691941</v>
      </c>
      <c r="Q1206" s="2">
        <f t="shared" si="109"/>
        <v>0.11118383961319751</v>
      </c>
      <c r="R1206" s="29" t="str">
        <f t="shared" si="110"/>
        <v>1 train date (May-Aug)</v>
      </c>
      <c r="S1206" s="29">
        <f t="shared" si="111"/>
        <v>0.97740808992841244</v>
      </c>
      <c r="T1206" s="29">
        <f t="shared" si="112"/>
        <v>5864.4485395704751</v>
      </c>
      <c r="U1206" s="2">
        <f t="shared" si="113"/>
        <v>7.4862195997716499E-2</v>
      </c>
    </row>
    <row r="1207" spans="1:21">
      <c r="A1207">
        <v>9652</v>
      </c>
      <c r="B1207" s="1">
        <v>45838</v>
      </c>
      <c r="C1207">
        <v>5</v>
      </c>
      <c r="D1207">
        <v>8</v>
      </c>
      <c r="E1207" t="s">
        <v>7</v>
      </c>
      <c r="F1207" s="3">
        <v>5820</v>
      </c>
      <c r="G1207" s="3">
        <v>5337</v>
      </c>
      <c r="H1207">
        <v>1</v>
      </c>
      <c r="I1207" s="3">
        <v>483</v>
      </c>
      <c r="J1207" s="3">
        <v>483</v>
      </c>
      <c r="K1207" s="2">
        <v>9.0500281056773504E-2</v>
      </c>
      <c r="L1207" s="6">
        <v>9.0500281056773504E-2</v>
      </c>
      <c r="M1207" t="s">
        <v>30</v>
      </c>
      <c r="N1207">
        <f>SUMIFS(Actuals!$F:$F,Actuals!$A:$A,$A1207,Actuals!$D:$D,$D1207,Actuals!$B:$B,EDATE($B1207,-12))</f>
        <v>4761</v>
      </c>
      <c r="O1207">
        <f>AVERAGE(SUMIFS(Actuals!$F:$F,Actuals!$A:$A,$A1207,Actuals!$D:$D,$D1207,Actuals!$B:$B,EOMONTH(DATE(2025,$C1207-1,1),0))/SUMIFS(Actuals!$F:$F,Actuals!$A:$A,$A1207,Actuals!$D:$D,$D1207,Actuals!$B:$B,EOMONTH(DATE(2024,$C1207-1,1),0)),
 SUMIFS(Actuals!$F:$F,Actuals!$A:$A,$A1207,Actuals!$D:$D,$D1207,Actuals!$B:$B,EOMONTH(DATE(2025,$C1207-2,1),0))/SUMIFS(Actuals!$F:$F,Actuals!$A:$A,$A1207,Actuals!$D:$D,$D1207,Actuals!$B:$B,EOMONTH(DATE(2024,$C1207-2,1),0)),
 SUMIFS(Actuals!$F:$F,Actuals!$A:$A,$A1207,Actuals!$D:$D,$D1207,Actuals!$B:$B,EOMONTH(DATE(2025,$C1207-3,1),0))/SUMIFS(Actuals!$F:$F,Actuals!$A:$A,$A1207,Actuals!$D:$D,$D1207,Actuals!$B:$B,EOMONTH(DATE(2024,$C1207-3,1),0))
)</f>
        <v>1.6176301006867473</v>
      </c>
      <c r="P1207" s="29">
        <f t="shared" si="108"/>
        <v>7701.5369093696036</v>
      </c>
      <c r="Q1207" s="2">
        <f t="shared" si="109"/>
        <v>0.44304607632932425</v>
      </c>
      <c r="R1207" s="29" t="str">
        <f t="shared" si="110"/>
        <v>1 train date (May-Aug)</v>
      </c>
      <c r="S1207" s="29">
        <f t="shared" si="111"/>
        <v>0.97740808992841244</v>
      </c>
      <c r="T1207" s="29">
        <f t="shared" si="112"/>
        <v>5688.5150833833604</v>
      </c>
      <c r="U1207" s="2">
        <f t="shared" si="113"/>
        <v>6.5863796774097885E-2</v>
      </c>
    </row>
    <row r="1208" spans="1:21">
      <c r="A1208">
        <v>9652</v>
      </c>
      <c r="B1208" s="1">
        <v>45838</v>
      </c>
      <c r="C1208">
        <v>6</v>
      </c>
      <c r="D1208">
        <v>8</v>
      </c>
      <c r="E1208" t="s">
        <v>7</v>
      </c>
      <c r="F1208" s="3">
        <v>6000</v>
      </c>
      <c r="G1208" s="3">
        <v>5337</v>
      </c>
      <c r="H1208">
        <v>0</v>
      </c>
      <c r="I1208" s="3">
        <v>663</v>
      </c>
      <c r="J1208" s="3">
        <v>663</v>
      </c>
      <c r="K1208" s="2">
        <v>0.12422709387296201</v>
      </c>
      <c r="L1208" s="6">
        <v>0.12422709387296201</v>
      </c>
      <c r="M1208" t="s">
        <v>30</v>
      </c>
      <c r="N1208">
        <f>SUMIFS(Actuals!$F:$F,Actuals!$A:$A,$A1208,Actuals!$D:$D,$D1208,Actuals!$B:$B,EDATE($B1208,-12))</f>
        <v>4761</v>
      </c>
      <c r="O1208">
        <f>AVERAGE(SUMIFS(Actuals!$F:$F,Actuals!$A:$A,$A1208,Actuals!$D:$D,$D1208,Actuals!$B:$B,EOMONTH(DATE(2025,$C1208-1,1),0))/SUMIFS(Actuals!$F:$F,Actuals!$A:$A,$A1208,Actuals!$D:$D,$D1208,Actuals!$B:$B,EOMONTH(DATE(2024,$C1208-1,1),0)),
 SUMIFS(Actuals!$F:$F,Actuals!$A:$A,$A1208,Actuals!$D:$D,$D1208,Actuals!$B:$B,EOMONTH(DATE(2025,$C1208-2,1),0))/SUMIFS(Actuals!$F:$F,Actuals!$A:$A,$A1208,Actuals!$D:$D,$D1208,Actuals!$B:$B,EOMONTH(DATE(2024,$C1208-2,1),0)),
 SUMIFS(Actuals!$F:$F,Actuals!$A:$A,$A1208,Actuals!$D:$D,$D1208,Actuals!$B:$B,EOMONTH(DATE(2025,$C1208-3,1),0))/SUMIFS(Actuals!$F:$F,Actuals!$A:$A,$A1208,Actuals!$D:$D,$D1208,Actuals!$B:$B,EOMONTH(DATE(2024,$C1208-3,1),0))
)</f>
        <v>1.8738087100645895</v>
      </c>
      <c r="P1208" s="29">
        <f t="shared" si="108"/>
        <v>8921.2032686175098</v>
      </c>
      <c r="Q1208" s="2">
        <f t="shared" si="109"/>
        <v>0.67157640408797259</v>
      </c>
      <c r="R1208" s="29" t="str">
        <f t="shared" si="110"/>
        <v>1 train date (May-Aug)</v>
      </c>
      <c r="S1208" s="29">
        <f t="shared" si="111"/>
        <v>0.97740808992841244</v>
      </c>
      <c r="T1208" s="29">
        <f t="shared" si="112"/>
        <v>5864.4485395704751</v>
      </c>
      <c r="U1208" s="2">
        <f t="shared" si="113"/>
        <v>9.8828656468142234E-2</v>
      </c>
    </row>
    <row r="1209" spans="1:21">
      <c r="A1209">
        <v>9652</v>
      </c>
      <c r="B1209" s="1">
        <v>45869</v>
      </c>
      <c r="C1209">
        <v>5</v>
      </c>
      <c r="D1209">
        <v>8</v>
      </c>
      <c r="E1209" t="s">
        <v>7</v>
      </c>
      <c r="F1209" s="3">
        <v>5645.4</v>
      </c>
      <c r="G1209" s="3">
        <v>5175</v>
      </c>
      <c r="H1209">
        <v>2</v>
      </c>
      <c r="I1209" s="3">
        <v>470.39999999999964</v>
      </c>
      <c r="J1209" s="3">
        <v>470.39999999999964</v>
      </c>
      <c r="K1209" s="2">
        <v>9.0898550724637595E-2</v>
      </c>
      <c r="L1209" s="6">
        <v>9.0898550724637595E-2</v>
      </c>
      <c r="M1209" t="s">
        <v>30</v>
      </c>
      <c r="N1209">
        <f>SUMIFS(Actuals!$F:$F,Actuals!$A:$A,$A1209,Actuals!$D:$D,$D1209,Actuals!$B:$B,EDATE($B1209,-12))</f>
        <v>4977</v>
      </c>
      <c r="O1209">
        <f>AVERAGE(SUMIFS(Actuals!$F:$F,Actuals!$A:$A,$A1209,Actuals!$D:$D,$D1209,Actuals!$B:$B,EOMONTH(DATE(2025,$C1209-1,1),0))/SUMIFS(Actuals!$F:$F,Actuals!$A:$A,$A1209,Actuals!$D:$D,$D1209,Actuals!$B:$B,EOMONTH(DATE(2024,$C1209-1,1),0)),
 SUMIFS(Actuals!$F:$F,Actuals!$A:$A,$A1209,Actuals!$D:$D,$D1209,Actuals!$B:$B,EOMONTH(DATE(2025,$C1209-2,1),0))/SUMIFS(Actuals!$F:$F,Actuals!$A:$A,$A1209,Actuals!$D:$D,$D1209,Actuals!$B:$B,EOMONTH(DATE(2024,$C1209-2,1),0)),
 SUMIFS(Actuals!$F:$F,Actuals!$A:$A,$A1209,Actuals!$D:$D,$D1209,Actuals!$B:$B,EOMONTH(DATE(2025,$C1209-3,1),0))/SUMIFS(Actuals!$F:$F,Actuals!$A:$A,$A1209,Actuals!$D:$D,$D1209,Actuals!$B:$B,EOMONTH(DATE(2024,$C1209-3,1),0))
)</f>
        <v>1.6176301006867473</v>
      </c>
      <c r="P1209" s="29">
        <f t="shared" si="108"/>
        <v>8050.9450111179412</v>
      </c>
      <c r="Q1209" s="2">
        <f t="shared" si="109"/>
        <v>0.55573816639960216</v>
      </c>
      <c r="R1209" s="29" t="str">
        <f t="shared" si="110"/>
        <v>1 train date (May-Aug)</v>
      </c>
      <c r="S1209" s="29">
        <f t="shared" si="111"/>
        <v>0.97740808992841244</v>
      </c>
      <c r="T1209" s="29">
        <f t="shared" si="112"/>
        <v>5517.8596308818596</v>
      </c>
      <c r="U1209" s="2">
        <f t="shared" si="113"/>
        <v>6.6253068769441481E-2</v>
      </c>
    </row>
    <row r="1210" spans="1:21">
      <c r="A1210">
        <v>9652</v>
      </c>
      <c r="B1210" s="1">
        <v>45869</v>
      </c>
      <c r="C1210">
        <v>6</v>
      </c>
      <c r="D1210">
        <v>8</v>
      </c>
      <c r="E1210" t="s">
        <v>7</v>
      </c>
      <c r="F1210" s="3">
        <v>5880</v>
      </c>
      <c r="G1210" s="3">
        <v>5175</v>
      </c>
      <c r="H1210">
        <v>1</v>
      </c>
      <c r="I1210" s="3">
        <v>705</v>
      </c>
      <c r="J1210" s="3">
        <v>705</v>
      </c>
      <c r="K1210" s="2">
        <v>0.13623188405797099</v>
      </c>
      <c r="L1210" s="6">
        <v>0.13623188405797099</v>
      </c>
      <c r="M1210" t="s">
        <v>30</v>
      </c>
      <c r="N1210">
        <f>SUMIFS(Actuals!$F:$F,Actuals!$A:$A,$A1210,Actuals!$D:$D,$D1210,Actuals!$B:$B,EDATE($B1210,-12))</f>
        <v>4977</v>
      </c>
      <c r="O1210">
        <f>AVERAGE(SUMIFS(Actuals!$F:$F,Actuals!$A:$A,$A1210,Actuals!$D:$D,$D1210,Actuals!$B:$B,EOMONTH(DATE(2025,$C1210-1,1),0))/SUMIFS(Actuals!$F:$F,Actuals!$A:$A,$A1210,Actuals!$D:$D,$D1210,Actuals!$B:$B,EOMONTH(DATE(2024,$C1210-1,1),0)),
 SUMIFS(Actuals!$F:$F,Actuals!$A:$A,$A1210,Actuals!$D:$D,$D1210,Actuals!$B:$B,EOMONTH(DATE(2025,$C1210-2,1),0))/SUMIFS(Actuals!$F:$F,Actuals!$A:$A,$A1210,Actuals!$D:$D,$D1210,Actuals!$B:$B,EOMONTH(DATE(2024,$C1210-2,1),0)),
 SUMIFS(Actuals!$F:$F,Actuals!$A:$A,$A1210,Actuals!$D:$D,$D1210,Actuals!$B:$B,EOMONTH(DATE(2025,$C1210-3,1),0))/SUMIFS(Actuals!$F:$F,Actuals!$A:$A,$A1210,Actuals!$D:$D,$D1210,Actuals!$B:$B,EOMONTH(DATE(2024,$C1210-3,1),0))
)</f>
        <v>1.8738087100645895</v>
      </c>
      <c r="P1210" s="29">
        <f t="shared" si="108"/>
        <v>9325.945949991461</v>
      </c>
      <c r="Q1210" s="2">
        <f t="shared" si="109"/>
        <v>0.80211515941863976</v>
      </c>
      <c r="R1210" s="29" t="str">
        <f t="shared" si="110"/>
        <v>1 train date (May-Aug)</v>
      </c>
      <c r="S1210" s="29">
        <f t="shared" si="111"/>
        <v>0.97740808992841244</v>
      </c>
      <c r="T1210" s="29">
        <f t="shared" si="112"/>
        <v>5747.159568779065</v>
      </c>
      <c r="U1210" s="2">
        <f t="shared" si="113"/>
        <v>0.1105622355128628</v>
      </c>
    </row>
    <row r="1211" spans="1:21">
      <c r="A1211">
        <v>9652</v>
      </c>
      <c r="B1211" s="1">
        <v>45869</v>
      </c>
      <c r="C1211">
        <v>7</v>
      </c>
      <c r="D1211">
        <v>8</v>
      </c>
      <c r="E1211" t="s">
        <v>7</v>
      </c>
      <c r="F1211" s="3">
        <v>5283.63</v>
      </c>
      <c r="G1211" s="3">
        <v>5175</v>
      </c>
      <c r="H1211">
        <v>0</v>
      </c>
      <c r="I1211" s="3">
        <v>108.63000000000011</v>
      </c>
      <c r="J1211" s="3">
        <v>108.63000000000011</v>
      </c>
      <c r="K1211" s="2">
        <v>2.09913043478261E-2</v>
      </c>
      <c r="L1211" s="6">
        <v>2.09913043478261E-2</v>
      </c>
      <c r="M1211" t="s">
        <v>30</v>
      </c>
      <c r="N1211">
        <f>SUMIFS(Actuals!$F:$F,Actuals!$A:$A,$A1211,Actuals!$D:$D,$D1211,Actuals!$B:$B,EDATE($B1211,-12))</f>
        <v>4977</v>
      </c>
      <c r="O1211">
        <f>AVERAGE(SUMIFS(Actuals!$F:$F,Actuals!$A:$A,$A1211,Actuals!$D:$D,$D1211,Actuals!$B:$B,EOMONTH(DATE(2025,$C1211-1,1),0))/SUMIFS(Actuals!$F:$F,Actuals!$A:$A,$A1211,Actuals!$D:$D,$D1211,Actuals!$B:$B,EOMONTH(DATE(2024,$C1211-1,1),0)),
 SUMIFS(Actuals!$F:$F,Actuals!$A:$A,$A1211,Actuals!$D:$D,$D1211,Actuals!$B:$B,EOMONTH(DATE(2025,$C1211-2,1),0))/SUMIFS(Actuals!$F:$F,Actuals!$A:$A,$A1211,Actuals!$D:$D,$D1211,Actuals!$B:$B,EOMONTH(DATE(2024,$C1211-2,1),0)),
 SUMIFS(Actuals!$F:$F,Actuals!$A:$A,$A1211,Actuals!$D:$D,$D1211,Actuals!$B:$B,EOMONTH(DATE(2025,$C1211-3,1),0))/SUMIFS(Actuals!$F:$F,Actuals!$A:$A,$A1211,Actuals!$D:$D,$D1211,Actuals!$B:$B,EOMONTH(DATE(2024,$C1211-3,1),0))
)</f>
        <v>1.57315192957622</v>
      </c>
      <c r="P1211" s="29">
        <f t="shared" si="108"/>
        <v>7829.5771535008471</v>
      </c>
      <c r="Q1211" s="2">
        <f t="shared" si="109"/>
        <v>0.51296176879243427</v>
      </c>
      <c r="R1211" s="29" t="str">
        <f t="shared" si="110"/>
        <v>1 train date (May-Aug)</v>
      </c>
      <c r="S1211" s="29">
        <f t="shared" si="111"/>
        <v>0.97740808992841244</v>
      </c>
      <c r="T1211" s="29">
        <f t="shared" si="112"/>
        <v>5164.2627061884577</v>
      </c>
      <c r="U1211" s="2">
        <f t="shared" si="113"/>
        <v>2.0748393838729002E-3</v>
      </c>
    </row>
    <row r="1212" spans="1:21">
      <c r="A1212">
        <v>9652</v>
      </c>
      <c r="B1212" s="1">
        <v>45900</v>
      </c>
      <c r="C1212">
        <v>5</v>
      </c>
      <c r="D1212">
        <v>8</v>
      </c>
      <c r="E1212" t="s">
        <v>7</v>
      </c>
      <c r="F1212" s="3">
        <v>5476.0380000000005</v>
      </c>
      <c r="G1212" s="3">
        <v>5511</v>
      </c>
      <c r="H1212">
        <v>3</v>
      </c>
      <c r="I1212" s="3">
        <v>-34.961999999999534</v>
      </c>
      <c r="J1212" s="3">
        <v>34.961999999999534</v>
      </c>
      <c r="K1212" s="2">
        <v>6.3440391943385098E-3</v>
      </c>
      <c r="L1212" s="6">
        <v>-6.3440391943385098E-3</v>
      </c>
      <c r="M1212" t="s">
        <v>30</v>
      </c>
      <c r="N1212">
        <f>SUMIFS(Actuals!$F:$F,Actuals!$A:$A,$A1212,Actuals!$D:$D,$D1212,Actuals!$B:$B,EDATE($B1212,-12))</f>
        <v>5589</v>
      </c>
      <c r="O1212">
        <f>AVERAGE(SUMIFS(Actuals!$F:$F,Actuals!$A:$A,$A1212,Actuals!$D:$D,$D1212,Actuals!$B:$B,EOMONTH(DATE(2025,$C1212-1,1),0))/SUMIFS(Actuals!$F:$F,Actuals!$A:$A,$A1212,Actuals!$D:$D,$D1212,Actuals!$B:$B,EOMONTH(DATE(2024,$C1212-1,1),0)),
 SUMIFS(Actuals!$F:$F,Actuals!$A:$A,$A1212,Actuals!$D:$D,$D1212,Actuals!$B:$B,EOMONTH(DATE(2025,$C1212-2,1),0))/SUMIFS(Actuals!$F:$F,Actuals!$A:$A,$A1212,Actuals!$D:$D,$D1212,Actuals!$B:$B,EOMONTH(DATE(2024,$C1212-2,1),0)),
 SUMIFS(Actuals!$F:$F,Actuals!$A:$A,$A1212,Actuals!$D:$D,$D1212,Actuals!$B:$B,EOMONTH(DATE(2025,$C1212-3,1),0))/SUMIFS(Actuals!$F:$F,Actuals!$A:$A,$A1212,Actuals!$D:$D,$D1212,Actuals!$B:$B,EOMONTH(DATE(2024,$C1212-3,1),0))
)</f>
        <v>1.6176301006867473</v>
      </c>
      <c r="P1212" s="29">
        <f t="shared" si="108"/>
        <v>9040.93463273823</v>
      </c>
      <c r="Q1212" s="2">
        <f t="shared" si="109"/>
        <v>0.64052524636875885</v>
      </c>
      <c r="R1212" s="29" t="str">
        <f t="shared" si="110"/>
        <v>1 train date (May-Aug)</v>
      </c>
      <c r="S1212" s="29">
        <f t="shared" si="111"/>
        <v>0.97740808992841244</v>
      </c>
      <c r="T1212" s="29">
        <f t="shared" si="112"/>
        <v>5352.3238419554045</v>
      </c>
      <c r="U1212" s="2">
        <f t="shared" si="113"/>
        <v>2.8792625302956898E-2</v>
      </c>
    </row>
    <row r="1213" spans="1:21">
      <c r="A1213">
        <v>9652</v>
      </c>
      <c r="B1213" s="1">
        <v>45900</v>
      </c>
      <c r="C1213">
        <v>6</v>
      </c>
      <c r="D1213">
        <v>8</v>
      </c>
      <c r="E1213" t="s">
        <v>7</v>
      </c>
      <c r="F1213" s="3">
        <v>5762.4</v>
      </c>
      <c r="G1213" s="3">
        <v>5511</v>
      </c>
      <c r="H1213">
        <v>2</v>
      </c>
      <c r="I1213" s="3">
        <v>251.39999999999964</v>
      </c>
      <c r="J1213" s="3">
        <v>251.39999999999964</v>
      </c>
      <c r="K1213" s="2">
        <v>4.5617855198693498E-2</v>
      </c>
      <c r="L1213" s="6">
        <v>4.5617855198693498E-2</v>
      </c>
      <c r="M1213" t="s">
        <v>30</v>
      </c>
      <c r="N1213">
        <f>SUMIFS(Actuals!$F:$F,Actuals!$A:$A,$A1213,Actuals!$D:$D,$D1213,Actuals!$B:$B,EDATE($B1213,-12))</f>
        <v>5589</v>
      </c>
      <c r="O1213">
        <f>AVERAGE(SUMIFS(Actuals!$F:$F,Actuals!$A:$A,$A1213,Actuals!$D:$D,$D1213,Actuals!$B:$B,EOMONTH(DATE(2025,$C1213-1,1),0))/SUMIFS(Actuals!$F:$F,Actuals!$A:$A,$A1213,Actuals!$D:$D,$D1213,Actuals!$B:$B,EOMONTH(DATE(2024,$C1213-1,1),0)),
 SUMIFS(Actuals!$F:$F,Actuals!$A:$A,$A1213,Actuals!$D:$D,$D1213,Actuals!$B:$B,EOMONTH(DATE(2025,$C1213-2,1),0))/SUMIFS(Actuals!$F:$F,Actuals!$A:$A,$A1213,Actuals!$D:$D,$D1213,Actuals!$B:$B,EOMONTH(DATE(2024,$C1213-2,1),0)),
 SUMIFS(Actuals!$F:$F,Actuals!$A:$A,$A1213,Actuals!$D:$D,$D1213,Actuals!$B:$B,EOMONTH(DATE(2025,$C1213-3,1),0))/SUMIFS(Actuals!$F:$F,Actuals!$A:$A,$A1213,Actuals!$D:$D,$D1213,Actuals!$B:$B,EOMONTH(DATE(2024,$C1213-3,1),0))
)</f>
        <v>1.8738087100645895</v>
      </c>
      <c r="P1213" s="29">
        <f t="shared" si="108"/>
        <v>10472.71688055099</v>
      </c>
      <c r="Q1213" s="2">
        <f t="shared" si="109"/>
        <v>0.90032968255325529</v>
      </c>
      <c r="R1213" s="29" t="str">
        <f t="shared" si="110"/>
        <v>1 train date (May-Aug)</v>
      </c>
      <c r="S1213" s="29">
        <f t="shared" si="111"/>
        <v>0.97740808992841244</v>
      </c>
      <c r="T1213" s="29">
        <f t="shared" si="112"/>
        <v>5632.2163774034834</v>
      </c>
      <c r="U1213" s="2">
        <f t="shared" si="113"/>
        <v>2.1995350644798298E-2</v>
      </c>
    </row>
    <row r="1214" spans="1:21">
      <c r="A1214">
        <v>9652</v>
      </c>
      <c r="B1214" s="1">
        <v>45900</v>
      </c>
      <c r="C1214">
        <v>7</v>
      </c>
      <c r="D1214">
        <v>8</v>
      </c>
      <c r="E1214" t="s">
        <v>7</v>
      </c>
      <c r="F1214" s="3">
        <v>5230.7937000000002</v>
      </c>
      <c r="G1214" s="3">
        <v>5511</v>
      </c>
      <c r="H1214">
        <v>1</v>
      </c>
      <c r="I1214" s="3">
        <v>-280.20629999999983</v>
      </c>
      <c r="J1214" s="3">
        <v>280.20629999999983</v>
      </c>
      <c r="K1214" s="2">
        <v>5.0844910179640698E-2</v>
      </c>
      <c r="L1214" s="6">
        <v>-5.0844910179640698E-2</v>
      </c>
      <c r="M1214" t="s">
        <v>30</v>
      </c>
      <c r="N1214">
        <f>SUMIFS(Actuals!$F:$F,Actuals!$A:$A,$A1214,Actuals!$D:$D,$D1214,Actuals!$B:$B,EDATE($B1214,-12))</f>
        <v>5589</v>
      </c>
      <c r="O1214">
        <f>AVERAGE(SUMIFS(Actuals!$F:$F,Actuals!$A:$A,$A1214,Actuals!$D:$D,$D1214,Actuals!$B:$B,EOMONTH(DATE(2025,$C1214-1,1),0))/SUMIFS(Actuals!$F:$F,Actuals!$A:$A,$A1214,Actuals!$D:$D,$D1214,Actuals!$B:$B,EOMONTH(DATE(2024,$C1214-1,1),0)),
 SUMIFS(Actuals!$F:$F,Actuals!$A:$A,$A1214,Actuals!$D:$D,$D1214,Actuals!$B:$B,EOMONTH(DATE(2025,$C1214-2,1),0))/SUMIFS(Actuals!$F:$F,Actuals!$A:$A,$A1214,Actuals!$D:$D,$D1214,Actuals!$B:$B,EOMONTH(DATE(2024,$C1214-2,1),0)),
 SUMIFS(Actuals!$F:$F,Actuals!$A:$A,$A1214,Actuals!$D:$D,$D1214,Actuals!$B:$B,EOMONTH(DATE(2025,$C1214-3,1),0))/SUMIFS(Actuals!$F:$F,Actuals!$A:$A,$A1214,Actuals!$D:$D,$D1214,Actuals!$B:$B,EOMONTH(DATE(2024,$C1214-3,1),0))
)</f>
        <v>1.57315192957622</v>
      </c>
      <c r="P1214" s="29">
        <f t="shared" si="108"/>
        <v>8792.3461344014941</v>
      </c>
      <c r="Q1214" s="2">
        <f t="shared" si="109"/>
        <v>0.59541755296706478</v>
      </c>
      <c r="R1214" s="29" t="str">
        <f t="shared" si="110"/>
        <v>1 train date (May-Aug)</v>
      </c>
      <c r="S1214" s="29">
        <f t="shared" si="111"/>
        <v>0.97740808992841244</v>
      </c>
      <c r="T1214" s="29">
        <f t="shared" si="112"/>
        <v>5112.6200791265737</v>
      </c>
      <c r="U1214" s="2">
        <f t="shared" si="113"/>
        <v>7.22881366128518E-2</v>
      </c>
    </row>
    <row r="1215" spans="1:21">
      <c r="A1215">
        <v>9652</v>
      </c>
      <c r="B1215" s="1">
        <v>45900</v>
      </c>
      <c r="C1215">
        <v>8</v>
      </c>
      <c r="D1215">
        <v>8</v>
      </c>
      <c r="E1215" t="s">
        <v>7</v>
      </c>
      <c r="F1215" s="3">
        <v>6258.9597568723075</v>
      </c>
      <c r="G1215" s="3">
        <v>5511</v>
      </c>
      <c r="H1215">
        <v>0</v>
      </c>
      <c r="I1215" s="3">
        <v>747.95975687230748</v>
      </c>
      <c r="J1215" s="3">
        <v>747.95975687230748</v>
      </c>
      <c r="K1215" s="2">
        <v>0.13572124058651899</v>
      </c>
      <c r="L1215" s="6">
        <v>0.13572124058651899</v>
      </c>
      <c r="M1215" t="s">
        <v>30</v>
      </c>
      <c r="N1215">
        <f>SUMIFS(Actuals!$F:$F,Actuals!$A:$A,$A1215,Actuals!$D:$D,$D1215,Actuals!$B:$B,EDATE($B1215,-12))</f>
        <v>5589</v>
      </c>
      <c r="O1215">
        <f>AVERAGE(SUMIFS(Actuals!$F:$F,Actuals!$A:$A,$A1215,Actuals!$D:$D,$D1215,Actuals!$B:$B,EOMONTH(DATE(2025,$C1215-1,1),0))/SUMIFS(Actuals!$F:$F,Actuals!$A:$A,$A1215,Actuals!$D:$D,$D1215,Actuals!$B:$B,EOMONTH(DATE(2024,$C1215-1,1),0)),
 SUMIFS(Actuals!$F:$F,Actuals!$A:$A,$A1215,Actuals!$D:$D,$D1215,Actuals!$B:$B,EOMONTH(DATE(2025,$C1215-2,1),0))/SUMIFS(Actuals!$F:$F,Actuals!$A:$A,$A1215,Actuals!$D:$D,$D1215,Actuals!$B:$B,EOMONTH(DATE(2024,$C1215-2,1),0)),
 SUMIFS(Actuals!$F:$F,Actuals!$A:$A,$A1215,Actuals!$D:$D,$D1215,Actuals!$B:$B,EOMONTH(DATE(2025,$C1215-3,1),0))/SUMIFS(Actuals!$F:$F,Actuals!$A:$A,$A1215,Actuals!$D:$D,$D1215,Actuals!$B:$B,EOMONTH(DATE(2024,$C1215-3,1),0))
)</f>
        <v>1.3269162540156498</v>
      </c>
      <c r="P1215" s="29">
        <f t="shared" si="108"/>
        <v>7416.134943693467</v>
      </c>
      <c r="Q1215" s="2">
        <f t="shared" si="109"/>
        <v>0.34569677802458121</v>
      </c>
      <c r="R1215" s="29" t="str">
        <f t="shared" si="110"/>
        <v>1 train date (May-Aug)</v>
      </c>
      <c r="S1215" s="29">
        <f t="shared" si="111"/>
        <v>0.97740808992841244</v>
      </c>
      <c r="T1215" s="29">
        <f t="shared" si="112"/>
        <v>6117.5579009033627</v>
      </c>
      <c r="U1215" s="2">
        <f t="shared" si="113"/>
        <v>0.11006312845279671</v>
      </c>
    </row>
    <row r="1216" spans="1:21">
      <c r="A1216">
        <v>9652</v>
      </c>
      <c r="B1216" s="1">
        <v>45930</v>
      </c>
      <c r="C1216">
        <v>5</v>
      </c>
      <c r="D1216">
        <v>8</v>
      </c>
      <c r="E1216" t="s">
        <v>7</v>
      </c>
      <c r="F1216" s="3">
        <v>5311.7568600000004</v>
      </c>
      <c r="G1216" s="3">
        <v>6126</v>
      </c>
      <c r="H1216">
        <v>4</v>
      </c>
      <c r="I1216" s="3">
        <v>-814.24313999999958</v>
      </c>
      <c r="J1216" s="3">
        <v>814.24313999999958</v>
      </c>
      <c r="K1216" s="2">
        <v>0.13291595494613101</v>
      </c>
      <c r="L1216" s="6">
        <v>-0.13291595494613101</v>
      </c>
      <c r="M1216" t="s">
        <v>30</v>
      </c>
      <c r="N1216">
        <f>SUMIFS(Actuals!$F:$F,Actuals!$A:$A,$A1216,Actuals!$D:$D,$D1216,Actuals!$B:$B,EDATE($B1216,-12))</f>
        <v>10257</v>
      </c>
      <c r="O1216">
        <f>AVERAGE(SUMIFS(Actuals!$F:$F,Actuals!$A:$A,$A1216,Actuals!$D:$D,$D1216,Actuals!$B:$B,EOMONTH(DATE(2025,$C1216-1,1),0))/SUMIFS(Actuals!$F:$F,Actuals!$A:$A,$A1216,Actuals!$D:$D,$D1216,Actuals!$B:$B,EOMONTH(DATE(2024,$C1216-1,1),0)),
 SUMIFS(Actuals!$F:$F,Actuals!$A:$A,$A1216,Actuals!$D:$D,$D1216,Actuals!$B:$B,EOMONTH(DATE(2025,$C1216-2,1),0))/SUMIFS(Actuals!$F:$F,Actuals!$A:$A,$A1216,Actuals!$D:$D,$D1216,Actuals!$B:$B,EOMONTH(DATE(2024,$C1216-2,1),0)),
 SUMIFS(Actuals!$F:$F,Actuals!$A:$A,$A1216,Actuals!$D:$D,$D1216,Actuals!$B:$B,EOMONTH(DATE(2025,$C1216-3,1),0))/SUMIFS(Actuals!$F:$F,Actuals!$A:$A,$A1216,Actuals!$D:$D,$D1216,Actuals!$B:$B,EOMONTH(DATE(2024,$C1216-3,1),0))
)</f>
        <v>1.6176301006867473</v>
      </c>
      <c r="P1216" s="29">
        <f t="shared" si="108"/>
        <v>16592.031942743968</v>
      </c>
      <c r="Q1216" s="2">
        <f t="shared" si="109"/>
        <v>1.708460976615078</v>
      </c>
      <c r="R1216" s="29" t="str">
        <f t="shared" si="110"/>
        <v>1 train date (May-Aug)</v>
      </c>
      <c r="S1216" s="29">
        <f t="shared" si="111"/>
        <v>0.97740808992841244</v>
      </c>
      <c r="T1216" s="29">
        <f t="shared" si="112"/>
        <v>5191.7541266967419</v>
      </c>
      <c r="U1216" s="2">
        <f t="shared" si="113"/>
        <v>0.15250503971649659</v>
      </c>
    </row>
    <row r="1217" spans="1:21">
      <c r="A1217">
        <v>9652</v>
      </c>
      <c r="B1217" s="1">
        <v>45930</v>
      </c>
      <c r="C1217">
        <v>6</v>
      </c>
      <c r="D1217">
        <v>8</v>
      </c>
      <c r="E1217" t="s">
        <v>7</v>
      </c>
      <c r="F1217" s="3">
        <v>5647.152</v>
      </c>
      <c r="G1217" s="3">
        <v>6126</v>
      </c>
      <c r="H1217">
        <v>3</v>
      </c>
      <c r="I1217" s="3">
        <v>-478.84799999999996</v>
      </c>
      <c r="J1217" s="3">
        <v>478.84799999999996</v>
      </c>
      <c r="K1217" s="2">
        <v>7.8166503428011805E-2</v>
      </c>
      <c r="L1217" s="6">
        <v>-7.8166503428011805E-2</v>
      </c>
      <c r="M1217" t="s">
        <v>30</v>
      </c>
      <c r="N1217">
        <f>SUMIFS(Actuals!$F:$F,Actuals!$A:$A,$A1217,Actuals!$D:$D,$D1217,Actuals!$B:$B,EDATE($B1217,-12))</f>
        <v>10257</v>
      </c>
      <c r="O1217">
        <f>AVERAGE(SUMIFS(Actuals!$F:$F,Actuals!$A:$A,$A1217,Actuals!$D:$D,$D1217,Actuals!$B:$B,EOMONTH(DATE(2025,$C1217-1,1),0))/SUMIFS(Actuals!$F:$F,Actuals!$A:$A,$A1217,Actuals!$D:$D,$D1217,Actuals!$B:$B,EOMONTH(DATE(2024,$C1217-1,1),0)),
 SUMIFS(Actuals!$F:$F,Actuals!$A:$A,$A1217,Actuals!$D:$D,$D1217,Actuals!$B:$B,EOMONTH(DATE(2025,$C1217-2,1),0))/SUMIFS(Actuals!$F:$F,Actuals!$A:$A,$A1217,Actuals!$D:$D,$D1217,Actuals!$B:$B,EOMONTH(DATE(2024,$C1217-2,1),0)),
 SUMIFS(Actuals!$F:$F,Actuals!$A:$A,$A1217,Actuals!$D:$D,$D1217,Actuals!$B:$B,EOMONTH(DATE(2025,$C1217-3,1),0))/SUMIFS(Actuals!$F:$F,Actuals!$A:$A,$A1217,Actuals!$D:$D,$D1217,Actuals!$B:$B,EOMONTH(DATE(2024,$C1217-3,1),0))
)</f>
        <v>1.8738087100645895</v>
      </c>
      <c r="P1217" s="29">
        <f t="shared" si="108"/>
        <v>19219.655939132495</v>
      </c>
      <c r="Q1217" s="2">
        <f t="shared" si="109"/>
        <v>2.1373907834039332</v>
      </c>
      <c r="R1217" s="29" t="str">
        <f t="shared" si="110"/>
        <v>1 train date (May-Aug)</v>
      </c>
      <c r="S1217" s="29">
        <f t="shared" si="111"/>
        <v>0.97740808992841244</v>
      </c>
      <c r="T1217" s="29">
        <f t="shared" si="112"/>
        <v>5519.5720498554138</v>
      </c>
      <c r="U1217" s="2">
        <f t="shared" si="113"/>
        <v>9.8992482883543301E-2</v>
      </c>
    </row>
    <row r="1218" spans="1:21">
      <c r="A1218">
        <v>9652</v>
      </c>
      <c r="B1218" s="1">
        <v>45930</v>
      </c>
      <c r="C1218">
        <v>7</v>
      </c>
      <c r="D1218">
        <v>8</v>
      </c>
      <c r="E1218" t="s">
        <v>7</v>
      </c>
      <c r="F1218" s="3">
        <v>5178.4857629999997</v>
      </c>
      <c r="G1218" s="3">
        <v>6126</v>
      </c>
      <c r="H1218">
        <v>2</v>
      </c>
      <c r="I1218" s="3">
        <v>-947.51423700000032</v>
      </c>
      <c r="J1218" s="3">
        <v>947.51423700000032</v>
      </c>
      <c r="K1218" s="2">
        <v>0.154670949559256</v>
      </c>
      <c r="L1218" s="6">
        <v>-0.154670949559256</v>
      </c>
      <c r="M1218" t="s">
        <v>30</v>
      </c>
      <c r="N1218">
        <f>SUMIFS(Actuals!$F:$F,Actuals!$A:$A,$A1218,Actuals!$D:$D,$D1218,Actuals!$B:$B,EDATE($B1218,-12))</f>
        <v>10257</v>
      </c>
      <c r="O1218">
        <f>AVERAGE(SUMIFS(Actuals!$F:$F,Actuals!$A:$A,$A1218,Actuals!$D:$D,$D1218,Actuals!$B:$B,EOMONTH(DATE(2025,$C1218-1,1),0))/SUMIFS(Actuals!$F:$F,Actuals!$A:$A,$A1218,Actuals!$D:$D,$D1218,Actuals!$B:$B,EOMONTH(DATE(2024,$C1218-1,1),0)),
 SUMIFS(Actuals!$F:$F,Actuals!$A:$A,$A1218,Actuals!$D:$D,$D1218,Actuals!$B:$B,EOMONTH(DATE(2025,$C1218-2,1),0))/SUMIFS(Actuals!$F:$F,Actuals!$A:$A,$A1218,Actuals!$D:$D,$D1218,Actuals!$B:$B,EOMONTH(DATE(2024,$C1218-2,1),0)),
 SUMIFS(Actuals!$F:$F,Actuals!$A:$A,$A1218,Actuals!$D:$D,$D1218,Actuals!$B:$B,EOMONTH(DATE(2025,$C1218-3,1),0))/SUMIFS(Actuals!$F:$F,Actuals!$A:$A,$A1218,Actuals!$D:$D,$D1218,Actuals!$B:$B,EOMONTH(DATE(2024,$C1218-3,1),0))
)</f>
        <v>1.57315192957622</v>
      </c>
      <c r="P1218" s="29">
        <f t="shared" ref="P1218:P1281" si="114">N1218*O1218</f>
        <v>16135.819341663288</v>
      </c>
      <c r="Q1218" s="2">
        <f t="shared" ref="Q1218:Q1281" si="115">IFERROR(ABS(P1218-G1218)/ABS(G1218),"")</f>
        <v>1.633989445260086</v>
      </c>
      <c r="R1218" s="29" t="str">
        <f t="shared" ref="R1218:R1281" si="116">IF(C1218&lt;=8,"1 train date (May-Aug)","2 Test data (Sep-Nov)")</f>
        <v>1 train date (May-Aug)</v>
      </c>
      <c r="S1218" s="29">
        <f t="shared" ref="S1218:S1281" si="117">1/(1+AVERAGEIFS($L:$L,$A:$A,$A1218,$R:$R,"1 train date (May-Aug)"))</f>
        <v>0.97740808992841244</v>
      </c>
      <c r="T1218" s="29">
        <f t="shared" ref="T1218:T1281" si="118">F1218*S1218</f>
        <v>5061.4938783353073</v>
      </c>
      <c r="U1218" s="2">
        <f t="shared" ref="U1218:U1281" si="119">IFERROR(ABS(T1218-G1218)/ABS(G1218),"")</f>
        <v>0.17376854744771347</v>
      </c>
    </row>
    <row r="1219" spans="1:21">
      <c r="A1219">
        <v>9652</v>
      </c>
      <c r="B1219" s="1">
        <v>45930</v>
      </c>
      <c r="C1219">
        <v>8</v>
      </c>
      <c r="D1219">
        <v>8</v>
      </c>
      <c r="E1219" t="s">
        <v>7</v>
      </c>
      <c r="F1219" s="3">
        <v>6305.2010816619168</v>
      </c>
      <c r="G1219" s="3">
        <v>6126</v>
      </c>
      <c r="H1219">
        <v>1</v>
      </c>
      <c r="I1219" s="3">
        <v>179.20108166191676</v>
      </c>
      <c r="J1219" s="3">
        <v>179.20108166191676</v>
      </c>
      <c r="K1219" s="2">
        <v>2.9252543529532601E-2</v>
      </c>
      <c r="L1219" s="6">
        <v>2.9252543529532601E-2</v>
      </c>
      <c r="M1219" t="s">
        <v>30</v>
      </c>
      <c r="N1219">
        <f>SUMIFS(Actuals!$F:$F,Actuals!$A:$A,$A1219,Actuals!$D:$D,$D1219,Actuals!$B:$B,EDATE($B1219,-12))</f>
        <v>10257</v>
      </c>
      <c r="O1219">
        <f>AVERAGE(SUMIFS(Actuals!$F:$F,Actuals!$A:$A,$A1219,Actuals!$D:$D,$D1219,Actuals!$B:$B,EOMONTH(DATE(2025,$C1219-1,1),0))/SUMIFS(Actuals!$F:$F,Actuals!$A:$A,$A1219,Actuals!$D:$D,$D1219,Actuals!$B:$B,EOMONTH(DATE(2024,$C1219-1,1),0)),
 SUMIFS(Actuals!$F:$F,Actuals!$A:$A,$A1219,Actuals!$D:$D,$D1219,Actuals!$B:$B,EOMONTH(DATE(2025,$C1219-2,1),0))/SUMIFS(Actuals!$F:$F,Actuals!$A:$A,$A1219,Actuals!$D:$D,$D1219,Actuals!$B:$B,EOMONTH(DATE(2024,$C1219-2,1),0)),
 SUMIFS(Actuals!$F:$F,Actuals!$A:$A,$A1219,Actuals!$D:$D,$D1219,Actuals!$B:$B,EOMONTH(DATE(2025,$C1219-3,1),0))/SUMIFS(Actuals!$F:$F,Actuals!$A:$A,$A1219,Actuals!$D:$D,$D1219,Actuals!$B:$B,EOMONTH(DATE(2024,$C1219-3,1),0))
)</f>
        <v>1.3269162540156498</v>
      </c>
      <c r="P1219" s="29">
        <f t="shared" si="114"/>
        <v>13610.180017438521</v>
      </c>
      <c r="Q1219" s="2">
        <f t="shared" si="115"/>
        <v>1.2217074791770357</v>
      </c>
      <c r="R1219" s="29" t="str">
        <f t="shared" si="116"/>
        <v>1 train date (May-Aug)</v>
      </c>
      <c r="S1219" s="29">
        <f t="shared" si="117"/>
        <v>0.97740808992841244</v>
      </c>
      <c r="T1219" s="29">
        <f t="shared" si="118"/>
        <v>6162.7545458417344</v>
      </c>
      <c r="U1219" s="2">
        <f t="shared" si="119"/>
        <v>5.9997626251606919E-3</v>
      </c>
    </row>
    <row r="1220" spans="1:21">
      <c r="A1220">
        <v>9652</v>
      </c>
      <c r="B1220" s="1">
        <v>45930</v>
      </c>
      <c r="C1220">
        <v>9</v>
      </c>
      <c r="D1220">
        <v>8</v>
      </c>
      <c r="E1220" t="s">
        <v>7</v>
      </c>
      <c r="F1220" s="3">
        <v>6111.4682587838315</v>
      </c>
      <c r="G1220" s="3">
        <v>6126</v>
      </c>
      <c r="H1220">
        <v>0</v>
      </c>
      <c r="I1220" s="3">
        <v>-14.531741216168484</v>
      </c>
      <c r="J1220" s="3">
        <v>14.531741216168484</v>
      </c>
      <c r="K1220" s="2">
        <v>2.37214188967817E-3</v>
      </c>
      <c r="L1220" s="6">
        <v>-2.37214188967817E-3</v>
      </c>
      <c r="M1220" t="s">
        <v>30</v>
      </c>
      <c r="N1220">
        <f>SUMIFS(Actuals!$F:$F,Actuals!$A:$A,$A1220,Actuals!$D:$D,$D1220,Actuals!$B:$B,EDATE($B1220,-12))</f>
        <v>10257</v>
      </c>
      <c r="O1220">
        <f>AVERAGE(SUMIFS(Actuals!$F:$F,Actuals!$A:$A,$A1220,Actuals!$D:$D,$D1220,Actuals!$B:$B,EOMONTH(DATE(2025,$C1220-1,1),0))/SUMIFS(Actuals!$F:$F,Actuals!$A:$A,$A1220,Actuals!$D:$D,$D1220,Actuals!$B:$B,EOMONTH(DATE(2024,$C1220-1,1),0)),
 SUMIFS(Actuals!$F:$F,Actuals!$A:$A,$A1220,Actuals!$D:$D,$D1220,Actuals!$B:$B,EOMONTH(DATE(2025,$C1220-2,1),0))/SUMIFS(Actuals!$F:$F,Actuals!$A:$A,$A1220,Actuals!$D:$D,$D1220,Actuals!$B:$B,EOMONTH(DATE(2024,$C1220-2,1),0)),
 SUMIFS(Actuals!$F:$F,Actuals!$A:$A,$A1220,Actuals!$D:$D,$D1220,Actuals!$B:$B,EOMONTH(DATE(2025,$C1220-3,1),0))/SUMIFS(Actuals!$F:$F,Actuals!$A:$A,$A1220,Actuals!$D:$D,$D1220,Actuals!$B:$B,EOMONTH(DATE(2024,$C1220-3,1),0))
)</f>
        <v>1.048936667868442</v>
      </c>
      <c r="P1220" s="29">
        <f t="shared" si="114"/>
        <v>10758.943402326609</v>
      </c>
      <c r="Q1220" s="2">
        <f t="shared" si="115"/>
        <v>0.75627544928609358</v>
      </c>
      <c r="R1220" s="29" t="str">
        <f t="shared" si="116"/>
        <v>2 Test data (Sep-Nov)</v>
      </c>
      <c r="S1220" s="29">
        <f t="shared" si="117"/>
        <v>0.97740808992841244</v>
      </c>
      <c r="T1220" s="29">
        <f t="shared" si="118"/>
        <v>5973.3985174760255</v>
      </c>
      <c r="U1220" s="2">
        <f t="shared" si="119"/>
        <v>2.4910460745017054E-2</v>
      </c>
    </row>
    <row r="1221" spans="1:21">
      <c r="A1221">
        <v>9652</v>
      </c>
      <c r="B1221" s="1">
        <v>45961</v>
      </c>
      <c r="C1221">
        <v>5</v>
      </c>
      <c r="D1221">
        <v>8</v>
      </c>
      <c r="E1221" t="s">
        <v>7</v>
      </c>
      <c r="F1221" s="3">
        <v>5152.4041541999995</v>
      </c>
      <c r="G1221" s="3">
        <v>6153</v>
      </c>
      <c r="H1221">
        <v>5</v>
      </c>
      <c r="I1221" s="3">
        <v>-1000.5958458000005</v>
      </c>
      <c r="J1221" s="3">
        <v>1000.5958458000005</v>
      </c>
      <c r="K1221" s="2">
        <v>0.16261918508044901</v>
      </c>
      <c r="L1221" s="6">
        <v>-0.16261918508044901</v>
      </c>
      <c r="M1221" t="s">
        <v>30</v>
      </c>
      <c r="N1221">
        <f>SUMIFS(Actuals!$F:$F,Actuals!$A:$A,$A1221,Actuals!$D:$D,$D1221,Actuals!$B:$B,EDATE($B1221,-12))</f>
        <v>7263</v>
      </c>
      <c r="O1221">
        <f>AVERAGE(SUMIFS(Actuals!$F:$F,Actuals!$A:$A,$A1221,Actuals!$D:$D,$D1221,Actuals!$B:$B,EOMONTH(DATE(2025,$C1221-1,1),0))/SUMIFS(Actuals!$F:$F,Actuals!$A:$A,$A1221,Actuals!$D:$D,$D1221,Actuals!$B:$B,EOMONTH(DATE(2024,$C1221-1,1),0)),
 SUMIFS(Actuals!$F:$F,Actuals!$A:$A,$A1221,Actuals!$D:$D,$D1221,Actuals!$B:$B,EOMONTH(DATE(2025,$C1221-2,1),0))/SUMIFS(Actuals!$F:$F,Actuals!$A:$A,$A1221,Actuals!$D:$D,$D1221,Actuals!$B:$B,EOMONTH(DATE(2024,$C1221-2,1),0)),
 SUMIFS(Actuals!$F:$F,Actuals!$A:$A,$A1221,Actuals!$D:$D,$D1221,Actuals!$B:$B,EOMONTH(DATE(2025,$C1221-3,1),0))/SUMIFS(Actuals!$F:$F,Actuals!$A:$A,$A1221,Actuals!$D:$D,$D1221,Actuals!$B:$B,EOMONTH(DATE(2024,$C1221-3,1),0))
)</f>
        <v>1.6176301006867473</v>
      </c>
      <c r="P1221" s="29">
        <f t="shared" si="114"/>
        <v>11748.847421287846</v>
      </c>
      <c r="Q1221" s="2">
        <f t="shared" si="115"/>
        <v>0.90945025536938828</v>
      </c>
      <c r="R1221" s="29" t="str">
        <f t="shared" si="116"/>
        <v>1 train date (May-Aug)</v>
      </c>
      <c r="S1221" s="29">
        <f t="shared" si="117"/>
        <v>0.97740808992841244</v>
      </c>
      <c r="T1221" s="29">
        <f t="shared" si="118"/>
        <v>5036.0015028958387</v>
      </c>
      <c r="U1221" s="2">
        <f t="shared" si="119"/>
        <v>0.18153721714678389</v>
      </c>
    </row>
    <row r="1222" spans="1:21">
      <c r="A1222">
        <v>9652</v>
      </c>
      <c r="B1222" s="1">
        <v>45961</v>
      </c>
      <c r="C1222">
        <v>6</v>
      </c>
      <c r="D1222">
        <v>8</v>
      </c>
      <c r="E1222" t="s">
        <v>7</v>
      </c>
      <c r="F1222" s="3">
        <v>5534.2089599999999</v>
      </c>
      <c r="G1222" s="3">
        <v>6153</v>
      </c>
      <c r="H1222">
        <v>4</v>
      </c>
      <c r="I1222" s="3">
        <v>-618.79104000000007</v>
      </c>
      <c r="J1222" s="3">
        <v>618.79104000000007</v>
      </c>
      <c r="K1222" s="2">
        <v>0.100567372013652</v>
      </c>
      <c r="L1222" s="6">
        <v>-0.100567372013652</v>
      </c>
      <c r="M1222" t="s">
        <v>30</v>
      </c>
      <c r="N1222">
        <f>SUMIFS(Actuals!$F:$F,Actuals!$A:$A,$A1222,Actuals!$D:$D,$D1222,Actuals!$B:$B,EDATE($B1222,-12))</f>
        <v>7263</v>
      </c>
      <c r="O1222">
        <f>AVERAGE(SUMIFS(Actuals!$F:$F,Actuals!$A:$A,$A1222,Actuals!$D:$D,$D1222,Actuals!$B:$B,EOMONTH(DATE(2025,$C1222-1,1),0))/SUMIFS(Actuals!$F:$F,Actuals!$A:$A,$A1222,Actuals!$D:$D,$D1222,Actuals!$B:$B,EOMONTH(DATE(2024,$C1222-1,1),0)),
 SUMIFS(Actuals!$F:$F,Actuals!$A:$A,$A1222,Actuals!$D:$D,$D1222,Actuals!$B:$B,EOMONTH(DATE(2025,$C1222-2,1),0))/SUMIFS(Actuals!$F:$F,Actuals!$A:$A,$A1222,Actuals!$D:$D,$D1222,Actuals!$B:$B,EOMONTH(DATE(2024,$C1222-2,1),0)),
 SUMIFS(Actuals!$F:$F,Actuals!$A:$A,$A1222,Actuals!$D:$D,$D1222,Actuals!$B:$B,EOMONTH(DATE(2025,$C1222-3,1),0))/SUMIFS(Actuals!$F:$F,Actuals!$A:$A,$A1222,Actuals!$D:$D,$D1222,Actuals!$B:$B,EOMONTH(DATE(2024,$C1222-3,1),0))
)</f>
        <v>1.8738087100645895</v>
      </c>
      <c r="P1222" s="29">
        <f t="shared" si="114"/>
        <v>13609.472661199114</v>
      </c>
      <c r="Q1222" s="2">
        <f t="shared" si="115"/>
        <v>1.2118434359172945</v>
      </c>
      <c r="R1222" s="29" t="str">
        <f t="shared" si="116"/>
        <v>1 train date (May-Aug)</v>
      </c>
      <c r="S1222" s="29">
        <f t="shared" si="117"/>
        <v>0.97740808992841244</v>
      </c>
      <c r="T1222" s="29">
        <f t="shared" si="118"/>
        <v>5409.1806088583062</v>
      </c>
      <c r="U1222" s="2">
        <f t="shared" si="119"/>
        <v>0.12088727306057108</v>
      </c>
    </row>
    <row r="1223" spans="1:21">
      <c r="A1223">
        <v>9652</v>
      </c>
      <c r="B1223" s="1">
        <v>45961</v>
      </c>
      <c r="C1223">
        <v>7</v>
      </c>
      <c r="D1223">
        <v>8</v>
      </c>
      <c r="E1223" t="s">
        <v>7</v>
      </c>
      <c r="F1223" s="3">
        <v>5214.7351633409999</v>
      </c>
      <c r="G1223" s="3">
        <v>6153</v>
      </c>
      <c r="H1223">
        <v>3</v>
      </c>
      <c r="I1223" s="3">
        <v>-938.26483665900014</v>
      </c>
      <c r="J1223" s="3">
        <v>938.26483665900014</v>
      </c>
      <c r="K1223" s="2">
        <v>0.15248900319502701</v>
      </c>
      <c r="L1223" s="6">
        <v>-0.15248900319502701</v>
      </c>
      <c r="M1223" t="s">
        <v>30</v>
      </c>
      <c r="N1223">
        <f>SUMIFS(Actuals!$F:$F,Actuals!$A:$A,$A1223,Actuals!$D:$D,$D1223,Actuals!$B:$B,EDATE($B1223,-12))</f>
        <v>7263</v>
      </c>
      <c r="O1223">
        <f>AVERAGE(SUMIFS(Actuals!$F:$F,Actuals!$A:$A,$A1223,Actuals!$D:$D,$D1223,Actuals!$B:$B,EOMONTH(DATE(2025,$C1223-1,1),0))/SUMIFS(Actuals!$F:$F,Actuals!$A:$A,$A1223,Actuals!$D:$D,$D1223,Actuals!$B:$B,EOMONTH(DATE(2024,$C1223-1,1),0)),
 SUMIFS(Actuals!$F:$F,Actuals!$A:$A,$A1223,Actuals!$D:$D,$D1223,Actuals!$B:$B,EOMONTH(DATE(2025,$C1223-2,1),0))/SUMIFS(Actuals!$F:$F,Actuals!$A:$A,$A1223,Actuals!$D:$D,$D1223,Actuals!$B:$B,EOMONTH(DATE(2024,$C1223-2,1),0)),
 SUMIFS(Actuals!$F:$F,Actuals!$A:$A,$A1223,Actuals!$D:$D,$D1223,Actuals!$B:$B,EOMONTH(DATE(2025,$C1223-3,1),0))/SUMIFS(Actuals!$F:$F,Actuals!$A:$A,$A1223,Actuals!$D:$D,$D1223,Actuals!$B:$B,EOMONTH(DATE(2024,$C1223-3,1),0))
)</f>
        <v>1.57315192957622</v>
      </c>
      <c r="P1223" s="29">
        <f t="shared" si="114"/>
        <v>11425.802464512086</v>
      </c>
      <c r="Q1223" s="2">
        <f t="shared" si="115"/>
        <v>0.85694823086495786</v>
      </c>
      <c r="R1223" s="29" t="str">
        <f t="shared" si="116"/>
        <v>1 train date (May-Aug)</v>
      </c>
      <c r="S1223" s="29">
        <f t="shared" si="117"/>
        <v>0.97740808992841244</v>
      </c>
      <c r="T1223" s="29">
        <f t="shared" si="118"/>
        <v>5096.9243354836544</v>
      </c>
      <c r="U1223" s="2">
        <f t="shared" si="119"/>
        <v>0.17163589541952634</v>
      </c>
    </row>
    <row r="1224" spans="1:21">
      <c r="A1224">
        <v>9652</v>
      </c>
      <c r="B1224" s="1">
        <v>45961</v>
      </c>
      <c r="C1224">
        <v>8</v>
      </c>
      <c r="D1224">
        <v>8</v>
      </c>
      <c r="E1224" t="s">
        <v>7</v>
      </c>
      <c r="F1224" s="3">
        <v>6354.525161437502</v>
      </c>
      <c r="G1224" s="3">
        <v>6153</v>
      </c>
      <c r="H1224">
        <v>2</v>
      </c>
      <c r="I1224" s="3">
        <v>201.52516143750199</v>
      </c>
      <c r="J1224" s="3">
        <v>201.52516143750199</v>
      </c>
      <c r="K1224" s="2">
        <v>3.2752342180643899E-2</v>
      </c>
      <c r="L1224" s="6">
        <v>3.2752342180643899E-2</v>
      </c>
      <c r="M1224" t="s">
        <v>30</v>
      </c>
      <c r="N1224">
        <f>SUMIFS(Actuals!$F:$F,Actuals!$A:$A,$A1224,Actuals!$D:$D,$D1224,Actuals!$B:$B,EDATE($B1224,-12))</f>
        <v>7263</v>
      </c>
      <c r="O1224">
        <f>AVERAGE(SUMIFS(Actuals!$F:$F,Actuals!$A:$A,$A1224,Actuals!$D:$D,$D1224,Actuals!$B:$B,EOMONTH(DATE(2025,$C1224-1,1),0))/SUMIFS(Actuals!$F:$F,Actuals!$A:$A,$A1224,Actuals!$D:$D,$D1224,Actuals!$B:$B,EOMONTH(DATE(2024,$C1224-1,1),0)),
 SUMIFS(Actuals!$F:$F,Actuals!$A:$A,$A1224,Actuals!$D:$D,$D1224,Actuals!$B:$B,EOMONTH(DATE(2025,$C1224-2,1),0))/SUMIFS(Actuals!$F:$F,Actuals!$A:$A,$A1224,Actuals!$D:$D,$D1224,Actuals!$B:$B,EOMONTH(DATE(2024,$C1224-2,1),0)),
 SUMIFS(Actuals!$F:$F,Actuals!$A:$A,$A1224,Actuals!$D:$D,$D1224,Actuals!$B:$B,EOMONTH(DATE(2025,$C1224-3,1),0))/SUMIFS(Actuals!$F:$F,Actuals!$A:$A,$A1224,Actuals!$D:$D,$D1224,Actuals!$B:$B,EOMONTH(DATE(2024,$C1224-3,1),0))
)</f>
        <v>1.3269162540156498</v>
      </c>
      <c r="P1224" s="29">
        <f t="shared" si="114"/>
        <v>9637.3927529156645</v>
      </c>
      <c r="Q1224" s="2">
        <f t="shared" si="115"/>
        <v>0.5662916874558207</v>
      </c>
      <c r="R1224" s="29" t="str">
        <f t="shared" si="116"/>
        <v>1 train date (May-Aug)</v>
      </c>
      <c r="S1224" s="29">
        <f t="shared" si="117"/>
        <v>0.97740808992841244</v>
      </c>
      <c r="T1224" s="29">
        <f t="shared" si="118"/>
        <v>6210.9643004426653</v>
      </c>
      <c r="U1224" s="2">
        <f t="shared" si="119"/>
        <v>9.4204941398773386E-3</v>
      </c>
    </row>
    <row r="1225" spans="1:21">
      <c r="A1225">
        <v>9652</v>
      </c>
      <c r="B1225" s="1">
        <v>45961</v>
      </c>
      <c r="C1225">
        <v>9</v>
      </c>
      <c r="D1225">
        <v>8</v>
      </c>
      <c r="E1225" t="s">
        <v>7</v>
      </c>
      <c r="F1225" s="3">
        <v>6158.4735659096978</v>
      </c>
      <c r="G1225" s="3">
        <v>6153</v>
      </c>
      <c r="H1225">
        <v>1</v>
      </c>
      <c r="I1225" s="3">
        <v>5.4735659096977543</v>
      </c>
      <c r="J1225" s="3">
        <v>5.4735659096977543</v>
      </c>
      <c r="K1225" s="2">
        <v>8.8957677713274097E-4</v>
      </c>
      <c r="L1225" s="6">
        <v>8.8957677713274097E-4</v>
      </c>
      <c r="M1225" t="s">
        <v>30</v>
      </c>
      <c r="N1225">
        <f>SUMIFS(Actuals!$F:$F,Actuals!$A:$A,$A1225,Actuals!$D:$D,$D1225,Actuals!$B:$B,EDATE($B1225,-12))</f>
        <v>7263</v>
      </c>
      <c r="O1225">
        <f>AVERAGE(SUMIFS(Actuals!$F:$F,Actuals!$A:$A,$A1225,Actuals!$D:$D,$D1225,Actuals!$B:$B,EOMONTH(DATE(2025,$C1225-1,1),0))/SUMIFS(Actuals!$F:$F,Actuals!$A:$A,$A1225,Actuals!$D:$D,$D1225,Actuals!$B:$B,EOMONTH(DATE(2024,$C1225-1,1),0)),
 SUMIFS(Actuals!$F:$F,Actuals!$A:$A,$A1225,Actuals!$D:$D,$D1225,Actuals!$B:$B,EOMONTH(DATE(2025,$C1225-2,1),0))/SUMIFS(Actuals!$F:$F,Actuals!$A:$A,$A1225,Actuals!$D:$D,$D1225,Actuals!$B:$B,EOMONTH(DATE(2024,$C1225-2,1),0)),
 SUMIFS(Actuals!$F:$F,Actuals!$A:$A,$A1225,Actuals!$D:$D,$D1225,Actuals!$B:$B,EOMONTH(DATE(2025,$C1225-3,1),0))/SUMIFS(Actuals!$F:$F,Actuals!$A:$A,$A1225,Actuals!$D:$D,$D1225,Actuals!$B:$B,EOMONTH(DATE(2024,$C1225-3,1),0))
)</f>
        <v>1.048936667868442</v>
      </c>
      <c r="P1225" s="29">
        <f t="shared" si="114"/>
        <v>7618.4270187284937</v>
      </c>
      <c r="Q1225" s="2">
        <f t="shared" si="115"/>
        <v>0.23816463818113015</v>
      </c>
      <c r="R1225" s="29" t="str">
        <f t="shared" si="116"/>
        <v>2 Test data (Sep-Nov)</v>
      </c>
      <c r="S1225" s="29">
        <f t="shared" si="117"/>
        <v>0.97740808992841244</v>
      </c>
      <c r="T1225" s="29">
        <f t="shared" si="118"/>
        <v>6019.3418849304171</v>
      </c>
      <c r="U1225" s="2">
        <f t="shared" si="119"/>
        <v>2.1722430533005509E-2</v>
      </c>
    </row>
    <row r="1226" spans="1:21">
      <c r="A1226">
        <v>9652</v>
      </c>
      <c r="B1226" s="1">
        <v>45961</v>
      </c>
      <c r="C1226">
        <v>10</v>
      </c>
      <c r="D1226">
        <v>8</v>
      </c>
      <c r="E1226" t="s">
        <v>7</v>
      </c>
      <c r="F1226" s="3">
        <v>6126</v>
      </c>
      <c r="G1226" s="3">
        <v>6153</v>
      </c>
      <c r="H1226">
        <v>0</v>
      </c>
      <c r="I1226" s="3">
        <v>-27</v>
      </c>
      <c r="J1226" s="3">
        <v>27</v>
      </c>
      <c r="K1226" s="2">
        <v>4.3881033642125802E-3</v>
      </c>
      <c r="L1226" s="6">
        <v>-4.3881033642125802E-3</v>
      </c>
      <c r="M1226" t="s">
        <v>30</v>
      </c>
      <c r="N1226">
        <f>SUMIFS(Actuals!$F:$F,Actuals!$A:$A,$A1226,Actuals!$D:$D,$D1226,Actuals!$B:$B,EDATE($B1226,-12))</f>
        <v>7263</v>
      </c>
      <c r="O1226">
        <f>AVERAGE(SUMIFS(Actuals!$F:$F,Actuals!$A:$A,$A1226,Actuals!$D:$D,$D1226,Actuals!$B:$B,EOMONTH(DATE(2025,$C1226-1,1),0))/SUMIFS(Actuals!$F:$F,Actuals!$A:$A,$A1226,Actuals!$D:$D,$D1226,Actuals!$B:$B,EOMONTH(DATE(2024,$C1226-1,1),0)),
 SUMIFS(Actuals!$F:$F,Actuals!$A:$A,$A1226,Actuals!$D:$D,$D1226,Actuals!$B:$B,EOMONTH(DATE(2025,$C1226-2,1),0))/SUMIFS(Actuals!$F:$F,Actuals!$A:$A,$A1226,Actuals!$D:$D,$D1226,Actuals!$B:$B,EOMONTH(DATE(2024,$C1226-2,1),0)),
 SUMIFS(Actuals!$F:$F,Actuals!$A:$A,$A1226,Actuals!$D:$D,$D1226,Actuals!$B:$B,EOMONTH(DATE(2025,$C1226-3,1),0))/SUMIFS(Actuals!$F:$F,Actuals!$A:$A,$A1226,Actuals!$D:$D,$D1226,Actuals!$B:$B,EOMONTH(DATE(2024,$C1226-3,1),0))
)</f>
        <v>0.87435922497500018</v>
      </c>
      <c r="P1226" s="29">
        <f t="shared" si="114"/>
        <v>6350.4710509934266</v>
      </c>
      <c r="Q1226" s="2">
        <f t="shared" si="115"/>
        <v>3.2093458636994414E-2</v>
      </c>
      <c r="R1226" s="29" t="str">
        <f t="shared" si="116"/>
        <v>2 Test data (Sep-Nov)</v>
      </c>
      <c r="S1226" s="29">
        <f t="shared" si="117"/>
        <v>0.97740808992841244</v>
      </c>
      <c r="T1226" s="29">
        <f t="shared" si="118"/>
        <v>5987.601958901455</v>
      </c>
      <c r="U1226" s="2">
        <f t="shared" si="119"/>
        <v>2.6880877799210959E-2</v>
      </c>
    </row>
    <row r="1227" spans="1:21">
      <c r="A1227">
        <v>9652</v>
      </c>
      <c r="B1227" s="1">
        <v>45991</v>
      </c>
      <c r="C1227">
        <v>5</v>
      </c>
      <c r="D1227">
        <v>8</v>
      </c>
      <c r="E1227" t="s">
        <v>7</v>
      </c>
      <c r="F1227" s="3">
        <v>4997.8320295739995</v>
      </c>
      <c r="G1227" s="3">
        <v>5508</v>
      </c>
      <c r="H1227">
        <v>6</v>
      </c>
      <c r="I1227" s="3">
        <v>-510.16797042600047</v>
      </c>
      <c r="J1227" s="3">
        <v>510.16797042600047</v>
      </c>
      <c r="K1227" s="2">
        <v>9.2623088312636201E-2</v>
      </c>
      <c r="L1227" s="6">
        <v>-9.2623088312636201E-2</v>
      </c>
      <c r="M1227" t="s">
        <v>30</v>
      </c>
      <c r="N1227">
        <f>SUMIFS(Actuals!$F:$F,Actuals!$A:$A,$A1227,Actuals!$D:$D,$D1227,Actuals!$B:$B,EDATE($B1227,-12))</f>
        <v>3456</v>
      </c>
      <c r="O1227">
        <f>AVERAGE(SUMIFS(Actuals!$F:$F,Actuals!$A:$A,$A1227,Actuals!$D:$D,$D1227,Actuals!$B:$B,EOMONTH(DATE(2025,$C1227-1,1),0))/SUMIFS(Actuals!$F:$F,Actuals!$A:$A,$A1227,Actuals!$D:$D,$D1227,Actuals!$B:$B,EOMONTH(DATE(2024,$C1227-1,1),0)),
 SUMIFS(Actuals!$F:$F,Actuals!$A:$A,$A1227,Actuals!$D:$D,$D1227,Actuals!$B:$B,EOMONTH(DATE(2025,$C1227-2,1),0))/SUMIFS(Actuals!$F:$F,Actuals!$A:$A,$A1227,Actuals!$D:$D,$D1227,Actuals!$B:$B,EOMONTH(DATE(2024,$C1227-2,1),0)),
 SUMIFS(Actuals!$F:$F,Actuals!$A:$A,$A1227,Actuals!$D:$D,$D1227,Actuals!$B:$B,EOMONTH(DATE(2025,$C1227-3,1),0))/SUMIFS(Actuals!$F:$F,Actuals!$A:$A,$A1227,Actuals!$D:$D,$D1227,Actuals!$B:$B,EOMONTH(DATE(2024,$C1227-3,1),0))
)</f>
        <v>1.6176301006867473</v>
      </c>
      <c r="P1227" s="29">
        <f t="shared" si="114"/>
        <v>5590.5296279733984</v>
      </c>
      <c r="Q1227" s="2">
        <f t="shared" si="115"/>
        <v>1.4983592587762967E-2</v>
      </c>
      <c r="R1227" s="29" t="str">
        <f t="shared" si="116"/>
        <v>1 train date (May-Aug)</v>
      </c>
      <c r="S1227" s="29">
        <f t="shared" si="117"/>
        <v>0.97740808992841244</v>
      </c>
      <c r="T1227" s="29">
        <f t="shared" si="118"/>
        <v>4884.9214578089641</v>
      </c>
      <c r="U1227" s="2">
        <f t="shared" si="119"/>
        <v>0.11312246590251197</v>
      </c>
    </row>
    <row r="1228" spans="1:21">
      <c r="A1228">
        <v>9652</v>
      </c>
      <c r="B1228" s="1">
        <v>45991</v>
      </c>
      <c r="C1228">
        <v>6</v>
      </c>
      <c r="D1228">
        <v>8</v>
      </c>
      <c r="E1228" t="s">
        <v>7</v>
      </c>
      <c r="F1228" s="3">
        <v>5423.5247807999995</v>
      </c>
      <c r="G1228" s="3">
        <v>5508</v>
      </c>
      <c r="H1228">
        <v>5</v>
      </c>
      <c r="I1228" s="3">
        <v>-84.475219200000538</v>
      </c>
      <c r="J1228" s="3">
        <v>84.475219200000538</v>
      </c>
      <c r="K1228" s="2">
        <v>1.53368226579522E-2</v>
      </c>
      <c r="L1228" s="6">
        <v>-1.53368226579522E-2</v>
      </c>
      <c r="M1228" t="s">
        <v>30</v>
      </c>
      <c r="N1228">
        <f>SUMIFS(Actuals!$F:$F,Actuals!$A:$A,$A1228,Actuals!$D:$D,$D1228,Actuals!$B:$B,EDATE($B1228,-12))</f>
        <v>3456</v>
      </c>
      <c r="O1228">
        <f>AVERAGE(SUMIFS(Actuals!$F:$F,Actuals!$A:$A,$A1228,Actuals!$D:$D,$D1228,Actuals!$B:$B,EOMONTH(DATE(2025,$C1228-1,1),0))/SUMIFS(Actuals!$F:$F,Actuals!$A:$A,$A1228,Actuals!$D:$D,$D1228,Actuals!$B:$B,EOMONTH(DATE(2024,$C1228-1,1),0)),
 SUMIFS(Actuals!$F:$F,Actuals!$A:$A,$A1228,Actuals!$D:$D,$D1228,Actuals!$B:$B,EOMONTH(DATE(2025,$C1228-2,1),0))/SUMIFS(Actuals!$F:$F,Actuals!$A:$A,$A1228,Actuals!$D:$D,$D1228,Actuals!$B:$B,EOMONTH(DATE(2024,$C1228-2,1),0)),
 SUMIFS(Actuals!$F:$F,Actuals!$A:$A,$A1228,Actuals!$D:$D,$D1228,Actuals!$B:$B,EOMONTH(DATE(2025,$C1228-3,1),0))/SUMIFS(Actuals!$F:$F,Actuals!$A:$A,$A1228,Actuals!$D:$D,$D1228,Actuals!$B:$B,EOMONTH(DATE(2024,$C1228-3,1),0))
)</f>
        <v>1.8738087100645895</v>
      </c>
      <c r="P1228" s="29">
        <f t="shared" si="114"/>
        <v>6475.882901983221</v>
      </c>
      <c r="Q1228" s="2">
        <f t="shared" si="115"/>
        <v>0.17572311219738943</v>
      </c>
      <c r="R1228" s="29" t="str">
        <f t="shared" si="116"/>
        <v>1 train date (May-Aug)</v>
      </c>
      <c r="S1228" s="29">
        <f t="shared" si="117"/>
        <v>0.97740808992841244</v>
      </c>
      <c r="T1228" s="29">
        <f t="shared" si="118"/>
        <v>5300.9969966811395</v>
      </c>
      <c r="U1228" s="2">
        <f t="shared" si="119"/>
        <v>3.7582244611267329E-2</v>
      </c>
    </row>
    <row r="1229" spans="1:21">
      <c r="A1229">
        <v>9652</v>
      </c>
      <c r="B1229" s="1">
        <v>45991</v>
      </c>
      <c r="C1229">
        <v>7</v>
      </c>
      <c r="D1229">
        <v>8</v>
      </c>
      <c r="E1229" t="s">
        <v>7</v>
      </c>
      <c r="F1229" s="3">
        <v>5251.2383094843863</v>
      </c>
      <c r="G1229" s="3">
        <v>5508</v>
      </c>
      <c r="H1229">
        <v>4</v>
      </c>
      <c r="I1229" s="3">
        <v>-256.76169051561374</v>
      </c>
      <c r="J1229" s="3">
        <v>256.76169051561374</v>
      </c>
      <c r="K1229" s="2">
        <v>4.6616138437838399E-2</v>
      </c>
      <c r="L1229" s="6">
        <v>-4.6616138437838399E-2</v>
      </c>
      <c r="M1229" t="s">
        <v>30</v>
      </c>
      <c r="N1229">
        <f>SUMIFS(Actuals!$F:$F,Actuals!$A:$A,$A1229,Actuals!$D:$D,$D1229,Actuals!$B:$B,EDATE($B1229,-12))</f>
        <v>3456</v>
      </c>
      <c r="O1229">
        <f>AVERAGE(SUMIFS(Actuals!$F:$F,Actuals!$A:$A,$A1229,Actuals!$D:$D,$D1229,Actuals!$B:$B,EOMONTH(DATE(2025,$C1229-1,1),0))/SUMIFS(Actuals!$F:$F,Actuals!$A:$A,$A1229,Actuals!$D:$D,$D1229,Actuals!$B:$B,EOMONTH(DATE(2024,$C1229-1,1),0)),
 SUMIFS(Actuals!$F:$F,Actuals!$A:$A,$A1229,Actuals!$D:$D,$D1229,Actuals!$B:$B,EOMONTH(DATE(2025,$C1229-2,1),0))/SUMIFS(Actuals!$F:$F,Actuals!$A:$A,$A1229,Actuals!$D:$D,$D1229,Actuals!$B:$B,EOMONTH(DATE(2024,$C1229-2,1),0)),
 SUMIFS(Actuals!$F:$F,Actuals!$A:$A,$A1229,Actuals!$D:$D,$D1229,Actuals!$B:$B,EOMONTH(DATE(2025,$C1229-3,1),0))/SUMIFS(Actuals!$F:$F,Actuals!$A:$A,$A1229,Actuals!$D:$D,$D1229,Actuals!$B:$B,EOMONTH(DATE(2024,$C1229-3,1),0))
)</f>
        <v>1.57315192957622</v>
      </c>
      <c r="P1229" s="29">
        <f t="shared" si="114"/>
        <v>5436.8130686154163</v>
      </c>
      <c r="Q1229" s="2">
        <f t="shared" si="115"/>
        <v>1.2924279481587447E-2</v>
      </c>
      <c r="R1229" s="29" t="str">
        <f t="shared" si="116"/>
        <v>1 train date (May-Aug)</v>
      </c>
      <c r="S1229" s="29">
        <f t="shared" si="117"/>
        <v>0.97740808992841244</v>
      </c>
      <c r="T1229" s="29">
        <f t="shared" si="118"/>
        <v>5132.6028058320398</v>
      </c>
      <c r="U1229" s="2">
        <f t="shared" si="119"/>
        <v>6.8154900901953544E-2</v>
      </c>
    </row>
    <row r="1230" spans="1:21">
      <c r="A1230">
        <v>9652</v>
      </c>
      <c r="B1230" s="1">
        <v>45991</v>
      </c>
      <c r="C1230">
        <v>8</v>
      </c>
      <c r="D1230">
        <v>8</v>
      </c>
      <c r="E1230" t="s">
        <v>7</v>
      </c>
      <c r="F1230" s="3">
        <v>6400.7664862271122</v>
      </c>
      <c r="G1230" s="3">
        <v>5508</v>
      </c>
      <c r="H1230">
        <v>3</v>
      </c>
      <c r="I1230" s="3">
        <v>892.76648622711218</v>
      </c>
      <c r="J1230" s="3">
        <v>892.76648622711218</v>
      </c>
      <c r="K1230" s="2">
        <v>0.16208541870499499</v>
      </c>
      <c r="L1230" s="6">
        <v>0.16208541870499499</v>
      </c>
      <c r="M1230" t="s">
        <v>30</v>
      </c>
      <c r="N1230">
        <f>SUMIFS(Actuals!$F:$F,Actuals!$A:$A,$A1230,Actuals!$D:$D,$D1230,Actuals!$B:$B,EDATE($B1230,-12))</f>
        <v>3456</v>
      </c>
      <c r="O1230">
        <f>AVERAGE(SUMIFS(Actuals!$F:$F,Actuals!$A:$A,$A1230,Actuals!$D:$D,$D1230,Actuals!$B:$B,EOMONTH(DATE(2025,$C1230-1,1),0))/SUMIFS(Actuals!$F:$F,Actuals!$A:$A,$A1230,Actuals!$D:$D,$D1230,Actuals!$B:$B,EOMONTH(DATE(2024,$C1230-1,1),0)),
 SUMIFS(Actuals!$F:$F,Actuals!$A:$A,$A1230,Actuals!$D:$D,$D1230,Actuals!$B:$B,EOMONTH(DATE(2025,$C1230-2,1),0))/SUMIFS(Actuals!$F:$F,Actuals!$A:$A,$A1230,Actuals!$D:$D,$D1230,Actuals!$B:$B,EOMONTH(DATE(2024,$C1230-2,1),0)),
 SUMIFS(Actuals!$F:$F,Actuals!$A:$A,$A1230,Actuals!$D:$D,$D1230,Actuals!$B:$B,EOMONTH(DATE(2025,$C1230-3,1),0))/SUMIFS(Actuals!$F:$F,Actuals!$A:$A,$A1230,Actuals!$D:$D,$D1230,Actuals!$B:$B,EOMONTH(DATE(2024,$C1230-3,1),0))
)</f>
        <v>1.3269162540156498</v>
      </c>
      <c r="P1230" s="29">
        <f t="shared" si="114"/>
        <v>4585.8225738780857</v>
      </c>
      <c r="Q1230" s="2">
        <f t="shared" si="115"/>
        <v>0.16742509551959228</v>
      </c>
      <c r="R1230" s="29" t="str">
        <f t="shared" si="116"/>
        <v>1 train date (May-Aug)</v>
      </c>
      <c r="S1230" s="29">
        <f t="shared" si="117"/>
        <v>0.97740808992841244</v>
      </c>
      <c r="T1230" s="29">
        <f t="shared" si="118"/>
        <v>6256.1609453810379</v>
      </c>
      <c r="U1230" s="2">
        <f t="shared" si="119"/>
        <v>0.13583168943010854</v>
      </c>
    </row>
    <row r="1231" spans="1:21">
      <c r="A1231">
        <v>9652</v>
      </c>
      <c r="B1231" s="1">
        <v>45991</v>
      </c>
      <c r="C1231">
        <v>9</v>
      </c>
      <c r="D1231">
        <v>8</v>
      </c>
      <c r="E1231" t="s">
        <v>7</v>
      </c>
      <c r="F1231" s="3">
        <v>6202.5410413401987</v>
      </c>
      <c r="G1231" s="3">
        <v>5508</v>
      </c>
      <c r="H1231">
        <v>2</v>
      </c>
      <c r="I1231" s="3">
        <v>694.54104134019872</v>
      </c>
      <c r="J1231" s="3">
        <v>694.54104134019872</v>
      </c>
      <c r="K1231" s="2">
        <v>0.126096775842447</v>
      </c>
      <c r="L1231" s="6">
        <v>0.126096775842447</v>
      </c>
      <c r="M1231" t="s">
        <v>30</v>
      </c>
      <c r="N1231">
        <f>SUMIFS(Actuals!$F:$F,Actuals!$A:$A,$A1231,Actuals!$D:$D,$D1231,Actuals!$B:$B,EDATE($B1231,-12))</f>
        <v>3456</v>
      </c>
      <c r="O1231">
        <f>AVERAGE(SUMIFS(Actuals!$F:$F,Actuals!$A:$A,$A1231,Actuals!$D:$D,$D1231,Actuals!$B:$B,EOMONTH(DATE(2025,$C1231-1,1),0))/SUMIFS(Actuals!$F:$F,Actuals!$A:$A,$A1231,Actuals!$D:$D,$D1231,Actuals!$B:$B,EOMONTH(DATE(2024,$C1231-1,1),0)),
 SUMIFS(Actuals!$F:$F,Actuals!$A:$A,$A1231,Actuals!$D:$D,$D1231,Actuals!$B:$B,EOMONTH(DATE(2025,$C1231-2,1),0))/SUMIFS(Actuals!$F:$F,Actuals!$A:$A,$A1231,Actuals!$D:$D,$D1231,Actuals!$B:$B,EOMONTH(DATE(2024,$C1231-2,1),0)),
 SUMIFS(Actuals!$F:$F,Actuals!$A:$A,$A1231,Actuals!$D:$D,$D1231,Actuals!$B:$B,EOMONTH(DATE(2025,$C1231-3,1),0))/SUMIFS(Actuals!$F:$F,Actuals!$A:$A,$A1231,Actuals!$D:$D,$D1231,Actuals!$B:$B,EOMONTH(DATE(2024,$C1231-3,1),0))
)</f>
        <v>1.048936667868442</v>
      </c>
      <c r="P1231" s="29">
        <f t="shared" si="114"/>
        <v>3625.1251241533355</v>
      </c>
      <c r="Q1231" s="2">
        <f t="shared" si="115"/>
        <v>0.34184365937666383</v>
      </c>
      <c r="R1231" s="29" t="str">
        <f t="shared" si="116"/>
        <v>2 Test data (Sep-Nov)</v>
      </c>
      <c r="S1231" s="29">
        <f t="shared" si="117"/>
        <v>0.97740808992841244</v>
      </c>
      <c r="T1231" s="29">
        <f t="shared" si="118"/>
        <v>6062.4137919189097</v>
      </c>
      <c r="U1231" s="2">
        <f t="shared" si="119"/>
        <v>0.10065609875070983</v>
      </c>
    </row>
    <row r="1232" spans="1:21">
      <c r="A1232">
        <v>9652</v>
      </c>
      <c r="B1232" s="1">
        <v>45991</v>
      </c>
      <c r="C1232">
        <v>10</v>
      </c>
      <c r="D1232">
        <v>8</v>
      </c>
      <c r="E1232" t="s">
        <v>7</v>
      </c>
      <c r="F1232" s="3">
        <v>6126</v>
      </c>
      <c r="G1232" s="3">
        <v>5508</v>
      </c>
      <c r="H1232">
        <v>1</v>
      </c>
      <c r="I1232" s="3">
        <v>618</v>
      </c>
      <c r="J1232" s="3">
        <v>618</v>
      </c>
      <c r="K1232" s="2">
        <v>0.112200435729847</v>
      </c>
      <c r="L1232" s="6">
        <v>0.112200435729847</v>
      </c>
      <c r="M1232" t="s">
        <v>30</v>
      </c>
      <c r="N1232">
        <f>SUMIFS(Actuals!$F:$F,Actuals!$A:$A,$A1232,Actuals!$D:$D,$D1232,Actuals!$B:$B,EDATE($B1232,-12))</f>
        <v>3456</v>
      </c>
      <c r="O1232">
        <f>AVERAGE(SUMIFS(Actuals!$F:$F,Actuals!$A:$A,$A1232,Actuals!$D:$D,$D1232,Actuals!$B:$B,EOMONTH(DATE(2025,$C1232-1,1),0))/SUMIFS(Actuals!$F:$F,Actuals!$A:$A,$A1232,Actuals!$D:$D,$D1232,Actuals!$B:$B,EOMONTH(DATE(2024,$C1232-1,1),0)),
 SUMIFS(Actuals!$F:$F,Actuals!$A:$A,$A1232,Actuals!$D:$D,$D1232,Actuals!$B:$B,EOMONTH(DATE(2025,$C1232-2,1),0))/SUMIFS(Actuals!$F:$F,Actuals!$A:$A,$A1232,Actuals!$D:$D,$D1232,Actuals!$B:$B,EOMONTH(DATE(2024,$C1232-2,1),0)),
 SUMIFS(Actuals!$F:$F,Actuals!$A:$A,$A1232,Actuals!$D:$D,$D1232,Actuals!$B:$B,EOMONTH(DATE(2025,$C1232-3,1),0))/SUMIFS(Actuals!$F:$F,Actuals!$A:$A,$A1232,Actuals!$D:$D,$D1232,Actuals!$B:$B,EOMONTH(DATE(2024,$C1232-3,1),0))
)</f>
        <v>0.87435922497500018</v>
      </c>
      <c r="P1232" s="29">
        <f t="shared" si="114"/>
        <v>3021.7854815136006</v>
      </c>
      <c r="Q1232" s="2">
        <f t="shared" si="115"/>
        <v>0.4513824470745097</v>
      </c>
      <c r="R1232" s="29" t="str">
        <f t="shared" si="116"/>
        <v>2 Test data (Sep-Nov)</v>
      </c>
      <c r="S1232" s="29">
        <f t="shared" si="117"/>
        <v>0.97740808992841244</v>
      </c>
      <c r="T1232" s="29">
        <f t="shared" si="118"/>
        <v>5987.601958901455</v>
      </c>
      <c r="U1232" s="2">
        <f t="shared" si="119"/>
        <v>8.7073703504258346E-2</v>
      </c>
    </row>
    <row r="1233" spans="1:21">
      <c r="A1233">
        <v>9652</v>
      </c>
      <c r="B1233" s="1">
        <v>45991</v>
      </c>
      <c r="C1233">
        <v>11</v>
      </c>
      <c r="D1233">
        <v>8</v>
      </c>
      <c r="E1233" t="s">
        <v>7</v>
      </c>
      <c r="F1233" s="3">
        <v>6203.9354889140723</v>
      </c>
      <c r="G1233" s="3">
        <v>5508</v>
      </c>
      <c r="H1233">
        <v>0</v>
      </c>
      <c r="I1233" s="3">
        <v>695.93548891407227</v>
      </c>
      <c r="J1233" s="3">
        <v>695.93548891407227</v>
      </c>
      <c r="K1233" s="2">
        <v>0.12634994352107301</v>
      </c>
      <c r="L1233" s="6">
        <v>0.12634994352107301</v>
      </c>
      <c r="M1233" t="s">
        <v>30</v>
      </c>
      <c r="N1233">
        <f>SUMIFS(Actuals!$F:$F,Actuals!$A:$A,$A1233,Actuals!$D:$D,$D1233,Actuals!$B:$B,EDATE($B1233,-12))</f>
        <v>3456</v>
      </c>
      <c r="O1233">
        <f>AVERAGE(SUMIFS(Actuals!$F:$F,Actuals!$A:$A,$A1233,Actuals!$D:$D,$D1233,Actuals!$B:$B,EOMONTH(DATE(2025,$C1233-1,1),0))/SUMIFS(Actuals!$F:$F,Actuals!$A:$A,$A1233,Actuals!$D:$D,$D1233,Actuals!$B:$B,EOMONTH(DATE(2024,$C1233-1,1),0)),
 SUMIFS(Actuals!$F:$F,Actuals!$A:$A,$A1233,Actuals!$D:$D,$D1233,Actuals!$B:$B,EOMONTH(DATE(2025,$C1233-2,1),0))/SUMIFS(Actuals!$F:$F,Actuals!$A:$A,$A1233,Actuals!$D:$D,$D1233,Actuals!$B:$B,EOMONTH(DATE(2024,$C1233-2,1),0)),
 SUMIFS(Actuals!$F:$F,Actuals!$A:$A,$A1233,Actuals!$D:$D,$D1233,Actuals!$B:$B,EOMONTH(DATE(2025,$C1233-3,1),0))/SUMIFS(Actuals!$F:$F,Actuals!$A:$A,$A1233,Actuals!$D:$D,$D1233,Actuals!$B:$B,EOMONTH(DATE(2024,$C1233-3,1),0))
)</f>
        <v>0.81015508792723223</v>
      </c>
      <c r="P1233" s="29">
        <f t="shared" si="114"/>
        <v>2799.8959838765145</v>
      </c>
      <c r="Q1233" s="2">
        <f t="shared" si="115"/>
        <v>0.49166739581036412</v>
      </c>
      <c r="R1233" s="29" t="str">
        <f t="shared" si="116"/>
        <v>2 Test data (Sep-Nov)</v>
      </c>
      <c r="S1233" s="29">
        <f t="shared" si="117"/>
        <v>0.97740808992841244</v>
      </c>
      <c r="T1233" s="29">
        <f t="shared" si="118"/>
        <v>6063.7767362585946</v>
      </c>
      <c r="U1233" s="2">
        <f t="shared" si="119"/>
        <v>0.10090354688790752</v>
      </c>
    </row>
    <row r="1234" spans="1:21">
      <c r="A1234">
        <v>9656</v>
      </c>
      <c r="B1234" s="1">
        <v>45808</v>
      </c>
      <c r="C1234">
        <v>5</v>
      </c>
      <c r="D1234">
        <v>8</v>
      </c>
      <c r="E1234" t="s">
        <v>7</v>
      </c>
      <c r="F1234" s="3">
        <v>405554.87854400865</v>
      </c>
      <c r="G1234" s="3">
        <v>400479</v>
      </c>
      <c r="H1234">
        <v>0</v>
      </c>
      <c r="I1234" s="3">
        <v>5075.8785440086504</v>
      </c>
      <c r="J1234" s="3">
        <v>5075.8785440086504</v>
      </c>
      <c r="K1234" s="2">
        <v>1.26745186239694E-2</v>
      </c>
      <c r="L1234" s="6">
        <v>1.26745186239694E-2</v>
      </c>
      <c r="M1234" t="s">
        <v>32</v>
      </c>
      <c r="N1234">
        <f>SUMIFS(Actuals!$F:$F,Actuals!$A:$A,$A1234,Actuals!$D:$D,$D1234,Actuals!$B:$B,EDATE($B1234,-12))</f>
        <v>427146</v>
      </c>
      <c r="O1234">
        <f>AVERAGE(SUMIFS(Actuals!$F:$F,Actuals!$A:$A,$A1234,Actuals!$D:$D,$D1234,Actuals!$B:$B,EOMONTH(DATE(2025,$C1234-1,1),0))/SUMIFS(Actuals!$F:$F,Actuals!$A:$A,$A1234,Actuals!$D:$D,$D1234,Actuals!$B:$B,EOMONTH(DATE(2024,$C1234-1,1),0)),
 SUMIFS(Actuals!$F:$F,Actuals!$A:$A,$A1234,Actuals!$D:$D,$D1234,Actuals!$B:$B,EOMONTH(DATE(2025,$C1234-2,1),0))/SUMIFS(Actuals!$F:$F,Actuals!$A:$A,$A1234,Actuals!$D:$D,$D1234,Actuals!$B:$B,EOMONTH(DATE(2024,$C1234-2,1),0)),
 SUMIFS(Actuals!$F:$F,Actuals!$A:$A,$A1234,Actuals!$D:$D,$D1234,Actuals!$B:$B,EOMONTH(DATE(2025,$C1234-3,1),0))/SUMIFS(Actuals!$F:$F,Actuals!$A:$A,$A1234,Actuals!$D:$D,$D1234,Actuals!$B:$B,EOMONTH(DATE(2024,$C1234-3,1),0))
)</f>
        <v>1.034595761808988</v>
      </c>
      <c r="P1234" s="29">
        <f t="shared" si="114"/>
        <v>441923.44127366203</v>
      </c>
      <c r="Q1234" s="2">
        <f t="shared" si="115"/>
        <v>0.10348717728935107</v>
      </c>
      <c r="R1234" s="29" t="str">
        <f t="shared" si="116"/>
        <v>1 train date (May-Aug)</v>
      </c>
      <c r="S1234" s="29">
        <f t="shared" si="117"/>
        <v>1.0196167866584092</v>
      </c>
      <c r="T1234" s="29">
        <f t="shared" si="118"/>
        <v>413510.56207468349</v>
      </c>
      <c r="U1234" s="2">
        <f t="shared" si="119"/>
        <v>3.2539938610222981E-2</v>
      </c>
    </row>
    <row r="1235" spans="1:21">
      <c r="A1235">
        <v>9656</v>
      </c>
      <c r="B1235" s="1">
        <v>45838</v>
      </c>
      <c r="C1235">
        <v>5</v>
      </c>
      <c r="D1235">
        <v>8</v>
      </c>
      <c r="E1235" t="s">
        <v>7</v>
      </c>
      <c r="F1235" s="3">
        <v>435000</v>
      </c>
      <c r="G1235" s="3">
        <v>403830</v>
      </c>
      <c r="H1235">
        <v>1</v>
      </c>
      <c r="I1235" s="3">
        <v>31170</v>
      </c>
      <c r="J1235" s="3">
        <v>31170</v>
      </c>
      <c r="K1235" s="2">
        <v>7.7185944580640403E-2</v>
      </c>
      <c r="L1235" s="6">
        <v>7.7185944580640403E-2</v>
      </c>
      <c r="M1235" t="s">
        <v>32</v>
      </c>
      <c r="N1235">
        <f>SUMIFS(Actuals!$F:$F,Actuals!$A:$A,$A1235,Actuals!$D:$D,$D1235,Actuals!$B:$B,EDATE($B1235,-12))</f>
        <v>426576</v>
      </c>
      <c r="O1235">
        <f>AVERAGE(SUMIFS(Actuals!$F:$F,Actuals!$A:$A,$A1235,Actuals!$D:$D,$D1235,Actuals!$B:$B,EOMONTH(DATE(2025,$C1235-1,1),0))/SUMIFS(Actuals!$F:$F,Actuals!$A:$A,$A1235,Actuals!$D:$D,$D1235,Actuals!$B:$B,EOMONTH(DATE(2024,$C1235-1,1),0)),
 SUMIFS(Actuals!$F:$F,Actuals!$A:$A,$A1235,Actuals!$D:$D,$D1235,Actuals!$B:$B,EOMONTH(DATE(2025,$C1235-2,1),0))/SUMIFS(Actuals!$F:$F,Actuals!$A:$A,$A1235,Actuals!$D:$D,$D1235,Actuals!$B:$B,EOMONTH(DATE(2024,$C1235-2,1),0)),
 SUMIFS(Actuals!$F:$F,Actuals!$A:$A,$A1235,Actuals!$D:$D,$D1235,Actuals!$B:$B,EOMONTH(DATE(2025,$C1235-3,1),0))/SUMIFS(Actuals!$F:$F,Actuals!$A:$A,$A1235,Actuals!$D:$D,$D1235,Actuals!$B:$B,EOMONTH(DATE(2024,$C1235-3,1),0))
)</f>
        <v>1.034595761808988</v>
      </c>
      <c r="P1235" s="29">
        <f t="shared" si="114"/>
        <v>441333.72168943088</v>
      </c>
      <c r="Q1235" s="2">
        <f t="shared" si="115"/>
        <v>9.2870073271997824E-2</v>
      </c>
      <c r="R1235" s="29" t="str">
        <f t="shared" si="116"/>
        <v>1 train date (May-Aug)</v>
      </c>
      <c r="S1235" s="29">
        <f t="shared" si="117"/>
        <v>1.0196167866584092</v>
      </c>
      <c r="T1235" s="29">
        <f t="shared" si="118"/>
        <v>443533.30219640798</v>
      </c>
      <c r="U1235" s="2">
        <f t="shared" si="119"/>
        <v>9.8316871446915741E-2</v>
      </c>
    </row>
    <row r="1236" spans="1:21">
      <c r="A1236">
        <v>9656</v>
      </c>
      <c r="B1236" s="1">
        <v>45838</v>
      </c>
      <c r="C1236">
        <v>6</v>
      </c>
      <c r="D1236">
        <v>8</v>
      </c>
      <c r="E1236" t="s">
        <v>7</v>
      </c>
      <c r="F1236" s="3">
        <v>435000</v>
      </c>
      <c r="G1236" s="3">
        <v>403830</v>
      </c>
      <c r="H1236">
        <v>0</v>
      </c>
      <c r="I1236" s="3">
        <v>31170</v>
      </c>
      <c r="J1236" s="3">
        <v>31170</v>
      </c>
      <c r="K1236" s="2">
        <v>7.7185944580640403E-2</v>
      </c>
      <c r="L1236" s="6">
        <v>7.7185944580640403E-2</v>
      </c>
      <c r="M1236" t="s">
        <v>32</v>
      </c>
      <c r="N1236">
        <f>SUMIFS(Actuals!$F:$F,Actuals!$A:$A,$A1236,Actuals!$D:$D,$D1236,Actuals!$B:$B,EDATE($B1236,-12))</f>
        <v>426576</v>
      </c>
      <c r="O1236">
        <f>AVERAGE(SUMIFS(Actuals!$F:$F,Actuals!$A:$A,$A1236,Actuals!$D:$D,$D1236,Actuals!$B:$B,EOMONTH(DATE(2025,$C1236-1,1),0))/SUMIFS(Actuals!$F:$F,Actuals!$A:$A,$A1236,Actuals!$D:$D,$D1236,Actuals!$B:$B,EOMONTH(DATE(2024,$C1236-1,1),0)),
 SUMIFS(Actuals!$F:$F,Actuals!$A:$A,$A1236,Actuals!$D:$D,$D1236,Actuals!$B:$B,EOMONTH(DATE(2025,$C1236-2,1),0))/SUMIFS(Actuals!$F:$F,Actuals!$A:$A,$A1236,Actuals!$D:$D,$D1236,Actuals!$B:$B,EOMONTH(DATE(2024,$C1236-2,1),0)),
 SUMIFS(Actuals!$F:$F,Actuals!$A:$A,$A1236,Actuals!$D:$D,$D1236,Actuals!$B:$B,EOMONTH(DATE(2025,$C1236-3,1),0))/SUMIFS(Actuals!$F:$F,Actuals!$A:$A,$A1236,Actuals!$D:$D,$D1236,Actuals!$B:$B,EOMONTH(DATE(2024,$C1236-3,1),0))
)</f>
        <v>1.0243075996044109</v>
      </c>
      <c r="P1236" s="29">
        <f t="shared" si="114"/>
        <v>436945.03860885114</v>
      </c>
      <c r="Q1236" s="2">
        <f t="shared" si="115"/>
        <v>8.2002423318849868E-2</v>
      </c>
      <c r="R1236" s="29" t="str">
        <f t="shared" si="116"/>
        <v>1 train date (May-Aug)</v>
      </c>
      <c r="S1236" s="29">
        <f t="shared" si="117"/>
        <v>1.0196167866584092</v>
      </c>
      <c r="T1236" s="29">
        <f t="shared" si="118"/>
        <v>443533.30219640798</v>
      </c>
      <c r="U1236" s="2">
        <f t="shared" si="119"/>
        <v>9.8316871446915741E-2</v>
      </c>
    </row>
    <row r="1237" spans="1:21">
      <c r="A1237">
        <v>9656</v>
      </c>
      <c r="B1237" s="1">
        <v>45869</v>
      </c>
      <c r="C1237">
        <v>5</v>
      </c>
      <c r="D1237">
        <v>8</v>
      </c>
      <c r="E1237" t="s">
        <v>7</v>
      </c>
      <c r="F1237" s="3">
        <v>429000</v>
      </c>
      <c r="G1237" s="3">
        <v>498594</v>
      </c>
      <c r="H1237">
        <v>2</v>
      </c>
      <c r="I1237" s="3">
        <v>-69594</v>
      </c>
      <c r="J1237" s="3">
        <v>69594</v>
      </c>
      <c r="K1237" s="2">
        <v>0.13958050036703201</v>
      </c>
      <c r="L1237" s="6">
        <v>-0.13958050036703201</v>
      </c>
      <c r="M1237" t="s">
        <v>32</v>
      </c>
      <c r="N1237">
        <f>SUMIFS(Actuals!$F:$F,Actuals!$A:$A,$A1237,Actuals!$D:$D,$D1237,Actuals!$B:$B,EDATE($B1237,-12))</f>
        <v>401742</v>
      </c>
      <c r="O1237">
        <f>AVERAGE(SUMIFS(Actuals!$F:$F,Actuals!$A:$A,$A1237,Actuals!$D:$D,$D1237,Actuals!$B:$B,EOMONTH(DATE(2025,$C1237-1,1),0))/SUMIFS(Actuals!$F:$F,Actuals!$A:$A,$A1237,Actuals!$D:$D,$D1237,Actuals!$B:$B,EOMONTH(DATE(2024,$C1237-1,1),0)),
 SUMIFS(Actuals!$F:$F,Actuals!$A:$A,$A1237,Actuals!$D:$D,$D1237,Actuals!$B:$B,EOMONTH(DATE(2025,$C1237-2,1),0))/SUMIFS(Actuals!$F:$F,Actuals!$A:$A,$A1237,Actuals!$D:$D,$D1237,Actuals!$B:$B,EOMONTH(DATE(2024,$C1237-2,1),0)),
 SUMIFS(Actuals!$F:$F,Actuals!$A:$A,$A1237,Actuals!$D:$D,$D1237,Actuals!$B:$B,EOMONTH(DATE(2025,$C1237-3,1),0))/SUMIFS(Actuals!$F:$F,Actuals!$A:$A,$A1237,Actuals!$D:$D,$D1237,Actuals!$B:$B,EOMONTH(DATE(2024,$C1237-3,1),0))
)</f>
        <v>1.034595761808988</v>
      </c>
      <c r="P1237" s="29">
        <f t="shared" si="114"/>
        <v>415640.57054066646</v>
      </c>
      <c r="Q1237" s="2">
        <f t="shared" si="115"/>
        <v>0.16637470458796844</v>
      </c>
      <c r="R1237" s="29" t="str">
        <f t="shared" si="116"/>
        <v>1 train date (May-Aug)</v>
      </c>
      <c r="S1237" s="29">
        <f t="shared" si="117"/>
        <v>1.0196167866584092</v>
      </c>
      <c r="T1237" s="29">
        <f t="shared" si="118"/>
        <v>437415.60147645755</v>
      </c>
      <c r="U1237" s="2">
        <f t="shared" si="119"/>
        <v>0.12270183460599696</v>
      </c>
    </row>
    <row r="1238" spans="1:21">
      <c r="A1238">
        <v>9656</v>
      </c>
      <c r="B1238" s="1">
        <v>45869</v>
      </c>
      <c r="C1238">
        <v>6</v>
      </c>
      <c r="D1238">
        <v>8</v>
      </c>
      <c r="E1238" t="s">
        <v>7</v>
      </c>
      <c r="F1238" s="3">
        <v>429000</v>
      </c>
      <c r="G1238" s="3">
        <v>498594</v>
      </c>
      <c r="H1238">
        <v>1</v>
      </c>
      <c r="I1238" s="3">
        <v>-69594</v>
      </c>
      <c r="J1238" s="3">
        <v>69594</v>
      </c>
      <c r="K1238" s="2">
        <v>0.13958050036703201</v>
      </c>
      <c r="L1238" s="6">
        <v>-0.13958050036703201</v>
      </c>
      <c r="M1238" t="s">
        <v>32</v>
      </c>
      <c r="N1238">
        <f>SUMIFS(Actuals!$F:$F,Actuals!$A:$A,$A1238,Actuals!$D:$D,$D1238,Actuals!$B:$B,EDATE($B1238,-12))</f>
        <v>401742</v>
      </c>
      <c r="O1238">
        <f>AVERAGE(SUMIFS(Actuals!$F:$F,Actuals!$A:$A,$A1238,Actuals!$D:$D,$D1238,Actuals!$B:$B,EOMONTH(DATE(2025,$C1238-1,1),0))/SUMIFS(Actuals!$F:$F,Actuals!$A:$A,$A1238,Actuals!$D:$D,$D1238,Actuals!$B:$B,EOMONTH(DATE(2024,$C1238-1,1),0)),
 SUMIFS(Actuals!$F:$F,Actuals!$A:$A,$A1238,Actuals!$D:$D,$D1238,Actuals!$B:$B,EOMONTH(DATE(2025,$C1238-2,1),0))/SUMIFS(Actuals!$F:$F,Actuals!$A:$A,$A1238,Actuals!$D:$D,$D1238,Actuals!$B:$B,EOMONTH(DATE(2024,$C1238-2,1),0)),
 SUMIFS(Actuals!$F:$F,Actuals!$A:$A,$A1238,Actuals!$D:$D,$D1238,Actuals!$B:$B,EOMONTH(DATE(2025,$C1238-3,1),0))/SUMIFS(Actuals!$F:$F,Actuals!$A:$A,$A1238,Actuals!$D:$D,$D1238,Actuals!$B:$B,EOMONTH(DATE(2024,$C1238-3,1),0))
)</f>
        <v>1.0243075996044109</v>
      </c>
      <c r="P1238" s="29">
        <f t="shared" si="114"/>
        <v>411507.38368027523</v>
      </c>
      <c r="Q1238" s="2">
        <f t="shared" si="115"/>
        <v>0.17466438890103925</v>
      </c>
      <c r="R1238" s="29" t="str">
        <f t="shared" si="116"/>
        <v>1 train date (May-Aug)</v>
      </c>
      <c r="S1238" s="29">
        <f t="shared" si="117"/>
        <v>1.0196167866584092</v>
      </c>
      <c r="T1238" s="29">
        <f t="shared" si="118"/>
        <v>437415.60147645755</v>
      </c>
      <c r="U1238" s="2">
        <f t="shared" si="119"/>
        <v>0.12270183460599696</v>
      </c>
    </row>
    <row r="1239" spans="1:21">
      <c r="A1239">
        <v>9656</v>
      </c>
      <c r="B1239" s="1">
        <v>45869</v>
      </c>
      <c r="C1239">
        <v>7</v>
      </c>
      <c r="D1239">
        <v>8</v>
      </c>
      <c r="E1239" t="s">
        <v>7</v>
      </c>
      <c r="F1239" s="3">
        <v>406577.2327639556</v>
      </c>
      <c r="G1239" s="3">
        <v>498594</v>
      </c>
      <c r="H1239">
        <v>0</v>
      </c>
      <c r="I1239" s="3">
        <v>-92016.767236044398</v>
      </c>
      <c r="J1239" s="3">
        <v>92016.767236044398</v>
      </c>
      <c r="K1239" s="2">
        <v>0.184552496091097</v>
      </c>
      <c r="L1239" s="6">
        <v>-0.184552496091097</v>
      </c>
      <c r="M1239" t="s">
        <v>32</v>
      </c>
      <c r="N1239">
        <f>SUMIFS(Actuals!$F:$F,Actuals!$A:$A,$A1239,Actuals!$D:$D,$D1239,Actuals!$B:$B,EDATE($B1239,-12))</f>
        <v>401742</v>
      </c>
      <c r="O1239">
        <f>AVERAGE(SUMIFS(Actuals!$F:$F,Actuals!$A:$A,$A1239,Actuals!$D:$D,$D1239,Actuals!$B:$B,EOMONTH(DATE(2025,$C1239-1,1),0))/SUMIFS(Actuals!$F:$F,Actuals!$A:$A,$A1239,Actuals!$D:$D,$D1239,Actuals!$B:$B,EOMONTH(DATE(2024,$C1239-1,1),0)),
 SUMIFS(Actuals!$F:$F,Actuals!$A:$A,$A1239,Actuals!$D:$D,$D1239,Actuals!$B:$B,EOMONTH(DATE(2025,$C1239-2,1),0))/SUMIFS(Actuals!$F:$F,Actuals!$A:$A,$A1239,Actuals!$D:$D,$D1239,Actuals!$B:$B,EOMONTH(DATE(2024,$C1239-2,1),0)),
 SUMIFS(Actuals!$F:$F,Actuals!$A:$A,$A1239,Actuals!$D:$D,$D1239,Actuals!$B:$B,EOMONTH(DATE(2025,$C1239-3,1),0))/SUMIFS(Actuals!$F:$F,Actuals!$A:$A,$A1239,Actuals!$D:$D,$D1239,Actuals!$B:$B,EOMONTH(DATE(2024,$C1239-3,1),0))
)</f>
        <v>1.005214088467014</v>
      </c>
      <c r="P1239" s="29">
        <f t="shared" si="114"/>
        <v>403836.71832891513</v>
      </c>
      <c r="Q1239" s="2">
        <f t="shared" si="115"/>
        <v>0.19004898107695814</v>
      </c>
      <c r="R1239" s="29" t="str">
        <f t="shared" si="116"/>
        <v>1 train date (May-Aug)</v>
      </c>
      <c r="S1239" s="29">
        <f t="shared" si="117"/>
        <v>1.0196167866584092</v>
      </c>
      <c r="T1239" s="29">
        <f t="shared" si="118"/>
        <v>414552.97159925249</v>
      </c>
      <c r="U1239" s="2">
        <f t="shared" si="119"/>
        <v>0.16855603637578373</v>
      </c>
    </row>
    <row r="1240" spans="1:21">
      <c r="A1240">
        <v>9656</v>
      </c>
      <c r="B1240" s="1">
        <v>45900</v>
      </c>
      <c r="C1240">
        <v>5</v>
      </c>
      <c r="D1240">
        <v>8</v>
      </c>
      <c r="E1240" t="s">
        <v>7</v>
      </c>
      <c r="F1240" s="3">
        <v>399746.31770425412</v>
      </c>
      <c r="G1240" s="3">
        <v>399180</v>
      </c>
      <c r="H1240">
        <v>3</v>
      </c>
      <c r="I1240" s="3">
        <v>566.31770425412105</v>
      </c>
      <c r="J1240" s="3">
        <v>566.31770425412105</v>
      </c>
      <c r="K1240" s="2">
        <v>1.41870260096729E-3</v>
      </c>
      <c r="L1240" s="6">
        <v>1.41870260096729E-3</v>
      </c>
      <c r="M1240" t="s">
        <v>32</v>
      </c>
      <c r="N1240">
        <f>SUMIFS(Actuals!$F:$F,Actuals!$A:$A,$A1240,Actuals!$D:$D,$D1240,Actuals!$B:$B,EDATE($B1240,-12))</f>
        <v>390516</v>
      </c>
      <c r="O1240">
        <f>AVERAGE(SUMIFS(Actuals!$F:$F,Actuals!$A:$A,$A1240,Actuals!$D:$D,$D1240,Actuals!$B:$B,EOMONTH(DATE(2025,$C1240-1,1),0))/SUMIFS(Actuals!$F:$F,Actuals!$A:$A,$A1240,Actuals!$D:$D,$D1240,Actuals!$B:$B,EOMONTH(DATE(2024,$C1240-1,1),0)),
 SUMIFS(Actuals!$F:$F,Actuals!$A:$A,$A1240,Actuals!$D:$D,$D1240,Actuals!$B:$B,EOMONTH(DATE(2025,$C1240-2,1),0))/SUMIFS(Actuals!$F:$F,Actuals!$A:$A,$A1240,Actuals!$D:$D,$D1240,Actuals!$B:$B,EOMONTH(DATE(2024,$C1240-2,1),0)),
 SUMIFS(Actuals!$F:$F,Actuals!$A:$A,$A1240,Actuals!$D:$D,$D1240,Actuals!$B:$B,EOMONTH(DATE(2025,$C1240-3,1),0))/SUMIFS(Actuals!$F:$F,Actuals!$A:$A,$A1240,Actuals!$D:$D,$D1240,Actuals!$B:$B,EOMONTH(DATE(2024,$C1240-3,1),0))
)</f>
        <v>1.034595761808988</v>
      </c>
      <c r="P1240" s="29">
        <f t="shared" si="114"/>
        <v>404026.1985185988</v>
      </c>
      <c r="Q1240" s="2">
        <f t="shared" si="115"/>
        <v>1.2140384083868935E-2</v>
      </c>
      <c r="R1240" s="29" t="str">
        <f t="shared" si="116"/>
        <v>1 train date (May-Aug)</v>
      </c>
      <c r="S1240" s="29">
        <f t="shared" si="117"/>
        <v>1.0196167866584092</v>
      </c>
      <c r="T1240" s="29">
        <f t="shared" si="118"/>
        <v>407588.05593614309</v>
      </c>
      <c r="U1240" s="2">
        <f t="shared" si="119"/>
        <v>2.1063319645631278E-2</v>
      </c>
    </row>
    <row r="1241" spans="1:21">
      <c r="A1241">
        <v>9656</v>
      </c>
      <c r="B1241" s="1">
        <v>45900</v>
      </c>
      <c r="C1241">
        <v>6</v>
      </c>
      <c r="D1241">
        <v>8</v>
      </c>
      <c r="E1241" t="s">
        <v>7</v>
      </c>
      <c r="F1241" s="3">
        <v>394877.40469189314</v>
      </c>
      <c r="G1241" s="3">
        <v>399180</v>
      </c>
      <c r="H1241">
        <v>2</v>
      </c>
      <c r="I1241" s="3">
        <v>-4302.5953081068583</v>
      </c>
      <c r="J1241" s="3">
        <v>4302.5953081068583</v>
      </c>
      <c r="K1241" s="2">
        <v>1.0778584368222001E-2</v>
      </c>
      <c r="L1241" s="6">
        <v>-1.0778584368222001E-2</v>
      </c>
      <c r="M1241" t="s">
        <v>32</v>
      </c>
      <c r="N1241">
        <f>SUMIFS(Actuals!$F:$F,Actuals!$A:$A,$A1241,Actuals!$D:$D,$D1241,Actuals!$B:$B,EDATE($B1241,-12))</f>
        <v>390516</v>
      </c>
      <c r="O1241">
        <f>AVERAGE(SUMIFS(Actuals!$F:$F,Actuals!$A:$A,$A1241,Actuals!$D:$D,$D1241,Actuals!$B:$B,EOMONTH(DATE(2025,$C1241-1,1),0))/SUMIFS(Actuals!$F:$F,Actuals!$A:$A,$A1241,Actuals!$D:$D,$D1241,Actuals!$B:$B,EOMONTH(DATE(2024,$C1241-1,1),0)),
 SUMIFS(Actuals!$F:$F,Actuals!$A:$A,$A1241,Actuals!$D:$D,$D1241,Actuals!$B:$B,EOMONTH(DATE(2025,$C1241-2,1),0))/SUMIFS(Actuals!$F:$F,Actuals!$A:$A,$A1241,Actuals!$D:$D,$D1241,Actuals!$B:$B,EOMONTH(DATE(2024,$C1241-2,1),0)),
 SUMIFS(Actuals!$F:$F,Actuals!$A:$A,$A1241,Actuals!$D:$D,$D1241,Actuals!$B:$B,EOMONTH(DATE(2025,$C1241-3,1),0))/SUMIFS(Actuals!$F:$F,Actuals!$A:$A,$A1241,Actuals!$D:$D,$D1241,Actuals!$B:$B,EOMONTH(DATE(2024,$C1241-3,1),0))
)</f>
        <v>1.0243075996044109</v>
      </c>
      <c r="P1241" s="29">
        <f t="shared" si="114"/>
        <v>400008.50656711613</v>
      </c>
      <c r="Q1241" s="2">
        <f t="shared" si="115"/>
        <v>2.0755212363247864E-3</v>
      </c>
      <c r="R1241" s="29" t="str">
        <f t="shared" si="116"/>
        <v>1 train date (May-Aug)</v>
      </c>
      <c r="S1241" s="29">
        <f t="shared" si="117"/>
        <v>1.0196167866584092</v>
      </c>
      <c r="T1241" s="29">
        <f t="shared" si="118"/>
        <v>402623.6304959603</v>
      </c>
      <c r="U1241" s="2">
        <f t="shared" si="119"/>
        <v>8.6267611001560711E-3</v>
      </c>
    </row>
    <row r="1242" spans="1:21">
      <c r="A1242">
        <v>9656</v>
      </c>
      <c r="B1242" s="1">
        <v>45900</v>
      </c>
      <c r="C1242">
        <v>7</v>
      </c>
      <c r="D1242">
        <v>8</v>
      </c>
      <c r="E1242" t="s">
        <v>7</v>
      </c>
      <c r="F1242" s="3">
        <v>366000</v>
      </c>
      <c r="G1242" s="3">
        <v>399180</v>
      </c>
      <c r="H1242">
        <v>1</v>
      </c>
      <c r="I1242" s="3">
        <v>-33180</v>
      </c>
      <c r="J1242" s="3">
        <v>33180</v>
      </c>
      <c r="K1242" s="2">
        <v>8.3120396813467598E-2</v>
      </c>
      <c r="L1242" s="6">
        <v>-8.3120396813467598E-2</v>
      </c>
      <c r="M1242" t="s">
        <v>32</v>
      </c>
      <c r="N1242">
        <f>SUMIFS(Actuals!$F:$F,Actuals!$A:$A,$A1242,Actuals!$D:$D,$D1242,Actuals!$B:$B,EDATE($B1242,-12))</f>
        <v>390516</v>
      </c>
      <c r="O1242">
        <f>AVERAGE(SUMIFS(Actuals!$F:$F,Actuals!$A:$A,$A1242,Actuals!$D:$D,$D1242,Actuals!$B:$B,EOMONTH(DATE(2025,$C1242-1,1),0))/SUMIFS(Actuals!$F:$F,Actuals!$A:$A,$A1242,Actuals!$D:$D,$D1242,Actuals!$B:$B,EOMONTH(DATE(2024,$C1242-1,1),0)),
 SUMIFS(Actuals!$F:$F,Actuals!$A:$A,$A1242,Actuals!$D:$D,$D1242,Actuals!$B:$B,EOMONTH(DATE(2025,$C1242-2,1),0))/SUMIFS(Actuals!$F:$F,Actuals!$A:$A,$A1242,Actuals!$D:$D,$D1242,Actuals!$B:$B,EOMONTH(DATE(2024,$C1242-2,1),0)),
 SUMIFS(Actuals!$F:$F,Actuals!$A:$A,$A1242,Actuals!$D:$D,$D1242,Actuals!$B:$B,EOMONTH(DATE(2025,$C1242-3,1),0))/SUMIFS(Actuals!$F:$F,Actuals!$A:$A,$A1242,Actuals!$D:$D,$D1242,Actuals!$B:$B,EOMONTH(DATE(2024,$C1242-3,1),0))
)</f>
        <v>1.005214088467014</v>
      </c>
      <c r="P1242" s="29">
        <f t="shared" si="114"/>
        <v>392552.18497178442</v>
      </c>
      <c r="Q1242" s="2">
        <f t="shared" si="115"/>
        <v>1.6603574899082079E-2</v>
      </c>
      <c r="R1242" s="29" t="str">
        <f t="shared" si="116"/>
        <v>1 train date (May-Aug)</v>
      </c>
      <c r="S1242" s="29">
        <f t="shared" si="117"/>
        <v>1.0196167866584092</v>
      </c>
      <c r="T1242" s="29">
        <f t="shared" si="118"/>
        <v>373179.74391697778</v>
      </c>
      <c r="U1242" s="2">
        <f t="shared" si="119"/>
        <v>6.5134165246310494E-2</v>
      </c>
    </row>
    <row r="1243" spans="1:21">
      <c r="A1243">
        <v>9656</v>
      </c>
      <c r="B1243" s="1">
        <v>45900</v>
      </c>
      <c r="C1243">
        <v>8</v>
      </c>
      <c r="D1243">
        <v>8</v>
      </c>
      <c r="E1243" t="s">
        <v>7</v>
      </c>
      <c r="F1243" s="3">
        <v>428256.52255350642</v>
      </c>
      <c r="G1243" s="3">
        <v>399180</v>
      </c>
      <c r="H1243">
        <v>0</v>
      </c>
      <c r="I1243" s="3">
        <v>29076.522553506424</v>
      </c>
      <c r="J1243" s="3">
        <v>29076.522553506424</v>
      </c>
      <c r="K1243" s="2">
        <v>7.2840629674599006E-2</v>
      </c>
      <c r="L1243" s="6">
        <v>7.2840629674599006E-2</v>
      </c>
      <c r="M1243" t="s">
        <v>32</v>
      </c>
      <c r="N1243">
        <f>SUMIFS(Actuals!$F:$F,Actuals!$A:$A,$A1243,Actuals!$D:$D,$D1243,Actuals!$B:$B,EDATE($B1243,-12))</f>
        <v>390516</v>
      </c>
      <c r="O1243">
        <f>AVERAGE(SUMIFS(Actuals!$F:$F,Actuals!$A:$A,$A1243,Actuals!$D:$D,$D1243,Actuals!$B:$B,EOMONTH(DATE(2025,$C1243-1,1),0))/SUMIFS(Actuals!$F:$F,Actuals!$A:$A,$A1243,Actuals!$D:$D,$D1243,Actuals!$B:$B,EOMONTH(DATE(2024,$C1243-1,1),0)),
 SUMIFS(Actuals!$F:$F,Actuals!$A:$A,$A1243,Actuals!$D:$D,$D1243,Actuals!$B:$B,EOMONTH(DATE(2025,$C1243-2,1),0))/SUMIFS(Actuals!$F:$F,Actuals!$A:$A,$A1243,Actuals!$D:$D,$D1243,Actuals!$B:$B,EOMONTH(DATE(2024,$C1243-2,1),0)),
 SUMIFS(Actuals!$F:$F,Actuals!$A:$A,$A1243,Actuals!$D:$D,$D1243,Actuals!$B:$B,EOMONTH(DATE(2025,$C1243-3,1),0))/SUMIFS(Actuals!$F:$F,Actuals!$A:$A,$A1243,Actuals!$D:$D,$D1243,Actuals!$B:$B,EOMONTH(DATE(2024,$C1243-3,1),0))
)</f>
        <v>1.0417757277920201</v>
      </c>
      <c r="P1243" s="29">
        <f t="shared" si="114"/>
        <v>406830.09011442855</v>
      </c>
      <c r="Q1243" s="2">
        <f t="shared" si="115"/>
        <v>1.9164512536771747E-2</v>
      </c>
      <c r="R1243" s="29" t="str">
        <f t="shared" si="116"/>
        <v>1 train date (May-Aug)</v>
      </c>
      <c r="S1243" s="29">
        <f t="shared" si="117"/>
        <v>1.0196167866584092</v>
      </c>
      <c r="T1243" s="29">
        <f t="shared" si="118"/>
        <v>436657.53939151077</v>
      </c>
      <c r="U1243" s="2">
        <f t="shared" si="119"/>
        <v>9.3886315425398992E-2</v>
      </c>
    </row>
    <row r="1244" spans="1:21">
      <c r="A1244">
        <v>9656</v>
      </c>
      <c r="B1244" s="1">
        <v>45930</v>
      </c>
      <c r="C1244">
        <v>5</v>
      </c>
      <c r="D1244">
        <v>8</v>
      </c>
      <c r="E1244" t="s">
        <v>7</v>
      </c>
      <c r="F1244" s="3">
        <v>436022.78629479994</v>
      </c>
      <c r="G1244" s="3">
        <v>394032</v>
      </c>
      <c r="H1244">
        <v>4</v>
      </c>
      <c r="I1244" s="3">
        <v>41990.786294799938</v>
      </c>
      <c r="J1244" s="3">
        <v>41990.786294799938</v>
      </c>
      <c r="K1244" s="2">
        <v>0.10656694454968101</v>
      </c>
      <c r="L1244" s="6">
        <v>0.10656694454968101</v>
      </c>
      <c r="M1244" t="s">
        <v>32</v>
      </c>
      <c r="N1244">
        <f>SUMIFS(Actuals!$F:$F,Actuals!$A:$A,$A1244,Actuals!$D:$D,$D1244,Actuals!$B:$B,EDATE($B1244,-12))</f>
        <v>385875</v>
      </c>
      <c r="O1244">
        <f>AVERAGE(SUMIFS(Actuals!$F:$F,Actuals!$A:$A,$A1244,Actuals!$D:$D,$D1244,Actuals!$B:$B,EOMONTH(DATE(2025,$C1244-1,1),0))/SUMIFS(Actuals!$F:$F,Actuals!$A:$A,$A1244,Actuals!$D:$D,$D1244,Actuals!$B:$B,EOMONTH(DATE(2024,$C1244-1,1),0)),
 SUMIFS(Actuals!$F:$F,Actuals!$A:$A,$A1244,Actuals!$D:$D,$D1244,Actuals!$B:$B,EOMONTH(DATE(2025,$C1244-2,1),0))/SUMIFS(Actuals!$F:$F,Actuals!$A:$A,$A1244,Actuals!$D:$D,$D1244,Actuals!$B:$B,EOMONTH(DATE(2024,$C1244-2,1),0)),
 SUMIFS(Actuals!$F:$F,Actuals!$A:$A,$A1244,Actuals!$D:$D,$D1244,Actuals!$B:$B,EOMONTH(DATE(2025,$C1244-3,1),0))/SUMIFS(Actuals!$F:$F,Actuals!$A:$A,$A1244,Actuals!$D:$D,$D1244,Actuals!$B:$B,EOMONTH(DATE(2024,$C1244-3,1),0))
)</f>
        <v>1.034595761808988</v>
      </c>
      <c r="P1244" s="29">
        <f t="shared" si="114"/>
        <v>399224.63958804327</v>
      </c>
      <c r="Q1244" s="2">
        <f t="shared" si="115"/>
        <v>1.3178217982405663E-2</v>
      </c>
      <c r="R1244" s="29" t="str">
        <f t="shared" si="116"/>
        <v>1 train date (May-Aug)</v>
      </c>
      <c r="S1244" s="29">
        <f t="shared" si="117"/>
        <v>1.0196167866584092</v>
      </c>
      <c r="T1244" s="29">
        <f t="shared" si="118"/>
        <v>444576.15227175015</v>
      </c>
      <c r="U1244" s="2">
        <f t="shared" si="119"/>
        <v>0.12827423222415985</v>
      </c>
    </row>
    <row r="1245" spans="1:21">
      <c r="A1245">
        <v>9656</v>
      </c>
      <c r="B1245" s="1">
        <v>45930</v>
      </c>
      <c r="C1245">
        <v>6</v>
      </c>
      <c r="D1245">
        <v>8</v>
      </c>
      <c r="E1245" t="s">
        <v>7</v>
      </c>
      <c r="F1245" s="3">
        <v>431156.51225159317</v>
      </c>
      <c r="G1245" s="3">
        <v>394032</v>
      </c>
      <c r="H1245">
        <v>3</v>
      </c>
      <c r="I1245" s="3">
        <v>37124.512251593173</v>
      </c>
      <c r="J1245" s="3">
        <v>37124.512251593173</v>
      </c>
      <c r="K1245" s="2">
        <v>9.4216998242764999E-2</v>
      </c>
      <c r="L1245" s="6">
        <v>9.4216998242764999E-2</v>
      </c>
      <c r="M1245" t="s">
        <v>32</v>
      </c>
      <c r="N1245">
        <f>SUMIFS(Actuals!$F:$F,Actuals!$A:$A,$A1245,Actuals!$D:$D,$D1245,Actuals!$B:$B,EDATE($B1245,-12))</f>
        <v>385875</v>
      </c>
      <c r="O1245">
        <f>AVERAGE(SUMIFS(Actuals!$F:$F,Actuals!$A:$A,$A1245,Actuals!$D:$D,$D1245,Actuals!$B:$B,EOMONTH(DATE(2025,$C1245-1,1),0))/SUMIFS(Actuals!$F:$F,Actuals!$A:$A,$A1245,Actuals!$D:$D,$D1245,Actuals!$B:$B,EOMONTH(DATE(2024,$C1245-1,1),0)),
 SUMIFS(Actuals!$F:$F,Actuals!$A:$A,$A1245,Actuals!$D:$D,$D1245,Actuals!$B:$B,EOMONTH(DATE(2025,$C1245-2,1),0))/SUMIFS(Actuals!$F:$F,Actuals!$A:$A,$A1245,Actuals!$D:$D,$D1245,Actuals!$B:$B,EOMONTH(DATE(2024,$C1245-2,1),0)),
 SUMIFS(Actuals!$F:$F,Actuals!$A:$A,$A1245,Actuals!$D:$D,$D1245,Actuals!$B:$B,EOMONTH(DATE(2025,$C1245-3,1),0))/SUMIFS(Actuals!$F:$F,Actuals!$A:$A,$A1245,Actuals!$D:$D,$D1245,Actuals!$B:$B,EOMONTH(DATE(2024,$C1245-3,1),0))
)</f>
        <v>1.0243075996044109</v>
      </c>
      <c r="P1245" s="29">
        <f t="shared" si="114"/>
        <v>395254.69499735202</v>
      </c>
      <c r="Q1245" s="2">
        <f t="shared" si="115"/>
        <v>3.1030347721810007E-3</v>
      </c>
      <c r="R1245" s="29" t="str">
        <f t="shared" si="116"/>
        <v>1 train date (May-Aug)</v>
      </c>
      <c r="S1245" s="29">
        <f t="shared" si="117"/>
        <v>1.0196167866584092</v>
      </c>
      <c r="T1245" s="29">
        <f t="shared" si="118"/>
        <v>439614.41756881645</v>
      </c>
      <c r="U1245" s="2">
        <f t="shared" si="119"/>
        <v>0.11568201965529819</v>
      </c>
    </row>
    <row r="1246" spans="1:21">
      <c r="A1246">
        <v>9656</v>
      </c>
      <c r="B1246" s="1">
        <v>45930</v>
      </c>
      <c r="C1246">
        <v>7</v>
      </c>
      <c r="D1246">
        <v>8</v>
      </c>
      <c r="E1246" t="s">
        <v>7</v>
      </c>
      <c r="F1246" s="3">
        <v>387072.42113158631</v>
      </c>
      <c r="G1246" s="3">
        <v>394032</v>
      </c>
      <c r="H1246">
        <v>2</v>
      </c>
      <c r="I1246" s="3">
        <v>-6959.5788684136933</v>
      </c>
      <c r="J1246" s="3">
        <v>6959.5788684136933</v>
      </c>
      <c r="K1246" s="2">
        <v>1.7662471241964298E-2</v>
      </c>
      <c r="L1246" s="6">
        <v>-1.7662471241964298E-2</v>
      </c>
      <c r="M1246" t="s">
        <v>32</v>
      </c>
      <c r="N1246">
        <f>SUMIFS(Actuals!$F:$F,Actuals!$A:$A,$A1246,Actuals!$D:$D,$D1246,Actuals!$B:$B,EDATE($B1246,-12))</f>
        <v>385875</v>
      </c>
      <c r="O1246">
        <f>AVERAGE(SUMIFS(Actuals!$F:$F,Actuals!$A:$A,$A1246,Actuals!$D:$D,$D1246,Actuals!$B:$B,EOMONTH(DATE(2025,$C1246-1,1),0))/SUMIFS(Actuals!$F:$F,Actuals!$A:$A,$A1246,Actuals!$D:$D,$D1246,Actuals!$B:$B,EOMONTH(DATE(2024,$C1246-1,1),0)),
 SUMIFS(Actuals!$F:$F,Actuals!$A:$A,$A1246,Actuals!$D:$D,$D1246,Actuals!$B:$B,EOMONTH(DATE(2025,$C1246-2,1),0))/SUMIFS(Actuals!$F:$F,Actuals!$A:$A,$A1246,Actuals!$D:$D,$D1246,Actuals!$B:$B,EOMONTH(DATE(2024,$C1246-2,1),0)),
 SUMIFS(Actuals!$F:$F,Actuals!$A:$A,$A1246,Actuals!$D:$D,$D1246,Actuals!$B:$B,EOMONTH(DATE(2025,$C1246-3,1),0))/SUMIFS(Actuals!$F:$F,Actuals!$A:$A,$A1246,Actuals!$D:$D,$D1246,Actuals!$B:$B,EOMONTH(DATE(2024,$C1246-3,1),0))
)</f>
        <v>1.005214088467014</v>
      </c>
      <c r="P1246" s="29">
        <f t="shared" si="114"/>
        <v>387886.98638720904</v>
      </c>
      <c r="Q1246" s="2">
        <f t="shared" si="115"/>
        <v>1.5595214634321487E-2</v>
      </c>
      <c r="R1246" s="29" t="str">
        <f t="shared" si="116"/>
        <v>1 train date (May-Aug)</v>
      </c>
      <c r="S1246" s="29">
        <f t="shared" si="117"/>
        <v>1.0196167866584092</v>
      </c>
      <c r="T1246" s="29">
        <f t="shared" si="118"/>
        <v>394665.53823827853</v>
      </c>
      <c r="U1246" s="2">
        <f t="shared" si="119"/>
        <v>1.6078344862308948E-3</v>
      </c>
    </row>
    <row r="1247" spans="1:21">
      <c r="A1247">
        <v>9656</v>
      </c>
      <c r="B1247" s="1">
        <v>45930</v>
      </c>
      <c r="C1247">
        <v>8</v>
      </c>
      <c r="D1247">
        <v>8</v>
      </c>
      <c r="E1247" t="s">
        <v>7</v>
      </c>
      <c r="F1247" s="3">
        <v>471030.33558256051</v>
      </c>
      <c r="G1247" s="3">
        <v>394032</v>
      </c>
      <c r="H1247">
        <v>1</v>
      </c>
      <c r="I1247" s="3">
        <v>76998.33558256051</v>
      </c>
      <c r="J1247" s="3">
        <v>76998.33558256051</v>
      </c>
      <c r="K1247" s="2">
        <v>0.19541137669671599</v>
      </c>
      <c r="L1247" s="6">
        <v>0.19541137669671599</v>
      </c>
      <c r="M1247" t="s">
        <v>32</v>
      </c>
      <c r="N1247">
        <f>SUMIFS(Actuals!$F:$F,Actuals!$A:$A,$A1247,Actuals!$D:$D,$D1247,Actuals!$B:$B,EDATE($B1247,-12))</f>
        <v>385875</v>
      </c>
      <c r="O1247">
        <f>AVERAGE(SUMIFS(Actuals!$F:$F,Actuals!$A:$A,$A1247,Actuals!$D:$D,$D1247,Actuals!$B:$B,EOMONTH(DATE(2025,$C1247-1,1),0))/SUMIFS(Actuals!$F:$F,Actuals!$A:$A,$A1247,Actuals!$D:$D,$D1247,Actuals!$B:$B,EOMONTH(DATE(2024,$C1247-1,1),0)),
 SUMIFS(Actuals!$F:$F,Actuals!$A:$A,$A1247,Actuals!$D:$D,$D1247,Actuals!$B:$B,EOMONTH(DATE(2025,$C1247-2,1),0))/SUMIFS(Actuals!$F:$F,Actuals!$A:$A,$A1247,Actuals!$D:$D,$D1247,Actuals!$B:$B,EOMONTH(DATE(2024,$C1247-2,1),0)),
 SUMIFS(Actuals!$F:$F,Actuals!$A:$A,$A1247,Actuals!$D:$D,$D1247,Actuals!$B:$B,EOMONTH(DATE(2025,$C1247-3,1),0))/SUMIFS(Actuals!$F:$F,Actuals!$A:$A,$A1247,Actuals!$D:$D,$D1247,Actuals!$B:$B,EOMONTH(DATE(2024,$C1247-3,1),0))
)</f>
        <v>1.0417757277920201</v>
      </c>
      <c r="P1247" s="29">
        <f t="shared" si="114"/>
        <v>401995.20896174578</v>
      </c>
      <c r="Q1247" s="2">
        <f t="shared" si="115"/>
        <v>2.0209548873557939E-2</v>
      </c>
      <c r="R1247" s="29" t="str">
        <f t="shared" si="116"/>
        <v>1 train date (May-Aug)</v>
      </c>
      <c r="S1247" s="29">
        <f t="shared" si="117"/>
        <v>1.0196167866584092</v>
      </c>
      <c r="T1247" s="29">
        <f t="shared" si="118"/>
        <v>480270.43718532246</v>
      </c>
      <c r="U1247" s="2">
        <f t="shared" si="119"/>
        <v>0.21886150664241091</v>
      </c>
    </row>
    <row r="1248" spans="1:21">
      <c r="A1248">
        <v>9656</v>
      </c>
      <c r="B1248" s="1">
        <v>45930</v>
      </c>
      <c r="C1248">
        <v>9</v>
      </c>
      <c r="D1248">
        <v>8</v>
      </c>
      <c r="E1248" t="s">
        <v>7</v>
      </c>
      <c r="F1248" s="3">
        <v>446987.0491401616</v>
      </c>
      <c r="G1248" s="3">
        <v>394032</v>
      </c>
      <c r="H1248">
        <v>0</v>
      </c>
      <c r="I1248" s="3">
        <v>52955.049140161602</v>
      </c>
      <c r="J1248" s="3">
        <v>52955.049140161602</v>
      </c>
      <c r="K1248" s="2">
        <v>0.13439276287246099</v>
      </c>
      <c r="L1248" s="6">
        <v>0.13439276287246099</v>
      </c>
      <c r="M1248" t="s">
        <v>32</v>
      </c>
      <c r="N1248">
        <f>SUMIFS(Actuals!$F:$F,Actuals!$A:$A,$A1248,Actuals!$D:$D,$D1248,Actuals!$B:$B,EDATE($B1248,-12))</f>
        <v>385875</v>
      </c>
      <c r="O1248">
        <f>AVERAGE(SUMIFS(Actuals!$F:$F,Actuals!$A:$A,$A1248,Actuals!$D:$D,$D1248,Actuals!$B:$B,EOMONTH(DATE(2025,$C1248-1,1),0))/SUMIFS(Actuals!$F:$F,Actuals!$A:$A,$A1248,Actuals!$D:$D,$D1248,Actuals!$B:$B,EOMONTH(DATE(2024,$C1248-1,1),0)),
 SUMIFS(Actuals!$F:$F,Actuals!$A:$A,$A1248,Actuals!$D:$D,$D1248,Actuals!$B:$B,EOMONTH(DATE(2025,$C1248-2,1),0))/SUMIFS(Actuals!$F:$F,Actuals!$A:$A,$A1248,Actuals!$D:$D,$D1248,Actuals!$B:$B,EOMONTH(DATE(2024,$C1248-2,1),0)),
 SUMIFS(Actuals!$F:$F,Actuals!$A:$A,$A1248,Actuals!$D:$D,$D1248,Actuals!$B:$B,EOMONTH(DATE(2025,$C1248-3,1),0))/SUMIFS(Actuals!$F:$F,Actuals!$A:$A,$A1248,Actuals!$D:$D,$D1248,Actuals!$B:$B,EOMONTH(DATE(2024,$C1248-3,1),0))
)</f>
        <v>1.0699812861630369</v>
      </c>
      <c r="P1248" s="29">
        <f t="shared" si="114"/>
        <v>412879.02879816189</v>
      </c>
      <c r="Q1248" s="2">
        <f t="shared" si="115"/>
        <v>4.7831213703866407E-2</v>
      </c>
      <c r="R1248" s="29" t="str">
        <f t="shared" si="116"/>
        <v>2 Test data (Sep-Nov)</v>
      </c>
      <c r="S1248" s="29">
        <f t="shared" si="117"/>
        <v>1.0196167866584092</v>
      </c>
      <c r="T1248" s="29">
        <f t="shared" si="118"/>
        <v>455755.498722216</v>
      </c>
      <c r="U1248" s="2">
        <f t="shared" si="119"/>
        <v>0.15664590368857351</v>
      </c>
    </row>
    <row r="1249" spans="1:21">
      <c r="A1249">
        <v>9656</v>
      </c>
      <c r="B1249" s="1">
        <v>45961</v>
      </c>
      <c r="C1249">
        <v>5</v>
      </c>
      <c r="D1249">
        <v>8</v>
      </c>
      <c r="E1249" t="s">
        <v>7</v>
      </c>
      <c r="F1249" s="3">
        <v>429187.18755804538</v>
      </c>
      <c r="G1249" s="3">
        <v>437013</v>
      </c>
      <c r="H1249">
        <v>5</v>
      </c>
      <c r="I1249" s="3">
        <v>-7825.812441954622</v>
      </c>
      <c r="J1249" s="3">
        <v>7825.812441954622</v>
      </c>
      <c r="K1249" s="2">
        <v>1.79075049070728E-2</v>
      </c>
      <c r="L1249" s="6">
        <v>-1.79075049070728E-2</v>
      </c>
      <c r="M1249" t="s">
        <v>32</v>
      </c>
      <c r="N1249">
        <f>SUMIFS(Actuals!$F:$F,Actuals!$A:$A,$A1249,Actuals!$D:$D,$D1249,Actuals!$B:$B,EDATE($B1249,-12))</f>
        <v>410829</v>
      </c>
      <c r="O1249">
        <f>AVERAGE(SUMIFS(Actuals!$F:$F,Actuals!$A:$A,$A1249,Actuals!$D:$D,$D1249,Actuals!$B:$B,EOMONTH(DATE(2025,$C1249-1,1),0))/SUMIFS(Actuals!$F:$F,Actuals!$A:$A,$A1249,Actuals!$D:$D,$D1249,Actuals!$B:$B,EOMONTH(DATE(2024,$C1249-1,1),0)),
 SUMIFS(Actuals!$F:$F,Actuals!$A:$A,$A1249,Actuals!$D:$D,$D1249,Actuals!$B:$B,EOMONTH(DATE(2025,$C1249-2,1),0))/SUMIFS(Actuals!$F:$F,Actuals!$A:$A,$A1249,Actuals!$D:$D,$D1249,Actuals!$B:$B,EOMONTH(DATE(2024,$C1249-2,1),0)),
 SUMIFS(Actuals!$F:$F,Actuals!$A:$A,$A1249,Actuals!$D:$D,$D1249,Actuals!$B:$B,EOMONTH(DATE(2025,$C1249-3,1),0))/SUMIFS(Actuals!$F:$F,Actuals!$A:$A,$A1249,Actuals!$D:$D,$D1249,Actuals!$B:$B,EOMONTH(DATE(2024,$C1249-3,1),0))
)</f>
        <v>1.034595761808988</v>
      </c>
      <c r="P1249" s="29">
        <f t="shared" si="114"/>
        <v>425041.94222822477</v>
      </c>
      <c r="Q1249" s="2">
        <f t="shared" si="115"/>
        <v>2.7392909986145107E-2</v>
      </c>
      <c r="R1249" s="29" t="str">
        <f t="shared" si="116"/>
        <v>1 train date (May-Aug)</v>
      </c>
      <c r="S1249" s="29">
        <f t="shared" si="117"/>
        <v>1.0196167866584092</v>
      </c>
      <c r="T1249" s="29">
        <f t="shared" si="118"/>
        <v>437606.46105289418</v>
      </c>
      <c r="U1249" s="2">
        <f t="shared" si="119"/>
        <v>1.3579940479898421E-3</v>
      </c>
    </row>
    <row r="1250" spans="1:21">
      <c r="A1250">
        <v>9656</v>
      </c>
      <c r="B1250" s="1">
        <v>45961</v>
      </c>
      <c r="C1250">
        <v>6</v>
      </c>
      <c r="D1250">
        <v>8</v>
      </c>
      <c r="E1250" t="s">
        <v>7</v>
      </c>
      <c r="F1250" s="3">
        <v>425747.43010945228</v>
      </c>
      <c r="G1250" s="3">
        <v>437013</v>
      </c>
      <c r="H1250">
        <v>4</v>
      </c>
      <c r="I1250" s="3">
        <v>-11265.569890547718</v>
      </c>
      <c r="J1250" s="3">
        <v>11265.569890547718</v>
      </c>
      <c r="K1250" s="2">
        <v>2.5778569265783199E-2</v>
      </c>
      <c r="L1250" s="6">
        <v>-2.5778569265783199E-2</v>
      </c>
      <c r="M1250" t="s">
        <v>32</v>
      </c>
      <c r="N1250">
        <f>SUMIFS(Actuals!$F:$F,Actuals!$A:$A,$A1250,Actuals!$D:$D,$D1250,Actuals!$B:$B,EDATE($B1250,-12))</f>
        <v>410829</v>
      </c>
      <c r="O1250">
        <f>AVERAGE(SUMIFS(Actuals!$F:$F,Actuals!$A:$A,$A1250,Actuals!$D:$D,$D1250,Actuals!$B:$B,EOMONTH(DATE(2025,$C1250-1,1),0))/SUMIFS(Actuals!$F:$F,Actuals!$A:$A,$A1250,Actuals!$D:$D,$D1250,Actuals!$B:$B,EOMONTH(DATE(2024,$C1250-1,1),0)),
 SUMIFS(Actuals!$F:$F,Actuals!$A:$A,$A1250,Actuals!$D:$D,$D1250,Actuals!$B:$B,EOMONTH(DATE(2025,$C1250-2,1),0))/SUMIFS(Actuals!$F:$F,Actuals!$A:$A,$A1250,Actuals!$D:$D,$D1250,Actuals!$B:$B,EOMONTH(DATE(2024,$C1250-2,1),0)),
 SUMIFS(Actuals!$F:$F,Actuals!$A:$A,$A1250,Actuals!$D:$D,$D1250,Actuals!$B:$B,EOMONTH(DATE(2025,$C1250-3,1),0))/SUMIFS(Actuals!$F:$F,Actuals!$A:$A,$A1250,Actuals!$D:$D,$D1250,Actuals!$B:$B,EOMONTH(DATE(2024,$C1250-3,1),0))
)</f>
        <v>1.0243075996044109</v>
      </c>
      <c r="P1250" s="29">
        <f t="shared" si="114"/>
        <v>420815.26683788054</v>
      </c>
      <c r="Q1250" s="2">
        <f t="shared" si="115"/>
        <v>3.7064648333389308E-2</v>
      </c>
      <c r="R1250" s="29" t="str">
        <f t="shared" si="116"/>
        <v>1 train date (May-Aug)</v>
      </c>
      <c r="S1250" s="29">
        <f t="shared" si="117"/>
        <v>1.0196167866584092</v>
      </c>
      <c r="T1250" s="29">
        <f t="shared" si="118"/>
        <v>434099.22661627538</v>
      </c>
      <c r="U1250" s="2">
        <f t="shared" si="119"/>
        <v>6.6674753010199234E-3</v>
      </c>
    </row>
    <row r="1251" spans="1:21">
      <c r="A1251">
        <v>9656</v>
      </c>
      <c r="B1251" s="1">
        <v>45961</v>
      </c>
      <c r="C1251">
        <v>7</v>
      </c>
      <c r="D1251">
        <v>8</v>
      </c>
      <c r="E1251" t="s">
        <v>7</v>
      </c>
      <c r="F1251" s="3">
        <v>380085.76101915527</v>
      </c>
      <c r="G1251" s="3">
        <v>437013</v>
      </c>
      <c r="H1251">
        <v>3</v>
      </c>
      <c r="I1251" s="3">
        <v>-56927.238980844733</v>
      </c>
      <c r="J1251" s="3">
        <v>56927.238980844733</v>
      </c>
      <c r="K1251" s="2">
        <v>0.13026440627817601</v>
      </c>
      <c r="L1251" s="6">
        <v>-0.13026440627817601</v>
      </c>
      <c r="M1251" t="s">
        <v>32</v>
      </c>
      <c r="N1251">
        <f>SUMIFS(Actuals!$F:$F,Actuals!$A:$A,$A1251,Actuals!$D:$D,$D1251,Actuals!$B:$B,EDATE($B1251,-12))</f>
        <v>410829</v>
      </c>
      <c r="O1251">
        <f>AVERAGE(SUMIFS(Actuals!$F:$F,Actuals!$A:$A,$A1251,Actuals!$D:$D,$D1251,Actuals!$B:$B,EOMONTH(DATE(2025,$C1251-1,1),0))/SUMIFS(Actuals!$F:$F,Actuals!$A:$A,$A1251,Actuals!$D:$D,$D1251,Actuals!$B:$B,EOMONTH(DATE(2024,$C1251-1,1),0)),
 SUMIFS(Actuals!$F:$F,Actuals!$A:$A,$A1251,Actuals!$D:$D,$D1251,Actuals!$B:$B,EOMONTH(DATE(2025,$C1251-2,1),0))/SUMIFS(Actuals!$F:$F,Actuals!$A:$A,$A1251,Actuals!$D:$D,$D1251,Actuals!$B:$B,EOMONTH(DATE(2024,$C1251-2,1),0)),
 SUMIFS(Actuals!$F:$F,Actuals!$A:$A,$A1251,Actuals!$D:$D,$D1251,Actuals!$B:$B,EOMONTH(DATE(2025,$C1251-3,1),0))/SUMIFS(Actuals!$F:$F,Actuals!$A:$A,$A1251,Actuals!$D:$D,$D1251,Actuals!$B:$B,EOMONTH(DATE(2024,$C1251-3,1),0))
)</f>
        <v>1.005214088467014</v>
      </c>
      <c r="P1251" s="29">
        <f t="shared" si="114"/>
        <v>412971.09875081491</v>
      </c>
      <c r="Q1251" s="2">
        <f t="shared" si="115"/>
        <v>5.5014155755515486E-2</v>
      </c>
      <c r="R1251" s="29" t="str">
        <f t="shared" si="116"/>
        <v>1 train date (May-Aug)</v>
      </c>
      <c r="S1251" s="29">
        <f t="shared" si="117"/>
        <v>1.0196167866584092</v>
      </c>
      <c r="T1251" s="29">
        <f t="shared" si="118"/>
        <v>387541.82230496715</v>
      </c>
      <c r="U1251" s="2">
        <f t="shared" si="119"/>
        <v>0.11320298868691057</v>
      </c>
    </row>
    <row r="1252" spans="1:21">
      <c r="A1252">
        <v>9656</v>
      </c>
      <c r="B1252" s="1">
        <v>45961</v>
      </c>
      <c r="C1252">
        <v>8</v>
      </c>
      <c r="D1252">
        <v>8</v>
      </c>
      <c r="E1252" t="s">
        <v>7</v>
      </c>
      <c r="F1252" s="3">
        <v>460107.40698565671</v>
      </c>
      <c r="G1252" s="3">
        <v>437013</v>
      </c>
      <c r="H1252">
        <v>2</v>
      </c>
      <c r="I1252" s="3">
        <v>23094.406985656708</v>
      </c>
      <c r="J1252" s="3">
        <v>23094.406985656708</v>
      </c>
      <c r="K1252" s="2">
        <v>5.2846041160461397E-2</v>
      </c>
      <c r="L1252" s="6">
        <v>5.2846041160461397E-2</v>
      </c>
      <c r="M1252" t="s">
        <v>32</v>
      </c>
      <c r="N1252">
        <f>SUMIFS(Actuals!$F:$F,Actuals!$A:$A,$A1252,Actuals!$D:$D,$D1252,Actuals!$B:$B,EDATE($B1252,-12))</f>
        <v>410829</v>
      </c>
      <c r="O1252">
        <f>AVERAGE(SUMIFS(Actuals!$F:$F,Actuals!$A:$A,$A1252,Actuals!$D:$D,$D1252,Actuals!$B:$B,EOMONTH(DATE(2025,$C1252-1,1),0))/SUMIFS(Actuals!$F:$F,Actuals!$A:$A,$A1252,Actuals!$D:$D,$D1252,Actuals!$B:$B,EOMONTH(DATE(2024,$C1252-1,1),0)),
 SUMIFS(Actuals!$F:$F,Actuals!$A:$A,$A1252,Actuals!$D:$D,$D1252,Actuals!$B:$B,EOMONTH(DATE(2025,$C1252-2,1),0))/SUMIFS(Actuals!$F:$F,Actuals!$A:$A,$A1252,Actuals!$D:$D,$D1252,Actuals!$B:$B,EOMONTH(DATE(2024,$C1252-2,1),0)),
 SUMIFS(Actuals!$F:$F,Actuals!$A:$A,$A1252,Actuals!$D:$D,$D1252,Actuals!$B:$B,EOMONTH(DATE(2025,$C1252-3,1),0))/SUMIFS(Actuals!$F:$F,Actuals!$A:$A,$A1252,Actuals!$D:$D,$D1252,Actuals!$B:$B,EOMONTH(DATE(2024,$C1252-3,1),0))
)</f>
        <v>1.0417757277920201</v>
      </c>
      <c r="P1252" s="29">
        <f t="shared" si="114"/>
        <v>427991.6804730678</v>
      </c>
      <c r="Q1252" s="2">
        <f t="shared" si="115"/>
        <v>2.064313767995964E-2</v>
      </c>
      <c r="R1252" s="29" t="str">
        <f t="shared" si="116"/>
        <v>1 train date (May-Aug)</v>
      </c>
      <c r="S1252" s="29">
        <f t="shared" si="117"/>
        <v>1.0196167866584092</v>
      </c>
      <c r="T1252" s="29">
        <f t="shared" si="118"/>
        <v>469133.23582844815</v>
      </c>
      <c r="U1252" s="2">
        <f t="shared" si="119"/>
        <v>7.3499497334056751E-2</v>
      </c>
    </row>
    <row r="1253" spans="1:21">
      <c r="A1253">
        <v>9656</v>
      </c>
      <c r="B1253" s="1">
        <v>45961</v>
      </c>
      <c r="C1253">
        <v>9</v>
      </c>
      <c r="D1253">
        <v>8</v>
      </c>
      <c r="E1253" t="s">
        <v>7</v>
      </c>
      <c r="F1253" s="3">
        <v>432456.96963527746</v>
      </c>
      <c r="G1253" s="3">
        <v>437013</v>
      </c>
      <c r="H1253">
        <v>1</v>
      </c>
      <c r="I1253" s="3">
        <v>-4556.0303647225373</v>
      </c>
      <c r="J1253" s="3">
        <v>4556.0303647225373</v>
      </c>
      <c r="K1253" s="2">
        <v>1.04253886376894E-2</v>
      </c>
      <c r="L1253" s="6">
        <v>-1.04253886376894E-2</v>
      </c>
      <c r="M1253" t="s">
        <v>32</v>
      </c>
      <c r="N1253">
        <f>SUMIFS(Actuals!$F:$F,Actuals!$A:$A,$A1253,Actuals!$D:$D,$D1253,Actuals!$B:$B,EDATE($B1253,-12))</f>
        <v>410829</v>
      </c>
      <c r="O1253">
        <f>AVERAGE(SUMIFS(Actuals!$F:$F,Actuals!$A:$A,$A1253,Actuals!$D:$D,$D1253,Actuals!$B:$B,EOMONTH(DATE(2025,$C1253-1,1),0))/SUMIFS(Actuals!$F:$F,Actuals!$A:$A,$A1253,Actuals!$D:$D,$D1253,Actuals!$B:$B,EOMONTH(DATE(2024,$C1253-1,1),0)),
 SUMIFS(Actuals!$F:$F,Actuals!$A:$A,$A1253,Actuals!$D:$D,$D1253,Actuals!$B:$B,EOMONTH(DATE(2025,$C1253-2,1),0))/SUMIFS(Actuals!$F:$F,Actuals!$A:$A,$A1253,Actuals!$D:$D,$D1253,Actuals!$B:$B,EOMONTH(DATE(2024,$C1253-2,1),0)),
 SUMIFS(Actuals!$F:$F,Actuals!$A:$A,$A1253,Actuals!$D:$D,$D1253,Actuals!$B:$B,EOMONTH(DATE(2025,$C1253-3,1),0))/SUMIFS(Actuals!$F:$F,Actuals!$A:$A,$A1253,Actuals!$D:$D,$D1253,Actuals!$B:$B,EOMONTH(DATE(2024,$C1253-3,1),0))
)</f>
        <v>1.0699812861630369</v>
      </c>
      <c r="P1253" s="29">
        <f t="shared" si="114"/>
        <v>439579.34181307431</v>
      </c>
      <c r="Q1253" s="2">
        <f t="shared" si="115"/>
        <v>5.8724610322217156E-3</v>
      </c>
      <c r="R1253" s="29" t="str">
        <f t="shared" si="116"/>
        <v>2 Test data (Sep-Nov)</v>
      </c>
      <c r="S1253" s="29">
        <f t="shared" si="117"/>
        <v>1.0196167866584092</v>
      </c>
      <c r="T1253" s="29">
        <f t="shared" si="118"/>
        <v>440940.38574755483</v>
      </c>
      <c r="U1253" s="2">
        <f t="shared" si="119"/>
        <v>8.9868853959832514E-3</v>
      </c>
    </row>
    <row r="1254" spans="1:21">
      <c r="A1254">
        <v>9656</v>
      </c>
      <c r="B1254" s="1">
        <v>45961</v>
      </c>
      <c r="C1254">
        <v>10</v>
      </c>
      <c r="D1254">
        <v>8</v>
      </c>
      <c r="E1254" t="s">
        <v>7</v>
      </c>
      <c r="F1254" s="3">
        <v>388756.72382482048</v>
      </c>
      <c r="G1254" s="3">
        <v>437013</v>
      </c>
      <c r="H1254">
        <v>0</v>
      </c>
      <c r="I1254" s="3">
        <v>-48256.276175179519</v>
      </c>
      <c r="J1254" s="3">
        <v>48256.276175179519</v>
      </c>
      <c r="K1254" s="2">
        <v>0.1104229763764</v>
      </c>
      <c r="L1254" s="6">
        <v>-0.1104229763764</v>
      </c>
      <c r="M1254" t="s">
        <v>32</v>
      </c>
      <c r="N1254">
        <f>SUMIFS(Actuals!$F:$F,Actuals!$A:$A,$A1254,Actuals!$D:$D,$D1254,Actuals!$B:$B,EDATE($B1254,-12))</f>
        <v>410829</v>
      </c>
      <c r="O1254">
        <f>AVERAGE(SUMIFS(Actuals!$F:$F,Actuals!$A:$A,$A1254,Actuals!$D:$D,$D1254,Actuals!$B:$B,EOMONTH(DATE(2025,$C1254-1,1),0))/SUMIFS(Actuals!$F:$F,Actuals!$A:$A,$A1254,Actuals!$D:$D,$D1254,Actuals!$B:$B,EOMONTH(DATE(2024,$C1254-1,1),0)),
 SUMIFS(Actuals!$F:$F,Actuals!$A:$A,$A1254,Actuals!$D:$D,$D1254,Actuals!$B:$B,EOMONTH(DATE(2025,$C1254-2,1),0))/SUMIFS(Actuals!$F:$F,Actuals!$A:$A,$A1254,Actuals!$D:$D,$D1254,Actuals!$B:$B,EOMONTH(DATE(2024,$C1254-2,1),0)),
 SUMIFS(Actuals!$F:$F,Actuals!$A:$A,$A1254,Actuals!$D:$D,$D1254,Actuals!$B:$B,EOMONTH(DATE(2025,$C1254-3,1),0))/SUMIFS(Actuals!$F:$F,Actuals!$A:$A,$A1254,Actuals!$D:$D,$D1254,Actuals!$B:$B,EOMONTH(DATE(2024,$C1254-3,1),0))
)</f>
        <v>1.0948016989482754</v>
      </c>
      <c r="P1254" s="29">
        <f t="shared" si="114"/>
        <v>449776.28717722103</v>
      </c>
      <c r="Q1254" s="2">
        <f t="shared" si="115"/>
        <v>2.9205737992281773E-2</v>
      </c>
      <c r="R1254" s="29" t="str">
        <f t="shared" si="116"/>
        <v>2 Test data (Sep-Nov)</v>
      </c>
      <c r="S1254" s="29">
        <f t="shared" si="117"/>
        <v>1.0196167866584092</v>
      </c>
      <c r="T1254" s="29">
        <f t="shared" si="118"/>
        <v>396382.88153811404</v>
      </c>
      <c r="U1254" s="2">
        <f t="shared" si="119"/>
        <v>9.2972333687752887E-2</v>
      </c>
    </row>
    <row r="1255" spans="1:21">
      <c r="A1255">
        <v>9656</v>
      </c>
      <c r="B1255" s="1">
        <v>45991</v>
      </c>
      <c r="C1255">
        <v>5</v>
      </c>
      <c r="D1255">
        <v>8</v>
      </c>
      <c r="E1255" t="s">
        <v>7</v>
      </c>
      <c r="F1255" s="3">
        <v>422738.77858357091</v>
      </c>
      <c r="G1255" s="3">
        <v>401553</v>
      </c>
      <c r="H1255">
        <v>6</v>
      </c>
      <c r="I1255" s="3">
        <v>21185.778583570907</v>
      </c>
      <c r="J1255" s="3">
        <v>21185.778583570907</v>
      </c>
      <c r="K1255" s="2">
        <v>5.2759607283648501E-2</v>
      </c>
      <c r="L1255" s="6">
        <v>5.2759607283648501E-2</v>
      </c>
      <c r="M1255" t="s">
        <v>32</v>
      </c>
      <c r="N1255">
        <f>SUMIFS(Actuals!$F:$F,Actuals!$A:$A,$A1255,Actuals!$D:$D,$D1255,Actuals!$B:$B,EDATE($B1255,-12))</f>
        <v>382542</v>
      </c>
      <c r="O1255">
        <f>AVERAGE(SUMIFS(Actuals!$F:$F,Actuals!$A:$A,$A1255,Actuals!$D:$D,$D1255,Actuals!$B:$B,EOMONTH(DATE(2025,$C1255-1,1),0))/SUMIFS(Actuals!$F:$F,Actuals!$A:$A,$A1255,Actuals!$D:$D,$D1255,Actuals!$B:$B,EOMONTH(DATE(2024,$C1255-1,1),0)),
 SUMIFS(Actuals!$F:$F,Actuals!$A:$A,$A1255,Actuals!$D:$D,$D1255,Actuals!$B:$B,EOMONTH(DATE(2025,$C1255-2,1),0))/SUMIFS(Actuals!$F:$F,Actuals!$A:$A,$A1255,Actuals!$D:$D,$D1255,Actuals!$B:$B,EOMONTH(DATE(2024,$C1255-2,1),0)),
 SUMIFS(Actuals!$F:$F,Actuals!$A:$A,$A1255,Actuals!$D:$D,$D1255,Actuals!$B:$B,EOMONTH(DATE(2025,$C1255-3,1),0))/SUMIFS(Actuals!$F:$F,Actuals!$A:$A,$A1255,Actuals!$D:$D,$D1255,Actuals!$B:$B,EOMONTH(DATE(2024,$C1255-3,1),0))
)</f>
        <v>1.034595761808988</v>
      </c>
      <c r="P1255" s="29">
        <f t="shared" si="114"/>
        <v>395776.33191393391</v>
      </c>
      <c r="Q1255" s="2">
        <f t="shared" si="115"/>
        <v>1.4385817279577254E-2</v>
      </c>
      <c r="R1255" s="29" t="str">
        <f t="shared" si="116"/>
        <v>1 train date (May-Aug)</v>
      </c>
      <c r="S1255" s="29">
        <f t="shared" si="117"/>
        <v>1.0196167866584092</v>
      </c>
      <c r="T1255" s="29">
        <f t="shared" si="118"/>
        <v>431031.55501528131</v>
      </c>
      <c r="U1255" s="2">
        <f t="shared" si="119"/>
        <v>7.34113679023225E-2</v>
      </c>
    </row>
    <row r="1256" spans="1:21">
      <c r="A1256">
        <v>9656</v>
      </c>
      <c r="B1256" s="1">
        <v>45991</v>
      </c>
      <c r="C1256">
        <v>6</v>
      </c>
      <c r="D1256">
        <v>8</v>
      </c>
      <c r="E1256" t="s">
        <v>7</v>
      </c>
      <c r="F1256" s="3">
        <v>419232.76331923751</v>
      </c>
      <c r="G1256" s="3">
        <v>401553</v>
      </c>
      <c r="H1256">
        <v>5</v>
      </c>
      <c r="I1256" s="3">
        <v>17679.763319237507</v>
      </c>
      <c r="J1256" s="3">
        <v>17679.763319237507</v>
      </c>
      <c r="K1256" s="2">
        <v>4.4028467771969101E-2</v>
      </c>
      <c r="L1256" s="6">
        <v>4.4028467771969101E-2</v>
      </c>
      <c r="M1256" t="s">
        <v>32</v>
      </c>
      <c r="N1256">
        <f>SUMIFS(Actuals!$F:$F,Actuals!$A:$A,$A1256,Actuals!$D:$D,$D1256,Actuals!$B:$B,EDATE($B1256,-12))</f>
        <v>382542</v>
      </c>
      <c r="O1256">
        <f>AVERAGE(SUMIFS(Actuals!$F:$F,Actuals!$A:$A,$A1256,Actuals!$D:$D,$D1256,Actuals!$B:$B,EOMONTH(DATE(2025,$C1256-1,1),0))/SUMIFS(Actuals!$F:$F,Actuals!$A:$A,$A1256,Actuals!$D:$D,$D1256,Actuals!$B:$B,EOMONTH(DATE(2024,$C1256-1,1),0)),
 SUMIFS(Actuals!$F:$F,Actuals!$A:$A,$A1256,Actuals!$D:$D,$D1256,Actuals!$B:$B,EOMONTH(DATE(2025,$C1256-2,1),0))/SUMIFS(Actuals!$F:$F,Actuals!$A:$A,$A1256,Actuals!$D:$D,$D1256,Actuals!$B:$B,EOMONTH(DATE(2024,$C1256-2,1),0)),
 SUMIFS(Actuals!$F:$F,Actuals!$A:$A,$A1256,Actuals!$D:$D,$D1256,Actuals!$B:$B,EOMONTH(DATE(2025,$C1256-3,1),0))/SUMIFS(Actuals!$F:$F,Actuals!$A:$A,$A1256,Actuals!$D:$D,$D1256,Actuals!$B:$B,EOMONTH(DATE(2024,$C1256-3,1),0))
)</f>
        <v>1.0243075996044109</v>
      </c>
      <c r="P1256" s="29">
        <f t="shared" si="114"/>
        <v>391840.67776787054</v>
      </c>
      <c r="Q1256" s="2">
        <f t="shared" si="115"/>
        <v>2.4186899941301545E-2</v>
      </c>
      <c r="R1256" s="29" t="str">
        <f t="shared" si="116"/>
        <v>1 train date (May-Aug)</v>
      </c>
      <c r="S1256" s="29">
        <f t="shared" si="117"/>
        <v>1.0196167866584092</v>
      </c>
      <c r="T1256" s="29">
        <f t="shared" si="118"/>
        <v>427456.76299748634</v>
      </c>
      <c r="U1256" s="2">
        <f t="shared" si="119"/>
        <v>6.4508951489557639E-2</v>
      </c>
    </row>
    <row r="1257" spans="1:21">
      <c r="A1257">
        <v>9656</v>
      </c>
      <c r="B1257" s="1">
        <v>45991</v>
      </c>
      <c r="C1257">
        <v>7</v>
      </c>
      <c r="D1257">
        <v>8</v>
      </c>
      <c r="E1257" t="s">
        <v>7</v>
      </c>
      <c r="F1257" s="3">
        <v>373431.11411793088</v>
      </c>
      <c r="G1257" s="3">
        <v>401553</v>
      </c>
      <c r="H1257">
        <v>4</v>
      </c>
      <c r="I1257" s="3">
        <v>-28121.885882069124</v>
      </c>
      <c r="J1257" s="3">
        <v>28121.885882069124</v>
      </c>
      <c r="K1257" s="2">
        <v>7.0032812311373899E-2</v>
      </c>
      <c r="L1257" s="6">
        <v>-7.0032812311373899E-2</v>
      </c>
      <c r="M1257" t="s">
        <v>32</v>
      </c>
      <c r="N1257">
        <f>SUMIFS(Actuals!$F:$F,Actuals!$A:$A,$A1257,Actuals!$D:$D,$D1257,Actuals!$B:$B,EDATE($B1257,-12))</f>
        <v>382542</v>
      </c>
      <c r="O1257">
        <f>AVERAGE(SUMIFS(Actuals!$F:$F,Actuals!$A:$A,$A1257,Actuals!$D:$D,$D1257,Actuals!$B:$B,EOMONTH(DATE(2025,$C1257-1,1),0))/SUMIFS(Actuals!$F:$F,Actuals!$A:$A,$A1257,Actuals!$D:$D,$D1257,Actuals!$B:$B,EOMONTH(DATE(2024,$C1257-1,1),0)),
 SUMIFS(Actuals!$F:$F,Actuals!$A:$A,$A1257,Actuals!$D:$D,$D1257,Actuals!$B:$B,EOMONTH(DATE(2025,$C1257-2,1),0))/SUMIFS(Actuals!$F:$F,Actuals!$A:$A,$A1257,Actuals!$D:$D,$D1257,Actuals!$B:$B,EOMONTH(DATE(2024,$C1257-2,1),0)),
 SUMIFS(Actuals!$F:$F,Actuals!$A:$A,$A1257,Actuals!$D:$D,$D1257,Actuals!$B:$B,EOMONTH(DATE(2025,$C1257-3,1),0))/SUMIFS(Actuals!$F:$F,Actuals!$A:$A,$A1257,Actuals!$D:$D,$D1257,Actuals!$B:$B,EOMONTH(DATE(2024,$C1257-3,1),0))
)</f>
        <v>1.005214088467014</v>
      </c>
      <c r="P1257" s="29">
        <f t="shared" si="114"/>
        <v>384536.60783034848</v>
      </c>
      <c r="Q1257" s="2">
        <f t="shared" si="115"/>
        <v>4.2376453842086888E-2</v>
      </c>
      <c r="R1257" s="29" t="str">
        <f t="shared" si="116"/>
        <v>1 train date (May-Aug)</v>
      </c>
      <c r="S1257" s="29">
        <f t="shared" si="117"/>
        <v>1.0196167866584092</v>
      </c>
      <c r="T1257" s="29">
        <f t="shared" si="118"/>
        <v>380756.63261519436</v>
      </c>
      <c r="U1257" s="2">
        <f t="shared" si="119"/>
        <v>5.1789844391165386E-2</v>
      </c>
    </row>
    <row r="1258" spans="1:21">
      <c r="A1258">
        <v>9656</v>
      </c>
      <c r="B1258" s="1">
        <v>45991</v>
      </c>
      <c r="C1258">
        <v>8</v>
      </c>
      <c r="D1258">
        <v>8</v>
      </c>
      <c r="E1258" t="s">
        <v>7</v>
      </c>
      <c r="F1258" s="3">
        <v>456405.74881214427</v>
      </c>
      <c r="G1258" s="3">
        <v>401553</v>
      </c>
      <c r="H1258">
        <v>3</v>
      </c>
      <c r="I1258" s="3">
        <v>54852.748812144273</v>
      </c>
      <c r="J1258" s="3">
        <v>54852.748812144273</v>
      </c>
      <c r="K1258" s="2">
        <v>0.13660151664199799</v>
      </c>
      <c r="L1258" s="6">
        <v>0.13660151664199799</v>
      </c>
      <c r="M1258" t="s">
        <v>32</v>
      </c>
      <c r="N1258">
        <f>SUMIFS(Actuals!$F:$F,Actuals!$A:$A,$A1258,Actuals!$D:$D,$D1258,Actuals!$B:$B,EDATE($B1258,-12))</f>
        <v>382542</v>
      </c>
      <c r="O1258">
        <f>AVERAGE(SUMIFS(Actuals!$F:$F,Actuals!$A:$A,$A1258,Actuals!$D:$D,$D1258,Actuals!$B:$B,EOMONTH(DATE(2025,$C1258-1,1),0))/SUMIFS(Actuals!$F:$F,Actuals!$A:$A,$A1258,Actuals!$D:$D,$D1258,Actuals!$B:$B,EOMONTH(DATE(2024,$C1258-1,1),0)),
 SUMIFS(Actuals!$F:$F,Actuals!$A:$A,$A1258,Actuals!$D:$D,$D1258,Actuals!$B:$B,EOMONTH(DATE(2025,$C1258-2,1),0))/SUMIFS(Actuals!$F:$F,Actuals!$A:$A,$A1258,Actuals!$D:$D,$D1258,Actuals!$B:$B,EOMONTH(DATE(2024,$C1258-2,1),0)),
 SUMIFS(Actuals!$F:$F,Actuals!$A:$A,$A1258,Actuals!$D:$D,$D1258,Actuals!$B:$B,EOMONTH(DATE(2025,$C1258-3,1),0))/SUMIFS(Actuals!$F:$F,Actuals!$A:$A,$A1258,Actuals!$D:$D,$D1258,Actuals!$B:$B,EOMONTH(DATE(2024,$C1258-3,1),0))
)</f>
        <v>1.0417757277920201</v>
      </c>
      <c r="P1258" s="29">
        <f t="shared" si="114"/>
        <v>398522.97046101495</v>
      </c>
      <c r="Q1258" s="2">
        <f t="shared" si="115"/>
        <v>7.5457773668358864E-3</v>
      </c>
      <c r="R1258" s="29" t="str">
        <f t="shared" si="116"/>
        <v>1 train date (May-Aug)</v>
      </c>
      <c r="S1258" s="29">
        <f t="shared" si="117"/>
        <v>1.0196167866584092</v>
      </c>
      <c r="T1258" s="29">
        <f t="shared" si="118"/>
        <v>465358.96301626356</v>
      </c>
      <c r="U1258" s="2">
        <f t="shared" si="119"/>
        <v>0.15889798610958841</v>
      </c>
    </row>
    <row r="1259" spans="1:21">
      <c r="A1259">
        <v>9656</v>
      </c>
      <c r="B1259" s="1">
        <v>45991</v>
      </c>
      <c r="C1259">
        <v>9</v>
      </c>
      <c r="D1259">
        <v>8</v>
      </c>
      <c r="E1259" t="s">
        <v>7</v>
      </c>
      <c r="F1259" s="3">
        <v>430954.85784767754</v>
      </c>
      <c r="G1259" s="3">
        <v>401553</v>
      </c>
      <c r="H1259">
        <v>2</v>
      </c>
      <c r="I1259" s="3">
        <v>29401.857847677544</v>
      </c>
      <c r="J1259" s="3">
        <v>29401.857847677544</v>
      </c>
      <c r="K1259" s="2">
        <v>7.3220366546078705E-2</v>
      </c>
      <c r="L1259" s="6">
        <v>7.3220366546078705E-2</v>
      </c>
      <c r="M1259" t="s">
        <v>32</v>
      </c>
      <c r="N1259">
        <f>SUMIFS(Actuals!$F:$F,Actuals!$A:$A,$A1259,Actuals!$D:$D,$D1259,Actuals!$B:$B,EDATE($B1259,-12))</f>
        <v>382542</v>
      </c>
      <c r="O1259">
        <f>AVERAGE(SUMIFS(Actuals!$F:$F,Actuals!$A:$A,$A1259,Actuals!$D:$D,$D1259,Actuals!$B:$B,EOMONTH(DATE(2025,$C1259-1,1),0))/SUMIFS(Actuals!$F:$F,Actuals!$A:$A,$A1259,Actuals!$D:$D,$D1259,Actuals!$B:$B,EOMONTH(DATE(2024,$C1259-1,1),0)),
 SUMIFS(Actuals!$F:$F,Actuals!$A:$A,$A1259,Actuals!$D:$D,$D1259,Actuals!$B:$B,EOMONTH(DATE(2025,$C1259-2,1),0))/SUMIFS(Actuals!$F:$F,Actuals!$A:$A,$A1259,Actuals!$D:$D,$D1259,Actuals!$B:$B,EOMONTH(DATE(2024,$C1259-2,1),0)),
 SUMIFS(Actuals!$F:$F,Actuals!$A:$A,$A1259,Actuals!$D:$D,$D1259,Actuals!$B:$B,EOMONTH(DATE(2025,$C1259-3,1),0))/SUMIFS(Actuals!$F:$F,Actuals!$A:$A,$A1259,Actuals!$D:$D,$D1259,Actuals!$B:$B,EOMONTH(DATE(2024,$C1259-3,1),0))
)</f>
        <v>1.0699812861630369</v>
      </c>
      <c r="P1259" s="29">
        <f t="shared" si="114"/>
        <v>409312.78117138048</v>
      </c>
      <c r="Q1259" s="2">
        <f t="shared" si="115"/>
        <v>1.932442584510758E-2</v>
      </c>
      <c r="R1259" s="29" t="str">
        <f t="shared" si="116"/>
        <v>2 Test data (Sep-Nov)</v>
      </c>
      <c r="S1259" s="29">
        <f t="shared" si="117"/>
        <v>1.0196167866584092</v>
      </c>
      <c r="T1259" s="29">
        <f t="shared" si="118"/>
        <v>439408.80735348049</v>
      </c>
      <c r="U1259" s="2">
        <f t="shared" si="119"/>
        <v>9.4273501514072822E-2</v>
      </c>
    </row>
    <row r="1260" spans="1:21">
      <c r="A1260">
        <v>9656</v>
      </c>
      <c r="B1260" s="1">
        <v>45991</v>
      </c>
      <c r="C1260">
        <v>10</v>
      </c>
      <c r="D1260">
        <v>8</v>
      </c>
      <c r="E1260" t="s">
        <v>7</v>
      </c>
      <c r="F1260" s="3">
        <v>394680</v>
      </c>
      <c r="G1260" s="3">
        <v>401553</v>
      </c>
      <c r="H1260">
        <v>1</v>
      </c>
      <c r="I1260" s="3">
        <v>-6873</v>
      </c>
      <c r="J1260" s="3">
        <v>6873</v>
      </c>
      <c r="K1260" s="2">
        <v>1.7116046947725502E-2</v>
      </c>
      <c r="L1260" s="6">
        <v>-1.7116046947725502E-2</v>
      </c>
      <c r="M1260" t="s">
        <v>32</v>
      </c>
      <c r="N1260">
        <f>SUMIFS(Actuals!$F:$F,Actuals!$A:$A,$A1260,Actuals!$D:$D,$D1260,Actuals!$B:$B,EDATE($B1260,-12))</f>
        <v>382542</v>
      </c>
      <c r="O1260">
        <f>AVERAGE(SUMIFS(Actuals!$F:$F,Actuals!$A:$A,$A1260,Actuals!$D:$D,$D1260,Actuals!$B:$B,EOMONTH(DATE(2025,$C1260-1,1),0))/SUMIFS(Actuals!$F:$F,Actuals!$A:$A,$A1260,Actuals!$D:$D,$D1260,Actuals!$B:$B,EOMONTH(DATE(2024,$C1260-1,1),0)),
 SUMIFS(Actuals!$F:$F,Actuals!$A:$A,$A1260,Actuals!$D:$D,$D1260,Actuals!$B:$B,EOMONTH(DATE(2025,$C1260-2,1),0))/SUMIFS(Actuals!$F:$F,Actuals!$A:$A,$A1260,Actuals!$D:$D,$D1260,Actuals!$B:$B,EOMONTH(DATE(2024,$C1260-2,1),0)),
 SUMIFS(Actuals!$F:$F,Actuals!$A:$A,$A1260,Actuals!$D:$D,$D1260,Actuals!$B:$B,EOMONTH(DATE(2025,$C1260-3,1),0))/SUMIFS(Actuals!$F:$F,Actuals!$A:$A,$A1260,Actuals!$D:$D,$D1260,Actuals!$B:$B,EOMONTH(DATE(2024,$C1260-3,1),0))
)</f>
        <v>1.0948016989482754</v>
      </c>
      <c r="P1260" s="29">
        <f t="shared" si="114"/>
        <v>418807.63151907118</v>
      </c>
      <c r="Q1260" s="2">
        <f t="shared" si="115"/>
        <v>4.2969748748163193E-2</v>
      </c>
      <c r="R1260" s="29" t="str">
        <f t="shared" si="116"/>
        <v>2 Test data (Sep-Nov)</v>
      </c>
      <c r="S1260" s="29">
        <f t="shared" si="117"/>
        <v>1.0196167866584092</v>
      </c>
      <c r="T1260" s="29">
        <f t="shared" si="118"/>
        <v>402422.35335834092</v>
      </c>
      <c r="U1260" s="2">
        <f t="shared" si="119"/>
        <v>2.1649778692748286E-3</v>
      </c>
    </row>
    <row r="1261" spans="1:21">
      <c r="A1261">
        <v>9656</v>
      </c>
      <c r="B1261" s="1">
        <v>45991</v>
      </c>
      <c r="C1261">
        <v>11</v>
      </c>
      <c r="D1261">
        <v>8</v>
      </c>
      <c r="E1261" t="s">
        <v>7</v>
      </c>
      <c r="F1261" s="3">
        <v>419118.10403056291</v>
      </c>
      <c r="G1261" s="3">
        <v>401553</v>
      </c>
      <c r="H1261">
        <v>0</v>
      </c>
      <c r="I1261" s="3">
        <v>17565.104030562914</v>
      </c>
      <c r="J1261" s="3">
        <v>17565.104030562914</v>
      </c>
      <c r="K1261" s="2">
        <v>4.3742928157834503E-2</v>
      </c>
      <c r="L1261" s="6">
        <v>4.3742928157834503E-2</v>
      </c>
      <c r="M1261" t="s">
        <v>32</v>
      </c>
      <c r="N1261">
        <f>SUMIFS(Actuals!$F:$F,Actuals!$A:$A,$A1261,Actuals!$D:$D,$D1261,Actuals!$B:$B,EDATE($B1261,-12))</f>
        <v>382542</v>
      </c>
      <c r="O1261">
        <f>AVERAGE(SUMIFS(Actuals!$F:$F,Actuals!$A:$A,$A1261,Actuals!$D:$D,$D1261,Actuals!$B:$B,EOMONTH(DATE(2025,$C1261-1,1),0))/SUMIFS(Actuals!$F:$F,Actuals!$A:$A,$A1261,Actuals!$D:$D,$D1261,Actuals!$B:$B,EOMONTH(DATE(2024,$C1261-1,1),0)),
 SUMIFS(Actuals!$F:$F,Actuals!$A:$A,$A1261,Actuals!$D:$D,$D1261,Actuals!$B:$B,EOMONTH(DATE(2025,$C1261-2,1),0))/SUMIFS(Actuals!$F:$F,Actuals!$A:$A,$A1261,Actuals!$D:$D,$D1261,Actuals!$B:$B,EOMONTH(DATE(2024,$C1261-2,1),0)),
 SUMIFS(Actuals!$F:$F,Actuals!$A:$A,$A1261,Actuals!$D:$D,$D1261,Actuals!$B:$B,EOMONTH(DATE(2025,$C1261-3,1),0))/SUMIFS(Actuals!$F:$F,Actuals!$A:$A,$A1261,Actuals!$D:$D,$D1261,Actuals!$B:$B,EOMONTH(DATE(2024,$C1261-3,1),0))
)</f>
        <v>1.0356865157179469</v>
      </c>
      <c r="P1261" s="29">
        <f t="shared" si="114"/>
        <v>396193.59109577484</v>
      </c>
      <c r="Q1261" s="2">
        <f t="shared" si="115"/>
        <v>1.3346703683511662E-2</v>
      </c>
      <c r="R1261" s="29" t="str">
        <f t="shared" si="116"/>
        <v>2 Test data (Sep-Nov)</v>
      </c>
      <c r="S1261" s="29">
        <f t="shared" si="117"/>
        <v>1.0196167866584092</v>
      </c>
      <c r="T1261" s="29">
        <f t="shared" si="118"/>
        <v>427339.85446200741</v>
      </c>
      <c r="U1261" s="2">
        <f t="shared" si="119"/>
        <v>6.4217810505730027E-2</v>
      </c>
    </row>
    <row r="1262" spans="1:21">
      <c r="A1262">
        <v>9657</v>
      </c>
      <c r="B1262" s="1">
        <v>45808</v>
      </c>
      <c r="C1262">
        <v>5</v>
      </c>
      <c r="D1262">
        <v>8</v>
      </c>
      <c r="E1262" t="s">
        <v>7</v>
      </c>
      <c r="F1262" s="3">
        <v>2481.7643182228212</v>
      </c>
      <c r="G1262" s="3">
        <v>2517</v>
      </c>
      <c r="H1262">
        <v>0</v>
      </c>
      <c r="I1262" s="3">
        <v>-35.235681777178797</v>
      </c>
      <c r="J1262" s="3">
        <v>35.235681777178797</v>
      </c>
      <c r="K1262" s="2">
        <v>1.39990789738493E-2</v>
      </c>
      <c r="L1262" s="6">
        <v>-1.39990789738493E-2</v>
      </c>
      <c r="M1262" t="s">
        <v>34</v>
      </c>
      <c r="N1262">
        <f>SUMIFS(Actuals!$F:$F,Actuals!$A:$A,$A1262,Actuals!$D:$D,$D1262,Actuals!$B:$B,EDATE($B1262,-12))</f>
        <v>2667</v>
      </c>
      <c r="O1262">
        <f>AVERAGE(SUMIFS(Actuals!$F:$F,Actuals!$A:$A,$A1262,Actuals!$D:$D,$D1262,Actuals!$B:$B,EOMONTH(DATE(2025,$C1262-1,1),0))/SUMIFS(Actuals!$F:$F,Actuals!$A:$A,$A1262,Actuals!$D:$D,$D1262,Actuals!$B:$B,EOMONTH(DATE(2024,$C1262-1,1),0)),
 SUMIFS(Actuals!$F:$F,Actuals!$A:$A,$A1262,Actuals!$D:$D,$D1262,Actuals!$B:$B,EOMONTH(DATE(2025,$C1262-2,1),0))/SUMIFS(Actuals!$F:$F,Actuals!$A:$A,$A1262,Actuals!$D:$D,$D1262,Actuals!$B:$B,EOMONTH(DATE(2024,$C1262-2,1),0)),
 SUMIFS(Actuals!$F:$F,Actuals!$A:$A,$A1262,Actuals!$D:$D,$D1262,Actuals!$B:$B,EOMONTH(DATE(2025,$C1262-3,1),0))/SUMIFS(Actuals!$F:$F,Actuals!$A:$A,$A1262,Actuals!$D:$D,$D1262,Actuals!$B:$B,EOMONTH(DATE(2024,$C1262-3,1),0))
)</f>
        <v>1.0438480926397504</v>
      </c>
      <c r="P1262" s="29">
        <f t="shared" si="114"/>
        <v>2783.9428630702146</v>
      </c>
      <c r="Q1262" s="2">
        <f t="shared" si="115"/>
        <v>0.10605596466834111</v>
      </c>
      <c r="R1262" s="29" t="str">
        <f t="shared" si="116"/>
        <v>1 train date (May-Aug)</v>
      </c>
      <c r="S1262" s="29">
        <f t="shared" si="117"/>
        <v>1.0159969143173808</v>
      </c>
      <c r="T1262" s="29">
        <f t="shared" si="118"/>
        <v>2521.4648893773647</v>
      </c>
      <c r="U1262" s="2">
        <f t="shared" si="119"/>
        <v>1.7738932766645493E-3</v>
      </c>
    </row>
    <row r="1263" spans="1:21">
      <c r="A1263">
        <v>9657</v>
      </c>
      <c r="B1263" s="1">
        <v>45838</v>
      </c>
      <c r="C1263">
        <v>5</v>
      </c>
      <c r="D1263">
        <v>8</v>
      </c>
      <c r="E1263" t="s">
        <v>7</v>
      </c>
      <c r="F1263" s="3">
        <v>2715.8582552424932</v>
      </c>
      <c r="G1263" s="3">
        <v>2412</v>
      </c>
      <c r="H1263">
        <v>1</v>
      </c>
      <c r="I1263" s="3">
        <v>303.85825524249321</v>
      </c>
      <c r="J1263" s="3">
        <v>303.85825524249321</v>
      </c>
      <c r="K1263" s="2">
        <v>0.12597771776222799</v>
      </c>
      <c r="L1263" s="6">
        <v>0.12597771776222799</v>
      </c>
      <c r="M1263" t="s">
        <v>34</v>
      </c>
      <c r="N1263">
        <f>SUMIFS(Actuals!$F:$F,Actuals!$A:$A,$A1263,Actuals!$D:$D,$D1263,Actuals!$B:$B,EDATE($B1263,-12))</f>
        <v>2571</v>
      </c>
      <c r="O1263">
        <f>AVERAGE(SUMIFS(Actuals!$F:$F,Actuals!$A:$A,$A1263,Actuals!$D:$D,$D1263,Actuals!$B:$B,EOMONTH(DATE(2025,$C1263-1,1),0))/SUMIFS(Actuals!$F:$F,Actuals!$A:$A,$A1263,Actuals!$D:$D,$D1263,Actuals!$B:$B,EOMONTH(DATE(2024,$C1263-1,1),0)),
 SUMIFS(Actuals!$F:$F,Actuals!$A:$A,$A1263,Actuals!$D:$D,$D1263,Actuals!$B:$B,EOMONTH(DATE(2025,$C1263-2,1),0))/SUMIFS(Actuals!$F:$F,Actuals!$A:$A,$A1263,Actuals!$D:$D,$D1263,Actuals!$B:$B,EOMONTH(DATE(2024,$C1263-2,1),0)),
 SUMIFS(Actuals!$F:$F,Actuals!$A:$A,$A1263,Actuals!$D:$D,$D1263,Actuals!$B:$B,EOMONTH(DATE(2025,$C1263-3,1),0))/SUMIFS(Actuals!$F:$F,Actuals!$A:$A,$A1263,Actuals!$D:$D,$D1263,Actuals!$B:$B,EOMONTH(DATE(2024,$C1263-3,1),0))
)</f>
        <v>1.0438480926397504</v>
      </c>
      <c r="P1263" s="29">
        <f t="shared" si="114"/>
        <v>2683.7334461767982</v>
      </c>
      <c r="Q1263" s="2">
        <f t="shared" si="115"/>
        <v>0.11265897436849014</v>
      </c>
      <c r="R1263" s="29" t="str">
        <f t="shared" si="116"/>
        <v>1 train date (May-Aug)</v>
      </c>
      <c r="S1263" s="29">
        <f t="shared" si="117"/>
        <v>1.0159969143173808</v>
      </c>
      <c r="T1263" s="29">
        <f t="shared" si="118"/>
        <v>2759.3036070497587</v>
      </c>
      <c r="U1263" s="2">
        <f t="shared" si="119"/>
        <v>0.14398988683655006</v>
      </c>
    </row>
    <row r="1264" spans="1:21">
      <c r="A1264">
        <v>9657</v>
      </c>
      <c r="B1264" s="1">
        <v>45838</v>
      </c>
      <c r="C1264">
        <v>6</v>
      </c>
      <c r="D1264">
        <v>8</v>
      </c>
      <c r="E1264" t="s">
        <v>7</v>
      </c>
      <c r="F1264" s="3">
        <v>2710.0996118830972</v>
      </c>
      <c r="G1264" s="3">
        <v>2412</v>
      </c>
      <c r="H1264">
        <v>0</v>
      </c>
      <c r="I1264" s="3">
        <v>298.09961188309717</v>
      </c>
      <c r="J1264" s="3">
        <v>298.09961188309717</v>
      </c>
      <c r="K1264" s="2">
        <v>0.12359022051538</v>
      </c>
      <c r="L1264" s="6">
        <v>0.12359022051538</v>
      </c>
      <c r="M1264" t="s">
        <v>34</v>
      </c>
      <c r="N1264">
        <f>SUMIFS(Actuals!$F:$F,Actuals!$A:$A,$A1264,Actuals!$D:$D,$D1264,Actuals!$B:$B,EDATE($B1264,-12))</f>
        <v>2571</v>
      </c>
      <c r="O1264">
        <f>AVERAGE(SUMIFS(Actuals!$F:$F,Actuals!$A:$A,$A1264,Actuals!$D:$D,$D1264,Actuals!$B:$B,EOMONTH(DATE(2025,$C1264-1,1),0))/SUMIFS(Actuals!$F:$F,Actuals!$A:$A,$A1264,Actuals!$D:$D,$D1264,Actuals!$B:$B,EOMONTH(DATE(2024,$C1264-1,1),0)),
 SUMIFS(Actuals!$F:$F,Actuals!$A:$A,$A1264,Actuals!$D:$D,$D1264,Actuals!$B:$B,EOMONTH(DATE(2025,$C1264-2,1),0))/SUMIFS(Actuals!$F:$F,Actuals!$A:$A,$A1264,Actuals!$D:$D,$D1264,Actuals!$B:$B,EOMONTH(DATE(2024,$C1264-2,1),0)),
 SUMIFS(Actuals!$F:$F,Actuals!$A:$A,$A1264,Actuals!$D:$D,$D1264,Actuals!$B:$B,EOMONTH(DATE(2025,$C1264-3,1),0))/SUMIFS(Actuals!$F:$F,Actuals!$A:$A,$A1264,Actuals!$D:$D,$D1264,Actuals!$B:$B,EOMONTH(DATE(2024,$C1264-3,1),0))
)</f>
        <v>1.0188347719364172</v>
      </c>
      <c r="P1264" s="29">
        <f t="shared" si="114"/>
        <v>2619.4241986485285</v>
      </c>
      <c r="Q1264" s="2">
        <f t="shared" si="115"/>
        <v>8.5996765608842674E-2</v>
      </c>
      <c r="R1264" s="29" t="str">
        <f t="shared" si="116"/>
        <v>1 train date (May-Aug)</v>
      </c>
      <c r="S1264" s="29">
        <f t="shared" si="117"/>
        <v>1.0159969143173808</v>
      </c>
      <c r="T1264" s="29">
        <f t="shared" si="118"/>
        <v>2753.4528431659583</v>
      </c>
      <c r="U1264" s="2">
        <f t="shared" si="119"/>
        <v>0.14156419700081188</v>
      </c>
    </row>
    <row r="1265" spans="1:21">
      <c r="A1265">
        <v>9657</v>
      </c>
      <c r="B1265" s="1">
        <v>45869</v>
      </c>
      <c r="C1265">
        <v>5</v>
      </c>
      <c r="D1265">
        <v>8</v>
      </c>
      <c r="E1265" t="s">
        <v>7</v>
      </c>
      <c r="F1265" s="3">
        <v>2566.9257510921038</v>
      </c>
      <c r="G1265" s="3">
        <v>2721</v>
      </c>
      <c r="H1265">
        <v>2</v>
      </c>
      <c r="I1265" s="3">
        <v>-154.07424890789616</v>
      </c>
      <c r="J1265" s="3">
        <v>154.07424890789616</v>
      </c>
      <c r="K1265" s="2">
        <v>5.6624126757771502E-2</v>
      </c>
      <c r="L1265" s="6">
        <v>-5.6624126757771502E-2</v>
      </c>
      <c r="M1265" t="s">
        <v>34</v>
      </c>
      <c r="N1265">
        <f>SUMIFS(Actuals!$F:$F,Actuals!$A:$A,$A1265,Actuals!$D:$D,$D1265,Actuals!$B:$B,EDATE($B1265,-12))</f>
        <v>2349</v>
      </c>
      <c r="O1265">
        <f>AVERAGE(SUMIFS(Actuals!$F:$F,Actuals!$A:$A,$A1265,Actuals!$D:$D,$D1265,Actuals!$B:$B,EOMONTH(DATE(2025,$C1265-1,1),0))/SUMIFS(Actuals!$F:$F,Actuals!$A:$A,$A1265,Actuals!$D:$D,$D1265,Actuals!$B:$B,EOMONTH(DATE(2024,$C1265-1,1),0)),
 SUMIFS(Actuals!$F:$F,Actuals!$A:$A,$A1265,Actuals!$D:$D,$D1265,Actuals!$B:$B,EOMONTH(DATE(2025,$C1265-2,1),0))/SUMIFS(Actuals!$F:$F,Actuals!$A:$A,$A1265,Actuals!$D:$D,$D1265,Actuals!$B:$B,EOMONTH(DATE(2024,$C1265-2,1),0)),
 SUMIFS(Actuals!$F:$F,Actuals!$A:$A,$A1265,Actuals!$D:$D,$D1265,Actuals!$B:$B,EOMONTH(DATE(2025,$C1265-3,1),0))/SUMIFS(Actuals!$F:$F,Actuals!$A:$A,$A1265,Actuals!$D:$D,$D1265,Actuals!$B:$B,EOMONTH(DATE(2024,$C1265-3,1),0))
)</f>
        <v>1.0438480926397504</v>
      </c>
      <c r="P1265" s="29">
        <f t="shared" si="114"/>
        <v>2451.9991696107736</v>
      </c>
      <c r="Q1265" s="2">
        <f t="shared" si="115"/>
        <v>9.8861018151130617E-2</v>
      </c>
      <c r="R1265" s="29" t="str">
        <f t="shared" si="116"/>
        <v>1 train date (May-Aug)</v>
      </c>
      <c r="S1265" s="29">
        <f t="shared" si="117"/>
        <v>1.0159969143173808</v>
      </c>
      <c r="T1265" s="29">
        <f t="shared" si="118"/>
        <v>2607.9886423914027</v>
      </c>
      <c r="U1265" s="2">
        <f t="shared" si="119"/>
        <v>4.1533023744431213E-2</v>
      </c>
    </row>
    <row r="1266" spans="1:21">
      <c r="A1266">
        <v>9657</v>
      </c>
      <c r="B1266" s="1">
        <v>45869</v>
      </c>
      <c r="C1266">
        <v>6</v>
      </c>
      <c r="D1266">
        <v>8</v>
      </c>
      <c r="E1266" t="s">
        <v>7</v>
      </c>
      <c r="F1266" s="3">
        <v>2564.4297309111757</v>
      </c>
      <c r="G1266" s="3">
        <v>2721</v>
      </c>
      <c r="H1266">
        <v>1</v>
      </c>
      <c r="I1266" s="3">
        <v>-156.57026908882426</v>
      </c>
      <c r="J1266" s="3">
        <v>156.57026908882426</v>
      </c>
      <c r="K1266" s="2">
        <v>5.7541443987072498E-2</v>
      </c>
      <c r="L1266" s="6">
        <v>-5.7541443987072498E-2</v>
      </c>
      <c r="M1266" t="s">
        <v>34</v>
      </c>
      <c r="N1266">
        <f>SUMIFS(Actuals!$F:$F,Actuals!$A:$A,$A1266,Actuals!$D:$D,$D1266,Actuals!$B:$B,EDATE($B1266,-12))</f>
        <v>2349</v>
      </c>
      <c r="O1266">
        <f>AVERAGE(SUMIFS(Actuals!$F:$F,Actuals!$A:$A,$A1266,Actuals!$D:$D,$D1266,Actuals!$B:$B,EOMONTH(DATE(2025,$C1266-1,1),0))/SUMIFS(Actuals!$F:$F,Actuals!$A:$A,$A1266,Actuals!$D:$D,$D1266,Actuals!$B:$B,EOMONTH(DATE(2024,$C1266-1,1),0)),
 SUMIFS(Actuals!$F:$F,Actuals!$A:$A,$A1266,Actuals!$D:$D,$D1266,Actuals!$B:$B,EOMONTH(DATE(2025,$C1266-2,1),0))/SUMIFS(Actuals!$F:$F,Actuals!$A:$A,$A1266,Actuals!$D:$D,$D1266,Actuals!$B:$B,EOMONTH(DATE(2024,$C1266-2,1),0)),
 SUMIFS(Actuals!$F:$F,Actuals!$A:$A,$A1266,Actuals!$D:$D,$D1266,Actuals!$B:$B,EOMONTH(DATE(2025,$C1266-3,1),0))/SUMIFS(Actuals!$F:$F,Actuals!$A:$A,$A1266,Actuals!$D:$D,$D1266,Actuals!$B:$B,EOMONTH(DATE(2024,$C1266-3,1),0))
)</f>
        <v>1.0188347719364172</v>
      </c>
      <c r="P1266" s="29">
        <f t="shared" si="114"/>
        <v>2393.2428792786441</v>
      </c>
      <c r="Q1266" s="2">
        <f t="shared" si="115"/>
        <v>0.12045465664143915</v>
      </c>
      <c r="R1266" s="29" t="str">
        <f t="shared" si="116"/>
        <v>1 train date (May-Aug)</v>
      </c>
      <c r="S1266" s="29">
        <f t="shared" si="117"/>
        <v>1.0159969143173808</v>
      </c>
      <c r="T1266" s="29">
        <f t="shared" si="118"/>
        <v>2605.4526935895055</v>
      </c>
      <c r="U1266" s="2">
        <f t="shared" si="119"/>
        <v>4.2465015218851328E-2</v>
      </c>
    </row>
    <row r="1267" spans="1:21">
      <c r="A1267">
        <v>9657</v>
      </c>
      <c r="B1267" s="1">
        <v>45869</v>
      </c>
      <c r="C1267">
        <v>7</v>
      </c>
      <c r="D1267">
        <v>8</v>
      </c>
      <c r="E1267" t="s">
        <v>7</v>
      </c>
      <c r="F1267" s="3">
        <v>2484.6460959985993</v>
      </c>
      <c r="G1267" s="3">
        <v>2721</v>
      </c>
      <c r="H1267">
        <v>0</v>
      </c>
      <c r="I1267" s="3">
        <v>-236.35390400140068</v>
      </c>
      <c r="J1267" s="3">
        <v>236.35390400140068</v>
      </c>
      <c r="K1267" s="2">
        <v>8.6862882764204605E-2</v>
      </c>
      <c r="L1267" s="6">
        <v>-8.6862882764204605E-2</v>
      </c>
      <c r="M1267" t="s">
        <v>34</v>
      </c>
      <c r="N1267">
        <f>SUMIFS(Actuals!$F:$F,Actuals!$A:$A,$A1267,Actuals!$D:$D,$D1267,Actuals!$B:$B,EDATE($B1267,-12))</f>
        <v>2349</v>
      </c>
      <c r="O1267">
        <f>AVERAGE(SUMIFS(Actuals!$F:$F,Actuals!$A:$A,$A1267,Actuals!$D:$D,$D1267,Actuals!$B:$B,EOMONTH(DATE(2025,$C1267-1,1),0))/SUMIFS(Actuals!$F:$F,Actuals!$A:$A,$A1267,Actuals!$D:$D,$D1267,Actuals!$B:$B,EOMONTH(DATE(2024,$C1267-1,1),0)),
 SUMIFS(Actuals!$F:$F,Actuals!$A:$A,$A1267,Actuals!$D:$D,$D1267,Actuals!$B:$B,EOMONTH(DATE(2025,$C1267-2,1),0))/SUMIFS(Actuals!$F:$F,Actuals!$A:$A,$A1267,Actuals!$D:$D,$D1267,Actuals!$B:$B,EOMONTH(DATE(2024,$C1267-2,1),0)),
 SUMIFS(Actuals!$F:$F,Actuals!$A:$A,$A1267,Actuals!$D:$D,$D1267,Actuals!$B:$B,EOMONTH(DATE(2025,$C1267-3,1),0))/SUMIFS(Actuals!$F:$F,Actuals!$A:$A,$A1267,Actuals!$D:$D,$D1267,Actuals!$B:$B,EOMONTH(DATE(2024,$C1267-3,1),0))
)</f>
        <v>1.0017900599626308</v>
      </c>
      <c r="P1267" s="29">
        <f t="shared" si="114"/>
        <v>2353.2048508522198</v>
      </c>
      <c r="Q1267" s="2">
        <f t="shared" si="115"/>
        <v>0.13516911030789422</v>
      </c>
      <c r="R1267" s="29" t="str">
        <f t="shared" si="116"/>
        <v>1 train date (May-Aug)</v>
      </c>
      <c r="S1267" s="29">
        <f t="shared" si="117"/>
        <v>1.0159969143173808</v>
      </c>
      <c r="T1267" s="29">
        <f t="shared" si="118"/>
        <v>2524.3927667053035</v>
      </c>
      <c r="U1267" s="2">
        <f t="shared" si="119"/>
        <v>7.2255506539763495E-2</v>
      </c>
    </row>
    <row r="1268" spans="1:21">
      <c r="A1268">
        <v>9657</v>
      </c>
      <c r="B1268" s="1">
        <v>45900</v>
      </c>
      <c r="C1268">
        <v>5</v>
      </c>
      <c r="D1268">
        <v>8</v>
      </c>
      <c r="E1268" t="s">
        <v>7</v>
      </c>
      <c r="F1268" s="3">
        <v>2693.3893563851525</v>
      </c>
      <c r="G1268" s="3">
        <v>2775</v>
      </c>
      <c r="H1268">
        <v>3</v>
      </c>
      <c r="I1268" s="3">
        <v>-81.610643614847504</v>
      </c>
      <c r="J1268" s="3">
        <v>81.610643614847504</v>
      </c>
      <c r="K1268" s="2">
        <v>2.9409240942287401E-2</v>
      </c>
      <c r="L1268" s="6">
        <v>-2.9409240942287401E-2</v>
      </c>
      <c r="M1268" t="s">
        <v>34</v>
      </c>
      <c r="N1268">
        <f>SUMIFS(Actuals!$F:$F,Actuals!$A:$A,$A1268,Actuals!$D:$D,$D1268,Actuals!$B:$B,EDATE($B1268,-12))</f>
        <v>2811</v>
      </c>
      <c r="O1268">
        <f>AVERAGE(SUMIFS(Actuals!$F:$F,Actuals!$A:$A,$A1268,Actuals!$D:$D,$D1268,Actuals!$B:$B,EOMONTH(DATE(2025,$C1268-1,1),0))/SUMIFS(Actuals!$F:$F,Actuals!$A:$A,$A1268,Actuals!$D:$D,$D1268,Actuals!$B:$B,EOMONTH(DATE(2024,$C1268-1,1),0)),
 SUMIFS(Actuals!$F:$F,Actuals!$A:$A,$A1268,Actuals!$D:$D,$D1268,Actuals!$B:$B,EOMONTH(DATE(2025,$C1268-2,1),0))/SUMIFS(Actuals!$F:$F,Actuals!$A:$A,$A1268,Actuals!$D:$D,$D1268,Actuals!$B:$B,EOMONTH(DATE(2024,$C1268-2,1),0)),
 SUMIFS(Actuals!$F:$F,Actuals!$A:$A,$A1268,Actuals!$D:$D,$D1268,Actuals!$B:$B,EOMONTH(DATE(2025,$C1268-3,1),0))/SUMIFS(Actuals!$F:$F,Actuals!$A:$A,$A1268,Actuals!$D:$D,$D1268,Actuals!$B:$B,EOMONTH(DATE(2024,$C1268-3,1),0))
)</f>
        <v>1.0438480926397504</v>
      </c>
      <c r="P1268" s="29">
        <f t="shared" si="114"/>
        <v>2934.2569884103386</v>
      </c>
      <c r="Q1268" s="2">
        <f t="shared" si="115"/>
        <v>5.7389905733455364E-2</v>
      </c>
      <c r="R1268" s="29" t="str">
        <f t="shared" si="116"/>
        <v>1 train date (May-Aug)</v>
      </c>
      <c r="S1268" s="29">
        <f t="shared" si="117"/>
        <v>1.0159969143173808</v>
      </c>
      <c r="T1268" s="29">
        <f t="shared" si="118"/>
        <v>2736.4752751425913</v>
      </c>
      <c r="U1268" s="2">
        <f t="shared" si="119"/>
        <v>1.3882783732399541E-2</v>
      </c>
    </row>
    <row r="1269" spans="1:21">
      <c r="A1269">
        <v>9657</v>
      </c>
      <c r="B1269" s="1">
        <v>45900</v>
      </c>
      <c r="C1269">
        <v>6</v>
      </c>
      <c r="D1269">
        <v>8</v>
      </c>
      <c r="E1269" t="s">
        <v>7</v>
      </c>
      <c r="F1269" s="3">
        <v>2696.2107935602453</v>
      </c>
      <c r="G1269" s="3">
        <v>2775</v>
      </c>
      <c r="H1269">
        <v>2</v>
      </c>
      <c r="I1269" s="3">
        <v>-78.789206439754707</v>
      </c>
      <c r="J1269" s="3">
        <v>78.789206439754707</v>
      </c>
      <c r="K1269" s="2">
        <v>2.8392506825136801E-2</v>
      </c>
      <c r="L1269" s="6">
        <v>-2.8392506825136801E-2</v>
      </c>
      <c r="M1269" t="s">
        <v>34</v>
      </c>
      <c r="N1269">
        <f>SUMIFS(Actuals!$F:$F,Actuals!$A:$A,$A1269,Actuals!$D:$D,$D1269,Actuals!$B:$B,EDATE($B1269,-12))</f>
        <v>2811</v>
      </c>
      <c r="O1269">
        <f>AVERAGE(SUMIFS(Actuals!$F:$F,Actuals!$A:$A,$A1269,Actuals!$D:$D,$D1269,Actuals!$B:$B,EOMONTH(DATE(2025,$C1269-1,1),0))/SUMIFS(Actuals!$F:$F,Actuals!$A:$A,$A1269,Actuals!$D:$D,$D1269,Actuals!$B:$B,EOMONTH(DATE(2024,$C1269-1,1),0)),
 SUMIFS(Actuals!$F:$F,Actuals!$A:$A,$A1269,Actuals!$D:$D,$D1269,Actuals!$B:$B,EOMONTH(DATE(2025,$C1269-2,1),0))/SUMIFS(Actuals!$F:$F,Actuals!$A:$A,$A1269,Actuals!$D:$D,$D1269,Actuals!$B:$B,EOMONTH(DATE(2024,$C1269-2,1),0)),
 SUMIFS(Actuals!$F:$F,Actuals!$A:$A,$A1269,Actuals!$D:$D,$D1269,Actuals!$B:$B,EOMONTH(DATE(2025,$C1269-3,1),0))/SUMIFS(Actuals!$F:$F,Actuals!$A:$A,$A1269,Actuals!$D:$D,$D1269,Actuals!$B:$B,EOMONTH(DATE(2024,$C1269-3,1),0))
)</f>
        <v>1.0188347719364172</v>
      </c>
      <c r="P1269" s="29">
        <f t="shared" si="114"/>
        <v>2863.9445439132687</v>
      </c>
      <c r="Q1269" s="2">
        <f t="shared" si="115"/>
        <v>3.2052087896673409E-2</v>
      </c>
      <c r="R1269" s="29" t="str">
        <f t="shared" si="116"/>
        <v>1 train date (May-Aug)</v>
      </c>
      <c r="S1269" s="29">
        <f t="shared" si="117"/>
        <v>1.0159969143173808</v>
      </c>
      <c r="T1269" s="29">
        <f t="shared" si="118"/>
        <v>2739.3418466064259</v>
      </c>
      <c r="U1269" s="2">
        <f t="shared" si="119"/>
        <v>1.2849785006693383E-2</v>
      </c>
    </row>
    <row r="1270" spans="1:21">
      <c r="A1270">
        <v>9657</v>
      </c>
      <c r="B1270" s="1">
        <v>45900</v>
      </c>
      <c r="C1270">
        <v>7</v>
      </c>
      <c r="D1270">
        <v>8</v>
      </c>
      <c r="E1270" t="s">
        <v>7</v>
      </c>
      <c r="F1270" s="3">
        <v>2620.4053015471045</v>
      </c>
      <c r="G1270" s="3">
        <v>2775</v>
      </c>
      <c r="H1270">
        <v>1</v>
      </c>
      <c r="I1270" s="3">
        <v>-154.5946984528955</v>
      </c>
      <c r="J1270" s="3">
        <v>154.5946984528955</v>
      </c>
      <c r="K1270" s="2">
        <v>5.5709801244286698E-2</v>
      </c>
      <c r="L1270" s="6">
        <v>-5.5709801244286698E-2</v>
      </c>
      <c r="M1270" t="s">
        <v>34</v>
      </c>
      <c r="N1270">
        <f>SUMIFS(Actuals!$F:$F,Actuals!$A:$A,$A1270,Actuals!$D:$D,$D1270,Actuals!$B:$B,EDATE($B1270,-12))</f>
        <v>2811</v>
      </c>
      <c r="O1270">
        <f>AVERAGE(SUMIFS(Actuals!$F:$F,Actuals!$A:$A,$A1270,Actuals!$D:$D,$D1270,Actuals!$B:$B,EOMONTH(DATE(2025,$C1270-1,1),0))/SUMIFS(Actuals!$F:$F,Actuals!$A:$A,$A1270,Actuals!$D:$D,$D1270,Actuals!$B:$B,EOMONTH(DATE(2024,$C1270-1,1),0)),
 SUMIFS(Actuals!$F:$F,Actuals!$A:$A,$A1270,Actuals!$D:$D,$D1270,Actuals!$B:$B,EOMONTH(DATE(2025,$C1270-2,1),0))/SUMIFS(Actuals!$F:$F,Actuals!$A:$A,$A1270,Actuals!$D:$D,$D1270,Actuals!$B:$B,EOMONTH(DATE(2024,$C1270-2,1),0)),
 SUMIFS(Actuals!$F:$F,Actuals!$A:$A,$A1270,Actuals!$D:$D,$D1270,Actuals!$B:$B,EOMONTH(DATE(2025,$C1270-3,1),0))/SUMIFS(Actuals!$F:$F,Actuals!$A:$A,$A1270,Actuals!$D:$D,$D1270,Actuals!$B:$B,EOMONTH(DATE(2024,$C1270-3,1),0))
)</f>
        <v>1.0017900599626308</v>
      </c>
      <c r="P1270" s="29">
        <f t="shared" si="114"/>
        <v>2816.0318585549553</v>
      </c>
      <c r="Q1270" s="2">
        <f t="shared" si="115"/>
        <v>1.478625533511903E-2</v>
      </c>
      <c r="R1270" s="29" t="str">
        <f t="shared" si="116"/>
        <v>1 train date (May-Aug)</v>
      </c>
      <c r="S1270" s="29">
        <f t="shared" si="117"/>
        <v>1.0159969143173808</v>
      </c>
      <c r="T1270" s="29">
        <f t="shared" si="118"/>
        <v>2662.323700632764</v>
      </c>
      <c r="U1270" s="2">
        <f t="shared" si="119"/>
        <v>4.0604071844048996E-2</v>
      </c>
    </row>
    <row r="1271" spans="1:21">
      <c r="A1271">
        <v>9657</v>
      </c>
      <c r="B1271" s="1">
        <v>45900</v>
      </c>
      <c r="C1271">
        <v>8</v>
      </c>
      <c r="D1271">
        <v>8</v>
      </c>
      <c r="E1271" t="s">
        <v>7</v>
      </c>
      <c r="F1271" s="3">
        <v>2514.1616695436442</v>
      </c>
      <c r="G1271" s="3">
        <v>2775</v>
      </c>
      <c r="H1271">
        <v>0</v>
      </c>
      <c r="I1271" s="3">
        <v>-260.83833045635583</v>
      </c>
      <c r="J1271" s="3">
        <v>260.83833045635583</v>
      </c>
      <c r="K1271" s="2">
        <v>9.3995794759047194E-2</v>
      </c>
      <c r="L1271" s="6">
        <v>-9.3995794759047194E-2</v>
      </c>
      <c r="M1271" t="s">
        <v>34</v>
      </c>
      <c r="N1271">
        <f>SUMIFS(Actuals!$F:$F,Actuals!$A:$A,$A1271,Actuals!$D:$D,$D1271,Actuals!$B:$B,EDATE($B1271,-12))</f>
        <v>2811</v>
      </c>
      <c r="O1271">
        <f>AVERAGE(SUMIFS(Actuals!$F:$F,Actuals!$A:$A,$A1271,Actuals!$D:$D,$D1271,Actuals!$B:$B,EOMONTH(DATE(2025,$C1271-1,1),0))/SUMIFS(Actuals!$F:$F,Actuals!$A:$A,$A1271,Actuals!$D:$D,$D1271,Actuals!$B:$B,EOMONTH(DATE(2024,$C1271-1,1),0)),
 SUMIFS(Actuals!$F:$F,Actuals!$A:$A,$A1271,Actuals!$D:$D,$D1271,Actuals!$B:$B,EOMONTH(DATE(2025,$C1271-2,1),0))/SUMIFS(Actuals!$F:$F,Actuals!$A:$A,$A1271,Actuals!$D:$D,$D1271,Actuals!$B:$B,EOMONTH(DATE(2024,$C1271-2,1),0)),
 SUMIFS(Actuals!$F:$F,Actuals!$A:$A,$A1271,Actuals!$D:$D,$D1271,Actuals!$B:$B,EOMONTH(DATE(2025,$C1271-3,1),0))/SUMIFS(Actuals!$F:$F,Actuals!$A:$A,$A1271,Actuals!$D:$D,$D1271,Actuals!$B:$B,EOMONTH(DATE(2024,$C1271-3,1),0))
)</f>
        <v>1.0134262171926578</v>
      </c>
      <c r="P1271" s="29">
        <f t="shared" si="114"/>
        <v>2848.7410965285612</v>
      </c>
      <c r="Q1271" s="2">
        <f t="shared" si="115"/>
        <v>2.6573368118400442E-2</v>
      </c>
      <c r="R1271" s="29" t="str">
        <f t="shared" si="116"/>
        <v>1 train date (May-Aug)</v>
      </c>
      <c r="S1271" s="29">
        <f t="shared" si="117"/>
        <v>1.0159969143173808</v>
      </c>
      <c r="T1271" s="29">
        <f t="shared" si="118"/>
        <v>2554.3804983513769</v>
      </c>
      <c r="U1271" s="2">
        <f t="shared" si="119"/>
        <v>7.9502523116620941E-2</v>
      </c>
    </row>
    <row r="1272" spans="1:21">
      <c r="A1272">
        <v>9657</v>
      </c>
      <c r="B1272" s="1">
        <v>45930</v>
      </c>
      <c r="C1272">
        <v>5</v>
      </c>
      <c r="D1272">
        <v>8</v>
      </c>
      <c r="E1272" t="s">
        <v>7</v>
      </c>
      <c r="F1272" s="3">
        <v>2662.6374007281765</v>
      </c>
      <c r="G1272" s="3">
        <v>2481</v>
      </c>
      <c r="H1272">
        <v>4</v>
      </c>
      <c r="I1272" s="3">
        <v>181.63740072817654</v>
      </c>
      <c r="J1272" s="3">
        <v>181.63740072817654</v>
      </c>
      <c r="K1272" s="2">
        <v>7.3211366678023596E-2</v>
      </c>
      <c r="L1272" s="6">
        <v>7.3211366678023596E-2</v>
      </c>
      <c r="M1272" t="s">
        <v>34</v>
      </c>
      <c r="N1272">
        <f>SUMIFS(Actuals!$F:$F,Actuals!$A:$A,$A1272,Actuals!$D:$D,$D1272,Actuals!$B:$B,EDATE($B1272,-12))</f>
        <v>2481</v>
      </c>
      <c r="O1272">
        <f>AVERAGE(SUMIFS(Actuals!$F:$F,Actuals!$A:$A,$A1272,Actuals!$D:$D,$D1272,Actuals!$B:$B,EOMONTH(DATE(2025,$C1272-1,1),0))/SUMIFS(Actuals!$F:$F,Actuals!$A:$A,$A1272,Actuals!$D:$D,$D1272,Actuals!$B:$B,EOMONTH(DATE(2024,$C1272-1,1),0)),
 SUMIFS(Actuals!$F:$F,Actuals!$A:$A,$A1272,Actuals!$D:$D,$D1272,Actuals!$B:$B,EOMONTH(DATE(2025,$C1272-2,1),0))/SUMIFS(Actuals!$F:$F,Actuals!$A:$A,$A1272,Actuals!$D:$D,$D1272,Actuals!$B:$B,EOMONTH(DATE(2024,$C1272-2,1),0)),
 SUMIFS(Actuals!$F:$F,Actuals!$A:$A,$A1272,Actuals!$D:$D,$D1272,Actuals!$B:$B,EOMONTH(DATE(2025,$C1272-3,1),0))/SUMIFS(Actuals!$F:$F,Actuals!$A:$A,$A1272,Actuals!$D:$D,$D1272,Actuals!$B:$B,EOMONTH(DATE(2024,$C1272-3,1),0))
)</f>
        <v>1.0438480926397504</v>
      </c>
      <c r="P1272" s="29">
        <f t="shared" si="114"/>
        <v>2589.7871178392206</v>
      </c>
      <c r="Q1272" s="2">
        <f t="shared" si="115"/>
        <v>4.3848092639750355E-2</v>
      </c>
      <c r="R1272" s="29" t="str">
        <f t="shared" si="116"/>
        <v>1 train date (May-Aug)</v>
      </c>
      <c r="S1272" s="29">
        <f t="shared" si="117"/>
        <v>1.0159969143173808</v>
      </c>
      <c r="T1272" s="29">
        <f t="shared" si="118"/>
        <v>2705.2313830858789</v>
      </c>
      <c r="U1272" s="2">
        <f t="shared" si="119"/>
        <v>9.0379436955211154E-2</v>
      </c>
    </row>
    <row r="1273" spans="1:21">
      <c r="A1273">
        <v>9657</v>
      </c>
      <c r="B1273" s="1">
        <v>45930</v>
      </c>
      <c r="C1273">
        <v>6</v>
      </c>
      <c r="D1273">
        <v>8</v>
      </c>
      <c r="E1273" t="s">
        <v>7</v>
      </c>
      <c r="F1273" s="3">
        <v>2665.5009295031568</v>
      </c>
      <c r="G1273" s="3">
        <v>2481</v>
      </c>
      <c r="H1273">
        <v>3</v>
      </c>
      <c r="I1273" s="3">
        <v>184.50092950315684</v>
      </c>
      <c r="J1273" s="3">
        <v>184.50092950315684</v>
      </c>
      <c r="K1273" s="2">
        <v>7.4365549981119203E-2</v>
      </c>
      <c r="L1273" s="6">
        <v>7.4365549981119203E-2</v>
      </c>
      <c r="M1273" t="s">
        <v>34</v>
      </c>
      <c r="N1273">
        <f>SUMIFS(Actuals!$F:$F,Actuals!$A:$A,$A1273,Actuals!$D:$D,$D1273,Actuals!$B:$B,EDATE($B1273,-12))</f>
        <v>2481</v>
      </c>
      <c r="O1273">
        <f>AVERAGE(SUMIFS(Actuals!$F:$F,Actuals!$A:$A,$A1273,Actuals!$D:$D,$D1273,Actuals!$B:$B,EOMONTH(DATE(2025,$C1273-1,1),0))/SUMIFS(Actuals!$F:$F,Actuals!$A:$A,$A1273,Actuals!$D:$D,$D1273,Actuals!$B:$B,EOMONTH(DATE(2024,$C1273-1,1),0)),
 SUMIFS(Actuals!$F:$F,Actuals!$A:$A,$A1273,Actuals!$D:$D,$D1273,Actuals!$B:$B,EOMONTH(DATE(2025,$C1273-2,1),0))/SUMIFS(Actuals!$F:$F,Actuals!$A:$A,$A1273,Actuals!$D:$D,$D1273,Actuals!$B:$B,EOMONTH(DATE(2024,$C1273-2,1),0)),
 SUMIFS(Actuals!$F:$F,Actuals!$A:$A,$A1273,Actuals!$D:$D,$D1273,Actuals!$B:$B,EOMONTH(DATE(2025,$C1273-3,1),0))/SUMIFS(Actuals!$F:$F,Actuals!$A:$A,$A1273,Actuals!$D:$D,$D1273,Actuals!$B:$B,EOMONTH(DATE(2024,$C1273-3,1),0))
)</f>
        <v>1.0188347719364172</v>
      </c>
      <c r="P1273" s="29">
        <f t="shared" si="114"/>
        <v>2527.729069174251</v>
      </c>
      <c r="Q1273" s="2">
        <f t="shared" si="115"/>
        <v>1.8834771936417163E-2</v>
      </c>
      <c r="R1273" s="29" t="str">
        <f t="shared" si="116"/>
        <v>1 train date (May-Aug)</v>
      </c>
      <c r="S1273" s="29">
        <f t="shared" si="117"/>
        <v>1.0159969143173808</v>
      </c>
      <c r="T1273" s="29">
        <f t="shared" si="118"/>
        <v>2708.1407194853177</v>
      </c>
      <c r="U1273" s="2">
        <f t="shared" si="119"/>
        <v>9.1552083629712913E-2</v>
      </c>
    </row>
    <row r="1274" spans="1:21">
      <c r="A1274">
        <v>9657</v>
      </c>
      <c r="B1274" s="1">
        <v>45930</v>
      </c>
      <c r="C1274">
        <v>7</v>
      </c>
      <c r="D1274">
        <v>8</v>
      </c>
      <c r="E1274" t="s">
        <v>7</v>
      </c>
      <c r="F1274" s="3">
        <v>2569.5714315319869</v>
      </c>
      <c r="G1274" s="3">
        <v>2481</v>
      </c>
      <c r="H1274">
        <v>2</v>
      </c>
      <c r="I1274" s="3">
        <v>88.571431531986946</v>
      </c>
      <c r="J1274" s="3">
        <v>88.571431531986946</v>
      </c>
      <c r="K1274" s="2">
        <v>3.5699891790401797E-2</v>
      </c>
      <c r="L1274" s="6">
        <v>3.5699891790401797E-2</v>
      </c>
      <c r="M1274" t="s">
        <v>34</v>
      </c>
      <c r="N1274">
        <f>SUMIFS(Actuals!$F:$F,Actuals!$A:$A,$A1274,Actuals!$D:$D,$D1274,Actuals!$B:$B,EDATE($B1274,-12))</f>
        <v>2481</v>
      </c>
      <c r="O1274">
        <f>AVERAGE(SUMIFS(Actuals!$F:$F,Actuals!$A:$A,$A1274,Actuals!$D:$D,$D1274,Actuals!$B:$B,EOMONTH(DATE(2025,$C1274-1,1),0))/SUMIFS(Actuals!$F:$F,Actuals!$A:$A,$A1274,Actuals!$D:$D,$D1274,Actuals!$B:$B,EOMONTH(DATE(2024,$C1274-1,1),0)),
 SUMIFS(Actuals!$F:$F,Actuals!$A:$A,$A1274,Actuals!$D:$D,$D1274,Actuals!$B:$B,EOMONTH(DATE(2025,$C1274-2,1),0))/SUMIFS(Actuals!$F:$F,Actuals!$A:$A,$A1274,Actuals!$D:$D,$D1274,Actuals!$B:$B,EOMONTH(DATE(2024,$C1274-2,1),0)),
 SUMIFS(Actuals!$F:$F,Actuals!$A:$A,$A1274,Actuals!$D:$D,$D1274,Actuals!$B:$B,EOMONTH(DATE(2025,$C1274-3,1),0))/SUMIFS(Actuals!$F:$F,Actuals!$A:$A,$A1274,Actuals!$D:$D,$D1274,Actuals!$B:$B,EOMONTH(DATE(2024,$C1274-3,1),0))
)</f>
        <v>1.0017900599626308</v>
      </c>
      <c r="P1274" s="29">
        <f t="shared" si="114"/>
        <v>2485.4411387672872</v>
      </c>
      <c r="Q1274" s="2">
        <f t="shared" si="115"/>
        <v>1.7900599626308573E-3</v>
      </c>
      <c r="R1274" s="29" t="str">
        <f t="shared" si="116"/>
        <v>1 train date (May-Aug)</v>
      </c>
      <c r="S1274" s="29">
        <f t="shared" si="117"/>
        <v>1.0159969143173808</v>
      </c>
      <c r="T1274" s="29">
        <f t="shared" si="118"/>
        <v>2610.6766455545935</v>
      </c>
      <c r="U1274" s="2">
        <f t="shared" si="119"/>
        <v>5.2267894217893393E-2</v>
      </c>
    </row>
    <row r="1275" spans="1:21">
      <c r="A1275">
        <v>9657</v>
      </c>
      <c r="B1275" s="1">
        <v>45930</v>
      </c>
      <c r="C1275">
        <v>8</v>
      </c>
      <c r="D1275">
        <v>8</v>
      </c>
      <c r="E1275" t="s">
        <v>7</v>
      </c>
      <c r="F1275" s="3">
        <v>2581.5657411819357</v>
      </c>
      <c r="G1275" s="3">
        <v>2481</v>
      </c>
      <c r="H1275">
        <v>1</v>
      </c>
      <c r="I1275" s="3">
        <v>100.56574118193566</v>
      </c>
      <c r="J1275" s="3">
        <v>100.56574118193566</v>
      </c>
      <c r="K1275" s="2">
        <v>4.0534357590461798E-2</v>
      </c>
      <c r="L1275" s="6">
        <v>4.0534357590461798E-2</v>
      </c>
      <c r="M1275" t="s">
        <v>34</v>
      </c>
      <c r="N1275">
        <f>SUMIFS(Actuals!$F:$F,Actuals!$A:$A,$A1275,Actuals!$D:$D,$D1275,Actuals!$B:$B,EDATE($B1275,-12))</f>
        <v>2481</v>
      </c>
      <c r="O1275">
        <f>AVERAGE(SUMIFS(Actuals!$F:$F,Actuals!$A:$A,$A1275,Actuals!$D:$D,$D1275,Actuals!$B:$B,EOMONTH(DATE(2025,$C1275-1,1),0))/SUMIFS(Actuals!$F:$F,Actuals!$A:$A,$A1275,Actuals!$D:$D,$D1275,Actuals!$B:$B,EOMONTH(DATE(2024,$C1275-1,1),0)),
 SUMIFS(Actuals!$F:$F,Actuals!$A:$A,$A1275,Actuals!$D:$D,$D1275,Actuals!$B:$B,EOMONTH(DATE(2025,$C1275-2,1),0))/SUMIFS(Actuals!$F:$F,Actuals!$A:$A,$A1275,Actuals!$D:$D,$D1275,Actuals!$B:$B,EOMONTH(DATE(2024,$C1275-2,1),0)),
 SUMIFS(Actuals!$F:$F,Actuals!$A:$A,$A1275,Actuals!$D:$D,$D1275,Actuals!$B:$B,EOMONTH(DATE(2025,$C1275-3,1),0))/SUMIFS(Actuals!$F:$F,Actuals!$A:$A,$A1275,Actuals!$D:$D,$D1275,Actuals!$B:$B,EOMONTH(DATE(2024,$C1275-3,1),0))
)</f>
        <v>1.0134262171926578</v>
      </c>
      <c r="P1275" s="29">
        <f t="shared" si="114"/>
        <v>2514.3104448549839</v>
      </c>
      <c r="Q1275" s="2">
        <f t="shared" si="115"/>
        <v>1.3426217192657746E-2</v>
      </c>
      <c r="R1275" s="29" t="str">
        <f t="shared" si="116"/>
        <v>1 train date (May-Aug)</v>
      </c>
      <c r="S1275" s="29">
        <f t="shared" si="117"/>
        <v>1.0159969143173808</v>
      </c>
      <c r="T1275" s="29">
        <f t="shared" si="118"/>
        <v>2622.862827148309</v>
      </c>
      <c r="U1275" s="2">
        <f t="shared" si="119"/>
        <v>5.7179696553127352E-2</v>
      </c>
    </row>
    <row r="1276" spans="1:21">
      <c r="A1276">
        <v>9657</v>
      </c>
      <c r="B1276" s="1">
        <v>45930</v>
      </c>
      <c r="C1276">
        <v>9</v>
      </c>
      <c r="D1276">
        <v>8</v>
      </c>
      <c r="E1276" t="s">
        <v>7</v>
      </c>
      <c r="F1276" s="3">
        <v>2660.8074042685143</v>
      </c>
      <c r="G1276" s="3">
        <v>2481</v>
      </c>
      <c r="H1276">
        <v>0</v>
      </c>
      <c r="I1276" s="3">
        <v>179.80740426851435</v>
      </c>
      <c r="J1276" s="3">
        <v>179.80740426851435</v>
      </c>
      <c r="K1276" s="2">
        <v>7.2473762300892502E-2</v>
      </c>
      <c r="L1276" s="6">
        <v>7.2473762300892502E-2</v>
      </c>
      <c r="M1276" t="s">
        <v>34</v>
      </c>
      <c r="N1276">
        <f>SUMIFS(Actuals!$F:$F,Actuals!$A:$A,$A1276,Actuals!$D:$D,$D1276,Actuals!$B:$B,EDATE($B1276,-12))</f>
        <v>2481</v>
      </c>
      <c r="O1276">
        <f>AVERAGE(SUMIFS(Actuals!$F:$F,Actuals!$A:$A,$A1276,Actuals!$D:$D,$D1276,Actuals!$B:$B,EOMONTH(DATE(2025,$C1276-1,1),0))/SUMIFS(Actuals!$F:$F,Actuals!$A:$A,$A1276,Actuals!$D:$D,$D1276,Actuals!$B:$B,EOMONTH(DATE(2024,$C1276-1,1),0)),
 SUMIFS(Actuals!$F:$F,Actuals!$A:$A,$A1276,Actuals!$D:$D,$D1276,Actuals!$B:$B,EOMONTH(DATE(2025,$C1276-2,1),0))/SUMIFS(Actuals!$F:$F,Actuals!$A:$A,$A1276,Actuals!$D:$D,$D1276,Actuals!$B:$B,EOMONTH(DATE(2024,$C1276-2,1),0)),
 SUMIFS(Actuals!$F:$F,Actuals!$A:$A,$A1276,Actuals!$D:$D,$D1276,Actuals!$B:$B,EOMONTH(DATE(2025,$C1276-3,1),0))/SUMIFS(Actuals!$F:$F,Actuals!$A:$A,$A1276,Actuals!$D:$D,$D1276,Actuals!$B:$B,EOMONTH(DATE(2024,$C1276-3,1),0))
)</f>
        <v>1.0279049302990904</v>
      </c>
      <c r="P1276" s="29">
        <f t="shared" si="114"/>
        <v>2550.232132072043</v>
      </c>
      <c r="Q1276" s="2">
        <f t="shared" si="115"/>
        <v>2.7904930299090282E-2</v>
      </c>
      <c r="R1276" s="29" t="str">
        <f t="shared" si="116"/>
        <v>2 Test data (Sep-Nov)</v>
      </c>
      <c r="S1276" s="29">
        <f t="shared" si="117"/>
        <v>1.0159969143173808</v>
      </c>
      <c r="T1276" s="29">
        <f t="shared" si="118"/>
        <v>2703.37211232965</v>
      </c>
      <c r="U1276" s="2">
        <f t="shared" si="119"/>
        <v>8.9630033184058849E-2</v>
      </c>
    </row>
    <row r="1277" spans="1:21">
      <c r="A1277">
        <v>9657</v>
      </c>
      <c r="B1277" s="1">
        <v>45961</v>
      </c>
      <c r="C1277">
        <v>5</v>
      </c>
      <c r="D1277">
        <v>8</v>
      </c>
      <c r="E1277" t="s">
        <v>7</v>
      </c>
      <c r="F1277" s="3">
        <v>2517.361887408395</v>
      </c>
      <c r="G1277" s="3">
        <v>2688</v>
      </c>
      <c r="H1277">
        <v>5</v>
      </c>
      <c r="I1277" s="3">
        <v>-170.63811259160502</v>
      </c>
      <c r="J1277" s="3">
        <v>170.63811259160502</v>
      </c>
      <c r="K1277" s="2">
        <v>6.3481440696281602E-2</v>
      </c>
      <c r="L1277" s="6">
        <v>-6.3481440696281602E-2</v>
      </c>
      <c r="M1277" t="s">
        <v>34</v>
      </c>
      <c r="N1277">
        <f>SUMIFS(Actuals!$F:$F,Actuals!$A:$A,$A1277,Actuals!$D:$D,$D1277,Actuals!$B:$B,EDATE($B1277,-12))</f>
        <v>2496</v>
      </c>
      <c r="O1277">
        <f>AVERAGE(SUMIFS(Actuals!$F:$F,Actuals!$A:$A,$A1277,Actuals!$D:$D,$D1277,Actuals!$B:$B,EOMONTH(DATE(2025,$C1277-1,1),0))/SUMIFS(Actuals!$F:$F,Actuals!$A:$A,$A1277,Actuals!$D:$D,$D1277,Actuals!$B:$B,EOMONTH(DATE(2024,$C1277-1,1),0)),
 SUMIFS(Actuals!$F:$F,Actuals!$A:$A,$A1277,Actuals!$D:$D,$D1277,Actuals!$B:$B,EOMONTH(DATE(2025,$C1277-2,1),0))/SUMIFS(Actuals!$F:$F,Actuals!$A:$A,$A1277,Actuals!$D:$D,$D1277,Actuals!$B:$B,EOMONTH(DATE(2024,$C1277-2,1),0)),
 SUMIFS(Actuals!$F:$F,Actuals!$A:$A,$A1277,Actuals!$D:$D,$D1277,Actuals!$B:$B,EOMONTH(DATE(2025,$C1277-3,1),0))/SUMIFS(Actuals!$F:$F,Actuals!$A:$A,$A1277,Actuals!$D:$D,$D1277,Actuals!$B:$B,EOMONTH(DATE(2024,$C1277-3,1),0))
)</f>
        <v>1.0438480926397504</v>
      </c>
      <c r="P1277" s="29">
        <f t="shared" si="114"/>
        <v>2605.4448392288173</v>
      </c>
      <c r="Q1277" s="2">
        <f t="shared" si="115"/>
        <v>3.0712485405945955E-2</v>
      </c>
      <c r="R1277" s="29" t="str">
        <f t="shared" si="116"/>
        <v>1 train date (May-Aug)</v>
      </c>
      <c r="S1277" s="29">
        <f t="shared" si="117"/>
        <v>1.0159969143173808</v>
      </c>
      <c r="T1277" s="29">
        <f t="shared" si="118"/>
        <v>2557.6319098271069</v>
      </c>
      <c r="U1277" s="2">
        <f t="shared" si="119"/>
        <v>4.8500033546463192E-2</v>
      </c>
    </row>
    <row r="1278" spans="1:21">
      <c r="A1278">
        <v>9657</v>
      </c>
      <c r="B1278" s="1">
        <v>45961</v>
      </c>
      <c r="C1278">
        <v>6</v>
      </c>
      <c r="D1278">
        <v>8</v>
      </c>
      <c r="E1278" t="s">
        <v>7</v>
      </c>
      <c r="F1278" s="3">
        <v>2515.9327890012073</v>
      </c>
      <c r="G1278" s="3">
        <v>2688</v>
      </c>
      <c r="H1278">
        <v>4</v>
      </c>
      <c r="I1278" s="3">
        <v>-172.06721099879269</v>
      </c>
      <c r="J1278" s="3">
        <v>172.06721099879269</v>
      </c>
      <c r="K1278" s="2">
        <v>6.4013099329907994E-2</v>
      </c>
      <c r="L1278" s="6">
        <v>-6.4013099329907994E-2</v>
      </c>
      <c r="M1278" t="s">
        <v>34</v>
      </c>
      <c r="N1278">
        <f>SUMIFS(Actuals!$F:$F,Actuals!$A:$A,$A1278,Actuals!$D:$D,$D1278,Actuals!$B:$B,EDATE($B1278,-12))</f>
        <v>2496</v>
      </c>
      <c r="O1278">
        <f>AVERAGE(SUMIFS(Actuals!$F:$F,Actuals!$A:$A,$A1278,Actuals!$D:$D,$D1278,Actuals!$B:$B,EOMONTH(DATE(2025,$C1278-1,1),0))/SUMIFS(Actuals!$F:$F,Actuals!$A:$A,$A1278,Actuals!$D:$D,$D1278,Actuals!$B:$B,EOMONTH(DATE(2024,$C1278-1,1),0)),
 SUMIFS(Actuals!$F:$F,Actuals!$A:$A,$A1278,Actuals!$D:$D,$D1278,Actuals!$B:$B,EOMONTH(DATE(2025,$C1278-2,1),0))/SUMIFS(Actuals!$F:$F,Actuals!$A:$A,$A1278,Actuals!$D:$D,$D1278,Actuals!$B:$B,EOMONTH(DATE(2024,$C1278-2,1),0)),
 SUMIFS(Actuals!$F:$F,Actuals!$A:$A,$A1278,Actuals!$D:$D,$D1278,Actuals!$B:$B,EOMONTH(DATE(2025,$C1278-3,1),0))/SUMIFS(Actuals!$F:$F,Actuals!$A:$A,$A1278,Actuals!$D:$D,$D1278,Actuals!$B:$B,EOMONTH(DATE(2024,$C1278-3,1),0))
)</f>
        <v>1.0188347719364172</v>
      </c>
      <c r="P1278" s="29">
        <f t="shared" si="114"/>
        <v>2543.0115907532972</v>
      </c>
      <c r="Q1278" s="2">
        <f t="shared" si="115"/>
        <v>5.3939140344755492E-2</v>
      </c>
      <c r="R1278" s="29" t="str">
        <f t="shared" si="116"/>
        <v>1 train date (May-Aug)</v>
      </c>
      <c r="S1278" s="29">
        <f t="shared" si="117"/>
        <v>1.0159969143173808</v>
      </c>
      <c r="T1278" s="29">
        <f t="shared" si="118"/>
        <v>2556.1799502551485</v>
      </c>
      <c r="U1278" s="2">
        <f t="shared" si="119"/>
        <v>4.9040197077697745E-2</v>
      </c>
    </row>
    <row r="1279" spans="1:21">
      <c r="A1279">
        <v>9657</v>
      </c>
      <c r="B1279" s="1">
        <v>45961</v>
      </c>
      <c r="C1279">
        <v>7</v>
      </c>
      <c r="D1279">
        <v>8</v>
      </c>
      <c r="E1279" t="s">
        <v>7</v>
      </c>
      <c r="F1279" s="3">
        <v>2435.8188000887008</v>
      </c>
      <c r="G1279" s="3">
        <v>2688</v>
      </c>
      <c r="H1279">
        <v>3</v>
      </c>
      <c r="I1279" s="3">
        <v>-252.18119991129925</v>
      </c>
      <c r="J1279" s="3">
        <v>252.18119991129925</v>
      </c>
      <c r="K1279" s="2">
        <v>9.3817410681286906E-2</v>
      </c>
      <c r="L1279" s="6">
        <v>-9.3817410681286906E-2</v>
      </c>
      <c r="M1279" t="s">
        <v>34</v>
      </c>
      <c r="N1279">
        <f>SUMIFS(Actuals!$F:$F,Actuals!$A:$A,$A1279,Actuals!$D:$D,$D1279,Actuals!$B:$B,EDATE($B1279,-12))</f>
        <v>2496</v>
      </c>
      <c r="O1279">
        <f>AVERAGE(SUMIFS(Actuals!$F:$F,Actuals!$A:$A,$A1279,Actuals!$D:$D,$D1279,Actuals!$B:$B,EOMONTH(DATE(2025,$C1279-1,1),0))/SUMIFS(Actuals!$F:$F,Actuals!$A:$A,$A1279,Actuals!$D:$D,$D1279,Actuals!$B:$B,EOMONTH(DATE(2024,$C1279-1,1),0)),
 SUMIFS(Actuals!$F:$F,Actuals!$A:$A,$A1279,Actuals!$D:$D,$D1279,Actuals!$B:$B,EOMONTH(DATE(2025,$C1279-2,1),0))/SUMIFS(Actuals!$F:$F,Actuals!$A:$A,$A1279,Actuals!$D:$D,$D1279,Actuals!$B:$B,EOMONTH(DATE(2024,$C1279-2,1),0)),
 SUMIFS(Actuals!$F:$F,Actuals!$A:$A,$A1279,Actuals!$D:$D,$D1279,Actuals!$B:$B,EOMONTH(DATE(2025,$C1279-3,1),0))/SUMIFS(Actuals!$F:$F,Actuals!$A:$A,$A1279,Actuals!$D:$D,$D1279,Actuals!$B:$B,EOMONTH(DATE(2024,$C1279-3,1),0))
)</f>
        <v>1.0017900599626308</v>
      </c>
      <c r="P1279" s="29">
        <f t="shared" si="114"/>
        <v>2500.4679896667267</v>
      </c>
      <c r="Q1279" s="2">
        <f t="shared" si="115"/>
        <v>6.9766372891842759E-2</v>
      </c>
      <c r="R1279" s="29" t="str">
        <f t="shared" si="116"/>
        <v>1 train date (May-Aug)</v>
      </c>
      <c r="S1279" s="29">
        <f t="shared" si="117"/>
        <v>1.0159969143173808</v>
      </c>
      <c r="T1279" s="29">
        <f t="shared" si="118"/>
        <v>2474.7843847263853</v>
      </c>
      <c r="U1279" s="2">
        <f t="shared" si="119"/>
        <v>7.9321285444053105E-2</v>
      </c>
    </row>
    <row r="1280" spans="1:21">
      <c r="A1280">
        <v>9657</v>
      </c>
      <c r="B1280" s="1">
        <v>45961</v>
      </c>
      <c r="C1280">
        <v>8</v>
      </c>
      <c r="D1280">
        <v>8</v>
      </c>
      <c r="E1280" t="s">
        <v>7</v>
      </c>
      <c r="F1280" s="3">
        <v>2571.4914491381778</v>
      </c>
      <c r="G1280" s="3">
        <v>2688</v>
      </c>
      <c r="H1280">
        <v>2</v>
      </c>
      <c r="I1280" s="3">
        <v>-116.50855086182219</v>
      </c>
      <c r="J1280" s="3">
        <v>116.50855086182219</v>
      </c>
      <c r="K1280" s="2">
        <v>4.3343954933713597E-2</v>
      </c>
      <c r="L1280" s="6">
        <v>-4.3343954933713597E-2</v>
      </c>
      <c r="M1280" t="s">
        <v>34</v>
      </c>
      <c r="N1280">
        <f>SUMIFS(Actuals!$F:$F,Actuals!$A:$A,$A1280,Actuals!$D:$D,$D1280,Actuals!$B:$B,EDATE($B1280,-12))</f>
        <v>2496</v>
      </c>
      <c r="O1280">
        <f>AVERAGE(SUMIFS(Actuals!$F:$F,Actuals!$A:$A,$A1280,Actuals!$D:$D,$D1280,Actuals!$B:$B,EOMONTH(DATE(2025,$C1280-1,1),0))/SUMIFS(Actuals!$F:$F,Actuals!$A:$A,$A1280,Actuals!$D:$D,$D1280,Actuals!$B:$B,EOMONTH(DATE(2024,$C1280-1,1),0)),
 SUMIFS(Actuals!$F:$F,Actuals!$A:$A,$A1280,Actuals!$D:$D,$D1280,Actuals!$B:$B,EOMONTH(DATE(2025,$C1280-2,1),0))/SUMIFS(Actuals!$F:$F,Actuals!$A:$A,$A1280,Actuals!$D:$D,$D1280,Actuals!$B:$B,EOMONTH(DATE(2024,$C1280-2,1),0)),
 SUMIFS(Actuals!$F:$F,Actuals!$A:$A,$A1280,Actuals!$D:$D,$D1280,Actuals!$B:$B,EOMONTH(DATE(2025,$C1280-3,1),0))/SUMIFS(Actuals!$F:$F,Actuals!$A:$A,$A1280,Actuals!$D:$D,$D1280,Actuals!$B:$B,EOMONTH(DATE(2024,$C1280-3,1),0))
)</f>
        <v>1.0134262171926578</v>
      </c>
      <c r="P1280" s="29">
        <f t="shared" si="114"/>
        <v>2529.5118381128736</v>
      </c>
      <c r="Q1280" s="2">
        <f t="shared" si="115"/>
        <v>5.8961369749674981E-2</v>
      </c>
      <c r="R1280" s="29" t="str">
        <f t="shared" si="116"/>
        <v>1 train date (May-Aug)</v>
      </c>
      <c r="S1280" s="29">
        <f t="shared" si="117"/>
        <v>1.0159969143173808</v>
      </c>
      <c r="T1280" s="29">
        <f t="shared" si="118"/>
        <v>2612.6273775179188</v>
      </c>
      <c r="U1280" s="2">
        <f t="shared" si="119"/>
        <v>2.8040410149583767E-2</v>
      </c>
    </row>
    <row r="1281" spans="1:21">
      <c r="A1281">
        <v>9657</v>
      </c>
      <c r="B1281" s="1">
        <v>45961</v>
      </c>
      <c r="C1281">
        <v>9</v>
      </c>
      <c r="D1281">
        <v>8</v>
      </c>
      <c r="E1281" t="s">
        <v>7</v>
      </c>
      <c r="F1281" s="3">
        <v>2509.9996082679017</v>
      </c>
      <c r="G1281" s="3">
        <v>2688</v>
      </c>
      <c r="H1281">
        <v>1</v>
      </c>
      <c r="I1281" s="3">
        <v>-178.00039173209825</v>
      </c>
      <c r="J1281" s="3">
        <v>178.00039173209825</v>
      </c>
      <c r="K1281" s="2">
        <v>6.6220383828905605E-2</v>
      </c>
      <c r="L1281" s="6">
        <v>-6.6220383828905605E-2</v>
      </c>
      <c r="M1281" t="s">
        <v>34</v>
      </c>
      <c r="N1281">
        <f>SUMIFS(Actuals!$F:$F,Actuals!$A:$A,$A1281,Actuals!$D:$D,$D1281,Actuals!$B:$B,EDATE($B1281,-12))</f>
        <v>2496</v>
      </c>
      <c r="O1281">
        <f>AVERAGE(SUMIFS(Actuals!$F:$F,Actuals!$A:$A,$A1281,Actuals!$D:$D,$D1281,Actuals!$B:$B,EOMONTH(DATE(2025,$C1281-1,1),0))/SUMIFS(Actuals!$F:$F,Actuals!$A:$A,$A1281,Actuals!$D:$D,$D1281,Actuals!$B:$B,EOMONTH(DATE(2024,$C1281-1,1),0)),
 SUMIFS(Actuals!$F:$F,Actuals!$A:$A,$A1281,Actuals!$D:$D,$D1281,Actuals!$B:$B,EOMONTH(DATE(2025,$C1281-2,1),0))/SUMIFS(Actuals!$F:$F,Actuals!$A:$A,$A1281,Actuals!$D:$D,$D1281,Actuals!$B:$B,EOMONTH(DATE(2024,$C1281-2,1),0)),
 SUMIFS(Actuals!$F:$F,Actuals!$A:$A,$A1281,Actuals!$D:$D,$D1281,Actuals!$B:$B,EOMONTH(DATE(2025,$C1281-3,1),0))/SUMIFS(Actuals!$F:$F,Actuals!$A:$A,$A1281,Actuals!$D:$D,$D1281,Actuals!$B:$B,EOMONTH(DATE(2024,$C1281-3,1),0))
)</f>
        <v>1.0279049302990904</v>
      </c>
      <c r="P1281" s="29">
        <f t="shared" si="114"/>
        <v>2565.6507060265294</v>
      </c>
      <c r="Q1281" s="2">
        <f t="shared" si="115"/>
        <v>4.5516850436559002E-2</v>
      </c>
      <c r="R1281" s="29" t="str">
        <f t="shared" si="116"/>
        <v>2 Test data (Sep-Nov)</v>
      </c>
      <c r="S1281" s="29">
        <f t="shared" si="117"/>
        <v>1.0159969143173808</v>
      </c>
      <c r="T1281" s="29">
        <f t="shared" si="118"/>
        <v>2550.1518569380228</v>
      </c>
      <c r="U1281" s="2">
        <f t="shared" si="119"/>
        <v>5.1282791317699861E-2</v>
      </c>
    </row>
    <row r="1282" spans="1:21">
      <c r="A1282">
        <v>9657</v>
      </c>
      <c r="B1282" s="1">
        <v>45961</v>
      </c>
      <c r="C1282">
        <v>10</v>
      </c>
      <c r="D1282">
        <v>8</v>
      </c>
      <c r="E1282" t="s">
        <v>7</v>
      </c>
      <c r="F1282" s="3">
        <v>2499.4995952921486</v>
      </c>
      <c r="G1282" s="3">
        <v>2688</v>
      </c>
      <c r="H1282">
        <v>0</v>
      </c>
      <c r="I1282" s="3">
        <v>-188.50040470785143</v>
      </c>
      <c r="J1282" s="3">
        <v>188.50040470785143</v>
      </c>
      <c r="K1282" s="2">
        <v>7.0126638656194701E-2</v>
      </c>
      <c r="L1282" s="6">
        <v>-7.0126638656194701E-2</v>
      </c>
      <c r="M1282" t="s">
        <v>34</v>
      </c>
      <c r="N1282">
        <f>SUMIFS(Actuals!$F:$F,Actuals!$A:$A,$A1282,Actuals!$D:$D,$D1282,Actuals!$B:$B,EDATE($B1282,-12))</f>
        <v>2496</v>
      </c>
      <c r="O1282">
        <f>AVERAGE(SUMIFS(Actuals!$F:$F,Actuals!$A:$A,$A1282,Actuals!$D:$D,$D1282,Actuals!$B:$B,EOMONTH(DATE(2025,$C1282-1,1),0))/SUMIFS(Actuals!$F:$F,Actuals!$A:$A,$A1282,Actuals!$D:$D,$D1282,Actuals!$B:$B,EOMONTH(DATE(2024,$C1282-1,1),0)),
 SUMIFS(Actuals!$F:$F,Actuals!$A:$A,$A1282,Actuals!$D:$D,$D1282,Actuals!$B:$B,EOMONTH(DATE(2025,$C1282-2,1),0))/SUMIFS(Actuals!$F:$F,Actuals!$A:$A,$A1282,Actuals!$D:$D,$D1282,Actuals!$B:$B,EOMONTH(DATE(2024,$C1282-2,1),0)),
 SUMIFS(Actuals!$F:$F,Actuals!$A:$A,$A1282,Actuals!$D:$D,$D1282,Actuals!$B:$B,EOMONTH(DATE(2025,$C1282-3,1),0))/SUMIFS(Actuals!$F:$F,Actuals!$A:$A,$A1282,Actuals!$D:$D,$D1282,Actuals!$B:$B,EOMONTH(DATE(2024,$C1282-3,1),0))
)</f>
        <v>1.0485194771680131</v>
      </c>
      <c r="P1282" s="29">
        <f t="shared" ref="P1282:P1345" si="120">N1282*O1282</f>
        <v>2617.1046150113607</v>
      </c>
      <c r="Q1282" s="2">
        <f t="shared" ref="Q1282:Q1345" si="121">IFERROR(ABS(P1282-G1282)/ABS(G1282),"")</f>
        <v>2.6374771201130694E-2</v>
      </c>
      <c r="R1282" s="29" t="str">
        <f t="shared" ref="R1282:R1345" si="122">IF(C1282&lt;=8,"1 train date (May-Aug)","2 Test data (Sep-Nov)")</f>
        <v>2 Test data (Sep-Nov)</v>
      </c>
      <c r="S1282" s="29">
        <f t="shared" ref="S1282:S1345" si="123">1/(1+AVERAGEIFS($L:$L,$A:$A,$A1282,$R:$R,"1 train date (May-Aug)"))</f>
        <v>1.0159969143173808</v>
      </c>
      <c r="T1282" s="29">
        <f t="shared" ref="T1282:T1345" si="124">F1282*S1282</f>
        <v>2539.4838761543651</v>
      </c>
      <c r="U1282" s="2">
        <f t="shared" ref="U1282:U1345" si="125">IFERROR(ABS(T1282-G1282)/ABS(G1282),"")</f>
        <v>5.5251534168762974E-2</v>
      </c>
    </row>
    <row r="1283" spans="1:21">
      <c r="A1283">
        <v>9657</v>
      </c>
      <c r="B1283" s="1">
        <v>45991</v>
      </c>
      <c r="C1283">
        <v>5</v>
      </c>
      <c r="D1283">
        <v>8</v>
      </c>
      <c r="E1283" t="s">
        <v>7</v>
      </c>
      <c r="F1283" s="3">
        <v>2616.758039655208</v>
      </c>
      <c r="G1283" s="3">
        <v>2595</v>
      </c>
      <c r="H1283">
        <v>6</v>
      </c>
      <c r="I1283" s="3">
        <v>21.758039655207995</v>
      </c>
      <c r="J1283" s="3">
        <v>21.758039655207995</v>
      </c>
      <c r="K1283" s="2">
        <v>8.3846010232015399E-3</v>
      </c>
      <c r="L1283" s="6">
        <v>8.3846010232015399E-3</v>
      </c>
      <c r="M1283" t="s">
        <v>34</v>
      </c>
      <c r="N1283">
        <f>SUMIFS(Actuals!$F:$F,Actuals!$A:$A,$A1283,Actuals!$D:$D,$D1283,Actuals!$B:$B,EDATE($B1283,-12))</f>
        <v>2547</v>
      </c>
      <c r="O1283">
        <f>AVERAGE(SUMIFS(Actuals!$F:$F,Actuals!$A:$A,$A1283,Actuals!$D:$D,$D1283,Actuals!$B:$B,EOMONTH(DATE(2025,$C1283-1,1),0))/SUMIFS(Actuals!$F:$F,Actuals!$A:$A,$A1283,Actuals!$D:$D,$D1283,Actuals!$B:$B,EOMONTH(DATE(2024,$C1283-1,1),0)),
 SUMIFS(Actuals!$F:$F,Actuals!$A:$A,$A1283,Actuals!$D:$D,$D1283,Actuals!$B:$B,EOMONTH(DATE(2025,$C1283-2,1),0))/SUMIFS(Actuals!$F:$F,Actuals!$A:$A,$A1283,Actuals!$D:$D,$D1283,Actuals!$B:$B,EOMONTH(DATE(2024,$C1283-2,1),0)),
 SUMIFS(Actuals!$F:$F,Actuals!$A:$A,$A1283,Actuals!$D:$D,$D1283,Actuals!$B:$B,EOMONTH(DATE(2025,$C1283-3,1),0))/SUMIFS(Actuals!$F:$F,Actuals!$A:$A,$A1283,Actuals!$D:$D,$D1283,Actuals!$B:$B,EOMONTH(DATE(2024,$C1283-3,1),0))
)</f>
        <v>1.0438480926397504</v>
      </c>
      <c r="P1283" s="29">
        <f t="shared" si="120"/>
        <v>2658.6810919534441</v>
      </c>
      <c r="Q1283" s="2">
        <f t="shared" si="121"/>
        <v>2.4539919827916815E-2</v>
      </c>
      <c r="R1283" s="29" t="str">
        <f t="shared" si="122"/>
        <v>1 train date (May-Aug)</v>
      </c>
      <c r="S1283" s="29">
        <f t="shared" si="123"/>
        <v>1.0159969143173808</v>
      </c>
      <c r="T1283" s="29">
        <f t="shared" si="124"/>
        <v>2658.6180938048897</v>
      </c>
      <c r="U1283" s="2">
        <f t="shared" si="125"/>
        <v>2.4515643084735902E-2</v>
      </c>
    </row>
    <row r="1284" spans="1:21">
      <c r="A1284">
        <v>9657</v>
      </c>
      <c r="B1284" s="1">
        <v>45991</v>
      </c>
      <c r="C1284">
        <v>6</v>
      </c>
      <c r="D1284">
        <v>8</v>
      </c>
      <c r="E1284" t="s">
        <v>7</v>
      </c>
      <c r="F1284" s="3">
        <v>2614.9852798818893</v>
      </c>
      <c r="G1284" s="3">
        <v>2595</v>
      </c>
      <c r="H1284">
        <v>5</v>
      </c>
      <c r="I1284" s="3">
        <v>19.985279881889255</v>
      </c>
      <c r="J1284" s="3">
        <v>19.985279881889255</v>
      </c>
      <c r="K1284" s="2">
        <v>7.70145660188411E-3</v>
      </c>
      <c r="L1284" s="6">
        <v>7.70145660188411E-3</v>
      </c>
      <c r="M1284" t="s">
        <v>34</v>
      </c>
      <c r="N1284">
        <f>SUMIFS(Actuals!$F:$F,Actuals!$A:$A,$A1284,Actuals!$D:$D,$D1284,Actuals!$B:$B,EDATE($B1284,-12))</f>
        <v>2547</v>
      </c>
      <c r="O1284">
        <f>AVERAGE(SUMIFS(Actuals!$F:$F,Actuals!$A:$A,$A1284,Actuals!$D:$D,$D1284,Actuals!$B:$B,EOMONTH(DATE(2025,$C1284-1,1),0))/SUMIFS(Actuals!$F:$F,Actuals!$A:$A,$A1284,Actuals!$D:$D,$D1284,Actuals!$B:$B,EOMONTH(DATE(2024,$C1284-1,1),0)),
 SUMIFS(Actuals!$F:$F,Actuals!$A:$A,$A1284,Actuals!$D:$D,$D1284,Actuals!$B:$B,EOMONTH(DATE(2025,$C1284-2,1),0))/SUMIFS(Actuals!$F:$F,Actuals!$A:$A,$A1284,Actuals!$D:$D,$D1284,Actuals!$B:$B,EOMONTH(DATE(2024,$C1284-2,1),0)),
 SUMIFS(Actuals!$F:$F,Actuals!$A:$A,$A1284,Actuals!$D:$D,$D1284,Actuals!$B:$B,EOMONTH(DATE(2025,$C1284-3,1),0))/SUMIFS(Actuals!$F:$F,Actuals!$A:$A,$A1284,Actuals!$D:$D,$D1284,Actuals!$B:$B,EOMONTH(DATE(2024,$C1284-3,1),0))
)</f>
        <v>1.0188347719364172</v>
      </c>
      <c r="P1284" s="29">
        <f t="shared" si="120"/>
        <v>2594.9721641220549</v>
      </c>
      <c r="Q1284" s="2">
        <f t="shared" si="121"/>
        <v>1.0726735238962707E-5</v>
      </c>
      <c r="R1284" s="29" t="str">
        <f t="shared" si="122"/>
        <v>1 train date (May-Aug)</v>
      </c>
      <c r="S1284" s="29">
        <f t="shared" si="123"/>
        <v>1.0159969143173808</v>
      </c>
      <c r="T1284" s="29">
        <f t="shared" si="124"/>
        <v>2656.8169753453722</v>
      </c>
      <c r="U1284" s="2">
        <f t="shared" si="125"/>
        <v>2.3821570460644377E-2</v>
      </c>
    </row>
    <row r="1285" spans="1:21">
      <c r="A1285">
        <v>9657</v>
      </c>
      <c r="B1285" s="1">
        <v>45991</v>
      </c>
      <c r="C1285">
        <v>7</v>
      </c>
      <c r="D1285">
        <v>8</v>
      </c>
      <c r="E1285" t="s">
        <v>7</v>
      </c>
      <c r="F1285" s="3">
        <v>2529.2935900053399</v>
      </c>
      <c r="G1285" s="3">
        <v>2595</v>
      </c>
      <c r="H1285">
        <v>4</v>
      </c>
      <c r="I1285" s="3">
        <v>-65.706409994660135</v>
      </c>
      <c r="J1285" s="3">
        <v>65.706409994660135</v>
      </c>
      <c r="K1285" s="2">
        <v>2.5320389207961501E-2</v>
      </c>
      <c r="L1285" s="6">
        <v>-2.5320389207961501E-2</v>
      </c>
      <c r="M1285" t="s">
        <v>34</v>
      </c>
      <c r="N1285">
        <f>SUMIFS(Actuals!$F:$F,Actuals!$A:$A,$A1285,Actuals!$D:$D,$D1285,Actuals!$B:$B,EDATE($B1285,-12))</f>
        <v>2547</v>
      </c>
      <c r="O1285">
        <f>AVERAGE(SUMIFS(Actuals!$F:$F,Actuals!$A:$A,$A1285,Actuals!$D:$D,$D1285,Actuals!$B:$B,EOMONTH(DATE(2025,$C1285-1,1),0))/SUMIFS(Actuals!$F:$F,Actuals!$A:$A,$A1285,Actuals!$D:$D,$D1285,Actuals!$B:$B,EOMONTH(DATE(2024,$C1285-1,1),0)),
 SUMIFS(Actuals!$F:$F,Actuals!$A:$A,$A1285,Actuals!$D:$D,$D1285,Actuals!$B:$B,EOMONTH(DATE(2025,$C1285-2,1),0))/SUMIFS(Actuals!$F:$F,Actuals!$A:$A,$A1285,Actuals!$D:$D,$D1285,Actuals!$B:$B,EOMONTH(DATE(2024,$C1285-2,1),0)),
 SUMIFS(Actuals!$F:$F,Actuals!$A:$A,$A1285,Actuals!$D:$D,$D1285,Actuals!$B:$B,EOMONTH(DATE(2025,$C1285-3,1),0))/SUMIFS(Actuals!$F:$F,Actuals!$A:$A,$A1285,Actuals!$D:$D,$D1285,Actuals!$B:$B,EOMONTH(DATE(2024,$C1285-3,1),0))
)</f>
        <v>1.0017900599626308</v>
      </c>
      <c r="P1285" s="29">
        <f t="shared" si="120"/>
        <v>2551.5592827248206</v>
      </c>
      <c r="Q1285" s="2">
        <f t="shared" si="121"/>
        <v>1.6740160799683775E-2</v>
      </c>
      <c r="R1285" s="29" t="str">
        <f t="shared" si="122"/>
        <v>1 train date (May-Aug)</v>
      </c>
      <c r="S1285" s="29">
        <f t="shared" si="123"/>
        <v>1.0159969143173808</v>
      </c>
      <c r="T1285" s="29">
        <f t="shared" si="124"/>
        <v>2569.7544828481559</v>
      </c>
      <c r="U1285" s="2">
        <f t="shared" si="125"/>
        <v>9.7285229872231486E-3</v>
      </c>
    </row>
    <row r="1286" spans="1:21">
      <c r="A1286">
        <v>9657</v>
      </c>
      <c r="B1286" s="1">
        <v>45991</v>
      </c>
      <c r="C1286">
        <v>8</v>
      </c>
      <c r="D1286">
        <v>8</v>
      </c>
      <c r="E1286" t="s">
        <v>7</v>
      </c>
      <c r="F1286" s="3">
        <v>2465.1940544137415</v>
      </c>
      <c r="G1286" s="3">
        <v>2595</v>
      </c>
      <c r="H1286">
        <v>3</v>
      </c>
      <c r="I1286" s="3">
        <v>-129.80594558625853</v>
      </c>
      <c r="J1286" s="3">
        <v>129.80594558625853</v>
      </c>
      <c r="K1286" s="2">
        <v>5.0021558992777902E-2</v>
      </c>
      <c r="L1286" s="6">
        <v>-5.0021558992777902E-2</v>
      </c>
      <c r="M1286" t="s">
        <v>34</v>
      </c>
      <c r="N1286">
        <f>SUMIFS(Actuals!$F:$F,Actuals!$A:$A,$A1286,Actuals!$D:$D,$D1286,Actuals!$B:$B,EDATE($B1286,-12))</f>
        <v>2547</v>
      </c>
      <c r="O1286">
        <f>AVERAGE(SUMIFS(Actuals!$F:$F,Actuals!$A:$A,$A1286,Actuals!$D:$D,$D1286,Actuals!$B:$B,EOMONTH(DATE(2025,$C1286-1,1),0))/SUMIFS(Actuals!$F:$F,Actuals!$A:$A,$A1286,Actuals!$D:$D,$D1286,Actuals!$B:$B,EOMONTH(DATE(2024,$C1286-1,1),0)),
 SUMIFS(Actuals!$F:$F,Actuals!$A:$A,$A1286,Actuals!$D:$D,$D1286,Actuals!$B:$B,EOMONTH(DATE(2025,$C1286-2,1),0))/SUMIFS(Actuals!$F:$F,Actuals!$A:$A,$A1286,Actuals!$D:$D,$D1286,Actuals!$B:$B,EOMONTH(DATE(2024,$C1286-2,1),0)),
 SUMIFS(Actuals!$F:$F,Actuals!$A:$A,$A1286,Actuals!$D:$D,$D1286,Actuals!$B:$B,EOMONTH(DATE(2025,$C1286-3,1),0))/SUMIFS(Actuals!$F:$F,Actuals!$A:$A,$A1286,Actuals!$D:$D,$D1286,Actuals!$B:$B,EOMONTH(DATE(2024,$C1286-3,1),0))
)</f>
        <v>1.0134262171926578</v>
      </c>
      <c r="P1286" s="29">
        <f t="shared" si="120"/>
        <v>2581.1965751896996</v>
      </c>
      <c r="Q1286" s="2">
        <f t="shared" si="121"/>
        <v>5.3192388478999555E-3</v>
      </c>
      <c r="R1286" s="29" t="str">
        <f t="shared" si="122"/>
        <v>1 train date (May-Aug)</v>
      </c>
      <c r="S1286" s="29">
        <f t="shared" si="123"/>
        <v>1.0159969143173808</v>
      </c>
      <c r="T1286" s="29">
        <f t="shared" si="124"/>
        <v>2504.6295524779148</v>
      </c>
      <c r="U1286" s="2">
        <f t="shared" si="125"/>
        <v>3.4824835268626286E-2</v>
      </c>
    </row>
    <row r="1287" spans="1:21">
      <c r="A1287">
        <v>9657</v>
      </c>
      <c r="B1287" s="1">
        <v>45991</v>
      </c>
      <c r="C1287">
        <v>9</v>
      </c>
      <c r="D1287">
        <v>8</v>
      </c>
      <c r="E1287" t="s">
        <v>7</v>
      </c>
      <c r="F1287" s="3">
        <v>2608.5370046973808</v>
      </c>
      <c r="G1287" s="3">
        <v>2595</v>
      </c>
      <c r="H1287">
        <v>2</v>
      </c>
      <c r="I1287" s="3">
        <v>13.53700469738078</v>
      </c>
      <c r="J1287" s="3">
        <v>13.53700469738078</v>
      </c>
      <c r="K1287" s="2">
        <v>5.2165721377189899E-3</v>
      </c>
      <c r="L1287" s="6">
        <v>5.2165721377189899E-3</v>
      </c>
      <c r="M1287" t="s">
        <v>34</v>
      </c>
      <c r="N1287">
        <f>SUMIFS(Actuals!$F:$F,Actuals!$A:$A,$A1287,Actuals!$D:$D,$D1287,Actuals!$B:$B,EDATE($B1287,-12))</f>
        <v>2547</v>
      </c>
      <c r="O1287">
        <f>AVERAGE(SUMIFS(Actuals!$F:$F,Actuals!$A:$A,$A1287,Actuals!$D:$D,$D1287,Actuals!$B:$B,EOMONTH(DATE(2025,$C1287-1,1),0))/SUMIFS(Actuals!$F:$F,Actuals!$A:$A,$A1287,Actuals!$D:$D,$D1287,Actuals!$B:$B,EOMONTH(DATE(2024,$C1287-1,1),0)),
 SUMIFS(Actuals!$F:$F,Actuals!$A:$A,$A1287,Actuals!$D:$D,$D1287,Actuals!$B:$B,EOMONTH(DATE(2025,$C1287-2,1),0))/SUMIFS(Actuals!$F:$F,Actuals!$A:$A,$A1287,Actuals!$D:$D,$D1287,Actuals!$B:$B,EOMONTH(DATE(2024,$C1287-2,1),0)),
 SUMIFS(Actuals!$F:$F,Actuals!$A:$A,$A1287,Actuals!$D:$D,$D1287,Actuals!$B:$B,EOMONTH(DATE(2025,$C1287-3,1),0))/SUMIFS(Actuals!$F:$F,Actuals!$A:$A,$A1287,Actuals!$D:$D,$D1287,Actuals!$B:$B,EOMONTH(DATE(2024,$C1287-3,1),0))
)</f>
        <v>1.0279049302990904</v>
      </c>
      <c r="P1287" s="29">
        <f t="shared" si="120"/>
        <v>2618.073857471783</v>
      </c>
      <c r="Q1287" s="2">
        <f t="shared" si="121"/>
        <v>8.8916599120550891E-3</v>
      </c>
      <c r="R1287" s="29" t="str">
        <f t="shared" si="122"/>
        <v>2 Test data (Sep-Nov)</v>
      </c>
      <c r="S1287" s="29">
        <f t="shared" si="123"/>
        <v>1.0159969143173808</v>
      </c>
      <c r="T1287" s="29">
        <f t="shared" si="124"/>
        <v>2650.2655476552418</v>
      </c>
      <c r="U1287" s="2">
        <f t="shared" si="125"/>
        <v>2.1296935512617261E-2</v>
      </c>
    </row>
    <row r="1288" spans="1:21">
      <c r="A1288">
        <v>9657</v>
      </c>
      <c r="B1288" s="1">
        <v>45991</v>
      </c>
      <c r="C1288">
        <v>10</v>
      </c>
      <c r="D1288">
        <v>8</v>
      </c>
      <c r="E1288" t="s">
        <v>7</v>
      </c>
      <c r="F1288" s="3">
        <v>2597.8977851252162</v>
      </c>
      <c r="G1288" s="3">
        <v>2595</v>
      </c>
      <c r="H1288">
        <v>1</v>
      </c>
      <c r="I1288" s="3">
        <v>2.8977851252161599</v>
      </c>
      <c r="J1288" s="3">
        <v>2.8977851252161599</v>
      </c>
      <c r="K1288" s="2">
        <v>1.1166802023954399E-3</v>
      </c>
      <c r="L1288" s="6">
        <v>1.1166802023954399E-3</v>
      </c>
      <c r="M1288" t="s">
        <v>34</v>
      </c>
      <c r="N1288">
        <f>SUMIFS(Actuals!$F:$F,Actuals!$A:$A,$A1288,Actuals!$D:$D,$D1288,Actuals!$B:$B,EDATE($B1288,-12))</f>
        <v>2547</v>
      </c>
      <c r="O1288">
        <f>AVERAGE(SUMIFS(Actuals!$F:$F,Actuals!$A:$A,$A1288,Actuals!$D:$D,$D1288,Actuals!$B:$B,EOMONTH(DATE(2025,$C1288-1,1),0))/SUMIFS(Actuals!$F:$F,Actuals!$A:$A,$A1288,Actuals!$D:$D,$D1288,Actuals!$B:$B,EOMONTH(DATE(2024,$C1288-1,1),0)),
 SUMIFS(Actuals!$F:$F,Actuals!$A:$A,$A1288,Actuals!$D:$D,$D1288,Actuals!$B:$B,EOMONTH(DATE(2025,$C1288-2,1),0))/SUMIFS(Actuals!$F:$F,Actuals!$A:$A,$A1288,Actuals!$D:$D,$D1288,Actuals!$B:$B,EOMONTH(DATE(2024,$C1288-2,1),0)),
 SUMIFS(Actuals!$F:$F,Actuals!$A:$A,$A1288,Actuals!$D:$D,$D1288,Actuals!$B:$B,EOMONTH(DATE(2025,$C1288-3,1),0))/SUMIFS(Actuals!$F:$F,Actuals!$A:$A,$A1288,Actuals!$D:$D,$D1288,Actuals!$B:$B,EOMONTH(DATE(2024,$C1288-3,1),0))
)</f>
        <v>1.0485194771680131</v>
      </c>
      <c r="P1288" s="29">
        <f t="shared" si="120"/>
        <v>2670.5791083469294</v>
      </c>
      <c r="Q1288" s="2">
        <f t="shared" si="121"/>
        <v>2.9124897243518067E-2</v>
      </c>
      <c r="R1288" s="29" t="str">
        <f t="shared" si="122"/>
        <v>2 Test data (Sep-Nov)</v>
      </c>
      <c r="S1288" s="29">
        <f t="shared" si="123"/>
        <v>1.0159969143173808</v>
      </c>
      <c r="T1288" s="29">
        <f t="shared" si="124"/>
        <v>2639.4561333991778</v>
      </c>
      <c r="U1288" s="2">
        <f t="shared" si="125"/>
        <v>1.7131457957293955E-2</v>
      </c>
    </row>
    <row r="1289" spans="1:21">
      <c r="A1289">
        <v>9657</v>
      </c>
      <c r="B1289" s="1">
        <v>45991</v>
      </c>
      <c r="C1289">
        <v>11</v>
      </c>
      <c r="D1289">
        <v>8</v>
      </c>
      <c r="E1289" t="s">
        <v>7</v>
      </c>
      <c r="F1289" s="3">
        <v>2607.7107290100157</v>
      </c>
      <c r="G1289" s="3">
        <v>2595</v>
      </c>
      <c r="H1289">
        <v>0</v>
      </c>
      <c r="I1289" s="3">
        <v>12.710729010015712</v>
      </c>
      <c r="J1289" s="3">
        <v>12.710729010015712</v>
      </c>
      <c r="K1289" s="2">
        <v>4.8981614682141496E-3</v>
      </c>
      <c r="L1289" s="6">
        <v>4.8981614682141496E-3</v>
      </c>
      <c r="M1289" t="s">
        <v>34</v>
      </c>
      <c r="N1289">
        <f>SUMIFS(Actuals!$F:$F,Actuals!$A:$A,$A1289,Actuals!$D:$D,$D1289,Actuals!$B:$B,EDATE($B1289,-12))</f>
        <v>2547</v>
      </c>
      <c r="O1289">
        <f>AVERAGE(SUMIFS(Actuals!$F:$F,Actuals!$A:$A,$A1289,Actuals!$D:$D,$D1289,Actuals!$B:$B,EOMONTH(DATE(2025,$C1289-1,1),0))/SUMIFS(Actuals!$F:$F,Actuals!$A:$A,$A1289,Actuals!$D:$D,$D1289,Actuals!$B:$B,EOMONTH(DATE(2024,$C1289-1,1),0)),
 SUMIFS(Actuals!$F:$F,Actuals!$A:$A,$A1289,Actuals!$D:$D,$D1289,Actuals!$B:$B,EOMONTH(DATE(2025,$C1289-2,1),0))/SUMIFS(Actuals!$F:$F,Actuals!$A:$A,$A1289,Actuals!$D:$D,$D1289,Actuals!$B:$B,EOMONTH(DATE(2024,$C1289-2,1),0)),
 SUMIFS(Actuals!$F:$F,Actuals!$A:$A,$A1289,Actuals!$D:$D,$D1289,Actuals!$B:$B,EOMONTH(DATE(2025,$C1289-3,1),0))/SUMIFS(Actuals!$F:$F,Actuals!$A:$A,$A1289,Actuals!$D:$D,$D1289,Actuals!$B:$B,EOMONTH(DATE(2024,$C1289-3,1),0))
)</f>
        <v>1.021372082204526</v>
      </c>
      <c r="P1289" s="29">
        <f t="shared" si="120"/>
        <v>2601.434693374928</v>
      </c>
      <c r="Q1289" s="2">
        <f t="shared" si="121"/>
        <v>2.4796506261764834E-3</v>
      </c>
      <c r="R1289" s="29" t="str">
        <f t="shared" si="122"/>
        <v>2 Test data (Sep-Nov)</v>
      </c>
      <c r="S1289" s="29">
        <f t="shared" si="123"/>
        <v>1.0159969143173808</v>
      </c>
      <c r="T1289" s="29">
        <f t="shared" si="124"/>
        <v>2649.4260541065037</v>
      </c>
      <c r="U1289" s="2">
        <f t="shared" si="125"/>
        <v>2.0973431254914708E-2</v>
      </c>
    </row>
    <row r="1290" spans="1:21">
      <c r="A1290">
        <v>9683</v>
      </c>
      <c r="B1290" s="1">
        <v>45808</v>
      </c>
      <c r="C1290">
        <v>5</v>
      </c>
      <c r="D1290">
        <v>8</v>
      </c>
      <c r="E1290" t="s">
        <v>7</v>
      </c>
      <c r="F1290" s="3">
        <v>1651415.6400000001</v>
      </c>
      <c r="G1290" s="3">
        <v>1471002</v>
      </c>
      <c r="H1290">
        <v>0</v>
      </c>
      <c r="I1290" s="3">
        <v>180413.64000000013</v>
      </c>
      <c r="J1290" s="3">
        <v>180413.64000000013</v>
      </c>
      <c r="K1290" s="2">
        <v>0.122646767305551</v>
      </c>
      <c r="L1290" s="6">
        <v>0.122646767305551</v>
      </c>
      <c r="M1290" t="s">
        <v>36</v>
      </c>
      <c r="N1290">
        <f>SUMIFS(Actuals!$F:$F,Actuals!$A:$A,$A1290,Actuals!$D:$D,$D1290,Actuals!$B:$B,EDATE($B1290,-12))</f>
        <v>1380345</v>
      </c>
      <c r="O1290">
        <f>AVERAGE(SUMIFS(Actuals!$F:$F,Actuals!$A:$A,$A1290,Actuals!$D:$D,$D1290,Actuals!$B:$B,EOMONTH(DATE(2025,$C1290-1,1),0))/SUMIFS(Actuals!$F:$F,Actuals!$A:$A,$A1290,Actuals!$D:$D,$D1290,Actuals!$B:$B,EOMONTH(DATE(2024,$C1290-1,1),0)),
 SUMIFS(Actuals!$F:$F,Actuals!$A:$A,$A1290,Actuals!$D:$D,$D1290,Actuals!$B:$B,EOMONTH(DATE(2025,$C1290-2,1),0))/SUMIFS(Actuals!$F:$F,Actuals!$A:$A,$A1290,Actuals!$D:$D,$D1290,Actuals!$B:$B,EOMONTH(DATE(2024,$C1290-2,1),0)),
 SUMIFS(Actuals!$F:$F,Actuals!$A:$A,$A1290,Actuals!$D:$D,$D1290,Actuals!$B:$B,EOMONTH(DATE(2025,$C1290-3,1),0))/SUMIFS(Actuals!$F:$F,Actuals!$A:$A,$A1290,Actuals!$D:$D,$D1290,Actuals!$B:$B,EOMONTH(DATE(2024,$C1290-3,1),0))
)</f>
        <v>1.0995912114103241</v>
      </c>
      <c r="P1290" s="29">
        <f t="shared" si="120"/>
        <v>1517815.2307141838</v>
      </c>
      <c r="Q1290" s="2">
        <f t="shared" si="121"/>
        <v>3.1824042872942229E-2</v>
      </c>
      <c r="R1290" s="29" t="str">
        <f t="shared" si="122"/>
        <v>1 train date (May-Aug)</v>
      </c>
      <c r="S1290" s="29">
        <f t="shared" si="123"/>
        <v>1.0221222832217594</v>
      </c>
      <c r="T1290" s="29">
        <f t="shared" si="124"/>
        <v>1687948.7245049232</v>
      </c>
      <c r="U1290" s="2">
        <f t="shared" si="125"/>
        <v>0.14748227704987704</v>
      </c>
    </row>
    <row r="1291" spans="1:21">
      <c r="A1291">
        <v>9683</v>
      </c>
      <c r="B1291" s="1">
        <v>45838</v>
      </c>
      <c r="C1291">
        <v>5</v>
      </c>
      <c r="D1291">
        <v>8</v>
      </c>
      <c r="E1291" t="s">
        <v>7</v>
      </c>
      <c r="F1291" s="3">
        <v>1618387.3271999997</v>
      </c>
      <c r="G1291" s="3">
        <v>1471002</v>
      </c>
      <c r="H1291">
        <v>1</v>
      </c>
      <c r="I1291" s="3">
        <v>147385.32719999971</v>
      </c>
      <c r="J1291" s="3">
        <v>147385.32719999971</v>
      </c>
      <c r="K1291" s="2">
        <v>0.10019383195944</v>
      </c>
      <c r="L1291" s="6">
        <v>0.10019383195944</v>
      </c>
      <c r="M1291" t="s">
        <v>36</v>
      </c>
      <c r="N1291">
        <f>SUMIFS(Actuals!$F:$F,Actuals!$A:$A,$A1291,Actuals!$D:$D,$D1291,Actuals!$B:$B,EDATE($B1291,-12))</f>
        <v>1460223</v>
      </c>
      <c r="O1291">
        <f>AVERAGE(SUMIFS(Actuals!$F:$F,Actuals!$A:$A,$A1291,Actuals!$D:$D,$D1291,Actuals!$B:$B,EOMONTH(DATE(2025,$C1291-1,1),0))/SUMIFS(Actuals!$F:$F,Actuals!$A:$A,$A1291,Actuals!$D:$D,$D1291,Actuals!$B:$B,EOMONTH(DATE(2024,$C1291-1,1),0)),
 SUMIFS(Actuals!$F:$F,Actuals!$A:$A,$A1291,Actuals!$D:$D,$D1291,Actuals!$B:$B,EOMONTH(DATE(2025,$C1291-2,1),0))/SUMIFS(Actuals!$F:$F,Actuals!$A:$A,$A1291,Actuals!$D:$D,$D1291,Actuals!$B:$B,EOMONTH(DATE(2024,$C1291-2,1),0)),
 SUMIFS(Actuals!$F:$F,Actuals!$A:$A,$A1291,Actuals!$D:$D,$D1291,Actuals!$B:$B,EOMONTH(DATE(2025,$C1291-3,1),0))/SUMIFS(Actuals!$F:$F,Actuals!$A:$A,$A1291,Actuals!$D:$D,$D1291,Actuals!$B:$B,EOMONTH(DATE(2024,$C1291-3,1),0))
)</f>
        <v>1.0995912114103241</v>
      </c>
      <c r="P1291" s="29">
        <f t="shared" si="120"/>
        <v>1605648.3774992176</v>
      </c>
      <c r="Q1291" s="2">
        <f t="shared" si="121"/>
        <v>9.1533782754352228E-2</v>
      </c>
      <c r="R1291" s="29" t="str">
        <f t="shared" si="122"/>
        <v>1 train date (May-Aug)</v>
      </c>
      <c r="S1291" s="29">
        <f t="shared" si="123"/>
        <v>1.0221222832217594</v>
      </c>
      <c r="T1291" s="29">
        <f t="shared" si="124"/>
        <v>1654189.7500148243</v>
      </c>
      <c r="U1291" s="2">
        <f t="shared" si="125"/>
        <v>0.12453263150887921</v>
      </c>
    </row>
    <row r="1292" spans="1:21">
      <c r="A1292">
        <v>9683</v>
      </c>
      <c r="B1292" s="1">
        <v>45838</v>
      </c>
      <c r="C1292">
        <v>6</v>
      </c>
      <c r="D1292">
        <v>8</v>
      </c>
      <c r="E1292" t="s">
        <v>7</v>
      </c>
      <c r="F1292" s="3">
        <v>1511516.5644057789</v>
      </c>
      <c r="G1292" s="3">
        <v>1471002</v>
      </c>
      <c r="H1292">
        <v>0</v>
      </c>
      <c r="I1292" s="3">
        <v>40514.564405778889</v>
      </c>
      <c r="J1292" s="3">
        <v>40514.564405778889</v>
      </c>
      <c r="K1292" s="2">
        <v>2.7542154535329599E-2</v>
      </c>
      <c r="L1292" s="6">
        <v>2.7542154535329599E-2</v>
      </c>
      <c r="M1292" t="s">
        <v>36</v>
      </c>
      <c r="N1292">
        <f>SUMIFS(Actuals!$F:$F,Actuals!$A:$A,$A1292,Actuals!$D:$D,$D1292,Actuals!$B:$B,EDATE($B1292,-12))</f>
        <v>1460223</v>
      </c>
      <c r="O1292">
        <f>AVERAGE(SUMIFS(Actuals!$F:$F,Actuals!$A:$A,$A1292,Actuals!$D:$D,$D1292,Actuals!$B:$B,EOMONTH(DATE(2025,$C1292-1,1),0))/SUMIFS(Actuals!$F:$F,Actuals!$A:$A,$A1292,Actuals!$D:$D,$D1292,Actuals!$B:$B,EOMONTH(DATE(2024,$C1292-1,1),0)),
 SUMIFS(Actuals!$F:$F,Actuals!$A:$A,$A1292,Actuals!$D:$D,$D1292,Actuals!$B:$B,EOMONTH(DATE(2025,$C1292-2,1),0))/SUMIFS(Actuals!$F:$F,Actuals!$A:$A,$A1292,Actuals!$D:$D,$D1292,Actuals!$B:$B,EOMONTH(DATE(2024,$C1292-2,1),0)),
 SUMIFS(Actuals!$F:$F,Actuals!$A:$A,$A1292,Actuals!$D:$D,$D1292,Actuals!$B:$B,EOMONTH(DATE(2025,$C1292-3,1),0))/SUMIFS(Actuals!$F:$F,Actuals!$A:$A,$A1292,Actuals!$D:$D,$D1292,Actuals!$B:$B,EOMONTH(DATE(2024,$C1292-3,1),0))
)</f>
        <v>1.0870693310489437</v>
      </c>
      <c r="P1292" s="29">
        <f t="shared" si="120"/>
        <v>1587363.6397922817</v>
      </c>
      <c r="Q1292" s="2">
        <f t="shared" si="121"/>
        <v>7.9103658453409081E-2</v>
      </c>
      <c r="R1292" s="29" t="str">
        <f t="shared" si="122"/>
        <v>1 train date (May-Aug)</v>
      </c>
      <c r="S1292" s="29">
        <f t="shared" si="123"/>
        <v>1.0221222832217594</v>
      </c>
      <c r="T1292" s="29">
        <f t="shared" si="124"/>
        <v>1544954.7619379442</v>
      </c>
      <c r="U1292" s="2">
        <f t="shared" si="125"/>
        <v>5.0273733100256977E-2</v>
      </c>
    </row>
    <row r="1293" spans="1:21">
      <c r="A1293">
        <v>9683</v>
      </c>
      <c r="B1293" s="1">
        <v>45869</v>
      </c>
      <c r="C1293">
        <v>5</v>
      </c>
      <c r="D1293">
        <v>8</v>
      </c>
      <c r="E1293" t="s">
        <v>7</v>
      </c>
      <c r="F1293" s="3">
        <v>1586019.5806559999</v>
      </c>
      <c r="G1293" s="3">
        <v>1670154</v>
      </c>
      <c r="H1293">
        <v>2</v>
      </c>
      <c r="I1293" s="3">
        <v>-84134.419344000053</v>
      </c>
      <c r="J1293" s="3">
        <v>84134.419344000053</v>
      </c>
      <c r="K1293" s="2">
        <v>5.0375246440747402E-2</v>
      </c>
      <c r="L1293" s="6">
        <v>-5.0375246440747402E-2</v>
      </c>
      <c r="M1293" t="s">
        <v>36</v>
      </c>
      <c r="N1293">
        <f>SUMIFS(Actuals!$F:$F,Actuals!$A:$A,$A1293,Actuals!$D:$D,$D1293,Actuals!$B:$B,EDATE($B1293,-12))</f>
        <v>1384221</v>
      </c>
      <c r="O1293">
        <f>AVERAGE(SUMIFS(Actuals!$F:$F,Actuals!$A:$A,$A1293,Actuals!$D:$D,$D1293,Actuals!$B:$B,EOMONTH(DATE(2025,$C1293-1,1),0))/SUMIFS(Actuals!$F:$F,Actuals!$A:$A,$A1293,Actuals!$D:$D,$D1293,Actuals!$B:$B,EOMONTH(DATE(2024,$C1293-1,1),0)),
 SUMIFS(Actuals!$F:$F,Actuals!$A:$A,$A1293,Actuals!$D:$D,$D1293,Actuals!$B:$B,EOMONTH(DATE(2025,$C1293-2,1),0))/SUMIFS(Actuals!$F:$F,Actuals!$A:$A,$A1293,Actuals!$D:$D,$D1293,Actuals!$B:$B,EOMONTH(DATE(2024,$C1293-2,1),0)),
 SUMIFS(Actuals!$F:$F,Actuals!$A:$A,$A1293,Actuals!$D:$D,$D1293,Actuals!$B:$B,EOMONTH(DATE(2025,$C1293-3,1),0))/SUMIFS(Actuals!$F:$F,Actuals!$A:$A,$A1293,Actuals!$D:$D,$D1293,Actuals!$B:$B,EOMONTH(DATE(2024,$C1293-3,1),0))
)</f>
        <v>1.0995912114103241</v>
      </c>
      <c r="P1293" s="29">
        <f t="shared" si="120"/>
        <v>1522077.2462496103</v>
      </c>
      <c r="Q1293" s="2">
        <f t="shared" si="121"/>
        <v>8.8660538938558769E-2</v>
      </c>
      <c r="R1293" s="29" t="str">
        <f t="shared" si="122"/>
        <v>1 train date (May-Aug)</v>
      </c>
      <c r="S1293" s="29">
        <f t="shared" si="123"/>
        <v>1.0221222832217594</v>
      </c>
      <c r="T1293" s="29">
        <f t="shared" si="124"/>
        <v>1621105.955014528</v>
      </c>
      <c r="U1293" s="2">
        <f t="shared" si="125"/>
        <v>2.9367378688116182E-2</v>
      </c>
    </row>
    <row r="1294" spans="1:21">
      <c r="A1294">
        <v>9683</v>
      </c>
      <c r="B1294" s="1">
        <v>45869</v>
      </c>
      <c r="C1294">
        <v>6</v>
      </c>
      <c r="D1294">
        <v>8</v>
      </c>
      <c r="E1294" t="s">
        <v>7</v>
      </c>
      <c r="F1294" s="3">
        <v>1477702.1604539389</v>
      </c>
      <c r="G1294" s="3">
        <v>1670154</v>
      </c>
      <c r="H1294">
        <v>1</v>
      </c>
      <c r="I1294" s="3">
        <v>-192451.83954606112</v>
      </c>
      <c r="J1294" s="3">
        <v>192451.83954606112</v>
      </c>
      <c r="K1294" s="2">
        <v>0.11522999648299601</v>
      </c>
      <c r="L1294" s="6">
        <v>-0.11522999648299601</v>
      </c>
      <c r="M1294" t="s">
        <v>36</v>
      </c>
      <c r="N1294">
        <f>SUMIFS(Actuals!$F:$F,Actuals!$A:$A,$A1294,Actuals!$D:$D,$D1294,Actuals!$B:$B,EDATE($B1294,-12))</f>
        <v>1384221</v>
      </c>
      <c r="O1294">
        <f>AVERAGE(SUMIFS(Actuals!$F:$F,Actuals!$A:$A,$A1294,Actuals!$D:$D,$D1294,Actuals!$B:$B,EOMONTH(DATE(2025,$C1294-1,1),0))/SUMIFS(Actuals!$F:$F,Actuals!$A:$A,$A1294,Actuals!$D:$D,$D1294,Actuals!$B:$B,EOMONTH(DATE(2024,$C1294-1,1),0)),
 SUMIFS(Actuals!$F:$F,Actuals!$A:$A,$A1294,Actuals!$D:$D,$D1294,Actuals!$B:$B,EOMONTH(DATE(2025,$C1294-2,1),0))/SUMIFS(Actuals!$F:$F,Actuals!$A:$A,$A1294,Actuals!$D:$D,$D1294,Actuals!$B:$B,EOMONTH(DATE(2024,$C1294-2,1),0)),
 SUMIFS(Actuals!$F:$F,Actuals!$A:$A,$A1294,Actuals!$D:$D,$D1294,Actuals!$B:$B,EOMONTH(DATE(2025,$C1294-3,1),0))/SUMIFS(Actuals!$F:$F,Actuals!$A:$A,$A1294,Actuals!$D:$D,$D1294,Actuals!$B:$B,EOMONTH(DATE(2024,$C1294-3,1),0))
)</f>
        <v>1.0870693310489437</v>
      </c>
      <c r="P1294" s="29">
        <f t="shared" si="120"/>
        <v>1504744.1964938999</v>
      </c>
      <c r="Q1294" s="2">
        <f t="shared" si="121"/>
        <v>9.9038653624815481E-2</v>
      </c>
      <c r="R1294" s="29" t="str">
        <f t="shared" si="122"/>
        <v>1 train date (May-Aug)</v>
      </c>
      <c r="S1294" s="29">
        <f t="shared" si="123"/>
        <v>1.0221222832217594</v>
      </c>
      <c r="T1294" s="29">
        <f t="shared" si="124"/>
        <v>1510392.3061649066</v>
      </c>
      <c r="U1294" s="2">
        <f t="shared" si="125"/>
        <v>9.565686387907546E-2</v>
      </c>
    </row>
    <row r="1295" spans="1:21">
      <c r="A1295">
        <v>9683</v>
      </c>
      <c r="B1295" s="1">
        <v>45869</v>
      </c>
      <c r="C1295">
        <v>7</v>
      </c>
      <c r="D1295">
        <v>8</v>
      </c>
      <c r="E1295" t="s">
        <v>7</v>
      </c>
      <c r="F1295" s="3">
        <v>1528777.5546719939</v>
      </c>
      <c r="G1295" s="3">
        <v>1670154</v>
      </c>
      <c r="H1295">
        <v>0</v>
      </c>
      <c r="I1295" s="3">
        <v>-141376.44532800606</v>
      </c>
      <c r="J1295" s="3">
        <v>141376.44532800606</v>
      </c>
      <c r="K1295" s="2">
        <v>8.4648748156161704E-2</v>
      </c>
      <c r="L1295" s="6">
        <v>-8.4648748156161704E-2</v>
      </c>
      <c r="M1295" t="s">
        <v>36</v>
      </c>
      <c r="N1295">
        <f>SUMIFS(Actuals!$F:$F,Actuals!$A:$A,$A1295,Actuals!$D:$D,$D1295,Actuals!$B:$B,EDATE($B1295,-12))</f>
        <v>1384221</v>
      </c>
      <c r="O1295">
        <f>AVERAGE(SUMIFS(Actuals!$F:$F,Actuals!$A:$A,$A1295,Actuals!$D:$D,$D1295,Actuals!$B:$B,EOMONTH(DATE(2025,$C1295-1,1),0))/SUMIFS(Actuals!$F:$F,Actuals!$A:$A,$A1295,Actuals!$D:$D,$D1295,Actuals!$B:$B,EOMONTH(DATE(2024,$C1295-1,1),0)),
 SUMIFS(Actuals!$F:$F,Actuals!$A:$A,$A1295,Actuals!$D:$D,$D1295,Actuals!$B:$B,EOMONTH(DATE(2025,$C1295-2,1),0))/SUMIFS(Actuals!$F:$F,Actuals!$A:$A,$A1295,Actuals!$D:$D,$D1295,Actuals!$B:$B,EOMONTH(DATE(2024,$C1295-2,1),0)),
 SUMIFS(Actuals!$F:$F,Actuals!$A:$A,$A1295,Actuals!$D:$D,$D1295,Actuals!$B:$B,EOMONTH(DATE(2025,$C1295-3,1),0))/SUMIFS(Actuals!$F:$F,Actuals!$A:$A,$A1295,Actuals!$D:$D,$D1295,Actuals!$B:$B,EOMONTH(DATE(2024,$C1295-3,1),0))
)</f>
        <v>1.0790270740669969</v>
      </c>
      <c r="P1295" s="29">
        <f t="shared" si="120"/>
        <v>1493611.9354920925</v>
      </c>
      <c r="Q1295" s="2">
        <f t="shared" si="121"/>
        <v>0.10570406352223058</v>
      </c>
      <c r="R1295" s="29" t="str">
        <f t="shared" si="122"/>
        <v>1 train date (May-Aug)</v>
      </c>
      <c r="S1295" s="29">
        <f t="shared" si="123"/>
        <v>1.0221222832217594</v>
      </c>
      <c r="T1295" s="29">
        <f t="shared" si="124"/>
        <v>1562597.6047195166</v>
      </c>
      <c r="U1295" s="2">
        <f t="shared" si="125"/>
        <v>6.4399088515480263E-2</v>
      </c>
    </row>
    <row r="1296" spans="1:21">
      <c r="A1296">
        <v>9683</v>
      </c>
      <c r="B1296" s="1">
        <v>45900</v>
      </c>
      <c r="C1296">
        <v>5</v>
      </c>
      <c r="D1296">
        <v>8</v>
      </c>
      <c r="E1296" t="s">
        <v>7</v>
      </c>
      <c r="F1296" s="3">
        <v>1554299.1890428797</v>
      </c>
      <c r="G1296" s="3">
        <v>1625862</v>
      </c>
      <c r="H1296">
        <v>3</v>
      </c>
      <c r="I1296" s="3">
        <v>-71562.810957120266</v>
      </c>
      <c r="J1296" s="3">
        <v>71562.810957120266</v>
      </c>
      <c r="K1296" s="2">
        <v>4.40153044705641E-2</v>
      </c>
      <c r="L1296" s="6">
        <v>-4.40153044705641E-2</v>
      </c>
      <c r="M1296" t="s">
        <v>36</v>
      </c>
      <c r="N1296">
        <f>SUMIFS(Actuals!$F:$F,Actuals!$A:$A,$A1296,Actuals!$D:$D,$D1296,Actuals!$B:$B,EDATE($B1296,-12))</f>
        <v>1403091</v>
      </c>
      <c r="O1296">
        <f>AVERAGE(SUMIFS(Actuals!$F:$F,Actuals!$A:$A,$A1296,Actuals!$D:$D,$D1296,Actuals!$B:$B,EOMONTH(DATE(2025,$C1296-1,1),0))/SUMIFS(Actuals!$F:$F,Actuals!$A:$A,$A1296,Actuals!$D:$D,$D1296,Actuals!$B:$B,EOMONTH(DATE(2024,$C1296-1,1),0)),
 SUMIFS(Actuals!$F:$F,Actuals!$A:$A,$A1296,Actuals!$D:$D,$D1296,Actuals!$B:$B,EOMONTH(DATE(2025,$C1296-2,1),0))/SUMIFS(Actuals!$F:$F,Actuals!$A:$A,$A1296,Actuals!$D:$D,$D1296,Actuals!$B:$B,EOMONTH(DATE(2024,$C1296-2,1),0)),
 SUMIFS(Actuals!$F:$F,Actuals!$A:$A,$A1296,Actuals!$D:$D,$D1296,Actuals!$B:$B,EOMONTH(DATE(2025,$C1296-3,1),0))/SUMIFS(Actuals!$F:$F,Actuals!$A:$A,$A1296,Actuals!$D:$D,$D1296,Actuals!$B:$B,EOMONTH(DATE(2024,$C1296-3,1),0))
)</f>
        <v>1.0995912114103241</v>
      </c>
      <c r="P1296" s="29">
        <f t="shared" si="120"/>
        <v>1542826.5324089231</v>
      </c>
      <c r="Q1296" s="2">
        <f t="shared" si="121"/>
        <v>5.1071657736681743E-2</v>
      </c>
      <c r="R1296" s="29" t="str">
        <f t="shared" si="122"/>
        <v>1 train date (May-Aug)</v>
      </c>
      <c r="S1296" s="29">
        <f t="shared" si="123"/>
        <v>1.0221222832217594</v>
      </c>
      <c r="T1296" s="29">
        <f t="shared" si="124"/>
        <v>1588683.8359142372</v>
      </c>
      <c r="U1296" s="2">
        <f t="shared" si="125"/>
        <v>2.2866740280394527E-2</v>
      </c>
    </row>
    <row r="1297" spans="1:21">
      <c r="A1297">
        <v>9683</v>
      </c>
      <c r="B1297" s="1">
        <v>45900</v>
      </c>
      <c r="C1297">
        <v>6</v>
      </c>
      <c r="D1297">
        <v>8</v>
      </c>
      <c r="E1297" t="s">
        <v>7</v>
      </c>
      <c r="F1297" s="3">
        <v>1488679.4530337485</v>
      </c>
      <c r="G1297" s="3">
        <v>1625862</v>
      </c>
      <c r="H1297">
        <v>2</v>
      </c>
      <c r="I1297" s="3">
        <v>-137182.54696625145</v>
      </c>
      <c r="J1297" s="3">
        <v>137182.54696625145</v>
      </c>
      <c r="K1297" s="2">
        <v>8.4375271066210705E-2</v>
      </c>
      <c r="L1297" s="6">
        <v>-8.4375271066210705E-2</v>
      </c>
      <c r="M1297" t="s">
        <v>36</v>
      </c>
      <c r="N1297">
        <f>SUMIFS(Actuals!$F:$F,Actuals!$A:$A,$A1297,Actuals!$D:$D,$D1297,Actuals!$B:$B,EDATE($B1297,-12))</f>
        <v>1403091</v>
      </c>
      <c r="O1297">
        <f>AVERAGE(SUMIFS(Actuals!$F:$F,Actuals!$A:$A,$A1297,Actuals!$D:$D,$D1297,Actuals!$B:$B,EOMONTH(DATE(2025,$C1297-1,1),0))/SUMIFS(Actuals!$F:$F,Actuals!$A:$A,$A1297,Actuals!$D:$D,$D1297,Actuals!$B:$B,EOMONTH(DATE(2024,$C1297-1,1),0)),
 SUMIFS(Actuals!$F:$F,Actuals!$A:$A,$A1297,Actuals!$D:$D,$D1297,Actuals!$B:$B,EOMONTH(DATE(2025,$C1297-2,1),0))/SUMIFS(Actuals!$F:$F,Actuals!$A:$A,$A1297,Actuals!$D:$D,$D1297,Actuals!$B:$B,EOMONTH(DATE(2024,$C1297-2,1),0)),
 SUMIFS(Actuals!$F:$F,Actuals!$A:$A,$A1297,Actuals!$D:$D,$D1297,Actuals!$B:$B,EOMONTH(DATE(2025,$C1297-3,1),0))/SUMIFS(Actuals!$F:$F,Actuals!$A:$A,$A1297,Actuals!$D:$D,$D1297,Actuals!$B:$B,EOMONTH(DATE(2024,$C1297-3,1),0))
)</f>
        <v>1.0870693310489437</v>
      </c>
      <c r="P1297" s="29">
        <f t="shared" si="120"/>
        <v>1525257.1947707934</v>
      </c>
      <c r="Q1297" s="2">
        <f t="shared" si="121"/>
        <v>6.1877825565273416E-2</v>
      </c>
      <c r="R1297" s="29" t="str">
        <f t="shared" si="122"/>
        <v>1 train date (May-Aug)</v>
      </c>
      <c r="S1297" s="29">
        <f t="shared" si="123"/>
        <v>1.0221222832217594</v>
      </c>
      <c r="T1297" s="29">
        <f t="shared" si="124"/>
        <v>1521612.441520175</v>
      </c>
      <c r="U1297" s="2">
        <f t="shared" si="125"/>
        <v>6.4119561487890747E-2</v>
      </c>
    </row>
    <row r="1298" spans="1:21">
      <c r="A1298">
        <v>9683</v>
      </c>
      <c r="B1298" s="1">
        <v>45900</v>
      </c>
      <c r="C1298">
        <v>7</v>
      </c>
      <c r="D1298">
        <v>8</v>
      </c>
      <c r="E1298" t="s">
        <v>7</v>
      </c>
      <c r="F1298" s="3">
        <v>1535240.4221425506</v>
      </c>
      <c r="G1298" s="3">
        <v>1625862</v>
      </c>
      <c r="H1298">
        <v>1</v>
      </c>
      <c r="I1298" s="3">
        <v>-90621.577857449418</v>
      </c>
      <c r="J1298" s="3">
        <v>90621.577857449418</v>
      </c>
      <c r="K1298" s="2">
        <v>5.5737558204478302E-2</v>
      </c>
      <c r="L1298" s="6">
        <v>-5.5737558204478302E-2</v>
      </c>
      <c r="M1298" t="s">
        <v>36</v>
      </c>
      <c r="N1298">
        <f>SUMIFS(Actuals!$F:$F,Actuals!$A:$A,$A1298,Actuals!$D:$D,$D1298,Actuals!$B:$B,EDATE($B1298,-12))</f>
        <v>1403091</v>
      </c>
      <c r="O1298">
        <f>AVERAGE(SUMIFS(Actuals!$F:$F,Actuals!$A:$A,$A1298,Actuals!$D:$D,$D1298,Actuals!$B:$B,EOMONTH(DATE(2025,$C1298-1,1),0))/SUMIFS(Actuals!$F:$F,Actuals!$A:$A,$A1298,Actuals!$D:$D,$D1298,Actuals!$B:$B,EOMONTH(DATE(2024,$C1298-1,1),0)),
 SUMIFS(Actuals!$F:$F,Actuals!$A:$A,$A1298,Actuals!$D:$D,$D1298,Actuals!$B:$B,EOMONTH(DATE(2025,$C1298-2,1),0))/SUMIFS(Actuals!$F:$F,Actuals!$A:$A,$A1298,Actuals!$D:$D,$D1298,Actuals!$B:$B,EOMONTH(DATE(2024,$C1298-2,1),0)),
 SUMIFS(Actuals!$F:$F,Actuals!$A:$A,$A1298,Actuals!$D:$D,$D1298,Actuals!$B:$B,EOMONTH(DATE(2025,$C1298-3,1),0))/SUMIFS(Actuals!$F:$F,Actuals!$A:$A,$A1298,Actuals!$D:$D,$D1298,Actuals!$B:$B,EOMONTH(DATE(2024,$C1298-3,1),0))
)</f>
        <v>1.0790270740669969</v>
      </c>
      <c r="P1298" s="29">
        <f t="shared" si="120"/>
        <v>1513973.1763797367</v>
      </c>
      <c r="Q1298" s="2">
        <f t="shared" si="121"/>
        <v>6.8818155304855674E-2</v>
      </c>
      <c r="R1298" s="29" t="str">
        <f t="shared" si="122"/>
        <v>1 train date (May-Aug)</v>
      </c>
      <c r="S1298" s="29">
        <f t="shared" si="123"/>
        <v>1.0221222832217594</v>
      </c>
      <c r="T1298" s="29">
        <f t="shared" si="124"/>
        <v>1569203.4455746815</v>
      </c>
      <c r="U1298" s="2">
        <f t="shared" si="125"/>
        <v>3.4848317031407644E-2</v>
      </c>
    </row>
    <row r="1299" spans="1:21">
      <c r="A1299">
        <v>9683</v>
      </c>
      <c r="B1299" s="1">
        <v>45900</v>
      </c>
      <c r="C1299">
        <v>8</v>
      </c>
      <c r="D1299">
        <v>8</v>
      </c>
      <c r="E1299" t="s">
        <v>7</v>
      </c>
      <c r="F1299" s="3">
        <v>1598490.9463152066</v>
      </c>
      <c r="G1299" s="3">
        <v>1625862</v>
      </c>
      <c r="H1299">
        <v>0</v>
      </c>
      <c r="I1299" s="3">
        <v>-27371.053684793413</v>
      </c>
      <c r="J1299" s="3">
        <v>27371.053684793413</v>
      </c>
      <c r="K1299" s="2">
        <v>1.68347951331622E-2</v>
      </c>
      <c r="L1299" s="6">
        <v>-1.68347951331622E-2</v>
      </c>
      <c r="M1299" t="s">
        <v>36</v>
      </c>
      <c r="N1299">
        <f>SUMIFS(Actuals!$F:$F,Actuals!$A:$A,$A1299,Actuals!$D:$D,$D1299,Actuals!$B:$B,EDATE($B1299,-12))</f>
        <v>1403091</v>
      </c>
      <c r="O1299">
        <f>AVERAGE(SUMIFS(Actuals!$F:$F,Actuals!$A:$A,$A1299,Actuals!$D:$D,$D1299,Actuals!$B:$B,EOMONTH(DATE(2025,$C1299-1,1),0))/SUMIFS(Actuals!$F:$F,Actuals!$A:$A,$A1299,Actuals!$D:$D,$D1299,Actuals!$B:$B,EOMONTH(DATE(2024,$C1299-1,1),0)),
 SUMIFS(Actuals!$F:$F,Actuals!$A:$A,$A1299,Actuals!$D:$D,$D1299,Actuals!$B:$B,EOMONTH(DATE(2025,$C1299-2,1),0))/SUMIFS(Actuals!$F:$F,Actuals!$A:$A,$A1299,Actuals!$D:$D,$D1299,Actuals!$B:$B,EOMONTH(DATE(2024,$C1299-2,1),0)),
 SUMIFS(Actuals!$F:$F,Actuals!$A:$A,$A1299,Actuals!$D:$D,$D1299,Actuals!$B:$B,EOMONTH(DATE(2025,$C1299-3,1),0))/SUMIFS(Actuals!$F:$F,Actuals!$A:$A,$A1299,Actuals!$D:$D,$D1299,Actuals!$B:$B,EOMONTH(DATE(2024,$C1299-3,1),0))
)</f>
        <v>1.0932082705907022</v>
      </c>
      <c r="P1299" s="29">
        <f t="shared" si="120"/>
        <v>1533870.6855913789</v>
      </c>
      <c r="Q1299" s="2">
        <f t="shared" si="121"/>
        <v>5.6580026108378846E-2</v>
      </c>
      <c r="R1299" s="29" t="str">
        <f t="shared" si="122"/>
        <v>1 train date (May-Aug)</v>
      </c>
      <c r="S1299" s="29">
        <f t="shared" si="123"/>
        <v>1.0221222832217594</v>
      </c>
      <c r="T1299" s="29">
        <f t="shared" si="124"/>
        <v>1633853.2157570098</v>
      </c>
      <c r="U1299" s="2">
        <f t="shared" si="125"/>
        <v>4.9150639826810675E-3</v>
      </c>
    </row>
    <row r="1300" spans="1:21">
      <c r="A1300">
        <v>9683</v>
      </c>
      <c r="B1300" s="1">
        <v>45930</v>
      </c>
      <c r="C1300">
        <v>5</v>
      </c>
      <c r="D1300">
        <v>8</v>
      </c>
      <c r="E1300" t="s">
        <v>7</v>
      </c>
      <c r="F1300" s="3">
        <v>1523213.2052620223</v>
      </c>
      <c r="G1300" s="3">
        <v>1541277</v>
      </c>
      <c r="H1300">
        <v>4</v>
      </c>
      <c r="I1300" s="3">
        <v>-18063.794737977674</v>
      </c>
      <c r="J1300" s="3">
        <v>18063.794737977674</v>
      </c>
      <c r="K1300" s="2">
        <v>1.1720018360085601E-2</v>
      </c>
      <c r="L1300" s="6">
        <v>-1.1720018360085601E-2</v>
      </c>
      <c r="M1300" t="s">
        <v>36</v>
      </c>
      <c r="N1300">
        <f>SUMIFS(Actuals!$F:$F,Actuals!$A:$A,$A1300,Actuals!$D:$D,$D1300,Actuals!$B:$B,EDATE($B1300,-12))</f>
        <v>1465638</v>
      </c>
      <c r="O1300">
        <f>AVERAGE(SUMIFS(Actuals!$F:$F,Actuals!$A:$A,$A1300,Actuals!$D:$D,$D1300,Actuals!$B:$B,EOMONTH(DATE(2025,$C1300-1,1),0))/SUMIFS(Actuals!$F:$F,Actuals!$A:$A,$A1300,Actuals!$D:$D,$D1300,Actuals!$B:$B,EOMONTH(DATE(2024,$C1300-1,1),0)),
 SUMIFS(Actuals!$F:$F,Actuals!$A:$A,$A1300,Actuals!$D:$D,$D1300,Actuals!$B:$B,EOMONTH(DATE(2025,$C1300-2,1),0))/SUMIFS(Actuals!$F:$F,Actuals!$A:$A,$A1300,Actuals!$D:$D,$D1300,Actuals!$B:$B,EOMONTH(DATE(2024,$C1300-2,1),0)),
 SUMIFS(Actuals!$F:$F,Actuals!$A:$A,$A1300,Actuals!$D:$D,$D1300,Actuals!$B:$B,EOMONTH(DATE(2025,$C1300-3,1),0))/SUMIFS(Actuals!$F:$F,Actuals!$A:$A,$A1300,Actuals!$D:$D,$D1300,Actuals!$B:$B,EOMONTH(DATE(2024,$C1300-3,1),0))
)</f>
        <v>1.0995912114103241</v>
      </c>
      <c r="P1300" s="29">
        <f t="shared" si="120"/>
        <v>1611602.6639090045</v>
      </c>
      <c r="Q1300" s="2">
        <f t="shared" si="121"/>
        <v>4.562817969061015E-2</v>
      </c>
      <c r="R1300" s="29" t="str">
        <f t="shared" si="122"/>
        <v>1 train date (May-Aug)</v>
      </c>
      <c r="S1300" s="29">
        <f t="shared" si="123"/>
        <v>1.0221222832217594</v>
      </c>
      <c r="T1300" s="29">
        <f t="shared" si="124"/>
        <v>1556910.1591959526</v>
      </c>
      <c r="U1300" s="2">
        <f t="shared" si="125"/>
        <v>1.0142991296147664E-2</v>
      </c>
    </row>
    <row r="1301" spans="1:21">
      <c r="A1301">
        <v>9683</v>
      </c>
      <c r="B1301" s="1">
        <v>45930</v>
      </c>
      <c r="C1301">
        <v>6</v>
      </c>
      <c r="D1301">
        <v>8</v>
      </c>
      <c r="E1301" t="s">
        <v>7</v>
      </c>
      <c r="F1301" s="3">
        <v>1522474.3063571579</v>
      </c>
      <c r="G1301" s="3">
        <v>1541277</v>
      </c>
      <c r="H1301">
        <v>3</v>
      </c>
      <c r="I1301" s="3">
        <v>-18802.693642842118</v>
      </c>
      <c r="J1301" s="3">
        <v>18802.693642842118</v>
      </c>
      <c r="K1301" s="2">
        <v>1.21994253095596E-2</v>
      </c>
      <c r="L1301" s="6">
        <v>-1.21994253095596E-2</v>
      </c>
      <c r="M1301" t="s">
        <v>36</v>
      </c>
      <c r="N1301">
        <f>SUMIFS(Actuals!$F:$F,Actuals!$A:$A,$A1301,Actuals!$D:$D,$D1301,Actuals!$B:$B,EDATE($B1301,-12))</f>
        <v>1465638</v>
      </c>
      <c r="O1301">
        <f>AVERAGE(SUMIFS(Actuals!$F:$F,Actuals!$A:$A,$A1301,Actuals!$D:$D,$D1301,Actuals!$B:$B,EOMONTH(DATE(2025,$C1301-1,1),0))/SUMIFS(Actuals!$F:$F,Actuals!$A:$A,$A1301,Actuals!$D:$D,$D1301,Actuals!$B:$B,EOMONTH(DATE(2024,$C1301-1,1),0)),
 SUMIFS(Actuals!$F:$F,Actuals!$A:$A,$A1301,Actuals!$D:$D,$D1301,Actuals!$B:$B,EOMONTH(DATE(2025,$C1301-2,1),0))/SUMIFS(Actuals!$F:$F,Actuals!$A:$A,$A1301,Actuals!$D:$D,$D1301,Actuals!$B:$B,EOMONTH(DATE(2024,$C1301-2,1),0)),
 SUMIFS(Actuals!$F:$F,Actuals!$A:$A,$A1301,Actuals!$D:$D,$D1301,Actuals!$B:$B,EOMONTH(DATE(2025,$C1301-3,1),0))/SUMIFS(Actuals!$F:$F,Actuals!$A:$A,$A1301,Actuals!$D:$D,$D1301,Actuals!$B:$B,EOMONTH(DATE(2024,$C1301-3,1),0))
)</f>
        <v>1.0870693310489437</v>
      </c>
      <c r="P1301" s="29">
        <f t="shared" si="120"/>
        <v>1593250.1202199117</v>
      </c>
      <c r="Q1301" s="2">
        <f t="shared" si="121"/>
        <v>3.3720817361130855E-2</v>
      </c>
      <c r="R1301" s="29" t="str">
        <f t="shared" si="122"/>
        <v>1 train date (May-Aug)</v>
      </c>
      <c r="S1301" s="29">
        <f t="shared" si="123"/>
        <v>1.0221222832217594</v>
      </c>
      <c r="T1301" s="29">
        <f t="shared" si="124"/>
        <v>1556154.9141602425</v>
      </c>
      <c r="U1301" s="2">
        <f t="shared" si="125"/>
        <v>9.6529787703589533E-3</v>
      </c>
    </row>
    <row r="1302" spans="1:21">
      <c r="A1302">
        <v>9683</v>
      </c>
      <c r="B1302" s="1">
        <v>45930</v>
      </c>
      <c r="C1302">
        <v>7</v>
      </c>
      <c r="D1302">
        <v>8</v>
      </c>
      <c r="E1302" t="s">
        <v>7</v>
      </c>
      <c r="F1302" s="3">
        <v>1541494.8100172828</v>
      </c>
      <c r="G1302" s="3">
        <v>1541277</v>
      </c>
      <c r="H1302">
        <v>2</v>
      </c>
      <c r="I1302" s="3">
        <v>217.81001728284173</v>
      </c>
      <c r="J1302" s="3">
        <v>217.81001728284173</v>
      </c>
      <c r="K1302" s="2">
        <v>1.41317892424815E-4</v>
      </c>
      <c r="L1302" s="6">
        <v>1.41317892424815E-4</v>
      </c>
      <c r="M1302" t="s">
        <v>36</v>
      </c>
      <c r="N1302">
        <f>SUMIFS(Actuals!$F:$F,Actuals!$A:$A,$A1302,Actuals!$D:$D,$D1302,Actuals!$B:$B,EDATE($B1302,-12))</f>
        <v>1465638</v>
      </c>
      <c r="O1302">
        <f>AVERAGE(SUMIFS(Actuals!$F:$F,Actuals!$A:$A,$A1302,Actuals!$D:$D,$D1302,Actuals!$B:$B,EOMONTH(DATE(2025,$C1302-1,1),0))/SUMIFS(Actuals!$F:$F,Actuals!$A:$A,$A1302,Actuals!$D:$D,$D1302,Actuals!$B:$B,EOMONTH(DATE(2024,$C1302-1,1),0)),
 SUMIFS(Actuals!$F:$F,Actuals!$A:$A,$A1302,Actuals!$D:$D,$D1302,Actuals!$B:$B,EOMONTH(DATE(2025,$C1302-2,1),0))/SUMIFS(Actuals!$F:$F,Actuals!$A:$A,$A1302,Actuals!$D:$D,$D1302,Actuals!$B:$B,EOMONTH(DATE(2024,$C1302-2,1),0)),
 SUMIFS(Actuals!$F:$F,Actuals!$A:$A,$A1302,Actuals!$D:$D,$D1302,Actuals!$B:$B,EOMONTH(DATE(2025,$C1302-3,1),0))/SUMIFS(Actuals!$F:$F,Actuals!$A:$A,$A1302,Actuals!$D:$D,$D1302,Actuals!$B:$B,EOMONTH(DATE(2024,$C1302-3,1),0))
)</f>
        <v>1.0790270740669969</v>
      </c>
      <c r="P1302" s="29">
        <f t="shared" si="120"/>
        <v>1581463.0827814052</v>
      </c>
      <c r="Q1302" s="2">
        <f t="shared" si="121"/>
        <v>2.6073238477837008E-2</v>
      </c>
      <c r="R1302" s="29" t="str">
        <f t="shared" si="122"/>
        <v>1 train date (May-Aug)</v>
      </c>
      <c r="S1302" s="29">
        <f t="shared" si="123"/>
        <v>1.0221222832217594</v>
      </c>
      <c r="T1302" s="29">
        <f t="shared" si="124"/>
        <v>1575596.1947893573</v>
      </c>
      <c r="U1302" s="2">
        <f t="shared" si="125"/>
        <v>2.226672738862466E-2</v>
      </c>
    </row>
    <row r="1303" spans="1:21">
      <c r="A1303">
        <v>9683</v>
      </c>
      <c r="B1303" s="1">
        <v>45930</v>
      </c>
      <c r="C1303">
        <v>8</v>
      </c>
      <c r="D1303">
        <v>8</v>
      </c>
      <c r="E1303" t="s">
        <v>7</v>
      </c>
      <c r="F1303" s="3">
        <v>1593264.6384909484</v>
      </c>
      <c r="G1303" s="3">
        <v>1541277</v>
      </c>
      <c r="H1303">
        <v>1</v>
      </c>
      <c r="I1303" s="3">
        <v>51987.63849094836</v>
      </c>
      <c r="J1303" s="3">
        <v>51987.63849094836</v>
      </c>
      <c r="K1303" s="2">
        <v>3.3730236998896601E-2</v>
      </c>
      <c r="L1303" s="6">
        <v>3.3730236998896601E-2</v>
      </c>
      <c r="M1303" t="s">
        <v>36</v>
      </c>
      <c r="N1303">
        <f>SUMIFS(Actuals!$F:$F,Actuals!$A:$A,$A1303,Actuals!$D:$D,$D1303,Actuals!$B:$B,EDATE($B1303,-12))</f>
        <v>1465638</v>
      </c>
      <c r="O1303">
        <f>AVERAGE(SUMIFS(Actuals!$F:$F,Actuals!$A:$A,$A1303,Actuals!$D:$D,$D1303,Actuals!$B:$B,EOMONTH(DATE(2025,$C1303-1,1),0))/SUMIFS(Actuals!$F:$F,Actuals!$A:$A,$A1303,Actuals!$D:$D,$D1303,Actuals!$B:$B,EOMONTH(DATE(2024,$C1303-1,1),0)),
 SUMIFS(Actuals!$F:$F,Actuals!$A:$A,$A1303,Actuals!$D:$D,$D1303,Actuals!$B:$B,EOMONTH(DATE(2025,$C1303-2,1),0))/SUMIFS(Actuals!$F:$F,Actuals!$A:$A,$A1303,Actuals!$D:$D,$D1303,Actuals!$B:$B,EOMONTH(DATE(2024,$C1303-2,1),0)),
 SUMIFS(Actuals!$F:$F,Actuals!$A:$A,$A1303,Actuals!$D:$D,$D1303,Actuals!$B:$B,EOMONTH(DATE(2025,$C1303-3,1),0))/SUMIFS(Actuals!$F:$F,Actuals!$A:$A,$A1303,Actuals!$D:$D,$D1303,Actuals!$B:$B,EOMONTH(DATE(2024,$C1303-3,1),0))
)</f>
        <v>1.0932082705907022</v>
      </c>
      <c r="P1303" s="29">
        <f t="shared" si="120"/>
        <v>1602247.5832920156</v>
      </c>
      <c r="Q1303" s="2">
        <f t="shared" si="121"/>
        <v>3.9558485134090493E-2</v>
      </c>
      <c r="R1303" s="29" t="str">
        <f t="shared" si="122"/>
        <v>1 train date (May-Aug)</v>
      </c>
      <c r="S1303" s="29">
        <f t="shared" si="123"/>
        <v>1.0221222832217594</v>
      </c>
      <c r="T1303" s="29">
        <f t="shared" si="124"/>
        <v>1628511.2900708592</v>
      </c>
      <c r="U1303" s="2">
        <f t="shared" si="125"/>
        <v>5.6598710076682678E-2</v>
      </c>
    </row>
    <row r="1304" spans="1:21">
      <c r="A1304">
        <v>9683</v>
      </c>
      <c r="B1304" s="1">
        <v>45930</v>
      </c>
      <c r="C1304">
        <v>9</v>
      </c>
      <c r="D1304">
        <v>8</v>
      </c>
      <c r="E1304" t="s">
        <v>7</v>
      </c>
      <c r="F1304" s="3">
        <v>1573223.7107805205</v>
      </c>
      <c r="G1304" s="3">
        <v>1541277</v>
      </c>
      <c r="H1304">
        <v>0</v>
      </c>
      <c r="I1304" s="3">
        <v>31946.710780520458</v>
      </c>
      <c r="J1304" s="3">
        <v>31946.710780520458</v>
      </c>
      <c r="K1304" s="2">
        <v>2.07274297744795E-2</v>
      </c>
      <c r="L1304" s="6">
        <v>2.07274297744795E-2</v>
      </c>
      <c r="M1304" t="s">
        <v>36</v>
      </c>
      <c r="N1304">
        <f>SUMIFS(Actuals!$F:$F,Actuals!$A:$A,$A1304,Actuals!$D:$D,$D1304,Actuals!$B:$B,EDATE($B1304,-12))</f>
        <v>1465638</v>
      </c>
      <c r="O1304">
        <f>AVERAGE(SUMIFS(Actuals!$F:$F,Actuals!$A:$A,$A1304,Actuals!$D:$D,$D1304,Actuals!$B:$B,EOMONTH(DATE(2025,$C1304-1,1),0))/SUMIFS(Actuals!$F:$F,Actuals!$A:$A,$A1304,Actuals!$D:$D,$D1304,Actuals!$B:$B,EOMONTH(DATE(2024,$C1304-1,1),0)),
 SUMIFS(Actuals!$F:$F,Actuals!$A:$A,$A1304,Actuals!$D:$D,$D1304,Actuals!$B:$B,EOMONTH(DATE(2025,$C1304-2,1),0))/SUMIFS(Actuals!$F:$F,Actuals!$A:$A,$A1304,Actuals!$D:$D,$D1304,Actuals!$B:$B,EOMONTH(DATE(2024,$C1304-2,1),0)),
 SUMIFS(Actuals!$F:$F,Actuals!$A:$A,$A1304,Actuals!$D:$D,$D1304,Actuals!$B:$B,EOMONTH(DATE(2025,$C1304-3,1),0))/SUMIFS(Actuals!$F:$F,Actuals!$A:$A,$A1304,Actuals!$D:$D,$D1304,Actuals!$B:$B,EOMONTH(DATE(2024,$C1304-3,1),0))
)</f>
        <v>1.1242397835422437</v>
      </c>
      <c r="P1304" s="29">
        <f t="shared" si="120"/>
        <v>1647728.547871287</v>
      </c>
      <c r="Q1304" s="2">
        <f t="shared" si="121"/>
        <v>6.9067109851951969E-2</v>
      </c>
      <c r="R1304" s="29" t="str">
        <f t="shared" si="122"/>
        <v>2 Test data (Sep-Nov)</v>
      </c>
      <c r="S1304" s="29">
        <f t="shared" si="123"/>
        <v>1.0221222832217594</v>
      </c>
      <c r="T1304" s="29">
        <f t="shared" si="124"/>
        <v>1608027.0112815944</v>
      </c>
      <c r="U1304" s="2">
        <f t="shared" si="125"/>
        <v>4.330825106816906E-2</v>
      </c>
    </row>
    <row r="1305" spans="1:21">
      <c r="A1305">
        <v>9683</v>
      </c>
      <c r="B1305" s="1">
        <v>45961</v>
      </c>
      <c r="C1305">
        <v>5</v>
      </c>
      <c r="D1305">
        <v>8</v>
      </c>
      <c r="E1305" t="s">
        <v>7</v>
      </c>
      <c r="F1305" s="3">
        <v>1492748.9411567817</v>
      </c>
      <c r="G1305" s="3">
        <v>1599531</v>
      </c>
      <c r="H1305">
        <v>5</v>
      </c>
      <c r="I1305" s="3">
        <v>-106782.05884321826</v>
      </c>
      <c r="J1305" s="3">
        <v>106782.05884321826</v>
      </c>
      <c r="K1305" s="2">
        <v>6.67583553199146E-2</v>
      </c>
      <c r="L1305" s="6">
        <v>-6.67583553199146E-2</v>
      </c>
      <c r="M1305" t="s">
        <v>36</v>
      </c>
      <c r="N1305">
        <f>SUMIFS(Actuals!$F:$F,Actuals!$A:$A,$A1305,Actuals!$D:$D,$D1305,Actuals!$B:$B,EDATE($B1305,-12))</f>
        <v>1416081</v>
      </c>
      <c r="O1305">
        <f>AVERAGE(SUMIFS(Actuals!$F:$F,Actuals!$A:$A,$A1305,Actuals!$D:$D,$D1305,Actuals!$B:$B,EOMONTH(DATE(2025,$C1305-1,1),0))/SUMIFS(Actuals!$F:$F,Actuals!$A:$A,$A1305,Actuals!$D:$D,$D1305,Actuals!$B:$B,EOMONTH(DATE(2024,$C1305-1,1),0)),
 SUMIFS(Actuals!$F:$F,Actuals!$A:$A,$A1305,Actuals!$D:$D,$D1305,Actuals!$B:$B,EOMONTH(DATE(2025,$C1305-2,1),0))/SUMIFS(Actuals!$F:$F,Actuals!$A:$A,$A1305,Actuals!$D:$D,$D1305,Actuals!$B:$B,EOMONTH(DATE(2024,$C1305-2,1),0)),
 SUMIFS(Actuals!$F:$F,Actuals!$A:$A,$A1305,Actuals!$D:$D,$D1305,Actuals!$B:$B,EOMONTH(DATE(2025,$C1305-3,1),0))/SUMIFS(Actuals!$F:$F,Actuals!$A:$A,$A1305,Actuals!$D:$D,$D1305,Actuals!$B:$B,EOMONTH(DATE(2024,$C1305-3,1),0))
)</f>
        <v>1.0995912114103241</v>
      </c>
      <c r="P1305" s="29">
        <f t="shared" si="120"/>
        <v>1557110.2222451433</v>
      </c>
      <c r="Q1305" s="2">
        <f t="shared" si="121"/>
        <v>2.6520759994558867E-2</v>
      </c>
      <c r="R1305" s="29" t="str">
        <f t="shared" si="122"/>
        <v>1 train date (May-Aug)</v>
      </c>
      <c r="S1305" s="29">
        <f t="shared" si="123"/>
        <v>1.0221222832217594</v>
      </c>
      <c r="T1305" s="29">
        <f t="shared" si="124"/>
        <v>1525771.9560120334</v>
      </c>
      <c r="U1305" s="2">
        <f t="shared" si="125"/>
        <v>4.6112919341961239E-2</v>
      </c>
    </row>
    <row r="1306" spans="1:21">
      <c r="A1306">
        <v>9683</v>
      </c>
      <c r="B1306" s="1">
        <v>45961</v>
      </c>
      <c r="C1306">
        <v>6</v>
      </c>
      <c r="D1306">
        <v>8</v>
      </c>
      <c r="E1306" t="s">
        <v>7</v>
      </c>
      <c r="F1306" s="3">
        <v>1485364.7953577596</v>
      </c>
      <c r="G1306" s="3">
        <v>1599531</v>
      </c>
      <c r="H1306">
        <v>4</v>
      </c>
      <c r="I1306" s="3">
        <v>-114166.20464224042</v>
      </c>
      <c r="J1306" s="3">
        <v>114166.20464224042</v>
      </c>
      <c r="K1306" s="2">
        <v>7.13747996395446E-2</v>
      </c>
      <c r="L1306" s="6">
        <v>-7.13747996395446E-2</v>
      </c>
      <c r="M1306" t="s">
        <v>36</v>
      </c>
      <c r="N1306">
        <f>SUMIFS(Actuals!$F:$F,Actuals!$A:$A,$A1306,Actuals!$D:$D,$D1306,Actuals!$B:$B,EDATE($B1306,-12))</f>
        <v>1416081</v>
      </c>
      <c r="O1306">
        <f>AVERAGE(SUMIFS(Actuals!$F:$F,Actuals!$A:$A,$A1306,Actuals!$D:$D,$D1306,Actuals!$B:$B,EOMONTH(DATE(2025,$C1306-1,1),0))/SUMIFS(Actuals!$F:$F,Actuals!$A:$A,$A1306,Actuals!$D:$D,$D1306,Actuals!$B:$B,EOMONTH(DATE(2024,$C1306-1,1),0)),
 SUMIFS(Actuals!$F:$F,Actuals!$A:$A,$A1306,Actuals!$D:$D,$D1306,Actuals!$B:$B,EOMONTH(DATE(2025,$C1306-2,1),0))/SUMIFS(Actuals!$F:$F,Actuals!$A:$A,$A1306,Actuals!$D:$D,$D1306,Actuals!$B:$B,EOMONTH(DATE(2024,$C1306-2,1),0)),
 SUMIFS(Actuals!$F:$F,Actuals!$A:$A,$A1306,Actuals!$D:$D,$D1306,Actuals!$B:$B,EOMONTH(DATE(2025,$C1306-3,1),0))/SUMIFS(Actuals!$F:$F,Actuals!$A:$A,$A1306,Actuals!$D:$D,$D1306,Actuals!$B:$B,EOMONTH(DATE(2024,$C1306-3,1),0))
)</f>
        <v>1.0870693310489437</v>
      </c>
      <c r="P1306" s="29">
        <f t="shared" si="120"/>
        <v>1539378.2253811192</v>
      </c>
      <c r="Q1306" s="2">
        <f t="shared" si="121"/>
        <v>3.7606507544324444E-2</v>
      </c>
      <c r="R1306" s="29" t="str">
        <f t="shared" si="122"/>
        <v>1 train date (May-Aug)</v>
      </c>
      <c r="S1306" s="29">
        <f t="shared" si="123"/>
        <v>1.0221222832217594</v>
      </c>
      <c r="T1306" s="29">
        <f t="shared" si="124"/>
        <v>1518224.4560482947</v>
      </c>
      <c r="U1306" s="2">
        <f t="shared" si="125"/>
        <v>5.0831489950307514E-2</v>
      </c>
    </row>
    <row r="1307" spans="1:21">
      <c r="A1307">
        <v>9683</v>
      </c>
      <c r="B1307" s="1">
        <v>45961</v>
      </c>
      <c r="C1307">
        <v>7</v>
      </c>
      <c r="D1307">
        <v>8</v>
      </c>
      <c r="E1307" t="s">
        <v>7</v>
      </c>
      <c r="F1307" s="3">
        <v>1548166.1570836639</v>
      </c>
      <c r="G1307" s="3">
        <v>1599531</v>
      </c>
      <c r="H1307">
        <v>3</v>
      </c>
      <c r="I1307" s="3">
        <v>-51364.842916336143</v>
      </c>
      <c r="J1307" s="3">
        <v>51364.842916336143</v>
      </c>
      <c r="K1307" s="2">
        <v>3.2112439781621101E-2</v>
      </c>
      <c r="L1307" s="6">
        <v>-3.2112439781621101E-2</v>
      </c>
      <c r="M1307" t="s">
        <v>36</v>
      </c>
      <c r="N1307">
        <f>SUMIFS(Actuals!$F:$F,Actuals!$A:$A,$A1307,Actuals!$D:$D,$D1307,Actuals!$B:$B,EDATE($B1307,-12))</f>
        <v>1416081</v>
      </c>
      <c r="O1307">
        <f>AVERAGE(SUMIFS(Actuals!$F:$F,Actuals!$A:$A,$A1307,Actuals!$D:$D,$D1307,Actuals!$B:$B,EOMONTH(DATE(2025,$C1307-1,1),0))/SUMIFS(Actuals!$F:$F,Actuals!$A:$A,$A1307,Actuals!$D:$D,$D1307,Actuals!$B:$B,EOMONTH(DATE(2024,$C1307-1,1),0)),
 SUMIFS(Actuals!$F:$F,Actuals!$A:$A,$A1307,Actuals!$D:$D,$D1307,Actuals!$B:$B,EOMONTH(DATE(2025,$C1307-2,1),0))/SUMIFS(Actuals!$F:$F,Actuals!$A:$A,$A1307,Actuals!$D:$D,$D1307,Actuals!$B:$B,EOMONTH(DATE(2024,$C1307-2,1),0)),
 SUMIFS(Actuals!$F:$F,Actuals!$A:$A,$A1307,Actuals!$D:$D,$D1307,Actuals!$B:$B,EOMONTH(DATE(2025,$C1307-3,1),0))/SUMIFS(Actuals!$F:$F,Actuals!$A:$A,$A1307,Actuals!$D:$D,$D1307,Actuals!$B:$B,EOMONTH(DATE(2024,$C1307-3,1),0))
)</f>
        <v>1.0790270740669969</v>
      </c>
      <c r="P1307" s="29">
        <f t="shared" si="120"/>
        <v>1527989.738071867</v>
      </c>
      <c r="Q1307" s="2">
        <f t="shared" si="121"/>
        <v>4.4726399130828327E-2</v>
      </c>
      <c r="R1307" s="29" t="str">
        <f t="shared" si="122"/>
        <v>1 train date (May-Aug)</v>
      </c>
      <c r="S1307" s="29">
        <f t="shared" si="123"/>
        <v>1.0221222832217594</v>
      </c>
      <c r="T1307" s="29">
        <f t="shared" si="124"/>
        <v>1582415.1272850113</v>
      </c>
      <c r="U1307" s="2">
        <f t="shared" si="125"/>
        <v>1.0700557047652503E-2</v>
      </c>
    </row>
    <row r="1308" spans="1:21">
      <c r="A1308">
        <v>9683</v>
      </c>
      <c r="B1308" s="1">
        <v>45961</v>
      </c>
      <c r="C1308">
        <v>8</v>
      </c>
      <c r="D1308">
        <v>8</v>
      </c>
      <c r="E1308" t="s">
        <v>7</v>
      </c>
      <c r="F1308" s="3">
        <v>1612583.9397764262</v>
      </c>
      <c r="G1308" s="3">
        <v>1599531</v>
      </c>
      <c r="H1308">
        <v>2</v>
      </c>
      <c r="I1308" s="3">
        <v>13052.939776426181</v>
      </c>
      <c r="J1308" s="3">
        <v>13052.939776426181</v>
      </c>
      <c r="K1308" s="2">
        <v>8.1604794007907201E-3</v>
      </c>
      <c r="L1308" s="6">
        <v>8.1604794007907201E-3</v>
      </c>
      <c r="M1308" t="s">
        <v>36</v>
      </c>
      <c r="N1308">
        <f>SUMIFS(Actuals!$F:$F,Actuals!$A:$A,$A1308,Actuals!$D:$D,$D1308,Actuals!$B:$B,EDATE($B1308,-12))</f>
        <v>1416081</v>
      </c>
      <c r="O1308">
        <f>AVERAGE(SUMIFS(Actuals!$F:$F,Actuals!$A:$A,$A1308,Actuals!$D:$D,$D1308,Actuals!$B:$B,EOMONTH(DATE(2025,$C1308-1,1),0))/SUMIFS(Actuals!$F:$F,Actuals!$A:$A,$A1308,Actuals!$D:$D,$D1308,Actuals!$B:$B,EOMONTH(DATE(2024,$C1308-1,1),0)),
 SUMIFS(Actuals!$F:$F,Actuals!$A:$A,$A1308,Actuals!$D:$D,$D1308,Actuals!$B:$B,EOMONTH(DATE(2025,$C1308-2,1),0))/SUMIFS(Actuals!$F:$F,Actuals!$A:$A,$A1308,Actuals!$D:$D,$D1308,Actuals!$B:$B,EOMONTH(DATE(2024,$C1308-2,1),0)),
 SUMIFS(Actuals!$F:$F,Actuals!$A:$A,$A1308,Actuals!$D:$D,$D1308,Actuals!$B:$B,EOMONTH(DATE(2025,$C1308-3,1),0))/SUMIFS(Actuals!$F:$F,Actuals!$A:$A,$A1308,Actuals!$D:$D,$D1308,Actuals!$B:$B,EOMONTH(DATE(2024,$C1308-3,1),0))
)</f>
        <v>1.0932082705907022</v>
      </c>
      <c r="P1308" s="29">
        <f t="shared" si="120"/>
        <v>1548071.4610263521</v>
      </c>
      <c r="Q1308" s="2">
        <f t="shared" si="121"/>
        <v>3.2171642171141331E-2</v>
      </c>
      <c r="R1308" s="29" t="str">
        <f t="shared" si="122"/>
        <v>1 train date (May-Aug)</v>
      </c>
      <c r="S1308" s="29">
        <f t="shared" si="123"/>
        <v>1.0221222832217594</v>
      </c>
      <c r="T1308" s="29">
        <f t="shared" si="124"/>
        <v>1648257.9784110207</v>
      </c>
      <c r="U1308" s="2">
        <f t="shared" si="125"/>
        <v>3.0463291059079637E-2</v>
      </c>
    </row>
    <row r="1309" spans="1:21">
      <c r="A1309">
        <v>9683</v>
      </c>
      <c r="B1309" s="1">
        <v>45961</v>
      </c>
      <c r="C1309">
        <v>9</v>
      </c>
      <c r="D1309">
        <v>8</v>
      </c>
      <c r="E1309" t="s">
        <v>7</v>
      </c>
      <c r="F1309" s="3">
        <v>1580680.7980105535</v>
      </c>
      <c r="G1309" s="3">
        <v>1599531</v>
      </c>
      <c r="H1309">
        <v>1</v>
      </c>
      <c r="I1309" s="3">
        <v>-18850.201989446534</v>
      </c>
      <c r="J1309" s="3">
        <v>18850.201989446534</v>
      </c>
      <c r="K1309" s="2">
        <v>1.17848306718948E-2</v>
      </c>
      <c r="L1309" s="6">
        <v>-1.17848306718948E-2</v>
      </c>
      <c r="M1309" t="s">
        <v>36</v>
      </c>
      <c r="N1309">
        <f>SUMIFS(Actuals!$F:$F,Actuals!$A:$A,$A1309,Actuals!$D:$D,$D1309,Actuals!$B:$B,EDATE($B1309,-12))</f>
        <v>1416081</v>
      </c>
      <c r="O1309">
        <f>AVERAGE(SUMIFS(Actuals!$F:$F,Actuals!$A:$A,$A1309,Actuals!$D:$D,$D1309,Actuals!$B:$B,EOMONTH(DATE(2025,$C1309-1,1),0))/SUMIFS(Actuals!$F:$F,Actuals!$A:$A,$A1309,Actuals!$D:$D,$D1309,Actuals!$B:$B,EOMONTH(DATE(2024,$C1309-1,1),0)),
 SUMIFS(Actuals!$F:$F,Actuals!$A:$A,$A1309,Actuals!$D:$D,$D1309,Actuals!$B:$B,EOMONTH(DATE(2025,$C1309-2,1),0))/SUMIFS(Actuals!$F:$F,Actuals!$A:$A,$A1309,Actuals!$D:$D,$D1309,Actuals!$B:$B,EOMONTH(DATE(2024,$C1309-2,1),0)),
 SUMIFS(Actuals!$F:$F,Actuals!$A:$A,$A1309,Actuals!$D:$D,$D1309,Actuals!$B:$B,EOMONTH(DATE(2025,$C1309-3,1),0))/SUMIFS(Actuals!$F:$F,Actuals!$A:$A,$A1309,Actuals!$D:$D,$D1309,Actuals!$B:$B,EOMONTH(DATE(2024,$C1309-3,1),0))
)</f>
        <v>1.1242397835422437</v>
      </c>
      <c r="P1309" s="29">
        <f t="shared" si="120"/>
        <v>1592014.596918284</v>
      </c>
      <c r="Q1309" s="2">
        <f t="shared" si="121"/>
        <v>4.6991293583656946E-3</v>
      </c>
      <c r="R1309" s="29" t="str">
        <f t="shared" si="122"/>
        <v>2 Test data (Sep-Nov)</v>
      </c>
      <c r="S1309" s="29">
        <f t="shared" si="123"/>
        <v>1.0221222832217594</v>
      </c>
      <c r="T1309" s="29">
        <f t="shared" si="124"/>
        <v>1615649.0663073396</v>
      </c>
      <c r="U1309" s="2">
        <f t="shared" si="125"/>
        <v>1.0076745188020479E-2</v>
      </c>
    </row>
    <row r="1310" spans="1:21">
      <c r="A1310">
        <v>9683</v>
      </c>
      <c r="B1310" s="1">
        <v>45961</v>
      </c>
      <c r="C1310">
        <v>10</v>
      </c>
      <c r="D1310">
        <v>8</v>
      </c>
      <c r="E1310" t="s">
        <v>7</v>
      </c>
      <c r="F1310" s="3">
        <v>1589905.4008682012</v>
      </c>
      <c r="G1310" s="3">
        <v>1599531</v>
      </c>
      <c r="H1310">
        <v>0</v>
      </c>
      <c r="I1310" s="3">
        <v>-9625.5991317988373</v>
      </c>
      <c r="J1310" s="3">
        <v>9625.5991317988373</v>
      </c>
      <c r="K1310" s="2">
        <v>6.0177634142750801E-3</v>
      </c>
      <c r="L1310" s="6">
        <v>-6.0177634142750801E-3</v>
      </c>
      <c r="M1310" t="s">
        <v>36</v>
      </c>
      <c r="N1310">
        <f>SUMIFS(Actuals!$F:$F,Actuals!$A:$A,$A1310,Actuals!$D:$D,$D1310,Actuals!$B:$B,EDATE($B1310,-12))</f>
        <v>1416081</v>
      </c>
      <c r="O1310">
        <f>AVERAGE(SUMIFS(Actuals!$F:$F,Actuals!$A:$A,$A1310,Actuals!$D:$D,$D1310,Actuals!$B:$B,EOMONTH(DATE(2025,$C1310-1,1),0))/SUMIFS(Actuals!$F:$F,Actuals!$A:$A,$A1310,Actuals!$D:$D,$D1310,Actuals!$B:$B,EOMONTH(DATE(2024,$C1310-1,1),0)),
 SUMIFS(Actuals!$F:$F,Actuals!$A:$A,$A1310,Actuals!$D:$D,$D1310,Actuals!$B:$B,EOMONTH(DATE(2025,$C1310-2,1),0))/SUMIFS(Actuals!$F:$F,Actuals!$A:$A,$A1310,Actuals!$D:$D,$D1310,Actuals!$B:$B,EOMONTH(DATE(2024,$C1310-2,1),0)),
 SUMIFS(Actuals!$F:$F,Actuals!$A:$A,$A1310,Actuals!$D:$D,$D1310,Actuals!$B:$B,EOMONTH(DATE(2025,$C1310-3,1),0))/SUMIFS(Actuals!$F:$F,Actuals!$A:$A,$A1310,Actuals!$D:$D,$D1310,Actuals!$B:$B,EOMONTH(DATE(2024,$C1310-3,1),0))
)</f>
        <v>1.138981947666432</v>
      </c>
      <c r="P1310" s="29">
        <f t="shared" si="120"/>
        <v>1612890.6954334287</v>
      </c>
      <c r="Q1310" s="2">
        <f t="shared" si="121"/>
        <v>8.3522579014903391E-3</v>
      </c>
      <c r="R1310" s="29" t="str">
        <f t="shared" si="122"/>
        <v>2 Test data (Sep-Nov)</v>
      </c>
      <c r="S1310" s="29">
        <f t="shared" si="123"/>
        <v>1.0221222832217594</v>
      </c>
      <c r="T1310" s="29">
        <f t="shared" si="124"/>
        <v>1625077.7384420123</v>
      </c>
      <c r="U1310" s="2">
        <f t="shared" si="125"/>
        <v>1.597139314087213E-2</v>
      </c>
    </row>
    <row r="1311" spans="1:21">
      <c r="A1311">
        <v>9683</v>
      </c>
      <c r="B1311" s="1">
        <v>45991</v>
      </c>
      <c r="C1311">
        <v>5</v>
      </c>
      <c r="D1311">
        <v>8</v>
      </c>
      <c r="E1311" t="s">
        <v>7</v>
      </c>
      <c r="F1311" s="3">
        <v>1462893.9623336461</v>
      </c>
      <c r="G1311" s="3">
        <v>1658685</v>
      </c>
      <c r="H1311">
        <v>6</v>
      </c>
      <c r="I1311" s="3">
        <v>-195791.03766635386</v>
      </c>
      <c r="J1311" s="3">
        <v>195791.03766635386</v>
      </c>
      <c r="K1311" s="2">
        <v>0.11803991575637</v>
      </c>
      <c r="L1311" s="6">
        <v>-0.11803991575637</v>
      </c>
      <c r="M1311" t="s">
        <v>36</v>
      </c>
      <c r="N1311">
        <f>SUMIFS(Actuals!$F:$F,Actuals!$A:$A,$A1311,Actuals!$D:$D,$D1311,Actuals!$B:$B,EDATE($B1311,-12))</f>
        <v>1498797</v>
      </c>
      <c r="O1311">
        <f>AVERAGE(SUMIFS(Actuals!$F:$F,Actuals!$A:$A,$A1311,Actuals!$D:$D,$D1311,Actuals!$B:$B,EOMONTH(DATE(2025,$C1311-1,1),0))/SUMIFS(Actuals!$F:$F,Actuals!$A:$A,$A1311,Actuals!$D:$D,$D1311,Actuals!$B:$B,EOMONTH(DATE(2024,$C1311-1,1),0)),
 SUMIFS(Actuals!$F:$F,Actuals!$A:$A,$A1311,Actuals!$D:$D,$D1311,Actuals!$B:$B,EOMONTH(DATE(2025,$C1311-2,1),0))/SUMIFS(Actuals!$F:$F,Actuals!$A:$A,$A1311,Actuals!$D:$D,$D1311,Actuals!$B:$B,EOMONTH(DATE(2024,$C1311-2,1),0)),
 SUMIFS(Actuals!$F:$F,Actuals!$A:$A,$A1311,Actuals!$D:$D,$D1311,Actuals!$B:$B,EOMONTH(DATE(2025,$C1311-3,1),0))/SUMIFS(Actuals!$F:$F,Actuals!$A:$A,$A1311,Actuals!$D:$D,$D1311,Actuals!$B:$B,EOMONTH(DATE(2024,$C1311-3,1),0))
)</f>
        <v>1.0995912114103241</v>
      </c>
      <c r="P1311" s="29">
        <f t="shared" si="120"/>
        <v>1648064.0088881596</v>
      </c>
      <c r="Q1311" s="2">
        <f t="shared" si="121"/>
        <v>6.4032598786631307E-3</v>
      </c>
      <c r="R1311" s="29" t="str">
        <f t="shared" si="122"/>
        <v>1 train date (May-Aug)</v>
      </c>
      <c r="S1311" s="29">
        <f t="shared" si="123"/>
        <v>1.0221222832217594</v>
      </c>
      <c r="T1311" s="29">
        <f t="shared" si="124"/>
        <v>1495256.5168917929</v>
      </c>
      <c r="U1311" s="2">
        <f t="shared" si="125"/>
        <v>9.8528944982445202E-2</v>
      </c>
    </row>
    <row r="1312" spans="1:21">
      <c r="A1312">
        <v>9683</v>
      </c>
      <c r="B1312" s="1">
        <v>45991</v>
      </c>
      <c r="C1312">
        <v>6</v>
      </c>
      <c r="D1312">
        <v>8</v>
      </c>
      <c r="E1312" t="s">
        <v>7</v>
      </c>
      <c r="F1312" s="3">
        <v>1572969.3870810019</v>
      </c>
      <c r="G1312" s="3">
        <v>1658685</v>
      </c>
      <c r="H1312">
        <v>5</v>
      </c>
      <c r="I1312" s="3">
        <v>-85715.612918998115</v>
      </c>
      <c r="J1312" s="3">
        <v>85715.612918998115</v>
      </c>
      <c r="K1312" s="2">
        <v>5.1676848177320003E-2</v>
      </c>
      <c r="L1312" s="6">
        <v>-5.1676848177320003E-2</v>
      </c>
      <c r="M1312" t="s">
        <v>36</v>
      </c>
      <c r="N1312">
        <f>SUMIFS(Actuals!$F:$F,Actuals!$A:$A,$A1312,Actuals!$D:$D,$D1312,Actuals!$B:$B,EDATE($B1312,-12))</f>
        <v>1498797</v>
      </c>
      <c r="O1312">
        <f>AVERAGE(SUMIFS(Actuals!$F:$F,Actuals!$A:$A,$A1312,Actuals!$D:$D,$D1312,Actuals!$B:$B,EOMONTH(DATE(2025,$C1312-1,1),0))/SUMIFS(Actuals!$F:$F,Actuals!$A:$A,$A1312,Actuals!$D:$D,$D1312,Actuals!$B:$B,EOMONTH(DATE(2024,$C1312-1,1),0)),
 SUMIFS(Actuals!$F:$F,Actuals!$A:$A,$A1312,Actuals!$D:$D,$D1312,Actuals!$B:$B,EOMONTH(DATE(2025,$C1312-2,1),0))/SUMIFS(Actuals!$F:$F,Actuals!$A:$A,$A1312,Actuals!$D:$D,$D1312,Actuals!$B:$B,EOMONTH(DATE(2024,$C1312-2,1),0)),
 SUMIFS(Actuals!$F:$F,Actuals!$A:$A,$A1312,Actuals!$D:$D,$D1312,Actuals!$B:$B,EOMONTH(DATE(2025,$C1312-3,1),0))/SUMIFS(Actuals!$F:$F,Actuals!$A:$A,$A1312,Actuals!$D:$D,$D1312,Actuals!$B:$B,EOMONTH(DATE(2024,$C1312-3,1),0))
)</f>
        <v>1.0870693310489437</v>
      </c>
      <c r="P1312" s="29">
        <f t="shared" si="120"/>
        <v>1629296.2521681637</v>
      </c>
      <c r="Q1312" s="2">
        <f t="shared" si="121"/>
        <v>1.7718100683274004E-2</v>
      </c>
      <c r="R1312" s="29" t="str">
        <f t="shared" si="122"/>
        <v>1 train date (May-Aug)</v>
      </c>
      <c r="S1312" s="29">
        <f t="shared" si="123"/>
        <v>1.0221222832217594</v>
      </c>
      <c r="T1312" s="29">
        <f t="shared" si="124"/>
        <v>1607767.061361165</v>
      </c>
      <c r="U1312" s="2">
        <f t="shared" si="125"/>
        <v>3.069777482694724E-2</v>
      </c>
    </row>
    <row r="1313" spans="1:21">
      <c r="A1313">
        <v>9683</v>
      </c>
      <c r="B1313" s="1">
        <v>45991</v>
      </c>
      <c r="C1313">
        <v>7</v>
      </c>
      <c r="D1313">
        <v>8</v>
      </c>
      <c r="E1313" t="s">
        <v>7</v>
      </c>
      <c r="F1313" s="3">
        <v>1554420.5449583959</v>
      </c>
      <c r="G1313" s="3">
        <v>1658685</v>
      </c>
      <c r="H1313">
        <v>4</v>
      </c>
      <c r="I1313" s="3">
        <v>-104264.45504160412</v>
      </c>
      <c r="J1313" s="3">
        <v>104264.45504160412</v>
      </c>
      <c r="K1313" s="2">
        <v>6.2859708167376002E-2</v>
      </c>
      <c r="L1313" s="6">
        <v>-6.2859708167376002E-2</v>
      </c>
      <c r="M1313" t="s">
        <v>36</v>
      </c>
      <c r="N1313">
        <f>SUMIFS(Actuals!$F:$F,Actuals!$A:$A,$A1313,Actuals!$D:$D,$D1313,Actuals!$B:$B,EDATE($B1313,-12))</f>
        <v>1498797</v>
      </c>
      <c r="O1313">
        <f>AVERAGE(SUMIFS(Actuals!$F:$F,Actuals!$A:$A,$A1313,Actuals!$D:$D,$D1313,Actuals!$B:$B,EOMONTH(DATE(2025,$C1313-1,1),0))/SUMIFS(Actuals!$F:$F,Actuals!$A:$A,$A1313,Actuals!$D:$D,$D1313,Actuals!$B:$B,EOMONTH(DATE(2024,$C1313-1,1),0)),
 SUMIFS(Actuals!$F:$F,Actuals!$A:$A,$A1313,Actuals!$D:$D,$D1313,Actuals!$B:$B,EOMONTH(DATE(2025,$C1313-2,1),0))/SUMIFS(Actuals!$F:$F,Actuals!$A:$A,$A1313,Actuals!$D:$D,$D1313,Actuals!$B:$B,EOMONTH(DATE(2024,$C1313-2,1),0)),
 SUMIFS(Actuals!$F:$F,Actuals!$A:$A,$A1313,Actuals!$D:$D,$D1313,Actuals!$B:$B,EOMONTH(DATE(2025,$C1313-3,1),0))/SUMIFS(Actuals!$F:$F,Actuals!$A:$A,$A1313,Actuals!$D:$D,$D1313,Actuals!$B:$B,EOMONTH(DATE(2024,$C1313-3,1),0))
)</f>
        <v>1.0790270740669969</v>
      </c>
      <c r="P1313" s="29">
        <f t="shared" si="120"/>
        <v>1617242.5415303928</v>
      </c>
      <c r="Q1313" s="2">
        <f t="shared" si="121"/>
        <v>2.4985128863893487E-2</v>
      </c>
      <c r="R1313" s="29" t="str">
        <f t="shared" si="122"/>
        <v>1 train date (May-Aug)</v>
      </c>
      <c r="S1313" s="29">
        <f t="shared" si="123"/>
        <v>1.0221222832217594</v>
      </c>
      <c r="T1313" s="29">
        <f t="shared" si="124"/>
        <v>1588807.8764996871</v>
      </c>
      <c r="U1313" s="2">
        <f t="shared" si="125"/>
        <v>4.2128025212932484E-2</v>
      </c>
    </row>
    <row r="1314" spans="1:21">
      <c r="A1314">
        <v>9683</v>
      </c>
      <c r="B1314" s="1">
        <v>45991</v>
      </c>
      <c r="C1314">
        <v>8</v>
      </c>
      <c r="D1314">
        <v>8</v>
      </c>
      <c r="E1314" t="s">
        <v>7</v>
      </c>
      <c r="F1314" s="3">
        <v>1607357.631952168</v>
      </c>
      <c r="G1314" s="3">
        <v>1658685</v>
      </c>
      <c r="H1314">
        <v>3</v>
      </c>
      <c r="I1314" s="3">
        <v>-51327.368047832046</v>
      </c>
      <c r="J1314" s="3">
        <v>51327.368047832046</v>
      </c>
      <c r="K1314" s="2">
        <v>3.0944614587961002E-2</v>
      </c>
      <c r="L1314" s="6">
        <v>-3.0944614587961002E-2</v>
      </c>
      <c r="M1314" t="s">
        <v>36</v>
      </c>
      <c r="N1314">
        <f>SUMIFS(Actuals!$F:$F,Actuals!$A:$A,$A1314,Actuals!$D:$D,$D1314,Actuals!$B:$B,EDATE($B1314,-12))</f>
        <v>1498797</v>
      </c>
      <c r="O1314">
        <f>AVERAGE(SUMIFS(Actuals!$F:$F,Actuals!$A:$A,$A1314,Actuals!$D:$D,$D1314,Actuals!$B:$B,EOMONTH(DATE(2025,$C1314-1,1),0))/SUMIFS(Actuals!$F:$F,Actuals!$A:$A,$A1314,Actuals!$D:$D,$D1314,Actuals!$B:$B,EOMONTH(DATE(2024,$C1314-1,1),0)),
 SUMIFS(Actuals!$F:$F,Actuals!$A:$A,$A1314,Actuals!$D:$D,$D1314,Actuals!$B:$B,EOMONTH(DATE(2025,$C1314-2,1),0))/SUMIFS(Actuals!$F:$F,Actuals!$A:$A,$A1314,Actuals!$D:$D,$D1314,Actuals!$B:$B,EOMONTH(DATE(2024,$C1314-2,1),0)),
 SUMIFS(Actuals!$F:$F,Actuals!$A:$A,$A1314,Actuals!$D:$D,$D1314,Actuals!$B:$B,EOMONTH(DATE(2025,$C1314-3,1),0))/SUMIFS(Actuals!$F:$F,Actuals!$A:$A,$A1314,Actuals!$D:$D,$D1314,Actuals!$B:$B,EOMONTH(DATE(2024,$C1314-3,1),0))
)</f>
        <v>1.0932082705907022</v>
      </c>
      <c r="P1314" s="29">
        <f t="shared" si="120"/>
        <v>1638497.2763365328</v>
      </c>
      <c r="Q1314" s="2">
        <f t="shared" si="121"/>
        <v>1.2170920737492178E-2</v>
      </c>
      <c r="R1314" s="29" t="str">
        <f t="shared" si="122"/>
        <v>1 train date (May-Aug)</v>
      </c>
      <c r="S1314" s="29">
        <f t="shared" si="123"/>
        <v>1.0221222832217594</v>
      </c>
      <c r="T1314" s="29">
        <f t="shared" si="124"/>
        <v>1642916.0527248702</v>
      </c>
      <c r="U1314" s="2">
        <f t="shared" si="125"/>
        <v>9.5068968943047318E-3</v>
      </c>
    </row>
    <row r="1315" spans="1:21">
      <c r="A1315">
        <v>9683</v>
      </c>
      <c r="B1315" s="1">
        <v>45991</v>
      </c>
      <c r="C1315">
        <v>9</v>
      </c>
      <c r="D1315">
        <v>8</v>
      </c>
      <c r="E1315" t="s">
        <v>7</v>
      </c>
      <c r="F1315" s="3">
        <v>1587671.8172887098</v>
      </c>
      <c r="G1315" s="3">
        <v>1658685</v>
      </c>
      <c r="H1315">
        <v>2</v>
      </c>
      <c r="I1315" s="3">
        <v>-71013.182711290196</v>
      </c>
      <c r="J1315" s="3">
        <v>71013.182711290196</v>
      </c>
      <c r="K1315" s="2">
        <v>4.2812940800266597E-2</v>
      </c>
      <c r="L1315" s="6">
        <v>-4.2812940800266597E-2</v>
      </c>
      <c r="M1315" t="s">
        <v>36</v>
      </c>
      <c r="N1315">
        <f>SUMIFS(Actuals!$F:$F,Actuals!$A:$A,$A1315,Actuals!$D:$D,$D1315,Actuals!$B:$B,EDATE($B1315,-12))</f>
        <v>1498797</v>
      </c>
      <c r="O1315">
        <f>AVERAGE(SUMIFS(Actuals!$F:$F,Actuals!$A:$A,$A1315,Actuals!$D:$D,$D1315,Actuals!$B:$B,EOMONTH(DATE(2025,$C1315-1,1),0))/SUMIFS(Actuals!$F:$F,Actuals!$A:$A,$A1315,Actuals!$D:$D,$D1315,Actuals!$B:$B,EOMONTH(DATE(2024,$C1315-1,1),0)),
 SUMIFS(Actuals!$F:$F,Actuals!$A:$A,$A1315,Actuals!$D:$D,$D1315,Actuals!$B:$B,EOMONTH(DATE(2025,$C1315-2,1),0))/SUMIFS(Actuals!$F:$F,Actuals!$A:$A,$A1315,Actuals!$D:$D,$D1315,Actuals!$B:$B,EOMONTH(DATE(2024,$C1315-2,1),0)),
 SUMIFS(Actuals!$F:$F,Actuals!$A:$A,$A1315,Actuals!$D:$D,$D1315,Actuals!$B:$B,EOMONTH(DATE(2025,$C1315-3,1),0))/SUMIFS(Actuals!$F:$F,Actuals!$A:$A,$A1315,Actuals!$D:$D,$D1315,Actuals!$B:$B,EOMONTH(DATE(2024,$C1315-3,1),0))
)</f>
        <v>1.1242397835422437</v>
      </c>
      <c r="P1315" s="29">
        <f t="shared" si="120"/>
        <v>1685007.2148537643</v>
      </c>
      <c r="Q1315" s="2">
        <f t="shared" si="121"/>
        <v>1.586932711983546E-2</v>
      </c>
      <c r="R1315" s="29" t="str">
        <f t="shared" si="122"/>
        <v>2 Test data (Sep-Nov)</v>
      </c>
      <c r="S1315" s="29">
        <f t="shared" si="123"/>
        <v>1.0221222832217594</v>
      </c>
      <c r="T1315" s="29">
        <f t="shared" si="124"/>
        <v>1622794.7428939759</v>
      </c>
      <c r="U1315" s="2">
        <f t="shared" si="125"/>
        <v>2.1637777580447205E-2</v>
      </c>
    </row>
    <row r="1316" spans="1:21">
      <c r="A1316">
        <v>9683</v>
      </c>
      <c r="B1316" s="1">
        <v>45991</v>
      </c>
      <c r="C1316">
        <v>10</v>
      </c>
      <c r="D1316">
        <v>8</v>
      </c>
      <c r="E1316" t="s">
        <v>7</v>
      </c>
      <c r="F1316" s="3">
        <v>1596934.3636521464</v>
      </c>
      <c r="G1316" s="3">
        <v>1658685</v>
      </c>
      <c r="H1316">
        <v>1</v>
      </c>
      <c r="I1316" s="3">
        <v>-61750.636347853579</v>
      </c>
      <c r="J1316" s="3">
        <v>61750.636347853579</v>
      </c>
      <c r="K1316" s="2">
        <v>3.7228669908905901E-2</v>
      </c>
      <c r="L1316" s="6">
        <v>-3.7228669908905901E-2</v>
      </c>
      <c r="M1316" t="s">
        <v>36</v>
      </c>
      <c r="N1316">
        <f>SUMIFS(Actuals!$F:$F,Actuals!$A:$A,$A1316,Actuals!$D:$D,$D1316,Actuals!$B:$B,EDATE($B1316,-12))</f>
        <v>1498797</v>
      </c>
      <c r="O1316">
        <f>AVERAGE(SUMIFS(Actuals!$F:$F,Actuals!$A:$A,$A1316,Actuals!$D:$D,$D1316,Actuals!$B:$B,EOMONTH(DATE(2025,$C1316-1,1),0))/SUMIFS(Actuals!$F:$F,Actuals!$A:$A,$A1316,Actuals!$D:$D,$D1316,Actuals!$B:$B,EOMONTH(DATE(2024,$C1316-1,1),0)),
 SUMIFS(Actuals!$F:$F,Actuals!$A:$A,$A1316,Actuals!$D:$D,$D1316,Actuals!$B:$B,EOMONTH(DATE(2025,$C1316-2,1),0))/SUMIFS(Actuals!$F:$F,Actuals!$A:$A,$A1316,Actuals!$D:$D,$D1316,Actuals!$B:$B,EOMONTH(DATE(2024,$C1316-2,1),0)),
 SUMIFS(Actuals!$F:$F,Actuals!$A:$A,$A1316,Actuals!$D:$D,$D1316,Actuals!$B:$B,EOMONTH(DATE(2025,$C1316-3,1),0))/SUMIFS(Actuals!$F:$F,Actuals!$A:$A,$A1316,Actuals!$D:$D,$D1316,Actuals!$B:$B,EOMONTH(DATE(2024,$C1316-3,1),0))
)</f>
        <v>1.138981947666432</v>
      </c>
      <c r="P1316" s="29">
        <f t="shared" si="120"/>
        <v>1707102.7262166054</v>
      </c>
      <c r="Q1316" s="2">
        <f t="shared" si="121"/>
        <v>2.9190428692973891E-2</v>
      </c>
      <c r="R1316" s="29" t="str">
        <f t="shared" si="122"/>
        <v>2 Test data (Sep-Nov)</v>
      </c>
      <c r="S1316" s="29">
        <f t="shared" si="123"/>
        <v>1.0221222832217594</v>
      </c>
      <c r="T1316" s="29">
        <f t="shared" si="124"/>
        <v>1632262.1979314194</v>
      </c>
      <c r="U1316" s="2">
        <f t="shared" si="125"/>
        <v>1.5929969866840685E-2</v>
      </c>
    </row>
    <row r="1317" spans="1:21">
      <c r="A1317">
        <v>9683</v>
      </c>
      <c r="B1317" s="1">
        <v>45991</v>
      </c>
      <c r="C1317">
        <v>11</v>
      </c>
      <c r="D1317">
        <v>8</v>
      </c>
      <c r="E1317" t="s">
        <v>7</v>
      </c>
      <c r="F1317" s="3">
        <v>1582901.8783187559</v>
      </c>
      <c r="G1317" s="3">
        <v>1658685</v>
      </c>
      <c r="H1317">
        <v>0</v>
      </c>
      <c r="I1317" s="3">
        <v>-75783.121681244113</v>
      </c>
      <c r="J1317" s="3">
        <v>75783.121681244113</v>
      </c>
      <c r="K1317" s="2">
        <v>4.5688676078486298E-2</v>
      </c>
      <c r="L1317" s="6">
        <v>-4.5688676078486298E-2</v>
      </c>
      <c r="M1317" t="s">
        <v>36</v>
      </c>
      <c r="N1317">
        <f>SUMIFS(Actuals!$F:$F,Actuals!$A:$A,$A1317,Actuals!$D:$D,$D1317,Actuals!$B:$B,EDATE($B1317,-12))</f>
        <v>1498797</v>
      </c>
      <c r="O1317">
        <f>AVERAGE(SUMIFS(Actuals!$F:$F,Actuals!$A:$A,$A1317,Actuals!$D:$D,$D1317,Actuals!$B:$B,EOMONTH(DATE(2025,$C1317-1,1),0))/SUMIFS(Actuals!$F:$F,Actuals!$A:$A,$A1317,Actuals!$D:$D,$D1317,Actuals!$B:$B,EOMONTH(DATE(2024,$C1317-1,1),0)),
 SUMIFS(Actuals!$F:$F,Actuals!$A:$A,$A1317,Actuals!$D:$D,$D1317,Actuals!$B:$B,EOMONTH(DATE(2025,$C1317-2,1),0))/SUMIFS(Actuals!$F:$F,Actuals!$A:$A,$A1317,Actuals!$D:$D,$D1317,Actuals!$B:$B,EOMONTH(DATE(2024,$C1317-2,1),0)),
 SUMIFS(Actuals!$F:$F,Actuals!$A:$A,$A1317,Actuals!$D:$D,$D1317,Actuals!$B:$B,EOMONTH(DATE(2025,$C1317-3,1),0))/SUMIFS(Actuals!$F:$F,Actuals!$A:$A,$A1317,Actuals!$D:$D,$D1317,Actuals!$B:$B,EOMONTH(DATE(2024,$C1317-3,1),0))
)</f>
        <v>1.1133091712096466</v>
      </c>
      <c r="P1317" s="29">
        <f t="shared" si="120"/>
        <v>1668624.4458815046</v>
      </c>
      <c r="Q1317" s="2">
        <f t="shared" si="121"/>
        <v>5.9923649647187771E-3</v>
      </c>
      <c r="R1317" s="29" t="str">
        <f t="shared" si="122"/>
        <v>2 Test data (Sep-Nov)</v>
      </c>
      <c r="S1317" s="29">
        <f t="shared" si="123"/>
        <v>1.0221222832217594</v>
      </c>
      <c r="T1317" s="29">
        <f t="shared" si="124"/>
        <v>1617919.2819831783</v>
      </c>
      <c r="U1317" s="2">
        <f t="shared" si="125"/>
        <v>2.4577130688962435E-2</v>
      </c>
    </row>
    <row r="1318" spans="1:21">
      <c r="A1318">
        <v>9692</v>
      </c>
      <c r="B1318" s="1">
        <v>45808</v>
      </c>
      <c r="C1318">
        <v>5</v>
      </c>
      <c r="D1318">
        <v>8</v>
      </c>
      <c r="E1318" t="s">
        <v>7</v>
      </c>
      <c r="F1318" s="3">
        <v>255000</v>
      </c>
      <c r="G1318" s="3">
        <v>300207</v>
      </c>
      <c r="H1318">
        <v>0</v>
      </c>
      <c r="I1318" s="3">
        <v>-45207</v>
      </c>
      <c r="J1318" s="3">
        <v>45207</v>
      </c>
      <c r="K1318" s="2">
        <v>0.15058609559403999</v>
      </c>
      <c r="L1318" s="6">
        <v>-0.15058609559403999</v>
      </c>
      <c r="M1318" t="s">
        <v>38</v>
      </c>
      <c r="N1318">
        <f>SUMIFS(Actuals!$F:$F,Actuals!$A:$A,$A1318,Actuals!$D:$D,$D1318,Actuals!$B:$B,EDATE($B1318,-12))</f>
        <v>271617</v>
      </c>
      <c r="O1318">
        <f>AVERAGE(SUMIFS(Actuals!$F:$F,Actuals!$A:$A,$A1318,Actuals!$D:$D,$D1318,Actuals!$B:$B,EOMONTH(DATE(2025,$C1318-1,1),0))/SUMIFS(Actuals!$F:$F,Actuals!$A:$A,$A1318,Actuals!$D:$D,$D1318,Actuals!$B:$B,EOMONTH(DATE(2024,$C1318-1,1),0)),
 SUMIFS(Actuals!$F:$F,Actuals!$A:$A,$A1318,Actuals!$D:$D,$D1318,Actuals!$B:$B,EOMONTH(DATE(2025,$C1318-2,1),0))/SUMIFS(Actuals!$F:$F,Actuals!$A:$A,$A1318,Actuals!$D:$D,$D1318,Actuals!$B:$B,EOMONTH(DATE(2024,$C1318-2,1),0)),
 SUMIFS(Actuals!$F:$F,Actuals!$A:$A,$A1318,Actuals!$D:$D,$D1318,Actuals!$B:$B,EOMONTH(DATE(2025,$C1318-3,1),0))/SUMIFS(Actuals!$F:$F,Actuals!$A:$A,$A1318,Actuals!$D:$D,$D1318,Actuals!$B:$B,EOMONTH(DATE(2024,$C1318-3,1),0))
)</f>
        <v>1.1666090569855647</v>
      </c>
      <c r="P1318" s="29">
        <f t="shared" si="120"/>
        <v>316870.85223124811</v>
      </c>
      <c r="Q1318" s="2">
        <f t="shared" si="121"/>
        <v>5.5507873671327139E-2</v>
      </c>
      <c r="R1318" s="29" t="str">
        <f t="shared" si="122"/>
        <v>1 train date (May-Aug)</v>
      </c>
      <c r="S1318" s="29">
        <f t="shared" si="123"/>
        <v>0.93215158223729411</v>
      </c>
      <c r="T1318" s="29">
        <f t="shared" si="124"/>
        <v>237698.65347051001</v>
      </c>
      <c r="U1318" s="2">
        <f t="shared" si="125"/>
        <v>0.20821748503362678</v>
      </c>
    </row>
    <row r="1319" spans="1:21">
      <c r="A1319">
        <v>9692</v>
      </c>
      <c r="B1319" s="1">
        <v>45838</v>
      </c>
      <c r="C1319">
        <v>5</v>
      </c>
      <c r="D1319">
        <v>8</v>
      </c>
      <c r="E1319" t="s">
        <v>7</v>
      </c>
      <c r="F1319" s="3">
        <v>249000</v>
      </c>
      <c r="G1319" s="3">
        <v>294018</v>
      </c>
      <c r="H1319">
        <v>1</v>
      </c>
      <c r="I1319" s="3">
        <v>-45018</v>
      </c>
      <c r="J1319" s="3">
        <v>45018</v>
      </c>
      <c r="K1319" s="2">
        <v>0.153113074709712</v>
      </c>
      <c r="L1319" s="6">
        <v>-0.153113074709712</v>
      </c>
      <c r="M1319" t="s">
        <v>38</v>
      </c>
      <c r="N1319">
        <f>SUMIFS(Actuals!$F:$F,Actuals!$A:$A,$A1319,Actuals!$D:$D,$D1319,Actuals!$B:$B,EDATE($B1319,-12))</f>
        <v>254481</v>
      </c>
      <c r="O1319">
        <f>AVERAGE(SUMIFS(Actuals!$F:$F,Actuals!$A:$A,$A1319,Actuals!$D:$D,$D1319,Actuals!$B:$B,EOMONTH(DATE(2025,$C1319-1,1),0))/SUMIFS(Actuals!$F:$F,Actuals!$A:$A,$A1319,Actuals!$D:$D,$D1319,Actuals!$B:$B,EOMONTH(DATE(2024,$C1319-1,1),0)),
 SUMIFS(Actuals!$F:$F,Actuals!$A:$A,$A1319,Actuals!$D:$D,$D1319,Actuals!$B:$B,EOMONTH(DATE(2025,$C1319-2,1),0))/SUMIFS(Actuals!$F:$F,Actuals!$A:$A,$A1319,Actuals!$D:$D,$D1319,Actuals!$B:$B,EOMONTH(DATE(2024,$C1319-2,1),0)),
 SUMIFS(Actuals!$F:$F,Actuals!$A:$A,$A1319,Actuals!$D:$D,$D1319,Actuals!$B:$B,EOMONTH(DATE(2025,$C1319-3,1),0))/SUMIFS(Actuals!$F:$F,Actuals!$A:$A,$A1319,Actuals!$D:$D,$D1319,Actuals!$B:$B,EOMONTH(DATE(2024,$C1319-3,1),0))
)</f>
        <v>1.1666090569855647</v>
      </c>
      <c r="P1319" s="29">
        <f t="shared" si="120"/>
        <v>296879.83943074348</v>
      </c>
      <c r="Q1319" s="2">
        <f t="shared" si="121"/>
        <v>9.7335517918749163E-3</v>
      </c>
      <c r="R1319" s="29" t="str">
        <f t="shared" si="122"/>
        <v>1 train date (May-Aug)</v>
      </c>
      <c r="S1319" s="29">
        <f t="shared" si="123"/>
        <v>0.93215158223729411</v>
      </c>
      <c r="T1319" s="29">
        <f t="shared" si="124"/>
        <v>232105.74397708624</v>
      </c>
      <c r="U1319" s="2">
        <f t="shared" si="125"/>
        <v>0.21057301261458061</v>
      </c>
    </row>
    <row r="1320" spans="1:21">
      <c r="A1320">
        <v>9692</v>
      </c>
      <c r="B1320" s="1">
        <v>45838</v>
      </c>
      <c r="C1320">
        <v>6</v>
      </c>
      <c r="D1320">
        <v>8</v>
      </c>
      <c r="E1320" t="s">
        <v>7</v>
      </c>
      <c r="F1320" s="3">
        <v>292599.39467823663</v>
      </c>
      <c r="G1320" s="3">
        <v>294018</v>
      </c>
      <c r="H1320">
        <v>0</v>
      </c>
      <c r="I1320" s="3">
        <v>-1418.6053217633744</v>
      </c>
      <c r="J1320" s="3">
        <v>1418.6053217633744</v>
      </c>
      <c r="K1320" s="2">
        <v>4.8248927676651596E-3</v>
      </c>
      <c r="L1320" s="6">
        <v>-4.8248927676651596E-3</v>
      </c>
      <c r="M1320" t="s">
        <v>38</v>
      </c>
      <c r="N1320">
        <f>SUMIFS(Actuals!$F:$F,Actuals!$A:$A,$A1320,Actuals!$D:$D,$D1320,Actuals!$B:$B,EDATE($B1320,-12))</f>
        <v>254481</v>
      </c>
      <c r="O1320">
        <f>AVERAGE(SUMIFS(Actuals!$F:$F,Actuals!$A:$A,$A1320,Actuals!$D:$D,$D1320,Actuals!$B:$B,EOMONTH(DATE(2025,$C1320-1,1),0))/SUMIFS(Actuals!$F:$F,Actuals!$A:$A,$A1320,Actuals!$D:$D,$D1320,Actuals!$B:$B,EOMONTH(DATE(2024,$C1320-1,1),0)),
 SUMIFS(Actuals!$F:$F,Actuals!$A:$A,$A1320,Actuals!$D:$D,$D1320,Actuals!$B:$B,EOMONTH(DATE(2025,$C1320-2,1),0))/SUMIFS(Actuals!$F:$F,Actuals!$A:$A,$A1320,Actuals!$D:$D,$D1320,Actuals!$B:$B,EOMONTH(DATE(2024,$C1320-2,1),0)),
 SUMIFS(Actuals!$F:$F,Actuals!$A:$A,$A1320,Actuals!$D:$D,$D1320,Actuals!$B:$B,EOMONTH(DATE(2025,$C1320-3,1),0))/SUMIFS(Actuals!$F:$F,Actuals!$A:$A,$A1320,Actuals!$D:$D,$D1320,Actuals!$B:$B,EOMONTH(DATE(2024,$C1320-3,1),0))
)</f>
        <v>1.0369198323155089</v>
      </c>
      <c r="P1320" s="29">
        <f t="shared" si="120"/>
        <v>263876.39584748301</v>
      </c>
      <c r="Q1320" s="2">
        <f t="shared" si="121"/>
        <v>0.1025161866025787</v>
      </c>
      <c r="R1320" s="29" t="str">
        <f t="shared" si="122"/>
        <v>1 train date (May-Aug)</v>
      </c>
      <c r="S1320" s="29">
        <f t="shared" si="123"/>
        <v>0.93215158223729411</v>
      </c>
      <c r="T1320" s="29">
        <f t="shared" si="124"/>
        <v>272746.98871099274</v>
      </c>
      <c r="U1320" s="2">
        <f t="shared" si="125"/>
        <v>7.234594919021034E-2</v>
      </c>
    </row>
    <row r="1321" spans="1:21">
      <c r="A1321">
        <v>9692</v>
      </c>
      <c r="B1321" s="1">
        <v>45869</v>
      </c>
      <c r="C1321">
        <v>5</v>
      </c>
      <c r="D1321">
        <v>8</v>
      </c>
      <c r="E1321" t="s">
        <v>7</v>
      </c>
      <c r="F1321" s="3">
        <v>360000</v>
      </c>
      <c r="G1321" s="3">
        <v>357822</v>
      </c>
      <c r="H1321">
        <v>2</v>
      </c>
      <c r="I1321" s="3">
        <v>2178</v>
      </c>
      <c r="J1321" s="3">
        <v>2178</v>
      </c>
      <c r="K1321" s="2">
        <v>6.0868252930227898E-3</v>
      </c>
      <c r="L1321" s="6">
        <v>6.0868252930227898E-3</v>
      </c>
      <c r="M1321" t="s">
        <v>38</v>
      </c>
      <c r="N1321">
        <f>SUMIFS(Actuals!$F:$F,Actuals!$A:$A,$A1321,Actuals!$D:$D,$D1321,Actuals!$B:$B,EDATE($B1321,-12))</f>
        <v>414387</v>
      </c>
      <c r="O1321">
        <f>AVERAGE(SUMIFS(Actuals!$F:$F,Actuals!$A:$A,$A1321,Actuals!$D:$D,$D1321,Actuals!$B:$B,EOMONTH(DATE(2025,$C1321-1,1),0))/SUMIFS(Actuals!$F:$F,Actuals!$A:$A,$A1321,Actuals!$D:$D,$D1321,Actuals!$B:$B,EOMONTH(DATE(2024,$C1321-1,1),0)),
 SUMIFS(Actuals!$F:$F,Actuals!$A:$A,$A1321,Actuals!$D:$D,$D1321,Actuals!$B:$B,EOMONTH(DATE(2025,$C1321-2,1),0))/SUMIFS(Actuals!$F:$F,Actuals!$A:$A,$A1321,Actuals!$D:$D,$D1321,Actuals!$B:$B,EOMONTH(DATE(2024,$C1321-2,1),0)),
 SUMIFS(Actuals!$F:$F,Actuals!$A:$A,$A1321,Actuals!$D:$D,$D1321,Actuals!$B:$B,EOMONTH(DATE(2025,$C1321-3,1),0))/SUMIFS(Actuals!$F:$F,Actuals!$A:$A,$A1321,Actuals!$D:$D,$D1321,Actuals!$B:$B,EOMONTH(DATE(2024,$C1321-3,1),0))
)</f>
        <v>1.1666090569855647</v>
      </c>
      <c r="P1321" s="29">
        <f t="shared" si="120"/>
        <v>483427.62729707721</v>
      </c>
      <c r="Q1321" s="2">
        <f t="shared" si="121"/>
        <v>0.35102824112848624</v>
      </c>
      <c r="R1321" s="29" t="str">
        <f t="shared" si="122"/>
        <v>1 train date (May-Aug)</v>
      </c>
      <c r="S1321" s="29">
        <f t="shared" si="123"/>
        <v>0.93215158223729411</v>
      </c>
      <c r="T1321" s="29">
        <f t="shared" si="124"/>
        <v>335574.56960542587</v>
      </c>
      <c r="U1321" s="2">
        <f t="shared" si="125"/>
        <v>6.2174573935012738E-2</v>
      </c>
    </row>
    <row r="1322" spans="1:21">
      <c r="A1322">
        <v>9692</v>
      </c>
      <c r="B1322" s="1">
        <v>45869</v>
      </c>
      <c r="C1322">
        <v>6</v>
      </c>
      <c r="D1322">
        <v>8</v>
      </c>
      <c r="E1322" t="s">
        <v>7</v>
      </c>
      <c r="F1322" s="3">
        <v>384000</v>
      </c>
      <c r="G1322" s="3">
        <v>357822</v>
      </c>
      <c r="H1322">
        <v>1</v>
      </c>
      <c r="I1322" s="3">
        <v>26178</v>
      </c>
      <c r="J1322" s="3">
        <v>26178</v>
      </c>
      <c r="K1322" s="2">
        <v>7.3159280312557598E-2</v>
      </c>
      <c r="L1322" s="6">
        <v>7.3159280312557598E-2</v>
      </c>
      <c r="M1322" t="s">
        <v>38</v>
      </c>
      <c r="N1322">
        <f>SUMIFS(Actuals!$F:$F,Actuals!$A:$A,$A1322,Actuals!$D:$D,$D1322,Actuals!$B:$B,EDATE($B1322,-12))</f>
        <v>414387</v>
      </c>
      <c r="O1322">
        <f>AVERAGE(SUMIFS(Actuals!$F:$F,Actuals!$A:$A,$A1322,Actuals!$D:$D,$D1322,Actuals!$B:$B,EOMONTH(DATE(2025,$C1322-1,1),0))/SUMIFS(Actuals!$F:$F,Actuals!$A:$A,$A1322,Actuals!$D:$D,$D1322,Actuals!$B:$B,EOMONTH(DATE(2024,$C1322-1,1),0)),
 SUMIFS(Actuals!$F:$F,Actuals!$A:$A,$A1322,Actuals!$D:$D,$D1322,Actuals!$B:$B,EOMONTH(DATE(2025,$C1322-2,1),0))/SUMIFS(Actuals!$F:$F,Actuals!$A:$A,$A1322,Actuals!$D:$D,$D1322,Actuals!$B:$B,EOMONTH(DATE(2024,$C1322-2,1),0)),
 SUMIFS(Actuals!$F:$F,Actuals!$A:$A,$A1322,Actuals!$D:$D,$D1322,Actuals!$B:$B,EOMONTH(DATE(2025,$C1322-3,1),0))/SUMIFS(Actuals!$F:$F,Actuals!$A:$A,$A1322,Actuals!$D:$D,$D1322,Actuals!$B:$B,EOMONTH(DATE(2024,$C1322-3,1),0))
)</f>
        <v>1.0369198323155089</v>
      </c>
      <c r="P1322" s="29">
        <f t="shared" si="120"/>
        <v>429686.0985537268</v>
      </c>
      <c r="Q1322" s="2">
        <f t="shared" si="121"/>
        <v>0.20083756324017751</v>
      </c>
      <c r="R1322" s="29" t="str">
        <f t="shared" si="122"/>
        <v>1 train date (May-Aug)</v>
      </c>
      <c r="S1322" s="29">
        <f t="shared" si="123"/>
        <v>0.93215158223729411</v>
      </c>
      <c r="T1322" s="29">
        <f t="shared" si="124"/>
        <v>357946.20757912094</v>
      </c>
      <c r="U1322" s="2">
        <f t="shared" si="125"/>
        <v>3.4712113598642735E-4</v>
      </c>
    </row>
    <row r="1323" spans="1:21">
      <c r="A1323">
        <v>9692</v>
      </c>
      <c r="B1323" s="1">
        <v>45869</v>
      </c>
      <c r="C1323">
        <v>7</v>
      </c>
      <c r="D1323">
        <v>8</v>
      </c>
      <c r="E1323" t="s">
        <v>7</v>
      </c>
      <c r="F1323" s="3">
        <v>420518.03281959146</v>
      </c>
      <c r="G1323" s="3">
        <v>357822</v>
      </c>
      <c r="H1323">
        <v>0</v>
      </c>
      <c r="I1323" s="3">
        <v>62696.032819591463</v>
      </c>
      <c r="J1323" s="3">
        <v>62696.032819591463</v>
      </c>
      <c r="K1323" s="2">
        <v>0.17521570171647199</v>
      </c>
      <c r="L1323" s="6">
        <v>0.17521570171647199</v>
      </c>
      <c r="M1323" t="s">
        <v>38</v>
      </c>
      <c r="N1323">
        <f>SUMIFS(Actuals!$F:$F,Actuals!$A:$A,$A1323,Actuals!$D:$D,$D1323,Actuals!$B:$B,EDATE($B1323,-12))</f>
        <v>414387</v>
      </c>
      <c r="O1323">
        <f>AVERAGE(SUMIFS(Actuals!$F:$F,Actuals!$A:$A,$A1323,Actuals!$D:$D,$D1323,Actuals!$B:$B,EOMONTH(DATE(2025,$C1323-1,1),0))/SUMIFS(Actuals!$F:$F,Actuals!$A:$A,$A1323,Actuals!$D:$D,$D1323,Actuals!$B:$B,EOMONTH(DATE(2024,$C1323-1,1),0)),
 SUMIFS(Actuals!$F:$F,Actuals!$A:$A,$A1323,Actuals!$D:$D,$D1323,Actuals!$B:$B,EOMONTH(DATE(2025,$C1323-2,1),0))/SUMIFS(Actuals!$F:$F,Actuals!$A:$A,$A1323,Actuals!$D:$D,$D1323,Actuals!$B:$B,EOMONTH(DATE(2024,$C1323-2,1),0)),
 SUMIFS(Actuals!$F:$F,Actuals!$A:$A,$A1323,Actuals!$D:$D,$D1323,Actuals!$B:$B,EOMONTH(DATE(2025,$C1323-3,1),0))/SUMIFS(Actuals!$F:$F,Actuals!$A:$A,$A1323,Actuals!$D:$D,$D1323,Actuals!$B:$B,EOMONTH(DATE(2024,$C1323-3,1),0))
)</f>
        <v>1.0344753995909959</v>
      </c>
      <c r="P1323" s="29">
        <f t="shared" si="120"/>
        <v>428673.15741031402</v>
      </c>
      <c r="Q1323" s="2">
        <f t="shared" si="121"/>
        <v>0.19800671118688626</v>
      </c>
      <c r="R1323" s="29" t="str">
        <f t="shared" si="122"/>
        <v>1 train date (May-Aug)</v>
      </c>
      <c r="S1323" s="29">
        <f t="shared" si="123"/>
        <v>0.93215158223729411</v>
      </c>
      <c r="T1323" s="29">
        <f t="shared" si="124"/>
        <v>391986.54965209658</v>
      </c>
      <c r="U1323" s="2">
        <f t="shared" si="125"/>
        <v>9.5479175825121373E-2</v>
      </c>
    </row>
    <row r="1324" spans="1:21">
      <c r="A1324">
        <v>9692</v>
      </c>
      <c r="B1324" s="1">
        <v>45900</v>
      </c>
      <c r="C1324">
        <v>5</v>
      </c>
      <c r="D1324">
        <v>8</v>
      </c>
      <c r="E1324" t="s">
        <v>7</v>
      </c>
      <c r="F1324" s="3">
        <v>276000</v>
      </c>
      <c r="G1324" s="3">
        <v>267447</v>
      </c>
      <c r="H1324">
        <v>3</v>
      </c>
      <c r="I1324" s="3">
        <v>8553</v>
      </c>
      <c r="J1324" s="3">
        <v>8553</v>
      </c>
      <c r="K1324" s="2">
        <v>3.1980168033292601E-2</v>
      </c>
      <c r="L1324" s="6">
        <v>3.1980168033292601E-2</v>
      </c>
      <c r="M1324" t="s">
        <v>38</v>
      </c>
      <c r="N1324">
        <f>SUMIFS(Actuals!$F:$F,Actuals!$A:$A,$A1324,Actuals!$D:$D,$D1324,Actuals!$B:$B,EDATE($B1324,-12))</f>
        <v>309426</v>
      </c>
      <c r="O1324">
        <f>AVERAGE(SUMIFS(Actuals!$F:$F,Actuals!$A:$A,$A1324,Actuals!$D:$D,$D1324,Actuals!$B:$B,EOMONTH(DATE(2025,$C1324-1,1),0))/SUMIFS(Actuals!$F:$F,Actuals!$A:$A,$A1324,Actuals!$D:$D,$D1324,Actuals!$B:$B,EOMONTH(DATE(2024,$C1324-1,1),0)),
 SUMIFS(Actuals!$F:$F,Actuals!$A:$A,$A1324,Actuals!$D:$D,$D1324,Actuals!$B:$B,EOMONTH(DATE(2025,$C1324-2,1),0))/SUMIFS(Actuals!$F:$F,Actuals!$A:$A,$A1324,Actuals!$D:$D,$D1324,Actuals!$B:$B,EOMONTH(DATE(2024,$C1324-2,1),0)),
 SUMIFS(Actuals!$F:$F,Actuals!$A:$A,$A1324,Actuals!$D:$D,$D1324,Actuals!$B:$B,EOMONTH(DATE(2025,$C1324-3,1),0))/SUMIFS(Actuals!$F:$F,Actuals!$A:$A,$A1324,Actuals!$D:$D,$D1324,Actuals!$B:$B,EOMONTH(DATE(2024,$C1324-3,1),0))
)</f>
        <v>1.1666090569855647</v>
      </c>
      <c r="P1324" s="29">
        <f t="shared" si="120"/>
        <v>360979.17406681535</v>
      </c>
      <c r="Q1324" s="2">
        <f t="shared" si="121"/>
        <v>0.34972227793475102</v>
      </c>
      <c r="R1324" s="29" t="str">
        <f t="shared" si="122"/>
        <v>1 train date (May-Aug)</v>
      </c>
      <c r="S1324" s="29">
        <f t="shared" si="123"/>
        <v>0.93215158223729411</v>
      </c>
      <c r="T1324" s="29">
        <f t="shared" si="124"/>
        <v>257273.83669749319</v>
      </c>
      <c r="U1324" s="2">
        <f t="shared" si="125"/>
        <v>3.8038053530257639E-2</v>
      </c>
    </row>
    <row r="1325" spans="1:21">
      <c r="A1325">
        <v>9692</v>
      </c>
      <c r="B1325" s="1">
        <v>45900</v>
      </c>
      <c r="C1325">
        <v>6</v>
      </c>
      <c r="D1325">
        <v>8</v>
      </c>
      <c r="E1325" t="s">
        <v>7</v>
      </c>
      <c r="F1325" s="3">
        <v>314734.83403796452</v>
      </c>
      <c r="G1325" s="3">
        <v>267447</v>
      </c>
      <c r="H1325">
        <v>2</v>
      </c>
      <c r="I1325" s="3">
        <v>47287.834037964523</v>
      </c>
      <c r="J1325" s="3">
        <v>47287.834037964523</v>
      </c>
      <c r="K1325" s="2">
        <v>0.17681198158126499</v>
      </c>
      <c r="L1325" s="6">
        <v>0.17681198158126499</v>
      </c>
      <c r="M1325" t="s">
        <v>38</v>
      </c>
      <c r="N1325">
        <f>SUMIFS(Actuals!$F:$F,Actuals!$A:$A,$A1325,Actuals!$D:$D,$D1325,Actuals!$B:$B,EDATE($B1325,-12))</f>
        <v>309426</v>
      </c>
      <c r="O1325">
        <f>AVERAGE(SUMIFS(Actuals!$F:$F,Actuals!$A:$A,$A1325,Actuals!$D:$D,$D1325,Actuals!$B:$B,EOMONTH(DATE(2025,$C1325-1,1),0))/SUMIFS(Actuals!$F:$F,Actuals!$A:$A,$A1325,Actuals!$D:$D,$D1325,Actuals!$B:$B,EOMONTH(DATE(2024,$C1325-1,1),0)),
 SUMIFS(Actuals!$F:$F,Actuals!$A:$A,$A1325,Actuals!$D:$D,$D1325,Actuals!$B:$B,EOMONTH(DATE(2025,$C1325-2,1),0))/SUMIFS(Actuals!$F:$F,Actuals!$A:$A,$A1325,Actuals!$D:$D,$D1325,Actuals!$B:$B,EOMONTH(DATE(2024,$C1325-2,1),0)),
 SUMIFS(Actuals!$F:$F,Actuals!$A:$A,$A1325,Actuals!$D:$D,$D1325,Actuals!$B:$B,EOMONTH(DATE(2025,$C1325-3,1),0))/SUMIFS(Actuals!$F:$F,Actuals!$A:$A,$A1325,Actuals!$D:$D,$D1325,Actuals!$B:$B,EOMONTH(DATE(2024,$C1325-3,1),0))
)</f>
        <v>1.0369198323155089</v>
      </c>
      <c r="P1325" s="29">
        <f t="shared" si="120"/>
        <v>320849.95603405865</v>
      </c>
      <c r="Q1325" s="2">
        <f t="shared" si="121"/>
        <v>0.19967678094747238</v>
      </c>
      <c r="R1325" s="29" t="str">
        <f t="shared" si="122"/>
        <v>1 train date (May-Aug)</v>
      </c>
      <c r="S1325" s="29">
        <f t="shared" si="123"/>
        <v>0.93215158223729411</v>
      </c>
      <c r="T1325" s="29">
        <f t="shared" si="124"/>
        <v>293380.57353368081</v>
      </c>
      <c r="U1325" s="2">
        <f t="shared" si="125"/>
        <v>9.6967150626781434E-2</v>
      </c>
    </row>
    <row r="1326" spans="1:21">
      <c r="A1326">
        <v>9692</v>
      </c>
      <c r="B1326" s="1">
        <v>45900</v>
      </c>
      <c r="C1326">
        <v>7</v>
      </c>
      <c r="D1326">
        <v>8</v>
      </c>
      <c r="E1326" t="s">
        <v>7</v>
      </c>
      <c r="F1326" s="3">
        <v>314505.88646778511</v>
      </c>
      <c r="G1326" s="3">
        <v>267447</v>
      </c>
      <c r="H1326">
        <v>1</v>
      </c>
      <c r="I1326" s="3">
        <v>47058.886467785109</v>
      </c>
      <c r="J1326" s="3">
        <v>47058.886467785109</v>
      </c>
      <c r="K1326" s="2">
        <v>0.175955933204654</v>
      </c>
      <c r="L1326" s="6">
        <v>0.175955933204654</v>
      </c>
      <c r="M1326" t="s">
        <v>38</v>
      </c>
      <c r="N1326">
        <f>SUMIFS(Actuals!$F:$F,Actuals!$A:$A,$A1326,Actuals!$D:$D,$D1326,Actuals!$B:$B,EDATE($B1326,-12))</f>
        <v>309426</v>
      </c>
      <c r="O1326">
        <f>AVERAGE(SUMIFS(Actuals!$F:$F,Actuals!$A:$A,$A1326,Actuals!$D:$D,$D1326,Actuals!$B:$B,EOMONTH(DATE(2025,$C1326-1,1),0))/SUMIFS(Actuals!$F:$F,Actuals!$A:$A,$A1326,Actuals!$D:$D,$D1326,Actuals!$B:$B,EOMONTH(DATE(2024,$C1326-1,1),0)),
 SUMIFS(Actuals!$F:$F,Actuals!$A:$A,$A1326,Actuals!$D:$D,$D1326,Actuals!$B:$B,EOMONTH(DATE(2025,$C1326-2,1),0))/SUMIFS(Actuals!$F:$F,Actuals!$A:$A,$A1326,Actuals!$D:$D,$D1326,Actuals!$B:$B,EOMONTH(DATE(2024,$C1326-2,1),0)),
 SUMIFS(Actuals!$F:$F,Actuals!$A:$A,$A1326,Actuals!$D:$D,$D1326,Actuals!$B:$B,EOMONTH(DATE(2025,$C1326-3,1),0))/SUMIFS(Actuals!$F:$F,Actuals!$A:$A,$A1326,Actuals!$D:$D,$D1326,Actuals!$B:$B,EOMONTH(DATE(2024,$C1326-3,1),0))
)</f>
        <v>1.0344753995909959</v>
      </c>
      <c r="P1326" s="29">
        <f t="shared" si="120"/>
        <v>320093.58499384351</v>
      </c>
      <c r="Q1326" s="2">
        <f t="shared" si="121"/>
        <v>0.19684866532002046</v>
      </c>
      <c r="R1326" s="29" t="str">
        <f t="shared" si="122"/>
        <v>1 train date (May-Aug)</v>
      </c>
      <c r="S1326" s="29">
        <f t="shared" si="123"/>
        <v>0.93215158223729411</v>
      </c>
      <c r="T1326" s="29">
        <f t="shared" si="124"/>
        <v>293167.15969388868</v>
      </c>
      <c r="U1326" s="2">
        <f t="shared" si="125"/>
        <v>9.6169183778052017E-2</v>
      </c>
    </row>
    <row r="1327" spans="1:21">
      <c r="A1327">
        <v>9692</v>
      </c>
      <c r="B1327" s="1">
        <v>45900</v>
      </c>
      <c r="C1327">
        <v>8</v>
      </c>
      <c r="D1327">
        <v>8</v>
      </c>
      <c r="E1327" t="s">
        <v>7</v>
      </c>
      <c r="F1327" s="3">
        <v>333851.21469705668</v>
      </c>
      <c r="G1327" s="3">
        <v>267447</v>
      </c>
      <c r="H1327">
        <v>0</v>
      </c>
      <c r="I1327" s="3">
        <v>66404.214697056683</v>
      </c>
      <c r="J1327" s="3">
        <v>66404.214697056683</v>
      </c>
      <c r="K1327" s="2">
        <v>0.248289248699954</v>
      </c>
      <c r="L1327" s="6">
        <v>0.248289248699954</v>
      </c>
      <c r="M1327" t="s">
        <v>38</v>
      </c>
      <c r="N1327">
        <f>SUMIFS(Actuals!$F:$F,Actuals!$A:$A,$A1327,Actuals!$D:$D,$D1327,Actuals!$B:$B,EDATE($B1327,-12))</f>
        <v>309426</v>
      </c>
      <c r="O1327">
        <f>AVERAGE(SUMIFS(Actuals!$F:$F,Actuals!$A:$A,$A1327,Actuals!$D:$D,$D1327,Actuals!$B:$B,EOMONTH(DATE(2025,$C1327-1,1),0))/SUMIFS(Actuals!$F:$F,Actuals!$A:$A,$A1327,Actuals!$D:$D,$D1327,Actuals!$B:$B,EOMONTH(DATE(2024,$C1327-1,1),0)),
 SUMIFS(Actuals!$F:$F,Actuals!$A:$A,$A1327,Actuals!$D:$D,$D1327,Actuals!$B:$B,EOMONTH(DATE(2025,$C1327-2,1),0))/SUMIFS(Actuals!$F:$F,Actuals!$A:$A,$A1327,Actuals!$D:$D,$D1327,Actuals!$B:$B,EOMONTH(DATE(2024,$C1327-2,1),0)),
 SUMIFS(Actuals!$F:$F,Actuals!$A:$A,$A1327,Actuals!$D:$D,$D1327,Actuals!$B:$B,EOMONTH(DATE(2025,$C1327-3,1),0))/SUMIFS(Actuals!$F:$F,Actuals!$A:$A,$A1327,Actuals!$D:$D,$D1327,Actuals!$B:$B,EOMONTH(DATE(2024,$C1327-3,1),0))
)</f>
        <v>1.0413729806156848</v>
      </c>
      <c r="P1327" s="29">
        <f t="shared" si="120"/>
        <v>322227.87589998893</v>
      </c>
      <c r="Q1327" s="2">
        <f t="shared" si="121"/>
        <v>0.20482890404449824</v>
      </c>
      <c r="R1327" s="29" t="str">
        <f t="shared" si="122"/>
        <v>1 train date (May-Aug)</v>
      </c>
      <c r="S1327" s="29">
        <f t="shared" si="123"/>
        <v>0.93215158223729411</v>
      </c>
      <c r="T1327" s="29">
        <f t="shared" si="124"/>
        <v>311199.93801170395</v>
      </c>
      <c r="U1327" s="2">
        <f t="shared" si="125"/>
        <v>0.16359479826546552</v>
      </c>
    </row>
    <row r="1328" spans="1:21">
      <c r="A1328">
        <v>9692</v>
      </c>
      <c r="B1328" s="1">
        <v>45930</v>
      </c>
      <c r="C1328">
        <v>5</v>
      </c>
      <c r="D1328">
        <v>8</v>
      </c>
      <c r="E1328" t="s">
        <v>7</v>
      </c>
      <c r="F1328" s="3">
        <v>285000</v>
      </c>
      <c r="G1328" s="3">
        <v>283071</v>
      </c>
      <c r="H1328">
        <v>4</v>
      </c>
      <c r="I1328" s="3">
        <v>1929</v>
      </c>
      <c r="J1328" s="3">
        <v>1929</v>
      </c>
      <c r="K1328" s="2">
        <v>6.8145447608550496E-3</v>
      </c>
      <c r="L1328" s="6">
        <v>6.8145447608550496E-3</v>
      </c>
      <c r="M1328" t="s">
        <v>38</v>
      </c>
      <c r="N1328">
        <f>SUMIFS(Actuals!$F:$F,Actuals!$A:$A,$A1328,Actuals!$D:$D,$D1328,Actuals!$B:$B,EDATE($B1328,-12))</f>
        <v>326742</v>
      </c>
      <c r="O1328">
        <f>AVERAGE(SUMIFS(Actuals!$F:$F,Actuals!$A:$A,$A1328,Actuals!$D:$D,$D1328,Actuals!$B:$B,EOMONTH(DATE(2025,$C1328-1,1),0))/SUMIFS(Actuals!$F:$F,Actuals!$A:$A,$A1328,Actuals!$D:$D,$D1328,Actuals!$B:$B,EOMONTH(DATE(2024,$C1328-1,1),0)),
 SUMIFS(Actuals!$F:$F,Actuals!$A:$A,$A1328,Actuals!$D:$D,$D1328,Actuals!$B:$B,EOMONTH(DATE(2025,$C1328-2,1),0))/SUMIFS(Actuals!$F:$F,Actuals!$A:$A,$A1328,Actuals!$D:$D,$D1328,Actuals!$B:$B,EOMONTH(DATE(2024,$C1328-2,1),0)),
 SUMIFS(Actuals!$F:$F,Actuals!$A:$A,$A1328,Actuals!$D:$D,$D1328,Actuals!$B:$B,EOMONTH(DATE(2025,$C1328-3,1),0))/SUMIFS(Actuals!$F:$F,Actuals!$A:$A,$A1328,Actuals!$D:$D,$D1328,Actuals!$B:$B,EOMONTH(DATE(2024,$C1328-3,1),0))
)</f>
        <v>1.1666090569855647</v>
      </c>
      <c r="P1328" s="29">
        <f t="shared" si="120"/>
        <v>381180.1764975774</v>
      </c>
      <c r="Q1328" s="2">
        <f t="shared" si="121"/>
        <v>0.3465885820079676</v>
      </c>
      <c r="R1328" s="29" t="str">
        <f t="shared" si="122"/>
        <v>1 train date (May-Aug)</v>
      </c>
      <c r="S1328" s="29">
        <f t="shared" si="123"/>
        <v>0.93215158223729411</v>
      </c>
      <c r="T1328" s="29">
        <f t="shared" si="124"/>
        <v>265663.2009376288</v>
      </c>
      <c r="U1328" s="2">
        <f t="shared" si="125"/>
        <v>6.1496229081648049E-2</v>
      </c>
    </row>
    <row r="1329" spans="1:21">
      <c r="A1329">
        <v>9692</v>
      </c>
      <c r="B1329" s="1">
        <v>45930</v>
      </c>
      <c r="C1329">
        <v>6</v>
      </c>
      <c r="D1329">
        <v>8</v>
      </c>
      <c r="E1329" t="s">
        <v>7</v>
      </c>
      <c r="F1329" s="3">
        <v>285325.05680519919</v>
      </c>
      <c r="G1329" s="3">
        <v>283071</v>
      </c>
      <c r="H1329">
        <v>3</v>
      </c>
      <c r="I1329" s="3">
        <v>2254.0568051991868</v>
      </c>
      <c r="J1329" s="3">
        <v>2254.0568051991868</v>
      </c>
      <c r="K1329" s="2">
        <v>7.9628672848832491E-3</v>
      </c>
      <c r="L1329" s="6">
        <v>7.9628672848832491E-3</v>
      </c>
      <c r="M1329" t="s">
        <v>38</v>
      </c>
      <c r="N1329">
        <f>SUMIFS(Actuals!$F:$F,Actuals!$A:$A,$A1329,Actuals!$D:$D,$D1329,Actuals!$B:$B,EDATE($B1329,-12))</f>
        <v>326742</v>
      </c>
      <c r="O1329">
        <f>AVERAGE(SUMIFS(Actuals!$F:$F,Actuals!$A:$A,$A1329,Actuals!$D:$D,$D1329,Actuals!$B:$B,EOMONTH(DATE(2025,$C1329-1,1),0))/SUMIFS(Actuals!$F:$F,Actuals!$A:$A,$A1329,Actuals!$D:$D,$D1329,Actuals!$B:$B,EOMONTH(DATE(2024,$C1329-1,1),0)),
 SUMIFS(Actuals!$F:$F,Actuals!$A:$A,$A1329,Actuals!$D:$D,$D1329,Actuals!$B:$B,EOMONTH(DATE(2025,$C1329-2,1),0))/SUMIFS(Actuals!$F:$F,Actuals!$A:$A,$A1329,Actuals!$D:$D,$D1329,Actuals!$B:$B,EOMONTH(DATE(2024,$C1329-2,1),0)),
 SUMIFS(Actuals!$F:$F,Actuals!$A:$A,$A1329,Actuals!$D:$D,$D1329,Actuals!$B:$B,EOMONTH(DATE(2025,$C1329-3,1),0))/SUMIFS(Actuals!$F:$F,Actuals!$A:$A,$A1329,Actuals!$D:$D,$D1329,Actuals!$B:$B,EOMONTH(DATE(2024,$C1329-3,1),0))
)</f>
        <v>1.0369198323155089</v>
      </c>
      <c r="P1329" s="29">
        <f t="shared" si="120"/>
        <v>338805.25985043403</v>
      </c>
      <c r="Q1329" s="2">
        <f t="shared" si="121"/>
        <v>0.1968914507329752</v>
      </c>
      <c r="R1329" s="29" t="str">
        <f t="shared" si="122"/>
        <v>1 train date (May-Aug)</v>
      </c>
      <c r="S1329" s="29">
        <f t="shared" si="123"/>
        <v>0.93215158223729411</v>
      </c>
      <c r="T1329" s="29">
        <f t="shared" si="124"/>
        <v>265966.20315291226</v>
      </c>
      <c r="U1329" s="2">
        <f t="shared" si="125"/>
        <v>6.0425818423956314E-2</v>
      </c>
    </row>
    <row r="1330" spans="1:21">
      <c r="A1330">
        <v>9692</v>
      </c>
      <c r="B1330" s="1">
        <v>45930</v>
      </c>
      <c r="C1330">
        <v>7</v>
      </c>
      <c r="D1330">
        <v>8</v>
      </c>
      <c r="E1330" t="s">
        <v>7</v>
      </c>
      <c r="F1330" s="3">
        <v>285128.32414106303</v>
      </c>
      <c r="G1330" s="3">
        <v>283071</v>
      </c>
      <c r="H1330">
        <v>2</v>
      </c>
      <c r="I1330" s="3">
        <v>2057.3241410630289</v>
      </c>
      <c r="J1330" s="3">
        <v>2057.3241410630289</v>
      </c>
      <c r="K1330" s="2">
        <v>7.2678732228417201E-3</v>
      </c>
      <c r="L1330" s="6">
        <v>7.2678732228417201E-3</v>
      </c>
      <c r="M1330" t="s">
        <v>38</v>
      </c>
      <c r="N1330">
        <f>SUMIFS(Actuals!$F:$F,Actuals!$A:$A,$A1330,Actuals!$D:$D,$D1330,Actuals!$B:$B,EDATE($B1330,-12))</f>
        <v>326742</v>
      </c>
      <c r="O1330">
        <f>AVERAGE(SUMIFS(Actuals!$F:$F,Actuals!$A:$A,$A1330,Actuals!$D:$D,$D1330,Actuals!$B:$B,EOMONTH(DATE(2025,$C1330-1,1),0))/SUMIFS(Actuals!$F:$F,Actuals!$A:$A,$A1330,Actuals!$D:$D,$D1330,Actuals!$B:$B,EOMONTH(DATE(2024,$C1330-1,1),0)),
 SUMIFS(Actuals!$F:$F,Actuals!$A:$A,$A1330,Actuals!$D:$D,$D1330,Actuals!$B:$B,EOMONTH(DATE(2025,$C1330-2,1),0))/SUMIFS(Actuals!$F:$F,Actuals!$A:$A,$A1330,Actuals!$D:$D,$D1330,Actuals!$B:$B,EOMONTH(DATE(2024,$C1330-2,1),0)),
 SUMIFS(Actuals!$F:$F,Actuals!$A:$A,$A1330,Actuals!$D:$D,$D1330,Actuals!$B:$B,EOMONTH(DATE(2025,$C1330-3,1),0))/SUMIFS(Actuals!$F:$F,Actuals!$A:$A,$A1330,Actuals!$D:$D,$D1330,Actuals!$B:$B,EOMONTH(DATE(2024,$C1330-3,1),0))
)</f>
        <v>1.0344753995909959</v>
      </c>
      <c r="P1330" s="29">
        <f t="shared" si="120"/>
        <v>338006.5610131612</v>
      </c>
      <c r="Q1330" s="2">
        <f t="shared" si="121"/>
        <v>0.19406990123736167</v>
      </c>
      <c r="R1330" s="29" t="str">
        <f t="shared" si="122"/>
        <v>1 train date (May-Aug)</v>
      </c>
      <c r="S1330" s="29">
        <f t="shared" si="123"/>
        <v>0.93215158223729411</v>
      </c>
      <c r="T1330" s="29">
        <f t="shared" si="124"/>
        <v>265782.81848875998</v>
      </c>
      <c r="U1330" s="2">
        <f t="shared" si="125"/>
        <v>6.1073658238533869E-2</v>
      </c>
    </row>
    <row r="1331" spans="1:21">
      <c r="A1331">
        <v>9692</v>
      </c>
      <c r="B1331" s="1">
        <v>45930</v>
      </c>
      <c r="C1331">
        <v>8</v>
      </c>
      <c r="D1331">
        <v>8</v>
      </c>
      <c r="E1331" t="s">
        <v>7</v>
      </c>
      <c r="F1331" s="3">
        <v>331061.20207276259</v>
      </c>
      <c r="G1331" s="3">
        <v>283071</v>
      </c>
      <c r="H1331">
        <v>1</v>
      </c>
      <c r="I1331" s="3">
        <v>47990.202072762593</v>
      </c>
      <c r="J1331" s="3">
        <v>47990.202072762593</v>
      </c>
      <c r="K1331" s="2">
        <v>0.16953415246621001</v>
      </c>
      <c r="L1331" s="6">
        <v>0.16953415246621001</v>
      </c>
      <c r="M1331" t="s">
        <v>38</v>
      </c>
      <c r="N1331">
        <f>SUMIFS(Actuals!$F:$F,Actuals!$A:$A,$A1331,Actuals!$D:$D,$D1331,Actuals!$B:$B,EDATE($B1331,-12))</f>
        <v>326742</v>
      </c>
      <c r="O1331">
        <f>AVERAGE(SUMIFS(Actuals!$F:$F,Actuals!$A:$A,$A1331,Actuals!$D:$D,$D1331,Actuals!$B:$B,EOMONTH(DATE(2025,$C1331-1,1),0))/SUMIFS(Actuals!$F:$F,Actuals!$A:$A,$A1331,Actuals!$D:$D,$D1331,Actuals!$B:$B,EOMONTH(DATE(2024,$C1331-1,1),0)),
 SUMIFS(Actuals!$F:$F,Actuals!$A:$A,$A1331,Actuals!$D:$D,$D1331,Actuals!$B:$B,EOMONTH(DATE(2025,$C1331-2,1),0))/SUMIFS(Actuals!$F:$F,Actuals!$A:$A,$A1331,Actuals!$D:$D,$D1331,Actuals!$B:$B,EOMONTH(DATE(2024,$C1331-2,1),0)),
 SUMIFS(Actuals!$F:$F,Actuals!$A:$A,$A1331,Actuals!$D:$D,$D1331,Actuals!$B:$B,EOMONTH(DATE(2025,$C1331-3,1),0))/SUMIFS(Actuals!$F:$F,Actuals!$A:$A,$A1331,Actuals!$D:$D,$D1331,Actuals!$B:$B,EOMONTH(DATE(2024,$C1331-3,1),0))
)</f>
        <v>1.0413729806156848</v>
      </c>
      <c r="P1331" s="29">
        <f t="shared" si="120"/>
        <v>340260.2904323301</v>
      </c>
      <c r="Q1331" s="2">
        <f t="shared" si="121"/>
        <v>0.20203161197130792</v>
      </c>
      <c r="R1331" s="29" t="str">
        <f t="shared" si="122"/>
        <v>1 train date (May-Aug)</v>
      </c>
      <c r="S1331" s="29">
        <f t="shared" si="123"/>
        <v>0.93215158223729411</v>
      </c>
      <c r="T1331" s="29">
        <f t="shared" si="124"/>
        <v>308599.22332950617</v>
      </c>
      <c r="U1331" s="2">
        <f t="shared" si="125"/>
        <v>9.0183110701930524E-2</v>
      </c>
    </row>
    <row r="1332" spans="1:21">
      <c r="A1332">
        <v>9692</v>
      </c>
      <c r="B1332" s="1">
        <v>45930</v>
      </c>
      <c r="C1332">
        <v>9</v>
      </c>
      <c r="D1332">
        <v>8</v>
      </c>
      <c r="E1332" t="s">
        <v>7</v>
      </c>
      <c r="F1332" s="3">
        <v>260440.15437732841</v>
      </c>
      <c r="G1332" s="3">
        <v>283071</v>
      </c>
      <c r="H1332">
        <v>0</v>
      </c>
      <c r="I1332" s="3">
        <v>-22630.845622671593</v>
      </c>
      <c r="J1332" s="3">
        <v>22630.845622671593</v>
      </c>
      <c r="K1332" s="2">
        <v>7.9947594853134393E-2</v>
      </c>
      <c r="L1332" s="6">
        <v>-7.9947594853134393E-2</v>
      </c>
      <c r="M1332" t="s">
        <v>38</v>
      </c>
      <c r="N1332">
        <f>SUMIFS(Actuals!$F:$F,Actuals!$A:$A,$A1332,Actuals!$D:$D,$D1332,Actuals!$B:$B,EDATE($B1332,-12))</f>
        <v>326742</v>
      </c>
      <c r="O1332">
        <f>AVERAGE(SUMIFS(Actuals!$F:$F,Actuals!$A:$A,$A1332,Actuals!$D:$D,$D1332,Actuals!$B:$B,EOMONTH(DATE(2025,$C1332-1,1),0))/SUMIFS(Actuals!$F:$F,Actuals!$A:$A,$A1332,Actuals!$D:$D,$D1332,Actuals!$B:$B,EOMONTH(DATE(2024,$C1332-1,1),0)),
 SUMIFS(Actuals!$F:$F,Actuals!$A:$A,$A1332,Actuals!$D:$D,$D1332,Actuals!$B:$B,EOMONTH(DATE(2025,$C1332-2,1),0))/SUMIFS(Actuals!$F:$F,Actuals!$A:$A,$A1332,Actuals!$D:$D,$D1332,Actuals!$B:$B,EOMONTH(DATE(2024,$C1332-2,1),0)),
 SUMIFS(Actuals!$F:$F,Actuals!$A:$A,$A1332,Actuals!$D:$D,$D1332,Actuals!$B:$B,EOMONTH(DATE(2025,$C1332-3,1),0))/SUMIFS(Actuals!$F:$F,Actuals!$A:$A,$A1332,Actuals!$D:$D,$D1332,Actuals!$B:$B,EOMONTH(DATE(2024,$C1332-3,1),0))
)</f>
        <v>0.96106436734933032</v>
      </c>
      <c r="P1332" s="29">
        <f t="shared" si="120"/>
        <v>314020.09351645492</v>
      </c>
      <c r="Q1332" s="2">
        <f t="shared" si="121"/>
        <v>0.10933332455975679</v>
      </c>
      <c r="R1332" s="29" t="str">
        <f t="shared" si="122"/>
        <v>2 Test data (Sep-Nov)</v>
      </c>
      <c r="S1332" s="29">
        <f t="shared" si="123"/>
        <v>0.93215158223729411</v>
      </c>
      <c r="T1332" s="29">
        <f t="shared" si="124"/>
        <v>242769.70198095182</v>
      </c>
      <c r="U1332" s="2">
        <f t="shared" si="125"/>
        <v>0.14237169480112119</v>
      </c>
    </row>
    <row r="1333" spans="1:21">
      <c r="A1333">
        <v>9692</v>
      </c>
      <c r="B1333" s="1">
        <v>45961</v>
      </c>
      <c r="C1333">
        <v>5</v>
      </c>
      <c r="D1333">
        <v>8</v>
      </c>
      <c r="E1333" t="s">
        <v>7</v>
      </c>
      <c r="F1333" s="3">
        <v>354000</v>
      </c>
      <c r="G1333" s="3">
        <v>415551</v>
      </c>
      <c r="H1333">
        <v>5</v>
      </c>
      <c r="I1333" s="3">
        <v>-61551</v>
      </c>
      <c r="J1333" s="3">
        <v>61551</v>
      </c>
      <c r="K1333" s="2">
        <v>0.148119003443621</v>
      </c>
      <c r="L1333" s="6">
        <v>-0.148119003443621</v>
      </c>
      <c r="M1333" t="s">
        <v>38</v>
      </c>
      <c r="N1333">
        <f>SUMIFS(Actuals!$F:$F,Actuals!$A:$A,$A1333,Actuals!$D:$D,$D1333,Actuals!$B:$B,EDATE($B1333,-12))</f>
        <v>422931</v>
      </c>
      <c r="O1333">
        <f>AVERAGE(SUMIFS(Actuals!$F:$F,Actuals!$A:$A,$A1333,Actuals!$D:$D,$D1333,Actuals!$B:$B,EOMONTH(DATE(2025,$C1333-1,1),0))/SUMIFS(Actuals!$F:$F,Actuals!$A:$A,$A1333,Actuals!$D:$D,$D1333,Actuals!$B:$B,EOMONTH(DATE(2024,$C1333-1,1),0)),
 SUMIFS(Actuals!$F:$F,Actuals!$A:$A,$A1333,Actuals!$D:$D,$D1333,Actuals!$B:$B,EOMONTH(DATE(2025,$C1333-2,1),0))/SUMIFS(Actuals!$F:$F,Actuals!$A:$A,$A1333,Actuals!$D:$D,$D1333,Actuals!$B:$B,EOMONTH(DATE(2024,$C1333-2,1),0)),
 SUMIFS(Actuals!$F:$F,Actuals!$A:$A,$A1333,Actuals!$D:$D,$D1333,Actuals!$B:$B,EOMONTH(DATE(2025,$C1333-3,1),0))/SUMIFS(Actuals!$F:$F,Actuals!$A:$A,$A1333,Actuals!$D:$D,$D1333,Actuals!$B:$B,EOMONTH(DATE(2024,$C1333-3,1),0))
)</f>
        <v>1.1666090569855647</v>
      </c>
      <c r="P1333" s="29">
        <f t="shared" si="120"/>
        <v>493395.13507996185</v>
      </c>
      <c r="Q1333" s="2">
        <f t="shared" si="121"/>
        <v>0.18732751233894721</v>
      </c>
      <c r="R1333" s="29" t="str">
        <f t="shared" si="122"/>
        <v>1 train date (May-Aug)</v>
      </c>
      <c r="S1333" s="29">
        <f t="shared" si="123"/>
        <v>0.93215158223729411</v>
      </c>
      <c r="T1333" s="29">
        <f t="shared" si="124"/>
        <v>329981.66011200211</v>
      </c>
      <c r="U1333" s="2">
        <f t="shared" si="125"/>
        <v>0.20591778118208809</v>
      </c>
    </row>
    <row r="1334" spans="1:21">
      <c r="A1334">
        <v>9692</v>
      </c>
      <c r="B1334" s="1">
        <v>45961</v>
      </c>
      <c r="C1334">
        <v>6</v>
      </c>
      <c r="D1334">
        <v>8</v>
      </c>
      <c r="E1334" t="s">
        <v>7</v>
      </c>
      <c r="F1334" s="3">
        <v>375000</v>
      </c>
      <c r="G1334" s="3">
        <v>415551</v>
      </c>
      <c r="H1334">
        <v>4</v>
      </c>
      <c r="I1334" s="3">
        <v>-40551</v>
      </c>
      <c r="J1334" s="3">
        <v>40551</v>
      </c>
      <c r="K1334" s="2">
        <v>9.7583690088581199E-2</v>
      </c>
      <c r="L1334" s="6">
        <v>-9.7583690088581199E-2</v>
      </c>
      <c r="M1334" t="s">
        <v>38</v>
      </c>
      <c r="N1334">
        <f>SUMIFS(Actuals!$F:$F,Actuals!$A:$A,$A1334,Actuals!$D:$D,$D1334,Actuals!$B:$B,EDATE($B1334,-12))</f>
        <v>422931</v>
      </c>
      <c r="O1334">
        <f>AVERAGE(SUMIFS(Actuals!$F:$F,Actuals!$A:$A,$A1334,Actuals!$D:$D,$D1334,Actuals!$B:$B,EOMONTH(DATE(2025,$C1334-1,1),0))/SUMIFS(Actuals!$F:$F,Actuals!$A:$A,$A1334,Actuals!$D:$D,$D1334,Actuals!$B:$B,EOMONTH(DATE(2024,$C1334-1,1),0)),
 SUMIFS(Actuals!$F:$F,Actuals!$A:$A,$A1334,Actuals!$D:$D,$D1334,Actuals!$B:$B,EOMONTH(DATE(2025,$C1334-2,1),0))/SUMIFS(Actuals!$F:$F,Actuals!$A:$A,$A1334,Actuals!$D:$D,$D1334,Actuals!$B:$B,EOMONTH(DATE(2024,$C1334-2,1),0)),
 SUMIFS(Actuals!$F:$F,Actuals!$A:$A,$A1334,Actuals!$D:$D,$D1334,Actuals!$B:$B,EOMONTH(DATE(2025,$C1334-3,1),0))/SUMIFS(Actuals!$F:$F,Actuals!$A:$A,$A1334,Actuals!$D:$D,$D1334,Actuals!$B:$B,EOMONTH(DATE(2024,$C1334-3,1),0))
)</f>
        <v>1.0369198323155089</v>
      </c>
      <c r="P1334" s="29">
        <f t="shared" si="120"/>
        <v>438545.54160103051</v>
      </c>
      <c r="Q1334" s="2">
        <f t="shared" si="121"/>
        <v>5.5335065012550817E-2</v>
      </c>
      <c r="R1334" s="29" t="str">
        <f t="shared" si="122"/>
        <v>1 train date (May-Aug)</v>
      </c>
      <c r="S1334" s="29">
        <f t="shared" si="123"/>
        <v>0.93215158223729411</v>
      </c>
      <c r="T1334" s="29">
        <f t="shared" si="124"/>
        <v>349556.84333898529</v>
      </c>
      <c r="U1334" s="2">
        <f t="shared" si="125"/>
        <v>0.15881120887933062</v>
      </c>
    </row>
    <row r="1335" spans="1:21">
      <c r="A1335">
        <v>9692</v>
      </c>
      <c r="B1335" s="1">
        <v>45961</v>
      </c>
      <c r="C1335">
        <v>7</v>
      </c>
      <c r="D1335">
        <v>8</v>
      </c>
      <c r="E1335" t="s">
        <v>7</v>
      </c>
      <c r="F1335" s="3">
        <v>413336.47574815195</v>
      </c>
      <c r="G1335" s="3">
        <v>415551</v>
      </c>
      <c r="H1335">
        <v>3</v>
      </c>
      <c r="I1335" s="3">
        <v>-2214.5242518480518</v>
      </c>
      <c r="J1335" s="3">
        <v>2214.5242518480518</v>
      </c>
      <c r="K1335" s="2">
        <v>5.3291274761654997E-3</v>
      </c>
      <c r="L1335" s="6">
        <v>-5.3291274761654997E-3</v>
      </c>
      <c r="M1335" t="s">
        <v>38</v>
      </c>
      <c r="N1335">
        <f>SUMIFS(Actuals!$F:$F,Actuals!$A:$A,$A1335,Actuals!$D:$D,$D1335,Actuals!$B:$B,EDATE($B1335,-12))</f>
        <v>422931</v>
      </c>
      <c r="O1335">
        <f>AVERAGE(SUMIFS(Actuals!$F:$F,Actuals!$A:$A,$A1335,Actuals!$D:$D,$D1335,Actuals!$B:$B,EOMONTH(DATE(2025,$C1335-1,1),0))/SUMIFS(Actuals!$F:$F,Actuals!$A:$A,$A1335,Actuals!$D:$D,$D1335,Actuals!$B:$B,EOMONTH(DATE(2024,$C1335-1,1),0)),
 SUMIFS(Actuals!$F:$F,Actuals!$A:$A,$A1335,Actuals!$D:$D,$D1335,Actuals!$B:$B,EOMONTH(DATE(2025,$C1335-2,1),0))/SUMIFS(Actuals!$F:$F,Actuals!$A:$A,$A1335,Actuals!$D:$D,$D1335,Actuals!$B:$B,EOMONTH(DATE(2024,$C1335-2,1),0)),
 SUMIFS(Actuals!$F:$F,Actuals!$A:$A,$A1335,Actuals!$D:$D,$D1335,Actuals!$B:$B,EOMONTH(DATE(2025,$C1335-3,1),0))/SUMIFS(Actuals!$F:$F,Actuals!$A:$A,$A1335,Actuals!$D:$D,$D1335,Actuals!$B:$B,EOMONTH(DATE(2024,$C1335-3,1),0))
)</f>
        <v>1.0344753995909959</v>
      </c>
      <c r="P1335" s="29">
        <f t="shared" si="120"/>
        <v>437511.71522441949</v>
      </c>
      <c r="Q1335" s="2">
        <f t="shared" si="121"/>
        <v>5.2847220255563064E-2</v>
      </c>
      <c r="R1335" s="29" t="str">
        <f t="shared" si="122"/>
        <v>1 train date (May-Aug)</v>
      </c>
      <c r="S1335" s="29">
        <f t="shared" si="123"/>
        <v>0.93215158223729411</v>
      </c>
      <c r="T1335" s="29">
        <f t="shared" si="124"/>
        <v>385292.2498650268</v>
      </c>
      <c r="U1335" s="2">
        <f t="shared" si="125"/>
        <v>7.2815972371557777E-2</v>
      </c>
    </row>
    <row r="1336" spans="1:21">
      <c r="A1336">
        <v>9692</v>
      </c>
      <c r="B1336" s="1">
        <v>45961</v>
      </c>
      <c r="C1336">
        <v>8</v>
      </c>
      <c r="D1336">
        <v>8</v>
      </c>
      <c r="E1336" t="s">
        <v>7</v>
      </c>
      <c r="F1336" s="3">
        <v>328085.18860684847</v>
      </c>
      <c r="G1336" s="3">
        <v>415551</v>
      </c>
      <c r="H1336">
        <v>2</v>
      </c>
      <c r="I1336" s="3">
        <v>-87465.811393151525</v>
      </c>
      <c r="J1336" s="3">
        <v>87465.811393151525</v>
      </c>
      <c r="K1336" s="2">
        <v>0.21048153269550901</v>
      </c>
      <c r="L1336" s="6">
        <v>-0.21048153269550901</v>
      </c>
      <c r="M1336" t="s">
        <v>38</v>
      </c>
      <c r="N1336">
        <f>SUMIFS(Actuals!$F:$F,Actuals!$A:$A,$A1336,Actuals!$D:$D,$D1336,Actuals!$B:$B,EDATE($B1336,-12))</f>
        <v>422931</v>
      </c>
      <c r="O1336">
        <f>AVERAGE(SUMIFS(Actuals!$F:$F,Actuals!$A:$A,$A1336,Actuals!$D:$D,$D1336,Actuals!$B:$B,EOMONTH(DATE(2025,$C1336-1,1),0))/SUMIFS(Actuals!$F:$F,Actuals!$A:$A,$A1336,Actuals!$D:$D,$D1336,Actuals!$B:$B,EOMONTH(DATE(2024,$C1336-1,1),0)),
 SUMIFS(Actuals!$F:$F,Actuals!$A:$A,$A1336,Actuals!$D:$D,$D1336,Actuals!$B:$B,EOMONTH(DATE(2025,$C1336-2,1),0))/SUMIFS(Actuals!$F:$F,Actuals!$A:$A,$A1336,Actuals!$D:$D,$D1336,Actuals!$B:$B,EOMONTH(DATE(2024,$C1336-2,1),0)),
 SUMIFS(Actuals!$F:$F,Actuals!$A:$A,$A1336,Actuals!$D:$D,$D1336,Actuals!$B:$B,EOMONTH(DATE(2025,$C1336-3,1),0))/SUMIFS(Actuals!$F:$F,Actuals!$A:$A,$A1336,Actuals!$D:$D,$D1336,Actuals!$B:$B,EOMONTH(DATE(2024,$C1336-3,1),0))
)</f>
        <v>1.0413729806156848</v>
      </c>
      <c r="P1336" s="29">
        <f t="shared" si="120"/>
        <v>440428.91606477223</v>
      </c>
      <c r="Q1336" s="2">
        <f t="shared" si="121"/>
        <v>5.9867299235887364E-2</v>
      </c>
      <c r="R1336" s="29" t="str">
        <f t="shared" si="122"/>
        <v>1 train date (May-Aug)</v>
      </c>
      <c r="S1336" s="29">
        <f t="shared" si="123"/>
        <v>0.93215158223729411</v>
      </c>
      <c r="T1336" s="29">
        <f t="shared" si="124"/>
        <v>305825.12766849488</v>
      </c>
      <c r="U1336" s="2">
        <f t="shared" si="125"/>
        <v>0.26404911149655547</v>
      </c>
    </row>
    <row r="1337" spans="1:21">
      <c r="A1337">
        <v>9692</v>
      </c>
      <c r="B1337" s="1">
        <v>45961</v>
      </c>
      <c r="C1337">
        <v>9</v>
      </c>
      <c r="D1337">
        <v>8</v>
      </c>
      <c r="E1337" t="s">
        <v>7</v>
      </c>
      <c r="F1337" s="3">
        <v>390740.94733113516</v>
      </c>
      <c r="G1337" s="3">
        <v>415551</v>
      </c>
      <c r="H1337">
        <v>1</v>
      </c>
      <c r="I1337" s="3">
        <v>-24810.052668864839</v>
      </c>
      <c r="J1337" s="3">
        <v>24810.052668864839</v>
      </c>
      <c r="K1337" s="2">
        <v>5.97039898083866E-2</v>
      </c>
      <c r="L1337" s="6">
        <v>-5.97039898083866E-2</v>
      </c>
      <c r="M1337" t="s">
        <v>38</v>
      </c>
      <c r="N1337">
        <f>SUMIFS(Actuals!$F:$F,Actuals!$A:$A,$A1337,Actuals!$D:$D,$D1337,Actuals!$B:$B,EDATE($B1337,-12))</f>
        <v>422931</v>
      </c>
      <c r="O1337">
        <f>AVERAGE(SUMIFS(Actuals!$F:$F,Actuals!$A:$A,$A1337,Actuals!$D:$D,$D1337,Actuals!$B:$B,EOMONTH(DATE(2025,$C1337-1,1),0))/SUMIFS(Actuals!$F:$F,Actuals!$A:$A,$A1337,Actuals!$D:$D,$D1337,Actuals!$B:$B,EOMONTH(DATE(2024,$C1337-1,1),0)),
 SUMIFS(Actuals!$F:$F,Actuals!$A:$A,$A1337,Actuals!$D:$D,$D1337,Actuals!$B:$B,EOMONTH(DATE(2025,$C1337-2,1),0))/SUMIFS(Actuals!$F:$F,Actuals!$A:$A,$A1337,Actuals!$D:$D,$D1337,Actuals!$B:$B,EOMONTH(DATE(2024,$C1337-2,1),0)),
 SUMIFS(Actuals!$F:$F,Actuals!$A:$A,$A1337,Actuals!$D:$D,$D1337,Actuals!$B:$B,EOMONTH(DATE(2025,$C1337-3,1),0))/SUMIFS(Actuals!$F:$F,Actuals!$A:$A,$A1337,Actuals!$D:$D,$D1337,Actuals!$B:$B,EOMONTH(DATE(2024,$C1337-3,1),0))
)</f>
        <v>0.96106436734933032</v>
      </c>
      <c r="P1337" s="29">
        <f t="shared" si="120"/>
        <v>406463.91394741961</v>
      </c>
      <c r="Q1337" s="2">
        <f t="shared" si="121"/>
        <v>2.1867559102445637E-2</v>
      </c>
      <c r="R1337" s="29" t="str">
        <f t="shared" si="122"/>
        <v>2 Test data (Sep-Nov)</v>
      </c>
      <c r="S1337" s="29">
        <f t="shared" si="123"/>
        <v>0.93215158223729411</v>
      </c>
      <c r="T1337" s="29">
        <f t="shared" si="124"/>
        <v>364229.79229961685</v>
      </c>
      <c r="U1337" s="2">
        <f t="shared" si="125"/>
        <v>0.12350158632847268</v>
      </c>
    </row>
    <row r="1338" spans="1:21">
      <c r="A1338">
        <v>9692</v>
      </c>
      <c r="B1338" s="1">
        <v>45961</v>
      </c>
      <c r="C1338">
        <v>10</v>
      </c>
      <c r="D1338">
        <v>8</v>
      </c>
      <c r="E1338" t="s">
        <v>7</v>
      </c>
      <c r="F1338" s="3">
        <v>397350</v>
      </c>
      <c r="G1338" s="3">
        <v>415551</v>
      </c>
      <c r="H1338">
        <v>0</v>
      </c>
      <c r="I1338" s="3">
        <v>-18201</v>
      </c>
      <c r="J1338" s="3">
        <v>18201</v>
      </c>
      <c r="K1338" s="2">
        <v>4.3799678017860597E-2</v>
      </c>
      <c r="L1338" s="6">
        <v>-4.3799678017860597E-2</v>
      </c>
      <c r="M1338" t="s">
        <v>38</v>
      </c>
      <c r="N1338">
        <f>SUMIFS(Actuals!$F:$F,Actuals!$A:$A,$A1338,Actuals!$D:$D,$D1338,Actuals!$B:$B,EDATE($B1338,-12))</f>
        <v>422931</v>
      </c>
      <c r="O1338">
        <f>AVERAGE(SUMIFS(Actuals!$F:$F,Actuals!$A:$A,$A1338,Actuals!$D:$D,$D1338,Actuals!$B:$B,EOMONTH(DATE(2025,$C1338-1,1),0))/SUMIFS(Actuals!$F:$F,Actuals!$A:$A,$A1338,Actuals!$D:$D,$D1338,Actuals!$B:$B,EOMONTH(DATE(2024,$C1338-1,1),0)),
 SUMIFS(Actuals!$F:$F,Actuals!$A:$A,$A1338,Actuals!$D:$D,$D1338,Actuals!$B:$B,EOMONTH(DATE(2025,$C1338-2,1),0))/SUMIFS(Actuals!$F:$F,Actuals!$A:$A,$A1338,Actuals!$D:$D,$D1338,Actuals!$B:$B,EOMONTH(DATE(2024,$C1338-2,1),0)),
 SUMIFS(Actuals!$F:$F,Actuals!$A:$A,$A1338,Actuals!$D:$D,$D1338,Actuals!$B:$B,EOMONTH(DATE(2025,$C1338-3,1),0))/SUMIFS(Actuals!$F:$F,Actuals!$A:$A,$A1338,Actuals!$D:$D,$D1338,Actuals!$B:$B,EOMONTH(DATE(2024,$C1338-3,1),0))
)</f>
        <v>0.86472464042448927</v>
      </c>
      <c r="P1338" s="29">
        <f t="shared" si="120"/>
        <v>365718.85689936968</v>
      </c>
      <c r="Q1338" s="2">
        <f t="shared" si="121"/>
        <v>0.11991823651159621</v>
      </c>
      <c r="R1338" s="29" t="str">
        <f t="shared" si="122"/>
        <v>2 Test data (Sep-Nov)</v>
      </c>
      <c r="S1338" s="29">
        <f t="shared" si="123"/>
        <v>0.93215158223729411</v>
      </c>
      <c r="T1338" s="29">
        <f t="shared" si="124"/>
        <v>370390.43120198883</v>
      </c>
      <c r="U1338" s="2">
        <f t="shared" si="125"/>
        <v>0.10867635692853866</v>
      </c>
    </row>
    <row r="1339" spans="1:21">
      <c r="A1339">
        <v>9692</v>
      </c>
      <c r="B1339" s="1">
        <v>45991</v>
      </c>
      <c r="C1339">
        <v>5</v>
      </c>
      <c r="D1339">
        <v>8</v>
      </c>
      <c r="E1339" t="s">
        <v>7</v>
      </c>
      <c r="F1339" s="3">
        <v>300000</v>
      </c>
      <c r="G1339" s="3">
        <v>298299</v>
      </c>
      <c r="H1339">
        <v>6</v>
      </c>
      <c r="I1339" s="3">
        <v>1701</v>
      </c>
      <c r="J1339" s="3">
        <v>1701</v>
      </c>
      <c r="K1339" s="2">
        <v>5.7023322237084303E-3</v>
      </c>
      <c r="L1339" s="6">
        <v>5.7023322237084303E-3</v>
      </c>
      <c r="M1339" t="s">
        <v>38</v>
      </c>
      <c r="N1339">
        <f>SUMIFS(Actuals!$F:$F,Actuals!$A:$A,$A1339,Actuals!$D:$D,$D1339,Actuals!$B:$B,EDATE($B1339,-12))</f>
        <v>339843</v>
      </c>
      <c r="O1339">
        <f>AVERAGE(SUMIFS(Actuals!$F:$F,Actuals!$A:$A,$A1339,Actuals!$D:$D,$D1339,Actuals!$B:$B,EOMONTH(DATE(2025,$C1339-1,1),0))/SUMIFS(Actuals!$F:$F,Actuals!$A:$A,$A1339,Actuals!$D:$D,$D1339,Actuals!$B:$B,EOMONTH(DATE(2024,$C1339-1,1),0)),
 SUMIFS(Actuals!$F:$F,Actuals!$A:$A,$A1339,Actuals!$D:$D,$D1339,Actuals!$B:$B,EOMONTH(DATE(2025,$C1339-2,1),0))/SUMIFS(Actuals!$F:$F,Actuals!$A:$A,$A1339,Actuals!$D:$D,$D1339,Actuals!$B:$B,EOMONTH(DATE(2024,$C1339-2,1),0)),
 SUMIFS(Actuals!$F:$F,Actuals!$A:$A,$A1339,Actuals!$D:$D,$D1339,Actuals!$B:$B,EOMONTH(DATE(2025,$C1339-3,1),0))/SUMIFS(Actuals!$F:$F,Actuals!$A:$A,$A1339,Actuals!$D:$D,$D1339,Actuals!$B:$B,EOMONTH(DATE(2024,$C1339-3,1),0))
)</f>
        <v>1.1666090569855647</v>
      </c>
      <c r="P1339" s="29">
        <f t="shared" si="120"/>
        <v>396463.92175314529</v>
      </c>
      <c r="Q1339" s="2">
        <f t="shared" si="121"/>
        <v>0.3290823024989869</v>
      </c>
      <c r="R1339" s="29" t="str">
        <f t="shared" si="122"/>
        <v>1 train date (May-Aug)</v>
      </c>
      <c r="S1339" s="29">
        <f t="shared" si="123"/>
        <v>0.93215158223729411</v>
      </c>
      <c r="T1339" s="29">
        <f t="shared" si="124"/>
        <v>279645.47467118822</v>
      </c>
      <c r="U1339" s="2">
        <f t="shared" si="125"/>
        <v>6.2532979757933427E-2</v>
      </c>
    </row>
    <row r="1340" spans="1:21">
      <c r="A1340">
        <v>9692</v>
      </c>
      <c r="B1340" s="1">
        <v>45991</v>
      </c>
      <c r="C1340">
        <v>6</v>
      </c>
      <c r="D1340">
        <v>8</v>
      </c>
      <c r="E1340" t="s">
        <v>7</v>
      </c>
      <c r="F1340" s="3">
        <v>310962.58862433909</v>
      </c>
      <c r="G1340" s="3">
        <v>298299</v>
      </c>
      <c r="H1340">
        <v>5</v>
      </c>
      <c r="I1340" s="3">
        <v>12663.588624339085</v>
      </c>
      <c r="J1340" s="3">
        <v>12663.588624339085</v>
      </c>
      <c r="K1340" s="2">
        <v>4.2452668712731498E-2</v>
      </c>
      <c r="L1340" s="6">
        <v>4.2452668712731498E-2</v>
      </c>
      <c r="M1340" t="s">
        <v>38</v>
      </c>
      <c r="N1340">
        <f>SUMIFS(Actuals!$F:$F,Actuals!$A:$A,$A1340,Actuals!$D:$D,$D1340,Actuals!$B:$B,EDATE($B1340,-12))</f>
        <v>339843</v>
      </c>
      <c r="O1340">
        <f>AVERAGE(SUMIFS(Actuals!$F:$F,Actuals!$A:$A,$A1340,Actuals!$D:$D,$D1340,Actuals!$B:$B,EOMONTH(DATE(2025,$C1340-1,1),0))/SUMIFS(Actuals!$F:$F,Actuals!$A:$A,$A1340,Actuals!$D:$D,$D1340,Actuals!$B:$B,EOMONTH(DATE(2024,$C1340-1,1),0)),
 SUMIFS(Actuals!$F:$F,Actuals!$A:$A,$A1340,Actuals!$D:$D,$D1340,Actuals!$B:$B,EOMONTH(DATE(2025,$C1340-2,1),0))/SUMIFS(Actuals!$F:$F,Actuals!$A:$A,$A1340,Actuals!$D:$D,$D1340,Actuals!$B:$B,EOMONTH(DATE(2024,$C1340-2,1),0)),
 SUMIFS(Actuals!$F:$F,Actuals!$A:$A,$A1340,Actuals!$D:$D,$D1340,Actuals!$B:$B,EOMONTH(DATE(2025,$C1340-3,1),0))/SUMIFS(Actuals!$F:$F,Actuals!$A:$A,$A1340,Actuals!$D:$D,$D1340,Actuals!$B:$B,EOMONTH(DATE(2024,$C1340-3,1),0))
)</f>
        <v>1.0369198323155089</v>
      </c>
      <c r="P1340" s="29">
        <f t="shared" si="120"/>
        <v>352389.94657359947</v>
      </c>
      <c r="Q1340" s="2">
        <f t="shared" si="121"/>
        <v>0.18133130373752335</v>
      </c>
      <c r="R1340" s="29" t="str">
        <f t="shared" si="122"/>
        <v>1 train date (May-Aug)</v>
      </c>
      <c r="S1340" s="29">
        <f t="shared" si="123"/>
        <v>0.93215158223729411</v>
      </c>
      <c r="T1340" s="29">
        <f t="shared" si="124"/>
        <v>289864.26900278247</v>
      </c>
      <c r="U1340" s="2">
        <f t="shared" si="125"/>
        <v>2.8276095451937579E-2</v>
      </c>
    </row>
    <row r="1341" spans="1:21">
      <c r="A1341">
        <v>9692</v>
      </c>
      <c r="B1341" s="1">
        <v>45991</v>
      </c>
      <c r="C1341">
        <v>7</v>
      </c>
      <c r="D1341">
        <v>8</v>
      </c>
      <c r="E1341" t="s">
        <v>7</v>
      </c>
      <c r="F1341" s="3">
        <v>308303.58147390297</v>
      </c>
      <c r="G1341" s="3">
        <v>298299</v>
      </c>
      <c r="H1341">
        <v>4</v>
      </c>
      <c r="I1341" s="3">
        <v>10004.581473902974</v>
      </c>
      <c r="J1341" s="3">
        <v>10004.581473902974</v>
      </c>
      <c r="K1341" s="2">
        <v>3.3538769737421099E-2</v>
      </c>
      <c r="L1341" s="6">
        <v>3.3538769737421099E-2</v>
      </c>
      <c r="M1341" t="s">
        <v>38</v>
      </c>
      <c r="N1341">
        <f>SUMIFS(Actuals!$F:$F,Actuals!$A:$A,$A1341,Actuals!$D:$D,$D1341,Actuals!$B:$B,EDATE($B1341,-12))</f>
        <v>339843</v>
      </c>
      <c r="O1341">
        <f>AVERAGE(SUMIFS(Actuals!$F:$F,Actuals!$A:$A,$A1341,Actuals!$D:$D,$D1341,Actuals!$B:$B,EOMONTH(DATE(2025,$C1341-1,1),0))/SUMIFS(Actuals!$F:$F,Actuals!$A:$A,$A1341,Actuals!$D:$D,$D1341,Actuals!$B:$B,EOMONTH(DATE(2024,$C1341-1,1),0)),
 SUMIFS(Actuals!$F:$F,Actuals!$A:$A,$A1341,Actuals!$D:$D,$D1341,Actuals!$B:$B,EOMONTH(DATE(2025,$C1341-2,1),0))/SUMIFS(Actuals!$F:$F,Actuals!$A:$A,$A1341,Actuals!$D:$D,$D1341,Actuals!$B:$B,EOMONTH(DATE(2024,$C1341-2,1),0)),
 SUMIFS(Actuals!$F:$F,Actuals!$A:$A,$A1341,Actuals!$D:$D,$D1341,Actuals!$B:$B,EOMONTH(DATE(2025,$C1341-3,1),0))/SUMIFS(Actuals!$F:$F,Actuals!$A:$A,$A1341,Actuals!$D:$D,$D1341,Actuals!$B:$B,EOMONTH(DATE(2024,$C1341-3,1),0))
)</f>
        <v>1.0344753995909959</v>
      </c>
      <c r="P1341" s="29">
        <f t="shared" si="120"/>
        <v>351559.2232232028</v>
      </c>
      <c r="Q1341" s="2">
        <f t="shared" si="121"/>
        <v>0.17854643570110126</v>
      </c>
      <c r="R1341" s="29" t="str">
        <f t="shared" si="122"/>
        <v>1 train date (May-Aug)</v>
      </c>
      <c r="S1341" s="29">
        <f t="shared" si="123"/>
        <v>0.93215158223729411</v>
      </c>
      <c r="T1341" s="29">
        <f t="shared" si="124"/>
        <v>287385.67128032318</v>
      </c>
      <c r="U1341" s="2">
        <f t="shared" si="125"/>
        <v>3.6585200485676525E-2</v>
      </c>
    </row>
    <row r="1342" spans="1:21">
      <c r="A1342">
        <v>9692</v>
      </c>
      <c r="B1342" s="1">
        <v>45991</v>
      </c>
      <c r="C1342">
        <v>8</v>
      </c>
      <c r="D1342">
        <v>8</v>
      </c>
      <c r="E1342" t="s">
        <v>7</v>
      </c>
      <c r="F1342" s="3">
        <v>325295.17598255438</v>
      </c>
      <c r="G1342" s="3">
        <v>298299</v>
      </c>
      <c r="H1342">
        <v>3</v>
      </c>
      <c r="I1342" s="3">
        <v>26996.175982554385</v>
      </c>
      <c r="J1342" s="3">
        <v>26996.175982554385</v>
      </c>
      <c r="K1342" s="2">
        <v>9.05003904892554E-2</v>
      </c>
      <c r="L1342" s="6">
        <v>9.05003904892554E-2</v>
      </c>
      <c r="M1342" t="s">
        <v>38</v>
      </c>
      <c r="N1342">
        <f>SUMIFS(Actuals!$F:$F,Actuals!$A:$A,$A1342,Actuals!$D:$D,$D1342,Actuals!$B:$B,EDATE($B1342,-12))</f>
        <v>339843</v>
      </c>
      <c r="O1342">
        <f>AVERAGE(SUMIFS(Actuals!$F:$F,Actuals!$A:$A,$A1342,Actuals!$D:$D,$D1342,Actuals!$B:$B,EOMONTH(DATE(2025,$C1342-1,1),0))/SUMIFS(Actuals!$F:$F,Actuals!$A:$A,$A1342,Actuals!$D:$D,$D1342,Actuals!$B:$B,EOMONTH(DATE(2024,$C1342-1,1),0)),
 SUMIFS(Actuals!$F:$F,Actuals!$A:$A,$A1342,Actuals!$D:$D,$D1342,Actuals!$B:$B,EOMONTH(DATE(2025,$C1342-2,1),0))/SUMIFS(Actuals!$F:$F,Actuals!$A:$A,$A1342,Actuals!$D:$D,$D1342,Actuals!$B:$B,EOMONTH(DATE(2024,$C1342-2,1),0)),
 SUMIFS(Actuals!$F:$F,Actuals!$A:$A,$A1342,Actuals!$D:$D,$D1342,Actuals!$B:$B,EOMONTH(DATE(2025,$C1342-3,1),0))/SUMIFS(Actuals!$F:$F,Actuals!$A:$A,$A1342,Actuals!$D:$D,$D1342,Actuals!$B:$B,EOMONTH(DATE(2024,$C1342-3,1),0))
)</f>
        <v>1.0413729806156848</v>
      </c>
      <c r="P1342" s="29">
        <f t="shared" si="120"/>
        <v>353903.3178513762</v>
      </c>
      <c r="Q1342" s="2">
        <f t="shared" si="121"/>
        <v>0.1864046404827914</v>
      </c>
      <c r="R1342" s="29" t="str">
        <f t="shared" si="122"/>
        <v>1 train date (May-Aug)</v>
      </c>
      <c r="S1342" s="29">
        <f t="shared" si="123"/>
        <v>0.93215158223729411</v>
      </c>
      <c r="T1342" s="29">
        <f t="shared" si="124"/>
        <v>303224.4129862971</v>
      </c>
      <c r="U1342" s="2">
        <f t="shared" si="125"/>
        <v>1.6511664424946455E-2</v>
      </c>
    </row>
    <row r="1343" spans="1:21">
      <c r="A1343">
        <v>9692</v>
      </c>
      <c r="B1343" s="1">
        <v>45991</v>
      </c>
      <c r="C1343">
        <v>9</v>
      </c>
      <c r="D1343">
        <v>8</v>
      </c>
      <c r="E1343" t="s">
        <v>7</v>
      </c>
      <c r="F1343" s="3">
        <v>285400.74686250836</v>
      </c>
      <c r="G1343" s="3">
        <v>298299</v>
      </c>
      <c r="H1343">
        <v>2</v>
      </c>
      <c r="I1343" s="3">
        <v>-12898.253137491643</v>
      </c>
      <c r="J1343" s="3">
        <v>12898.253137491643</v>
      </c>
      <c r="K1343" s="2">
        <v>4.3239344206623703E-2</v>
      </c>
      <c r="L1343" s="6">
        <v>-4.3239344206623703E-2</v>
      </c>
      <c r="M1343" t="s">
        <v>38</v>
      </c>
      <c r="N1343">
        <f>SUMIFS(Actuals!$F:$F,Actuals!$A:$A,$A1343,Actuals!$D:$D,$D1343,Actuals!$B:$B,EDATE($B1343,-12))</f>
        <v>339843</v>
      </c>
      <c r="O1343">
        <f>AVERAGE(SUMIFS(Actuals!$F:$F,Actuals!$A:$A,$A1343,Actuals!$D:$D,$D1343,Actuals!$B:$B,EOMONTH(DATE(2025,$C1343-1,1),0))/SUMIFS(Actuals!$F:$F,Actuals!$A:$A,$A1343,Actuals!$D:$D,$D1343,Actuals!$B:$B,EOMONTH(DATE(2024,$C1343-1,1),0)),
 SUMIFS(Actuals!$F:$F,Actuals!$A:$A,$A1343,Actuals!$D:$D,$D1343,Actuals!$B:$B,EOMONTH(DATE(2025,$C1343-2,1),0))/SUMIFS(Actuals!$F:$F,Actuals!$A:$A,$A1343,Actuals!$D:$D,$D1343,Actuals!$B:$B,EOMONTH(DATE(2024,$C1343-2,1),0)),
 SUMIFS(Actuals!$F:$F,Actuals!$A:$A,$A1343,Actuals!$D:$D,$D1343,Actuals!$B:$B,EOMONTH(DATE(2025,$C1343-3,1),0))/SUMIFS(Actuals!$F:$F,Actuals!$A:$A,$A1343,Actuals!$D:$D,$D1343,Actuals!$B:$B,EOMONTH(DATE(2024,$C1343-3,1),0))
)</f>
        <v>0.96106436734933032</v>
      </c>
      <c r="P1343" s="29">
        <f t="shared" si="120"/>
        <v>326610.99779309845</v>
      </c>
      <c r="Q1343" s="2">
        <f t="shared" si="121"/>
        <v>9.4911474034771973E-2</v>
      </c>
      <c r="R1343" s="29" t="str">
        <f t="shared" si="122"/>
        <v>2 Test data (Sep-Nov)</v>
      </c>
      <c r="S1343" s="29">
        <f t="shared" si="123"/>
        <v>0.93215158223729411</v>
      </c>
      <c r="T1343" s="29">
        <f t="shared" si="124"/>
        <v>266036.75775959261</v>
      </c>
      <c r="U1343" s="2">
        <f t="shared" si="125"/>
        <v>0.10815404087981316</v>
      </c>
    </row>
    <row r="1344" spans="1:21">
      <c r="A1344">
        <v>9692</v>
      </c>
      <c r="B1344" s="1">
        <v>45991</v>
      </c>
      <c r="C1344">
        <v>10</v>
      </c>
      <c r="D1344">
        <v>8</v>
      </c>
      <c r="E1344" t="s">
        <v>7</v>
      </c>
      <c r="F1344" s="3">
        <v>255000</v>
      </c>
      <c r="G1344" s="3">
        <v>298299</v>
      </c>
      <c r="H1344">
        <v>1</v>
      </c>
      <c r="I1344" s="3">
        <v>-43299</v>
      </c>
      <c r="J1344" s="3">
        <v>43299</v>
      </c>
      <c r="K1344" s="2">
        <v>0.145153017609848</v>
      </c>
      <c r="L1344" s="6">
        <v>-0.145153017609848</v>
      </c>
      <c r="M1344" t="s">
        <v>38</v>
      </c>
      <c r="N1344">
        <f>SUMIFS(Actuals!$F:$F,Actuals!$A:$A,$A1344,Actuals!$D:$D,$D1344,Actuals!$B:$B,EDATE($B1344,-12))</f>
        <v>339843</v>
      </c>
      <c r="O1344">
        <f>AVERAGE(SUMIFS(Actuals!$F:$F,Actuals!$A:$A,$A1344,Actuals!$D:$D,$D1344,Actuals!$B:$B,EOMONTH(DATE(2025,$C1344-1,1),0))/SUMIFS(Actuals!$F:$F,Actuals!$A:$A,$A1344,Actuals!$D:$D,$D1344,Actuals!$B:$B,EOMONTH(DATE(2024,$C1344-1,1),0)),
 SUMIFS(Actuals!$F:$F,Actuals!$A:$A,$A1344,Actuals!$D:$D,$D1344,Actuals!$B:$B,EOMONTH(DATE(2025,$C1344-2,1),0))/SUMIFS(Actuals!$F:$F,Actuals!$A:$A,$A1344,Actuals!$D:$D,$D1344,Actuals!$B:$B,EOMONTH(DATE(2024,$C1344-2,1),0)),
 SUMIFS(Actuals!$F:$F,Actuals!$A:$A,$A1344,Actuals!$D:$D,$D1344,Actuals!$B:$B,EOMONTH(DATE(2025,$C1344-3,1),0))/SUMIFS(Actuals!$F:$F,Actuals!$A:$A,$A1344,Actuals!$D:$D,$D1344,Actuals!$B:$B,EOMONTH(DATE(2024,$C1344-3,1),0))
)</f>
        <v>0.86472464042448927</v>
      </c>
      <c r="P1344" s="29">
        <f t="shared" si="120"/>
        <v>293870.61597577971</v>
      </c>
      <c r="Q1344" s="2">
        <f t="shared" si="121"/>
        <v>1.4845453803801843E-2</v>
      </c>
      <c r="R1344" s="29" t="str">
        <f t="shared" si="122"/>
        <v>2 Test data (Sep-Nov)</v>
      </c>
      <c r="S1344" s="29">
        <f t="shared" si="123"/>
        <v>0.93215158223729411</v>
      </c>
      <c r="T1344" s="29">
        <f t="shared" si="124"/>
        <v>237698.65347051001</v>
      </c>
      <c r="U1344" s="2">
        <f t="shared" si="125"/>
        <v>0.20315303279424335</v>
      </c>
    </row>
    <row r="1345" spans="1:21">
      <c r="A1345">
        <v>9692</v>
      </c>
      <c r="B1345" s="1">
        <v>45991</v>
      </c>
      <c r="C1345">
        <v>11</v>
      </c>
      <c r="D1345">
        <v>8</v>
      </c>
      <c r="E1345" t="s">
        <v>7</v>
      </c>
      <c r="F1345" s="3">
        <v>270705</v>
      </c>
      <c r="G1345" s="3">
        <v>298299</v>
      </c>
      <c r="H1345">
        <v>0</v>
      </c>
      <c r="I1345" s="3">
        <v>-27594</v>
      </c>
      <c r="J1345" s="3">
        <v>27594</v>
      </c>
      <c r="K1345" s="2">
        <v>9.2504500517936697E-2</v>
      </c>
      <c r="L1345" s="6">
        <v>-9.2504500517936697E-2</v>
      </c>
      <c r="M1345" t="s">
        <v>38</v>
      </c>
      <c r="N1345">
        <f>SUMIFS(Actuals!$F:$F,Actuals!$A:$A,$A1345,Actuals!$D:$D,$D1345,Actuals!$B:$B,EDATE($B1345,-12))</f>
        <v>339843</v>
      </c>
      <c r="O1345">
        <f>AVERAGE(SUMIFS(Actuals!$F:$F,Actuals!$A:$A,$A1345,Actuals!$D:$D,$D1345,Actuals!$B:$B,EOMONTH(DATE(2025,$C1345-1,1),0))/SUMIFS(Actuals!$F:$F,Actuals!$A:$A,$A1345,Actuals!$D:$D,$D1345,Actuals!$B:$B,EOMONTH(DATE(2024,$C1345-1,1),0)),
 SUMIFS(Actuals!$F:$F,Actuals!$A:$A,$A1345,Actuals!$D:$D,$D1345,Actuals!$B:$B,EOMONTH(DATE(2025,$C1345-2,1),0))/SUMIFS(Actuals!$F:$F,Actuals!$A:$A,$A1345,Actuals!$D:$D,$D1345,Actuals!$B:$B,EOMONTH(DATE(2024,$C1345-2,1),0)),
 SUMIFS(Actuals!$F:$F,Actuals!$A:$A,$A1345,Actuals!$D:$D,$D1345,Actuals!$B:$B,EOMONTH(DATE(2025,$C1345-3,1),0))/SUMIFS(Actuals!$F:$F,Actuals!$A:$A,$A1345,Actuals!$D:$D,$D1345,Actuals!$B:$B,EOMONTH(DATE(2024,$C1345-3,1),0))
)</f>
        <v>0.90440903355742697</v>
      </c>
      <c r="P1345" s="29">
        <f t="shared" si="120"/>
        <v>307357.07919125666</v>
      </c>
      <c r="Q1345" s="2">
        <f t="shared" si="121"/>
        <v>3.0365771227046232E-2</v>
      </c>
      <c r="R1345" s="29" t="str">
        <f t="shared" si="122"/>
        <v>2 Test data (Sep-Nov)</v>
      </c>
      <c r="S1345" s="29">
        <f t="shared" si="123"/>
        <v>0.93215158223729411</v>
      </c>
      <c r="T1345" s="29">
        <f t="shared" si="124"/>
        <v>252338.0940695467</v>
      </c>
      <c r="U1345" s="2">
        <f t="shared" si="125"/>
        <v>0.15407663428457119</v>
      </c>
    </row>
    <row r="1346" spans="1:21">
      <c r="A1346">
        <v>9700</v>
      </c>
      <c r="B1346" s="1">
        <v>45808</v>
      </c>
      <c r="C1346">
        <v>5</v>
      </c>
      <c r="D1346">
        <v>8</v>
      </c>
      <c r="E1346" t="s">
        <v>7</v>
      </c>
      <c r="F1346" s="3">
        <v>454299.08999999997</v>
      </c>
      <c r="G1346" s="3">
        <v>458466</v>
      </c>
      <c r="H1346">
        <v>0</v>
      </c>
      <c r="I1346" s="3">
        <v>-4166.9100000000326</v>
      </c>
      <c r="J1346" s="3">
        <v>4166.9100000000326</v>
      </c>
      <c r="K1346" s="2">
        <v>9.0888092028635296E-3</v>
      </c>
      <c r="L1346" s="6">
        <v>-9.0888092028635296E-3</v>
      </c>
      <c r="M1346" t="s">
        <v>40</v>
      </c>
      <c r="N1346">
        <f>SUMIFS(Actuals!$F:$F,Actuals!$A:$A,$A1346,Actuals!$D:$D,$D1346,Actuals!$B:$B,EDATE($B1346,-12))</f>
        <v>479544</v>
      </c>
      <c r="O1346">
        <f>AVERAGE(SUMIFS(Actuals!$F:$F,Actuals!$A:$A,$A1346,Actuals!$D:$D,$D1346,Actuals!$B:$B,EOMONTH(DATE(2025,$C1346-1,1),0))/SUMIFS(Actuals!$F:$F,Actuals!$A:$A,$A1346,Actuals!$D:$D,$D1346,Actuals!$B:$B,EOMONTH(DATE(2024,$C1346-1,1),0)),
 SUMIFS(Actuals!$F:$F,Actuals!$A:$A,$A1346,Actuals!$D:$D,$D1346,Actuals!$B:$B,EOMONTH(DATE(2025,$C1346-2,1),0))/SUMIFS(Actuals!$F:$F,Actuals!$A:$A,$A1346,Actuals!$D:$D,$D1346,Actuals!$B:$B,EOMONTH(DATE(2024,$C1346-2,1),0)),
 SUMIFS(Actuals!$F:$F,Actuals!$A:$A,$A1346,Actuals!$D:$D,$D1346,Actuals!$B:$B,EOMONTH(DATE(2025,$C1346-3,1),0))/SUMIFS(Actuals!$F:$F,Actuals!$A:$A,$A1346,Actuals!$D:$D,$D1346,Actuals!$B:$B,EOMONTH(DATE(2024,$C1346-3,1),0))
)</f>
        <v>1.0566262558926223</v>
      </c>
      <c r="P1346" s="29">
        <f t="shared" ref="P1346:P1409" si="126">N1346*O1346</f>
        <v>506698.78125577164</v>
      </c>
      <c r="Q1346" s="2">
        <f t="shared" ref="Q1346:Q1409" si="127">IFERROR(ABS(P1346-G1346)/ABS(G1346),"")</f>
        <v>0.10520470712282184</v>
      </c>
      <c r="R1346" s="29" t="str">
        <f t="shared" ref="R1346:R1409" si="128">IF(C1346&lt;=8,"1 train date (May-Aug)","2 Test data (Sep-Nov)")</f>
        <v>1 train date (May-Aug)</v>
      </c>
      <c r="S1346" s="29">
        <f t="shared" ref="S1346:S1409" si="129">1/(1+AVERAGEIFS($L:$L,$A:$A,$A1346,$R:$R,"1 train date (May-Aug)"))</f>
        <v>1.0247686841986505</v>
      </c>
      <c r="T1346" s="29">
        <f t="shared" ref="T1346:T1409" si="130">F1346*S1346</f>
        <v>465551.48069194431</v>
      </c>
      <c r="U1346" s="2">
        <f t="shared" ref="U1346:U1409" si="131">IFERROR(ABS(T1346-G1346)/ABS(G1346),"")</f>
        <v>1.5454757150899537E-2</v>
      </c>
    </row>
    <row r="1347" spans="1:21">
      <c r="A1347">
        <v>9700</v>
      </c>
      <c r="B1347" s="1">
        <v>45838</v>
      </c>
      <c r="C1347">
        <v>5</v>
      </c>
      <c r="D1347">
        <v>8</v>
      </c>
      <c r="E1347" t="s">
        <v>7</v>
      </c>
      <c r="F1347" s="3">
        <v>452027.59455000004</v>
      </c>
      <c r="G1347" s="3">
        <v>433170</v>
      </c>
      <c r="H1347">
        <v>1</v>
      </c>
      <c r="I1347" s="3">
        <v>18857.594550000038</v>
      </c>
      <c r="J1347" s="3">
        <v>18857.594550000038</v>
      </c>
      <c r="K1347" s="2">
        <v>4.3533934829281903E-2</v>
      </c>
      <c r="L1347" s="6">
        <v>4.3533934829281903E-2</v>
      </c>
      <c r="M1347" t="s">
        <v>40</v>
      </c>
      <c r="N1347">
        <f>SUMIFS(Actuals!$F:$F,Actuals!$A:$A,$A1347,Actuals!$D:$D,$D1347,Actuals!$B:$B,EDATE($B1347,-12))</f>
        <v>452349</v>
      </c>
      <c r="O1347">
        <f>AVERAGE(SUMIFS(Actuals!$F:$F,Actuals!$A:$A,$A1347,Actuals!$D:$D,$D1347,Actuals!$B:$B,EOMONTH(DATE(2025,$C1347-1,1),0))/SUMIFS(Actuals!$F:$F,Actuals!$A:$A,$A1347,Actuals!$D:$D,$D1347,Actuals!$B:$B,EOMONTH(DATE(2024,$C1347-1,1),0)),
 SUMIFS(Actuals!$F:$F,Actuals!$A:$A,$A1347,Actuals!$D:$D,$D1347,Actuals!$B:$B,EOMONTH(DATE(2025,$C1347-2,1),0))/SUMIFS(Actuals!$F:$F,Actuals!$A:$A,$A1347,Actuals!$D:$D,$D1347,Actuals!$B:$B,EOMONTH(DATE(2024,$C1347-2,1),0)),
 SUMIFS(Actuals!$F:$F,Actuals!$A:$A,$A1347,Actuals!$D:$D,$D1347,Actuals!$B:$B,EOMONTH(DATE(2025,$C1347-3,1),0))/SUMIFS(Actuals!$F:$F,Actuals!$A:$A,$A1347,Actuals!$D:$D,$D1347,Actuals!$B:$B,EOMONTH(DATE(2024,$C1347-3,1),0))
)</f>
        <v>1.0566262558926223</v>
      </c>
      <c r="P1347" s="29">
        <f t="shared" si="126"/>
        <v>477963.83022677177</v>
      </c>
      <c r="Q1347" s="2">
        <f t="shared" si="127"/>
        <v>0.10340935481859724</v>
      </c>
      <c r="R1347" s="29" t="str">
        <f t="shared" si="128"/>
        <v>1 train date (May-Aug)</v>
      </c>
      <c r="S1347" s="29">
        <f t="shared" si="129"/>
        <v>1.0247686841986505</v>
      </c>
      <c r="T1347" s="29">
        <f t="shared" si="130"/>
        <v>463223.72328848462</v>
      </c>
      <c r="U1347" s="2">
        <f t="shared" si="131"/>
        <v>6.93808973116435E-2</v>
      </c>
    </row>
    <row r="1348" spans="1:21">
      <c r="A1348">
        <v>9700</v>
      </c>
      <c r="B1348" s="1">
        <v>45838</v>
      </c>
      <c r="C1348">
        <v>6</v>
      </c>
      <c r="D1348">
        <v>8</v>
      </c>
      <c r="E1348" t="s">
        <v>7</v>
      </c>
      <c r="F1348" s="3">
        <v>453013.65803681372</v>
      </c>
      <c r="G1348" s="3">
        <v>433170</v>
      </c>
      <c r="H1348">
        <v>0</v>
      </c>
      <c r="I1348" s="3">
        <v>19843.658036813722</v>
      </c>
      <c r="J1348" s="3">
        <v>19843.658036813722</v>
      </c>
      <c r="K1348" s="2">
        <v>4.5810323976299701E-2</v>
      </c>
      <c r="L1348" s="6">
        <v>4.5810323976299701E-2</v>
      </c>
      <c r="M1348" t="s">
        <v>40</v>
      </c>
      <c r="N1348">
        <f>SUMIFS(Actuals!$F:$F,Actuals!$A:$A,$A1348,Actuals!$D:$D,$D1348,Actuals!$B:$B,EDATE($B1348,-12))</f>
        <v>452349</v>
      </c>
      <c r="O1348">
        <f>AVERAGE(SUMIFS(Actuals!$F:$F,Actuals!$A:$A,$A1348,Actuals!$D:$D,$D1348,Actuals!$B:$B,EOMONTH(DATE(2025,$C1348-1,1),0))/SUMIFS(Actuals!$F:$F,Actuals!$A:$A,$A1348,Actuals!$D:$D,$D1348,Actuals!$B:$B,EOMONTH(DATE(2024,$C1348-1,1),0)),
 SUMIFS(Actuals!$F:$F,Actuals!$A:$A,$A1348,Actuals!$D:$D,$D1348,Actuals!$B:$B,EOMONTH(DATE(2025,$C1348-2,1),0))/SUMIFS(Actuals!$F:$F,Actuals!$A:$A,$A1348,Actuals!$D:$D,$D1348,Actuals!$B:$B,EOMONTH(DATE(2024,$C1348-2,1),0)),
 SUMIFS(Actuals!$F:$F,Actuals!$A:$A,$A1348,Actuals!$D:$D,$D1348,Actuals!$B:$B,EOMONTH(DATE(2025,$C1348-3,1),0))/SUMIFS(Actuals!$F:$F,Actuals!$A:$A,$A1348,Actuals!$D:$D,$D1348,Actuals!$B:$B,EOMONTH(DATE(2024,$C1348-3,1),0))
)</f>
        <v>1.0328927828345262</v>
      </c>
      <c r="P1348" s="29">
        <f t="shared" si="126"/>
        <v>467228.01742241508</v>
      </c>
      <c r="Q1348" s="2">
        <f t="shared" si="127"/>
        <v>7.8625060420654896E-2</v>
      </c>
      <c r="R1348" s="29" t="str">
        <f t="shared" si="128"/>
        <v>1 train date (May-Aug)</v>
      </c>
      <c r="S1348" s="29">
        <f t="shared" si="129"/>
        <v>1.0247686841986505</v>
      </c>
      <c r="T1348" s="29">
        <f t="shared" si="130"/>
        <v>464234.21027040301</v>
      </c>
      <c r="U1348" s="2">
        <f t="shared" si="131"/>
        <v>7.1713669622556986E-2</v>
      </c>
    </row>
    <row r="1349" spans="1:21">
      <c r="A1349">
        <v>9700</v>
      </c>
      <c r="B1349" s="1">
        <v>45869</v>
      </c>
      <c r="C1349">
        <v>5</v>
      </c>
      <c r="D1349">
        <v>8</v>
      </c>
      <c r="E1349" t="s">
        <v>7</v>
      </c>
      <c r="F1349" s="3">
        <v>449767.45657725004</v>
      </c>
      <c r="G1349" s="3">
        <v>479640</v>
      </c>
      <c r="H1349">
        <v>2</v>
      </c>
      <c r="I1349" s="3">
        <v>-29872.543422749965</v>
      </c>
      <c r="J1349" s="3">
        <v>29872.543422749965</v>
      </c>
      <c r="K1349" s="2">
        <v>6.2281176346322201E-2</v>
      </c>
      <c r="L1349" s="6">
        <v>-6.2281176346322201E-2</v>
      </c>
      <c r="M1349" t="s">
        <v>40</v>
      </c>
      <c r="N1349">
        <f>SUMIFS(Actuals!$F:$F,Actuals!$A:$A,$A1349,Actuals!$D:$D,$D1349,Actuals!$B:$B,EDATE($B1349,-12))</f>
        <v>414408</v>
      </c>
      <c r="O1349">
        <f>AVERAGE(SUMIFS(Actuals!$F:$F,Actuals!$A:$A,$A1349,Actuals!$D:$D,$D1349,Actuals!$B:$B,EOMONTH(DATE(2025,$C1349-1,1),0))/SUMIFS(Actuals!$F:$F,Actuals!$A:$A,$A1349,Actuals!$D:$D,$D1349,Actuals!$B:$B,EOMONTH(DATE(2024,$C1349-1,1),0)),
 SUMIFS(Actuals!$F:$F,Actuals!$A:$A,$A1349,Actuals!$D:$D,$D1349,Actuals!$B:$B,EOMONTH(DATE(2025,$C1349-2,1),0))/SUMIFS(Actuals!$F:$F,Actuals!$A:$A,$A1349,Actuals!$D:$D,$D1349,Actuals!$B:$B,EOMONTH(DATE(2024,$C1349-2,1),0)),
 SUMIFS(Actuals!$F:$F,Actuals!$A:$A,$A1349,Actuals!$D:$D,$D1349,Actuals!$B:$B,EOMONTH(DATE(2025,$C1349-3,1),0))/SUMIFS(Actuals!$F:$F,Actuals!$A:$A,$A1349,Actuals!$D:$D,$D1349,Actuals!$B:$B,EOMONTH(DATE(2024,$C1349-3,1),0))
)</f>
        <v>1.0566262558926223</v>
      </c>
      <c r="P1349" s="29">
        <f t="shared" si="126"/>
        <v>437874.3734519498</v>
      </c>
      <c r="Q1349" s="2">
        <f t="shared" si="127"/>
        <v>8.7077029747415158E-2</v>
      </c>
      <c r="R1349" s="29" t="str">
        <f t="shared" si="128"/>
        <v>1 train date (May-Aug)</v>
      </c>
      <c r="S1349" s="29">
        <f t="shared" si="129"/>
        <v>1.0247686841986505</v>
      </c>
      <c r="T1349" s="29">
        <f t="shared" si="130"/>
        <v>460907.60467204219</v>
      </c>
      <c r="U1349" s="2">
        <f t="shared" si="131"/>
        <v>3.9055114936114195E-2</v>
      </c>
    </row>
    <row r="1350" spans="1:21">
      <c r="A1350">
        <v>9700</v>
      </c>
      <c r="B1350" s="1">
        <v>45869</v>
      </c>
      <c r="C1350">
        <v>6</v>
      </c>
      <c r="D1350">
        <v>8</v>
      </c>
      <c r="E1350" t="s">
        <v>7</v>
      </c>
      <c r="F1350" s="3">
        <v>450735</v>
      </c>
      <c r="G1350" s="3">
        <v>479640</v>
      </c>
      <c r="H1350">
        <v>1</v>
      </c>
      <c r="I1350" s="3">
        <v>-28905</v>
      </c>
      <c r="J1350" s="3">
        <v>28905</v>
      </c>
      <c r="K1350" s="2">
        <v>6.0263947960970697E-2</v>
      </c>
      <c r="L1350" s="6">
        <v>-6.0263947960970697E-2</v>
      </c>
      <c r="M1350" t="s">
        <v>40</v>
      </c>
      <c r="N1350">
        <f>SUMIFS(Actuals!$F:$F,Actuals!$A:$A,$A1350,Actuals!$D:$D,$D1350,Actuals!$B:$B,EDATE($B1350,-12))</f>
        <v>414408</v>
      </c>
      <c r="O1350">
        <f>AVERAGE(SUMIFS(Actuals!$F:$F,Actuals!$A:$A,$A1350,Actuals!$D:$D,$D1350,Actuals!$B:$B,EOMONTH(DATE(2025,$C1350-1,1),0))/SUMIFS(Actuals!$F:$F,Actuals!$A:$A,$A1350,Actuals!$D:$D,$D1350,Actuals!$B:$B,EOMONTH(DATE(2024,$C1350-1,1),0)),
 SUMIFS(Actuals!$F:$F,Actuals!$A:$A,$A1350,Actuals!$D:$D,$D1350,Actuals!$B:$B,EOMONTH(DATE(2025,$C1350-2,1),0))/SUMIFS(Actuals!$F:$F,Actuals!$A:$A,$A1350,Actuals!$D:$D,$D1350,Actuals!$B:$B,EOMONTH(DATE(2024,$C1350-2,1),0)),
 SUMIFS(Actuals!$F:$F,Actuals!$A:$A,$A1350,Actuals!$D:$D,$D1350,Actuals!$B:$B,EOMONTH(DATE(2025,$C1350-3,1),0))/SUMIFS(Actuals!$F:$F,Actuals!$A:$A,$A1350,Actuals!$D:$D,$D1350,Actuals!$B:$B,EOMONTH(DATE(2024,$C1350-3,1),0))
)</f>
        <v>1.0328927828345262</v>
      </c>
      <c r="P1350" s="29">
        <f t="shared" si="126"/>
        <v>428039.03234889032</v>
      </c>
      <c r="Q1350" s="2">
        <f t="shared" si="127"/>
        <v>0.10758270296703711</v>
      </c>
      <c r="R1350" s="29" t="str">
        <f t="shared" si="128"/>
        <v>1 train date (May-Aug)</v>
      </c>
      <c r="S1350" s="29">
        <f t="shared" si="129"/>
        <v>1.0247686841986505</v>
      </c>
      <c r="T1350" s="29">
        <f t="shared" si="130"/>
        <v>461899.11287227873</v>
      </c>
      <c r="U1350" s="2">
        <f t="shared" si="131"/>
        <v>3.6987922457929437E-2</v>
      </c>
    </row>
    <row r="1351" spans="1:21">
      <c r="A1351">
        <v>9700</v>
      </c>
      <c r="B1351" s="1">
        <v>45869</v>
      </c>
      <c r="C1351">
        <v>7</v>
      </c>
      <c r="D1351">
        <v>8</v>
      </c>
      <c r="E1351" t="s">
        <v>7</v>
      </c>
      <c r="F1351" s="3">
        <v>452025.73786940495</v>
      </c>
      <c r="G1351" s="3">
        <v>479640</v>
      </c>
      <c r="H1351">
        <v>0</v>
      </c>
      <c r="I1351" s="3">
        <v>-27614.262130595045</v>
      </c>
      <c r="J1351" s="3">
        <v>27614.262130595045</v>
      </c>
      <c r="K1351" s="2">
        <v>5.7572892441404101E-2</v>
      </c>
      <c r="L1351" s="6">
        <v>-5.7572892441404101E-2</v>
      </c>
      <c r="M1351" t="s">
        <v>40</v>
      </c>
      <c r="N1351">
        <f>SUMIFS(Actuals!$F:$F,Actuals!$A:$A,$A1351,Actuals!$D:$D,$D1351,Actuals!$B:$B,EDATE($B1351,-12))</f>
        <v>414408</v>
      </c>
      <c r="O1351">
        <f>AVERAGE(SUMIFS(Actuals!$F:$F,Actuals!$A:$A,$A1351,Actuals!$D:$D,$D1351,Actuals!$B:$B,EOMONTH(DATE(2025,$C1351-1,1),0))/SUMIFS(Actuals!$F:$F,Actuals!$A:$A,$A1351,Actuals!$D:$D,$D1351,Actuals!$B:$B,EOMONTH(DATE(2024,$C1351-1,1),0)),
 SUMIFS(Actuals!$F:$F,Actuals!$A:$A,$A1351,Actuals!$D:$D,$D1351,Actuals!$B:$B,EOMONTH(DATE(2025,$C1351-2,1),0))/SUMIFS(Actuals!$F:$F,Actuals!$A:$A,$A1351,Actuals!$D:$D,$D1351,Actuals!$B:$B,EOMONTH(DATE(2024,$C1351-2,1),0)),
 SUMIFS(Actuals!$F:$F,Actuals!$A:$A,$A1351,Actuals!$D:$D,$D1351,Actuals!$B:$B,EOMONTH(DATE(2025,$C1351-3,1),0))/SUMIFS(Actuals!$F:$F,Actuals!$A:$A,$A1351,Actuals!$D:$D,$D1351,Actuals!$B:$B,EOMONTH(DATE(2024,$C1351-3,1),0))
)</f>
        <v>1.0151820025774632</v>
      </c>
      <c r="P1351" s="29">
        <f t="shared" si="126"/>
        <v>420699.54332412133</v>
      </c>
      <c r="Q1351" s="2">
        <f t="shared" si="127"/>
        <v>0.12288478166099297</v>
      </c>
      <c r="R1351" s="29" t="str">
        <f t="shared" si="128"/>
        <v>1 train date (May-Aug)</v>
      </c>
      <c r="S1351" s="29">
        <f t="shared" si="129"/>
        <v>1.0247686841986505</v>
      </c>
      <c r="T1351" s="29">
        <f t="shared" si="130"/>
        <v>463221.82062035421</v>
      </c>
      <c r="U1351" s="2">
        <f t="shared" si="131"/>
        <v>3.4230213034037595E-2</v>
      </c>
    </row>
    <row r="1352" spans="1:21">
      <c r="A1352">
        <v>9700</v>
      </c>
      <c r="B1352" s="1">
        <v>45900</v>
      </c>
      <c r="C1352">
        <v>5</v>
      </c>
      <c r="D1352">
        <v>8</v>
      </c>
      <c r="E1352" t="s">
        <v>7</v>
      </c>
      <c r="F1352" s="3">
        <v>447518.61929436377</v>
      </c>
      <c r="G1352" s="3">
        <v>451386</v>
      </c>
      <c r="H1352">
        <v>3</v>
      </c>
      <c r="I1352" s="3">
        <v>-3867.3807056362275</v>
      </c>
      <c r="J1352" s="3">
        <v>3867.3807056362275</v>
      </c>
      <c r="K1352" s="2">
        <v>8.5677905509613204E-3</v>
      </c>
      <c r="L1352" s="6">
        <v>-8.5677905509613204E-3</v>
      </c>
      <c r="M1352" t="s">
        <v>40</v>
      </c>
      <c r="N1352">
        <f>SUMIFS(Actuals!$F:$F,Actuals!$A:$A,$A1352,Actuals!$D:$D,$D1352,Actuals!$B:$B,EDATE($B1352,-12))</f>
        <v>456075</v>
      </c>
      <c r="O1352">
        <f>AVERAGE(SUMIFS(Actuals!$F:$F,Actuals!$A:$A,$A1352,Actuals!$D:$D,$D1352,Actuals!$B:$B,EOMONTH(DATE(2025,$C1352-1,1),0))/SUMIFS(Actuals!$F:$F,Actuals!$A:$A,$A1352,Actuals!$D:$D,$D1352,Actuals!$B:$B,EOMONTH(DATE(2024,$C1352-1,1),0)),
 SUMIFS(Actuals!$F:$F,Actuals!$A:$A,$A1352,Actuals!$D:$D,$D1352,Actuals!$B:$B,EOMONTH(DATE(2025,$C1352-2,1),0))/SUMIFS(Actuals!$F:$F,Actuals!$A:$A,$A1352,Actuals!$D:$D,$D1352,Actuals!$B:$B,EOMONTH(DATE(2024,$C1352-2,1),0)),
 SUMIFS(Actuals!$F:$F,Actuals!$A:$A,$A1352,Actuals!$D:$D,$D1352,Actuals!$B:$B,EOMONTH(DATE(2025,$C1352-3,1),0))/SUMIFS(Actuals!$F:$F,Actuals!$A:$A,$A1352,Actuals!$D:$D,$D1352,Actuals!$B:$B,EOMONTH(DATE(2024,$C1352-3,1),0))
)</f>
        <v>1.0566262558926223</v>
      </c>
      <c r="P1352" s="29">
        <f t="shared" si="126"/>
        <v>481900.81965622772</v>
      </c>
      <c r="Q1352" s="2">
        <f t="shared" si="127"/>
        <v>6.7602494663608792E-2</v>
      </c>
      <c r="R1352" s="29" t="str">
        <f t="shared" si="128"/>
        <v>1 train date (May-Aug)</v>
      </c>
      <c r="S1352" s="29">
        <f t="shared" si="129"/>
        <v>1.0247686841986505</v>
      </c>
      <c r="T1352" s="29">
        <f t="shared" si="130"/>
        <v>458603.066648682</v>
      </c>
      <c r="U1352" s="2">
        <f t="shared" si="131"/>
        <v>1.5988680749252297E-2</v>
      </c>
    </row>
    <row r="1353" spans="1:21">
      <c r="A1353">
        <v>9700</v>
      </c>
      <c r="B1353" s="1">
        <v>45900</v>
      </c>
      <c r="C1353">
        <v>6</v>
      </c>
      <c r="D1353">
        <v>8</v>
      </c>
      <c r="E1353" t="s">
        <v>7</v>
      </c>
      <c r="F1353" s="3">
        <v>448481.32499999995</v>
      </c>
      <c r="G1353" s="3">
        <v>451386</v>
      </c>
      <c r="H1353">
        <v>2</v>
      </c>
      <c r="I1353" s="3">
        <v>-2904.6750000000466</v>
      </c>
      <c r="J1353" s="3">
        <v>2904.6750000000466</v>
      </c>
      <c r="K1353" s="2">
        <v>6.4350134917787599E-3</v>
      </c>
      <c r="L1353" s="6">
        <v>-6.4350134917787599E-3</v>
      </c>
      <c r="M1353" t="s">
        <v>40</v>
      </c>
      <c r="N1353">
        <f>SUMIFS(Actuals!$F:$F,Actuals!$A:$A,$A1353,Actuals!$D:$D,$D1353,Actuals!$B:$B,EDATE($B1353,-12))</f>
        <v>456075</v>
      </c>
      <c r="O1353">
        <f>AVERAGE(SUMIFS(Actuals!$F:$F,Actuals!$A:$A,$A1353,Actuals!$D:$D,$D1353,Actuals!$B:$B,EOMONTH(DATE(2025,$C1353-1,1),0))/SUMIFS(Actuals!$F:$F,Actuals!$A:$A,$A1353,Actuals!$D:$D,$D1353,Actuals!$B:$B,EOMONTH(DATE(2024,$C1353-1,1),0)),
 SUMIFS(Actuals!$F:$F,Actuals!$A:$A,$A1353,Actuals!$D:$D,$D1353,Actuals!$B:$B,EOMONTH(DATE(2025,$C1353-2,1),0))/SUMIFS(Actuals!$F:$F,Actuals!$A:$A,$A1353,Actuals!$D:$D,$D1353,Actuals!$B:$B,EOMONTH(DATE(2024,$C1353-2,1),0)),
 SUMIFS(Actuals!$F:$F,Actuals!$A:$A,$A1353,Actuals!$D:$D,$D1353,Actuals!$B:$B,EOMONTH(DATE(2025,$C1353-3,1),0))/SUMIFS(Actuals!$F:$F,Actuals!$A:$A,$A1353,Actuals!$D:$D,$D1353,Actuals!$B:$B,EOMONTH(DATE(2024,$C1353-3,1),0))
)</f>
        <v>1.0328927828345262</v>
      </c>
      <c r="P1353" s="29">
        <f t="shared" si="126"/>
        <v>471076.57593125658</v>
      </c>
      <c r="Q1353" s="2">
        <f t="shared" si="127"/>
        <v>4.3622478170028706E-2</v>
      </c>
      <c r="R1353" s="29" t="str">
        <f t="shared" si="128"/>
        <v>1 train date (May-Aug)</v>
      </c>
      <c r="S1353" s="29">
        <f t="shared" si="129"/>
        <v>1.0247686841986505</v>
      </c>
      <c r="T1353" s="29">
        <f t="shared" si="130"/>
        <v>459589.61730791733</v>
      </c>
      <c r="U1353" s="2">
        <f t="shared" si="131"/>
        <v>1.8174283889879905E-2</v>
      </c>
    </row>
    <row r="1354" spans="1:21">
      <c r="A1354">
        <v>9700</v>
      </c>
      <c r="B1354" s="1">
        <v>45900</v>
      </c>
      <c r="C1354">
        <v>7</v>
      </c>
      <c r="D1354">
        <v>8</v>
      </c>
      <c r="E1354" t="s">
        <v>7</v>
      </c>
      <c r="F1354" s="3">
        <v>448500</v>
      </c>
      <c r="G1354" s="3">
        <v>451386</v>
      </c>
      <c r="H1354">
        <v>1</v>
      </c>
      <c r="I1354" s="3">
        <v>-2886</v>
      </c>
      <c r="J1354" s="3">
        <v>2886</v>
      </c>
      <c r="K1354" s="2">
        <v>6.3936409193018802E-3</v>
      </c>
      <c r="L1354" s="6">
        <v>-6.3936409193018802E-3</v>
      </c>
      <c r="M1354" t="s">
        <v>40</v>
      </c>
      <c r="N1354">
        <f>SUMIFS(Actuals!$F:$F,Actuals!$A:$A,$A1354,Actuals!$D:$D,$D1354,Actuals!$B:$B,EDATE($B1354,-12))</f>
        <v>456075</v>
      </c>
      <c r="O1354">
        <f>AVERAGE(SUMIFS(Actuals!$F:$F,Actuals!$A:$A,$A1354,Actuals!$D:$D,$D1354,Actuals!$B:$B,EOMONTH(DATE(2025,$C1354-1,1),0))/SUMIFS(Actuals!$F:$F,Actuals!$A:$A,$A1354,Actuals!$D:$D,$D1354,Actuals!$B:$B,EOMONTH(DATE(2024,$C1354-1,1),0)),
 SUMIFS(Actuals!$F:$F,Actuals!$A:$A,$A1354,Actuals!$D:$D,$D1354,Actuals!$B:$B,EOMONTH(DATE(2025,$C1354-2,1),0))/SUMIFS(Actuals!$F:$F,Actuals!$A:$A,$A1354,Actuals!$D:$D,$D1354,Actuals!$B:$B,EOMONTH(DATE(2024,$C1354-2,1),0)),
 SUMIFS(Actuals!$F:$F,Actuals!$A:$A,$A1354,Actuals!$D:$D,$D1354,Actuals!$B:$B,EOMONTH(DATE(2025,$C1354-3,1),0))/SUMIFS(Actuals!$F:$F,Actuals!$A:$A,$A1354,Actuals!$D:$D,$D1354,Actuals!$B:$B,EOMONTH(DATE(2024,$C1354-3,1),0))
)</f>
        <v>1.0151820025774632</v>
      </c>
      <c r="P1354" s="29">
        <f t="shared" si="126"/>
        <v>462999.13182551652</v>
      </c>
      <c r="Q1354" s="2">
        <f t="shared" si="127"/>
        <v>2.5727718240079498E-2</v>
      </c>
      <c r="R1354" s="29" t="str">
        <f t="shared" si="128"/>
        <v>1 train date (May-Aug)</v>
      </c>
      <c r="S1354" s="29">
        <f t="shared" si="129"/>
        <v>1.0247686841986505</v>
      </c>
      <c r="T1354" s="29">
        <f t="shared" si="130"/>
        <v>459608.75486309477</v>
      </c>
      <c r="U1354" s="2">
        <f t="shared" si="131"/>
        <v>1.8216681206538906E-2</v>
      </c>
    </row>
    <row r="1355" spans="1:21">
      <c r="A1355">
        <v>9700</v>
      </c>
      <c r="B1355" s="1">
        <v>45900</v>
      </c>
      <c r="C1355">
        <v>8</v>
      </c>
      <c r="D1355">
        <v>8</v>
      </c>
      <c r="E1355" t="s">
        <v>7</v>
      </c>
      <c r="F1355" s="3">
        <v>456797.4965890749</v>
      </c>
      <c r="G1355" s="3">
        <v>451386</v>
      </c>
      <c r="H1355">
        <v>0</v>
      </c>
      <c r="I1355" s="3">
        <v>5411.4965890749008</v>
      </c>
      <c r="J1355" s="3">
        <v>5411.4965890749008</v>
      </c>
      <c r="K1355" s="2">
        <v>1.1988623016830201E-2</v>
      </c>
      <c r="L1355" s="6">
        <v>1.1988623016830201E-2</v>
      </c>
      <c r="M1355" t="s">
        <v>40</v>
      </c>
      <c r="N1355">
        <f>SUMIFS(Actuals!$F:$F,Actuals!$A:$A,$A1355,Actuals!$D:$D,$D1355,Actuals!$B:$B,EDATE($B1355,-12))</f>
        <v>456075</v>
      </c>
      <c r="O1355">
        <f>AVERAGE(SUMIFS(Actuals!$F:$F,Actuals!$A:$A,$A1355,Actuals!$D:$D,$D1355,Actuals!$B:$B,EOMONTH(DATE(2025,$C1355-1,1),0))/SUMIFS(Actuals!$F:$F,Actuals!$A:$A,$A1355,Actuals!$D:$D,$D1355,Actuals!$B:$B,EOMONTH(DATE(2024,$C1355-1,1),0)),
 SUMIFS(Actuals!$F:$F,Actuals!$A:$A,$A1355,Actuals!$D:$D,$D1355,Actuals!$B:$B,EOMONTH(DATE(2025,$C1355-2,1),0))/SUMIFS(Actuals!$F:$F,Actuals!$A:$A,$A1355,Actuals!$D:$D,$D1355,Actuals!$B:$B,EOMONTH(DATE(2024,$C1355-2,1),0)),
 SUMIFS(Actuals!$F:$F,Actuals!$A:$A,$A1355,Actuals!$D:$D,$D1355,Actuals!$B:$B,EOMONTH(DATE(2025,$C1355-3,1),0))/SUMIFS(Actuals!$F:$F,Actuals!$A:$A,$A1355,Actuals!$D:$D,$D1355,Actuals!$B:$B,EOMONTH(DATE(2024,$C1355-3,1),0))
)</f>
        <v>1.0236857177228165</v>
      </c>
      <c r="P1355" s="29">
        <f t="shared" si="126"/>
        <v>466877.46371043351</v>
      </c>
      <c r="Q1355" s="2">
        <f t="shared" si="127"/>
        <v>3.4319770020411602E-2</v>
      </c>
      <c r="R1355" s="29" t="str">
        <f t="shared" si="128"/>
        <v>1 train date (May-Aug)</v>
      </c>
      <c r="S1355" s="29">
        <f t="shared" si="129"/>
        <v>1.0247686841986505</v>
      </c>
      <c r="T1355" s="29">
        <f t="shared" si="130"/>
        <v>468111.76952482382</v>
      </c>
      <c r="U1355" s="2">
        <f t="shared" si="131"/>
        <v>3.7054249632961181E-2</v>
      </c>
    </row>
    <row r="1356" spans="1:21">
      <c r="A1356">
        <v>9700</v>
      </c>
      <c r="B1356" s="1">
        <v>45930</v>
      </c>
      <c r="C1356">
        <v>5</v>
      </c>
      <c r="D1356">
        <v>8</v>
      </c>
      <c r="E1356" t="s">
        <v>7</v>
      </c>
      <c r="F1356" s="3">
        <v>445281.02619789192</v>
      </c>
      <c r="G1356" s="3">
        <v>424083</v>
      </c>
      <c r="H1356">
        <v>4</v>
      </c>
      <c r="I1356" s="3">
        <v>21198.026197891915</v>
      </c>
      <c r="J1356" s="3">
        <v>21198.026197891915</v>
      </c>
      <c r="K1356" s="2">
        <v>4.9985559897218E-2</v>
      </c>
      <c r="L1356" s="6">
        <v>4.9985559897218E-2</v>
      </c>
      <c r="M1356" t="s">
        <v>40</v>
      </c>
      <c r="N1356">
        <f>SUMIFS(Actuals!$F:$F,Actuals!$A:$A,$A1356,Actuals!$D:$D,$D1356,Actuals!$B:$B,EDATE($B1356,-12))</f>
        <v>418620</v>
      </c>
      <c r="O1356">
        <f>AVERAGE(SUMIFS(Actuals!$F:$F,Actuals!$A:$A,$A1356,Actuals!$D:$D,$D1356,Actuals!$B:$B,EOMONTH(DATE(2025,$C1356-1,1),0))/SUMIFS(Actuals!$F:$F,Actuals!$A:$A,$A1356,Actuals!$D:$D,$D1356,Actuals!$B:$B,EOMONTH(DATE(2024,$C1356-1,1),0)),
 SUMIFS(Actuals!$F:$F,Actuals!$A:$A,$A1356,Actuals!$D:$D,$D1356,Actuals!$B:$B,EOMONTH(DATE(2025,$C1356-2,1),0))/SUMIFS(Actuals!$F:$F,Actuals!$A:$A,$A1356,Actuals!$D:$D,$D1356,Actuals!$B:$B,EOMONTH(DATE(2024,$C1356-2,1),0)),
 SUMIFS(Actuals!$F:$F,Actuals!$A:$A,$A1356,Actuals!$D:$D,$D1356,Actuals!$B:$B,EOMONTH(DATE(2025,$C1356-3,1),0))/SUMIFS(Actuals!$F:$F,Actuals!$A:$A,$A1356,Actuals!$D:$D,$D1356,Actuals!$B:$B,EOMONTH(DATE(2024,$C1356-3,1),0))
)</f>
        <v>1.0566262558926223</v>
      </c>
      <c r="P1356" s="29">
        <f t="shared" si="126"/>
        <v>442324.88324176951</v>
      </c>
      <c r="Q1356" s="2">
        <f t="shared" si="127"/>
        <v>4.3014889165020782E-2</v>
      </c>
      <c r="R1356" s="29" t="str">
        <f t="shared" si="128"/>
        <v>1 train date (May-Aug)</v>
      </c>
      <c r="S1356" s="29">
        <f t="shared" si="129"/>
        <v>1.0247686841986505</v>
      </c>
      <c r="T1356" s="29">
        <f t="shared" si="130"/>
        <v>456310.05131543853</v>
      </c>
      <c r="U1356" s="2">
        <f t="shared" si="131"/>
        <v>7.5992320643455472E-2</v>
      </c>
    </row>
    <row r="1357" spans="1:21">
      <c r="A1357">
        <v>9700</v>
      </c>
      <c r="B1357" s="1">
        <v>45930</v>
      </c>
      <c r="C1357">
        <v>6</v>
      </c>
      <c r="D1357">
        <v>8</v>
      </c>
      <c r="E1357" t="s">
        <v>7</v>
      </c>
      <c r="F1357" s="3">
        <v>446238.91837500001</v>
      </c>
      <c r="G1357" s="3">
        <v>424083</v>
      </c>
      <c r="H1357">
        <v>3</v>
      </c>
      <c r="I1357" s="3">
        <v>22155.918375000008</v>
      </c>
      <c r="J1357" s="3">
        <v>22155.918375000008</v>
      </c>
      <c r="K1357" s="2">
        <v>5.22442974016879E-2</v>
      </c>
      <c r="L1357" s="6">
        <v>5.22442974016879E-2</v>
      </c>
      <c r="M1357" t="s">
        <v>40</v>
      </c>
      <c r="N1357">
        <f>SUMIFS(Actuals!$F:$F,Actuals!$A:$A,$A1357,Actuals!$D:$D,$D1357,Actuals!$B:$B,EDATE($B1357,-12))</f>
        <v>418620</v>
      </c>
      <c r="O1357">
        <f>AVERAGE(SUMIFS(Actuals!$F:$F,Actuals!$A:$A,$A1357,Actuals!$D:$D,$D1357,Actuals!$B:$B,EOMONTH(DATE(2025,$C1357-1,1),0))/SUMIFS(Actuals!$F:$F,Actuals!$A:$A,$A1357,Actuals!$D:$D,$D1357,Actuals!$B:$B,EOMONTH(DATE(2024,$C1357-1,1),0)),
 SUMIFS(Actuals!$F:$F,Actuals!$A:$A,$A1357,Actuals!$D:$D,$D1357,Actuals!$B:$B,EOMONTH(DATE(2025,$C1357-2,1),0))/SUMIFS(Actuals!$F:$F,Actuals!$A:$A,$A1357,Actuals!$D:$D,$D1357,Actuals!$B:$B,EOMONTH(DATE(2024,$C1357-2,1),0)),
 SUMIFS(Actuals!$F:$F,Actuals!$A:$A,$A1357,Actuals!$D:$D,$D1357,Actuals!$B:$B,EOMONTH(DATE(2025,$C1357-3,1),0))/SUMIFS(Actuals!$F:$F,Actuals!$A:$A,$A1357,Actuals!$D:$D,$D1357,Actuals!$B:$B,EOMONTH(DATE(2024,$C1357-3,1),0))
)</f>
        <v>1.0328927828345262</v>
      </c>
      <c r="P1357" s="29">
        <f t="shared" si="126"/>
        <v>432389.57675018936</v>
      </c>
      <c r="Q1357" s="2">
        <f t="shared" si="127"/>
        <v>1.9587148624654507E-2</v>
      </c>
      <c r="R1357" s="29" t="str">
        <f t="shared" si="128"/>
        <v>1 train date (May-Aug)</v>
      </c>
      <c r="S1357" s="29">
        <f t="shared" si="129"/>
        <v>1.0247686841986505</v>
      </c>
      <c r="T1357" s="29">
        <f t="shared" si="130"/>
        <v>457291.66922137776</v>
      </c>
      <c r="U1357" s="2">
        <f t="shared" si="131"/>
        <v>7.8307004103861169E-2</v>
      </c>
    </row>
    <row r="1358" spans="1:21">
      <c r="A1358">
        <v>9700</v>
      </c>
      <c r="B1358" s="1">
        <v>45930</v>
      </c>
      <c r="C1358">
        <v>7</v>
      </c>
      <c r="D1358">
        <v>8</v>
      </c>
      <c r="E1358" t="s">
        <v>7</v>
      </c>
      <c r="F1358" s="3">
        <v>447154.5</v>
      </c>
      <c r="G1358" s="3">
        <v>424083</v>
      </c>
      <c r="H1358">
        <v>2</v>
      </c>
      <c r="I1358" s="3">
        <v>23071.5</v>
      </c>
      <c r="J1358" s="3">
        <v>23071.5</v>
      </c>
      <c r="K1358" s="2">
        <v>5.4403265398518703E-2</v>
      </c>
      <c r="L1358" s="6">
        <v>5.4403265398518703E-2</v>
      </c>
      <c r="M1358" t="s">
        <v>40</v>
      </c>
      <c r="N1358">
        <f>SUMIFS(Actuals!$F:$F,Actuals!$A:$A,$A1358,Actuals!$D:$D,$D1358,Actuals!$B:$B,EDATE($B1358,-12))</f>
        <v>418620</v>
      </c>
      <c r="O1358">
        <f>AVERAGE(SUMIFS(Actuals!$F:$F,Actuals!$A:$A,$A1358,Actuals!$D:$D,$D1358,Actuals!$B:$B,EOMONTH(DATE(2025,$C1358-1,1),0))/SUMIFS(Actuals!$F:$F,Actuals!$A:$A,$A1358,Actuals!$D:$D,$D1358,Actuals!$B:$B,EOMONTH(DATE(2024,$C1358-1,1),0)),
 SUMIFS(Actuals!$F:$F,Actuals!$A:$A,$A1358,Actuals!$D:$D,$D1358,Actuals!$B:$B,EOMONTH(DATE(2025,$C1358-2,1),0))/SUMIFS(Actuals!$F:$F,Actuals!$A:$A,$A1358,Actuals!$D:$D,$D1358,Actuals!$B:$B,EOMONTH(DATE(2024,$C1358-2,1),0)),
 SUMIFS(Actuals!$F:$F,Actuals!$A:$A,$A1358,Actuals!$D:$D,$D1358,Actuals!$B:$B,EOMONTH(DATE(2025,$C1358-3,1),0))/SUMIFS(Actuals!$F:$F,Actuals!$A:$A,$A1358,Actuals!$D:$D,$D1358,Actuals!$B:$B,EOMONTH(DATE(2024,$C1358-3,1),0))
)</f>
        <v>1.0151820025774632</v>
      </c>
      <c r="P1358" s="29">
        <f t="shared" si="126"/>
        <v>424975.4899189776</v>
      </c>
      <c r="Q1358" s="2">
        <f t="shared" si="127"/>
        <v>2.1045170850460975E-3</v>
      </c>
      <c r="R1358" s="29" t="str">
        <f t="shared" si="128"/>
        <v>1 train date (May-Aug)</v>
      </c>
      <c r="S1358" s="29">
        <f t="shared" si="129"/>
        <v>1.0247686841986505</v>
      </c>
      <c r="T1358" s="29">
        <f t="shared" si="130"/>
        <v>458229.9285985055</v>
      </c>
      <c r="U1358" s="2">
        <f t="shared" si="131"/>
        <v>8.0519446897200558E-2</v>
      </c>
    </row>
    <row r="1359" spans="1:21">
      <c r="A1359">
        <v>9700</v>
      </c>
      <c r="B1359" s="1">
        <v>45930</v>
      </c>
      <c r="C1359">
        <v>8</v>
      </c>
      <c r="D1359">
        <v>8</v>
      </c>
      <c r="E1359" t="s">
        <v>7</v>
      </c>
      <c r="F1359" s="3">
        <v>458227.64384911198</v>
      </c>
      <c r="G1359" s="3">
        <v>424083</v>
      </c>
      <c r="H1359">
        <v>1</v>
      </c>
      <c r="I1359" s="3">
        <v>34144.643849111977</v>
      </c>
      <c r="J1359" s="3">
        <v>34144.643849111977</v>
      </c>
      <c r="K1359" s="2">
        <v>8.0514059391939702E-2</v>
      </c>
      <c r="L1359" s="6">
        <v>8.0514059391939702E-2</v>
      </c>
      <c r="M1359" t="s">
        <v>40</v>
      </c>
      <c r="N1359">
        <f>SUMIFS(Actuals!$F:$F,Actuals!$A:$A,$A1359,Actuals!$D:$D,$D1359,Actuals!$B:$B,EDATE($B1359,-12))</f>
        <v>418620</v>
      </c>
      <c r="O1359">
        <f>AVERAGE(SUMIFS(Actuals!$F:$F,Actuals!$A:$A,$A1359,Actuals!$D:$D,$D1359,Actuals!$B:$B,EOMONTH(DATE(2025,$C1359-1,1),0))/SUMIFS(Actuals!$F:$F,Actuals!$A:$A,$A1359,Actuals!$D:$D,$D1359,Actuals!$B:$B,EOMONTH(DATE(2024,$C1359-1,1),0)),
 SUMIFS(Actuals!$F:$F,Actuals!$A:$A,$A1359,Actuals!$D:$D,$D1359,Actuals!$B:$B,EOMONTH(DATE(2025,$C1359-2,1),0))/SUMIFS(Actuals!$F:$F,Actuals!$A:$A,$A1359,Actuals!$D:$D,$D1359,Actuals!$B:$B,EOMONTH(DATE(2024,$C1359-2,1),0)),
 SUMIFS(Actuals!$F:$F,Actuals!$A:$A,$A1359,Actuals!$D:$D,$D1359,Actuals!$B:$B,EOMONTH(DATE(2025,$C1359-3,1),0))/SUMIFS(Actuals!$F:$F,Actuals!$A:$A,$A1359,Actuals!$D:$D,$D1359,Actuals!$B:$B,EOMONTH(DATE(2024,$C1359-3,1),0))
)</f>
        <v>1.0236857177228165</v>
      </c>
      <c r="P1359" s="29">
        <f t="shared" si="126"/>
        <v>428535.31515312544</v>
      </c>
      <c r="Q1359" s="2">
        <f t="shared" si="127"/>
        <v>1.0498688117952007E-2</v>
      </c>
      <c r="R1359" s="29" t="str">
        <f t="shared" si="128"/>
        <v>1 train date (May-Aug)</v>
      </c>
      <c r="S1359" s="29">
        <f t="shared" si="129"/>
        <v>1.0247686841986505</v>
      </c>
      <c r="T1359" s="29">
        <f t="shared" si="130"/>
        <v>469577.33965070231</v>
      </c>
      <c r="U1359" s="2">
        <f t="shared" si="131"/>
        <v>0.10727697090122054</v>
      </c>
    </row>
    <row r="1360" spans="1:21">
      <c r="A1360">
        <v>9700</v>
      </c>
      <c r="B1360" s="1">
        <v>45930</v>
      </c>
      <c r="C1360">
        <v>9</v>
      </c>
      <c r="D1360">
        <v>8</v>
      </c>
      <c r="E1360" t="s">
        <v>7</v>
      </c>
      <c r="F1360" s="3">
        <v>457542.56757352198</v>
      </c>
      <c r="G1360" s="3">
        <v>424083</v>
      </c>
      <c r="H1360">
        <v>0</v>
      </c>
      <c r="I1360" s="3">
        <v>33459.567573521985</v>
      </c>
      <c r="J1360" s="3">
        <v>33459.567573521985</v>
      </c>
      <c r="K1360" s="2">
        <v>7.8898629686929206E-2</v>
      </c>
      <c r="L1360" s="6">
        <v>7.8898629686929206E-2</v>
      </c>
      <c r="M1360" t="s">
        <v>40</v>
      </c>
      <c r="N1360">
        <f>SUMIFS(Actuals!$F:$F,Actuals!$A:$A,$A1360,Actuals!$D:$D,$D1360,Actuals!$B:$B,EDATE($B1360,-12))</f>
        <v>418620</v>
      </c>
      <c r="O1360">
        <f>AVERAGE(SUMIFS(Actuals!$F:$F,Actuals!$A:$A,$A1360,Actuals!$D:$D,$D1360,Actuals!$B:$B,EOMONTH(DATE(2025,$C1360-1,1),0))/SUMIFS(Actuals!$F:$F,Actuals!$A:$A,$A1360,Actuals!$D:$D,$D1360,Actuals!$B:$B,EOMONTH(DATE(2024,$C1360-1,1),0)),
 SUMIFS(Actuals!$F:$F,Actuals!$A:$A,$A1360,Actuals!$D:$D,$D1360,Actuals!$B:$B,EOMONTH(DATE(2025,$C1360-2,1),0))/SUMIFS(Actuals!$F:$F,Actuals!$A:$A,$A1360,Actuals!$D:$D,$D1360,Actuals!$B:$B,EOMONTH(DATE(2024,$C1360-2,1),0)),
 SUMIFS(Actuals!$F:$F,Actuals!$A:$A,$A1360,Actuals!$D:$D,$D1360,Actuals!$B:$B,EOMONTH(DATE(2025,$C1360-3,1),0))/SUMIFS(Actuals!$F:$F,Actuals!$A:$A,$A1360,Actuals!$D:$D,$D1360,Actuals!$B:$B,EOMONTH(DATE(2024,$C1360-3,1),0))
)</f>
        <v>1.0349100686542609</v>
      </c>
      <c r="P1360" s="29">
        <f t="shared" si="126"/>
        <v>433234.05294004671</v>
      </c>
      <c r="Q1360" s="2">
        <f t="shared" si="127"/>
        <v>2.157844794544159E-2</v>
      </c>
      <c r="R1360" s="29" t="str">
        <f t="shared" si="128"/>
        <v>2 Test data (Sep-Nov)</v>
      </c>
      <c r="S1360" s="29">
        <f t="shared" si="129"/>
        <v>1.0247686841986505</v>
      </c>
      <c r="T1360" s="29">
        <f t="shared" si="130"/>
        <v>468875.29493719025</v>
      </c>
      <c r="U1360" s="2">
        <f t="shared" si="131"/>
        <v>0.10562152912800148</v>
      </c>
    </row>
    <row r="1361" spans="1:21">
      <c r="A1361">
        <v>9700</v>
      </c>
      <c r="B1361" s="1">
        <v>45961</v>
      </c>
      <c r="C1361">
        <v>5</v>
      </c>
      <c r="D1361">
        <v>8</v>
      </c>
      <c r="E1361" t="s">
        <v>7</v>
      </c>
      <c r="F1361" s="3">
        <v>443054.62106690247</v>
      </c>
      <c r="G1361" s="3">
        <v>475989</v>
      </c>
      <c r="H1361">
        <v>5</v>
      </c>
      <c r="I1361" s="3">
        <v>-32934.378933097527</v>
      </c>
      <c r="J1361" s="3">
        <v>32934.378933097527</v>
      </c>
      <c r="K1361" s="2">
        <v>6.9191470670745603E-2</v>
      </c>
      <c r="L1361" s="6">
        <v>-6.9191470670745603E-2</v>
      </c>
      <c r="M1361" t="s">
        <v>40</v>
      </c>
      <c r="N1361">
        <f>SUMIFS(Actuals!$F:$F,Actuals!$A:$A,$A1361,Actuals!$D:$D,$D1361,Actuals!$B:$B,EDATE($B1361,-12))</f>
        <v>441702</v>
      </c>
      <c r="O1361">
        <f>AVERAGE(SUMIFS(Actuals!$F:$F,Actuals!$A:$A,$A1361,Actuals!$D:$D,$D1361,Actuals!$B:$B,EOMONTH(DATE(2025,$C1361-1,1),0))/SUMIFS(Actuals!$F:$F,Actuals!$A:$A,$A1361,Actuals!$D:$D,$D1361,Actuals!$B:$B,EOMONTH(DATE(2024,$C1361-1,1),0)),
 SUMIFS(Actuals!$F:$F,Actuals!$A:$A,$A1361,Actuals!$D:$D,$D1361,Actuals!$B:$B,EOMONTH(DATE(2025,$C1361-2,1),0))/SUMIFS(Actuals!$F:$F,Actuals!$A:$A,$A1361,Actuals!$D:$D,$D1361,Actuals!$B:$B,EOMONTH(DATE(2024,$C1361-2,1),0)),
 SUMIFS(Actuals!$F:$F,Actuals!$A:$A,$A1361,Actuals!$D:$D,$D1361,Actuals!$B:$B,EOMONTH(DATE(2025,$C1361-3,1),0))/SUMIFS(Actuals!$F:$F,Actuals!$A:$A,$A1361,Actuals!$D:$D,$D1361,Actuals!$B:$B,EOMONTH(DATE(2024,$C1361-3,1),0))
)</f>
        <v>1.0566262558926223</v>
      </c>
      <c r="P1361" s="29">
        <f t="shared" si="126"/>
        <v>466713.93048028304</v>
      </c>
      <c r="Q1361" s="2">
        <f t="shared" si="127"/>
        <v>1.9485890471664168E-2</v>
      </c>
      <c r="R1361" s="29" t="str">
        <f t="shared" si="128"/>
        <v>1 train date (May-Aug)</v>
      </c>
      <c r="S1361" s="29">
        <f t="shared" si="129"/>
        <v>1.0247686841986505</v>
      </c>
      <c r="T1361" s="29">
        <f t="shared" si="130"/>
        <v>454028.50105886138</v>
      </c>
      <c r="U1361" s="2">
        <f t="shared" si="131"/>
        <v>4.613656815837891E-2</v>
      </c>
    </row>
    <row r="1362" spans="1:21">
      <c r="A1362">
        <v>9700</v>
      </c>
      <c r="B1362" s="1">
        <v>45961</v>
      </c>
      <c r="C1362">
        <v>6</v>
      </c>
      <c r="D1362">
        <v>8</v>
      </c>
      <c r="E1362" t="s">
        <v>7</v>
      </c>
      <c r="F1362" s="3">
        <v>445346.44053825003</v>
      </c>
      <c r="G1362" s="3">
        <v>475989</v>
      </c>
      <c r="H1362">
        <v>4</v>
      </c>
      <c r="I1362" s="3">
        <v>-30642.559461749974</v>
      </c>
      <c r="J1362" s="3">
        <v>30642.559461749974</v>
      </c>
      <c r="K1362" s="2">
        <v>6.4376612614472098E-2</v>
      </c>
      <c r="L1362" s="6">
        <v>-6.4376612614472098E-2</v>
      </c>
      <c r="M1362" t="s">
        <v>40</v>
      </c>
      <c r="N1362">
        <f>SUMIFS(Actuals!$F:$F,Actuals!$A:$A,$A1362,Actuals!$D:$D,$D1362,Actuals!$B:$B,EDATE($B1362,-12))</f>
        <v>441702</v>
      </c>
      <c r="O1362">
        <f>AVERAGE(SUMIFS(Actuals!$F:$F,Actuals!$A:$A,$A1362,Actuals!$D:$D,$D1362,Actuals!$B:$B,EOMONTH(DATE(2025,$C1362-1,1),0))/SUMIFS(Actuals!$F:$F,Actuals!$A:$A,$A1362,Actuals!$D:$D,$D1362,Actuals!$B:$B,EOMONTH(DATE(2024,$C1362-1,1),0)),
 SUMIFS(Actuals!$F:$F,Actuals!$A:$A,$A1362,Actuals!$D:$D,$D1362,Actuals!$B:$B,EOMONTH(DATE(2025,$C1362-2,1),0))/SUMIFS(Actuals!$F:$F,Actuals!$A:$A,$A1362,Actuals!$D:$D,$D1362,Actuals!$B:$B,EOMONTH(DATE(2024,$C1362-2,1),0)),
 SUMIFS(Actuals!$F:$F,Actuals!$A:$A,$A1362,Actuals!$D:$D,$D1362,Actuals!$B:$B,EOMONTH(DATE(2025,$C1362-3,1),0))/SUMIFS(Actuals!$F:$F,Actuals!$A:$A,$A1362,Actuals!$D:$D,$D1362,Actuals!$B:$B,EOMONTH(DATE(2024,$C1362-3,1),0))
)</f>
        <v>1.0328927828345262</v>
      </c>
      <c r="P1362" s="29">
        <f t="shared" si="126"/>
        <v>456230.80796357593</v>
      </c>
      <c r="Q1362" s="2">
        <f t="shared" si="127"/>
        <v>4.1509766058509895E-2</v>
      </c>
      <c r="R1362" s="29" t="str">
        <f t="shared" si="128"/>
        <v>1 train date (May-Aug)</v>
      </c>
      <c r="S1362" s="29">
        <f t="shared" si="129"/>
        <v>1.0247686841986505</v>
      </c>
      <c r="T1362" s="29">
        <f t="shared" si="130"/>
        <v>456377.08588293503</v>
      </c>
      <c r="U1362" s="2">
        <f t="shared" si="131"/>
        <v>4.1202452403448331E-2</v>
      </c>
    </row>
    <row r="1363" spans="1:21">
      <c r="A1363">
        <v>9700</v>
      </c>
      <c r="B1363" s="1">
        <v>45961</v>
      </c>
      <c r="C1363">
        <v>7</v>
      </c>
      <c r="D1363">
        <v>8</v>
      </c>
      <c r="E1363" t="s">
        <v>7</v>
      </c>
      <c r="F1363" s="3">
        <v>445813.03649999999</v>
      </c>
      <c r="G1363" s="3">
        <v>475989</v>
      </c>
      <c r="H1363">
        <v>3</v>
      </c>
      <c r="I1363" s="3">
        <v>-30175.963500000013</v>
      </c>
      <c r="J1363" s="3">
        <v>30175.963500000013</v>
      </c>
      <c r="K1363" s="2">
        <v>6.3396346344138196E-2</v>
      </c>
      <c r="L1363" s="6">
        <v>-6.3396346344138196E-2</v>
      </c>
      <c r="M1363" t="s">
        <v>40</v>
      </c>
      <c r="N1363">
        <f>SUMIFS(Actuals!$F:$F,Actuals!$A:$A,$A1363,Actuals!$D:$D,$D1363,Actuals!$B:$B,EDATE($B1363,-12))</f>
        <v>441702</v>
      </c>
      <c r="O1363">
        <f>AVERAGE(SUMIFS(Actuals!$F:$F,Actuals!$A:$A,$A1363,Actuals!$D:$D,$D1363,Actuals!$B:$B,EOMONTH(DATE(2025,$C1363-1,1),0))/SUMIFS(Actuals!$F:$F,Actuals!$A:$A,$A1363,Actuals!$D:$D,$D1363,Actuals!$B:$B,EOMONTH(DATE(2024,$C1363-1,1),0)),
 SUMIFS(Actuals!$F:$F,Actuals!$A:$A,$A1363,Actuals!$D:$D,$D1363,Actuals!$B:$B,EOMONTH(DATE(2025,$C1363-2,1),0))/SUMIFS(Actuals!$F:$F,Actuals!$A:$A,$A1363,Actuals!$D:$D,$D1363,Actuals!$B:$B,EOMONTH(DATE(2024,$C1363-2,1),0)),
 SUMIFS(Actuals!$F:$F,Actuals!$A:$A,$A1363,Actuals!$D:$D,$D1363,Actuals!$B:$B,EOMONTH(DATE(2025,$C1363-3,1),0))/SUMIFS(Actuals!$F:$F,Actuals!$A:$A,$A1363,Actuals!$D:$D,$D1363,Actuals!$B:$B,EOMONTH(DATE(2024,$C1363-3,1),0))
)</f>
        <v>1.0151820025774632</v>
      </c>
      <c r="P1363" s="29">
        <f t="shared" si="126"/>
        <v>448407.92090247065</v>
      </c>
      <c r="Q1363" s="2">
        <f t="shared" si="127"/>
        <v>5.7944782542305284E-2</v>
      </c>
      <c r="R1363" s="29" t="str">
        <f t="shared" si="128"/>
        <v>1 train date (May-Aug)</v>
      </c>
      <c r="S1363" s="29">
        <f t="shared" si="129"/>
        <v>1.0247686841986505</v>
      </c>
      <c r="T1363" s="29">
        <f t="shared" si="130"/>
        <v>456855.23881270993</v>
      </c>
      <c r="U1363" s="2">
        <f t="shared" si="131"/>
        <v>4.019790622743398E-2</v>
      </c>
    </row>
    <row r="1364" spans="1:21">
      <c r="A1364">
        <v>9700</v>
      </c>
      <c r="B1364" s="1">
        <v>45961</v>
      </c>
      <c r="C1364">
        <v>8</v>
      </c>
      <c r="D1364">
        <v>8</v>
      </c>
      <c r="E1364" t="s">
        <v>7</v>
      </c>
      <c r="F1364" s="3">
        <v>459753.13425981824</v>
      </c>
      <c r="G1364" s="3">
        <v>475989</v>
      </c>
      <c r="H1364">
        <v>2</v>
      </c>
      <c r="I1364" s="3">
        <v>-16235.865740181762</v>
      </c>
      <c r="J1364" s="3">
        <v>16235.865740181762</v>
      </c>
      <c r="K1364" s="2">
        <v>3.4109749889559997E-2</v>
      </c>
      <c r="L1364" s="6">
        <v>-3.4109749889559997E-2</v>
      </c>
      <c r="M1364" t="s">
        <v>40</v>
      </c>
      <c r="N1364">
        <f>SUMIFS(Actuals!$F:$F,Actuals!$A:$A,$A1364,Actuals!$D:$D,$D1364,Actuals!$B:$B,EDATE($B1364,-12))</f>
        <v>441702</v>
      </c>
      <c r="O1364">
        <f>AVERAGE(SUMIFS(Actuals!$F:$F,Actuals!$A:$A,$A1364,Actuals!$D:$D,$D1364,Actuals!$B:$B,EOMONTH(DATE(2025,$C1364-1,1),0))/SUMIFS(Actuals!$F:$F,Actuals!$A:$A,$A1364,Actuals!$D:$D,$D1364,Actuals!$B:$B,EOMONTH(DATE(2024,$C1364-1,1),0)),
 SUMIFS(Actuals!$F:$F,Actuals!$A:$A,$A1364,Actuals!$D:$D,$D1364,Actuals!$B:$B,EOMONTH(DATE(2025,$C1364-2,1),0))/SUMIFS(Actuals!$F:$F,Actuals!$A:$A,$A1364,Actuals!$D:$D,$D1364,Actuals!$B:$B,EOMONTH(DATE(2024,$C1364-2,1),0)),
 SUMIFS(Actuals!$F:$F,Actuals!$A:$A,$A1364,Actuals!$D:$D,$D1364,Actuals!$B:$B,EOMONTH(DATE(2025,$C1364-3,1),0))/SUMIFS(Actuals!$F:$F,Actuals!$A:$A,$A1364,Actuals!$D:$D,$D1364,Actuals!$B:$B,EOMONTH(DATE(2024,$C1364-3,1),0))
)</f>
        <v>1.0236857177228165</v>
      </c>
      <c r="P1364" s="29">
        <f t="shared" si="126"/>
        <v>452164.02888960351</v>
      </c>
      <c r="Q1364" s="2">
        <f t="shared" si="127"/>
        <v>5.005361701719261E-2</v>
      </c>
      <c r="R1364" s="29" t="str">
        <f t="shared" si="128"/>
        <v>1 train date (May-Aug)</v>
      </c>
      <c r="S1364" s="29">
        <f t="shared" si="129"/>
        <v>1.0247686841986505</v>
      </c>
      <c r="T1364" s="29">
        <f t="shared" si="130"/>
        <v>471140.61445163947</v>
      </c>
      <c r="U1364" s="2">
        <f t="shared" si="131"/>
        <v>1.0185919314018873E-2</v>
      </c>
    </row>
    <row r="1365" spans="1:21">
      <c r="A1365">
        <v>9700</v>
      </c>
      <c r="B1365" s="1">
        <v>45961</v>
      </c>
      <c r="C1365">
        <v>9</v>
      </c>
      <c r="D1365">
        <v>8</v>
      </c>
      <c r="E1365" t="s">
        <v>7</v>
      </c>
      <c r="F1365" s="3">
        <v>459049.26571731741</v>
      </c>
      <c r="G1365" s="3">
        <v>475989</v>
      </c>
      <c r="H1365">
        <v>1</v>
      </c>
      <c r="I1365" s="3">
        <v>-16939.734282682592</v>
      </c>
      <c r="J1365" s="3">
        <v>16939.734282682592</v>
      </c>
      <c r="K1365" s="2">
        <v>3.5588499487766698E-2</v>
      </c>
      <c r="L1365" s="6">
        <v>-3.5588499487766698E-2</v>
      </c>
      <c r="M1365" t="s">
        <v>40</v>
      </c>
      <c r="N1365">
        <f>SUMIFS(Actuals!$F:$F,Actuals!$A:$A,$A1365,Actuals!$D:$D,$D1365,Actuals!$B:$B,EDATE($B1365,-12))</f>
        <v>441702</v>
      </c>
      <c r="O1365">
        <f>AVERAGE(SUMIFS(Actuals!$F:$F,Actuals!$A:$A,$A1365,Actuals!$D:$D,$D1365,Actuals!$B:$B,EOMONTH(DATE(2025,$C1365-1,1),0))/SUMIFS(Actuals!$F:$F,Actuals!$A:$A,$A1365,Actuals!$D:$D,$D1365,Actuals!$B:$B,EOMONTH(DATE(2024,$C1365-1,1),0)),
 SUMIFS(Actuals!$F:$F,Actuals!$A:$A,$A1365,Actuals!$D:$D,$D1365,Actuals!$B:$B,EOMONTH(DATE(2025,$C1365-2,1),0))/SUMIFS(Actuals!$F:$F,Actuals!$A:$A,$A1365,Actuals!$D:$D,$D1365,Actuals!$B:$B,EOMONTH(DATE(2024,$C1365-2,1),0)),
 SUMIFS(Actuals!$F:$F,Actuals!$A:$A,$A1365,Actuals!$D:$D,$D1365,Actuals!$B:$B,EOMONTH(DATE(2025,$C1365-3,1),0))/SUMIFS(Actuals!$F:$F,Actuals!$A:$A,$A1365,Actuals!$D:$D,$D1365,Actuals!$B:$B,EOMONTH(DATE(2024,$C1365-3,1),0))
)</f>
        <v>1.0349100686542609</v>
      </c>
      <c r="P1365" s="29">
        <f t="shared" si="126"/>
        <v>457121.84714472439</v>
      </c>
      <c r="Q1365" s="2">
        <f t="shared" si="127"/>
        <v>3.9637791745766406E-2</v>
      </c>
      <c r="R1365" s="29" t="str">
        <f t="shared" si="128"/>
        <v>2 Test data (Sep-Nov)</v>
      </c>
      <c r="S1365" s="29">
        <f t="shared" si="129"/>
        <v>1.0247686841986505</v>
      </c>
      <c r="T1365" s="29">
        <f t="shared" si="130"/>
        <v>470419.31201149203</v>
      </c>
      <c r="U1365" s="2">
        <f t="shared" si="131"/>
        <v>1.170129559403257E-2</v>
      </c>
    </row>
    <row r="1366" spans="1:21">
      <c r="A1366">
        <v>9700</v>
      </c>
      <c r="B1366" s="1">
        <v>45961</v>
      </c>
      <c r="C1366">
        <v>10</v>
      </c>
      <c r="D1366">
        <v>8</v>
      </c>
      <c r="E1366" t="s">
        <v>7</v>
      </c>
      <c r="F1366" s="3">
        <v>459847.62295162561</v>
      </c>
      <c r="G1366" s="3">
        <v>475989</v>
      </c>
      <c r="H1366">
        <v>0</v>
      </c>
      <c r="I1366" s="3">
        <v>-16141.377048374387</v>
      </c>
      <c r="J1366" s="3">
        <v>16141.377048374387</v>
      </c>
      <c r="K1366" s="2">
        <v>3.3911239647080899E-2</v>
      </c>
      <c r="L1366" s="6">
        <v>-3.3911239647080899E-2</v>
      </c>
      <c r="M1366" t="s">
        <v>40</v>
      </c>
      <c r="N1366">
        <f>SUMIFS(Actuals!$F:$F,Actuals!$A:$A,$A1366,Actuals!$D:$D,$D1366,Actuals!$B:$B,EDATE($B1366,-12))</f>
        <v>441702</v>
      </c>
      <c r="O1366">
        <f>AVERAGE(SUMIFS(Actuals!$F:$F,Actuals!$A:$A,$A1366,Actuals!$D:$D,$D1366,Actuals!$B:$B,EOMONTH(DATE(2025,$C1366-1,1),0))/SUMIFS(Actuals!$F:$F,Actuals!$A:$A,$A1366,Actuals!$D:$D,$D1366,Actuals!$B:$B,EOMONTH(DATE(2024,$C1366-1,1),0)),
 SUMIFS(Actuals!$F:$F,Actuals!$A:$A,$A1366,Actuals!$D:$D,$D1366,Actuals!$B:$B,EOMONTH(DATE(2025,$C1366-2,1),0))/SUMIFS(Actuals!$F:$F,Actuals!$A:$A,$A1366,Actuals!$D:$D,$D1366,Actuals!$B:$B,EOMONTH(DATE(2024,$C1366-2,1),0)),
 SUMIFS(Actuals!$F:$F,Actuals!$A:$A,$A1366,Actuals!$D:$D,$D1366,Actuals!$B:$B,EOMONTH(DATE(2025,$C1366-3,1),0))/SUMIFS(Actuals!$F:$F,Actuals!$A:$A,$A1366,Actuals!$D:$D,$D1366,Actuals!$B:$B,EOMONTH(DATE(2024,$C1366-3,1),0))
)</f>
        <v>1.0533929687860522</v>
      </c>
      <c r="P1366" s="29">
        <f t="shared" si="126"/>
        <v>465285.7810987368</v>
      </c>
      <c r="Q1366" s="2">
        <f t="shared" si="127"/>
        <v>2.2486273635027702E-2</v>
      </c>
      <c r="R1366" s="29" t="str">
        <f t="shared" si="128"/>
        <v>2 Test data (Sep-Nov)</v>
      </c>
      <c r="S1366" s="29">
        <f t="shared" si="129"/>
        <v>1.0247686841986505</v>
      </c>
      <c r="T1366" s="29">
        <f t="shared" si="130"/>
        <v>471237.44350401458</v>
      </c>
      <c r="U1366" s="2">
        <f t="shared" si="131"/>
        <v>9.9824922340336093E-3</v>
      </c>
    </row>
    <row r="1367" spans="1:21">
      <c r="A1367">
        <v>9700</v>
      </c>
      <c r="B1367" s="1">
        <v>45991</v>
      </c>
      <c r="C1367">
        <v>5</v>
      </c>
      <c r="D1367">
        <v>8</v>
      </c>
      <c r="E1367" t="s">
        <v>7</v>
      </c>
      <c r="F1367" s="3">
        <v>440839.34796156798</v>
      </c>
      <c r="G1367" s="3">
        <v>472344</v>
      </c>
      <c r="H1367">
        <v>6</v>
      </c>
      <c r="I1367" s="3">
        <v>-31504.652038432017</v>
      </c>
      <c r="J1367" s="3">
        <v>31504.652038432017</v>
      </c>
      <c r="K1367" s="2">
        <v>6.6698533353725303E-2</v>
      </c>
      <c r="L1367" s="6">
        <v>-6.6698533353725303E-2</v>
      </c>
      <c r="M1367" t="s">
        <v>40</v>
      </c>
      <c r="N1367">
        <f>SUMIFS(Actuals!$F:$F,Actuals!$A:$A,$A1367,Actuals!$D:$D,$D1367,Actuals!$B:$B,EDATE($B1367,-12))</f>
        <v>452898</v>
      </c>
      <c r="O1367">
        <f>AVERAGE(SUMIFS(Actuals!$F:$F,Actuals!$A:$A,$A1367,Actuals!$D:$D,$D1367,Actuals!$B:$B,EOMONTH(DATE(2025,$C1367-1,1),0))/SUMIFS(Actuals!$F:$F,Actuals!$A:$A,$A1367,Actuals!$D:$D,$D1367,Actuals!$B:$B,EOMONTH(DATE(2024,$C1367-1,1),0)),
 SUMIFS(Actuals!$F:$F,Actuals!$A:$A,$A1367,Actuals!$D:$D,$D1367,Actuals!$B:$B,EOMONTH(DATE(2025,$C1367-2,1),0))/SUMIFS(Actuals!$F:$F,Actuals!$A:$A,$A1367,Actuals!$D:$D,$D1367,Actuals!$B:$B,EOMONTH(DATE(2024,$C1367-2,1),0)),
 SUMIFS(Actuals!$F:$F,Actuals!$A:$A,$A1367,Actuals!$D:$D,$D1367,Actuals!$B:$B,EOMONTH(DATE(2025,$C1367-3,1),0))/SUMIFS(Actuals!$F:$F,Actuals!$A:$A,$A1367,Actuals!$D:$D,$D1367,Actuals!$B:$B,EOMONTH(DATE(2024,$C1367-3,1),0))
)</f>
        <v>1.0566262558926223</v>
      </c>
      <c r="P1367" s="29">
        <f t="shared" si="126"/>
        <v>478543.91804125684</v>
      </c>
      <c r="Q1367" s="2">
        <f t="shared" si="127"/>
        <v>1.3125853279086511E-2</v>
      </c>
      <c r="R1367" s="29" t="str">
        <f t="shared" si="128"/>
        <v>1 train date (May-Aug)</v>
      </c>
      <c r="S1367" s="29">
        <f t="shared" si="129"/>
        <v>1.0247686841986505</v>
      </c>
      <c r="T1367" s="29">
        <f t="shared" si="130"/>
        <v>451758.35855356709</v>
      </c>
      <c r="U1367" s="2">
        <f t="shared" si="131"/>
        <v>4.3581884064226313E-2</v>
      </c>
    </row>
    <row r="1368" spans="1:21">
      <c r="A1368">
        <v>9700</v>
      </c>
      <c r="B1368" s="1">
        <v>45991</v>
      </c>
      <c r="C1368">
        <v>6</v>
      </c>
      <c r="D1368">
        <v>8</v>
      </c>
      <c r="E1368" t="s">
        <v>7</v>
      </c>
      <c r="F1368" s="3">
        <v>444455.74765717355</v>
      </c>
      <c r="G1368" s="3">
        <v>472344</v>
      </c>
      <c r="H1368">
        <v>5</v>
      </c>
      <c r="I1368" s="3">
        <v>-27888.252342826454</v>
      </c>
      <c r="J1368" s="3">
        <v>27888.252342826454</v>
      </c>
      <c r="K1368" s="2">
        <v>5.90422495952663E-2</v>
      </c>
      <c r="L1368" s="6">
        <v>-5.90422495952663E-2</v>
      </c>
      <c r="M1368" t="s">
        <v>40</v>
      </c>
      <c r="N1368">
        <f>SUMIFS(Actuals!$F:$F,Actuals!$A:$A,$A1368,Actuals!$D:$D,$D1368,Actuals!$B:$B,EDATE($B1368,-12))</f>
        <v>452898</v>
      </c>
      <c r="O1368">
        <f>AVERAGE(SUMIFS(Actuals!$F:$F,Actuals!$A:$A,$A1368,Actuals!$D:$D,$D1368,Actuals!$B:$B,EOMONTH(DATE(2025,$C1368-1,1),0))/SUMIFS(Actuals!$F:$F,Actuals!$A:$A,$A1368,Actuals!$D:$D,$D1368,Actuals!$B:$B,EOMONTH(DATE(2024,$C1368-1,1),0)),
 SUMIFS(Actuals!$F:$F,Actuals!$A:$A,$A1368,Actuals!$D:$D,$D1368,Actuals!$B:$B,EOMONTH(DATE(2025,$C1368-2,1),0))/SUMIFS(Actuals!$F:$F,Actuals!$A:$A,$A1368,Actuals!$D:$D,$D1368,Actuals!$B:$B,EOMONTH(DATE(2024,$C1368-2,1),0)),
 SUMIFS(Actuals!$F:$F,Actuals!$A:$A,$A1368,Actuals!$D:$D,$D1368,Actuals!$B:$B,EOMONTH(DATE(2025,$C1368-3,1),0))/SUMIFS(Actuals!$F:$F,Actuals!$A:$A,$A1368,Actuals!$D:$D,$D1368,Actuals!$B:$B,EOMONTH(DATE(2024,$C1368-3,1),0))
)</f>
        <v>1.0328927828345262</v>
      </c>
      <c r="P1368" s="29">
        <f t="shared" si="126"/>
        <v>467795.07556019124</v>
      </c>
      <c r="Q1368" s="2">
        <f t="shared" si="127"/>
        <v>9.6305329162829651E-3</v>
      </c>
      <c r="R1368" s="29" t="str">
        <f t="shared" si="128"/>
        <v>1 train date (May-Aug)</v>
      </c>
      <c r="S1368" s="29">
        <f t="shared" si="129"/>
        <v>1.0247686841986505</v>
      </c>
      <c r="T1368" s="29">
        <f t="shared" si="130"/>
        <v>455464.33171116916</v>
      </c>
      <c r="U1368" s="2">
        <f t="shared" si="131"/>
        <v>3.5735964231218866E-2</v>
      </c>
    </row>
    <row r="1369" spans="1:21">
      <c r="A1369">
        <v>9700</v>
      </c>
      <c r="B1369" s="1">
        <v>45991</v>
      </c>
      <c r="C1369">
        <v>7</v>
      </c>
      <c r="D1369">
        <v>8</v>
      </c>
      <c r="E1369" t="s">
        <v>7</v>
      </c>
      <c r="F1369" s="3">
        <v>444475.59739049996</v>
      </c>
      <c r="G1369" s="3">
        <v>472344</v>
      </c>
      <c r="H1369">
        <v>4</v>
      </c>
      <c r="I1369" s="3">
        <v>-27868.402609500044</v>
      </c>
      <c r="J1369" s="3">
        <v>27868.402609500044</v>
      </c>
      <c r="K1369" s="2">
        <v>5.9000225703089403E-2</v>
      </c>
      <c r="L1369" s="6">
        <v>-5.9000225703089403E-2</v>
      </c>
      <c r="M1369" t="s">
        <v>40</v>
      </c>
      <c r="N1369">
        <f>SUMIFS(Actuals!$F:$F,Actuals!$A:$A,$A1369,Actuals!$D:$D,$D1369,Actuals!$B:$B,EDATE($B1369,-12))</f>
        <v>452898</v>
      </c>
      <c r="O1369">
        <f>AVERAGE(SUMIFS(Actuals!$F:$F,Actuals!$A:$A,$A1369,Actuals!$D:$D,$D1369,Actuals!$B:$B,EOMONTH(DATE(2025,$C1369-1,1),0))/SUMIFS(Actuals!$F:$F,Actuals!$A:$A,$A1369,Actuals!$D:$D,$D1369,Actuals!$B:$B,EOMONTH(DATE(2024,$C1369-1,1),0)),
 SUMIFS(Actuals!$F:$F,Actuals!$A:$A,$A1369,Actuals!$D:$D,$D1369,Actuals!$B:$B,EOMONTH(DATE(2025,$C1369-2,1),0))/SUMIFS(Actuals!$F:$F,Actuals!$A:$A,$A1369,Actuals!$D:$D,$D1369,Actuals!$B:$B,EOMONTH(DATE(2024,$C1369-2,1),0)),
 SUMIFS(Actuals!$F:$F,Actuals!$A:$A,$A1369,Actuals!$D:$D,$D1369,Actuals!$B:$B,EOMONTH(DATE(2025,$C1369-3,1),0))/SUMIFS(Actuals!$F:$F,Actuals!$A:$A,$A1369,Actuals!$D:$D,$D1369,Actuals!$B:$B,EOMONTH(DATE(2024,$C1369-3,1),0))
)</f>
        <v>1.0151820025774632</v>
      </c>
      <c r="P1369" s="29">
        <f t="shared" si="126"/>
        <v>459773.89860332792</v>
      </c>
      <c r="Q1369" s="2">
        <f t="shared" si="127"/>
        <v>2.6612175441356467E-2</v>
      </c>
      <c r="R1369" s="29" t="str">
        <f t="shared" si="128"/>
        <v>1 train date (May-Aug)</v>
      </c>
      <c r="S1369" s="29">
        <f t="shared" si="129"/>
        <v>1.0247686841986505</v>
      </c>
      <c r="T1369" s="29">
        <f t="shared" si="130"/>
        <v>455484.67309627176</v>
      </c>
      <c r="U1369" s="2">
        <f t="shared" si="131"/>
        <v>3.5692899462527829E-2</v>
      </c>
    </row>
    <row r="1370" spans="1:21">
      <c r="A1370">
        <v>9700</v>
      </c>
      <c r="B1370" s="1">
        <v>45991</v>
      </c>
      <c r="C1370">
        <v>8</v>
      </c>
      <c r="D1370">
        <v>8</v>
      </c>
      <c r="E1370" t="s">
        <v>7</v>
      </c>
      <c r="F1370" s="3">
        <v>461183.28151985543</v>
      </c>
      <c r="G1370" s="3">
        <v>472344</v>
      </c>
      <c r="H1370">
        <v>3</v>
      </c>
      <c r="I1370" s="3">
        <v>-11160.718480144569</v>
      </c>
      <c r="J1370" s="3">
        <v>11160.718480144569</v>
      </c>
      <c r="K1370" s="2">
        <v>2.3628369324357999E-2</v>
      </c>
      <c r="L1370" s="6">
        <v>-2.3628369324357999E-2</v>
      </c>
      <c r="M1370" t="s">
        <v>40</v>
      </c>
      <c r="N1370">
        <f>SUMIFS(Actuals!$F:$F,Actuals!$A:$A,$A1370,Actuals!$D:$D,$D1370,Actuals!$B:$B,EDATE($B1370,-12))</f>
        <v>452898</v>
      </c>
      <c r="O1370">
        <f>AVERAGE(SUMIFS(Actuals!$F:$F,Actuals!$A:$A,$A1370,Actuals!$D:$D,$D1370,Actuals!$B:$B,EOMONTH(DATE(2025,$C1370-1,1),0))/SUMIFS(Actuals!$F:$F,Actuals!$A:$A,$A1370,Actuals!$D:$D,$D1370,Actuals!$B:$B,EOMONTH(DATE(2024,$C1370-1,1),0)),
 SUMIFS(Actuals!$F:$F,Actuals!$A:$A,$A1370,Actuals!$D:$D,$D1370,Actuals!$B:$B,EOMONTH(DATE(2025,$C1370-2,1),0))/SUMIFS(Actuals!$F:$F,Actuals!$A:$A,$A1370,Actuals!$D:$D,$D1370,Actuals!$B:$B,EOMONTH(DATE(2024,$C1370-2,1),0)),
 SUMIFS(Actuals!$F:$F,Actuals!$A:$A,$A1370,Actuals!$D:$D,$D1370,Actuals!$B:$B,EOMONTH(DATE(2025,$C1370-3,1),0))/SUMIFS(Actuals!$F:$F,Actuals!$A:$A,$A1370,Actuals!$D:$D,$D1370,Actuals!$B:$B,EOMONTH(DATE(2024,$C1370-3,1),0))
)</f>
        <v>1.0236857177228165</v>
      </c>
      <c r="P1370" s="29">
        <f t="shared" si="126"/>
        <v>463625.21418522811</v>
      </c>
      <c r="Q1370" s="2">
        <f t="shared" si="127"/>
        <v>1.8458551002599577E-2</v>
      </c>
      <c r="R1370" s="29" t="str">
        <f t="shared" si="128"/>
        <v>1 train date (May-Aug)</v>
      </c>
      <c r="S1370" s="29">
        <f t="shared" si="129"/>
        <v>1.0247686841986505</v>
      </c>
      <c r="T1370" s="29">
        <f t="shared" si="130"/>
        <v>472606.18457751808</v>
      </c>
      <c r="U1370" s="2">
        <f t="shared" si="131"/>
        <v>5.5507125636841909E-4</v>
      </c>
    </row>
    <row r="1371" spans="1:21">
      <c r="A1371">
        <v>9700</v>
      </c>
      <c r="B1371" s="1">
        <v>45991</v>
      </c>
      <c r="C1371">
        <v>9</v>
      </c>
      <c r="D1371">
        <v>8</v>
      </c>
      <c r="E1371" t="s">
        <v>7</v>
      </c>
      <c r="F1371" s="3">
        <v>460461.79522712564</v>
      </c>
      <c r="G1371" s="3">
        <v>472344</v>
      </c>
      <c r="H1371">
        <v>2</v>
      </c>
      <c r="I1371" s="3">
        <v>-11882.204772874364</v>
      </c>
      <c r="J1371" s="3">
        <v>11882.204772874364</v>
      </c>
      <c r="K1371" s="2">
        <v>2.5155828745309299E-2</v>
      </c>
      <c r="L1371" s="6">
        <v>-2.5155828745309299E-2</v>
      </c>
      <c r="M1371" t="s">
        <v>40</v>
      </c>
      <c r="N1371">
        <f>SUMIFS(Actuals!$F:$F,Actuals!$A:$A,$A1371,Actuals!$D:$D,$D1371,Actuals!$B:$B,EDATE($B1371,-12))</f>
        <v>452898</v>
      </c>
      <c r="O1371">
        <f>AVERAGE(SUMIFS(Actuals!$F:$F,Actuals!$A:$A,$A1371,Actuals!$D:$D,$D1371,Actuals!$B:$B,EOMONTH(DATE(2025,$C1371-1,1),0))/SUMIFS(Actuals!$F:$F,Actuals!$A:$A,$A1371,Actuals!$D:$D,$D1371,Actuals!$B:$B,EOMONTH(DATE(2024,$C1371-1,1),0)),
 SUMIFS(Actuals!$F:$F,Actuals!$A:$A,$A1371,Actuals!$D:$D,$D1371,Actuals!$B:$B,EOMONTH(DATE(2025,$C1371-2,1),0))/SUMIFS(Actuals!$F:$F,Actuals!$A:$A,$A1371,Actuals!$D:$D,$D1371,Actuals!$B:$B,EOMONTH(DATE(2024,$C1371-2,1),0)),
 SUMIFS(Actuals!$F:$F,Actuals!$A:$A,$A1371,Actuals!$D:$D,$D1371,Actuals!$B:$B,EOMONTH(DATE(2025,$C1371-3,1),0))/SUMIFS(Actuals!$F:$F,Actuals!$A:$A,$A1371,Actuals!$D:$D,$D1371,Actuals!$B:$B,EOMONTH(DATE(2024,$C1371-3,1),0))
)</f>
        <v>1.0349100686542609</v>
      </c>
      <c r="P1371" s="29">
        <f t="shared" si="126"/>
        <v>468708.70027337747</v>
      </c>
      <c r="Q1371" s="2">
        <f t="shared" si="127"/>
        <v>7.6962970348359002E-3</v>
      </c>
      <c r="R1371" s="29" t="str">
        <f t="shared" si="128"/>
        <v>2 Test data (Sep-Nov)</v>
      </c>
      <c r="S1371" s="29">
        <f t="shared" si="129"/>
        <v>1.0247686841986505</v>
      </c>
      <c r="T1371" s="29">
        <f t="shared" si="130"/>
        <v>471866.82801865001</v>
      </c>
      <c r="U1371" s="2">
        <f t="shared" si="131"/>
        <v>1.0102213246066319E-3</v>
      </c>
    </row>
    <row r="1372" spans="1:21">
      <c r="A1372">
        <v>9700</v>
      </c>
      <c r="B1372" s="1">
        <v>45991</v>
      </c>
      <c r="C1372">
        <v>10</v>
      </c>
      <c r="D1372">
        <v>8</v>
      </c>
      <c r="E1372" t="s">
        <v>7</v>
      </c>
      <c r="F1372" s="3">
        <v>465575.83319631824</v>
      </c>
      <c r="G1372" s="3">
        <v>472344</v>
      </c>
      <c r="H1372">
        <v>1</v>
      </c>
      <c r="I1372" s="3">
        <v>-6768.1668036817573</v>
      </c>
      <c r="J1372" s="3">
        <v>6768.1668036817573</v>
      </c>
      <c r="K1372" s="2">
        <v>1.4328893356709799E-2</v>
      </c>
      <c r="L1372" s="6">
        <v>-1.4328893356709799E-2</v>
      </c>
      <c r="M1372" t="s">
        <v>40</v>
      </c>
      <c r="N1372">
        <f>SUMIFS(Actuals!$F:$F,Actuals!$A:$A,$A1372,Actuals!$D:$D,$D1372,Actuals!$B:$B,EDATE($B1372,-12))</f>
        <v>452898</v>
      </c>
      <c r="O1372">
        <f>AVERAGE(SUMIFS(Actuals!$F:$F,Actuals!$A:$A,$A1372,Actuals!$D:$D,$D1372,Actuals!$B:$B,EOMONTH(DATE(2025,$C1372-1,1),0))/SUMIFS(Actuals!$F:$F,Actuals!$A:$A,$A1372,Actuals!$D:$D,$D1372,Actuals!$B:$B,EOMONTH(DATE(2024,$C1372-1,1),0)),
 SUMIFS(Actuals!$F:$F,Actuals!$A:$A,$A1372,Actuals!$D:$D,$D1372,Actuals!$B:$B,EOMONTH(DATE(2025,$C1372-2,1),0))/SUMIFS(Actuals!$F:$F,Actuals!$A:$A,$A1372,Actuals!$D:$D,$D1372,Actuals!$B:$B,EOMONTH(DATE(2024,$C1372-2,1),0)),
 SUMIFS(Actuals!$F:$F,Actuals!$A:$A,$A1372,Actuals!$D:$D,$D1372,Actuals!$B:$B,EOMONTH(DATE(2025,$C1372-3,1),0))/SUMIFS(Actuals!$F:$F,Actuals!$A:$A,$A1372,Actuals!$D:$D,$D1372,Actuals!$B:$B,EOMONTH(DATE(2024,$C1372-3,1),0))
)</f>
        <v>1.0533929687860522</v>
      </c>
      <c r="P1372" s="29">
        <f t="shared" si="126"/>
        <v>477079.56877726543</v>
      </c>
      <c r="Q1372" s="2">
        <f t="shared" si="127"/>
        <v>1.0025677847639506E-2</v>
      </c>
      <c r="R1372" s="29" t="str">
        <f t="shared" si="128"/>
        <v>2 Test data (Sep-Nov)</v>
      </c>
      <c r="S1372" s="29">
        <f t="shared" si="129"/>
        <v>1.0247686841986505</v>
      </c>
      <c r="T1372" s="29">
        <f t="shared" si="130"/>
        <v>477107.53397928143</v>
      </c>
      <c r="U1372" s="2">
        <f t="shared" si="131"/>
        <v>1.0084883007472168E-2</v>
      </c>
    </row>
    <row r="1373" spans="1:21">
      <c r="A1373">
        <v>9700</v>
      </c>
      <c r="B1373" s="1">
        <v>45991</v>
      </c>
      <c r="C1373">
        <v>11</v>
      </c>
      <c r="D1373">
        <v>8</v>
      </c>
      <c r="E1373" t="s">
        <v>7</v>
      </c>
      <c r="F1373" s="3">
        <v>458750.49408553669</v>
      </c>
      <c r="G1373" s="3">
        <v>472344</v>
      </c>
      <c r="H1373">
        <v>0</v>
      </c>
      <c r="I1373" s="3">
        <v>-13593.505914463312</v>
      </c>
      <c r="J1373" s="3">
        <v>13593.505914463312</v>
      </c>
      <c r="K1373" s="2">
        <v>2.87788262674308E-2</v>
      </c>
      <c r="L1373" s="6">
        <v>-2.87788262674308E-2</v>
      </c>
      <c r="M1373" t="s">
        <v>40</v>
      </c>
      <c r="N1373">
        <f>SUMIFS(Actuals!$F:$F,Actuals!$A:$A,$A1373,Actuals!$D:$D,$D1373,Actuals!$B:$B,EDATE($B1373,-12))</f>
        <v>452898</v>
      </c>
      <c r="O1373">
        <f>AVERAGE(SUMIFS(Actuals!$F:$F,Actuals!$A:$A,$A1373,Actuals!$D:$D,$D1373,Actuals!$B:$B,EOMONTH(DATE(2025,$C1373-1,1),0))/SUMIFS(Actuals!$F:$F,Actuals!$A:$A,$A1373,Actuals!$D:$D,$D1373,Actuals!$B:$B,EOMONTH(DATE(2024,$C1373-1,1),0)),
 SUMIFS(Actuals!$F:$F,Actuals!$A:$A,$A1373,Actuals!$D:$D,$D1373,Actuals!$B:$B,EOMONTH(DATE(2025,$C1373-2,1),0))/SUMIFS(Actuals!$F:$F,Actuals!$A:$A,$A1373,Actuals!$D:$D,$D1373,Actuals!$B:$B,EOMONTH(DATE(2024,$C1373-2,1),0)),
 SUMIFS(Actuals!$F:$F,Actuals!$A:$A,$A1373,Actuals!$D:$D,$D1373,Actuals!$B:$B,EOMONTH(DATE(2025,$C1373-3,1),0))/SUMIFS(Actuals!$F:$F,Actuals!$A:$A,$A1373,Actuals!$D:$D,$D1373,Actuals!$B:$B,EOMONTH(DATE(2024,$C1373-3,1),0))
)</f>
        <v>1.0267978503891271</v>
      </c>
      <c r="P1373" s="29">
        <f t="shared" si="126"/>
        <v>465034.69284553488</v>
      </c>
      <c r="Q1373" s="2">
        <f t="shared" si="127"/>
        <v>1.5474542186341136E-2</v>
      </c>
      <c r="R1373" s="29" t="str">
        <f t="shared" si="128"/>
        <v>2 Test data (Sep-Nov)</v>
      </c>
      <c r="S1373" s="29">
        <f t="shared" si="129"/>
        <v>1.0247686841986505</v>
      </c>
      <c r="T1373" s="29">
        <f t="shared" si="130"/>
        <v>470113.14019951626</v>
      </c>
      <c r="U1373" s="2">
        <f t="shared" si="131"/>
        <v>4.722955728206012E-3</v>
      </c>
    </row>
    <row r="1374" spans="1:21">
      <c r="A1374">
        <v>9701</v>
      </c>
      <c r="B1374" s="1">
        <v>45808</v>
      </c>
      <c r="C1374">
        <v>5</v>
      </c>
      <c r="D1374">
        <v>8</v>
      </c>
      <c r="E1374" t="s">
        <v>7</v>
      </c>
      <c r="F1374" s="3">
        <v>3458.1847375496636</v>
      </c>
      <c r="G1374" s="3">
        <v>3564</v>
      </c>
      <c r="H1374">
        <v>0</v>
      </c>
      <c r="I1374" s="3">
        <v>-105.81526245033638</v>
      </c>
      <c r="J1374" s="3">
        <v>105.81526245033638</v>
      </c>
      <c r="K1374" s="2">
        <v>2.96900287458856E-2</v>
      </c>
      <c r="L1374" s="6">
        <v>-2.96900287458856E-2</v>
      </c>
      <c r="M1374" t="s">
        <v>42</v>
      </c>
      <c r="N1374">
        <f>SUMIFS(Actuals!$F:$F,Actuals!$A:$A,$A1374,Actuals!$D:$D,$D1374,Actuals!$B:$B,EDATE($B1374,-12))</f>
        <v>3963</v>
      </c>
      <c r="O1374">
        <f>AVERAGE(SUMIFS(Actuals!$F:$F,Actuals!$A:$A,$A1374,Actuals!$D:$D,$D1374,Actuals!$B:$B,EOMONTH(DATE(2025,$C1374-1,1),0))/SUMIFS(Actuals!$F:$F,Actuals!$A:$A,$A1374,Actuals!$D:$D,$D1374,Actuals!$B:$B,EOMONTH(DATE(2024,$C1374-1,1),0)),
 SUMIFS(Actuals!$F:$F,Actuals!$A:$A,$A1374,Actuals!$D:$D,$D1374,Actuals!$B:$B,EOMONTH(DATE(2025,$C1374-2,1),0))/SUMIFS(Actuals!$F:$F,Actuals!$A:$A,$A1374,Actuals!$D:$D,$D1374,Actuals!$B:$B,EOMONTH(DATE(2024,$C1374-2,1),0)),
 SUMIFS(Actuals!$F:$F,Actuals!$A:$A,$A1374,Actuals!$D:$D,$D1374,Actuals!$B:$B,EOMONTH(DATE(2025,$C1374-3,1),0))/SUMIFS(Actuals!$F:$F,Actuals!$A:$A,$A1374,Actuals!$D:$D,$D1374,Actuals!$B:$B,EOMONTH(DATE(2024,$C1374-3,1),0))
)</f>
        <v>1.0317716141776059</v>
      </c>
      <c r="P1374" s="29">
        <f t="shared" si="126"/>
        <v>4088.9109069858523</v>
      </c>
      <c r="Q1374" s="2">
        <f t="shared" si="127"/>
        <v>0.14728139926651299</v>
      </c>
      <c r="R1374" s="29" t="str">
        <f t="shared" si="128"/>
        <v>1 train date (May-Aug)</v>
      </c>
      <c r="S1374" s="29">
        <f t="shared" si="129"/>
        <v>1.005048087592062</v>
      </c>
      <c r="T1374" s="29">
        <f t="shared" si="130"/>
        <v>3475.6419570143462</v>
      </c>
      <c r="U1374" s="2">
        <f t="shared" si="131"/>
        <v>2.4791819019543717E-2</v>
      </c>
    </row>
    <row r="1375" spans="1:21">
      <c r="A1375">
        <v>9701</v>
      </c>
      <c r="B1375" s="1">
        <v>45838</v>
      </c>
      <c r="C1375">
        <v>5</v>
      </c>
      <c r="D1375">
        <v>8</v>
      </c>
      <c r="E1375" t="s">
        <v>7</v>
      </c>
      <c r="F1375" s="3">
        <v>3429.8160747691245</v>
      </c>
      <c r="G1375" s="3">
        <v>3303</v>
      </c>
      <c r="H1375">
        <v>1</v>
      </c>
      <c r="I1375" s="3">
        <v>126.8160747691245</v>
      </c>
      <c r="J1375" s="3">
        <v>126.8160747691245</v>
      </c>
      <c r="K1375" s="2">
        <v>3.8394209739365602E-2</v>
      </c>
      <c r="L1375" s="6">
        <v>3.8394209739365602E-2</v>
      </c>
      <c r="M1375" t="s">
        <v>42</v>
      </c>
      <c r="N1375">
        <f>SUMIFS(Actuals!$F:$F,Actuals!$A:$A,$A1375,Actuals!$D:$D,$D1375,Actuals!$B:$B,EDATE($B1375,-12))</f>
        <v>3633</v>
      </c>
      <c r="O1375">
        <f>AVERAGE(SUMIFS(Actuals!$F:$F,Actuals!$A:$A,$A1375,Actuals!$D:$D,$D1375,Actuals!$B:$B,EOMONTH(DATE(2025,$C1375-1,1),0))/SUMIFS(Actuals!$F:$F,Actuals!$A:$A,$A1375,Actuals!$D:$D,$D1375,Actuals!$B:$B,EOMONTH(DATE(2024,$C1375-1,1),0)),
 SUMIFS(Actuals!$F:$F,Actuals!$A:$A,$A1375,Actuals!$D:$D,$D1375,Actuals!$B:$B,EOMONTH(DATE(2025,$C1375-2,1),0))/SUMIFS(Actuals!$F:$F,Actuals!$A:$A,$A1375,Actuals!$D:$D,$D1375,Actuals!$B:$B,EOMONTH(DATE(2024,$C1375-2,1),0)),
 SUMIFS(Actuals!$F:$F,Actuals!$A:$A,$A1375,Actuals!$D:$D,$D1375,Actuals!$B:$B,EOMONTH(DATE(2025,$C1375-3,1),0))/SUMIFS(Actuals!$F:$F,Actuals!$A:$A,$A1375,Actuals!$D:$D,$D1375,Actuals!$B:$B,EOMONTH(DATE(2024,$C1375-3,1),0))
)</f>
        <v>1.0317716141776059</v>
      </c>
      <c r="P1375" s="29">
        <f t="shared" si="126"/>
        <v>3748.4262743072422</v>
      </c>
      <c r="Q1375" s="2">
        <f t="shared" si="127"/>
        <v>0.13485506336882902</v>
      </c>
      <c r="R1375" s="29" t="str">
        <f t="shared" si="128"/>
        <v>1 train date (May-Aug)</v>
      </c>
      <c r="S1375" s="29">
        <f t="shared" si="129"/>
        <v>1.005048087592062</v>
      </c>
      <c r="T1375" s="29">
        <f t="shared" si="130"/>
        <v>3447.1300867392215</v>
      </c>
      <c r="U1375" s="2">
        <f t="shared" si="131"/>
        <v>4.3636114665219952E-2</v>
      </c>
    </row>
    <row r="1376" spans="1:21">
      <c r="A1376">
        <v>9701</v>
      </c>
      <c r="B1376" s="1">
        <v>45838</v>
      </c>
      <c r="C1376">
        <v>6</v>
      </c>
      <c r="D1376">
        <v>8</v>
      </c>
      <c r="E1376" t="s">
        <v>7</v>
      </c>
      <c r="F1376" s="3">
        <v>3455.6207742901524</v>
      </c>
      <c r="G1376" s="3">
        <v>3303</v>
      </c>
      <c r="H1376">
        <v>0</v>
      </c>
      <c r="I1376" s="3">
        <v>152.62077429015244</v>
      </c>
      <c r="J1376" s="3">
        <v>152.62077429015244</v>
      </c>
      <c r="K1376" s="2">
        <v>4.6206713378792702E-2</v>
      </c>
      <c r="L1376" s="6">
        <v>4.6206713378792702E-2</v>
      </c>
      <c r="M1376" t="s">
        <v>42</v>
      </c>
      <c r="N1376">
        <f>SUMIFS(Actuals!$F:$F,Actuals!$A:$A,$A1376,Actuals!$D:$D,$D1376,Actuals!$B:$B,EDATE($B1376,-12))</f>
        <v>3633</v>
      </c>
      <c r="O1376">
        <f>AVERAGE(SUMIFS(Actuals!$F:$F,Actuals!$A:$A,$A1376,Actuals!$D:$D,$D1376,Actuals!$B:$B,EOMONTH(DATE(2025,$C1376-1,1),0))/SUMIFS(Actuals!$F:$F,Actuals!$A:$A,$A1376,Actuals!$D:$D,$D1376,Actuals!$B:$B,EOMONTH(DATE(2024,$C1376-1,1),0)),
 SUMIFS(Actuals!$F:$F,Actuals!$A:$A,$A1376,Actuals!$D:$D,$D1376,Actuals!$B:$B,EOMONTH(DATE(2025,$C1376-2,1),0))/SUMIFS(Actuals!$F:$F,Actuals!$A:$A,$A1376,Actuals!$D:$D,$D1376,Actuals!$B:$B,EOMONTH(DATE(2024,$C1376-2,1),0)),
 SUMIFS(Actuals!$F:$F,Actuals!$A:$A,$A1376,Actuals!$D:$D,$D1376,Actuals!$B:$B,EOMONTH(DATE(2025,$C1376-3,1),0))/SUMIFS(Actuals!$F:$F,Actuals!$A:$A,$A1376,Actuals!$D:$D,$D1376,Actuals!$B:$B,EOMONTH(DATE(2024,$C1376-3,1),0))
)</f>
        <v>0.98749798763159602</v>
      </c>
      <c r="P1376" s="29">
        <f t="shared" si="126"/>
        <v>3587.5801890655885</v>
      </c>
      <c r="Q1376" s="2">
        <f t="shared" si="127"/>
        <v>8.615809538770465E-2</v>
      </c>
      <c r="R1376" s="29" t="str">
        <f t="shared" si="128"/>
        <v>1 train date (May-Aug)</v>
      </c>
      <c r="S1376" s="29">
        <f t="shared" si="129"/>
        <v>1.005048087592062</v>
      </c>
      <c r="T1376" s="29">
        <f t="shared" si="130"/>
        <v>3473.0650506437182</v>
      </c>
      <c r="U1376" s="2">
        <f t="shared" si="131"/>
        <v>5.1488056507332187E-2</v>
      </c>
    </row>
    <row r="1377" spans="1:21">
      <c r="A1377">
        <v>9701</v>
      </c>
      <c r="B1377" s="1">
        <v>45869</v>
      </c>
      <c r="C1377">
        <v>5</v>
      </c>
      <c r="D1377">
        <v>8</v>
      </c>
      <c r="E1377" t="s">
        <v>7</v>
      </c>
      <c r="F1377" s="3">
        <v>3399.5561678032172</v>
      </c>
      <c r="G1377" s="3">
        <v>3681</v>
      </c>
      <c r="H1377">
        <v>2</v>
      </c>
      <c r="I1377" s="3">
        <v>-281.44383219678275</v>
      </c>
      <c r="J1377" s="3">
        <v>281.44383219678275</v>
      </c>
      <c r="K1377" s="2">
        <v>7.6458525454165399E-2</v>
      </c>
      <c r="L1377" s="6">
        <v>-7.6458525454165399E-2</v>
      </c>
      <c r="M1377" t="s">
        <v>42</v>
      </c>
      <c r="N1377">
        <f>SUMIFS(Actuals!$F:$F,Actuals!$A:$A,$A1377,Actuals!$D:$D,$D1377,Actuals!$B:$B,EDATE($B1377,-12))</f>
        <v>3033</v>
      </c>
      <c r="O1377">
        <f>AVERAGE(SUMIFS(Actuals!$F:$F,Actuals!$A:$A,$A1377,Actuals!$D:$D,$D1377,Actuals!$B:$B,EOMONTH(DATE(2025,$C1377-1,1),0))/SUMIFS(Actuals!$F:$F,Actuals!$A:$A,$A1377,Actuals!$D:$D,$D1377,Actuals!$B:$B,EOMONTH(DATE(2024,$C1377-1,1),0)),
 SUMIFS(Actuals!$F:$F,Actuals!$A:$A,$A1377,Actuals!$D:$D,$D1377,Actuals!$B:$B,EOMONTH(DATE(2025,$C1377-2,1),0))/SUMIFS(Actuals!$F:$F,Actuals!$A:$A,$A1377,Actuals!$D:$D,$D1377,Actuals!$B:$B,EOMONTH(DATE(2024,$C1377-2,1),0)),
 SUMIFS(Actuals!$F:$F,Actuals!$A:$A,$A1377,Actuals!$D:$D,$D1377,Actuals!$B:$B,EOMONTH(DATE(2025,$C1377-3,1),0))/SUMIFS(Actuals!$F:$F,Actuals!$A:$A,$A1377,Actuals!$D:$D,$D1377,Actuals!$B:$B,EOMONTH(DATE(2024,$C1377-3,1),0))
)</f>
        <v>1.0317716141776059</v>
      </c>
      <c r="P1377" s="29">
        <f t="shared" si="126"/>
        <v>3129.3633058006785</v>
      </c>
      <c r="Q1377" s="2">
        <f t="shared" si="127"/>
        <v>0.1498605526213859</v>
      </c>
      <c r="R1377" s="29" t="str">
        <f t="shared" si="128"/>
        <v>1 train date (May-Aug)</v>
      </c>
      <c r="S1377" s="29">
        <f t="shared" si="129"/>
        <v>1.005048087592062</v>
      </c>
      <c r="T1377" s="29">
        <f t="shared" si="130"/>
        <v>3416.7174251124225</v>
      </c>
      <c r="U1377" s="2">
        <f t="shared" si="131"/>
        <v>7.1796407195755918E-2</v>
      </c>
    </row>
    <row r="1378" spans="1:21">
      <c r="A1378">
        <v>9701</v>
      </c>
      <c r="B1378" s="1">
        <v>45869</v>
      </c>
      <c r="C1378">
        <v>6</v>
      </c>
      <c r="D1378">
        <v>8</v>
      </c>
      <c r="E1378" t="s">
        <v>7</v>
      </c>
      <c r="F1378" s="3">
        <v>3426.9999369892148</v>
      </c>
      <c r="G1378" s="3">
        <v>3681</v>
      </c>
      <c r="H1378">
        <v>1</v>
      </c>
      <c r="I1378" s="3">
        <v>-254.0000630107852</v>
      </c>
      <c r="J1378" s="3">
        <v>254.0000630107852</v>
      </c>
      <c r="K1378" s="2">
        <v>6.9003005436236095E-2</v>
      </c>
      <c r="L1378" s="6">
        <v>-6.9003005436236095E-2</v>
      </c>
      <c r="M1378" t="s">
        <v>42</v>
      </c>
      <c r="N1378">
        <f>SUMIFS(Actuals!$F:$F,Actuals!$A:$A,$A1378,Actuals!$D:$D,$D1378,Actuals!$B:$B,EDATE($B1378,-12))</f>
        <v>3033</v>
      </c>
      <c r="O1378">
        <f>AVERAGE(SUMIFS(Actuals!$F:$F,Actuals!$A:$A,$A1378,Actuals!$D:$D,$D1378,Actuals!$B:$B,EOMONTH(DATE(2025,$C1378-1,1),0))/SUMIFS(Actuals!$F:$F,Actuals!$A:$A,$A1378,Actuals!$D:$D,$D1378,Actuals!$B:$B,EOMONTH(DATE(2024,$C1378-1,1),0)),
 SUMIFS(Actuals!$F:$F,Actuals!$A:$A,$A1378,Actuals!$D:$D,$D1378,Actuals!$B:$B,EOMONTH(DATE(2025,$C1378-2,1),0))/SUMIFS(Actuals!$F:$F,Actuals!$A:$A,$A1378,Actuals!$D:$D,$D1378,Actuals!$B:$B,EOMONTH(DATE(2024,$C1378-2,1),0)),
 SUMIFS(Actuals!$F:$F,Actuals!$A:$A,$A1378,Actuals!$D:$D,$D1378,Actuals!$B:$B,EOMONTH(DATE(2025,$C1378-3,1),0))/SUMIFS(Actuals!$F:$F,Actuals!$A:$A,$A1378,Actuals!$D:$D,$D1378,Actuals!$B:$B,EOMONTH(DATE(2024,$C1378-3,1),0))
)</f>
        <v>0.98749798763159602</v>
      </c>
      <c r="P1378" s="29">
        <f t="shared" si="126"/>
        <v>2995.0813964866306</v>
      </c>
      <c r="Q1378" s="2">
        <f t="shared" si="127"/>
        <v>0.1863402889196874</v>
      </c>
      <c r="R1378" s="29" t="str">
        <f t="shared" si="128"/>
        <v>1 train date (May-Aug)</v>
      </c>
      <c r="S1378" s="29">
        <f t="shared" si="129"/>
        <v>1.005048087592062</v>
      </c>
      <c r="T1378" s="29">
        <f t="shared" si="130"/>
        <v>3444.2997328491274</v>
      </c>
      <c r="U1378" s="2">
        <f t="shared" si="131"/>
        <v>6.4303251059731753E-2</v>
      </c>
    </row>
    <row r="1379" spans="1:21">
      <c r="A1379">
        <v>9701</v>
      </c>
      <c r="B1379" s="1">
        <v>45869</v>
      </c>
      <c r="C1379">
        <v>7</v>
      </c>
      <c r="D1379">
        <v>8</v>
      </c>
      <c r="E1379" t="s">
        <v>7</v>
      </c>
      <c r="F1379" s="3">
        <v>3326.1537645127792</v>
      </c>
      <c r="G1379" s="3">
        <v>3681</v>
      </c>
      <c r="H1379">
        <v>0</v>
      </c>
      <c r="I1379" s="3">
        <v>-354.84623548722084</v>
      </c>
      <c r="J1379" s="3">
        <v>354.84623548722084</v>
      </c>
      <c r="K1379" s="2">
        <v>9.6399411976968399E-2</v>
      </c>
      <c r="L1379" s="6">
        <v>-9.6399411976968399E-2</v>
      </c>
      <c r="M1379" t="s">
        <v>42</v>
      </c>
      <c r="N1379">
        <f>SUMIFS(Actuals!$F:$F,Actuals!$A:$A,$A1379,Actuals!$D:$D,$D1379,Actuals!$B:$B,EDATE($B1379,-12))</f>
        <v>3033</v>
      </c>
      <c r="O1379">
        <f>AVERAGE(SUMIFS(Actuals!$F:$F,Actuals!$A:$A,$A1379,Actuals!$D:$D,$D1379,Actuals!$B:$B,EOMONTH(DATE(2025,$C1379-1,1),0))/SUMIFS(Actuals!$F:$F,Actuals!$A:$A,$A1379,Actuals!$D:$D,$D1379,Actuals!$B:$B,EOMONTH(DATE(2024,$C1379-1,1),0)),
 SUMIFS(Actuals!$F:$F,Actuals!$A:$A,$A1379,Actuals!$D:$D,$D1379,Actuals!$B:$B,EOMONTH(DATE(2025,$C1379-2,1),0))/SUMIFS(Actuals!$F:$F,Actuals!$A:$A,$A1379,Actuals!$D:$D,$D1379,Actuals!$B:$B,EOMONTH(DATE(2024,$C1379-2,1),0)),
 SUMIFS(Actuals!$F:$F,Actuals!$A:$A,$A1379,Actuals!$D:$D,$D1379,Actuals!$B:$B,EOMONTH(DATE(2025,$C1379-3,1),0))/SUMIFS(Actuals!$F:$F,Actuals!$A:$A,$A1379,Actuals!$D:$D,$D1379,Actuals!$B:$B,EOMONTH(DATE(2024,$C1379-3,1),0))
)</f>
        <v>0.96462053551660409</v>
      </c>
      <c r="P1379" s="29">
        <f t="shared" si="126"/>
        <v>2925.6940842218601</v>
      </c>
      <c r="Q1379" s="2">
        <f t="shared" si="127"/>
        <v>0.20519041450098885</v>
      </c>
      <c r="R1379" s="29" t="str">
        <f t="shared" si="128"/>
        <v>1 train date (May-Aug)</v>
      </c>
      <c r="S1379" s="29">
        <f t="shared" si="129"/>
        <v>1.005048087592062</v>
      </c>
      <c r="T1379" s="29">
        <f t="shared" si="130"/>
        <v>3342.9444800607066</v>
      </c>
      <c r="U1379" s="2">
        <f t="shared" si="131"/>
        <v>9.18379570603894E-2</v>
      </c>
    </row>
    <row r="1380" spans="1:21">
      <c r="A1380">
        <v>9701</v>
      </c>
      <c r="B1380" s="1">
        <v>45900</v>
      </c>
      <c r="C1380">
        <v>5</v>
      </c>
      <c r="D1380">
        <v>8</v>
      </c>
      <c r="E1380" t="s">
        <v>7</v>
      </c>
      <c r="F1380" s="3">
        <v>3370.2418829299945</v>
      </c>
      <c r="G1380" s="3">
        <v>3429</v>
      </c>
      <c r="H1380">
        <v>3</v>
      </c>
      <c r="I1380" s="3">
        <v>-58.758117070005483</v>
      </c>
      <c r="J1380" s="3">
        <v>58.758117070005483</v>
      </c>
      <c r="K1380" s="2">
        <v>1.71356421901445E-2</v>
      </c>
      <c r="L1380" s="6">
        <v>-1.71356421901445E-2</v>
      </c>
      <c r="M1380" t="s">
        <v>42</v>
      </c>
      <c r="N1380">
        <f>SUMIFS(Actuals!$F:$F,Actuals!$A:$A,$A1380,Actuals!$D:$D,$D1380,Actuals!$B:$B,EDATE($B1380,-12))</f>
        <v>3603</v>
      </c>
      <c r="O1380">
        <f>AVERAGE(SUMIFS(Actuals!$F:$F,Actuals!$A:$A,$A1380,Actuals!$D:$D,$D1380,Actuals!$B:$B,EOMONTH(DATE(2025,$C1380-1,1),0))/SUMIFS(Actuals!$F:$F,Actuals!$A:$A,$A1380,Actuals!$D:$D,$D1380,Actuals!$B:$B,EOMONTH(DATE(2024,$C1380-1,1),0)),
 SUMIFS(Actuals!$F:$F,Actuals!$A:$A,$A1380,Actuals!$D:$D,$D1380,Actuals!$B:$B,EOMONTH(DATE(2025,$C1380-2,1),0))/SUMIFS(Actuals!$F:$F,Actuals!$A:$A,$A1380,Actuals!$D:$D,$D1380,Actuals!$B:$B,EOMONTH(DATE(2024,$C1380-2,1),0)),
 SUMIFS(Actuals!$F:$F,Actuals!$A:$A,$A1380,Actuals!$D:$D,$D1380,Actuals!$B:$B,EOMONTH(DATE(2025,$C1380-3,1),0))/SUMIFS(Actuals!$F:$F,Actuals!$A:$A,$A1380,Actuals!$D:$D,$D1380,Actuals!$B:$B,EOMONTH(DATE(2024,$C1380-3,1),0))
)</f>
        <v>1.0317716141776059</v>
      </c>
      <c r="P1380" s="29">
        <f t="shared" si="126"/>
        <v>3717.4731258819138</v>
      </c>
      <c r="Q1380" s="2">
        <f t="shared" si="127"/>
        <v>8.4127479114002271E-2</v>
      </c>
      <c r="R1380" s="29" t="str">
        <f t="shared" si="128"/>
        <v>1 train date (May-Aug)</v>
      </c>
      <c r="S1380" s="29">
        <f t="shared" si="129"/>
        <v>1.005048087592062</v>
      </c>
      <c r="T1380" s="29">
        <f t="shared" si="130"/>
        <v>3387.2551591614611</v>
      </c>
      <c r="U1380" s="2">
        <f t="shared" si="131"/>
        <v>1.2174056820804594E-2</v>
      </c>
    </row>
    <row r="1381" spans="1:21">
      <c r="A1381">
        <v>9701</v>
      </c>
      <c r="B1381" s="1">
        <v>45900</v>
      </c>
      <c r="C1381">
        <v>6</v>
      </c>
      <c r="D1381">
        <v>8</v>
      </c>
      <c r="E1381" t="s">
        <v>7</v>
      </c>
      <c r="F1381" s="3">
        <v>3399.2735008539307</v>
      </c>
      <c r="G1381" s="3">
        <v>3429</v>
      </c>
      <c r="H1381">
        <v>2</v>
      </c>
      <c r="I1381" s="3">
        <v>-29.726499146069273</v>
      </c>
      <c r="J1381" s="3">
        <v>29.726499146069273</v>
      </c>
      <c r="K1381" s="2">
        <v>8.6691452744442309E-3</v>
      </c>
      <c r="L1381" s="6">
        <v>-8.6691452744442309E-3</v>
      </c>
      <c r="M1381" t="s">
        <v>42</v>
      </c>
      <c r="N1381">
        <f>SUMIFS(Actuals!$F:$F,Actuals!$A:$A,$A1381,Actuals!$D:$D,$D1381,Actuals!$B:$B,EDATE($B1381,-12))</f>
        <v>3603</v>
      </c>
      <c r="O1381">
        <f>AVERAGE(SUMIFS(Actuals!$F:$F,Actuals!$A:$A,$A1381,Actuals!$D:$D,$D1381,Actuals!$B:$B,EOMONTH(DATE(2025,$C1381-1,1),0))/SUMIFS(Actuals!$F:$F,Actuals!$A:$A,$A1381,Actuals!$D:$D,$D1381,Actuals!$B:$B,EOMONTH(DATE(2024,$C1381-1,1),0)),
 SUMIFS(Actuals!$F:$F,Actuals!$A:$A,$A1381,Actuals!$D:$D,$D1381,Actuals!$B:$B,EOMONTH(DATE(2025,$C1381-2,1),0))/SUMIFS(Actuals!$F:$F,Actuals!$A:$A,$A1381,Actuals!$D:$D,$D1381,Actuals!$B:$B,EOMONTH(DATE(2024,$C1381-2,1),0)),
 SUMIFS(Actuals!$F:$F,Actuals!$A:$A,$A1381,Actuals!$D:$D,$D1381,Actuals!$B:$B,EOMONTH(DATE(2025,$C1381-3,1),0))/SUMIFS(Actuals!$F:$F,Actuals!$A:$A,$A1381,Actuals!$D:$D,$D1381,Actuals!$B:$B,EOMONTH(DATE(2024,$C1381-3,1),0))
)</f>
        <v>0.98749798763159602</v>
      </c>
      <c r="P1381" s="29">
        <f t="shared" si="126"/>
        <v>3557.9552494366403</v>
      </c>
      <c r="Q1381" s="2">
        <f t="shared" si="127"/>
        <v>3.7607246846497612E-2</v>
      </c>
      <c r="R1381" s="29" t="str">
        <f t="shared" si="128"/>
        <v>1 train date (May-Aug)</v>
      </c>
      <c r="S1381" s="29">
        <f t="shared" si="129"/>
        <v>1.005048087592062</v>
      </c>
      <c r="T1381" s="29">
        <f t="shared" si="130"/>
        <v>3416.4333312356166</v>
      </c>
      <c r="U1381" s="2">
        <f t="shared" si="131"/>
        <v>3.6648202870759386E-3</v>
      </c>
    </row>
    <row r="1382" spans="1:21">
      <c r="A1382">
        <v>9701</v>
      </c>
      <c r="B1382" s="1">
        <v>45900</v>
      </c>
      <c r="C1382">
        <v>7</v>
      </c>
      <c r="D1382">
        <v>8</v>
      </c>
      <c r="E1382" t="s">
        <v>7</v>
      </c>
      <c r="F1382" s="3">
        <v>3298.2937114628457</v>
      </c>
      <c r="G1382" s="3">
        <v>3429</v>
      </c>
      <c r="H1382">
        <v>1</v>
      </c>
      <c r="I1382" s="3">
        <v>-130.70628853715425</v>
      </c>
      <c r="J1382" s="3">
        <v>130.70628853715425</v>
      </c>
      <c r="K1382" s="2">
        <v>3.8117902752159302E-2</v>
      </c>
      <c r="L1382" s="6">
        <v>-3.8117902752159302E-2</v>
      </c>
      <c r="M1382" t="s">
        <v>42</v>
      </c>
      <c r="N1382">
        <f>SUMIFS(Actuals!$F:$F,Actuals!$A:$A,$A1382,Actuals!$D:$D,$D1382,Actuals!$B:$B,EDATE($B1382,-12))</f>
        <v>3603</v>
      </c>
      <c r="O1382">
        <f>AVERAGE(SUMIFS(Actuals!$F:$F,Actuals!$A:$A,$A1382,Actuals!$D:$D,$D1382,Actuals!$B:$B,EOMONTH(DATE(2025,$C1382-1,1),0))/SUMIFS(Actuals!$F:$F,Actuals!$A:$A,$A1382,Actuals!$D:$D,$D1382,Actuals!$B:$B,EOMONTH(DATE(2024,$C1382-1,1),0)),
 SUMIFS(Actuals!$F:$F,Actuals!$A:$A,$A1382,Actuals!$D:$D,$D1382,Actuals!$B:$B,EOMONTH(DATE(2025,$C1382-2,1),0))/SUMIFS(Actuals!$F:$F,Actuals!$A:$A,$A1382,Actuals!$D:$D,$D1382,Actuals!$B:$B,EOMONTH(DATE(2024,$C1382-2,1),0)),
 SUMIFS(Actuals!$F:$F,Actuals!$A:$A,$A1382,Actuals!$D:$D,$D1382,Actuals!$B:$B,EOMONTH(DATE(2025,$C1382-3,1),0))/SUMIFS(Actuals!$F:$F,Actuals!$A:$A,$A1382,Actuals!$D:$D,$D1382,Actuals!$B:$B,EOMONTH(DATE(2024,$C1382-3,1),0))
)</f>
        <v>0.96462053551660409</v>
      </c>
      <c r="P1382" s="29">
        <f t="shared" si="126"/>
        <v>3475.5277894663245</v>
      </c>
      <c r="Q1382" s="2">
        <f t="shared" si="127"/>
        <v>1.3568909147367898E-2</v>
      </c>
      <c r="R1382" s="29" t="str">
        <f t="shared" si="128"/>
        <v>1 train date (May-Aug)</v>
      </c>
      <c r="S1382" s="29">
        <f t="shared" si="129"/>
        <v>1.005048087592062</v>
      </c>
      <c r="T1382" s="29">
        <f t="shared" si="130"/>
        <v>3314.9437870226575</v>
      </c>
      <c r="U1382" s="2">
        <f t="shared" si="131"/>
        <v>3.3262237672015894E-2</v>
      </c>
    </row>
    <row r="1383" spans="1:21">
      <c r="A1383">
        <v>9701</v>
      </c>
      <c r="B1383" s="1">
        <v>45900</v>
      </c>
      <c r="C1383">
        <v>8</v>
      </c>
      <c r="D1383">
        <v>8</v>
      </c>
      <c r="E1383" t="s">
        <v>7</v>
      </c>
      <c r="F1383" s="3">
        <v>3492.0182985958972</v>
      </c>
      <c r="G1383" s="3">
        <v>3429</v>
      </c>
      <c r="H1383">
        <v>0</v>
      </c>
      <c r="I1383" s="3">
        <v>63.018298595897249</v>
      </c>
      <c r="J1383" s="3">
        <v>63.018298595897249</v>
      </c>
      <c r="K1383" s="2">
        <v>1.8378039835490599E-2</v>
      </c>
      <c r="L1383" s="6">
        <v>1.8378039835490599E-2</v>
      </c>
      <c r="M1383" t="s">
        <v>42</v>
      </c>
      <c r="N1383">
        <f>SUMIFS(Actuals!$F:$F,Actuals!$A:$A,$A1383,Actuals!$D:$D,$D1383,Actuals!$B:$B,EDATE($B1383,-12))</f>
        <v>3603</v>
      </c>
      <c r="O1383">
        <f>AVERAGE(SUMIFS(Actuals!$F:$F,Actuals!$A:$A,$A1383,Actuals!$D:$D,$D1383,Actuals!$B:$B,EOMONTH(DATE(2025,$C1383-1,1),0))/SUMIFS(Actuals!$F:$F,Actuals!$A:$A,$A1383,Actuals!$D:$D,$D1383,Actuals!$B:$B,EOMONTH(DATE(2024,$C1383-1,1),0)),
 SUMIFS(Actuals!$F:$F,Actuals!$A:$A,$A1383,Actuals!$D:$D,$D1383,Actuals!$B:$B,EOMONTH(DATE(2025,$C1383-2,1),0))/SUMIFS(Actuals!$F:$F,Actuals!$A:$A,$A1383,Actuals!$D:$D,$D1383,Actuals!$B:$B,EOMONTH(DATE(2024,$C1383-2,1),0)),
 SUMIFS(Actuals!$F:$F,Actuals!$A:$A,$A1383,Actuals!$D:$D,$D1383,Actuals!$B:$B,EOMONTH(DATE(2025,$C1383-3,1),0))/SUMIFS(Actuals!$F:$F,Actuals!$A:$A,$A1383,Actuals!$D:$D,$D1383,Actuals!$B:$B,EOMONTH(DATE(2024,$C1383-3,1),0))
)</f>
        <v>1.0073781760394274</v>
      </c>
      <c r="P1383" s="29">
        <f t="shared" si="126"/>
        <v>3629.5835682700567</v>
      </c>
      <c r="Q1383" s="2">
        <f t="shared" si="127"/>
        <v>5.849622871684361E-2</v>
      </c>
      <c r="R1383" s="29" t="str">
        <f t="shared" si="128"/>
        <v>1 train date (May-Aug)</v>
      </c>
      <c r="S1383" s="29">
        <f t="shared" si="129"/>
        <v>1.005048087592062</v>
      </c>
      <c r="T1383" s="29">
        <f t="shared" si="130"/>
        <v>3509.6463128402925</v>
      </c>
      <c r="U1383" s="2">
        <f t="shared" si="131"/>
        <v>2.3518901382412503E-2</v>
      </c>
    </row>
    <row r="1384" spans="1:21">
      <c r="A1384">
        <v>9701</v>
      </c>
      <c r="B1384" s="1">
        <v>45930</v>
      </c>
      <c r="C1384">
        <v>5</v>
      </c>
      <c r="D1384">
        <v>8</v>
      </c>
      <c r="E1384" t="s">
        <v>7</v>
      </c>
      <c r="F1384" s="3">
        <v>3341.8732201494558</v>
      </c>
      <c r="G1384" s="3">
        <v>3033</v>
      </c>
      <c r="H1384">
        <v>4</v>
      </c>
      <c r="I1384" s="3">
        <v>308.87322014945585</v>
      </c>
      <c r="J1384" s="3">
        <v>308.87322014945585</v>
      </c>
      <c r="K1384" s="2">
        <v>0.10183752725006801</v>
      </c>
      <c r="L1384" s="6">
        <v>0.10183752725006801</v>
      </c>
      <c r="M1384" t="s">
        <v>42</v>
      </c>
      <c r="N1384">
        <f>SUMIFS(Actuals!$F:$F,Actuals!$A:$A,$A1384,Actuals!$D:$D,$D1384,Actuals!$B:$B,EDATE($B1384,-12))</f>
        <v>3450</v>
      </c>
      <c r="O1384">
        <f>AVERAGE(SUMIFS(Actuals!$F:$F,Actuals!$A:$A,$A1384,Actuals!$D:$D,$D1384,Actuals!$B:$B,EOMONTH(DATE(2025,$C1384-1,1),0))/SUMIFS(Actuals!$F:$F,Actuals!$A:$A,$A1384,Actuals!$D:$D,$D1384,Actuals!$B:$B,EOMONTH(DATE(2024,$C1384-1,1),0)),
 SUMIFS(Actuals!$F:$F,Actuals!$A:$A,$A1384,Actuals!$D:$D,$D1384,Actuals!$B:$B,EOMONTH(DATE(2025,$C1384-2,1),0))/SUMIFS(Actuals!$F:$F,Actuals!$A:$A,$A1384,Actuals!$D:$D,$D1384,Actuals!$B:$B,EOMONTH(DATE(2024,$C1384-2,1),0)),
 SUMIFS(Actuals!$F:$F,Actuals!$A:$A,$A1384,Actuals!$D:$D,$D1384,Actuals!$B:$B,EOMONTH(DATE(2025,$C1384-3,1),0))/SUMIFS(Actuals!$F:$F,Actuals!$A:$A,$A1384,Actuals!$D:$D,$D1384,Actuals!$B:$B,EOMONTH(DATE(2024,$C1384-3,1),0))
)</f>
        <v>1.0317716141776059</v>
      </c>
      <c r="P1384" s="29">
        <f t="shared" si="126"/>
        <v>3559.6120689127401</v>
      </c>
      <c r="Q1384" s="2">
        <f t="shared" si="127"/>
        <v>0.17362745430687113</v>
      </c>
      <c r="R1384" s="29" t="str">
        <f t="shared" si="128"/>
        <v>1 train date (May-Aug)</v>
      </c>
      <c r="S1384" s="29">
        <f t="shared" si="129"/>
        <v>1.005048087592062</v>
      </c>
      <c r="T1384" s="29">
        <f t="shared" si="130"/>
        <v>3358.7432888863364</v>
      </c>
      <c r="U1384" s="2">
        <f t="shared" si="131"/>
        <v>0.10739969959984713</v>
      </c>
    </row>
    <row r="1385" spans="1:21">
      <c r="A1385">
        <v>9701</v>
      </c>
      <c r="B1385" s="1">
        <v>45930</v>
      </c>
      <c r="C1385">
        <v>6</v>
      </c>
      <c r="D1385">
        <v>8</v>
      </c>
      <c r="E1385" t="s">
        <v>7</v>
      </c>
      <c r="F1385" s="3">
        <v>3390</v>
      </c>
      <c r="G1385" s="3">
        <v>3033</v>
      </c>
      <c r="H1385">
        <v>3</v>
      </c>
      <c r="I1385" s="3">
        <v>357</v>
      </c>
      <c r="J1385" s="3">
        <v>357</v>
      </c>
      <c r="K1385" s="2">
        <v>0.117705242334322</v>
      </c>
      <c r="L1385" s="6">
        <v>0.117705242334322</v>
      </c>
      <c r="M1385" t="s">
        <v>42</v>
      </c>
      <c r="N1385">
        <f>SUMIFS(Actuals!$F:$F,Actuals!$A:$A,$A1385,Actuals!$D:$D,$D1385,Actuals!$B:$B,EDATE($B1385,-12))</f>
        <v>3450</v>
      </c>
      <c r="O1385">
        <f>AVERAGE(SUMIFS(Actuals!$F:$F,Actuals!$A:$A,$A1385,Actuals!$D:$D,$D1385,Actuals!$B:$B,EOMONTH(DATE(2025,$C1385-1,1),0))/SUMIFS(Actuals!$F:$F,Actuals!$A:$A,$A1385,Actuals!$D:$D,$D1385,Actuals!$B:$B,EOMONTH(DATE(2024,$C1385-1,1),0)),
 SUMIFS(Actuals!$F:$F,Actuals!$A:$A,$A1385,Actuals!$D:$D,$D1385,Actuals!$B:$B,EOMONTH(DATE(2025,$C1385-2,1),0))/SUMIFS(Actuals!$F:$F,Actuals!$A:$A,$A1385,Actuals!$D:$D,$D1385,Actuals!$B:$B,EOMONTH(DATE(2024,$C1385-2,1),0)),
 SUMIFS(Actuals!$F:$F,Actuals!$A:$A,$A1385,Actuals!$D:$D,$D1385,Actuals!$B:$B,EOMONTH(DATE(2025,$C1385-3,1),0))/SUMIFS(Actuals!$F:$F,Actuals!$A:$A,$A1385,Actuals!$D:$D,$D1385,Actuals!$B:$B,EOMONTH(DATE(2024,$C1385-3,1),0))
)</f>
        <v>0.98749798763159602</v>
      </c>
      <c r="P1385" s="29">
        <f t="shared" si="126"/>
        <v>3406.8680573290062</v>
      </c>
      <c r="Q1385" s="2">
        <f t="shared" si="127"/>
        <v>0.12326675150972839</v>
      </c>
      <c r="R1385" s="29" t="str">
        <f t="shared" si="128"/>
        <v>1 train date (May-Aug)</v>
      </c>
      <c r="S1385" s="29">
        <f t="shared" si="129"/>
        <v>1.005048087592062</v>
      </c>
      <c r="T1385" s="29">
        <f t="shared" si="130"/>
        <v>3407.1130169370899</v>
      </c>
      <c r="U1385" s="2">
        <f t="shared" si="131"/>
        <v>0.12334751629973291</v>
      </c>
    </row>
    <row r="1386" spans="1:21">
      <c r="A1386">
        <v>9701</v>
      </c>
      <c r="B1386" s="1">
        <v>45930</v>
      </c>
      <c r="C1386">
        <v>7</v>
      </c>
      <c r="D1386">
        <v>8</v>
      </c>
      <c r="E1386" t="s">
        <v>7</v>
      </c>
      <c r="F1386" s="3">
        <v>3306.3029999999999</v>
      </c>
      <c r="G1386" s="3">
        <v>3033</v>
      </c>
      <c r="H1386">
        <v>2</v>
      </c>
      <c r="I1386" s="3">
        <v>273.30299999999988</v>
      </c>
      <c r="J1386" s="3">
        <v>273.30299999999988</v>
      </c>
      <c r="K1386" s="2">
        <v>9.0109792284866402E-2</v>
      </c>
      <c r="L1386" s="6">
        <v>9.0109792284866402E-2</v>
      </c>
      <c r="M1386" t="s">
        <v>42</v>
      </c>
      <c r="N1386">
        <f>SUMIFS(Actuals!$F:$F,Actuals!$A:$A,$A1386,Actuals!$D:$D,$D1386,Actuals!$B:$B,EDATE($B1386,-12))</f>
        <v>3450</v>
      </c>
      <c r="O1386">
        <f>AVERAGE(SUMIFS(Actuals!$F:$F,Actuals!$A:$A,$A1386,Actuals!$D:$D,$D1386,Actuals!$B:$B,EOMONTH(DATE(2025,$C1386-1,1),0))/SUMIFS(Actuals!$F:$F,Actuals!$A:$A,$A1386,Actuals!$D:$D,$D1386,Actuals!$B:$B,EOMONTH(DATE(2024,$C1386-1,1),0)),
 SUMIFS(Actuals!$F:$F,Actuals!$A:$A,$A1386,Actuals!$D:$D,$D1386,Actuals!$B:$B,EOMONTH(DATE(2025,$C1386-2,1),0))/SUMIFS(Actuals!$F:$F,Actuals!$A:$A,$A1386,Actuals!$D:$D,$D1386,Actuals!$B:$B,EOMONTH(DATE(2024,$C1386-2,1),0)),
 SUMIFS(Actuals!$F:$F,Actuals!$A:$A,$A1386,Actuals!$D:$D,$D1386,Actuals!$B:$B,EOMONTH(DATE(2025,$C1386-3,1),0))/SUMIFS(Actuals!$F:$F,Actuals!$A:$A,$A1386,Actuals!$D:$D,$D1386,Actuals!$B:$B,EOMONTH(DATE(2024,$C1386-3,1),0))
)</f>
        <v>0.96462053551660409</v>
      </c>
      <c r="P1386" s="29">
        <f t="shared" si="126"/>
        <v>3327.9408475322844</v>
      </c>
      <c r="Q1386" s="2">
        <f t="shared" si="127"/>
        <v>9.7243932585652601E-2</v>
      </c>
      <c r="R1386" s="29" t="str">
        <f t="shared" si="128"/>
        <v>1 train date (May-Aug)</v>
      </c>
      <c r="S1386" s="29">
        <f t="shared" si="129"/>
        <v>1.005048087592062</v>
      </c>
      <c r="T1386" s="29">
        <f t="shared" si="130"/>
        <v>3322.9935071498971</v>
      </c>
      <c r="U1386" s="2">
        <f t="shared" si="131"/>
        <v>9.5612762001284907E-2</v>
      </c>
    </row>
    <row r="1387" spans="1:21">
      <c r="A1387">
        <v>9701</v>
      </c>
      <c r="B1387" s="1">
        <v>45930</v>
      </c>
      <c r="C1387">
        <v>8</v>
      </c>
      <c r="D1387">
        <v>8</v>
      </c>
      <c r="E1387" t="s">
        <v>7</v>
      </c>
      <c r="F1387" s="3">
        <v>3467.0846513720367</v>
      </c>
      <c r="G1387" s="3">
        <v>3033</v>
      </c>
      <c r="H1387">
        <v>1</v>
      </c>
      <c r="I1387" s="3">
        <v>434.08465137203666</v>
      </c>
      <c r="J1387" s="3">
        <v>434.08465137203666</v>
      </c>
      <c r="K1387" s="2">
        <v>0.14312055765645801</v>
      </c>
      <c r="L1387" s="6">
        <v>0.14312055765645801</v>
      </c>
      <c r="M1387" t="s">
        <v>42</v>
      </c>
      <c r="N1387">
        <f>SUMIFS(Actuals!$F:$F,Actuals!$A:$A,$A1387,Actuals!$D:$D,$D1387,Actuals!$B:$B,EDATE($B1387,-12))</f>
        <v>3450</v>
      </c>
      <c r="O1387">
        <f>AVERAGE(SUMIFS(Actuals!$F:$F,Actuals!$A:$A,$A1387,Actuals!$D:$D,$D1387,Actuals!$B:$B,EOMONTH(DATE(2025,$C1387-1,1),0))/SUMIFS(Actuals!$F:$F,Actuals!$A:$A,$A1387,Actuals!$D:$D,$D1387,Actuals!$B:$B,EOMONTH(DATE(2024,$C1387-1,1),0)),
 SUMIFS(Actuals!$F:$F,Actuals!$A:$A,$A1387,Actuals!$D:$D,$D1387,Actuals!$B:$B,EOMONTH(DATE(2025,$C1387-2,1),0))/SUMIFS(Actuals!$F:$F,Actuals!$A:$A,$A1387,Actuals!$D:$D,$D1387,Actuals!$B:$B,EOMONTH(DATE(2024,$C1387-2,1),0)),
 SUMIFS(Actuals!$F:$F,Actuals!$A:$A,$A1387,Actuals!$D:$D,$D1387,Actuals!$B:$B,EOMONTH(DATE(2025,$C1387-3,1),0))/SUMIFS(Actuals!$F:$F,Actuals!$A:$A,$A1387,Actuals!$D:$D,$D1387,Actuals!$B:$B,EOMONTH(DATE(2024,$C1387-3,1),0))
)</f>
        <v>1.0073781760394274</v>
      </c>
      <c r="P1387" s="29">
        <f t="shared" si="126"/>
        <v>3475.4547073360245</v>
      </c>
      <c r="Q1387" s="2">
        <f t="shared" si="127"/>
        <v>0.14588022002506579</v>
      </c>
      <c r="R1387" s="29" t="str">
        <f t="shared" si="128"/>
        <v>1 train date (May-Aug)</v>
      </c>
      <c r="S1387" s="29">
        <f t="shared" si="129"/>
        <v>1.005048087592062</v>
      </c>
      <c r="T1387" s="29">
        <f t="shared" si="130"/>
        <v>3484.5867983812564</v>
      </c>
      <c r="U1387" s="2">
        <f t="shared" si="131"/>
        <v>0.14889113035979437</v>
      </c>
    </row>
    <row r="1388" spans="1:21">
      <c r="A1388">
        <v>9701</v>
      </c>
      <c r="B1388" s="1">
        <v>45930</v>
      </c>
      <c r="C1388">
        <v>9</v>
      </c>
      <c r="D1388">
        <v>8</v>
      </c>
      <c r="E1388" t="s">
        <v>7</v>
      </c>
      <c r="F1388" s="3">
        <v>3436.783023808649</v>
      </c>
      <c r="G1388" s="3">
        <v>3033</v>
      </c>
      <c r="H1388">
        <v>0</v>
      </c>
      <c r="I1388" s="3">
        <v>403.78302380864898</v>
      </c>
      <c r="J1388" s="3">
        <v>403.78302380864898</v>
      </c>
      <c r="K1388" s="2">
        <v>0.13312991223496501</v>
      </c>
      <c r="L1388" s="6">
        <v>0.13312991223496501</v>
      </c>
      <c r="M1388" t="s">
        <v>42</v>
      </c>
      <c r="N1388">
        <f>SUMIFS(Actuals!$F:$F,Actuals!$A:$A,$A1388,Actuals!$D:$D,$D1388,Actuals!$B:$B,EDATE($B1388,-12))</f>
        <v>3450</v>
      </c>
      <c r="O1388">
        <f>AVERAGE(SUMIFS(Actuals!$F:$F,Actuals!$A:$A,$A1388,Actuals!$D:$D,$D1388,Actuals!$B:$B,EOMONTH(DATE(2025,$C1388-1,1),0))/SUMIFS(Actuals!$F:$F,Actuals!$A:$A,$A1388,Actuals!$D:$D,$D1388,Actuals!$B:$B,EOMONTH(DATE(2024,$C1388-1,1),0)),
 SUMIFS(Actuals!$F:$F,Actuals!$A:$A,$A1388,Actuals!$D:$D,$D1388,Actuals!$B:$B,EOMONTH(DATE(2025,$C1388-2,1),0))/SUMIFS(Actuals!$F:$F,Actuals!$A:$A,$A1388,Actuals!$D:$D,$D1388,Actuals!$B:$B,EOMONTH(DATE(2024,$C1388-2,1),0)),
 SUMIFS(Actuals!$F:$F,Actuals!$A:$A,$A1388,Actuals!$D:$D,$D1388,Actuals!$B:$B,EOMONTH(DATE(2025,$C1388-3,1),0))/SUMIFS(Actuals!$F:$F,Actuals!$A:$A,$A1388,Actuals!$D:$D,$D1388,Actuals!$B:$B,EOMONTH(DATE(2024,$C1388-3,1),0))
)</f>
        <v>1.0248409136899215</v>
      </c>
      <c r="P1388" s="29">
        <f t="shared" si="126"/>
        <v>3535.7011522302291</v>
      </c>
      <c r="Q1388" s="2">
        <f t="shared" si="127"/>
        <v>0.1657438681932836</v>
      </c>
      <c r="R1388" s="29" t="str">
        <f t="shared" si="128"/>
        <v>2 Test data (Sep-Nov)</v>
      </c>
      <c r="S1388" s="29">
        <f t="shared" si="129"/>
        <v>1.005048087592062</v>
      </c>
      <c r="T1388" s="29">
        <f t="shared" si="130"/>
        <v>3454.1322055477467</v>
      </c>
      <c r="U1388" s="2">
        <f t="shared" si="131"/>
        <v>0.13885005128511266</v>
      </c>
    </row>
    <row r="1389" spans="1:21">
      <c r="A1389">
        <v>9701</v>
      </c>
      <c r="B1389" s="1">
        <v>45961</v>
      </c>
      <c r="C1389">
        <v>5</v>
      </c>
      <c r="D1389">
        <v>8</v>
      </c>
      <c r="E1389" t="s">
        <v>7</v>
      </c>
      <c r="F1389" s="3">
        <v>3311.6133131835486</v>
      </c>
      <c r="G1389" s="3">
        <v>3585</v>
      </c>
      <c r="H1389">
        <v>5</v>
      </c>
      <c r="I1389" s="3">
        <v>-273.3866868164514</v>
      </c>
      <c r="J1389" s="3">
        <v>273.3866868164514</v>
      </c>
      <c r="K1389" s="2">
        <v>7.6258490046429997E-2</v>
      </c>
      <c r="L1389" s="6">
        <v>-7.6258490046429997E-2</v>
      </c>
      <c r="M1389" t="s">
        <v>42</v>
      </c>
      <c r="N1389">
        <f>SUMIFS(Actuals!$F:$F,Actuals!$A:$A,$A1389,Actuals!$D:$D,$D1389,Actuals!$B:$B,EDATE($B1389,-12))</f>
        <v>3564</v>
      </c>
      <c r="O1389">
        <f>AVERAGE(SUMIFS(Actuals!$F:$F,Actuals!$A:$A,$A1389,Actuals!$D:$D,$D1389,Actuals!$B:$B,EOMONTH(DATE(2025,$C1389-1,1),0))/SUMIFS(Actuals!$F:$F,Actuals!$A:$A,$A1389,Actuals!$D:$D,$D1389,Actuals!$B:$B,EOMONTH(DATE(2024,$C1389-1,1),0)),
 SUMIFS(Actuals!$F:$F,Actuals!$A:$A,$A1389,Actuals!$D:$D,$D1389,Actuals!$B:$B,EOMONTH(DATE(2025,$C1389-2,1),0))/SUMIFS(Actuals!$F:$F,Actuals!$A:$A,$A1389,Actuals!$D:$D,$D1389,Actuals!$B:$B,EOMONTH(DATE(2024,$C1389-2,1),0)),
 SUMIFS(Actuals!$F:$F,Actuals!$A:$A,$A1389,Actuals!$D:$D,$D1389,Actuals!$B:$B,EOMONTH(DATE(2025,$C1389-3,1),0))/SUMIFS(Actuals!$F:$F,Actuals!$A:$A,$A1389,Actuals!$D:$D,$D1389,Actuals!$B:$B,EOMONTH(DATE(2024,$C1389-3,1),0))
)</f>
        <v>1.0317716141776059</v>
      </c>
      <c r="P1389" s="29">
        <f t="shared" si="126"/>
        <v>3677.2340329289873</v>
      </c>
      <c r="Q1389" s="2">
        <f t="shared" si="127"/>
        <v>2.5727763717988086E-2</v>
      </c>
      <c r="R1389" s="29" t="str">
        <f t="shared" si="128"/>
        <v>1 train date (May-Aug)</v>
      </c>
      <c r="S1389" s="29">
        <f t="shared" si="129"/>
        <v>1.005048087592062</v>
      </c>
      <c r="T1389" s="29">
        <f t="shared" si="130"/>
        <v>3328.3306272595378</v>
      </c>
      <c r="U1389" s="2">
        <f t="shared" si="131"/>
        <v>7.1595361991760725E-2</v>
      </c>
    </row>
    <row r="1390" spans="1:21">
      <c r="A1390">
        <v>9701</v>
      </c>
      <c r="B1390" s="1">
        <v>45961</v>
      </c>
      <c r="C1390">
        <v>6</v>
      </c>
      <c r="D1390">
        <v>8</v>
      </c>
      <c r="E1390" t="s">
        <v>7</v>
      </c>
      <c r="F1390" s="3">
        <v>3423.8999999999996</v>
      </c>
      <c r="G1390" s="3">
        <v>3585</v>
      </c>
      <c r="H1390">
        <v>4</v>
      </c>
      <c r="I1390" s="3">
        <v>-161.10000000000036</v>
      </c>
      <c r="J1390" s="3">
        <v>161.10000000000036</v>
      </c>
      <c r="K1390" s="2">
        <v>4.4937238493723997E-2</v>
      </c>
      <c r="L1390" s="6">
        <v>-4.4937238493723997E-2</v>
      </c>
      <c r="M1390" t="s">
        <v>42</v>
      </c>
      <c r="N1390">
        <f>SUMIFS(Actuals!$F:$F,Actuals!$A:$A,$A1390,Actuals!$D:$D,$D1390,Actuals!$B:$B,EDATE($B1390,-12))</f>
        <v>3564</v>
      </c>
      <c r="O1390">
        <f>AVERAGE(SUMIFS(Actuals!$F:$F,Actuals!$A:$A,$A1390,Actuals!$D:$D,$D1390,Actuals!$B:$B,EOMONTH(DATE(2025,$C1390-1,1),0))/SUMIFS(Actuals!$F:$F,Actuals!$A:$A,$A1390,Actuals!$D:$D,$D1390,Actuals!$B:$B,EOMONTH(DATE(2024,$C1390-1,1),0)),
 SUMIFS(Actuals!$F:$F,Actuals!$A:$A,$A1390,Actuals!$D:$D,$D1390,Actuals!$B:$B,EOMONTH(DATE(2025,$C1390-2,1),0))/SUMIFS(Actuals!$F:$F,Actuals!$A:$A,$A1390,Actuals!$D:$D,$D1390,Actuals!$B:$B,EOMONTH(DATE(2024,$C1390-2,1),0)),
 SUMIFS(Actuals!$F:$F,Actuals!$A:$A,$A1390,Actuals!$D:$D,$D1390,Actuals!$B:$B,EOMONTH(DATE(2025,$C1390-3,1),0))/SUMIFS(Actuals!$F:$F,Actuals!$A:$A,$A1390,Actuals!$D:$D,$D1390,Actuals!$B:$B,EOMONTH(DATE(2024,$C1390-3,1),0))
)</f>
        <v>0.98749798763159602</v>
      </c>
      <c r="P1390" s="29">
        <f t="shared" si="126"/>
        <v>3519.4428279190083</v>
      </c>
      <c r="Q1390" s="2">
        <f t="shared" si="127"/>
        <v>1.8286519408923761E-2</v>
      </c>
      <c r="R1390" s="29" t="str">
        <f t="shared" si="128"/>
        <v>1 train date (May-Aug)</v>
      </c>
      <c r="S1390" s="29">
        <f t="shared" si="129"/>
        <v>1.005048087592062</v>
      </c>
      <c r="T1390" s="29">
        <f t="shared" si="130"/>
        <v>3441.1841471064608</v>
      </c>
      <c r="U1390" s="2">
        <f t="shared" si="131"/>
        <v>4.0115998017723614E-2</v>
      </c>
    </row>
    <row r="1391" spans="1:21">
      <c r="A1391">
        <v>9701</v>
      </c>
      <c r="B1391" s="1">
        <v>45961</v>
      </c>
      <c r="C1391">
        <v>7</v>
      </c>
      <c r="D1391">
        <v>8</v>
      </c>
      <c r="E1391" t="s">
        <v>7</v>
      </c>
      <c r="F1391" s="3">
        <v>3309.6093029999993</v>
      </c>
      <c r="G1391" s="3">
        <v>3585</v>
      </c>
      <c r="H1391">
        <v>3</v>
      </c>
      <c r="I1391" s="3">
        <v>-275.39069700000073</v>
      </c>
      <c r="J1391" s="3">
        <v>275.39069700000073</v>
      </c>
      <c r="K1391" s="2">
        <v>7.6817488702929093E-2</v>
      </c>
      <c r="L1391" s="6">
        <v>-7.6817488702929093E-2</v>
      </c>
      <c r="M1391" t="s">
        <v>42</v>
      </c>
      <c r="N1391">
        <f>SUMIFS(Actuals!$F:$F,Actuals!$A:$A,$A1391,Actuals!$D:$D,$D1391,Actuals!$B:$B,EDATE($B1391,-12))</f>
        <v>3564</v>
      </c>
      <c r="O1391">
        <f>AVERAGE(SUMIFS(Actuals!$F:$F,Actuals!$A:$A,$A1391,Actuals!$D:$D,$D1391,Actuals!$B:$B,EOMONTH(DATE(2025,$C1391-1,1),0))/SUMIFS(Actuals!$F:$F,Actuals!$A:$A,$A1391,Actuals!$D:$D,$D1391,Actuals!$B:$B,EOMONTH(DATE(2024,$C1391-1,1),0)),
 SUMIFS(Actuals!$F:$F,Actuals!$A:$A,$A1391,Actuals!$D:$D,$D1391,Actuals!$B:$B,EOMONTH(DATE(2025,$C1391-2,1),0))/SUMIFS(Actuals!$F:$F,Actuals!$A:$A,$A1391,Actuals!$D:$D,$D1391,Actuals!$B:$B,EOMONTH(DATE(2024,$C1391-2,1),0)),
 SUMIFS(Actuals!$F:$F,Actuals!$A:$A,$A1391,Actuals!$D:$D,$D1391,Actuals!$B:$B,EOMONTH(DATE(2025,$C1391-3,1),0))/SUMIFS(Actuals!$F:$F,Actuals!$A:$A,$A1391,Actuals!$D:$D,$D1391,Actuals!$B:$B,EOMONTH(DATE(2024,$C1391-3,1),0))
)</f>
        <v>0.96462053551660409</v>
      </c>
      <c r="P1391" s="29">
        <f t="shared" si="126"/>
        <v>3437.9075885811772</v>
      </c>
      <c r="Q1391" s="2">
        <f t="shared" si="127"/>
        <v>4.1029961344162577E-2</v>
      </c>
      <c r="R1391" s="29" t="str">
        <f t="shared" si="128"/>
        <v>1 train date (May-Aug)</v>
      </c>
      <c r="S1391" s="29">
        <f t="shared" si="129"/>
        <v>1.005048087592062</v>
      </c>
      <c r="T1391" s="29">
        <f t="shared" si="130"/>
        <v>3326.3165006570466</v>
      </c>
      <c r="U1391" s="2">
        <f t="shared" si="131"/>
        <v>7.2157182522441674E-2</v>
      </c>
    </row>
    <row r="1392" spans="1:21">
      <c r="A1392">
        <v>9701</v>
      </c>
      <c r="B1392" s="1">
        <v>45961</v>
      </c>
      <c r="C1392">
        <v>8</v>
      </c>
      <c r="D1392">
        <v>8</v>
      </c>
      <c r="E1392" t="s">
        <v>7</v>
      </c>
      <c r="F1392" s="3">
        <v>3440.4887609999196</v>
      </c>
      <c r="G1392" s="3">
        <v>3585</v>
      </c>
      <c r="H1392">
        <v>2</v>
      </c>
      <c r="I1392" s="3">
        <v>-144.51123900008042</v>
      </c>
      <c r="J1392" s="3">
        <v>144.51123900008042</v>
      </c>
      <c r="K1392" s="2">
        <v>4.0309969037679298E-2</v>
      </c>
      <c r="L1392" s="6">
        <v>-4.0309969037679298E-2</v>
      </c>
      <c r="M1392" t="s">
        <v>42</v>
      </c>
      <c r="N1392">
        <f>SUMIFS(Actuals!$F:$F,Actuals!$A:$A,$A1392,Actuals!$D:$D,$D1392,Actuals!$B:$B,EDATE($B1392,-12))</f>
        <v>3564</v>
      </c>
      <c r="O1392">
        <f>AVERAGE(SUMIFS(Actuals!$F:$F,Actuals!$A:$A,$A1392,Actuals!$D:$D,$D1392,Actuals!$B:$B,EOMONTH(DATE(2025,$C1392-1,1),0))/SUMIFS(Actuals!$F:$F,Actuals!$A:$A,$A1392,Actuals!$D:$D,$D1392,Actuals!$B:$B,EOMONTH(DATE(2024,$C1392-1,1),0)),
 SUMIFS(Actuals!$F:$F,Actuals!$A:$A,$A1392,Actuals!$D:$D,$D1392,Actuals!$B:$B,EOMONTH(DATE(2025,$C1392-2,1),0))/SUMIFS(Actuals!$F:$F,Actuals!$A:$A,$A1392,Actuals!$D:$D,$D1392,Actuals!$B:$B,EOMONTH(DATE(2024,$C1392-2,1),0)),
 SUMIFS(Actuals!$F:$F,Actuals!$A:$A,$A1392,Actuals!$D:$D,$D1392,Actuals!$B:$B,EOMONTH(DATE(2025,$C1392-3,1),0))/SUMIFS(Actuals!$F:$F,Actuals!$A:$A,$A1392,Actuals!$D:$D,$D1392,Actuals!$B:$B,EOMONTH(DATE(2024,$C1392-3,1),0))
)</f>
        <v>1.0073781760394274</v>
      </c>
      <c r="P1392" s="29">
        <f t="shared" si="126"/>
        <v>3590.2958194045191</v>
      </c>
      <c r="Q1392" s="2">
        <f t="shared" si="127"/>
        <v>1.4772160124181533E-3</v>
      </c>
      <c r="R1392" s="29" t="str">
        <f t="shared" si="128"/>
        <v>1 train date (May-Aug)</v>
      </c>
      <c r="S1392" s="29">
        <f t="shared" si="129"/>
        <v>1.005048087592062</v>
      </c>
      <c r="T1392" s="29">
        <f t="shared" si="130"/>
        <v>3457.8566496249518</v>
      </c>
      <c r="U1392" s="2">
        <f t="shared" si="131"/>
        <v>3.5465369700152904E-2</v>
      </c>
    </row>
    <row r="1393" spans="1:21">
      <c r="A1393">
        <v>9701</v>
      </c>
      <c r="B1393" s="1">
        <v>45961</v>
      </c>
      <c r="C1393">
        <v>9</v>
      </c>
      <c r="D1393">
        <v>8</v>
      </c>
      <c r="E1393" t="s">
        <v>7</v>
      </c>
      <c r="F1393" s="3">
        <v>3410.7861705720884</v>
      </c>
      <c r="G1393" s="3">
        <v>3585</v>
      </c>
      <c r="H1393">
        <v>1</v>
      </c>
      <c r="I1393" s="3">
        <v>-174.21382942791161</v>
      </c>
      <c r="J1393" s="3">
        <v>174.21382942791161</v>
      </c>
      <c r="K1393" s="2">
        <v>4.85952104401427E-2</v>
      </c>
      <c r="L1393" s="6">
        <v>-4.85952104401427E-2</v>
      </c>
      <c r="M1393" t="s">
        <v>42</v>
      </c>
      <c r="N1393">
        <f>SUMIFS(Actuals!$F:$F,Actuals!$A:$A,$A1393,Actuals!$D:$D,$D1393,Actuals!$B:$B,EDATE($B1393,-12))</f>
        <v>3564</v>
      </c>
      <c r="O1393">
        <f>AVERAGE(SUMIFS(Actuals!$F:$F,Actuals!$A:$A,$A1393,Actuals!$D:$D,$D1393,Actuals!$B:$B,EOMONTH(DATE(2025,$C1393-1,1),0))/SUMIFS(Actuals!$F:$F,Actuals!$A:$A,$A1393,Actuals!$D:$D,$D1393,Actuals!$B:$B,EOMONTH(DATE(2024,$C1393-1,1),0)),
 SUMIFS(Actuals!$F:$F,Actuals!$A:$A,$A1393,Actuals!$D:$D,$D1393,Actuals!$B:$B,EOMONTH(DATE(2025,$C1393-2,1),0))/SUMIFS(Actuals!$F:$F,Actuals!$A:$A,$A1393,Actuals!$D:$D,$D1393,Actuals!$B:$B,EOMONTH(DATE(2024,$C1393-2,1),0)),
 SUMIFS(Actuals!$F:$F,Actuals!$A:$A,$A1393,Actuals!$D:$D,$D1393,Actuals!$B:$B,EOMONTH(DATE(2025,$C1393-3,1),0))/SUMIFS(Actuals!$F:$F,Actuals!$A:$A,$A1393,Actuals!$D:$D,$D1393,Actuals!$B:$B,EOMONTH(DATE(2024,$C1393-3,1),0))
)</f>
        <v>1.0248409136899215</v>
      </c>
      <c r="P1393" s="29">
        <f t="shared" si="126"/>
        <v>3652.5330163908802</v>
      </c>
      <c r="Q1393" s="2">
        <f t="shared" si="127"/>
        <v>1.8837661475838277E-2</v>
      </c>
      <c r="R1393" s="29" t="str">
        <f t="shared" si="128"/>
        <v>2 Test data (Sep-Nov)</v>
      </c>
      <c r="S1393" s="29">
        <f t="shared" si="129"/>
        <v>1.005048087592062</v>
      </c>
      <c r="T1393" s="29">
        <f t="shared" si="130"/>
        <v>3428.0041179189302</v>
      </c>
      <c r="U1393" s="2">
        <f t="shared" si="131"/>
        <v>4.3792435726937182E-2</v>
      </c>
    </row>
    <row r="1394" spans="1:21">
      <c r="A1394">
        <v>9701</v>
      </c>
      <c r="B1394" s="1">
        <v>45961</v>
      </c>
      <c r="C1394">
        <v>10</v>
      </c>
      <c r="D1394">
        <v>8</v>
      </c>
      <c r="E1394" t="s">
        <v>7</v>
      </c>
      <c r="F1394" s="3">
        <v>3207.210304558027</v>
      </c>
      <c r="G1394" s="3">
        <v>3585</v>
      </c>
      <c r="H1394">
        <v>0</v>
      </c>
      <c r="I1394" s="3">
        <v>-377.78969544197298</v>
      </c>
      <c r="J1394" s="3">
        <v>377.78969544197298</v>
      </c>
      <c r="K1394" s="2">
        <v>0.105380668184651</v>
      </c>
      <c r="L1394" s="6">
        <v>-0.105380668184651</v>
      </c>
      <c r="M1394" t="s">
        <v>42</v>
      </c>
      <c r="N1394">
        <f>SUMIFS(Actuals!$F:$F,Actuals!$A:$A,$A1394,Actuals!$D:$D,$D1394,Actuals!$B:$B,EDATE($B1394,-12))</f>
        <v>3564</v>
      </c>
      <c r="O1394">
        <f>AVERAGE(SUMIFS(Actuals!$F:$F,Actuals!$A:$A,$A1394,Actuals!$D:$D,$D1394,Actuals!$B:$B,EOMONTH(DATE(2025,$C1394-1,1),0))/SUMIFS(Actuals!$F:$F,Actuals!$A:$A,$A1394,Actuals!$D:$D,$D1394,Actuals!$B:$B,EOMONTH(DATE(2024,$C1394-1,1),0)),
 SUMIFS(Actuals!$F:$F,Actuals!$A:$A,$A1394,Actuals!$D:$D,$D1394,Actuals!$B:$B,EOMONTH(DATE(2025,$C1394-2,1),0))/SUMIFS(Actuals!$F:$F,Actuals!$A:$A,$A1394,Actuals!$D:$D,$D1394,Actuals!$B:$B,EOMONTH(DATE(2024,$C1394-2,1),0)),
 SUMIFS(Actuals!$F:$F,Actuals!$A:$A,$A1394,Actuals!$D:$D,$D1394,Actuals!$B:$B,EOMONTH(DATE(2025,$C1394-3,1),0))/SUMIFS(Actuals!$F:$F,Actuals!$A:$A,$A1394,Actuals!$D:$D,$D1394,Actuals!$B:$B,EOMONTH(DATE(2024,$C1394-3,1),0))
)</f>
        <v>1.0148290657740777</v>
      </c>
      <c r="P1394" s="29">
        <f t="shared" si="126"/>
        <v>3616.8507904188132</v>
      </c>
      <c r="Q1394" s="2">
        <f t="shared" si="127"/>
        <v>8.8844603678697835E-3</v>
      </c>
      <c r="R1394" s="29" t="str">
        <f t="shared" si="128"/>
        <v>2 Test data (Sep-Nov)</v>
      </c>
      <c r="S1394" s="29">
        <f t="shared" si="129"/>
        <v>1.005048087592062</v>
      </c>
      <c r="T1394" s="29">
        <f t="shared" si="130"/>
        <v>3223.4005831015998</v>
      </c>
      <c r="U1394" s="2">
        <f t="shared" si="131"/>
        <v>0.10086455143609491</v>
      </c>
    </row>
    <row r="1395" spans="1:21">
      <c r="A1395">
        <v>9701</v>
      </c>
      <c r="B1395" s="1">
        <v>45991</v>
      </c>
      <c r="C1395">
        <v>5</v>
      </c>
      <c r="D1395">
        <v>8</v>
      </c>
      <c r="E1395" t="s">
        <v>7</v>
      </c>
      <c r="F1395" s="3">
        <v>3283.2446504030104</v>
      </c>
      <c r="G1395" s="3">
        <v>3798</v>
      </c>
      <c r="H1395">
        <v>6</v>
      </c>
      <c r="I1395" s="3">
        <v>-514.75534959698962</v>
      </c>
      <c r="J1395" s="3">
        <v>514.75534959698962</v>
      </c>
      <c r="K1395" s="2">
        <v>0.13553326740310401</v>
      </c>
      <c r="L1395" s="6">
        <v>-0.13553326740310401</v>
      </c>
      <c r="M1395" t="s">
        <v>42</v>
      </c>
      <c r="N1395">
        <f>SUMIFS(Actuals!$F:$F,Actuals!$A:$A,$A1395,Actuals!$D:$D,$D1395,Actuals!$B:$B,EDATE($B1395,-12))</f>
        <v>3516</v>
      </c>
      <c r="O1395">
        <f>AVERAGE(SUMIFS(Actuals!$F:$F,Actuals!$A:$A,$A1395,Actuals!$D:$D,$D1395,Actuals!$B:$B,EOMONTH(DATE(2025,$C1395-1,1),0))/SUMIFS(Actuals!$F:$F,Actuals!$A:$A,$A1395,Actuals!$D:$D,$D1395,Actuals!$B:$B,EOMONTH(DATE(2024,$C1395-1,1),0)),
 SUMIFS(Actuals!$F:$F,Actuals!$A:$A,$A1395,Actuals!$D:$D,$D1395,Actuals!$B:$B,EOMONTH(DATE(2025,$C1395-2,1),0))/SUMIFS(Actuals!$F:$F,Actuals!$A:$A,$A1395,Actuals!$D:$D,$D1395,Actuals!$B:$B,EOMONTH(DATE(2024,$C1395-2,1),0)),
 SUMIFS(Actuals!$F:$F,Actuals!$A:$A,$A1395,Actuals!$D:$D,$D1395,Actuals!$B:$B,EOMONTH(DATE(2025,$C1395-3,1),0))/SUMIFS(Actuals!$F:$F,Actuals!$A:$A,$A1395,Actuals!$D:$D,$D1395,Actuals!$B:$B,EOMONTH(DATE(2024,$C1395-3,1),0))
)</f>
        <v>1.0317716141776059</v>
      </c>
      <c r="P1395" s="29">
        <f t="shared" si="126"/>
        <v>3627.7089954484622</v>
      </c>
      <c r="Q1395" s="2">
        <f t="shared" si="127"/>
        <v>4.483702068234275E-2</v>
      </c>
      <c r="R1395" s="29" t="str">
        <f t="shared" si="128"/>
        <v>1 train date (May-Aug)</v>
      </c>
      <c r="S1395" s="29">
        <f t="shared" si="129"/>
        <v>1.005048087592062</v>
      </c>
      <c r="T1395" s="29">
        <f t="shared" si="130"/>
        <v>3299.8187569844135</v>
      </c>
      <c r="U1395" s="2">
        <f t="shared" si="131"/>
        <v>0.13116936361653145</v>
      </c>
    </row>
    <row r="1396" spans="1:21">
      <c r="A1396">
        <v>9701</v>
      </c>
      <c r="B1396" s="1">
        <v>45991</v>
      </c>
      <c r="C1396">
        <v>6</v>
      </c>
      <c r="D1396">
        <v>8</v>
      </c>
      <c r="E1396" t="s">
        <v>7</v>
      </c>
      <c r="F1396" s="3">
        <v>3458.1390000000001</v>
      </c>
      <c r="G1396" s="3">
        <v>3798</v>
      </c>
      <c r="H1396">
        <v>5</v>
      </c>
      <c r="I1396" s="3">
        <v>-339.86099999999988</v>
      </c>
      <c r="J1396" s="3">
        <v>339.86099999999988</v>
      </c>
      <c r="K1396" s="2">
        <v>8.9484202211690303E-2</v>
      </c>
      <c r="L1396" s="6">
        <v>-8.9484202211690303E-2</v>
      </c>
      <c r="M1396" t="s">
        <v>42</v>
      </c>
      <c r="N1396">
        <f>SUMIFS(Actuals!$F:$F,Actuals!$A:$A,$A1396,Actuals!$D:$D,$D1396,Actuals!$B:$B,EDATE($B1396,-12))</f>
        <v>3516</v>
      </c>
      <c r="O1396">
        <f>AVERAGE(SUMIFS(Actuals!$F:$F,Actuals!$A:$A,$A1396,Actuals!$D:$D,$D1396,Actuals!$B:$B,EOMONTH(DATE(2025,$C1396-1,1),0))/SUMIFS(Actuals!$F:$F,Actuals!$A:$A,$A1396,Actuals!$D:$D,$D1396,Actuals!$B:$B,EOMONTH(DATE(2024,$C1396-1,1),0)),
 SUMIFS(Actuals!$F:$F,Actuals!$A:$A,$A1396,Actuals!$D:$D,$D1396,Actuals!$B:$B,EOMONTH(DATE(2025,$C1396-2,1),0))/SUMIFS(Actuals!$F:$F,Actuals!$A:$A,$A1396,Actuals!$D:$D,$D1396,Actuals!$B:$B,EOMONTH(DATE(2024,$C1396-2,1),0)),
 SUMIFS(Actuals!$F:$F,Actuals!$A:$A,$A1396,Actuals!$D:$D,$D1396,Actuals!$B:$B,EOMONTH(DATE(2025,$C1396-3,1),0))/SUMIFS(Actuals!$F:$F,Actuals!$A:$A,$A1396,Actuals!$D:$D,$D1396,Actuals!$B:$B,EOMONTH(DATE(2024,$C1396-3,1),0))
)</f>
        <v>0.98749798763159602</v>
      </c>
      <c r="P1396" s="29">
        <f t="shared" si="126"/>
        <v>3472.0429245126916</v>
      </c>
      <c r="Q1396" s="2">
        <f t="shared" si="127"/>
        <v>8.5823347942945868E-2</v>
      </c>
      <c r="R1396" s="29" t="str">
        <f t="shared" si="128"/>
        <v>1 train date (May-Aug)</v>
      </c>
      <c r="S1396" s="29">
        <f t="shared" si="129"/>
        <v>1.005048087592062</v>
      </c>
      <c r="T1396" s="29">
        <f t="shared" si="130"/>
        <v>3475.595988577526</v>
      </c>
      <c r="U1396" s="2">
        <f t="shared" si="131"/>
        <v>8.4887838710498681E-2</v>
      </c>
    </row>
    <row r="1397" spans="1:21">
      <c r="A1397">
        <v>9701</v>
      </c>
      <c r="B1397" s="1">
        <v>45991</v>
      </c>
      <c r="C1397">
        <v>7</v>
      </c>
      <c r="D1397">
        <v>8</v>
      </c>
      <c r="E1397" t="s">
        <v>7</v>
      </c>
      <c r="F1397" s="3">
        <v>3312.9189123029992</v>
      </c>
      <c r="G1397" s="3">
        <v>3798</v>
      </c>
      <c r="H1397">
        <v>4</v>
      </c>
      <c r="I1397" s="3">
        <v>-485.08108769700084</v>
      </c>
      <c r="J1397" s="3">
        <v>485.08108769700084</v>
      </c>
      <c r="K1397" s="2">
        <v>0.12772013894075901</v>
      </c>
      <c r="L1397" s="6">
        <v>-0.12772013894075901</v>
      </c>
      <c r="M1397" t="s">
        <v>42</v>
      </c>
      <c r="N1397">
        <f>SUMIFS(Actuals!$F:$F,Actuals!$A:$A,$A1397,Actuals!$D:$D,$D1397,Actuals!$B:$B,EDATE($B1397,-12))</f>
        <v>3516</v>
      </c>
      <c r="O1397">
        <f>AVERAGE(SUMIFS(Actuals!$F:$F,Actuals!$A:$A,$A1397,Actuals!$D:$D,$D1397,Actuals!$B:$B,EOMONTH(DATE(2025,$C1397-1,1),0))/SUMIFS(Actuals!$F:$F,Actuals!$A:$A,$A1397,Actuals!$D:$D,$D1397,Actuals!$B:$B,EOMONTH(DATE(2024,$C1397-1,1),0)),
 SUMIFS(Actuals!$F:$F,Actuals!$A:$A,$A1397,Actuals!$D:$D,$D1397,Actuals!$B:$B,EOMONTH(DATE(2025,$C1397-2,1),0))/SUMIFS(Actuals!$F:$F,Actuals!$A:$A,$A1397,Actuals!$D:$D,$D1397,Actuals!$B:$B,EOMONTH(DATE(2024,$C1397-2,1),0)),
 SUMIFS(Actuals!$F:$F,Actuals!$A:$A,$A1397,Actuals!$D:$D,$D1397,Actuals!$B:$B,EOMONTH(DATE(2025,$C1397-3,1),0))/SUMIFS(Actuals!$F:$F,Actuals!$A:$A,$A1397,Actuals!$D:$D,$D1397,Actuals!$B:$B,EOMONTH(DATE(2024,$C1397-3,1),0))
)</f>
        <v>0.96462053551660409</v>
      </c>
      <c r="P1397" s="29">
        <f t="shared" si="126"/>
        <v>3391.60580287638</v>
      </c>
      <c r="Q1397" s="2">
        <f t="shared" si="127"/>
        <v>0.10700215827372826</v>
      </c>
      <c r="R1397" s="29" t="str">
        <f t="shared" si="128"/>
        <v>1 train date (May-Aug)</v>
      </c>
      <c r="S1397" s="29">
        <f t="shared" si="129"/>
        <v>1.005048087592062</v>
      </c>
      <c r="T1397" s="29">
        <f t="shared" si="130"/>
        <v>3329.6428171577036</v>
      </c>
      <c r="U1397" s="2">
        <f t="shared" si="131"/>
        <v>0.12331679379733976</v>
      </c>
    </row>
    <row r="1398" spans="1:21">
      <c r="A1398">
        <v>9701</v>
      </c>
      <c r="B1398" s="1">
        <v>45991</v>
      </c>
      <c r="C1398">
        <v>8</v>
      </c>
      <c r="D1398">
        <v>8</v>
      </c>
      <c r="E1398" t="s">
        <v>7</v>
      </c>
      <c r="F1398" s="3">
        <v>3415.555113776059</v>
      </c>
      <c r="G1398" s="3">
        <v>3798</v>
      </c>
      <c r="H1398">
        <v>3</v>
      </c>
      <c r="I1398" s="3">
        <v>-382.44488622394101</v>
      </c>
      <c r="J1398" s="3">
        <v>382.44488622394101</v>
      </c>
      <c r="K1398" s="2">
        <v>0.100696389211148</v>
      </c>
      <c r="L1398" s="6">
        <v>-0.100696389211148</v>
      </c>
      <c r="M1398" t="s">
        <v>42</v>
      </c>
      <c r="N1398">
        <f>SUMIFS(Actuals!$F:$F,Actuals!$A:$A,$A1398,Actuals!$D:$D,$D1398,Actuals!$B:$B,EDATE($B1398,-12))</f>
        <v>3516</v>
      </c>
      <c r="O1398">
        <f>AVERAGE(SUMIFS(Actuals!$F:$F,Actuals!$A:$A,$A1398,Actuals!$D:$D,$D1398,Actuals!$B:$B,EOMONTH(DATE(2025,$C1398-1,1),0))/SUMIFS(Actuals!$F:$F,Actuals!$A:$A,$A1398,Actuals!$D:$D,$D1398,Actuals!$B:$B,EOMONTH(DATE(2024,$C1398-1,1),0)),
 SUMIFS(Actuals!$F:$F,Actuals!$A:$A,$A1398,Actuals!$D:$D,$D1398,Actuals!$B:$B,EOMONTH(DATE(2025,$C1398-2,1),0))/SUMIFS(Actuals!$F:$F,Actuals!$A:$A,$A1398,Actuals!$D:$D,$D1398,Actuals!$B:$B,EOMONTH(DATE(2024,$C1398-2,1),0)),
 SUMIFS(Actuals!$F:$F,Actuals!$A:$A,$A1398,Actuals!$D:$D,$D1398,Actuals!$B:$B,EOMONTH(DATE(2025,$C1398-3,1),0))/SUMIFS(Actuals!$F:$F,Actuals!$A:$A,$A1398,Actuals!$D:$D,$D1398,Actuals!$B:$B,EOMONTH(DATE(2024,$C1398-3,1),0))
)</f>
        <v>1.0073781760394274</v>
      </c>
      <c r="P1398" s="29">
        <f t="shared" si="126"/>
        <v>3541.9416669546267</v>
      </c>
      <c r="Q1398" s="2">
        <f t="shared" si="127"/>
        <v>6.7419255672820769E-2</v>
      </c>
      <c r="R1398" s="29" t="str">
        <f t="shared" si="128"/>
        <v>1 train date (May-Aug)</v>
      </c>
      <c r="S1398" s="29">
        <f t="shared" si="129"/>
        <v>1.005048087592062</v>
      </c>
      <c r="T1398" s="29">
        <f t="shared" si="130"/>
        <v>3432.7971351659157</v>
      </c>
      <c r="U1398" s="2">
        <f t="shared" si="131"/>
        <v>9.6156625812028509E-2</v>
      </c>
    </row>
    <row r="1399" spans="1:21">
      <c r="A1399">
        <v>9701</v>
      </c>
      <c r="B1399" s="1">
        <v>45991</v>
      </c>
      <c r="C1399">
        <v>9</v>
      </c>
      <c r="D1399">
        <v>8</v>
      </c>
      <c r="E1399" t="s">
        <v>7</v>
      </c>
      <c r="F1399" s="3">
        <v>3386.4141206628137</v>
      </c>
      <c r="G1399" s="3">
        <v>3798</v>
      </c>
      <c r="H1399">
        <v>2</v>
      </c>
      <c r="I1399" s="3">
        <v>-411.58587933718627</v>
      </c>
      <c r="J1399" s="3">
        <v>411.58587933718627</v>
      </c>
      <c r="K1399" s="2">
        <v>0.108369109883409</v>
      </c>
      <c r="L1399" s="6">
        <v>-0.108369109883409</v>
      </c>
      <c r="M1399" t="s">
        <v>42</v>
      </c>
      <c r="N1399">
        <f>SUMIFS(Actuals!$F:$F,Actuals!$A:$A,$A1399,Actuals!$D:$D,$D1399,Actuals!$B:$B,EDATE($B1399,-12))</f>
        <v>3516</v>
      </c>
      <c r="O1399">
        <f>AVERAGE(SUMIFS(Actuals!$F:$F,Actuals!$A:$A,$A1399,Actuals!$D:$D,$D1399,Actuals!$B:$B,EOMONTH(DATE(2025,$C1399-1,1),0))/SUMIFS(Actuals!$F:$F,Actuals!$A:$A,$A1399,Actuals!$D:$D,$D1399,Actuals!$B:$B,EOMONTH(DATE(2024,$C1399-1,1),0)),
 SUMIFS(Actuals!$F:$F,Actuals!$A:$A,$A1399,Actuals!$D:$D,$D1399,Actuals!$B:$B,EOMONTH(DATE(2025,$C1399-2,1),0))/SUMIFS(Actuals!$F:$F,Actuals!$A:$A,$A1399,Actuals!$D:$D,$D1399,Actuals!$B:$B,EOMONTH(DATE(2024,$C1399-2,1),0)),
 SUMIFS(Actuals!$F:$F,Actuals!$A:$A,$A1399,Actuals!$D:$D,$D1399,Actuals!$B:$B,EOMONTH(DATE(2025,$C1399-3,1),0))/SUMIFS(Actuals!$F:$F,Actuals!$A:$A,$A1399,Actuals!$D:$D,$D1399,Actuals!$B:$B,EOMONTH(DATE(2024,$C1399-3,1),0))
)</f>
        <v>1.0248409136899215</v>
      </c>
      <c r="P1399" s="29">
        <f t="shared" si="126"/>
        <v>3603.3406525337641</v>
      </c>
      <c r="Q1399" s="2">
        <f t="shared" si="127"/>
        <v>5.1253119396060004E-2</v>
      </c>
      <c r="R1399" s="29" t="str">
        <f t="shared" si="128"/>
        <v>2 Test data (Sep-Nov)</v>
      </c>
      <c r="S1399" s="29">
        <f t="shared" si="129"/>
        <v>1.005048087592062</v>
      </c>
      <c r="T1399" s="29">
        <f t="shared" si="130"/>
        <v>3403.5090357669151</v>
      </c>
      <c r="U1399" s="2">
        <f t="shared" si="131"/>
        <v>0.10386807905031199</v>
      </c>
    </row>
    <row r="1400" spans="1:21">
      <c r="A1400">
        <v>9701</v>
      </c>
      <c r="B1400" s="1">
        <v>45991</v>
      </c>
      <c r="C1400">
        <v>10</v>
      </c>
      <c r="D1400">
        <v>8</v>
      </c>
      <c r="E1400" t="s">
        <v>7</v>
      </c>
      <c r="F1400" s="3">
        <v>3182.0385308294958</v>
      </c>
      <c r="G1400" s="3">
        <v>3798</v>
      </c>
      <c r="H1400">
        <v>1</v>
      </c>
      <c r="I1400" s="3">
        <v>-615.96146917050419</v>
      </c>
      <c r="J1400" s="3">
        <v>615.96146917050419</v>
      </c>
      <c r="K1400" s="2">
        <v>0.16218048161414</v>
      </c>
      <c r="L1400" s="6">
        <v>-0.16218048161414</v>
      </c>
      <c r="M1400" t="s">
        <v>42</v>
      </c>
      <c r="N1400">
        <f>SUMIFS(Actuals!$F:$F,Actuals!$A:$A,$A1400,Actuals!$D:$D,$D1400,Actuals!$B:$B,EDATE($B1400,-12))</f>
        <v>3516</v>
      </c>
      <c r="O1400">
        <f>AVERAGE(SUMIFS(Actuals!$F:$F,Actuals!$A:$A,$A1400,Actuals!$D:$D,$D1400,Actuals!$B:$B,EOMONTH(DATE(2025,$C1400-1,1),0))/SUMIFS(Actuals!$F:$F,Actuals!$A:$A,$A1400,Actuals!$D:$D,$D1400,Actuals!$B:$B,EOMONTH(DATE(2024,$C1400-1,1),0)),
 SUMIFS(Actuals!$F:$F,Actuals!$A:$A,$A1400,Actuals!$D:$D,$D1400,Actuals!$B:$B,EOMONTH(DATE(2025,$C1400-2,1),0))/SUMIFS(Actuals!$F:$F,Actuals!$A:$A,$A1400,Actuals!$D:$D,$D1400,Actuals!$B:$B,EOMONTH(DATE(2024,$C1400-2,1),0)),
 SUMIFS(Actuals!$F:$F,Actuals!$A:$A,$A1400,Actuals!$D:$D,$D1400,Actuals!$B:$B,EOMONTH(DATE(2025,$C1400-3,1),0))/SUMIFS(Actuals!$F:$F,Actuals!$A:$A,$A1400,Actuals!$D:$D,$D1400,Actuals!$B:$B,EOMONTH(DATE(2024,$C1400-3,1),0))
)</f>
        <v>1.0148290657740777</v>
      </c>
      <c r="P1400" s="29">
        <f t="shared" si="126"/>
        <v>3568.1389952616573</v>
      </c>
      <c r="Q1400" s="2">
        <f t="shared" si="127"/>
        <v>6.0521591558278742E-2</v>
      </c>
      <c r="R1400" s="29" t="str">
        <f t="shared" si="128"/>
        <v>2 Test data (Sep-Nov)</v>
      </c>
      <c r="S1400" s="29">
        <f t="shared" si="129"/>
        <v>1.005048087592062</v>
      </c>
      <c r="T1400" s="29">
        <f t="shared" si="130"/>
        <v>3198.1017400544392</v>
      </c>
      <c r="U1400" s="2">
        <f t="shared" si="131"/>
        <v>0.15795109529898915</v>
      </c>
    </row>
    <row r="1401" spans="1:21">
      <c r="A1401">
        <v>9701</v>
      </c>
      <c r="B1401" s="1">
        <v>45991</v>
      </c>
      <c r="C1401">
        <v>11</v>
      </c>
      <c r="D1401">
        <v>8</v>
      </c>
      <c r="E1401" t="s">
        <v>7</v>
      </c>
      <c r="F1401" s="3">
        <v>3373.8870617222083</v>
      </c>
      <c r="G1401" s="3">
        <v>3798</v>
      </c>
      <c r="H1401">
        <v>0</v>
      </c>
      <c r="I1401" s="3">
        <v>-424.11293827779173</v>
      </c>
      <c r="J1401" s="3">
        <v>424.11293827779173</v>
      </c>
      <c r="K1401" s="2">
        <v>0.11166744030484201</v>
      </c>
      <c r="L1401" s="6">
        <v>-0.11166744030484201</v>
      </c>
      <c r="M1401" t="s">
        <v>42</v>
      </c>
      <c r="N1401">
        <f>SUMIFS(Actuals!$F:$F,Actuals!$A:$A,$A1401,Actuals!$D:$D,$D1401,Actuals!$B:$B,EDATE($B1401,-12))</f>
        <v>3516</v>
      </c>
      <c r="O1401">
        <f>AVERAGE(SUMIFS(Actuals!$F:$F,Actuals!$A:$A,$A1401,Actuals!$D:$D,$D1401,Actuals!$B:$B,EOMONTH(DATE(2025,$C1401-1,1),0))/SUMIFS(Actuals!$F:$F,Actuals!$A:$A,$A1401,Actuals!$D:$D,$D1401,Actuals!$B:$B,EOMONTH(DATE(2024,$C1401-1,1),0)),
 SUMIFS(Actuals!$F:$F,Actuals!$A:$A,$A1401,Actuals!$D:$D,$D1401,Actuals!$B:$B,EOMONTH(DATE(2025,$C1401-2,1),0))/SUMIFS(Actuals!$F:$F,Actuals!$A:$A,$A1401,Actuals!$D:$D,$D1401,Actuals!$B:$B,EOMONTH(DATE(2024,$C1401-2,1),0)),
 SUMIFS(Actuals!$F:$F,Actuals!$A:$A,$A1401,Actuals!$D:$D,$D1401,Actuals!$B:$B,EOMONTH(DATE(2025,$C1401-3,1),0))/SUMIFS(Actuals!$F:$F,Actuals!$A:$A,$A1401,Actuals!$D:$D,$D1401,Actuals!$B:$B,EOMONTH(DATE(2024,$C1401-3,1),0))
)</f>
        <v>0.94557653386081386</v>
      </c>
      <c r="P1401" s="29">
        <f t="shared" si="126"/>
        <v>3324.6470930546216</v>
      </c>
      <c r="Q1401" s="2">
        <f t="shared" si="127"/>
        <v>0.12463215032790374</v>
      </c>
      <c r="R1401" s="29" t="str">
        <f t="shared" si="128"/>
        <v>2 Test data (Sep-Nov)</v>
      </c>
      <c r="S1401" s="29">
        <f t="shared" si="129"/>
        <v>1.005048087592062</v>
      </c>
      <c r="T1401" s="29">
        <f t="shared" si="130"/>
        <v>3390.9187391355067</v>
      </c>
      <c r="U1401" s="2">
        <f t="shared" si="131"/>
        <v>0.10718305973262067</v>
      </c>
    </row>
    <row r="1402" spans="1:21">
      <c r="A1402">
        <v>9702</v>
      </c>
      <c r="B1402" s="1">
        <v>45808</v>
      </c>
      <c r="C1402">
        <v>5</v>
      </c>
      <c r="D1402">
        <v>8</v>
      </c>
      <c r="E1402" t="s">
        <v>7</v>
      </c>
      <c r="F1402" s="3">
        <v>1430.384375455465</v>
      </c>
      <c r="G1402" s="3">
        <v>1446</v>
      </c>
      <c r="H1402">
        <v>0</v>
      </c>
      <c r="I1402" s="3">
        <v>-15.615624544534967</v>
      </c>
      <c r="J1402" s="3">
        <v>15.615624544534967</v>
      </c>
      <c r="K1402" s="2">
        <v>1.0799187098571901E-2</v>
      </c>
      <c r="L1402" s="6">
        <v>-1.0799187098571901E-2</v>
      </c>
      <c r="M1402" t="s">
        <v>44</v>
      </c>
      <c r="N1402">
        <f>SUMIFS(Actuals!$F:$F,Actuals!$A:$A,$A1402,Actuals!$D:$D,$D1402,Actuals!$B:$B,EDATE($B1402,-12))</f>
        <v>1536</v>
      </c>
      <c r="O1402">
        <f>AVERAGE(SUMIFS(Actuals!$F:$F,Actuals!$A:$A,$A1402,Actuals!$D:$D,$D1402,Actuals!$B:$B,EOMONTH(DATE(2025,$C1402-1,1),0))/SUMIFS(Actuals!$F:$F,Actuals!$A:$A,$A1402,Actuals!$D:$D,$D1402,Actuals!$B:$B,EOMONTH(DATE(2024,$C1402-1,1),0)),
 SUMIFS(Actuals!$F:$F,Actuals!$A:$A,$A1402,Actuals!$D:$D,$D1402,Actuals!$B:$B,EOMONTH(DATE(2025,$C1402-2,1),0))/SUMIFS(Actuals!$F:$F,Actuals!$A:$A,$A1402,Actuals!$D:$D,$D1402,Actuals!$B:$B,EOMONTH(DATE(2024,$C1402-2,1),0)),
 SUMIFS(Actuals!$F:$F,Actuals!$A:$A,$A1402,Actuals!$D:$D,$D1402,Actuals!$B:$B,EOMONTH(DATE(2025,$C1402-3,1),0))/SUMIFS(Actuals!$F:$F,Actuals!$A:$A,$A1402,Actuals!$D:$D,$D1402,Actuals!$B:$B,EOMONTH(DATE(2024,$C1402-3,1),0))
)</f>
        <v>1.105917759149502</v>
      </c>
      <c r="P1402" s="29">
        <f t="shared" si="126"/>
        <v>1698.6896780536349</v>
      </c>
      <c r="Q1402" s="2">
        <f t="shared" si="127"/>
        <v>0.17475081469822606</v>
      </c>
      <c r="R1402" s="29" t="str">
        <f t="shared" si="128"/>
        <v>1 train date (May-Aug)</v>
      </c>
      <c r="S1402" s="29">
        <f t="shared" si="129"/>
        <v>1.018716649634493</v>
      </c>
      <c r="T1402" s="29">
        <f t="shared" si="130"/>
        <v>1457.1563786535182</v>
      </c>
      <c r="U1402" s="2">
        <f t="shared" si="131"/>
        <v>7.7153379346599112E-3</v>
      </c>
    </row>
    <row r="1403" spans="1:21">
      <c r="A1403">
        <v>9702</v>
      </c>
      <c r="B1403" s="1">
        <v>45838</v>
      </c>
      <c r="C1403">
        <v>5</v>
      </c>
      <c r="D1403">
        <v>8</v>
      </c>
      <c r="E1403" t="s">
        <v>7</v>
      </c>
      <c r="F1403" s="3">
        <v>1430.989843715907</v>
      </c>
      <c r="G1403" s="3">
        <v>1350</v>
      </c>
      <c r="H1403">
        <v>1</v>
      </c>
      <c r="I1403" s="3">
        <v>80.989843715907</v>
      </c>
      <c r="J1403" s="3">
        <v>80.989843715907</v>
      </c>
      <c r="K1403" s="2">
        <v>5.99924768265978E-2</v>
      </c>
      <c r="L1403" s="6">
        <v>5.99924768265978E-2</v>
      </c>
      <c r="M1403" t="s">
        <v>44</v>
      </c>
      <c r="N1403">
        <f>SUMIFS(Actuals!$F:$F,Actuals!$A:$A,$A1403,Actuals!$D:$D,$D1403,Actuals!$B:$B,EDATE($B1403,-12))</f>
        <v>1434</v>
      </c>
      <c r="O1403">
        <f>AVERAGE(SUMIFS(Actuals!$F:$F,Actuals!$A:$A,$A1403,Actuals!$D:$D,$D1403,Actuals!$B:$B,EOMONTH(DATE(2025,$C1403-1,1),0))/SUMIFS(Actuals!$F:$F,Actuals!$A:$A,$A1403,Actuals!$D:$D,$D1403,Actuals!$B:$B,EOMONTH(DATE(2024,$C1403-1,1),0)),
 SUMIFS(Actuals!$F:$F,Actuals!$A:$A,$A1403,Actuals!$D:$D,$D1403,Actuals!$B:$B,EOMONTH(DATE(2025,$C1403-2,1),0))/SUMIFS(Actuals!$F:$F,Actuals!$A:$A,$A1403,Actuals!$D:$D,$D1403,Actuals!$B:$B,EOMONTH(DATE(2024,$C1403-2,1),0)),
 SUMIFS(Actuals!$F:$F,Actuals!$A:$A,$A1403,Actuals!$D:$D,$D1403,Actuals!$B:$B,EOMONTH(DATE(2025,$C1403-3,1),0))/SUMIFS(Actuals!$F:$F,Actuals!$A:$A,$A1403,Actuals!$D:$D,$D1403,Actuals!$B:$B,EOMONTH(DATE(2024,$C1403-3,1),0))
)</f>
        <v>1.105917759149502</v>
      </c>
      <c r="P1403" s="29">
        <f t="shared" si="126"/>
        <v>1585.8860666203859</v>
      </c>
      <c r="Q1403" s="2">
        <f t="shared" si="127"/>
        <v>0.17473041971880438</v>
      </c>
      <c r="R1403" s="29" t="str">
        <f t="shared" si="128"/>
        <v>1 train date (May-Aug)</v>
      </c>
      <c r="S1403" s="29">
        <f t="shared" si="129"/>
        <v>1.018716649634493</v>
      </c>
      <c r="T1403" s="29">
        <f t="shared" si="130"/>
        <v>1457.7731792512557</v>
      </c>
      <c r="U1403" s="2">
        <f t="shared" si="131"/>
        <v>7.9831984630559752E-2</v>
      </c>
    </row>
    <row r="1404" spans="1:21">
      <c r="A1404">
        <v>9702</v>
      </c>
      <c r="B1404" s="1">
        <v>45838</v>
      </c>
      <c r="C1404">
        <v>6</v>
      </c>
      <c r="D1404">
        <v>8</v>
      </c>
      <c r="E1404" t="s">
        <v>7</v>
      </c>
      <c r="F1404" s="3">
        <v>1437.0772902181466</v>
      </c>
      <c r="G1404" s="3">
        <v>1350</v>
      </c>
      <c r="H1404">
        <v>0</v>
      </c>
      <c r="I1404" s="3">
        <v>87.077290218146572</v>
      </c>
      <c r="J1404" s="3">
        <v>87.077290218146572</v>
      </c>
      <c r="K1404" s="2">
        <v>6.4501696457886407E-2</v>
      </c>
      <c r="L1404" s="6">
        <v>6.4501696457886407E-2</v>
      </c>
      <c r="M1404" t="s">
        <v>44</v>
      </c>
      <c r="N1404">
        <f>SUMIFS(Actuals!$F:$F,Actuals!$A:$A,$A1404,Actuals!$D:$D,$D1404,Actuals!$B:$B,EDATE($B1404,-12))</f>
        <v>1434</v>
      </c>
      <c r="O1404">
        <f>AVERAGE(SUMIFS(Actuals!$F:$F,Actuals!$A:$A,$A1404,Actuals!$D:$D,$D1404,Actuals!$B:$B,EOMONTH(DATE(2025,$C1404-1,1),0))/SUMIFS(Actuals!$F:$F,Actuals!$A:$A,$A1404,Actuals!$D:$D,$D1404,Actuals!$B:$B,EOMONTH(DATE(2024,$C1404-1,1),0)),
 SUMIFS(Actuals!$F:$F,Actuals!$A:$A,$A1404,Actuals!$D:$D,$D1404,Actuals!$B:$B,EOMONTH(DATE(2025,$C1404-2,1),0))/SUMIFS(Actuals!$F:$F,Actuals!$A:$A,$A1404,Actuals!$D:$D,$D1404,Actuals!$B:$B,EOMONTH(DATE(2024,$C1404-2,1),0)),
 SUMIFS(Actuals!$F:$F,Actuals!$A:$A,$A1404,Actuals!$D:$D,$D1404,Actuals!$B:$B,EOMONTH(DATE(2025,$C1404-3,1),0))/SUMIFS(Actuals!$F:$F,Actuals!$A:$A,$A1404,Actuals!$D:$D,$D1404,Actuals!$B:$B,EOMONTH(DATE(2024,$C1404-3,1),0))
)</f>
        <v>1.0523232488088692</v>
      </c>
      <c r="P1404" s="29">
        <f t="shared" si="126"/>
        <v>1509.0315387919184</v>
      </c>
      <c r="Q1404" s="2">
        <f t="shared" si="127"/>
        <v>0.11780113984586546</v>
      </c>
      <c r="R1404" s="29" t="str">
        <f t="shared" si="128"/>
        <v>1 train date (May-Aug)</v>
      </c>
      <c r="S1404" s="29">
        <f t="shared" si="129"/>
        <v>1.018716649634493</v>
      </c>
      <c r="T1404" s="29">
        <f t="shared" si="130"/>
        <v>1463.9745623568463</v>
      </c>
      <c r="U1404" s="2">
        <f t="shared" si="131"/>
        <v>8.442560174581204E-2</v>
      </c>
    </row>
    <row r="1405" spans="1:21">
      <c r="A1405">
        <v>9702</v>
      </c>
      <c r="B1405" s="1">
        <v>45869</v>
      </c>
      <c r="C1405">
        <v>5</v>
      </c>
      <c r="D1405">
        <v>8</v>
      </c>
      <c r="E1405" t="s">
        <v>7</v>
      </c>
      <c r="F1405" s="3">
        <v>1431.6356765270452</v>
      </c>
      <c r="G1405" s="3">
        <v>1446</v>
      </c>
      <c r="H1405">
        <v>2</v>
      </c>
      <c r="I1405" s="3">
        <v>-14.364323472954766</v>
      </c>
      <c r="J1405" s="3">
        <v>14.364323472954766</v>
      </c>
      <c r="K1405" s="2">
        <v>9.9338336604113207E-3</v>
      </c>
      <c r="L1405" s="6">
        <v>-9.9338336604113207E-3</v>
      </c>
      <c r="M1405" t="s">
        <v>44</v>
      </c>
      <c r="N1405">
        <f>SUMIFS(Actuals!$F:$F,Actuals!$A:$A,$A1405,Actuals!$D:$D,$D1405,Actuals!$B:$B,EDATE($B1405,-12))</f>
        <v>1275</v>
      </c>
      <c r="O1405">
        <f>AVERAGE(SUMIFS(Actuals!$F:$F,Actuals!$A:$A,$A1405,Actuals!$D:$D,$D1405,Actuals!$B:$B,EOMONTH(DATE(2025,$C1405-1,1),0))/SUMIFS(Actuals!$F:$F,Actuals!$A:$A,$A1405,Actuals!$D:$D,$D1405,Actuals!$B:$B,EOMONTH(DATE(2024,$C1405-1,1),0)),
 SUMIFS(Actuals!$F:$F,Actuals!$A:$A,$A1405,Actuals!$D:$D,$D1405,Actuals!$B:$B,EOMONTH(DATE(2025,$C1405-2,1),0))/SUMIFS(Actuals!$F:$F,Actuals!$A:$A,$A1405,Actuals!$D:$D,$D1405,Actuals!$B:$B,EOMONTH(DATE(2024,$C1405-2,1),0)),
 SUMIFS(Actuals!$F:$F,Actuals!$A:$A,$A1405,Actuals!$D:$D,$D1405,Actuals!$B:$B,EOMONTH(DATE(2025,$C1405-3,1),0))/SUMIFS(Actuals!$F:$F,Actuals!$A:$A,$A1405,Actuals!$D:$D,$D1405,Actuals!$B:$B,EOMONTH(DATE(2024,$C1405-3,1),0))
)</f>
        <v>1.105917759149502</v>
      </c>
      <c r="P1405" s="29">
        <f t="shared" si="126"/>
        <v>1410.0451429156151</v>
      </c>
      <c r="Q1405" s="2">
        <f t="shared" si="127"/>
        <v>2.4865046393073936E-2</v>
      </c>
      <c r="R1405" s="29" t="str">
        <f t="shared" si="128"/>
        <v>1 train date (May-Aug)</v>
      </c>
      <c r="S1405" s="29">
        <f t="shared" si="129"/>
        <v>1.018716649634493</v>
      </c>
      <c r="T1405" s="29">
        <f t="shared" si="130"/>
        <v>1458.4310998888423</v>
      </c>
      <c r="U1405" s="2">
        <f t="shared" si="131"/>
        <v>8.596887889932403E-3</v>
      </c>
    </row>
    <row r="1406" spans="1:21">
      <c r="A1406">
        <v>9702</v>
      </c>
      <c r="B1406" s="1">
        <v>45869</v>
      </c>
      <c r="C1406">
        <v>6</v>
      </c>
      <c r="D1406">
        <v>8</v>
      </c>
      <c r="E1406" t="s">
        <v>7</v>
      </c>
      <c r="F1406" s="3">
        <v>1437.6482141861468</v>
      </c>
      <c r="G1406" s="3">
        <v>1446</v>
      </c>
      <c r="H1406">
        <v>1</v>
      </c>
      <c r="I1406" s="3">
        <v>-8.3517858138532119</v>
      </c>
      <c r="J1406" s="3">
        <v>8.3517858138532119</v>
      </c>
      <c r="K1406" s="2">
        <v>5.7757854867587898E-3</v>
      </c>
      <c r="L1406" s="6">
        <v>-5.7757854867587898E-3</v>
      </c>
      <c r="M1406" t="s">
        <v>44</v>
      </c>
      <c r="N1406">
        <f>SUMIFS(Actuals!$F:$F,Actuals!$A:$A,$A1406,Actuals!$D:$D,$D1406,Actuals!$B:$B,EDATE($B1406,-12))</f>
        <v>1275</v>
      </c>
      <c r="O1406">
        <f>AVERAGE(SUMIFS(Actuals!$F:$F,Actuals!$A:$A,$A1406,Actuals!$D:$D,$D1406,Actuals!$B:$B,EOMONTH(DATE(2025,$C1406-1,1),0))/SUMIFS(Actuals!$F:$F,Actuals!$A:$A,$A1406,Actuals!$D:$D,$D1406,Actuals!$B:$B,EOMONTH(DATE(2024,$C1406-1,1),0)),
 SUMIFS(Actuals!$F:$F,Actuals!$A:$A,$A1406,Actuals!$D:$D,$D1406,Actuals!$B:$B,EOMONTH(DATE(2025,$C1406-2,1),0))/SUMIFS(Actuals!$F:$F,Actuals!$A:$A,$A1406,Actuals!$D:$D,$D1406,Actuals!$B:$B,EOMONTH(DATE(2024,$C1406-2,1),0)),
 SUMIFS(Actuals!$F:$F,Actuals!$A:$A,$A1406,Actuals!$D:$D,$D1406,Actuals!$B:$B,EOMONTH(DATE(2025,$C1406-3,1),0))/SUMIFS(Actuals!$F:$F,Actuals!$A:$A,$A1406,Actuals!$D:$D,$D1406,Actuals!$B:$B,EOMONTH(DATE(2024,$C1406-3,1),0))
)</f>
        <v>1.0523232488088692</v>
      </c>
      <c r="P1406" s="29">
        <f t="shared" si="126"/>
        <v>1341.7121422313082</v>
      </c>
      <c r="Q1406" s="2">
        <f t="shared" si="127"/>
        <v>7.2121616714171347E-2</v>
      </c>
      <c r="R1406" s="29" t="str">
        <f t="shared" si="128"/>
        <v>1 train date (May-Aug)</v>
      </c>
      <c r="S1406" s="29">
        <f t="shared" si="129"/>
        <v>1.018716649634493</v>
      </c>
      <c r="T1406" s="29">
        <f t="shared" si="130"/>
        <v>1464.5561721087236</v>
      </c>
      <c r="U1406" s="2">
        <f t="shared" si="131"/>
        <v>1.2832760794414632E-2</v>
      </c>
    </row>
    <row r="1407" spans="1:21">
      <c r="A1407">
        <v>9702</v>
      </c>
      <c r="B1407" s="1">
        <v>45869</v>
      </c>
      <c r="C1407">
        <v>7</v>
      </c>
      <c r="D1407">
        <v>8</v>
      </c>
      <c r="E1407" t="s">
        <v>7</v>
      </c>
      <c r="F1407" s="3">
        <v>1350.9058710670699</v>
      </c>
      <c r="G1407" s="3">
        <v>1446</v>
      </c>
      <c r="H1407">
        <v>0</v>
      </c>
      <c r="I1407" s="3">
        <v>-95.094128932930062</v>
      </c>
      <c r="J1407" s="3">
        <v>95.094128932930062</v>
      </c>
      <c r="K1407" s="2">
        <v>6.57635746424136E-2</v>
      </c>
      <c r="L1407" s="6">
        <v>-6.57635746424136E-2</v>
      </c>
      <c r="M1407" t="s">
        <v>44</v>
      </c>
      <c r="N1407">
        <f>SUMIFS(Actuals!$F:$F,Actuals!$A:$A,$A1407,Actuals!$D:$D,$D1407,Actuals!$B:$B,EDATE($B1407,-12))</f>
        <v>1275</v>
      </c>
      <c r="O1407">
        <f>AVERAGE(SUMIFS(Actuals!$F:$F,Actuals!$A:$A,$A1407,Actuals!$D:$D,$D1407,Actuals!$B:$B,EOMONTH(DATE(2025,$C1407-1,1),0))/SUMIFS(Actuals!$F:$F,Actuals!$A:$A,$A1407,Actuals!$D:$D,$D1407,Actuals!$B:$B,EOMONTH(DATE(2024,$C1407-1,1),0)),
 SUMIFS(Actuals!$F:$F,Actuals!$A:$A,$A1407,Actuals!$D:$D,$D1407,Actuals!$B:$B,EOMONTH(DATE(2025,$C1407-2,1),0))/SUMIFS(Actuals!$F:$F,Actuals!$A:$A,$A1407,Actuals!$D:$D,$D1407,Actuals!$B:$B,EOMONTH(DATE(2024,$C1407-2,1),0)),
 SUMIFS(Actuals!$F:$F,Actuals!$A:$A,$A1407,Actuals!$D:$D,$D1407,Actuals!$B:$B,EOMONTH(DATE(2025,$C1407-3,1),0))/SUMIFS(Actuals!$F:$F,Actuals!$A:$A,$A1407,Actuals!$D:$D,$D1407,Actuals!$B:$B,EOMONTH(DATE(2024,$C1407-3,1),0))
)</f>
        <v>1.003777839013152</v>
      </c>
      <c r="P1407" s="29">
        <f t="shared" si="126"/>
        <v>1279.8167447417688</v>
      </c>
      <c r="Q1407" s="2">
        <f t="shared" si="127"/>
        <v>0.11492617929338254</v>
      </c>
      <c r="R1407" s="29" t="str">
        <f t="shared" si="128"/>
        <v>1 train date (May-Aug)</v>
      </c>
      <c r="S1407" s="29">
        <f t="shared" si="129"/>
        <v>1.018716649634493</v>
      </c>
      <c r="T1407" s="29">
        <f t="shared" si="130"/>
        <v>1376.1903029450118</v>
      </c>
      <c r="U1407" s="2">
        <f t="shared" si="131"/>
        <v>4.8277798793214519E-2</v>
      </c>
    </row>
    <row r="1408" spans="1:21">
      <c r="A1408">
        <v>9702</v>
      </c>
      <c r="B1408" s="1">
        <v>45900</v>
      </c>
      <c r="C1408">
        <v>5</v>
      </c>
      <c r="D1408">
        <v>8</v>
      </c>
      <c r="E1408" t="s">
        <v>7</v>
      </c>
      <c r="F1408" s="3">
        <v>1432.2613270628353</v>
      </c>
      <c r="G1408" s="3">
        <v>1341</v>
      </c>
      <c r="H1408">
        <v>3</v>
      </c>
      <c r="I1408" s="3">
        <v>91.261327062835335</v>
      </c>
      <c r="J1408" s="3">
        <v>91.261327062835335</v>
      </c>
      <c r="K1408" s="2">
        <v>6.8054680882054699E-2</v>
      </c>
      <c r="L1408" s="6">
        <v>6.8054680882054699E-2</v>
      </c>
      <c r="M1408" t="s">
        <v>44</v>
      </c>
      <c r="N1408">
        <f>SUMIFS(Actuals!$F:$F,Actuals!$A:$A,$A1408,Actuals!$D:$D,$D1408,Actuals!$B:$B,EDATE($B1408,-12))</f>
        <v>1473</v>
      </c>
      <c r="O1408">
        <f>AVERAGE(SUMIFS(Actuals!$F:$F,Actuals!$A:$A,$A1408,Actuals!$D:$D,$D1408,Actuals!$B:$B,EOMONTH(DATE(2025,$C1408-1,1),0))/SUMIFS(Actuals!$F:$F,Actuals!$A:$A,$A1408,Actuals!$D:$D,$D1408,Actuals!$B:$B,EOMONTH(DATE(2024,$C1408-1,1),0)),
 SUMIFS(Actuals!$F:$F,Actuals!$A:$A,$A1408,Actuals!$D:$D,$D1408,Actuals!$B:$B,EOMONTH(DATE(2025,$C1408-2,1),0))/SUMIFS(Actuals!$F:$F,Actuals!$A:$A,$A1408,Actuals!$D:$D,$D1408,Actuals!$B:$B,EOMONTH(DATE(2024,$C1408-2,1),0)),
 SUMIFS(Actuals!$F:$F,Actuals!$A:$A,$A1408,Actuals!$D:$D,$D1408,Actuals!$B:$B,EOMONTH(DATE(2025,$C1408-3,1),0))/SUMIFS(Actuals!$F:$F,Actuals!$A:$A,$A1408,Actuals!$D:$D,$D1408,Actuals!$B:$B,EOMONTH(DATE(2024,$C1408-3,1),0))
)</f>
        <v>1.105917759149502</v>
      </c>
      <c r="P1408" s="29">
        <f t="shared" si="126"/>
        <v>1629.0168592272164</v>
      </c>
      <c r="Q1408" s="2">
        <f t="shared" si="127"/>
        <v>0.21477767280180193</v>
      </c>
      <c r="R1408" s="29" t="str">
        <f t="shared" si="128"/>
        <v>1 train date (May-Aug)</v>
      </c>
      <c r="S1408" s="29">
        <f t="shared" si="129"/>
        <v>1.018716649634493</v>
      </c>
      <c r="T1408" s="29">
        <f t="shared" si="130"/>
        <v>1459.0684605065044</v>
      </c>
      <c r="U1408" s="2">
        <f t="shared" si="131"/>
        <v>8.8045086134604308E-2</v>
      </c>
    </row>
    <row r="1409" spans="1:21">
      <c r="A1409">
        <v>9702</v>
      </c>
      <c r="B1409" s="1">
        <v>45900</v>
      </c>
      <c r="C1409">
        <v>6</v>
      </c>
      <c r="D1409">
        <v>8</v>
      </c>
      <c r="E1409" t="s">
        <v>7</v>
      </c>
      <c r="F1409" s="3">
        <v>1438.2012967801468</v>
      </c>
      <c r="G1409" s="3">
        <v>1341</v>
      </c>
      <c r="H1409">
        <v>2</v>
      </c>
      <c r="I1409" s="3">
        <v>97.201296780146777</v>
      </c>
      <c r="J1409" s="3">
        <v>97.201296780146777</v>
      </c>
      <c r="K1409" s="2">
        <v>7.2484188501227995E-2</v>
      </c>
      <c r="L1409" s="6">
        <v>7.2484188501227995E-2</v>
      </c>
      <c r="M1409" t="s">
        <v>44</v>
      </c>
      <c r="N1409">
        <f>SUMIFS(Actuals!$F:$F,Actuals!$A:$A,$A1409,Actuals!$D:$D,$D1409,Actuals!$B:$B,EDATE($B1409,-12))</f>
        <v>1473</v>
      </c>
      <c r="O1409">
        <f>AVERAGE(SUMIFS(Actuals!$F:$F,Actuals!$A:$A,$A1409,Actuals!$D:$D,$D1409,Actuals!$B:$B,EOMONTH(DATE(2025,$C1409-1,1),0))/SUMIFS(Actuals!$F:$F,Actuals!$A:$A,$A1409,Actuals!$D:$D,$D1409,Actuals!$B:$B,EOMONTH(DATE(2024,$C1409-1,1),0)),
 SUMIFS(Actuals!$F:$F,Actuals!$A:$A,$A1409,Actuals!$D:$D,$D1409,Actuals!$B:$B,EOMONTH(DATE(2025,$C1409-2,1),0))/SUMIFS(Actuals!$F:$F,Actuals!$A:$A,$A1409,Actuals!$D:$D,$D1409,Actuals!$B:$B,EOMONTH(DATE(2024,$C1409-2,1),0)),
 SUMIFS(Actuals!$F:$F,Actuals!$A:$A,$A1409,Actuals!$D:$D,$D1409,Actuals!$B:$B,EOMONTH(DATE(2025,$C1409-3,1),0))/SUMIFS(Actuals!$F:$F,Actuals!$A:$A,$A1409,Actuals!$D:$D,$D1409,Actuals!$B:$B,EOMONTH(DATE(2024,$C1409-3,1),0))
)</f>
        <v>1.0523232488088692</v>
      </c>
      <c r="P1409" s="29">
        <f t="shared" si="126"/>
        <v>1550.0721454954644</v>
      </c>
      <c r="Q1409" s="2">
        <f t="shared" si="127"/>
        <v>0.15590764019050291</v>
      </c>
      <c r="R1409" s="29" t="str">
        <f t="shared" si="128"/>
        <v>1 train date (May-Aug)</v>
      </c>
      <c r="S1409" s="29">
        <f t="shared" si="129"/>
        <v>1.018716649634493</v>
      </c>
      <c r="T1409" s="29">
        <f t="shared" si="130"/>
        <v>1465.1196065558543</v>
      </c>
      <c r="U1409" s="2">
        <f t="shared" si="131"/>
        <v>9.2557499295939052E-2</v>
      </c>
    </row>
    <row r="1410" spans="1:21">
      <c r="A1410">
        <v>9702</v>
      </c>
      <c r="B1410" s="1">
        <v>45900</v>
      </c>
      <c r="C1410">
        <v>7</v>
      </c>
      <c r="D1410">
        <v>8</v>
      </c>
      <c r="E1410" t="s">
        <v>7</v>
      </c>
      <c r="F1410" s="3">
        <v>1351.7834336632939</v>
      </c>
      <c r="G1410" s="3">
        <v>1341</v>
      </c>
      <c r="H1410">
        <v>1</v>
      </c>
      <c r="I1410" s="3">
        <v>10.783433663293863</v>
      </c>
      <c r="J1410" s="3">
        <v>10.783433663293863</v>
      </c>
      <c r="K1410" s="2">
        <v>8.0413375565204E-3</v>
      </c>
      <c r="L1410" s="6">
        <v>8.0413375565204E-3</v>
      </c>
      <c r="M1410" t="s">
        <v>44</v>
      </c>
      <c r="N1410">
        <f>SUMIFS(Actuals!$F:$F,Actuals!$A:$A,$A1410,Actuals!$D:$D,$D1410,Actuals!$B:$B,EDATE($B1410,-12))</f>
        <v>1473</v>
      </c>
      <c r="O1410">
        <f>AVERAGE(SUMIFS(Actuals!$F:$F,Actuals!$A:$A,$A1410,Actuals!$D:$D,$D1410,Actuals!$B:$B,EOMONTH(DATE(2025,$C1410-1,1),0))/SUMIFS(Actuals!$F:$F,Actuals!$A:$A,$A1410,Actuals!$D:$D,$D1410,Actuals!$B:$B,EOMONTH(DATE(2024,$C1410-1,1),0)),
 SUMIFS(Actuals!$F:$F,Actuals!$A:$A,$A1410,Actuals!$D:$D,$D1410,Actuals!$B:$B,EOMONTH(DATE(2025,$C1410-2,1),0))/SUMIFS(Actuals!$F:$F,Actuals!$A:$A,$A1410,Actuals!$D:$D,$D1410,Actuals!$B:$B,EOMONTH(DATE(2024,$C1410-2,1),0)),
 SUMIFS(Actuals!$F:$F,Actuals!$A:$A,$A1410,Actuals!$D:$D,$D1410,Actuals!$B:$B,EOMONTH(DATE(2025,$C1410-3,1),0))/SUMIFS(Actuals!$F:$F,Actuals!$A:$A,$A1410,Actuals!$D:$D,$D1410,Actuals!$B:$B,EOMONTH(DATE(2024,$C1410-3,1),0))
)</f>
        <v>1.003777839013152</v>
      </c>
      <c r="P1410" s="29">
        <f t="shared" ref="P1410:P1473" si="132">N1410*O1410</f>
        <v>1478.5647568663728</v>
      </c>
      <c r="Q1410" s="2">
        <f t="shared" ref="Q1410:Q1473" si="133">IFERROR(ABS(P1410-G1410)/ABS(G1410),"")</f>
        <v>0.10258371130974855</v>
      </c>
      <c r="R1410" s="29" t="str">
        <f t="shared" ref="R1410:R1473" si="134">IF(C1410&lt;=8,"1 train date (May-Aug)","2 Test data (Sep-Nov)")</f>
        <v>1 train date (May-Aug)</v>
      </c>
      <c r="S1410" s="29">
        <f t="shared" ref="S1410:S1473" si="135">1/(1+AVERAGEIFS($L:$L,$A:$A,$A1410,$R:$R,"1 train date (May-Aug)"))</f>
        <v>1.018716649634493</v>
      </c>
      <c r="T1410" s="29">
        <f t="shared" ref="T1410:T1473" si="136">F1410*S1410</f>
        <v>1377.0842905728816</v>
      </c>
      <c r="U1410" s="2">
        <f t="shared" ref="U1410:U1473" si="137">IFERROR(ABS(T1410-G1410)/ABS(G1410),"")</f>
        <v>2.6908494088651473E-2</v>
      </c>
    </row>
    <row r="1411" spans="1:21">
      <c r="A1411">
        <v>9702</v>
      </c>
      <c r="B1411" s="1">
        <v>45900</v>
      </c>
      <c r="C1411">
        <v>8</v>
      </c>
      <c r="D1411">
        <v>8</v>
      </c>
      <c r="E1411" t="s">
        <v>7</v>
      </c>
      <c r="F1411" s="3">
        <v>1423.678965219168</v>
      </c>
      <c r="G1411" s="3">
        <v>1341</v>
      </c>
      <c r="H1411">
        <v>0</v>
      </c>
      <c r="I1411" s="3">
        <v>82.678965219168049</v>
      </c>
      <c r="J1411" s="3">
        <v>82.678965219168049</v>
      </c>
      <c r="K1411" s="2">
        <v>6.16547093356958E-2</v>
      </c>
      <c r="L1411" s="6">
        <v>6.16547093356958E-2</v>
      </c>
      <c r="M1411" t="s">
        <v>44</v>
      </c>
      <c r="N1411">
        <f>SUMIFS(Actuals!$F:$F,Actuals!$A:$A,$A1411,Actuals!$D:$D,$D1411,Actuals!$B:$B,EDATE($B1411,-12))</f>
        <v>1473</v>
      </c>
      <c r="O1411">
        <f>AVERAGE(SUMIFS(Actuals!$F:$F,Actuals!$A:$A,$A1411,Actuals!$D:$D,$D1411,Actuals!$B:$B,EOMONTH(DATE(2025,$C1411-1,1),0))/SUMIFS(Actuals!$F:$F,Actuals!$A:$A,$A1411,Actuals!$D:$D,$D1411,Actuals!$B:$B,EOMONTH(DATE(2024,$C1411-1,1),0)),
 SUMIFS(Actuals!$F:$F,Actuals!$A:$A,$A1411,Actuals!$D:$D,$D1411,Actuals!$B:$B,EOMONTH(DATE(2025,$C1411-2,1),0))/SUMIFS(Actuals!$F:$F,Actuals!$A:$A,$A1411,Actuals!$D:$D,$D1411,Actuals!$B:$B,EOMONTH(DATE(2024,$C1411-2,1),0)),
 SUMIFS(Actuals!$F:$F,Actuals!$A:$A,$A1411,Actuals!$D:$D,$D1411,Actuals!$B:$B,EOMONTH(DATE(2025,$C1411-3,1),0))/SUMIFS(Actuals!$F:$F,Actuals!$A:$A,$A1411,Actuals!$D:$D,$D1411,Actuals!$B:$B,EOMONTH(DATE(2024,$C1411-3,1),0))
)</f>
        <v>1.005648830400361</v>
      </c>
      <c r="P1411" s="29">
        <f t="shared" si="132"/>
        <v>1481.3207271797319</v>
      </c>
      <c r="Q1411" s="2">
        <f t="shared" si="133"/>
        <v>0.10463887187153756</v>
      </c>
      <c r="R1411" s="29" t="str">
        <f t="shared" si="134"/>
        <v>1 train date (May-Aug)</v>
      </c>
      <c r="S1411" s="29">
        <f t="shared" si="135"/>
        <v>1.018716649634493</v>
      </c>
      <c r="T1411" s="29">
        <f t="shared" si="136"/>
        <v>1450.3254656031729</v>
      </c>
      <c r="U1411" s="2">
        <f t="shared" si="137"/>
        <v>8.1525328563141625E-2</v>
      </c>
    </row>
    <row r="1412" spans="1:21">
      <c r="A1412">
        <v>9702</v>
      </c>
      <c r="B1412" s="1">
        <v>45930</v>
      </c>
      <c r="C1412">
        <v>5</v>
      </c>
      <c r="D1412">
        <v>8</v>
      </c>
      <c r="E1412" t="s">
        <v>7</v>
      </c>
      <c r="F1412" s="3">
        <v>1432.8667953232775</v>
      </c>
      <c r="G1412" s="3">
        <v>1197</v>
      </c>
      <c r="H1412">
        <v>4</v>
      </c>
      <c r="I1412" s="3">
        <v>235.86679532327753</v>
      </c>
      <c r="J1412" s="3">
        <v>235.86679532327753</v>
      </c>
      <c r="K1412" s="2">
        <v>0.197048283478093</v>
      </c>
      <c r="L1412" s="6">
        <v>0.197048283478093</v>
      </c>
      <c r="M1412" t="s">
        <v>44</v>
      </c>
      <c r="N1412">
        <f>SUMIFS(Actuals!$F:$F,Actuals!$A:$A,$A1412,Actuals!$D:$D,$D1412,Actuals!$B:$B,EDATE($B1412,-12))</f>
        <v>1440</v>
      </c>
      <c r="O1412">
        <f>AVERAGE(SUMIFS(Actuals!$F:$F,Actuals!$A:$A,$A1412,Actuals!$D:$D,$D1412,Actuals!$B:$B,EOMONTH(DATE(2025,$C1412-1,1),0))/SUMIFS(Actuals!$F:$F,Actuals!$A:$A,$A1412,Actuals!$D:$D,$D1412,Actuals!$B:$B,EOMONTH(DATE(2024,$C1412-1,1),0)),
 SUMIFS(Actuals!$F:$F,Actuals!$A:$A,$A1412,Actuals!$D:$D,$D1412,Actuals!$B:$B,EOMONTH(DATE(2025,$C1412-2,1),0))/SUMIFS(Actuals!$F:$F,Actuals!$A:$A,$A1412,Actuals!$D:$D,$D1412,Actuals!$B:$B,EOMONTH(DATE(2024,$C1412-2,1),0)),
 SUMIFS(Actuals!$F:$F,Actuals!$A:$A,$A1412,Actuals!$D:$D,$D1412,Actuals!$B:$B,EOMONTH(DATE(2025,$C1412-3,1),0))/SUMIFS(Actuals!$F:$F,Actuals!$A:$A,$A1412,Actuals!$D:$D,$D1412,Actuals!$B:$B,EOMONTH(DATE(2024,$C1412-3,1),0))
)</f>
        <v>1.105917759149502</v>
      </c>
      <c r="P1412" s="29">
        <f t="shared" si="132"/>
        <v>1592.5215731752828</v>
      </c>
      <c r="Q1412" s="2">
        <f t="shared" si="133"/>
        <v>0.33042737942797229</v>
      </c>
      <c r="R1412" s="29" t="str">
        <f t="shared" si="134"/>
        <v>1 train date (May-Aug)</v>
      </c>
      <c r="S1412" s="29">
        <f t="shared" si="135"/>
        <v>1.018716649634493</v>
      </c>
      <c r="T1412" s="29">
        <f t="shared" si="136"/>
        <v>1459.6852611042423</v>
      </c>
      <c r="U1412" s="2">
        <f t="shared" si="137"/>
        <v>0.21945301679552404</v>
      </c>
    </row>
    <row r="1413" spans="1:21">
      <c r="A1413">
        <v>9702</v>
      </c>
      <c r="B1413" s="1">
        <v>45930</v>
      </c>
      <c r="C1413">
        <v>6</v>
      </c>
      <c r="D1413">
        <v>8</v>
      </c>
      <c r="E1413" t="s">
        <v>7</v>
      </c>
      <c r="F1413" s="3">
        <v>1438.736538000147</v>
      </c>
      <c r="G1413" s="3">
        <v>1197</v>
      </c>
      <c r="H1413">
        <v>3</v>
      </c>
      <c r="I1413" s="3">
        <v>241.73653800014699</v>
      </c>
      <c r="J1413" s="3">
        <v>241.73653800014699</v>
      </c>
      <c r="K1413" s="2">
        <v>0.201951994987591</v>
      </c>
      <c r="L1413" s="6">
        <v>0.201951994987591</v>
      </c>
      <c r="M1413" t="s">
        <v>44</v>
      </c>
      <c r="N1413">
        <f>SUMIFS(Actuals!$F:$F,Actuals!$A:$A,$A1413,Actuals!$D:$D,$D1413,Actuals!$B:$B,EDATE($B1413,-12))</f>
        <v>1440</v>
      </c>
      <c r="O1413">
        <f>AVERAGE(SUMIFS(Actuals!$F:$F,Actuals!$A:$A,$A1413,Actuals!$D:$D,$D1413,Actuals!$B:$B,EOMONTH(DATE(2025,$C1413-1,1),0))/SUMIFS(Actuals!$F:$F,Actuals!$A:$A,$A1413,Actuals!$D:$D,$D1413,Actuals!$B:$B,EOMONTH(DATE(2024,$C1413-1,1),0)),
 SUMIFS(Actuals!$F:$F,Actuals!$A:$A,$A1413,Actuals!$D:$D,$D1413,Actuals!$B:$B,EOMONTH(DATE(2025,$C1413-2,1),0))/SUMIFS(Actuals!$F:$F,Actuals!$A:$A,$A1413,Actuals!$D:$D,$D1413,Actuals!$B:$B,EOMONTH(DATE(2024,$C1413-2,1),0)),
 SUMIFS(Actuals!$F:$F,Actuals!$A:$A,$A1413,Actuals!$D:$D,$D1413,Actuals!$B:$B,EOMONTH(DATE(2025,$C1413-3,1),0))/SUMIFS(Actuals!$F:$F,Actuals!$A:$A,$A1413,Actuals!$D:$D,$D1413,Actuals!$B:$B,EOMONTH(DATE(2024,$C1413-3,1),0))
)</f>
        <v>1.0523232488088692</v>
      </c>
      <c r="P1413" s="29">
        <f t="shared" si="132"/>
        <v>1515.3454782847716</v>
      </c>
      <c r="Q1413" s="2">
        <f t="shared" si="133"/>
        <v>0.26595278052194787</v>
      </c>
      <c r="R1413" s="29" t="str">
        <f t="shared" si="134"/>
        <v>1 train date (May-Aug)</v>
      </c>
      <c r="S1413" s="29">
        <f t="shared" si="135"/>
        <v>1.018716649634493</v>
      </c>
      <c r="T1413" s="29">
        <f t="shared" si="136"/>
        <v>1465.6648656982393</v>
      </c>
      <c r="U1413" s="2">
        <f t="shared" si="137"/>
        <v>0.22444850935525421</v>
      </c>
    </row>
    <row r="1414" spans="1:21">
      <c r="A1414">
        <v>9702</v>
      </c>
      <c r="B1414" s="1">
        <v>45930</v>
      </c>
      <c r="C1414">
        <v>7</v>
      </c>
      <c r="D1414">
        <v>8</v>
      </c>
      <c r="E1414" t="s">
        <v>7</v>
      </c>
      <c r="F1414" s="3">
        <v>1352.632687788672</v>
      </c>
      <c r="G1414" s="3">
        <v>1197</v>
      </c>
      <c r="H1414">
        <v>2</v>
      </c>
      <c r="I1414" s="3">
        <v>155.632687788672</v>
      </c>
      <c r="J1414" s="3">
        <v>155.632687788672</v>
      </c>
      <c r="K1414" s="2">
        <v>0.13001895387524801</v>
      </c>
      <c r="L1414" s="6">
        <v>0.13001895387524801</v>
      </c>
      <c r="M1414" t="s">
        <v>44</v>
      </c>
      <c r="N1414">
        <f>SUMIFS(Actuals!$F:$F,Actuals!$A:$A,$A1414,Actuals!$D:$D,$D1414,Actuals!$B:$B,EDATE($B1414,-12))</f>
        <v>1440</v>
      </c>
      <c r="O1414">
        <f>AVERAGE(SUMIFS(Actuals!$F:$F,Actuals!$A:$A,$A1414,Actuals!$D:$D,$D1414,Actuals!$B:$B,EOMONTH(DATE(2025,$C1414-1,1),0))/SUMIFS(Actuals!$F:$F,Actuals!$A:$A,$A1414,Actuals!$D:$D,$D1414,Actuals!$B:$B,EOMONTH(DATE(2024,$C1414-1,1),0)),
 SUMIFS(Actuals!$F:$F,Actuals!$A:$A,$A1414,Actuals!$D:$D,$D1414,Actuals!$B:$B,EOMONTH(DATE(2025,$C1414-2,1),0))/SUMIFS(Actuals!$F:$F,Actuals!$A:$A,$A1414,Actuals!$D:$D,$D1414,Actuals!$B:$B,EOMONTH(DATE(2024,$C1414-2,1),0)),
 SUMIFS(Actuals!$F:$F,Actuals!$A:$A,$A1414,Actuals!$D:$D,$D1414,Actuals!$B:$B,EOMONTH(DATE(2025,$C1414-3,1),0))/SUMIFS(Actuals!$F:$F,Actuals!$A:$A,$A1414,Actuals!$D:$D,$D1414,Actuals!$B:$B,EOMONTH(DATE(2024,$C1414-3,1),0))
)</f>
        <v>1.003777839013152</v>
      </c>
      <c r="P1414" s="29">
        <f t="shared" si="132"/>
        <v>1445.4400881789388</v>
      </c>
      <c r="Q1414" s="2">
        <f t="shared" si="133"/>
        <v>0.20755228753461891</v>
      </c>
      <c r="R1414" s="29" t="str">
        <f t="shared" si="134"/>
        <v>1 train date (May-Aug)</v>
      </c>
      <c r="S1414" s="29">
        <f t="shared" si="135"/>
        <v>1.018716649634493</v>
      </c>
      <c r="T1414" s="29">
        <f t="shared" si="136"/>
        <v>1377.9494398901752</v>
      </c>
      <c r="U1414" s="2">
        <f t="shared" si="137"/>
        <v>0.1511691227152675</v>
      </c>
    </row>
    <row r="1415" spans="1:21">
      <c r="A1415">
        <v>9702</v>
      </c>
      <c r="B1415" s="1">
        <v>45930</v>
      </c>
      <c r="C1415">
        <v>8</v>
      </c>
      <c r="D1415">
        <v>8</v>
      </c>
      <c r="E1415" t="s">
        <v>7</v>
      </c>
      <c r="F1415" s="3">
        <v>1424.1214619693335</v>
      </c>
      <c r="G1415" s="3">
        <v>1197</v>
      </c>
      <c r="H1415">
        <v>1</v>
      </c>
      <c r="I1415" s="3">
        <v>227.1214619693335</v>
      </c>
      <c r="J1415" s="3">
        <v>227.1214619693335</v>
      </c>
      <c r="K1415" s="2">
        <v>0.18974224057588401</v>
      </c>
      <c r="L1415" s="6">
        <v>0.18974224057588401</v>
      </c>
      <c r="M1415" t="s">
        <v>44</v>
      </c>
      <c r="N1415">
        <f>SUMIFS(Actuals!$F:$F,Actuals!$A:$A,$A1415,Actuals!$D:$D,$D1415,Actuals!$B:$B,EDATE($B1415,-12))</f>
        <v>1440</v>
      </c>
      <c r="O1415">
        <f>AVERAGE(SUMIFS(Actuals!$F:$F,Actuals!$A:$A,$A1415,Actuals!$D:$D,$D1415,Actuals!$B:$B,EOMONTH(DATE(2025,$C1415-1,1),0))/SUMIFS(Actuals!$F:$F,Actuals!$A:$A,$A1415,Actuals!$D:$D,$D1415,Actuals!$B:$B,EOMONTH(DATE(2024,$C1415-1,1),0)),
 SUMIFS(Actuals!$F:$F,Actuals!$A:$A,$A1415,Actuals!$D:$D,$D1415,Actuals!$B:$B,EOMONTH(DATE(2025,$C1415-2,1),0))/SUMIFS(Actuals!$F:$F,Actuals!$A:$A,$A1415,Actuals!$D:$D,$D1415,Actuals!$B:$B,EOMONTH(DATE(2024,$C1415-2,1),0)),
 SUMIFS(Actuals!$F:$F,Actuals!$A:$A,$A1415,Actuals!$D:$D,$D1415,Actuals!$B:$B,EOMONTH(DATE(2025,$C1415-3,1),0))/SUMIFS(Actuals!$F:$F,Actuals!$A:$A,$A1415,Actuals!$D:$D,$D1415,Actuals!$B:$B,EOMONTH(DATE(2024,$C1415-3,1),0))
)</f>
        <v>1.005648830400361</v>
      </c>
      <c r="P1415" s="29">
        <f t="shared" si="132"/>
        <v>1448.1343157765198</v>
      </c>
      <c r="Q1415" s="2">
        <f t="shared" si="133"/>
        <v>0.20980310424103574</v>
      </c>
      <c r="R1415" s="29" t="str">
        <f t="shared" si="134"/>
        <v>1 train date (May-Aug)</v>
      </c>
      <c r="S1415" s="29">
        <f t="shared" si="135"/>
        <v>1.018716649634493</v>
      </c>
      <c r="T1415" s="29">
        <f t="shared" si="136"/>
        <v>1450.7762444099756</v>
      </c>
      <c r="U1415" s="2">
        <f t="shared" si="137"/>
        <v>0.2120102292480999</v>
      </c>
    </row>
    <row r="1416" spans="1:21">
      <c r="A1416">
        <v>9702</v>
      </c>
      <c r="B1416" s="1">
        <v>45930</v>
      </c>
      <c r="C1416">
        <v>9</v>
      </c>
      <c r="D1416">
        <v>8</v>
      </c>
      <c r="E1416" t="s">
        <v>7</v>
      </c>
      <c r="F1416" s="3">
        <v>1341.7924026461164</v>
      </c>
      <c r="G1416" s="3">
        <v>1197</v>
      </c>
      <c r="H1416">
        <v>0</v>
      </c>
      <c r="I1416" s="3">
        <v>144.79240264611644</v>
      </c>
      <c r="J1416" s="3">
        <v>144.79240264611644</v>
      </c>
      <c r="K1416" s="2">
        <v>0.120962742394416</v>
      </c>
      <c r="L1416" s="6">
        <v>0.120962742394416</v>
      </c>
      <c r="M1416" t="s">
        <v>44</v>
      </c>
      <c r="N1416">
        <f>SUMIFS(Actuals!$F:$F,Actuals!$A:$A,$A1416,Actuals!$D:$D,$D1416,Actuals!$B:$B,EDATE($B1416,-12))</f>
        <v>1440</v>
      </c>
      <c r="O1416">
        <f>AVERAGE(SUMIFS(Actuals!$F:$F,Actuals!$A:$A,$A1416,Actuals!$D:$D,$D1416,Actuals!$B:$B,EOMONTH(DATE(2025,$C1416-1,1),0))/SUMIFS(Actuals!$F:$F,Actuals!$A:$A,$A1416,Actuals!$D:$D,$D1416,Actuals!$B:$B,EOMONTH(DATE(2024,$C1416-1,1),0)),
 SUMIFS(Actuals!$F:$F,Actuals!$A:$A,$A1416,Actuals!$D:$D,$D1416,Actuals!$B:$B,EOMONTH(DATE(2025,$C1416-2,1),0))/SUMIFS(Actuals!$F:$F,Actuals!$A:$A,$A1416,Actuals!$D:$D,$D1416,Actuals!$B:$B,EOMONTH(DATE(2024,$C1416-2,1),0)),
 SUMIFS(Actuals!$F:$F,Actuals!$A:$A,$A1416,Actuals!$D:$D,$D1416,Actuals!$B:$B,EOMONTH(DATE(2025,$C1416-3,1),0))/SUMIFS(Actuals!$F:$F,Actuals!$A:$A,$A1416,Actuals!$D:$D,$D1416,Actuals!$B:$B,EOMONTH(DATE(2024,$C1416-3,1),0))
)</f>
        <v>0.99530906885928838</v>
      </c>
      <c r="P1416" s="29">
        <f t="shared" si="132"/>
        <v>1433.2450591573752</v>
      </c>
      <c r="Q1416" s="2">
        <f t="shared" si="133"/>
        <v>0.19736429336455738</v>
      </c>
      <c r="R1416" s="29" t="str">
        <f t="shared" si="134"/>
        <v>2 Test data (Sep-Nov)</v>
      </c>
      <c r="S1416" s="29">
        <f t="shared" si="135"/>
        <v>1.018716649634493</v>
      </c>
      <c r="T1416" s="29">
        <f t="shared" si="136"/>
        <v>1366.9062609286684</v>
      </c>
      <c r="U1416" s="2">
        <f t="shared" si="137"/>
        <v>0.14194340929713317</v>
      </c>
    </row>
    <row r="1417" spans="1:21">
      <c r="A1417">
        <v>9702</v>
      </c>
      <c r="B1417" s="1">
        <v>45961</v>
      </c>
      <c r="C1417">
        <v>5</v>
      </c>
      <c r="D1417">
        <v>8</v>
      </c>
      <c r="E1417" t="s">
        <v>7</v>
      </c>
      <c r="F1417" s="3">
        <v>1433.5126281344158</v>
      </c>
      <c r="G1417" s="3">
        <v>1368</v>
      </c>
      <c r="H1417">
        <v>5</v>
      </c>
      <c r="I1417" s="3">
        <v>65.512628134415763</v>
      </c>
      <c r="J1417" s="3">
        <v>65.512628134415763</v>
      </c>
      <c r="K1417" s="2">
        <v>4.7889348051473497E-2</v>
      </c>
      <c r="L1417" s="6">
        <v>4.7889348051473497E-2</v>
      </c>
      <c r="M1417" t="s">
        <v>44</v>
      </c>
      <c r="N1417">
        <f>SUMIFS(Actuals!$F:$F,Actuals!$A:$A,$A1417,Actuals!$D:$D,$D1417,Actuals!$B:$B,EDATE($B1417,-12))</f>
        <v>1476</v>
      </c>
      <c r="O1417">
        <f>AVERAGE(SUMIFS(Actuals!$F:$F,Actuals!$A:$A,$A1417,Actuals!$D:$D,$D1417,Actuals!$B:$B,EOMONTH(DATE(2025,$C1417-1,1),0))/SUMIFS(Actuals!$F:$F,Actuals!$A:$A,$A1417,Actuals!$D:$D,$D1417,Actuals!$B:$B,EOMONTH(DATE(2024,$C1417-1,1),0)),
 SUMIFS(Actuals!$F:$F,Actuals!$A:$A,$A1417,Actuals!$D:$D,$D1417,Actuals!$B:$B,EOMONTH(DATE(2025,$C1417-2,1),0))/SUMIFS(Actuals!$F:$F,Actuals!$A:$A,$A1417,Actuals!$D:$D,$D1417,Actuals!$B:$B,EOMONTH(DATE(2024,$C1417-2,1),0)),
 SUMIFS(Actuals!$F:$F,Actuals!$A:$A,$A1417,Actuals!$D:$D,$D1417,Actuals!$B:$B,EOMONTH(DATE(2025,$C1417-3,1),0))/SUMIFS(Actuals!$F:$F,Actuals!$A:$A,$A1417,Actuals!$D:$D,$D1417,Actuals!$B:$B,EOMONTH(DATE(2024,$C1417-3,1),0))
)</f>
        <v>1.105917759149502</v>
      </c>
      <c r="P1417" s="29">
        <f t="shared" si="132"/>
        <v>1632.3346125046648</v>
      </c>
      <c r="Q1417" s="2">
        <f t="shared" si="133"/>
        <v>0.1932270559244626</v>
      </c>
      <c r="R1417" s="29" t="str">
        <f t="shared" si="134"/>
        <v>1 train date (May-Aug)</v>
      </c>
      <c r="S1417" s="29">
        <f t="shared" si="135"/>
        <v>1.018716649634493</v>
      </c>
      <c r="T1417" s="29">
        <f t="shared" si="136"/>
        <v>1460.3431817418289</v>
      </c>
      <c r="U1417" s="2">
        <f t="shared" si="137"/>
        <v>6.7502325834670224E-2</v>
      </c>
    </row>
    <row r="1418" spans="1:21">
      <c r="A1418">
        <v>9702</v>
      </c>
      <c r="B1418" s="1">
        <v>45961</v>
      </c>
      <c r="C1418">
        <v>6</v>
      </c>
      <c r="D1418">
        <v>8</v>
      </c>
      <c r="E1418" t="s">
        <v>7</v>
      </c>
      <c r="F1418" s="3">
        <v>1439.307461968147</v>
      </c>
      <c r="G1418" s="3">
        <v>1368</v>
      </c>
      <c r="H1418">
        <v>4</v>
      </c>
      <c r="I1418" s="3">
        <v>71.307461968146981</v>
      </c>
      <c r="J1418" s="3">
        <v>71.307461968146981</v>
      </c>
      <c r="K1418" s="2">
        <v>5.21253376960139E-2</v>
      </c>
      <c r="L1418" s="6">
        <v>5.21253376960139E-2</v>
      </c>
      <c r="M1418" t="s">
        <v>44</v>
      </c>
      <c r="N1418">
        <f>SUMIFS(Actuals!$F:$F,Actuals!$A:$A,$A1418,Actuals!$D:$D,$D1418,Actuals!$B:$B,EDATE($B1418,-12))</f>
        <v>1476</v>
      </c>
      <c r="O1418">
        <f>AVERAGE(SUMIFS(Actuals!$F:$F,Actuals!$A:$A,$A1418,Actuals!$D:$D,$D1418,Actuals!$B:$B,EOMONTH(DATE(2025,$C1418-1,1),0))/SUMIFS(Actuals!$F:$F,Actuals!$A:$A,$A1418,Actuals!$D:$D,$D1418,Actuals!$B:$B,EOMONTH(DATE(2024,$C1418-1,1),0)),
 SUMIFS(Actuals!$F:$F,Actuals!$A:$A,$A1418,Actuals!$D:$D,$D1418,Actuals!$B:$B,EOMONTH(DATE(2025,$C1418-2,1),0))/SUMIFS(Actuals!$F:$F,Actuals!$A:$A,$A1418,Actuals!$D:$D,$D1418,Actuals!$B:$B,EOMONTH(DATE(2024,$C1418-2,1),0)),
 SUMIFS(Actuals!$F:$F,Actuals!$A:$A,$A1418,Actuals!$D:$D,$D1418,Actuals!$B:$B,EOMONTH(DATE(2025,$C1418-3,1),0))/SUMIFS(Actuals!$F:$F,Actuals!$A:$A,$A1418,Actuals!$D:$D,$D1418,Actuals!$B:$B,EOMONTH(DATE(2024,$C1418-3,1),0))
)</f>
        <v>1.0523232488088692</v>
      </c>
      <c r="P1418" s="29">
        <f t="shared" si="132"/>
        <v>1553.2291152418909</v>
      </c>
      <c r="Q1418" s="2">
        <f t="shared" si="133"/>
        <v>0.13540140003062201</v>
      </c>
      <c r="R1418" s="29" t="str">
        <f t="shared" si="134"/>
        <v>1 train date (May-Aug)</v>
      </c>
      <c r="S1418" s="29">
        <f t="shared" si="135"/>
        <v>1.018716649634493</v>
      </c>
      <c r="T1418" s="29">
        <f t="shared" si="136"/>
        <v>1466.2464754501161</v>
      </c>
      <c r="U1418" s="2">
        <f t="shared" si="137"/>
        <v>7.1817599013242778E-2</v>
      </c>
    </row>
    <row r="1419" spans="1:21">
      <c r="A1419">
        <v>9702</v>
      </c>
      <c r="B1419" s="1">
        <v>45961</v>
      </c>
      <c r="C1419">
        <v>7</v>
      </c>
      <c r="D1419">
        <v>8</v>
      </c>
      <c r="E1419" t="s">
        <v>7</v>
      </c>
      <c r="F1419" s="3">
        <v>1353.5385588557419</v>
      </c>
      <c r="G1419" s="3">
        <v>1368</v>
      </c>
      <c r="H1419">
        <v>3</v>
      </c>
      <c r="I1419" s="3">
        <v>-14.46144114425806</v>
      </c>
      <c r="J1419" s="3">
        <v>14.46144114425806</v>
      </c>
      <c r="K1419" s="2">
        <v>1.05712289066214E-2</v>
      </c>
      <c r="L1419" s="6">
        <v>-1.05712289066214E-2</v>
      </c>
      <c r="M1419" t="s">
        <v>44</v>
      </c>
      <c r="N1419">
        <f>SUMIFS(Actuals!$F:$F,Actuals!$A:$A,$A1419,Actuals!$D:$D,$D1419,Actuals!$B:$B,EDATE($B1419,-12))</f>
        <v>1476</v>
      </c>
      <c r="O1419">
        <f>AVERAGE(SUMIFS(Actuals!$F:$F,Actuals!$A:$A,$A1419,Actuals!$D:$D,$D1419,Actuals!$B:$B,EOMONTH(DATE(2025,$C1419-1,1),0))/SUMIFS(Actuals!$F:$F,Actuals!$A:$A,$A1419,Actuals!$D:$D,$D1419,Actuals!$B:$B,EOMONTH(DATE(2024,$C1419-1,1),0)),
 SUMIFS(Actuals!$F:$F,Actuals!$A:$A,$A1419,Actuals!$D:$D,$D1419,Actuals!$B:$B,EOMONTH(DATE(2025,$C1419-2,1),0))/SUMIFS(Actuals!$F:$F,Actuals!$A:$A,$A1419,Actuals!$D:$D,$D1419,Actuals!$B:$B,EOMONTH(DATE(2024,$C1419-2,1),0)),
 SUMIFS(Actuals!$F:$F,Actuals!$A:$A,$A1419,Actuals!$D:$D,$D1419,Actuals!$B:$B,EOMONTH(DATE(2025,$C1419-3,1),0))/SUMIFS(Actuals!$F:$F,Actuals!$A:$A,$A1419,Actuals!$D:$D,$D1419,Actuals!$B:$B,EOMONTH(DATE(2024,$C1419-3,1),0))
)</f>
        <v>1.003777839013152</v>
      </c>
      <c r="P1419" s="29">
        <f t="shared" si="132"/>
        <v>1481.5760903834123</v>
      </c>
      <c r="Q1419" s="2">
        <f t="shared" si="133"/>
        <v>8.3023457882611326E-2</v>
      </c>
      <c r="R1419" s="29" t="str">
        <f t="shared" si="134"/>
        <v>1 train date (May-Aug)</v>
      </c>
      <c r="S1419" s="29">
        <f t="shared" si="135"/>
        <v>1.018716649634493</v>
      </c>
      <c r="T1419" s="29">
        <f t="shared" si="136"/>
        <v>1378.8722658286215</v>
      </c>
      <c r="U1419" s="2">
        <f t="shared" si="137"/>
        <v>7.9475627402203902E-3</v>
      </c>
    </row>
    <row r="1420" spans="1:21">
      <c r="A1420">
        <v>9702</v>
      </c>
      <c r="B1420" s="1">
        <v>45961</v>
      </c>
      <c r="C1420">
        <v>8</v>
      </c>
      <c r="D1420">
        <v>8</v>
      </c>
      <c r="E1420" t="s">
        <v>7</v>
      </c>
      <c r="F1420" s="3">
        <v>1424.5934585028435</v>
      </c>
      <c r="G1420" s="3">
        <v>1368</v>
      </c>
      <c r="H1420">
        <v>2</v>
      </c>
      <c r="I1420" s="3">
        <v>56.593458502843532</v>
      </c>
      <c r="J1420" s="3">
        <v>56.593458502843532</v>
      </c>
      <c r="K1420" s="2">
        <v>4.1369487209680901E-2</v>
      </c>
      <c r="L1420" s="6">
        <v>4.1369487209680901E-2</v>
      </c>
      <c r="M1420" t="s">
        <v>44</v>
      </c>
      <c r="N1420">
        <f>SUMIFS(Actuals!$F:$F,Actuals!$A:$A,$A1420,Actuals!$D:$D,$D1420,Actuals!$B:$B,EDATE($B1420,-12))</f>
        <v>1476</v>
      </c>
      <c r="O1420">
        <f>AVERAGE(SUMIFS(Actuals!$F:$F,Actuals!$A:$A,$A1420,Actuals!$D:$D,$D1420,Actuals!$B:$B,EOMONTH(DATE(2025,$C1420-1,1),0))/SUMIFS(Actuals!$F:$F,Actuals!$A:$A,$A1420,Actuals!$D:$D,$D1420,Actuals!$B:$B,EOMONTH(DATE(2024,$C1420-1,1),0)),
 SUMIFS(Actuals!$F:$F,Actuals!$A:$A,$A1420,Actuals!$D:$D,$D1420,Actuals!$B:$B,EOMONTH(DATE(2025,$C1420-2,1),0))/SUMIFS(Actuals!$F:$F,Actuals!$A:$A,$A1420,Actuals!$D:$D,$D1420,Actuals!$B:$B,EOMONTH(DATE(2024,$C1420-2,1),0)),
 SUMIFS(Actuals!$F:$F,Actuals!$A:$A,$A1420,Actuals!$D:$D,$D1420,Actuals!$B:$B,EOMONTH(DATE(2025,$C1420-3,1),0))/SUMIFS(Actuals!$F:$F,Actuals!$A:$A,$A1420,Actuals!$D:$D,$D1420,Actuals!$B:$B,EOMONTH(DATE(2024,$C1420-3,1),0))
)</f>
        <v>1.005648830400361</v>
      </c>
      <c r="P1420" s="29">
        <f t="shared" si="132"/>
        <v>1484.3376736709329</v>
      </c>
      <c r="Q1420" s="2">
        <f t="shared" si="133"/>
        <v>8.5042159116179003E-2</v>
      </c>
      <c r="R1420" s="29" t="str">
        <f t="shared" si="134"/>
        <v>1 train date (May-Aug)</v>
      </c>
      <c r="S1420" s="29">
        <f t="shared" si="135"/>
        <v>1.018716649634493</v>
      </c>
      <c r="T1420" s="29">
        <f t="shared" si="136"/>
        <v>1451.2570751372321</v>
      </c>
      <c r="U1420" s="2">
        <f t="shared" si="137"/>
        <v>6.0860435041836296E-2</v>
      </c>
    </row>
    <row r="1421" spans="1:21">
      <c r="A1421">
        <v>9702</v>
      </c>
      <c r="B1421" s="1">
        <v>45961</v>
      </c>
      <c r="C1421">
        <v>9</v>
      </c>
      <c r="D1421">
        <v>8</v>
      </c>
      <c r="E1421" t="s">
        <v>7</v>
      </c>
      <c r="F1421" s="3">
        <v>1342.6376321353068</v>
      </c>
      <c r="G1421" s="3">
        <v>1368</v>
      </c>
      <c r="H1421">
        <v>1</v>
      </c>
      <c r="I1421" s="3">
        <v>-25.362367864693169</v>
      </c>
      <c r="J1421" s="3">
        <v>25.362367864693169</v>
      </c>
      <c r="K1421" s="2">
        <v>1.8539742591149998E-2</v>
      </c>
      <c r="L1421" s="6">
        <v>-1.8539742591149998E-2</v>
      </c>
      <c r="M1421" t="s">
        <v>44</v>
      </c>
      <c r="N1421">
        <f>SUMIFS(Actuals!$F:$F,Actuals!$A:$A,$A1421,Actuals!$D:$D,$D1421,Actuals!$B:$B,EDATE($B1421,-12))</f>
        <v>1476</v>
      </c>
      <c r="O1421">
        <f>AVERAGE(SUMIFS(Actuals!$F:$F,Actuals!$A:$A,$A1421,Actuals!$D:$D,$D1421,Actuals!$B:$B,EOMONTH(DATE(2025,$C1421-1,1),0))/SUMIFS(Actuals!$F:$F,Actuals!$A:$A,$A1421,Actuals!$D:$D,$D1421,Actuals!$B:$B,EOMONTH(DATE(2024,$C1421-1,1),0)),
 SUMIFS(Actuals!$F:$F,Actuals!$A:$A,$A1421,Actuals!$D:$D,$D1421,Actuals!$B:$B,EOMONTH(DATE(2025,$C1421-2,1),0))/SUMIFS(Actuals!$F:$F,Actuals!$A:$A,$A1421,Actuals!$D:$D,$D1421,Actuals!$B:$B,EOMONTH(DATE(2024,$C1421-2,1),0)),
 SUMIFS(Actuals!$F:$F,Actuals!$A:$A,$A1421,Actuals!$D:$D,$D1421,Actuals!$B:$B,EOMONTH(DATE(2025,$C1421-3,1),0))/SUMIFS(Actuals!$F:$F,Actuals!$A:$A,$A1421,Actuals!$D:$D,$D1421,Actuals!$B:$B,EOMONTH(DATE(2024,$C1421-3,1),0))
)</f>
        <v>0.99530906885928838</v>
      </c>
      <c r="P1421" s="29">
        <f t="shared" si="132"/>
        <v>1469.0761856363097</v>
      </c>
      <c r="Q1421" s="2">
        <f t="shared" si="133"/>
        <v>7.3886100611337477E-2</v>
      </c>
      <c r="R1421" s="29" t="str">
        <f t="shared" si="134"/>
        <v>2 Test data (Sep-Nov)</v>
      </c>
      <c r="S1421" s="29">
        <f t="shared" si="135"/>
        <v>1.018716649634493</v>
      </c>
      <c r="T1421" s="29">
        <f t="shared" si="136"/>
        <v>1367.7673102820688</v>
      </c>
      <c r="U1421" s="2">
        <f t="shared" si="137"/>
        <v>1.7009482304910817E-4</v>
      </c>
    </row>
    <row r="1422" spans="1:21">
      <c r="A1422">
        <v>9702</v>
      </c>
      <c r="B1422" s="1">
        <v>45961</v>
      </c>
      <c r="C1422">
        <v>10</v>
      </c>
      <c r="D1422">
        <v>8</v>
      </c>
      <c r="E1422" t="s">
        <v>7</v>
      </c>
      <c r="F1422" s="3">
        <v>1349.2210752997207</v>
      </c>
      <c r="G1422" s="3">
        <v>1368</v>
      </c>
      <c r="H1422">
        <v>0</v>
      </c>
      <c r="I1422" s="3">
        <v>-18.778924700279276</v>
      </c>
      <c r="J1422" s="3">
        <v>18.778924700279276</v>
      </c>
      <c r="K1422" s="2">
        <v>1.3727284137631E-2</v>
      </c>
      <c r="L1422" s="6">
        <v>-1.3727284137631E-2</v>
      </c>
      <c r="M1422" t="s">
        <v>44</v>
      </c>
      <c r="N1422">
        <f>SUMIFS(Actuals!$F:$F,Actuals!$A:$A,$A1422,Actuals!$D:$D,$D1422,Actuals!$B:$B,EDATE($B1422,-12))</f>
        <v>1476</v>
      </c>
      <c r="O1422">
        <f>AVERAGE(SUMIFS(Actuals!$F:$F,Actuals!$A:$A,$A1422,Actuals!$D:$D,$D1422,Actuals!$B:$B,EOMONTH(DATE(2025,$C1422-1,1),0))/SUMIFS(Actuals!$F:$F,Actuals!$A:$A,$A1422,Actuals!$D:$D,$D1422,Actuals!$B:$B,EOMONTH(DATE(2024,$C1422-1,1),0)),
 SUMIFS(Actuals!$F:$F,Actuals!$A:$A,$A1422,Actuals!$D:$D,$D1422,Actuals!$B:$B,EOMONTH(DATE(2025,$C1422-2,1),0))/SUMIFS(Actuals!$F:$F,Actuals!$A:$A,$A1422,Actuals!$D:$D,$D1422,Actuals!$B:$B,EOMONTH(DATE(2024,$C1422-2,1),0)),
 SUMIFS(Actuals!$F:$F,Actuals!$A:$A,$A1422,Actuals!$D:$D,$D1422,Actuals!$B:$B,EOMONTH(DATE(2025,$C1422-3,1),0))/SUMIFS(Actuals!$F:$F,Actuals!$A:$A,$A1422,Actuals!$D:$D,$D1422,Actuals!$B:$B,EOMONTH(DATE(2024,$C1422-3,1),0))
)</f>
        <v>0.95858487081186861</v>
      </c>
      <c r="P1422" s="29">
        <f t="shared" si="132"/>
        <v>1414.8712693183181</v>
      </c>
      <c r="Q1422" s="2">
        <f t="shared" si="133"/>
        <v>3.4262623770700384E-2</v>
      </c>
      <c r="R1422" s="29" t="str">
        <f t="shared" si="134"/>
        <v>2 Test data (Sep-Nov)</v>
      </c>
      <c r="S1422" s="29">
        <f t="shared" si="135"/>
        <v>1.018716649634493</v>
      </c>
      <c r="T1422" s="29">
        <f t="shared" si="136"/>
        <v>1374.4739734455795</v>
      </c>
      <c r="U1422" s="2">
        <f t="shared" si="137"/>
        <v>4.7324367292248034E-3</v>
      </c>
    </row>
    <row r="1423" spans="1:21">
      <c r="A1423">
        <v>9702</v>
      </c>
      <c r="B1423" s="1">
        <v>45991</v>
      </c>
      <c r="C1423">
        <v>5</v>
      </c>
      <c r="D1423">
        <v>8</v>
      </c>
      <c r="E1423" t="s">
        <v>7</v>
      </c>
      <c r="F1423" s="3">
        <v>1434.118096394858</v>
      </c>
      <c r="G1423" s="3">
        <v>1476</v>
      </c>
      <c r="H1423">
        <v>6</v>
      </c>
      <c r="I1423" s="3">
        <v>-41.881903605142043</v>
      </c>
      <c r="J1423" s="3">
        <v>41.881903605142043</v>
      </c>
      <c r="K1423" s="2">
        <v>2.8375273445218199E-2</v>
      </c>
      <c r="L1423" s="6">
        <v>-2.8375273445218199E-2</v>
      </c>
      <c r="M1423" t="s">
        <v>44</v>
      </c>
      <c r="N1423">
        <f>SUMIFS(Actuals!$F:$F,Actuals!$A:$A,$A1423,Actuals!$D:$D,$D1423,Actuals!$B:$B,EDATE($B1423,-12))</f>
        <v>1464</v>
      </c>
      <c r="O1423">
        <f>AVERAGE(SUMIFS(Actuals!$F:$F,Actuals!$A:$A,$A1423,Actuals!$D:$D,$D1423,Actuals!$B:$B,EOMONTH(DATE(2025,$C1423-1,1),0))/SUMIFS(Actuals!$F:$F,Actuals!$A:$A,$A1423,Actuals!$D:$D,$D1423,Actuals!$B:$B,EOMONTH(DATE(2024,$C1423-1,1),0)),
 SUMIFS(Actuals!$F:$F,Actuals!$A:$A,$A1423,Actuals!$D:$D,$D1423,Actuals!$B:$B,EOMONTH(DATE(2025,$C1423-2,1),0))/SUMIFS(Actuals!$F:$F,Actuals!$A:$A,$A1423,Actuals!$D:$D,$D1423,Actuals!$B:$B,EOMONTH(DATE(2024,$C1423-2,1),0)),
 SUMIFS(Actuals!$F:$F,Actuals!$A:$A,$A1423,Actuals!$D:$D,$D1423,Actuals!$B:$B,EOMONTH(DATE(2025,$C1423-3,1),0))/SUMIFS(Actuals!$F:$F,Actuals!$A:$A,$A1423,Actuals!$D:$D,$D1423,Actuals!$B:$B,EOMONTH(DATE(2024,$C1423-3,1),0))
)</f>
        <v>1.105917759149502</v>
      </c>
      <c r="P1423" s="29">
        <f t="shared" si="132"/>
        <v>1619.0635993948708</v>
      </c>
      <c r="Q1423" s="2">
        <f t="shared" si="133"/>
        <v>9.6926557855603543E-2</v>
      </c>
      <c r="R1423" s="29" t="str">
        <f t="shared" si="134"/>
        <v>1 train date (May-Aug)</v>
      </c>
      <c r="S1423" s="29">
        <f t="shared" si="135"/>
        <v>1.018716649634493</v>
      </c>
      <c r="T1423" s="29">
        <f t="shared" si="136"/>
        <v>1460.9599823395665</v>
      </c>
      <c r="U1423" s="2">
        <f t="shared" si="137"/>
        <v>1.0189713862082301E-2</v>
      </c>
    </row>
    <row r="1424" spans="1:21">
      <c r="A1424">
        <v>9702</v>
      </c>
      <c r="B1424" s="1">
        <v>45991</v>
      </c>
      <c r="C1424">
        <v>6</v>
      </c>
      <c r="D1424">
        <v>8</v>
      </c>
      <c r="E1424" t="s">
        <v>7</v>
      </c>
      <c r="F1424" s="3">
        <v>1439.8427031881472</v>
      </c>
      <c r="G1424" s="3">
        <v>1476</v>
      </c>
      <c r="H1424">
        <v>5</v>
      </c>
      <c r="I1424" s="3">
        <v>-36.157296811852802</v>
      </c>
      <c r="J1424" s="3">
        <v>36.157296811852802</v>
      </c>
      <c r="K1424" s="2">
        <v>2.4496813558165902E-2</v>
      </c>
      <c r="L1424" s="6">
        <v>-2.4496813558165902E-2</v>
      </c>
      <c r="M1424" t="s">
        <v>44</v>
      </c>
      <c r="N1424">
        <f>SUMIFS(Actuals!$F:$F,Actuals!$A:$A,$A1424,Actuals!$D:$D,$D1424,Actuals!$B:$B,EDATE($B1424,-12))</f>
        <v>1464</v>
      </c>
      <c r="O1424">
        <f>AVERAGE(SUMIFS(Actuals!$F:$F,Actuals!$A:$A,$A1424,Actuals!$D:$D,$D1424,Actuals!$B:$B,EOMONTH(DATE(2025,$C1424-1,1),0))/SUMIFS(Actuals!$F:$F,Actuals!$A:$A,$A1424,Actuals!$D:$D,$D1424,Actuals!$B:$B,EOMONTH(DATE(2024,$C1424-1,1),0)),
 SUMIFS(Actuals!$F:$F,Actuals!$A:$A,$A1424,Actuals!$D:$D,$D1424,Actuals!$B:$B,EOMONTH(DATE(2025,$C1424-2,1),0))/SUMIFS(Actuals!$F:$F,Actuals!$A:$A,$A1424,Actuals!$D:$D,$D1424,Actuals!$B:$B,EOMONTH(DATE(2024,$C1424-2,1),0)),
 SUMIFS(Actuals!$F:$F,Actuals!$A:$A,$A1424,Actuals!$D:$D,$D1424,Actuals!$B:$B,EOMONTH(DATE(2025,$C1424-3,1),0))/SUMIFS(Actuals!$F:$F,Actuals!$A:$A,$A1424,Actuals!$D:$D,$D1424,Actuals!$B:$B,EOMONTH(DATE(2024,$C1424-3,1),0))
)</f>
        <v>1.0523232488088692</v>
      </c>
      <c r="P1424" s="29">
        <f t="shared" si="132"/>
        <v>1540.6012362561844</v>
      </c>
      <c r="Q1424" s="2">
        <f t="shared" si="133"/>
        <v>4.3767775241317336E-2</v>
      </c>
      <c r="R1424" s="29" t="str">
        <f t="shared" si="134"/>
        <v>1 train date (May-Aug)</v>
      </c>
      <c r="S1424" s="29">
        <f t="shared" si="135"/>
        <v>1.018716649634493</v>
      </c>
      <c r="T1424" s="29">
        <f t="shared" si="136"/>
        <v>1466.7917345925011</v>
      </c>
      <c r="U1424" s="2">
        <f t="shared" si="137"/>
        <v>6.2386622002024777E-3</v>
      </c>
    </row>
    <row r="1425" spans="1:21">
      <c r="A1425">
        <v>9702</v>
      </c>
      <c r="B1425" s="1">
        <v>45991</v>
      </c>
      <c r="C1425">
        <v>7</v>
      </c>
      <c r="D1425">
        <v>8</v>
      </c>
      <c r="E1425" t="s">
        <v>7</v>
      </c>
      <c r="F1425" s="3">
        <v>1354.3878129811199</v>
      </c>
      <c r="G1425" s="3">
        <v>1476</v>
      </c>
      <c r="H1425">
        <v>4</v>
      </c>
      <c r="I1425" s="3">
        <v>-121.61218701888015</v>
      </c>
      <c r="J1425" s="3">
        <v>121.61218701888015</v>
      </c>
      <c r="K1425" s="2">
        <v>8.2393080636097696E-2</v>
      </c>
      <c r="L1425" s="6">
        <v>-8.2393080636097696E-2</v>
      </c>
      <c r="M1425" t="s">
        <v>44</v>
      </c>
      <c r="N1425">
        <f>SUMIFS(Actuals!$F:$F,Actuals!$A:$A,$A1425,Actuals!$D:$D,$D1425,Actuals!$B:$B,EDATE($B1425,-12))</f>
        <v>1464</v>
      </c>
      <c r="O1425">
        <f>AVERAGE(SUMIFS(Actuals!$F:$F,Actuals!$A:$A,$A1425,Actuals!$D:$D,$D1425,Actuals!$B:$B,EOMONTH(DATE(2025,$C1425-1,1),0))/SUMIFS(Actuals!$F:$F,Actuals!$A:$A,$A1425,Actuals!$D:$D,$D1425,Actuals!$B:$B,EOMONTH(DATE(2024,$C1425-1,1),0)),
 SUMIFS(Actuals!$F:$F,Actuals!$A:$A,$A1425,Actuals!$D:$D,$D1425,Actuals!$B:$B,EOMONTH(DATE(2025,$C1425-2,1),0))/SUMIFS(Actuals!$F:$F,Actuals!$A:$A,$A1425,Actuals!$D:$D,$D1425,Actuals!$B:$B,EOMONTH(DATE(2024,$C1425-2,1),0)),
 SUMIFS(Actuals!$F:$F,Actuals!$A:$A,$A1425,Actuals!$D:$D,$D1425,Actuals!$B:$B,EOMONTH(DATE(2025,$C1425-3,1),0))/SUMIFS(Actuals!$F:$F,Actuals!$A:$A,$A1425,Actuals!$D:$D,$D1425,Actuals!$B:$B,EOMONTH(DATE(2024,$C1425-3,1),0))
)</f>
        <v>1.003777839013152</v>
      </c>
      <c r="P1425" s="29">
        <f t="shared" si="132"/>
        <v>1469.5307563152544</v>
      </c>
      <c r="Q1425" s="2">
        <f t="shared" si="133"/>
        <v>4.3829564259794083E-3</v>
      </c>
      <c r="R1425" s="29" t="str">
        <f t="shared" si="134"/>
        <v>1 train date (May-Aug)</v>
      </c>
      <c r="S1425" s="29">
        <f t="shared" si="135"/>
        <v>1.018716649634493</v>
      </c>
      <c r="T1425" s="29">
        <f t="shared" si="136"/>
        <v>1379.7374151459148</v>
      </c>
      <c r="U1425" s="2">
        <f t="shared" si="137"/>
        <v>6.5218553424176942E-2</v>
      </c>
    </row>
    <row r="1426" spans="1:21">
      <c r="A1426">
        <v>9702</v>
      </c>
      <c r="B1426" s="1">
        <v>45991</v>
      </c>
      <c r="C1426">
        <v>8</v>
      </c>
      <c r="D1426">
        <v>8</v>
      </c>
      <c r="E1426" t="s">
        <v>7</v>
      </c>
      <c r="F1426" s="3">
        <v>1425.035955253009</v>
      </c>
      <c r="G1426" s="3">
        <v>1476</v>
      </c>
      <c r="H1426">
        <v>3</v>
      </c>
      <c r="I1426" s="3">
        <v>-50.964044746991021</v>
      </c>
      <c r="J1426" s="3">
        <v>50.964044746991021</v>
      </c>
      <c r="K1426" s="2">
        <v>3.4528485600942398E-2</v>
      </c>
      <c r="L1426" s="6">
        <v>-3.4528485600942398E-2</v>
      </c>
      <c r="M1426" t="s">
        <v>44</v>
      </c>
      <c r="N1426">
        <f>SUMIFS(Actuals!$F:$F,Actuals!$A:$A,$A1426,Actuals!$D:$D,$D1426,Actuals!$B:$B,EDATE($B1426,-12))</f>
        <v>1464</v>
      </c>
      <c r="O1426">
        <f>AVERAGE(SUMIFS(Actuals!$F:$F,Actuals!$A:$A,$A1426,Actuals!$D:$D,$D1426,Actuals!$B:$B,EOMONTH(DATE(2025,$C1426-1,1),0))/SUMIFS(Actuals!$F:$F,Actuals!$A:$A,$A1426,Actuals!$D:$D,$D1426,Actuals!$B:$B,EOMONTH(DATE(2024,$C1426-1,1),0)),
 SUMIFS(Actuals!$F:$F,Actuals!$A:$A,$A1426,Actuals!$D:$D,$D1426,Actuals!$B:$B,EOMONTH(DATE(2025,$C1426-2,1),0))/SUMIFS(Actuals!$F:$F,Actuals!$A:$A,$A1426,Actuals!$D:$D,$D1426,Actuals!$B:$B,EOMONTH(DATE(2024,$C1426-2,1),0)),
 SUMIFS(Actuals!$F:$F,Actuals!$A:$A,$A1426,Actuals!$D:$D,$D1426,Actuals!$B:$B,EOMONTH(DATE(2025,$C1426-3,1),0))/SUMIFS(Actuals!$F:$F,Actuals!$A:$A,$A1426,Actuals!$D:$D,$D1426,Actuals!$B:$B,EOMONTH(DATE(2024,$C1426-3,1),0))
)</f>
        <v>1.005648830400361</v>
      </c>
      <c r="P1426" s="29">
        <f t="shared" si="132"/>
        <v>1472.2698877061284</v>
      </c>
      <c r="Q1426" s="2">
        <f t="shared" si="133"/>
        <v>2.5271763508614977E-3</v>
      </c>
      <c r="R1426" s="29" t="str">
        <f t="shared" si="134"/>
        <v>1 train date (May-Aug)</v>
      </c>
      <c r="S1426" s="29">
        <f t="shared" si="135"/>
        <v>1.018716649634493</v>
      </c>
      <c r="T1426" s="29">
        <f t="shared" si="136"/>
        <v>1451.7078539440347</v>
      </c>
      <c r="U1426" s="2">
        <f t="shared" si="137"/>
        <v>1.6458093533851831E-2</v>
      </c>
    </row>
    <row r="1427" spans="1:21">
      <c r="A1427">
        <v>9702</v>
      </c>
      <c r="B1427" s="1">
        <v>45991</v>
      </c>
      <c r="C1427">
        <v>9</v>
      </c>
      <c r="D1427">
        <v>8</v>
      </c>
      <c r="E1427" t="s">
        <v>7</v>
      </c>
      <c r="F1427" s="3">
        <v>1343.4300347814228</v>
      </c>
      <c r="G1427" s="3">
        <v>1476</v>
      </c>
      <c r="H1427">
        <v>2</v>
      </c>
      <c r="I1427" s="3">
        <v>-132.56996521857718</v>
      </c>
      <c r="J1427" s="3">
        <v>132.56996521857718</v>
      </c>
      <c r="K1427" s="2">
        <v>8.9817049606082097E-2</v>
      </c>
      <c r="L1427" s="6">
        <v>-8.9817049606082097E-2</v>
      </c>
      <c r="M1427" t="s">
        <v>44</v>
      </c>
      <c r="N1427">
        <f>SUMIFS(Actuals!$F:$F,Actuals!$A:$A,$A1427,Actuals!$D:$D,$D1427,Actuals!$B:$B,EDATE($B1427,-12))</f>
        <v>1464</v>
      </c>
      <c r="O1427">
        <f>AVERAGE(SUMIFS(Actuals!$F:$F,Actuals!$A:$A,$A1427,Actuals!$D:$D,$D1427,Actuals!$B:$B,EOMONTH(DATE(2025,$C1427-1,1),0))/SUMIFS(Actuals!$F:$F,Actuals!$A:$A,$A1427,Actuals!$D:$D,$D1427,Actuals!$B:$B,EOMONTH(DATE(2024,$C1427-1,1),0)),
 SUMIFS(Actuals!$F:$F,Actuals!$A:$A,$A1427,Actuals!$D:$D,$D1427,Actuals!$B:$B,EOMONTH(DATE(2025,$C1427-2,1),0))/SUMIFS(Actuals!$F:$F,Actuals!$A:$A,$A1427,Actuals!$D:$D,$D1427,Actuals!$B:$B,EOMONTH(DATE(2024,$C1427-2,1),0)),
 SUMIFS(Actuals!$F:$F,Actuals!$A:$A,$A1427,Actuals!$D:$D,$D1427,Actuals!$B:$B,EOMONTH(DATE(2025,$C1427-3,1),0))/SUMIFS(Actuals!$F:$F,Actuals!$A:$A,$A1427,Actuals!$D:$D,$D1427,Actuals!$B:$B,EOMONTH(DATE(2024,$C1427-3,1),0))
)</f>
        <v>0.99530906885928838</v>
      </c>
      <c r="P1427" s="29">
        <f t="shared" si="132"/>
        <v>1457.1324768099983</v>
      </c>
      <c r="Q1427" s="2">
        <f t="shared" si="133"/>
        <v>1.2782874789974084E-2</v>
      </c>
      <c r="R1427" s="29" t="str">
        <f t="shared" si="134"/>
        <v>2 Test data (Sep-Nov)</v>
      </c>
      <c r="S1427" s="29">
        <f t="shared" si="135"/>
        <v>1.018716649634493</v>
      </c>
      <c r="T1427" s="29">
        <f t="shared" si="136"/>
        <v>1368.5745440508815</v>
      </c>
      <c r="U1427" s="2">
        <f t="shared" si="137"/>
        <v>7.2781474220269982E-2</v>
      </c>
    </row>
    <row r="1428" spans="1:21">
      <c r="A1428">
        <v>9702</v>
      </c>
      <c r="B1428" s="1">
        <v>45991</v>
      </c>
      <c r="C1428">
        <v>10</v>
      </c>
      <c r="D1428">
        <v>8</v>
      </c>
      <c r="E1428" t="s">
        <v>7</v>
      </c>
      <c r="F1428" s="3">
        <v>1348.7340999292549</v>
      </c>
      <c r="G1428" s="3">
        <v>1476</v>
      </c>
      <c r="H1428">
        <v>1</v>
      </c>
      <c r="I1428" s="3">
        <v>-127.26590007074515</v>
      </c>
      <c r="J1428" s="3">
        <v>127.26590007074515</v>
      </c>
      <c r="K1428" s="2">
        <v>8.6223509533025197E-2</v>
      </c>
      <c r="L1428" s="6">
        <v>-8.6223509533025197E-2</v>
      </c>
      <c r="M1428" t="s">
        <v>44</v>
      </c>
      <c r="N1428">
        <f>SUMIFS(Actuals!$F:$F,Actuals!$A:$A,$A1428,Actuals!$D:$D,$D1428,Actuals!$B:$B,EDATE($B1428,-12))</f>
        <v>1464</v>
      </c>
      <c r="O1428">
        <f>AVERAGE(SUMIFS(Actuals!$F:$F,Actuals!$A:$A,$A1428,Actuals!$D:$D,$D1428,Actuals!$B:$B,EOMONTH(DATE(2025,$C1428-1,1),0))/SUMIFS(Actuals!$F:$F,Actuals!$A:$A,$A1428,Actuals!$D:$D,$D1428,Actuals!$B:$B,EOMONTH(DATE(2024,$C1428-1,1),0)),
 SUMIFS(Actuals!$F:$F,Actuals!$A:$A,$A1428,Actuals!$D:$D,$D1428,Actuals!$B:$B,EOMONTH(DATE(2025,$C1428-2,1),0))/SUMIFS(Actuals!$F:$F,Actuals!$A:$A,$A1428,Actuals!$D:$D,$D1428,Actuals!$B:$B,EOMONTH(DATE(2024,$C1428-2,1),0)),
 SUMIFS(Actuals!$F:$F,Actuals!$A:$A,$A1428,Actuals!$D:$D,$D1428,Actuals!$B:$B,EOMONTH(DATE(2025,$C1428-3,1),0))/SUMIFS(Actuals!$F:$F,Actuals!$A:$A,$A1428,Actuals!$D:$D,$D1428,Actuals!$B:$B,EOMONTH(DATE(2024,$C1428-3,1),0))
)</f>
        <v>0.95858487081186861</v>
      </c>
      <c r="P1428" s="29">
        <f t="shared" si="132"/>
        <v>1403.3682508685756</v>
      </c>
      <c r="Q1428" s="2">
        <f t="shared" si="133"/>
        <v>4.9208502121561234E-2</v>
      </c>
      <c r="R1428" s="29" t="str">
        <f t="shared" si="134"/>
        <v>2 Test data (Sep-Nov)</v>
      </c>
      <c r="S1428" s="29">
        <f t="shared" si="135"/>
        <v>1.018716649634493</v>
      </c>
      <c r="T1428" s="29">
        <f t="shared" si="136"/>
        <v>1373.9778835277241</v>
      </c>
      <c r="U1428" s="2">
        <f t="shared" si="137"/>
        <v>6.91206751167181E-2</v>
      </c>
    </row>
    <row r="1429" spans="1:21">
      <c r="A1429">
        <v>9702</v>
      </c>
      <c r="B1429" s="1">
        <v>45991</v>
      </c>
      <c r="C1429">
        <v>11</v>
      </c>
      <c r="D1429">
        <v>8</v>
      </c>
      <c r="E1429" t="s">
        <v>7</v>
      </c>
      <c r="F1429" s="3">
        <v>1353.3051021272317</v>
      </c>
      <c r="G1429" s="3">
        <v>1476</v>
      </c>
      <c r="H1429">
        <v>0</v>
      </c>
      <c r="I1429" s="3">
        <v>-122.69489787276825</v>
      </c>
      <c r="J1429" s="3">
        <v>122.69489787276825</v>
      </c>
      <c r="K1429" s="2">
        <v>8.3126624575046201E-2</v>
      </c>
      <c r="L1429" s="6">
        <v>-8.3126624575046201E-2</v>
      </c>
      <c r="M1429" t="s">
        <v>44</v>
      </c>
      <c r="N1429">
        <f>SUMIFS(Actuals!$F:$F,Actuals!$A:$A,$A1429,Actuals!$D:$D,$D1429,Actuals!$B:$B,EDATE($B1429,-12))</f>
        <v>1464</v>
      </c>
      <c r="O1429">
        <f>AVERAGE(SUMIFS(Actuals!$F:$F,Actuals!$A:$A,$A1429,Actuals!$D:$D,$D1429,Actuals!$B:$B,EOMONTH(DATE(2025,$C1429-1,1),0))/SUMIFS(Actuals!$F:$F,Actuals!$A:$A,$A1429,Actuals!$D:$D,$D1429,Actuals!$B:$B,EOMONTH(DATE(2024,$C1429-1,1),0)),
 SUMIFS(Actuals!$F:$F,Actuals!$A:$A,$A1429,Actuals!$D:$D,$D1429,Actuals!$B:$B,EOMONTH(DATE(2025,$C1429-2,1),0))/SUMIFS(Actuals!$F:$F,Actuals!$A:$A,$A1429,Actuals!$D:$D,$D1429,Actuals!$B:$B,EOMONTH(DATE(2024,$C1429-2,1),0)),
 SUMIFS(Actuals!$F:$F,Actuals!$A:$A,$A1429,Actuals!$D:$D,$D1429,Actuals!$B:$B,EOMONTH(DATE(2025,$C1429-3,1),0))/SUMIFS(Actuals!$F:$F,Actuals!$A:$A,$A1429,Actuals!$D:$D,$D1429,Actuals!$B:$B,EOMONTH(DATE(2024,$C1429-3,1),0))
)</f>
        <v>0.88948874455648841</v>
      </c>
      <c r="P1429" s="29">
        <f t="shared" si="132"/>
        <v>1302.2115220306991</v>
      </c>
      <c r="Q1429" s="2">
        <f t="shared" si="133"/>
        <v>0.11774287125291386</v>
      </c>
      <c r="R1429" s="29" t="str">
        <f t="shared" si="134"/>
        <v>2 Test data (Sep-Nov)</v>
      </c>
      <c r="S1429" s="29">
        <f t="shared" si="135"/>
        <v>1.018716649634493</v>
      </c>
      <c r="T1429" s="29">
        <f t="shared" si="136"/>
        <v>1378.634439572319</v>
      </c>
      <c r="U1429" s="2">
        <f t="shared" si="137"/>
        <v>6.5965826848022338E-2</v>
      </c>
    </row>
    <row r="1430" spans="1:21">
      <c r="A1430">
        <v>9768</v>
      </c>
      <c r="B1430" s="1">
        <v>45808</v>
      </c>
      <c r="C1430">
        <v>5</v>
      </c>
      <c r="D1430">
        <v>8</v>
      </c>
      <c r="E1430" t="s">
        <v>7</v>
      </c>
      <c r="F1430" s="3">
        <v>220303.32230579195</v>
      </c>
      <c r="G1430" s="3">
        <v>333978</v>
      </c>
      <c r="H1430">
        <v>0</v>
      </c>
      <c r="I1430" s="3">
        <v>-113674.67769420805</v>
      </c>
      <c r="J1430" s="3">
        <v>113674.67769420805</v>
      </c>
      <c r="K1430" s="2">
        <v>0.34036576569177601</v>
      </c>
      <c r="L1430" s="6">
        <v>-0.34036576569177601</v>
      </c>
      <c r="M1430" t="s">
        <v>46</v>
      </c>
      <c r="N1430">
        <f>SUMIFS(Actuals!$F:$F,Actuals!$A:$A,$A1430,Actuals!$D:$D,$D1430,Actuals!$B:$B,EDATE($B1430,-12))</f>
        <v>205908</v>
      </c>
      <c r="O1430">
        <f>AVERAGE(SUMIFS(Actuals!$F:$F,Actuals!$A:$A,$A1430,Actuals!$D:$D,$D1430,Actuals!$B:$B,EOMONTH(DATE(2025,$C1430-1,1),0))/SUMIFS(Actuals!$F:$F,Actuals!$A:$A,$A1430,Actuals!$D:$D,$D1430,Actuals!$B:$B,EOMONTH(DATE(2024,$C1430-1,1),0)),
 SUMIFS(Actuals!$F:$F,Actuals!$A:$A,$A1430,Actuals!$D:$D,$D1430,Actuals!$B:$B,EOMONTH(DATE(2025,$C1430-2,1),0))/SUMIFS(Actuals!$F:$F,Actuals!$A:$A,$A1430,Actuals!$D:$D,$D1430,Actuals!$B:$B,EOMONTH(DATE(2024,$C1430-2,1),0)),
 SUMIFS(Actuals!$F:$F,Actuals!$A:$A,$A1430,Actuals!$D:$D,$D1430,Actuals!$B:$B,EOMONTH(DATE(2025,$C1430-3,1),0))/SUMIFS(Actuals!$F:$F,Actuals!$A:$A,$A1430,Actuals!$D:$D,$D1430,Actuals!$B:$B,EOMONTH(DATE(2024,$C1430-3,1),0))
)</f>
        <v>1.0025055615963097</v>
      </c>
      <c r="P1430" s="29">
        <f t="shared" si="132"/>
        <v>206423.91517717292</v>
      </c>
      <c r="Q1430" s="2">
        <f t="shared" si="133"/>
        <v>0.38192361419862109</v>
      </c>
      <c r="R1430" s="29" t="str">
        <f t="shared" si="134"/>
        <v>1 train date (May-Aug)</v>
      </c>
      <c r="S1430" s="29">
        <f t="shared" si="135"/>
        <v>0.9876487436855329</v>
      </c>
      <c r="T1430" s="29">
        <f t="shared" si="136"/>
        <v>217582.29950506447</v>
      </c>
      <c r="U1430" s="2">
        <f t="shared" si="137"/>
        <v>0.34851307719351432</v>
      </c>
    </row>
    <row r="1431" spans="1:21">
      <c r="A1431">
        <v>9768</v>
      </c>
      <c r="B1431" s="1">
        <v>45838</v>
      </c>
      <c r="C1431">
        <v>5</v>
      </c>
      <c r="D1431">
        <v>8</v>
      </c>
      <c r="E1431" t="s">
        <v>7</v>
      </c>
      <c r="F1431" s="3">
        <v>206244.16385585495</v>
      </c>
      <c r="G1431" s="3">
        <v>333978</v>
      </c>
      <c r="H1431">
        <v>1</v>
      </c>
      <c r="I1431" s="3">
        <v>-127733.83614414505</v>
      </c>
      <c r="J1431" s="3">
        <v>127733.83614414505</v>
      </c>
      <c r="K1431" s="2">
        <v>0.38246182725851702</v>
      </c>
      <c r="L1431" s="6">
        <v>-0.38246182725851702</v>
      </c>
      <c r="M1431" t="s">
        <v>46</v>
      </c>
      <c r="N1431">
        <f>SUMIFS(Actuals!$F:$F,Actuals!$A:$A,$A1431,Actuals!$D:$D,$D1431,Actuals!$B:$B,EDATE($B1431,-12))</f>
        <v>206289</v>
      </c>
      <c r="O1431">
        <f>AVERAGE(SUMIFS(Actuals!$F:$F,Actuals!$A:$A,$A1431,Actuals!$D:$D,$D1431,Actuals!$B:$B,EOMONTH(DATE(2025,$C1431-1,1),0))/SUMIFS(Actuals!$F:$F,Actuals!$A:$A,$A1431,Actuals!$D:$D,$D1431,Actuals!$B:$B,EOMONTH(DATE(2024,$C1431-1,1),0)),
 SUMIFS(Actuals!$F:$F,Actuals!$A:$A,$A1431,Actuals!$D:$D,$D1431,Actuals!$B:$B,EOMONTH(DATE(2025,$C1431-2,1),0))/SUMIFS(Actuals!$F:$F,Actuals!$A:$A,$A1431,Actuals!$D:$D,$D1431,Actuals!$B:$B,EOMONTH(DATE(2024,$C1431-2,1),0)),
 SUMIFS(Actuals!$F:$F,Actuals!$A:$A,$A1431,Actuals!$D:$D,$D1431,Actuals!$B:$B,EOMONTH(DATE(2025,$C1431-3,1),0))/SUMIFS(Actuals!$F:$F,Actuals!$A:$A,$A1431,Actuals!$D:$D,$D1431,Actuals!$B:$B,EOMONTH(DATE(2024,$C1431-3,1),0))
)</f>
        <v>1.0025055615963097</v>
      </c>
      <c r="P1431" s="29">
        <f t="shared" si="132"/>
        <v>206805.86979614111</v>
      </c>
      <c r="Q1431" s="2">
        <f t="shared" si="133"/>
        <v>0.38077996216475002</v>
      </c>
      <c r="R1431" s="29" t="str">
        <f t="shared" si="134"/>
        <v>1 train date (May-Aug)</v>
      </c>
      <c r="S1431" s="29">
        <f t="shared" si="135"/>
        <v>0.9876487436855329</v>
      </c>
      <c r="T1431" s="29">
        <f t="shared" si="136"/>
        <v>203696.78932470834</v>
      </c>
      <c r="U1431" s="2">
        <f t="shared" si="137"/>
        <v>0.39008919951401488</v>
      </c>
    </row>
    <row r="1432" spans="1:21">
      <c r="A1432">
        <v>9768</v>
      </c>
      <c r="B1432" s="1">
        <v>45838</v>
      </c>
      <c r="C1432">
        <v>6</v>
      </c>
      <c r="D1432">
        <v>8</v>
      </c>
      <c r="E1432" t="s">
        <v>7</v>
      </c>
      <c r="F1432" s="3">
        <v>215331.22398400362</v>
      </c>
      <c r="G1432" s="3">
        <v>333978</v>
      </c>
      <c r="H1432">
        <v>0</v>
      </c>
      <c r="I1432" s="3">
        <v>-118646.77601599638</v>
      </c>
      <c r="J1432" s="3">
        <v>118646.77601599638</v>
      </c>
      <c r="K1432" s="2">
        <v>0.35525326822723802</v>
      </c>
      <c r="L1432" s="6">
        <v>-0.35525326822723802</v>
      </c>
      <c r="M1432" t="s">
        <v>46</v>
      </c>
      <c r="N1432">
        <f>SUMIFS(Actuals!$F:$F,Actuals!$A:$A,$A1432,Actuals!$D:$D,$D1432,Actuals!$B:$B,EDATE($B1432,-12))</f>
        <v>206289</v>
      </c>
      <c r="O1432">
        <f>AVERAGE(SUMIFS(Actuals!$F:$F,Actuals!$A:$A,$A1432,Actuals!$D:$D,$D1432,Actuals!$B:$B,EOMONTH(DATE(2025,$C1432-1,1),0))/SUMIFS(Actuals!$F:$F,Actuals!$A:$A,$A1432,Actuals!$D:$D,$D1432,Actuals!$B:$B,EOMONTH(DATE(2024,$C1432-1,1),0)),
 SUMIFS(Actuals!$F:$F,Actuals!$A:$A,$A1432,Actuals!$D:$D,$D1432,Actuals!$B:$B,EOMONTH(DATE(2025,$C1432-2,1),0))/SUMIFS(Actuals!$F:$F,Actuals!$A:$A,$A1432,Actuals!$D:$D,$D1432,Actuals!$B:$B,EOMONTH(DATE(2024,$C1432-2,1),0)),
 SUMIFS(Actuals!$F:$F,Actuals!$A:$A,$A1432,Actuals!$D:$D,$D1432,Actuals!$B:$B,EOMONTH(DATE(2025,$C1432-3,1),0))/SUMIFS(Actuals!$F:$F,Actuals!$A:$A,$A1432,Actuals!$D:$D,$D1432,Actuals!$B:$B,EOMONTH(DATE(2024,$C1432-3,1),0))
)</f>
        <v>1.0909510747605837</v>
      </c>
      <c r="P1432" s="29">
        <f t="shared" si="132"/>
        <v>225051.20626128605</v>
      </c>
      <c r="Q1432" s="2">
        <f t="shared" si="133"/>
        <v>0.32614960787451253</v>
      </c>
      <c r="R1432" s="29" t="str">
        <f t="shared" si="134"/>
        <v>1 train date (May-Aug)</v>
      </c>
      <c r="S1432" s="29">
        <f t="shared" si="135"/>
        <v>0.9876487436855329</v>
      </c>
      <c r="T1432" s="29">
        <f t="shared" si="136"/>
        <v>212671.61284406926</v>
      </c>
      <c r="U1432" s="2">
        <f t="shared" si="137"/>
        <v>0.36321670036927806</v>
      </c>
    </row>
    <row r="1433" spans="1:21">
      <c r="A1433">
        <v>9768</v>
      </c>
      <c r="B1433" s="1">
        <v>45869</v>
      </c>
      <c r="C1433">
        <v>5</v>
      </c>
      <c r="D1433">
        <v>8</v>
      </c>
      <c r="E1433" t="s">
        <v>7</v>
      </c>
      <c r="F1433" s="3">
        <v>301094.62145676545</v>
      </c>
      <c r="G1433" s="3">
        <v>307518</v>
      </c>
      <c r="H1433">
        <v>2</v>
      </c>
      <c r="I1433" s="3">
        <v>-6423.3785432345467</v>
      </c>
      <c r="J1433" s="3">
        <v>6423.3785432345467</v>
      </c>
      <c r="K1433" s="2">
        <v>2.08878132116967E-2</v>
      </c>
      <c r="L1433" s="6">
        <v>-2.08878132116967E-2</v>
      </c>
      <c r="M1433" t="s">
        <v>46</v>
      </c>
      <c r="N1433">
        <f>SUMIFS(Actuals!$F:$F,Actuals!$A:$A,$A1433,Actuals!$D:$D,$D1433,Actuals!$B:$B,EDATE($B1433,-12))</f>
        <v>311949</v>
      </c>
      <c r="O1433">
        <f>AVERAGE(SUMIFS(Actuals!$F:$F,Actuals!$A:$A,$A1433,Actuals!$D:$D,$D1433,Actuals!$B:$B,EOMONTH(DATE(2025,$C1433-1,1),0))/SUMIFS(Actuals!$F:$F,Actuals!$A:$A,$A1433,Actuals!$D:$D,$D1433,Actuals!$B:$B,EOMONTH(DATE(2024,$C1433-1,1),0)),
 SUMIFS(Actuals!$F:$F,Actuals!$A:$A,$A1433,Actuals!$D:$D,$D1433,Actuals!$B:$B,EOMONTH(DATE(2025,$C1433-2,1),0))/SUMIFS(Actuals!$F:$F,Actuals!$A:$A,$A1433,Actuals!$D:$D,$D1433,Actuals!$B:$B,EOMONTH(DATE(2024,$C1433-2,1),0)),
 SUMIFS(Actuals!$F:$F,Actuals!$A:$A,$A1433,Actuals!$D:$D,$D1433,Actuals!$B:$B,EOMONTH(DATE(2025,$C1433-3,1),0))/SUMIFS(Actuals!$F:$F,Actuals!$A:$A,$A1433,Actuals!$D:$D,$D1433,Actuals!$B:$B,EOMONTH(DATE(2024,$C1433-3,1),0))
)</f>
        <v>1.0025055615963097</v>
      </c>
      <c r="P1433" s="29">
        <f t="shared" si="132"/>
        <v>312730.60743440723</v>
      </c>
      <c r="Q1433" s="2">
        <f t="shared" si="133"/>
        <v>1.6950576663503358E-2</v>
      </c>
      <c r="R1433" s="29" t="str">
        <f t="shared" si="134"/>
        <v>1 train date (May-Aug)</v>
      </c>
      <c r="S1433" s="29">
        <f t="shared" si="135"/>
        <v>0.9876487436855329</v>
      </c>
      <c r="T1433" s="29">
        <f t="shared" si="136"/>
        <v>297375.72461224551</v>
      </c>
      <c r="U1433" s="2">
        <f t="shared" si="137"/>
        <v>3.2981078791337382E-2</v>
      </c>
    </row>
    <row r="1434" spans="1:21">
      <c r="A1434">
        <v>9768</v>
      </c>
      <c r="B1434" s="1">
        <v>45869</v>
      </c>
      <c r="C1434">
        <v>6</v>
      </c>
      <c r="D1434">
        <v>8</v>
      </c>
      <c r="E1434" t="s">
        <v>7</v>
      </c>
      <c r="F1434" s="3">
        <v>311322.08208931889</v>
      </c>
      <c r="G1434" s="3">
        <v>307518</v>
      </c>
      <c r="H1434">
        <v>1</v>
      </c>
      <c r="I1434" s="3">
        <v>3804.0820893188938</v>
      </c>
      <c r="J1434" s="3">
        <v>3804.0820893188938</v>
      </c>
      <c r="K1434" s="2">
        <v>1.2370274550819399E-2</v>
      </c>
      <c r="L1434" s="6">
        <v>1.2370274550819399E-2</v>
      </c>
      <c r="M1434" t="s">
        <v>46</v>
      </c>
      <c r="N1434">
        <f>SUMIFS(Actuals!$F:$F,Actuals!$A:$A,$A1434,Actuals!$D:$D,$D1434,Actuals!$B:$B,EDATE($B1434,-12))</f>
        <v>311949</v>
      </c>
      <c r="O1434">
        <f>AVERAGE(SUMIFS(Actuals!$F:$F,Actuals!$A:$A,$A1434,Actuals!$D:$D,$D1434,Actuals!$B:$B,EOMONTH(DATE(2025,$C1434-1,1),0))/SUMIFS(Actuals!$F:$F,Actuals!$A:$A,$A1434,Actuals!$D:$D,$D1434,Actuals!$B:$B,EOMONTH(DATE(2024,$C1434-1,1),0)),
 SUMIFS(Actuals!$F:$F,Actuals!$A:$A,$A1434,Actuals!$D:$D,$D1434,Actuals!$B:$B,EOMONTH(DATE(2025,$C1434-2,1),0))/SUMIFS(Actuals!$F:$F,Actuals!$A:$A,$A1434,Actuals!$D:$D,$D1434,Actuals!$B:$B,EOMONTH(DATE(2024,$C1434-2,1),0)),
 SUMIFS(Actuals!$F:$F,Actuals!$A:$A,$A1434,Actuals!$D:$D,$D1434,Actuals!$B:$B,EOMONTH(DATE(2025,$C1434-3,1),0))/SUMIFS(Actuals!$F:$F,Actuals!$A:$A,$A1434,Actuals!$D:$D,$D1434,Actuals!$B:$B,EOMONTH(DATE(2024,$C1434-3,1),0))
)</f>
        <v>1.0909510747605837</v>
      </c>
      <c r="P1434" s="29">
        <f t="shared" si="132"/>
        <v>340321.09682048933</v>
      </c>
      <c r="Q1434" s="2">
        <f t="shared" si="133"/>
        <v>0.10667049350115873</v>
      </c>
      <c r="R1434" s="29" t="str">
        <f t="shared" si="134"/>
        <v>1 train date (May-Aug)</v>
      </c>
      <c r="S1434" s="29">
        <f t="shared" si="135"/>
        <v>0.9876487436855329</v>
      </c>
      <c r="T1434" s="29">
        <f t="shared" si="136"/>
        <v>307476.86325708014</v>
      </c>
      <c r="U1434" s="2">
        <f t="shared" si="137"/>
        <v>1.3377019530517914E-4</v>
      </c>
    </row>
    <row r="1435" spans="1:21">
      <c r="A1435">
        <v>9768</v>
      </c>
      <c r="B1435" s="1">
        <v>45869</v>
      </c>
      <c r="C1435">
        <v>7</v>
      </c>
      <c r="D1435">
        <v>8</v>
      </c>
      <c r="E1435" t="s">
        <v>7</v>
      </c>
      <c r="F1435" s="3">
        <v>317423.01525399636</v>
      </c>
      <c r="G1435" s="3">
        <v>307518</v>
      </c>
      <c r="H1435">
        <v>0</v>
      </c>
      <c r="I1435" s="3">
        <v>9905.0152539963601</v>
      </c>
      <c r="J1435" s="3">
        <v>9905.0152539963601</v>
      </c>
      <c r="K1435" s="2">
        <v>3.2209546283457798E-2</v>
      </c>
      <c r="L1435" s="6">
        <v>3.2209546283457798E-2</v>
      </c>
      <c r="M1435" t="s">
        <v>46</v>
      </c>
      <c r="N1435">
        <f>SUMIFS(Actuals!$F:$F,Actuals!$A:$A,$A1435,Actuals!$D:$D,$D1435,Actuals!$B:$B,EDATE($B1435,-12))</f>
        <v>311949</v>
      </c>
      <c r="O1435">
        <f>AVERAGE(SUMIFS(Actuals!$F:$F,Actuals!$A:$A,$A1435,Actuals!$D:$D,$D1435,Actuals!$B:$B,EOMONTH(DATE(2025,$C1435-1,1),0))/SUMIFS(Actuals!$F:$F,Actuals!$A:$A,$A1435,Actuals!$D:$D,$D1435,Actuals!$B:$B,EOMONTH(DATE(2024,$C1435-1,1),0)),
 SUMIFS(Actuals!$F:$F,Actuals!$A:$A,$A1435,Actuals!$D:$D,$D1435,Actuals!$B:$B,EOMONTH(DATE(2025,$C1435-2,1),0))/SUMIFS(Actuals!$F:$F,Actuals!$A:$A,$A1435,Actuals!$D:$D,$D1435,Actuals!$B:$B,EOMONTH(DATE(2024,$C1435-2,1),0)),
 SUMIFS(Actuals!$F:$F,Actuals!$A:$A,$A1435,Actuals!$D:$D,$D1435,Actuals!$B:$B,EOMONTH(DATE(2025,$C1435-3,1),0))/SUMIFS(Actuals!$F:$F,Actuals!$A:$A,$A1435,Actuals!$D:$D,$D1435,Actuals!$B:$B,EOMONTH(DATE(2024,$C1435-3,1),0))
)</f>
        <v>1.3296004119096076</v>
      </c>
      <c r="P1435" s="29">
        <f t="shared" si="132"/>
        <v>414767.51889479021</v>
      </c>
      <c r="Q1435" s="2">
        <f t="shared" si="133"/>
        <v>0.34875850810290848</v>
      </c>
      <c r="R1435" s="29" t="str">
        <f t="shared" si="134"/>
        <v>1 train date (May-Aug)</v>
      </c>
      <c r="S1435" s="29">
        <f t="shared" si="135"/>
        <v>0.9876487436855329</v>
      </c>
      <c r="T1435" s="29">
        <f t="shared" si="136"/>
        <v>313502.44223248324</v>
      </c>
      <c r="U1435" s="2">
        <f t="shared" si="137"/>
        <v>1.946046160707094E-2</v>
      </c>
    </row>
    <row r="1436" spans="1:21">
      <c r="A1436">
        <v>9768</v>
      </c>
      <c r="B1436" s="1">
        <v>45900</v>
      </c>
      <c r="C1436">
        <v>5</v>
      </c>
      <c r="D1436">
        <v>8</v>
      </c>
      <c r="E1436" t="s">
        <v>7</v>
      </c>
      <c r="F1436" s="3">
        <v>229236.83097126661</v>
      </c>
      <c r="G1436" s="3">
        <v>222870</v>
      </c>
      <c r="H1436">
        <v>3</v>
      </c>
      <c r="I1436" s="3">
        <v>6366.8309712666087</v>
      </c>
      <c r="J1436" s="3">
        <v>6366.8309712666087</v>
      </c>
      <c r="K1436" s="2">
        <v>2.8567465209613702E-2</v>
      </c>
      <c r="L1436" s="6">
        <v>2.8567465209613702E-2</v>
      </c>
      <c r="M1436" t="s">
        <v>46</v>
      </c>
      <c r="N1436">
        <f>SUMIFS(Actuals!$F:$F,Actuals!$A:$A,$A1436,Actuals!$D:$D,$D1436,Actuals!$B:$B,EDATE($B1436,-12))</f>
        <v>202227</v>
      </c>
      <c r="O1436">
        <f>AVERAGE(SUMIFS(Actuals!$F:$F,Actuals!$A:$A,$A1436,Actuals!$D:$D,$D1436,Actuals!$B:$B,EOMONTH(DATE(2025,$C1436-1,1),0))/SUMIFS(Actuals!$F:$F,Actuals!$A:$A,$A1436,Actuals!$D:$D,$D1436,Actuals!$B:$B,EOMONTH(DATE(2024,$C1436-1,1),0)),
 SUMIFS(Actuals!$F:$F,Actuals!$A:$A,$A1436,Actuals!$D:$D,$D1436,Actuals!$B:$B,EOMONTH(DATE(2025,$C1436-2,1),0))/SUMIFS(Actuals!$F:$F,Actuals!$A:$A,$A1436,Actuals!$D:$D,$D1436,Actuals!$B:$B,EOMONTH(DATE(2024,$C1436-2,1),0)),
 SUMIFS(Actuals!$F:$F,Actuals!$A:$A,$A1436,Actuals!$D:$D,$D1436,Actuals!$B:$B,EOMONTH(DATE(2025,$C1436-3,1),0))/SUMIFS(Actuals!$F:$F,Actuals!$A:$A,$A1436,Actuals!$D:$D,$D1436,Actuals!$B:$B,EOMONTH(DATE(2024,$C1436-3,1),0))
)</f>
        <v>1.0025055615963097</v>
      </c>
      <c r="P1436" s="29">
        <f t="shared" si="132"/>
        <v>202733.6922049369</v>
      </c>
      <c r="Q1436" s="2">
        <f t="shared" si="133"/>
        <v>9.0350014784686572E-2</v>
      </c>
      <c r="R1436" s="29" t="str">
        <f t="shared" si="134"/>
        <v>1 train date (May-Aug)</v>
      </c>
      <c r="S1436" s="29">
        <f t="shared" si="135"/>
        <v>0.9876487436855329</v>
      </c>
      <c r="T1436" s="29">
        <f t="shared" si="136"/>
        <v>226405.46811522433</v>
      </c>
      <c r="U1436" s="2">
        <f t="shared" si="137"/>
        <v>1.5863364810088071E-2</v>
      </c>
    </row>
    <row r="1437" spans="1:21">
      <c r="A1437">
        <v>9768</v>
      </c>
      <c r="B1437" s="1">
        <v>45900</v>
      </c>
      <c r="C1437">
        <v>6</v>
      </c>
      <c r="D1437">
        <v>8</v>
      </c>
      <c r="E1437" t="s">
        <v>7</v>
      </c>
      <c r="F1437" s="3">
        <v>238492.10872465422</v>
      </c>
      <c r="G1437" s="3">
        <v>222870</v>
      </c>
      <c r="H1437">
        <v>2</v>
      </c>
      <c r="I1437" s="3">
        <v>15622.108724654216</v>
      </c>
      <c r="J1437" s="3">
        <v>15622.108724654216</v>
      </c>
      <c r="K1437" s="2">
        <v>7.0095161864110106E-2</v>
      </c>
      <c r="L1437" s="6">
        <v>7.0095161864110106E-2</v>
      </c>
      <c r="M1437" t="s">
        <v>46</v>
      </c>
      <c r="N1437">
        <f>SUMIFS(Actuals!$F:$F,Actuals!$A:$A,$A1437,Actuals!$D:$D,$D1437,Actuals!$B:$B,EDATE($B1437,-12))</f>
        <v>202227</v>
      </c>
      <c r="O1437">
        <f>AVERAGE(SUMIFS(Actuals!$F:$F,Actuals!$A:$A,$A1437,Actuals!$D:$D,$D1437,Actuals!$B:$B,EOMONTH(DATE(2025,$C1437-1,1),0))/SUMIFS(Actuals!$F:$F,Actuals!$A:$A,$A1437,Actuals!$D:$D,$D1437,Actuals!$B:$B,EOMONTH(DATE(2024,$C1437-1,1),0)),
 SUMIFS(Actuals!$F:$F,Actuals!$A:$A,$A1437,Actuals!$D:$D,$D1437,Actuals!$B:$B,EOMONTH(DATE(2025,$C1437-2,1),0))/SUMIFS(Actuals!$F:$F,Actuals!$A:$A,$A1437,Actuals!$D:$D,$D1437,Actuals!$B:$B,EOMONTH(DATE(2024,$C1437-2,1),0)),
 SUMIFS(Actuals!$F:$F,Actuals!$A:$A,$A1437,Actuals!$D:$D,$D1437,Actuals!$B:$B,EOMONTH(DATE(2025,$C1437-3,1),0))/SUMIFS(Actuals!$F:$F,Actuals!$A:$A,$A1437,Actuals!$D:$D,$D1437,Actuals!$B:$B,EOMONTH(DATE(2024,$C1437-3,1),0))
)</f>
        <v>1.0909510747605837</v>
      </c>
      <c r="P1437" s="29">
        <f t="shared" si="132"/>
        <v>220619.76299560856</v>
      </c>
      <c r="Q1437" s="2">
        <f t="shared" si="133"/>
        <v>1.009663482923427E-2</v>
      </c>
      <c r="R1437" s="29" t="str">
        <f t="shared" si="134"/>
        <v>1 train date (May-Aug)</v>
      </c>
      <c r="S1437" s="29">
        <f t="shared" si="135"/>
        <v>0.9876487436855329</v>
      </c>
      <c r="T1437" s="29">
        <f t="shared" si="136"/>
        <v>235546.43156081825</v>
      </c>
      <c r="U1437" s="2">
        <f t="shared" si="137"/>
        <v>5.6878142239055282E-2</v>
      </c>
    </row>
    <row r="1438" spans="1:21">
      <c r="A1438">
        <v>9768</v>
      </c>
      <c r="B1438" s="1">
        <v>45900</v>
      </c>
      <c r="C1438">
        <v>7</v>
      </c>
      <c r="D1438">
        <v>8</v>
      </c>
      <c r="E1438" t="s">
        <v>7</v>
      </c>
      <c r="F1438" s="3">
        <v>245778.92655747023</v>
      </c>
      <c r="G1438" s="3">
        <v>222870</v>
      </c>
      <c r="H1438">
        <v>1</v>
      </c>
      <c r="I1438" s="3">
        <v>22908.926557470229</v>
      </c>
      <c r="J1438" s="3">
        <v>22908.926557470229</v>
      </c>
      <c r="K1438" s="2">
        <v>0.102790535098803</v>
      </c>
      <c r="L1438" s="6">
        <v>0.102790535098803</v>
      </c>
      <c r="M1438" t="s">
        <v>46</v>
      </c>
      <c r="N1438">
        <f>SUMIFS(Actuals!$F:$F,Actuals!$A:$A,$A1438,Actuals!$D:$D,$D1438,Actuals!$B:$B,EDATE($B1438,-12))</f>
        <v>202227</v>
      </c>
      <c r="O1438">
        <f>AVERAGE(SUMIFS(Actuals!$F:$F,Actuals!$A:$A,$A1438,Actuals!$D:$D,$D1438,Actuals!$B:$B,EOMONTH(DATE(2025,$C1438-1,1),0))/SUMIFS(Actuals!$F:$F,Actuals!$A:$A,$A1438,Actuals!$D:$D,$D1438,Actuals!$B:$B,EOMONTH(DATE(2024,$C1438-1,1),0)),
 SUMIFS(Actuals!$F:$F,Actuals!$A:$A,$A1438,Actuals!$D:$D,$D1438,Actuals!$B:$B,EOMONTH(DATE(2025,$C1438-2,1),0))/SUMIFS(Actuals!$F:$F,Actuals!$A:$A,$A1438,Actuals!$D:$D,$D1438,Actuals!$B:$B,EOMONTH(DATE(2024,$C1438-2,1),0)),
 SUMIFS(Actuals!$F:$F,Actuals!$A:$A,$A1438,Actuals!$D:$D,$D1438,Actuals!$B:$B,EOMONTH(DATE(2025,$C1438-3,1),0))/SUMIFS(Actuals!$F:$F,Actuals!$A:$A,$A1438,Actuals!$D:$D,$D1438,Actuals!$B:$B,EOMONTH(DATE(2024,$C1438-3,1),0))
)</f>
        <v>1.3296004119096076</v>
      </c>
      <c r="P1438" s="29">
        <f t="shared" si="132"/>
        <v>268881.10249924421</v>
      </c>
      <c r="Q1438" s="2">
        <f t="shared" si="133"/>
        <v>0.20644816484607265</v>
      </c>
      <c r="R1438" s="29" t="str">
        <f t="shared" si="134"/>
        <v>1 train date (May-Aug)</v>
      </c>
      <c r="S1438" s="29">
        <f t="shared" si="135"/>
        <v>0.9876487436855329</v>
      </c>
      <c r="T1438" s="29">
        <f t="shared" si="136"/>
        <v>242743.24803886432</v>
      </c>
      <c r="U1438" s="2">
        <f t="shared" si="137"/>
        <v>8.916968653862932E-2</v>
      </c>
    </row>
    <row r="1439" spans="1:21">
      <c r="A1439">
        <v>9768</v>
      </c>
      <c r="B1439" s="1">
        <v>45900</v>
      </c>
      <c r="C1439">
        <v>8</v>
      </c>
      <c r="D1439">
        <v>8</v>
      </c>
      <c r="E1439" t="s">
        <v>7</v>
      </c>
      <c r="F1439" s="3">
        <v>248079.27745686367</v>
      </c>
      <c r="G1439" s="3">
        <v>222870</v>
      </c>
      <c r="H1439">
        <v>0</v>
      </c>
      <c r="I1439" s="3">
        <v>25209.277456863667</v>
      </c>
      <c r="J1439" s="3">
        <v>25209.277456863667</v>
      </c>
      <c r="K1439" s="2">
        <v>0.11311202699719</v>
      </c>
      <c r="L1439" s="6">
        <v>0.11311202699719</v>
      </c>
      <c r="M1439" t="s">
        <v>46</v>
      </c>
      <c r="N1439">
        <f>SUMIFS(Actuals!$F:$F,Actuals!$A:$A,$A1439,Actuals!$D:$D,$D1439,Actuals!$B:$B,EDATE($B1439,-12))</f>
        <v>202227</v>
      </c>
      <c r="O1439">
        <f>AVERAGE(SUMIFS(Actuals!$F:$F,Actuals!$A:$A,$A1439,Actuals!$D:$D,$D1439,Actuals!$B:$B,EOMONTH(DATE(2025,$C1439-1,1),0))/SUMIFS(Actuals!$F:$F,Actuals!$A:$A,$A1439,Actuals!$D:$D,$D1439,Actuals!$B:$B,EOMONTH(DATE(2024,$C1439-1,1),0)),
 SUMIFS(Actuals!$F:$F,Actuals!$A:$A,$A1439,Actuals!$D:$D,$D1439,Actuals!$B:$B,EOMONTH(DATE(2025,$C1439-2,1),0))/SUMIFS(Actuals!$F:$F,Actuals!$A:$A,$A1439,Actuals!$D:$D,$D1439,Actuals!$B:$B,EOMONTH(DATE(2024,$C1439-2,1),0)),
 SUMIFS(Actuals!$F:$F,Actuals!$A:$A,$A1439,Actuals!$D:$D,$D1439,Actuals!$B:$B,EOMONTH(DATE(2025,$C1439-3,1),0))/SUMIFS(Actuals!$F:$F,Actuals!$A:$A,$A1439,Actuals!$D:$D,$D1439,Actuals!$B:$B,EOMONTH(DATE(2024,$C1439-3,1),0))
)</f>
        <v>1.4089178994541804</v>
      </c>
      <c r="P1439" s="29">
        <f t="shared" si="132"/>
        <v>284921.24005292053</v>
      </c>
      <c r="Q1439" s="2">
        <f t="shared" si="133"/>
        <v>0.27841898888554106</v>
      </c>
      <c r="R1439" s="29" t="str">
        <f t="shared" si="134"/>
        <v>1 train date (May-Aug)</v>
      </c>
      <c r="S1439" s="29">
        <f t="shared" si="135"/>
        <v>0.9876487436855329</v>
      </c>
      <c r="T1439" s="29">
        <f t="shared" si="136"/>
        <v>245015.18671468613</v>
      </c>
      <c r="U1439" s="2">
        <f t="shared" si="137"/>
        <v>9.9363695045031328E-2</v>
      </c>
    </row>
    <row r="1440" spans="1:21">
      <c r="A1440">
        <v>9768</v>
      </c>
      <c r="B1440" s="1">
        <v>45930</v>
      </c>
      <c r="C1440">
        <v>5</v>
      </c>
      <c r="D1440">
        <v>8</v>
      </c>
      <c r="E1440" t="s">
        <v>7</v>
      </c>
      <c r="F1440" s="3">
        <v>191086.72572122785</v>
      </c>
      <c r="G1440" s="3">
        <v>241458</v>
      </c>
      <c r="H1440">
        <v>4</v>
      </c>
      <c r="I1440" s="3">
        <v>-50371.274278772151</v>
      </c>
      <c r="J1440" s="3">
        <v>50371.274278772151</v>
      </c>
      <c r="K1440" s="2">
        <v>0.20861298560732</v>
      </c>
      <c r="L1440" s="6">
        <v>-0.20861298560732</v>
      </c>
      <c r="M1440" t="s">
        <v>46</v>
      </c>
      <c r="N1440">
        <f>SUMIFS(Actuals!$F:$F,Actuals!$A:$A,$A1440,Actuals!$D:$D,$D1440,Actuals!$B:$B,EDATE($B1440,-12))</f>
        <v>220905</v>
      </c>
      <c r="O1440">
        <f>AVERAGE(SUMIFS(Actuals!$F:$F,Actuals!$A:$A,$A1440,Actuals!$D:$D,$D1440,Actuals!$B:$B,EOMONTH(DATE(2025,$C1440-1,1),0))/SUMIFS(Actuals!$F:$F,Actuals!$A:$A,$A1440,Actuals!$D:$D,$D1440,Actuals!$B:$B,EOMONTH(DATE(2024,$C1440-1,1),0)),
 SUMIFS(Actuals!$F:$F,Actuals!$A:$A,$A1440,Actuals!$D:$D,$D1440,Actuals!$B:$B,EOMONTH(DATE(2025,$C1440-2,1),0))/SUMIFS(Actuals!$F:$F,Actuals!$A:$A,$A1440,Actuals!$D:$D,$D1440,Actuals!$B:$B,EOMONTH(DATE(2024,$C1440-2,1),0)),
 SUMIFS(Actuals!$F:$F,Actuals!$A:$A,$A1440,Actuals!$D:$D,$D1440,Actuals!$B:$B,EOMONTH(DATE(2025,$C1440-3,1),0))/SUMIFS(Actuals!$F:$F,Actuals!$A:$A,$A1440,Actuals!$D:$D,$D1440,Actuals!$B:$B,EOMONTH(DATE(2024,$C1440-3,1),0))
)</f>
        <v>1.0025055615963097</v>
      </c>
      <c r="P1440" s="29">
        <f t="shared" si="132"/>
        <v>221458.49108443278</v>
      </c>
      <c r="Q1440" s="2">
        <f t="shared" si="133"/>
        <v>8.2828106401805768E-2</v>
      </c>
      <c r="R1440" s="29" t="str">
        <f t="shared" si="134"/>
        <v>1 train date (May-Aug)</v>
      </c>
      <c r="S1440" s="29">
        <f t="shared" si="135"/>
        <v>0.9876487436855329</v>
      </c>
      <c r="T1440" s="29">
        <f t="shared" si="136"/>
        <v>188726.5645935527</v>
      </c>
      <c r="U1440" s="2">
        <f t="shared" si="137"/>
        <v>0.21838760946602431</v>
      </c>
    </row>
    <row r="1441" spans="1:21">
      <c r="A1441">
        <v>9768</v>
      </c>
      <c r="B1441" s="1">
        <v>45930</v>
      </c>
      <c r="C1441">
        <v>6</v>
      </c>
      <c r="D1441">
        <v>8</v>
      </c>
      <c r="E1441" t="s">
        <v>7</v>
      </c>
      <c r="F1441" s="3">
        <v>200450.81657019258</v>
      </c>
      <c r="G1441" s="3">
        <v>241458</v>
      </c>
      <c r="H1441">
        <v>3</v>
      </c>
      <c r="I1441" s="3">
        <v>-41007.183429807425</v>
      </c>
      <c r="J1441" s="3">
        <v>41007.183429807425</v>
      </c>
      <c r="K1441" s="2">
        <v>0.16983153769934101</v>
      </c>
      <c r="L1441" s="6">
        <v>-0.16983153769934101</v>
      </c>
      <c r="M1441" t="s">
        <v>46</v>
      </c>
      <c r="N1441">
        <f>SUMIFS(Actuals!$F:$F,Actuals!$A:$A,$A1441,Actuals!$D:$D,$D1441,Actuals!$B:$B,EDATE($B1441,-12))</f>
        <v>220905</v>
      </c>
      <c r="O1441">
        <f>AVERAGE(SUMIFS(Actuals!$F:$F,Actuals!$A:$A,$A1441,Actuals!$D:$D,$D1441,Actuals!$B:$B,EOMONTH(DATE(2025,$C1441-1,1),0))/SUMIFS(Actuals!$F:$F,Actuals!$A:$A,$A1441,Actuals!$D:$D,$D1441,Actuals!$B:$B,EOMONTH(DATE(2024,$C1441-1,1),0)),
 SUMIFS(Actuals!$F:$F,Actuals!$A:$A,$A1441,Actuals!$D:$D,$D1441,Actuals!$B:$B,EOMONTH(DATE(2025,$C1441-2,1),0))/SUMIFS(Actuals!$F:$F,Actuals!$A:$A,$A1441,Actuals!$D:$D,$D1441,Actuals!$B:$B,EOMONTH(DATE(2024,$C1441-2,1),0)),
 SUMIFS(Actuals!$F:$F,Actuals!$A:$A,$A1441,Actuals!$D:$D,$D1441,Actuals!$B:$B,EOMONTH(DATE(2025,$C1441-3,1),0))/SUMIFS(Actuals!$F:$F,Actuals!$A:$A,$A1441,Actuals!$D:$D,$D1441,Actuals!$B:$B,EOMONTH(DATE(2024,$C1441-3,1),0))
)</f>
        <v>1.0909510747605837</v>
      </c>
      <c r="P1441" s="29">
        <f t="shared" si="132"/>
        <v>240996.54716998673</v>
      </c>
      <c r="Q1441" s="2">
        <f t="shared" si="133"/>
        <v>1.9111101310093932E-3</v>
      </c>
      <c r="R1441" s="29" t="str">
        <f t="shared" si="134"/>
        <v>1 train date (May-Aug)</v>
      </c>
      <c r="S1441" s="29">
        <f t="shared" si="135"/>
        <v>0.9876487436855329</v>
      </c>
      <c r="T1441" s="29">
        <f t="shared" si="136"/>
        <v>197974.9971562899</v>
      </c>
      <c r="U1441" s="2">
        <f t="shared" si="137"/>
        <v>0.18008516116140322</v>
      </c>
    </row>
    <row r="1442" spans="1:21">
      <c r="A1442">
        <v>9768</v>
      </c>
      <c r="B1442" s="1">
        <v>45930</v>
      </c>
      <c r="C1442">
        <v>7</v>
      </c>
      <c r="D1442">
        <v>8</v>
      </c>
      <c r="E1442" t="s">
        <v>7</v>
      </c>
      <c r="F1442" s="3">
        <v>207842.35679987888</v>
      </c>
      <c r="G1442" s="3">
        <v>241458</v>
      </c>
      <c r="H1442">
        <v>2</v>
      </c>
      <c r="I1442" s="3">
        <v>-33615.643200121121</v>
      </c>
      <c r="J1442" s="3">
        <v>33615.643200121121</v>
      </c>
      <c r="K1442" s="2">
        <v>0.139219422011783</v>
      </c>
      <c r="L1442" s="6">
        <v>-0.139219422011783</v>
      </c>
      <c r="M1442" t="s">
        <v>46</v>
      </c>
      <c r="N1442">
        <f>SUMIFS(Actuals!$F:$F,Actuals!$A:$A,$A1442,Actuals!$D:$D,$D1442,Actuals!$B:$B,EDATE($B1442,-12))</f>
        <v>220905</v>
      </c>
      <c r="O1442">
        <f>AVERAGE(SUMIFS(Actuals!$F:$F,Actuals!$A:$A,$A1442,Actuals!$D:$D,$D1442,Actuals!$B:$B,EOMONTH(DATE(2025,$C1442-1,1),0))/SUMIFS(Actuals!$F:$F,Actuals!$A:$A,$A1442,Actuals!$D:$D,$D1442,Actuals!$B:$B,EOMONTH(DATE(2024,$C1442-1,1),0)),
 SUMIFS(Actuals!$F:$F,Actuals!$A:$A,$A1442,Actuals!$D:$D,$D1442,Actuals!$B:$B,EOMONTH(DATE(2025,$C1442-2,1),0))/SUMIFS(Actuals!$F:$F,Actuals!$A:$A,$A1442,Actuals!$D:$D,$D1442,Actuals!$B:$B,EOMONTH(DATE(2024,$C1442-2,1),0)),
 SUMIFS(Actuals!$F:$F,Actuals!$A:$A,$A1442,Actuals!$D:$D,$D1442,Actuals!$B:$B,EOMONTH(DATE(2025,$C1442-3,1),0))/SUMIFS(Actuals!$F:$F,Actuals!$A:$A,$A1442,Actuals!$D:$D,$D1442,Actuals!$B:$B,EOMONTH(DATE(2024,$C1442-3,1),0))
)</f>
        <v>1.3296004119096076</v>
      </c>
      <c r="P1442" s="29">
        <f t="shared" si="132"/>
        <v>293715.37899289187</v>
      </c>
      <c r="Q1442" s="2">
        <f t="shared" si="133"/>
        <v>0.21642430150540412</v>
      </c>
      <c r="R1442" s="29" t="str">
        <f t="shared" si="134"/>
        <v>1 train date (May-Aug)</v>
      </c>
      <c r="S1442" s="29">
        <f t="shared" si="135"/>
        <v>0.9876487436855329</v>
      </c>
      <c r="T1442" s="29">
        <f t="shared" si="136"/>
        <v>205275.24257804066</v>
      </c>
      <c r="U1442" s="2">
        <f t="shared" si="137"/>
        <v>0.14985114356103063</v>
      </c>
    </row>
    <row r="1443" spans="1:21">
      <c r="A1443">
        <v>9768</v>
      </c>
      <c r="B1443" s="1">
        <v>45930</v>
      </c>
      <c r="C1443">
        <v>8</v>
      </c>
      <c r="D1443">
        <v>8</v>
      </c>
      <c r="E1443" t="s">
        <v>7</v>
      </c>
      <c r="F1443" s="3">
        <v>210170.61735666951</v>
      </c>
      <c r="G1443" s="3">
        <v>241458</v>
      </c>
      <c r="H1443">
        <v>1</v>
      </c>
      <c r="I1443" s="3">
        <v>-31287.382643330493</v>
      </c>
      <c r="J1443" s="3">
        <v>31287.382643330493</v>
      </c>
      <c r="K1443" s="2">
        <v>0.12957691459107001</v>
      </c>
      <c r="L1443" s="6">
        <v>-0.12957691459107001</v>
      </c>
      <c r="M1443" t="s">
        <v>46</v>
      </c>
      <c r="N1443">
        <f>SUMIFS(Actuals!$F:$F,Actuals!$A:$A,$A1443,Actuals!$D:$D,$D1443,Actuals!$B:$B,EDATE($B1443,-12))</f>
        <v>220905</v>
      </c>
      <c r="O1443">
        <f>AVERAGE(SUMIFS(Actuals!$F:$F,Actuals!$A:$A,$A1443,Actuals!$D:$D,$D1443,Actuals!$B:$B,EOMONTH(DATE(2025,$C1443-1,1),0))/SUMIFS(Actuals!$F:$F,Actuals!$A:$A,$A1443,Actuals!$D:$D,$D1443,Actuals!$B:$B,EOMONTH(DATE(2024,$C1443-1,1),0)),
 SUMIFS(Actuals!$F:$F,Actuals!$A:$A,$A1443,Actuals!$D:$D,$D1443,Actuals!$B:$B,EOMONTH(DATE(2025,$C1443-2,1),0))/SUMIFS(Actuals!$F:$F,Actuals!$A:$A,$A1443,Actuals!$D:$D,$D1443,Actuals!$B:$B,EOMONTH(DATE(2024,$C1443-2,1),0)),
 SUMIFS(Actuals!$F:$F,Actuals!$A:$A,$A1443,Actuals!$D:$D,$D1443,Actuals!$B:$B,EOMONTH(DATE(2025,$C1443-3,1),0))/SUMIFS(Actuals!$F:$F,Actuals!$A:$A,$A1443,Actuals!$D:$D,$D1443,Actuals!$B:$B,EOMONTH(DATE(2024,$C1443-3,1),0))
)</f>
        <v>1.4089178994541804</v>
      </c>
      <c r="P1443" s="29">
        <f t="shared" si="132"/>
        <v>311237.00857892574</v>
      </c>
      <c r="Q1443" s="2">
        <f t="shared" si="133"/>
        <v>0.28899025329011979</v>
      </c>
      <c r="R1443" s="29" t="str">
        <f t="shared" si="134"/>
        <v>1 train date (May-Aug)</v>
      </c>
      <c r="S1443" s="29">
        <f t="shared" si="135"/>
        <v>0.9876487436855329</v>
      </c>
      <c r="T1443" s="29">
        <f t="shared" si="136"/>
        <v>207574.74619192749</v>
      </c>
      <c r="U1443" s="2">
        <f t="shared" si="137"/>
        <v>0.14032773322098463</v>
      </c>
    </row>
    <row r="1444" spans="1:21">
      <c r="A1444">
        <v>9768</v>
      </c>
      <c r="B1444" s="1">
        <v>45930</v>
      </c>
      <c r="C1444">
        <v>9</v>
      </c>
      <c r="D1444">
        <v>8</v>
      </c>
      <c r="E1444" t="s">
        <v>7</v>
      </c>
      <c r="F1444" s="3">
        <v>208102.68774325284</v>
      </c>
      <c r="G1444" s="3">
        <v>241458</v>
      </c>
      <c r="H1444">
        <v>0</v>
      </c>
      <c r="I1444" s="3">
        <v>-33355.312256747158</v>
      </c>
      <c r="J1444" s="3">
        <v>33355.312256747158</v>
      </c>
      <c r="K1444" s="2">
        <v>0.13814125958447099</v>
      </c>
      <c r="L1444" s="6">
        <v>-0.13814125958447099</v>
      </c>
      <c r="M1444" t="s">
        <v>46</v>
      </c>
      <c r="N1444">
        <f>SUMIFS(Actuals!$F:$F,Actuals!$A:$A,$A1444,Actuals!$D:$D,$D1444,Actuals!$B:$B,EDATE($B1444,-12))</f>
        <v>220905</v>
      </c>
      <c r="O1444">
        <f>AVERAGE(SUMIFS(Actuals!$F:$F,Actuals!$A:$A,$A1444,Actuals!$D:$D,$D1444,Actuals!$B:$B,EOMONTH(DATE(2025,$C1444-1,1),0))/SUMIFS(Actuals!$F:$F,Actuals!$A:$A,$A1444,Actuals!$D:$D,$D1444,Actuals!$B:$B,EOMONTH(DATE(2024,$C1444-1,1),0)),
 SUMIFS(Actuals!$F:$F,Actuals!$A:$A,$A1444,Actuals!$D:$D,$D1444,Actuals!$B:$B,EOMONTH(DATE(2025,$C1444-2,1),0))/SUMIFS(Actuals!$F:$F,Actuals!$A:$A,$A1444,Actuals!$D:$D,$D1444,Actuals!$B:$B,EOMONTH(DATE(2024,$C1444-2,1),0)),
 SUMIFS(Actuals!$F:$F,Actuals!$A:$A,$A1444,Actuals!$D:$D,$D1444,Actuals!$B:$B,EOMONTH(DATE(2025,$C1444-3,1),0))/SUMIFS(Actuals!$F:$F,Actuals!$A:$A,$A1444,Actuals!$D:$D,$D1444,Actuals!$B:$B,EOMONTH(DATE(2024,$C1444-3,1),0))
)</f>
        <v>1.235618416892257</v>
      </c>
      <c r="P1444" s="29">
        <f t="shared" si="132"/>
        <v>272954.28638358403</v>
      </c>
      <c r="Q1444" s="2">
        <f t="shared" si="133"/>
        <v>0.13044209089607312</v>
      </c>
      <c r="R1444" s="29" t="str">
        <f t="shared" si="134"/>
        <v>2 Test data (Sep-Nov)</v>
      </c>
      <c r="S1444" s="29">
        <f t="shared" si="135"/>
        <v>0.9876487436855329</v>
      </c>
      <c r="T1444" s="29">
        <f t="shared" si="136"/>
        <v>205532.35810720641</v>
      </c>
      <c r="U1444" s="2">
        <f t="shared" si="137"/>
        <v>0.14878629779420682</v>
      </c>
    </row>
    <row r="1445" spans="1:21">
      <c r="A1445">
        <v>9768</v>
      </c>
      <c r="B1445" s="1">
        <v>45961</v>
      </c>
      <c r="C1445">
        <v>5</v>
      </c>
      <c r="D1445">
        <v>8</v>
      </c>
      <c r="E1445" t="s">
        <v>7</v>
      </c>
      <c r="F1445" s="3">
        <v>330000</v>
      </c>
      <c r="G1445" s="3">
        <v>302769</v>
      </c>
      <c r="H1445">
        <v>5</v>
      </c>
      <c r="I1445" s="3">
        <v>27231</v>
      </c>
      <c r="J1445" s="3">
        <v>27231</v>
      </c>
      <c r="K1445" s="2">
        <v>8.9939855137084704E-2</v>
      </c>
      <c r="L1445" s="6">
        <v>8.9939855137084704E-2</v>
      </c>
      <c r="M1445" t="s">
        <v>46</v>
      </c>
      <c r="N1445">
        <f>SUMIFS(Actuals!$F:$F,Actuals!$A:$A,$A1445,Actuals!$D:$D,$D1445,Actuals!$B:$B,EDATE($B1445,-12))</f>
        <v>435618</v>
      </c>
      <c r="O1445">
        <f>AVERAGE(SUMIFS(Actuals!$F:$F,Actuals!$A:$A,$A1445,Actuals!$D:$D,$D1445,Actuals!$B:$B,EOMONTH(DATE(2025,$C1445-1,1),0))/SUMIFS(Actuals!$F:$F,Actuals!$A:$A,$A1445,Actuals!$D:$D,$D1445,Actuals!$B:$B,EOMONTH(DATE(2024,$C1445-1,1),0)),
 SUMIFS(Actuals!$F:$F,Actuals!$A:$A,$A1445,Actuals!$D:$D,$D1445,Actuals!$B:$B,EOMONTH(DATE(2025,$C1445-2,1),0))/SUMIFS(Actuals!$F:$F,Actuals!$A:$A,$A1445,Actuals!$D:$D,$D1445,Actuals!$B:$B,EOMONTH(DATE(2024,$C1445-2,1),0)),
 SUMIFS(Actuals!$F:$F,Actuals!$A:$A,$A1445,Actuals!$D:$D,$D1445,Actuals!$B:$B,EOMONTH(DATE(2025,$C1445-3,1),0))/SUMIFS(Actuals!$F:$F,Actuals!$A:$A,$A1445,Actuals!$D:$D,$D1445,Actuals!$B:$B,EOMONTH(DATE(2024,$C1445-3,1),0))
)</f>
        <v>1.0025055615963097</v>
      </c>
      <c r="P1445" s="29">
        <f t="shared" si="132"/>
        <v>436709.46773146122</v>
      </c>
      <c r="Q1445" s="2">
        <f t="shared" si="133"/>
        <v>0.44238501210976428</v>
      </c>
      <c r="R1445" s="29" t="str">
        <f t="shared" si="134"/>
        <v>1 train date (May-Aug)</v>
      </c>
      <c r="S1445" s="29">
        <f t="shared" si="135"/>
        <v>0.9876487436855329</v>
      </c>
      <c r="T1445" s="29">
        <f t="shared" si="136"/>
        <v>325924.08541622583</v>
      </c>
      <c r="U1445" s="2">
        <f t="shared" si="137"/>
        <v>7.6477728618933358E-2</v>
      </c>
    </row>
    <row r="1446" spans="1:21">
      <c r="A1446">
        <v>9768</v>
      </c>
      <c r="B1446" s="1">
        <v>45961</v>
      </c>
      <c r="C1446">
        <v>6</v>
      </c>
      <c r="D1446">
        <v>8</v>
      </c>
      <c r="E1446" t="s">
        <v>7</v>
      </c>
      <c r="F1446" s="3">
        <v>318960.81662200205</v>
      </c>
      <c r="G1446" s="3">
        <v>302769</v>
      </c>
      <c r="H1446">
        <v>4</v>
      </c>
      <c r="I1446" s="3">
        <v>16191.81662200205</v>
      </c>
      <c r="J1446" s="3">
        <v>16191.81662200205</v>
      </c>
      <c r="K1446" s="2">
        <v>5.3479109889064097E-2</v>
      </c>
      <c r="L1446" s="6">
        <v>5.3479109889064097E-2</v>
      </c>
      <c r="M1446" t="s">
        <v>46</v>
      </c>
      <c r="N1446">
        <f>SUMIFS(Actuals!$F:$F,Actuals!$A:$A,$A1446,Actuals!$D:$D,$D1446,Actuals!$B:$B,EDATE($B1446,-12))</f>
        <v>435618</v>
      </c>
      <c r="O1446">
        <f>AVERAGE(SUMIFS(Actuals!$F:$F,Actuals!$A:$A,$A1446,Actuals!$D:$D,$D1446,Actuals!$B:$B,EOMONTH(DATE(2025,$C1446-1,1),0))/SUMIFS(Actuals!$F:$F,Actuals!$A:$A,$A1446,Actuals!$D:$D,$D1446,Actuals!$B:$B,EOMONTH(DATE(2024,$C1446-1,1),0)),
 SUMIFS(Actuals!$F:$F,Actuals!$A:$A,$A1446,Actuals!$D:$D,$D1446,Actuals!$B:$B,EOMONTH(DATE(2025,$C1446-2,1),0))/SUMIFS(Actuals!$F:$F,Actuals!$A:$A,$A1446,Actuals!$D:$D,$D1446,Actuals!$B:$B,EOMONTH(DATE(2024,$C1446-2,1),0)),
 SUMIFS(Actuals!$F:$F,Actuals!$A:$A,$A1446,Actuals!$D:$D,$D1446,Actuals!$B:$B,EOMONTH(DATE(2025,$C1446-3,1),0))/SUMIFS(Actuals!$F:$F,Actuals!$A:$A,$A1446,Actuals!$D:$D,$D1446,Actuals!$B:$B,EOMONTH(DATE(2024,$C1446-3,1),0))
)</f>
        <v>1.0909510747605837</v>
      </c>
      <c r="P1446" s="29">
        <f t="shared" si="132"/>
        <v>475237.92528505594</v>
      </c>
      <c r="Q1446" s="2">
        <f t="shared" si="133"/>
        <v>0.5696386528510381</v>
      </c>
      <c r="R1446" s="29" t="str">
        <f t="shared" si="134"/>
        <v>1 train date (May-Aug)</v>
      </c>
      <c r="S1446" s="29">
        <f t="shared" si="135"/>
        <v>0.9876487436855329</v>
      </c>
      <c r="T1446" s="29">
        <f t="shared" si="136"/>
        <v>315021.24982163199</v>
      </c>
      <c r="U1446" s="2">
        <f t="shared" si="137"/>
        <v>4.0467319380887719E-2</v>
      </c>
    </row>
    <row r="1447" spans="1:21">
      <c r="A1447">
        <v>9768</v>
      </c>
      <c r="B1447" s="1">
        <v>45961</v>
      </c>
      <c r="C1447">
        <v>7</v>
      </c>
      <c r="D1447">
        <v>8</v>
      </c>
      <c r="E1447" t="s">
        <v>7</v>
      </c>
      <c r="F1447" s="3">
        <v>324697.86960058275</v>
      </c>
      <c r="G1447" s="3">
        <v>302769</v>
      </c>
      <c r="H1447">
        <v>3</v>
      </c>
      <c r="I1447" s="3">
        <v>21928.869600582751</v>
      </c>
      <c r="J1447" s="3">
        <v>21928.869600582751</v>
      </c>
      <c r="K1447" s="2">
        <v>7.2427724108421798E-2</v>
      </c>
      <c r="L1447" s="6">
        <v>7.2427724108421798E-2</v>
      </c>
      <c r="M1447" t="s">
        <v>46</v>
      </c>
      <c r="N1447">
        <f>SUMIFS(Actuals!$F:$F,Actuals!$A:$A,$A1447,Actuals!$D:$D,$D1447,Actuals!$B:$B,EDATE($B1447,-12))</f>
        <v>435618</v>
      </c>
      <c r="O1447">
        <f>AVERAGE(SUMIFS(Actuals!$F:$F,Actuals!$A:$A,$A1447,Actuals!$D:$D,$D1447,Actuals!$B:$B,EOMONTH(DATE(2025,$C1447-1,1),0))/SUMIFS(Actuals!$F:$F,Actuals!$A:$A,$A1447,Actuals!$D:$D,$D1447,Actuals!$B:$B,EOMONTH(DATE(2024,$C1447-1,1),0)),
 SUMIFS(Actuals!$F:$F,Actuals!$A:$A,$A1447,Actuals!$D:$D,$D1447,Actuals!$B:$B,EOMONTH(DATE(2025,$C1447-2,1),0))/SUMIFS(Actuals!$F:$F,Actuals!$A:$A,$A1447,Actuals!$D:$D,$D1447,Actuals!$B:$B,EOMONTH(DATE(2024,$C1447-2,1),0)),
 SUMIFS(Actuals!$F:$F,Actuals!$A:$A,$A1447,Actuals!$D:$D,$D1447,Actuals!$B:$B,EOMONTH(DATE(2025,$C1447-3,1),0))/SUMIFS(Actuals!$F:$F,Actuals!$A:$A,$A1447,Actuals!$D:$D,$D1447,Actuals!$B:$B,EOMONTH(DATE(2024,$C1447-3,1),0))
)</f>
        <v>1.3296004119096076</v>
      </c>
      <c r="P1447" s="29">
        <f t="shared" si="132"/>
        <v>579197.87223523948</v>
      </c>
      <c r="Q1447" s="2">
        <f t="shared" si="133"/>
        <v>0.91300256048419581</v>
      </c>
      <c r="R1447" s="29" t="str">
        <f t="shared" si="134"/>
        <v>1 train date (May-Aug)</v>
      </c>
      <c r="S1447" s="29">
        <f t="shared" si="135"/>
        <v>0.9876487436855329</v>
      </c>
      <c r="T1447" s="29">
        <f t="shared" si="136"/>
        <v>320687.44298838452</v>
      </c>
      <c r="U1447" s="2">
        <f t="shared" si="137"/>
        <v>5.9181894409217971E-2</v>
      </c>
    </row>
    <row r="1448" spans="1:21">
      <c r="A1448">
        <v>9768</v>
      </c>
      <c r="B1448" s="1">
        <v>45961</v>
      </c>
      <c r="C1448">
        <v>8</v>
      </c>
      <c r="D1448">
        <v>8</v>
      </c>
      <c r="E1448" t="s">
        <v>7</v>
      </c>
      <c r="F1448" s="3">
        <v>328826.1452500571</v>
      </c>
      <c r="G1448" s="3">
        <v>302769</v>
      </c>
      <c r="H1448">
        <v>2</v>
      </c>
      <c r="I1448" s="3">
        <v>26057.145250057103</v>
      </c>
      <c r="J1448" s="3">
        <v>26057.145250057103</v>
      </c>
      <c r="K1448" s="2">
        <v>8.6062791270100594E-2</v>
      </c>
      <c r="L1448" s="6">
        <v>8.6062791270100594E-2</v>
      </c>
      <c r="M1448" t="s">
        <v>46</v>
      </c>
      <c r="N1448">
        <f>SUMIFS(Actuals!$F:$F,Actuals!$A:$A,$A1448,Actuals!$D:$D,$D1448,Actuals!$B:$B,EDATE($B1448,-12))</f>
        <v>435618</v>
      </c>
      <c r="O1448">
        <f>AVERAGE(SUMIFS(Actuals!$F:$F,Actuals!$A:$A,$A1448,Actuals!$D:$D,$D1448,Actuals!$B:$B,EOMONTH(DATE(2025,$C1448-1,1),0))/SUMIFS(Actuals!$F:$F,Actuals!$A:$A,$A1448,Actuals!$D:$D,$D1448,Actuals!$B:$B,EOMONTH(DATE(2024,$C1448-1,1),0)),
 SUMIFS(Actuals!$F:$F,Actuals!$A:$A,$A1448,Actuals!$D:$D,$D1448,Actuals!$B:$B,EOMONTH(DATE(2025,$C1448-2,1),0))/SUMIFS(Actuals!$F:$F,Actuals!$A:$A,$A1448,Actuals!$D:$D,$D1448,Actuals!$B:$B,EOMONTH(DATE(2024,$C1448-2,1),0)),
 SUMIFS(Actuals!$F:$F,Actuals!$A:$A,$A1448,Actuals!$D:$D,$D1448,Actuals!$B:$B,EOMONTH(DATE(2025,$C1448-3,1),0))/SUMIFS(Actuals!$F:$F,Actuals!$A:$A,$A1448,Actuals!$D:$D,$D1448,Actuals!$B:$B,EOMONTH(DATE(2024,$C1448-3,1),0))
)</f>
        <v>1.4089178994541804</v>
      </c>
      <c r="P1448" s="29">
        <f t="shared" si="132"/>
        <v>613749.99752443121</v>
      </c>
      <c r="Q1448" s="2">
        <f t="shared" si="133"/>
        <v>1.0271229799762565</v>
      </c>
      <c r="R1448" s="29" t="str">
        <f t="shared" si="134"/>
        <v>1 train date (May-Aug)</v>
      </c>
      <c r="S1448" s="29">
        <f t="shared" si="135"/>
        <v>0.9876487436855329</v>
      </c>
      <c r="T1448" s="29">
        <f t="shared" si="136"/>
        <v>324764.72924717545</v>
      </c>
      <c r="U1448" s="2">
        <f t="shared" si="137"/>
        <v>7.2648551361518016E-2</v>
      </c>
    </row>
    <row r="1449" spans="1:21">
      <c r="A1449">
        <v>9768</v>
      </c>
      <c r="B1449" s="1">
        <v>45961</v>
      </c>
      <c r="C1449">
        <v>9</v>
      </c>
      <c r="D1449">
        <v>8</v>
      </c>
      <c r="E1449" t="s">
        <v>7</v>
      </c>
      <c r="F1449" s="3">
        <v>327011.61368030973</v>
      </c>
      <c r="G1449" s="3">
        <v>302769</v>
      </c>
      <c r="H1449">
        <v>1</v>
      </c>
      <c r="I1449" s="3">
        <v>24242.613680309732</v>
      </c>
      <c r="J1449" s="3">
        <v>24242.613680309732</v>
      </c>
      <c r="K1449" s="2">
        <v>8.0069669220791201E-2</v>
      </c>
      <c r="L1449" s="6">
        <v>8.0069669220791201E-2</v>
      </c>
      <c r="M1449" t="s">
        <v>46</v>
      </c>
      <c r="N1449">
        <f>SUMIFS(Actuals!$F:$F,Actuals!$A:$A,$A1449,Actuals!$D:$D,$D1449,Actuals!$B:$B,EDATE($B1449,-12))</f>
        <v>435618</v>
      </c>
      <c r="O1449">
        <f>AVERAGE(SUMIFS(Actuals!$F:$F,Actuals!$A:$A,$A1449,Actuals!$D:$D,$D1449,Actuals!$B:$B,EOMONTH(DATE(2025,$C1449-1,1),0))/SUMIFS(Actuals!$F:$F,Actuals!$A:$A,$A1449,Actuals!$D:$D,$D1449,Actuals!$B:$B,EOMONTH(DATE(2024,$C1449-1,1),0)),
 SUMIFS(Actuals!$F:$F,Actuals!$A:$A,$A1449,Actuals!$D:$D,$D1449,Actuals!$B:$B,EOMONTH(DATE(2025,$C1449-2,1),0))/SUMIFS(Actuals!$F:$F,Actuals!$A:$A,$A1449,Actuals!$D:$D,$D1449,Actuals!$B:$B,EOMONTH(DATE(2024,$C1449-2,1),0)),
 SUMIFS(Actuals!$F:$F,Actuals!$A:$A,$A1449,Actuals!$D:$D,$D1449,Actuals!$B:$B,EOMONTH(DATE(2025,$C1449-3,1),0))/SUMIFS(Actuals!$F:$F,Actuals!$A:$A,$A1449,Actuals!$D:$D,$D1449,Actuals!$B:$B,EOMONTH(DATE(2024,$C1449-3,1),0))
)</f>
        <v>1.235618416892257</v>
      </c>
      <c r="P1449" s="29">
        <f t="shared" si="132"/>
        <v>538257.62352977123</v>
      </c>
      <c r="Q1449" s="2">
        <f t="shared" si="133"/>
        <v>0.77778314004991012</v>
      </c>
      <c r="R1449" s="29" t="str">
        <f t="shared" si="134"/>
        <v>2 Test data (Sep-Nov)</v>
      </c>
      <c r="S1449" s="29">
        <f t="shared" si="135"/>
        <v>0.9876487436855329</v>
      </c>
      <c r="T1449" s="29">
        <f t="shared" si="136"/>
        <v>322972.60942193674</v>
      </c>
      <c r="U1449" s="2">
        <f t="shared" si="137"/>
        <v>6.6729451898763531E-2</v>
      </c>
    </row>
    <row r="1450" spans="1:21">
      <c r="A1450">
        <v>9768</v>
      </c>
      <c r="B1450" s="1">
        <v>45961</v>
      </c>
      <c r="C1450">
        <v>10</v>
      </c>
      <c r="D1450">
        <v>8</v>
      </c>
      <c r="E1450" t="s">
        <v>7</v>
      </c>
      <c r="F1450" s="3">
        <v>326623.19716035156</v>
      </c>
      <c r="G1450" s="3">
        <v>302769</v>
      </c>
      <c r="H1450">
        <v>0</v>
      </c>
      <c r="I1450" s="3">
        <v>23854.197160351556</v>
      </c>
      <c r="J1450" s="3">
        <v>23854.197160351556</v>
      </c>
      <c r="K1450" s="2">
        <v>7.8786788476863698E-2</v>
      </c>
      <c r="L1450" s="6">
        <v>7.8786788476863698E-2</v>
      </c>
      <c r="M1450" t="s">
        <v>46</v>
      </c>
      <c r="N1450">
        <f>SUMIFS(Actuals!$F:$F,Actuals!$A:$A,$A1450,Actuals!$D:$D,$D1450,Actuals!$B:$B,EDATE($B1450,-12))</f>
        <v>435618</v>
      </c>
      <c r="O1450">
        <f>AVERAGE(SUMIFS(Actuals!$F:$F,Actuals!$A:$A,$A1450,Actuals!$D:$D,$D1450,Actuals!$B:$B,EOMONTH(DATE(2025,$C1450-1,1),0))/SUMIFS(Actuals!$F:$F,Actuals!$A:$A,$A1450,Actuals!$D:$D,$D1450,Actuals!$B:$B,EOMONTH(DATE(2024,$C1450-1,1),0)),
 SUMIFS(Actuals!$F:$F,Actuals!$A:$A,$A1450,Actuals!$D:$D,$D1450,Actuals!$B:$B,EOMONTH(DATE(2025,$C1450-2,1),0))/SUMIFS(Actuals!$F:$F,Actuals!$A:$A,$A1450,Actuals!$D:$D,$D1450,Actuals!$B:$B,EOMONTH(DATE(2024,$C1450-2,1),0)),
 SUMIFS(Actuals!$F:$F,Actuals!$A:$A,$A1450,Actuals!$D:$D,$D1450,Actuals!$B:$B,EOMONTH(DATE(2025,$C1450-3,1),0))/SUMIFS(Actuals!$F:$F,Actuals!$A:$A,$A1450,Actuals!$D:$D,$D1450,Actuals!$B:$B,EOMONTH(DATE(2024,$C1450-3,1),0))
)</f>
        <v>1.0603047023775019</v>
      </c>
      <c r="P1450" s="29">
        <f t="shared" si="132"/>
        <v>461887.81384028262</v>
      </c>
      <c r="Q1450" s="2">
        <f t="shared" si="133"/>
        <v>0.52554526335352236</v>
      </c>
      <c r="R1450" s="29" t="str">
        <f t="shared" si="134"/>
        <v>2 Test data (Sep-Nov)</v>
      </c>
      <c r="S1450" s="29">
        <f t="shared" si="135"/>
        <v>0.9876487436855329</v>
      </c>
      <c r="T1450" s="29">
        <f t="shared" si="136"/>
        <v>322588.99033397331</v>
      </c>
      <c r="U1450" s="2">
        <f t="shared" si="137"/>
        <v>6.5462416343725127E-2</v>
      </c>
    </row>
    <row r="1451" spans="1:21">
      <c r="A1451">
        <v>9768</v>
      </c>
      <c r="B1451" s="1">
        <v>45991</v>
      </c>
      <c r="C1451">
        <v>5</v>
      </c>
      <c r="D1451">
        <v>8</v>
      </c>
      <c r="E1451" t="s">
        <v>7</v>
      </c>
      <c r="F1451" s="3">
        <v>217318.96506789967</v>
      </c>
      <c r="G1451" s="3">
        <v>339402</v>
      </c>
      <c r="H1451">
        <v>6</v>
      </c>
      <c r="I1451" s="3">
        <v>-122083.03493210033</v>
      </c>
      <c r="J1451" s="3">
        <v>122083.03493210033</v>
      </c>
      <c r="K1451" s="2">
        <v>0.35970039932616898</v>
      </c>
      <c r="L1451" s="6">
        <v>-0.35970039932616898</v>
      </c>
      <c r="M1451" t="s">
        <v>46</v>
      </c>
      <c r="N1451">
        <f>SUMIFS(Actuals!$F:$F,Actuals!$A:$A,$A1451,Actuals!$D:$D,$D1451,Actuals!$B:$B,EDATE($B1451,-12))</f>
        <v>281544</v>
      </c>
      <c r="O1451">
        <f>AVERAGE(SUMIFS(Actuals!$F:$F,Actuals!$A:$A,$A1451,Actuals!$D:$D,$D1451,Actuals!$B:$B,EOMONTH(DATE(2025,$C1451-1,1),0))/SUMIFS(Actuals!$F:$F,Actuals!$A:$A,$A1451,Actuals!$D:$D,$D1451,Actuals!$B:$B,EOMONTH(DATE(2024,$C1451-1,1),0)),
 SUMIFS(Actuals!$F:$F,Actuals!$A:$A,$A1451,Actuals!$D:$D,$D1451,Actuals!$B:$B,EOMONTH(DATE(2025,$C1451-2,1),0))/SUMIFS(Actuals!$F:$F,Actuals!$A:$A,$A1451,Actuals!$D:$D,$D1451,Actuals!$B:$B,EOMONTH(DATE(2024,$C1451-2,1),0)),
 SUMIFS(Actuals!$F:$F,Actuals!$A:$A,$A1451,Actuals!$D:$D,$D1451,Actuals!$B:$B,EOMONTH(DATE(2025,$C1451-3,1),0))/SUMIFS(Actuals!$F:$F,Actuals!$A:$A,$A1451,Actuals!$D:$D,$D1451,Actuals!$B:$B,EOMONTH(DATE(2024,$C1451-3,1),0))
)</f>
        <v>1.0025055615963097</v>
      </c>
      <c r="P1451" s="29">
        <f t="shared" si="132"/>
        <v>282249.42583407142</v>
      </c>
      <c r="Q1451" s="2">
        <f t="shared" si="133"/>
        <v>0.16839197814370152</v>
      </c>
      <c r="R1451" s="29" t="str">
        <f t="shared" si="134"/>
        <v>1 train date (May-Aug)</v>
      </c>
      <c r="S1451" s="29">
        <f t="shared" si="135"/>
        <v>0.9876487436855329</v>
      </c>
      <c r="T1451" s="29">
        <f t="shared" si="136"/>
        <v>214634.80282835133</v>
      </c>
      <c r="U1451" s="2">
        <f t="shared" si="137"/>
        <v>0.36760890381214217</v>
      </c>
    </row>
    <row r="1452" spans="1:21">
      <c r="A1452">
        <v>9768</v>
      </c>
      <c r="B1452" s="1">
        <v>45991</v>
      </c>
      <c r="C1452">
        <v>6</v>
      </c>
      <c r="D1452">
        <v>8</v>
      </c>
      <c r="E1452" t="s">
        <v>7</v>
      </c>
      <c r="F1452" s="3">
        <v>227810.21697684212</v>
      </c>
      <c r="G1452" s="3">
        <v>339402</v>
      </c>
      <c r="H1452">
        <v>5</v>
      </c>
      <c r="I1452" s="3">
        <v>-111591.78302315788</v>
      </c>
      <c r="J1452" s="3">
        <v>111591.78302315788</v>
      </c>
      <c r="K1452" s="2">
        <v>0.328789409087624</v>
      </c>
      <c r="L1452" s="6">
        <v>-0.328789409087624</v>
      </c>
      <c r="M1452" t="s">
        <v>46</v>
      </c>
      <c r="N1452">
        <f>SUMIFS(Actuals!$F:$F,Actuals!$A:$A,$A1452,Actuals!$D:$D,$D1452,Actuals!$B:$B,EDATE($B1452,-12))</f>
        <v>281544</v>
      </c>
      <c r="O1452">
        <f>AVERAGE(SUMIFS(Actuals!$F:$F,Actuals!$A:$A,$A1452,Actuals!$D:$D,$D1452,Actuals!$B:$B,EOMONTH(DATE(2025,$C1452-1,1),0))/SUMIFS(Actuals!$F:$F,Actuals!$A:$A,$A1452,Actuals!$D:$D,$D1452,Actuals!$B:$B,EOMONTH(DATE(2024,$C1452-1,1),0)),
 SUMIFS(Actuals!$F:$F,Actuals!$A:$A,$A1452,Actuals!$D:$D,$D1452,Actuals!$B:$B,EOMONTH(DATE(2025,$C1452-2,1),0))/SUMIFS(Actuals!$F:$F,Actuals!$A:$A,$A1452,Actuals!$D:$D,$D1452,Actuals!$B:$B,EOMONTH(DATE(2024,$C1452-2,1),0)),
 SUMIFS(Actuals!$F:$F,Actuals!$A:$A,$A1452,Actuals!$D:$D,$D1452,Actuals!$B:$B,EOMONTH(DATE(2025,$C1452-3,1),0))/SUMIFS(Actuals!$F:$F,Actuals!$A:$A,$A1452,Actuals!$D:$D,$D1452,Actuals!$B:$B,EOMONTH(DATE(2024,$C1452-3,1),0))
)</f>
        <v>1.0909510747605837</v>
      </c>
      <c r="P1452" s="29">
        <f t="shared" si="132"/>
        <v>307150.72939239378</v>
      </c>
      <c r="Q1452" s="2">
        <f t="shared" si="133"/>
        <v>9.5023808367676724E-2</v>
      </c>
      <c r="R1452" s="29" t="str">
        <f t="shared" si="134"/>
        <v>1 train date (May-Aug)</v>
      </c>
      <c r="S1452" s="29">
        <f t="shared" si="135"/>
        <v>0.9876487436855329</v>
      </c>
      <c r="T1452" s="29">
        <f t="shared" si="136"/>
        <v>224996.47459590677</v>
      </c>
      <c r="U1452" s="2">
        <f t="shared" si="137"/>
        <v>0.33707970313696806</v>
      </c>
    </row>
    <row r="1453" spans="1:21">
      <c r="A1453">
        <v>9768</v>
      </c>
      <c r="B1453" s="1">
        <v>45991</v>
      </c>
      <c r="C1453">
        <v>7</v>
      </c>
      <c r="D1453">
        <v>8</v>
      </c>
      <c r="E1453" t="s">
        <v>7</v>
      </c>
      <c r="F1453" s="3">
        <v>233659.57479741916</v>
      </c>
      <c r="G1453" s="3">
        <v>339402</v>
      </c>
      <c r="H1453">
        <v>4</v>
      </c>
      <c r="I1453" s="3">
        <v>-105742.42520258084</v>
      </c>
      <c r="J1453" s="3">
        <v>105742.42520258084</v>
      </c>
      <c r="K1453" s="2">
        <v>0.31155510339532699</v>
      </c>
      <c r="L1453" s="6">
        <v>-0.31155510339532699</v>
      </c>
      <c r="M1453" t="s">
        <v>46</v>
      </c>
      <c r="N1453">
        <f>SUMIFS(Actuals!$F:$F,Actuals!$A:$A,$A1453,Actuals!$D:$D,$D1453,Actuals!$B:$B,EDATE($B1453,-12))</f>
        <v>281544</v>
      </c>
      <c r="O1453">
        <f>AVERAGE(SUMIFS(Actuals!$F:$F,Actuals!$A:$A,$A1453,Actuals!$D:$D,$D1453,Actuals!$B:$B,EOMONTH(DATE(2025,$C1453-1,1),0))/SUMIFS(Actuals!$F:$F,Actuals!$A:$A,$A1453,Actuals!$D:$D,$D1453,Actuals!$B:$B,EOMONTH(DATE(2024,$C1453-1,1),0)),
 SUMIFS(Actuals!$F:$F,Actuals!$A:$A,$A1453,Actuals!$D:$D,$D1453,Actuals!$B:$B,EOMONTH(DATE(2025,$C1453-2,1),0))/SUMIFS(Actuals!$F:$F,Actuals!$A:$A,$A1453,Actuals!$D:$D,$D1453,Actuals!$B:$B,EOMONTH(DATE(2024,$C1453-2,1),0)),
 SUMIFS(Actuals!$F:$F,Actuals!$A:$A,$A1453,Actuals!$D:$D,$D1453,Actuals!$B:$B,EOMONTH(DATE(2025,$C1453-3,1),0))/SUMIFS(Actuals!$F:$F,Actuals!$A:$A,$A1453,Actuals!$D:$D,$D1453,Actuals!$B:$B,EOMONTH(DATE(2024,$C1453-3,1),0))
)</f>
        <v>1.3296004119096076</v>
      </c>
      <c r="P1453" s="29">
        <f t="shared" si="132"/>
        <v>374341.01837067859</v>
      </c>
      <c r="Q1453" s="2">
        <f t="shared" si="133"/>
        <v>0.1029428770917042</v>
      </c>
      <c r="R1453" s="29" t="str">
        <f t="shared" si="134"/>
        <v>1 train date (May-Aug)</v>
      </c>
      <c r="S1453" s="29">
        <f t="shared" si="135"/>
        <v>0.9876487436855329</v>
      </c>
      <c r="T1453" s="29">
        <f t="shared" si="136"/>
        <v>230773.58549876683</v>
      </c>
      <c r="U1453" s="2">
        <f t="shared" si="137"/>
        <v>0.32005826277167831</v>
      </c>
    </row>
    <row r="1454" spans="1:21">
      <c r="A1454">
        <v>9768</v>
      </c>
      <c r="B1454" s="1">
        <v>45991</v>
      </c>
      <c r="C1454">
        <v>8</v>
      </c>
      <c r="D1454">
        <v>8</v>
      </c>
      <c r="E1454" t="s">
        <v>7</v>
      </c>
      <c r="F1454" s="3">
        <v>237816.13407718914</v>
      </c>
      <c r="G1454" s="3">
        <v>339402</v>
      </c>
      <c r="H1454">
        <v>3</v>
      </c>
      <c r="I1454" s="3">
        <v>-101585.86592281086</v>
      </c>
      <c r="J1454" s="3">
        <v>101585.86592281086</v>
      </c>
      <c r="K1454" s="2">
        <v>0.29930838923403802</v>
      </c>
      <c r="L1454" s="6">
        <v>-0.29930838923403802</v>
      </c>
      <c r="M1454" t="s">
        <v>46</v>
      </c>
      <c r="N1454">
        <f>SUMIFS(Actuals!$F:$F,Actuals!$A:$A,$A1454,Actuals!$D:$D,$D1454,Actuals!$B:$B,EDATE($B1454,-12))</f>
        <v>281544</v>
      </c>
      <c r="O1454">
        <f>AVERAGE(SUMIFS(Actuals!$F:$F,Actuals!$A:$A,$A1454,Actuals!$D:$D,$D1454,Actuals!$B:$B,EOMONTH(DATE(2025,$C1454-1,1),0))/SUMIFS(Actuals!$F:$F,Actuals!$A:$A,$A1454,Actuals!$D:$D,$D1454,Actuals!$B:$B,EOMONTH(DATE(2024,$C1454-1,1),0)),
 SUMIFS(Actuals!$F:$F,Actuals!$A:$A,$A1454,Actuals!$D:$D,$D1454,Actuals!$B:$B,EOMONTH(DATE(2025,$C1454-2,1),0))/SUMIFS(Actuals!$F:$F,Actuals!$A:$A,$A1454,Actuals!$D:$D,$D1454,Actuals!$B:$B,EOMONTH(DATE(2024,$C1454-2,1),0)),
 SUMIFS(Actuals!$F:$F,Actuals!$A:$A,$A1454,Actuals!$D:$D,$D1454,Actuals!$B:$B,EOMONTH(DATE(2025,$C1454-3,1),0))/SUMIFS(Actuals!$F:$F,Actuals!$A:$A,$A1454,Actuals!$D:$D,$D1454,Actuals!$B:$B,EOMONTH(DATE(2024,$C1454-3,1),0))
)</f>
        <v>1.4089178994541804</v>
      </c>
      <c r="P1454" s="29">
        <f t="shared" si="132"/>
        <v>396672.38108392776</v>
      </c>
      <c r="Q1454" s="2">
        <f t="shared" si="133"/>
        <v>0.16873907956914738</v>
      </c>
      <c r="R1454" s="29" t="str">
        <f t="shared" si="134"/>
        <v>1 train date (May-Aug)</v>
      </c>
      <c r="S1454" s="29">
        <f t="shared" si="135"/>
        <v>0.9876487436855329</v>
      </c>
      <c r="T1454" s="29">
        <f t="shared" si="136"/>
        <v>234878.8060494861</v>
      </c>
      <c r="U1454" s="2">
        <f t="shared" si="137"/>
        <v>0.30796281091600491</v>
      </c>
    </row>
    <row r="1455" spans="1:21">
      <c r="A1455">
        <v>9768</v>
      </c>
      <c r="B1455" s="1">
        <v>45991</v>
      </c>
      <c r="C1455">
        <v>9</v>
      </c>
      <c r="D1455">
        <v>8</v>
      </c>
      <c r="E1455" t="s">
        <v>7</v>
      </c>
      <c r="F1455" s="3">
        <v>236059.40775776416</v>
      </c>
      <c r="G1455" s="3">
        <v>339402</v>
      </c>
      <c r="H1455">
        <v>2</v>
      </c>
      <c r="I1455" s="3">
        <v>-103342.59224223584</v>
      </c>
      <c r="J1455" s="3">
        <v>103342.59224223584</v>
      </c>
      <c r="K1455" s="2">
        <v>0.30448433492506199</v>
      </c>
      <c r="L1455" s="6">
        <v>-0.30448433492506199</v>
      </c>
      <c r="M1455" t="s">
        <v>46</v>
      </c>
      <c r="N1455">
        <f>SUMIFS(Actuals!$F:$F,Actuals!$A:$A,$A1455,Actuals!$D:$D,$D1455,Actuals!$B:$B,EDATE($B1455,-12))</f>
        <v>281544</v>
      </c>
      <c r="O1455">
        <f>AVERAGE(SUMIFS(Actuals!$F:$F,Actuals!$A:$A,$A1455,Actuals!$D:$D,$D1455,Actuals!$B:$B,EOMONTH(DATE(2025,$C1455-1,1),0))/SUMIFS(Actuals!$F:$F,Actuals!$A:$A,$A1455,Actuals!$D:$D,$D1455,Actuals!$B:$B,EOMONTH(DATE(2024,$C1455-1,1),0)),
 SUMIFS(Actuals!$F:$F,Actuals!$A:$A,$A1455,Actuals!$D:$D,$D1455,Actuals!$B:$B,EOMONTH(DATE(2025,$C1455-2,1),0))/SUMIFS(Actuals!$F:$F,Actuals!$A:$A,$A1455,Actuals!$D:$D,$D1455,Actuals!$B:$B,EOMONTH(DATE(2024,$C1455-2,1),0)),
 SUMIFS(Actuals!$F:$F,Actuals!$A:$A,$A1455,Actuals!$D:$D,$D1455,Actuals!$B:$B,EOMONTH(DATE(2025,$C1455-3,1),0))/SUMIFS(Actuals!$F:$F,Actuals!$A:$A,$A1455,Actuals!$D:$D,$D1455,Actuals!$B:$B,EOMONTH(DATE(2024,$C1455-3,1),0))
)</f>
        <v>1.235618416892257</v>
      </c>
      <c r="P1455" s="29">
        <f t="shared" si="132"/>
        <v>347880.95156551362</v>
      </c>
      <c r="Q1455" s="2">
        <f t="shared" si="133"/>
        <v>2.4982031825132499E-2</v>
      </c>
      <c r="R1455" s="29" t="str">
        <f t="shared" si="134"/>
        <v>2 Test data (Sep-Nov)</v>
      </c>
      <c r="S1455" s="29">
        <f t="shared" si="135"/>
        <v>0.9876487436855329</v>
      </c>
      <c r="T1455" s="29">
        <f t="shared" si="136"/>
        <v>233143.77750710672</v>
      </c>
      <c r="U1455" s="2">
        <f t="shared" si="137"/>
        <v>0.31307482717512947</v>
      </c>
    </row>
    <row r="1456" spans="1:21">
      <c r="A1456">
        <v>9768</v>
      </c>
      <c r="B1456" s="1">
        <v>45991</v>
      </c>
      <c r="C1456">
        <v>10</v>
      </c>
      <c r="D1456">
        <v>8</v>
      </c>
      <c r="E1456" t="s">
        <v>7</v>
      </c>
      <c r="F1456" s="3">
        <v>235712.89839854627</v>
      </c>
      <c r="G1456" s="3">
        <v>339402</v>
      </c>
      <c r="H1456">
        <v>1</v>
      </c>
      <c r="I1456" s="3">
        <v>-103689.10160145373</v>
      </c>
      <c r="J1456" s="3">
        <v>103689.10160145373</v>
      </c>
      <c r="K1456" s="2">
        <v>0.30550527575398401</v>
      </c>
      <c r="L1456" s="6">
        <v>-0.30550527575398401</v>
      </c>
      <c r="M1456" t="s">
        <v>46</v>
      </c>
      <c r="N1456">
        <f>SUMIFS(Actuals!$F:$F,Actuals!$A:$A,$A1456,Actuals!$D:$D,$D1456,Actuals!$B:$B,EDATE($B1456,-12))</f>
        <v>281544</v>
      </c>
      <c r="O1456">
        <f>AVERAGE(SUMIFS(Actuals!$F:$F,Actuals!$A:$A,$A1456,Actuals!$D:$D,$D1456,Actuals!$B:$B,EOMONTH(DATE(2025,$C1456-1,1),0))/SUMIFS(Actuals!$F:$F,Actuals!$A:$A,$A1456,Actuals!$D:$D,$D1456,Actuals!$B:$B,EOMONTH(DATE(2024,$C1456-1,1),0)),
 SUMIFS(Actuals!$F:$F,Actuals!$A:$A,$A1456,Actuals!$D:$D,$D1456,Actuals!$B:$B,EOMONTH(DATE(2025,$C1456-2,1),0))/SUMIFS(Actuals!$F:$F,Actuals!$A:$A,$A1456,Actuals!$D:$D,$D1456,Actuals!$B:$B,EOMONTH(DATE(2024,$C1456-2,1),0)),
 SUMIFS(Actuals!$F:$F,Actuals!$A:$A,$A1456,Actuals!$D:$D,$D1456,Actuals!$B:$B,EOMONTH(DATE(2025,$C1456-3,1),0))/SUMIFS(Actuals!$F:$F,Actuals!$A:$A,$A1456,Actuals!$D:$D,$D1456,Actuals!$B:$B,EOMONTH(DATE(2024,$C1456-3,1),0))
)</f>
        <v>1.0603047023775019</v>
      </c>
      <c r="P1456" s="29">
        <f t="shared" si="132"/>
        <v>298522.42712617136</v>
      </c>
      <c r="Q1456" s="2">
        <f t="shared" si="133"/>
        <v>0.1204458809135734</v>
      </c>
      <c r="R1456" s="29" t="str">
        <f t="shared" si="134"/>
        <v>2 Test data (Sep-Nov)</v>
      </c>
      <c r="S1456" s="29">
        <f t="shared" si="135"/>
        <v>0.9876487436855329</v>
      </c>
      <c r="T1456" s="29">
        <f t="shared" si="136"/>
        <v>232801.5479737999</v>
      </c>
      <c r="U1456" s="2">
        <f t="shared" si="137"/>
        <v>0.31408315810219178</v>
      </c>
    </row>
    <row r="1457" spans="1:21">
      <c r="A1457">
        <v>9768</v>
      </c>
      <c r="B1457" s="1">
        <v>45991</v>
      </c>
      <c r="C1457">
        <v>11</v>
      </c>
      <c r="D1457">
        <v>8</v>
      </c>
      <c r="E1457" t="s">
        <v>7</v>
      </c>
      <c r="F1457" s="3">
        <v>275503.07974294992</v>
      </c>
      <c r="G1457" s="3">
        <v>339402</v>
      </c>
      <c r="H1457">
        <v>0</v>
      </c>
      <c r="I1457" s="3">
        <v>-63898.920257050078</v>
      </c>
      <c r="J1457" s="3">
        <v>63898.920257050078</v>
      </c>
      <c r="K1457" s="2">
        <v>0.18826913293690101</v>
      </c>
      <c r="L1457" s="6">
        <v>-0.18826913293690101</v>
      </c>
      <c r="M1457" t="s">
        <v>46</v>
      </c>
      <c r="N1457">
        <f>SUMIFS(Actuals!$F:$F,Actuals!$A:$A,$A1457,Actuals!$D:$D,$D1457,Actuals!$B:$B,EDATE($B1457,-12))</f>
        <v>281544</v>
      </c>
      <c r="O1457">
        <f>AVERAGE(SUMIFS(Actuals!$F:$F,Actuals!$A:$A,$A1457,Actuals!$D:$D,$D1457,Actuals!$B:$B,EOMONTH(DATE(2025,$C1457-1,1),0))/SUMIFS(Actuals!$F:$F,Actuals!$A:$A,$A1457,Actuals!$D:$D,$D1457,Actuals!$B:$B,EOMONTH(DATE(2024,$C1457-1,1),0)),
 SUMIFS(Actuals!$F:$F,Actuals!$A:$A,$A1457,Actuals!$D:$D,$D1457,Actuals!$B:$B,EOMONTH(DATE(2025,$C1457-2,1),0))/SUMIFS(Actuals!$F:$F,Actuals!$A:$A,$A1457,Actuals!$D:$D,$D1457,Actuals!$B:$B,EOMONTH(DATE(2024,$C1457-2,1),0)),
 SUMIFS(Actuals!$F:$F,Actuals!$A:$A,$A1457,Actuals!$D:$D,$D1457,Actuals!$B:$B,EOMONTH(DATE(2025,$C1457-3,1),0))/SUMIFS(Actuals!$F:$F,Actuals!$A:$A,$A1457,Actuals!$D:$D,$D1457,Actuals!$B:$B,EOMONTH(DATE(2024,$C1457-3,1),0))
)</f>
        <v>0.96338387171515294</v>
      </c>
      <c r="P1457" s="29">
        <f t="shared" si="132"/>
        <v>271234.94877817103</v>
      </c>
      <c r="Q1457" s="2">
        <f t="shared" si="133"/>
        <v>0.2008445772913211</v>
      </c>
      <c r="R1457" s="29" t="str">
        <f t="shared" si="134"/>
        <v>2 Test data (Sep-Nov)</v>
      </c>
      <c r="S1457" s="29">
        <f t="shared" si="135"/>
        <v>0.9876487436855329</v>
      </c>
      <c r="T1457" s="29">
        <f t="shared" si="136"/>
        <v>272100.2705896197</v>
      </c>
      <c r="U1457" s="2">
        <f t="shared" si="137"/>
        <v>0.19829502893436191</v>
      </c>
    </row>
    <row r="1458" spans="1:21">
      <c r="A1458">
        <v>150</v>
      </c>
      <c r="B1458" s="1">
        <v>45808</v>
      </c>
      <c r="C1458">
        <v>5</v>
      </c>
      <c r="D1458">
        <v>9</v>
      </c>
      <c r="E1458" t="s">
        <v>7</v>
      </c>
      <c r="F1458" s="3">
        <v>124115.35149166083</v>
      </c>
      <c r="G1458" s="3">
        <v>124575</v>
      </c>
      <c r="H1458">
        <v>0</v>
      </c>
      <c r="I1458" s="3">
        <v>-459.64850833917444</v>
      </c>
      <c r="J1458" s="3">
        <v>459.64850833917444</v>
      </c>
      <c r="K1458" s="2">
        <v>3.6897331594555401E-3</v>
      </c>
      <c r="L1458" s="6">
        <v>-3.6897331594555401E-3</v>
      </c>
      <c r="M1458" t="s">
        <v>22</v>
      </c>
      <c r="N1458">
        <f>SUMIFS(Actuals!$F:$F,Actuals!$A:$A,$A1458,Actuals!$D:$D,$D1458,Actuals!$B:$B,EDATE($B1458,-12))</f>
        <v>121670</v>
      </c>
      <c r="O1458">
        <f>AVERAGE(SUMIFS(Actuals!$F:$F,Actuals!$A:$A,$A1458,Actuals!$D:$D,$D1458,Actuals!$B:$B,EOMONTH(DATE(2025,$C1458-1,1),0))/SUMIFS(Actuals!$F:$F,Actuals!$A:$A,$A1458,Actuals!$D:$D,$D1458,Actuals!$B:$B,EOMONTH(DATE(2024,$C1458-1,1),0)),
 SUMIFS(Actuals!$F:$F,Actuals!$A:$A,$A1458,Actuals!$D:$D,$D1458,Actuals!$B:$B,EOMONTH(DATE(2025,$C1458-2,1),0))/SUMIFS(Actuals!$F:$F,Actuals!$A:$A,$A1458,Actuals!$D:$D,$D1458,Actuals!$B:$B,EOMONTH(DATE(2024,$C1458-2,1),0)),
 SUMIFS(Actuals!$F:$F,Actuals!$A:$A,$A1458,Actuals!$D:$D,$D1458,Actuals!$B:$B,EOMONTH(DATE(2025,$C1458-3,1),0))/SUMIFS(Actuals!$F:$F,Actuals!$A:$A,$A1458,Actuals!$D:$D,$D1458,Actuals!$B:$B,EOMONTH(DATE(2024,$C1458-3,1),0))
)</f>
        <v>1.0400008839277533</v>
      </c>
      <c r="P1458" s="29">
        <f t="shared" si="132"/>
        <v>126536.90754748974</v>
      </c>
      <c r="Q1458" s="2">
        <f t="shared" si="133"/>
        <v>1.5748806321410715E-2</v>
      </c>
      <c r="R1458" s="29" t="str">
        <f t="shared" si="134"/>
        <v>1 train date (May-Aug)</v>
      </c>
      <c r="S1458" s="29">
        <f t="shared" si="135"/>
        <v>1.0018126307383399</v>
      </c>
      <c r="T1458" s="29">
        <f t="shared" si="136"/>
        <v>124340.32679287448</v>
      </c>
      <c r="U1458" s="2">
        <f t="shared" si="137"/>
        <v>1.8837905448567099E-3</v>
      </c>
    </row>
    <row r="1459" spans="1:21">
      <c r="A1459">
        <v>150</v>
      </c>
      <c r="B1459" s="1">
        <v>45838</v>
      </c>
      <c r="C1459">
        <v>5</v>
      </c>
      <c r="D1459">
        <v>9</v>
      </c>
      <c r="E1459" t="s">
        <v>7</v>
      </c>
      <c r="F1459" s="3">
        <v>124859.59486971353</v>
      </c>
      <c r="G1459" s="3">
        <v>124792.5</v>
      </c>
      <c r="H1459">
        <v>1</v>
      </c>
      <c r="I1459" s="3">
        <v>67.094869713531807</v>
      </c>
      <c r="J1459" s="3">
        <v>67.094869713531807</v>
      </c>
      <c r="K1459" s="2">
        <v>5.3765145913041098E-4</v>
      </c>
      <c r="L1459" s="6">
        <v>5.3765145913041098E-4</v>
      </c>
      <c r="M1459" t="s">
        <v>22</v>
      </c>
      <c r="N1459">
        <f>SUMIFS(Actuals!$F:$F,Actuals!$A:$A,$A1459,Actuals!$D:$D,$D1459,Actuals!$B:$B,EDATE($B1459,-12))</f>
        <v>122365</v>
      </c>
      <c r="O1459">
        <f>AVERAGE(SUMIFS(Actuals!$F:$F,Actuals!$A:$A,$A1459,Actuals!$D:$D,$D1459,Actuals!$B:$B,EOMONTH(DATE(2025,$C1459-1,1),0))/SUMIFS(Actuals!$F:$F,Actuals!$A:$A,$A1459,Actuals!$D:$D,$D1459,Actuals!$B:$B,EOMONTH(DATE(2024,$C1459-1,1),0)),
 SUMIFS(Actuals!$F:$F,Actuals!$A:$A,$A1459,Actuals!$D:$D,$D1459,Actuals!$B:$B,EOMONTH(DATE(2025,$C1459-2,1),0))/SUMIFS(Actuals!$F:$F,Actuals!$A:$A,$A1459,Actuals!$D:$D,$D1459,Actuals!$B:$B,EOMONTH(DATE(2024,$C1459-2,1),0)),
 SUMIFS(Actuals!$F:$F,Actuals!$A:$A,$A1459,Actuals!$D:$D,$D1459,Actuals!$B:$B,EOMONTH(DATE(2025,$C1459-3,1),0))/SUMIFS(Actuals!$F:$F,Actuals!$A:$A,$A1459,Actuals!$D:$D,$D1459,Actuals!$B:$B,EOMONTH(DATE(2024,$C1459-3,1),0))
)</f>
        <v>1.0400008839277533</v>
      </c>
      <c r="P1459" s="29">
        <f t="shared" si="132"/>
        <v>127259.70816181952</v>
      </c>
      <c r="Q1459" s="2">
        <f t="shared" si="133"/>
        <v>1.9770484298491677E-2</v>
      </c>
      <c r="R1459" s="29" t="str">
        <f t="shared" si="134"/>
        <v>1 train date (May-Aug)</v>
      </c>
      <c r="S1459" s="29">
        <f t="shared" si="135"/>
        <v>1.0018126307383399</v>
      </c>
      <c r="T1459" s="29">
        <f t="shared" si="136"/>
        <v>125085.91920935105</v>
      </c>
      <c r="U1459" s="2">
        <f t="shared" si="137"/>
        <v>2.3512567610317133E-3</v>
      </c>
    </row>
    <row r="1460" spans="1:21">
      <c r="A1460">
        <v>150</v>
      </c>
      <c r="B1460" s="1">
        <v>45838</v>
      </c>
      <c r="C1460">
        <v>6</v>
      </c>
      <c r="D1460">
        <v>9</v>
      </c>
      <c r="E1460" t="s">
        <v>7</v>
      </c>
      <c r="F1460" s="3">
        <v>124666.31584851103</v>
      </c>
      <c r="G1460" s="3">
        <v>124792.5</v>
      </c>
      <c r="H1460">
        <v>0</v>
      </c>
      <c r="I1460" s="3">
        <v>-126.18415148896747</v>
      </c>
      <c r="J1460" s="3">
        <v>126.18415148896747</v>
      </c>
      <c r="K1460" s="2">
        <v>1.0111517237732001E-3</v>
      </c>
      <c r="L1460" s="6">
        <v>-1.0111517237732001E-3</v>
      </c>
      <c r="M1460" t="s">
        <v>22</v>
      </c>
      <c r="N1460">
        <f>SUMIFS(Actuals!$F:$F,Actuals!$A:$A,$A1460,Actuals!$D:$D,$D1460,Actuals!$B:$B,EDATE($B1460,-12))</f>
        <v>122365</v>
      </c>
      <c r="O1460">
        <f>AVERAGE(SUMIFS(Actuals!$F:$F,Actuals!$A:$A,$A1460,Actuals!$D:$D,$D1460,Actuals!$B:$B,EOMONTH(DATE(2025,$C1460-1,1),0))/SUMIFS(Actuals!$F:$F,Actuals!$A:$A,$A1460,Actuals!$D:$D,$D1460,Actuals!$B:$B,EOMONTH(DATE(2024,$C1460-1,1),0)),
 SUMIFS(Actuals!$F:$F,Actuals!$A:$A,$A1460,Actuals!$D:$D,$D1460,Actuals!$B:$B,EOMONTH(DATE(2025,$C1460-2,1),0))/SUMIFS(Actuals!$F:$F,Actuals!$A:$A,$A1460,Actuals!$D:$D,$D1460,Actuals!$B:$B,EOMONTH(DATE(2024,$C1460-2,1),0)),
 SUMIFS(Actuals!$F:$F,Actuals!$A:$A,$A1460,Actuals!$D:$D,$D1460,Actuals!$B:$B,EOMONTH(DATE(2025,$C1460-3,1),0))/SUMIFS(Actuals!$F:$F,Actuals!$A:$A,$A1460,Actuals!$D:$D,$D1460,Actuals!$B:$B,EOMONTH(DATE(2024,$C1460-3,1),0))
)</f>
        <v>1.0333602069517756</v>
      </c>
      <c r="P1460" s="29">
        <f t="shared" si="132"/>
        <v>126447.12172365401</v>
      </c>
      <c r="Q1460" s="2">
        <f t="shared" si="133"/>
        <v>1.32589837021777E-2</v>
      </c>
      <c r="R1460" s="29" t="str">
        <f t="shared" si="134"/>
        <v>1 train date (May-Aug)</v>
      </c>
      <c r="S1460" s="29">
        <f t="shared" si="135"/>
        <v>1.0018126307383399</v>
      </c>
      <c r="T1460" s="29">
        <f t="shared" si="136"/>
        <v>124892.28984465364</v>
      </c>
      <c r="U1460" s="2">
        <f t="shared" si="137"/>
        <v>7.996461698711214E-4</v>
      </c>
    </row>
    <row r="1461" spans="1:21">
      <c r="A1461">
        <v>150</v>
      </c>
      <c r="B1461" s="1">
        <v>45869</v>
      </c>
      <c r="C1461">
        <v>5</v>
      </c>
      <c r="D1461">
        <v>9</v>
      </c>
      <c r="E1461" t="s">
        <v>7</v>
      </c>
      <c r="F1461" s="3">
        <v>125140.33280691225</v>
      </c>
      <c r="G1461" s="3">
        <v>123315</v>
      </c>
      <c r="H1461">
        <v>2</v>
      </c>
      <c r="I1461" s="3">
        <v>1825.3328069122508</v>
      </c>
      <c r="J1461" s="3">
        <v>1825.3328069122508</v>
      </c>
      <c r="K1461" s="2">
        <v>1.4802196058162E-2</v>
      </c>
      <c r="L1461" s="6">
        <v>1.4802196058162E-2</v>
      </c>
      <c r="M1461" t="s">
        <v>22</v>
      </c>
      <c r="N1461">
        <f>SUMIFS(Actuals!$F:$F,Actuals!$A:$A,$A1461,Actuals!$D:$D,$D1461,Actuals!$B:$B,EDATE($B1461,-12))</f>
        <v>122707.5</v>
      </c>
      <c r="O1461">
        <f>AVERAGE(SUMIFS(Actuals!$F:$F,Actuals!$A:$A,$A1461,Actuals!$D:$D,$D1461,Actuals!$B:$B,EOMONTH(DATE(2025,$C1461-1,1),0))/SUMIFS(Actuals!$F:$F,Actuals!$A:$A,$A1461,Actuals!$D:$D,$D1461,Actuals!$B:$B,EOMONTH(DATE(2024,$C1461-1,1),0)),
 SUMIFS(Actuals!$F:$F,Actuals!$A:$A,$A1461,Actuals!$D:$D,$D1461,Actuals!$B:$B,EOMONTH(DATE(2025,$C1461-2,1),0))/SUMIFS(Actuals!$F:$F,Actuals!$A:$A,$A1461,Actuals!$D:$D,$D1461,Actuals!$B:$B,EOMONTH(DATE(2024,$C1461-2,1),0)),
 SUMIFS(Actuals!$F:$F,Actuals!$A:$A,$A1461,Actuals!$D:$D,$D1461,Actuals!$B:$B,EOMONTH(DATE(2025,$C1461-3,1),0))/SUMIFS(Actuals!$F:$F,Actuals!$A:$A,$A1461,Actuals!$D:$D,$D1461,Actuals!$B:$B,EOMONTH(DATE(2024,$C1461-3,1),0))
)</f>
        <v>1.0400008839277533</v>
      </c>
      <c r="P1461" s="29">
        <f t="shared" si="132"/>
        <v>127615.90846456478</v>
      </c>
      <c r="Q1461" s="2">
        <f t="shared" si="133"/>
        <v>3.48774152744174E-2</v>
      </c>
      <c r="R1461" s="29" t="str">
        <f t="shared" si="134"/>
        <v>1 train date (May-Aug)</v>
      </c>
      <c r="S1461" s="29">
        <f t="shared" si="135"/>
        <v>1.0018126307383399</v>
      </c>
      <c r="T1461" s="29">
        <f t="shared" si="136"/>
        <v>125367.16602076415</v>
      </c>
      <c r="U1461" s="2">
        <f t="shared" si="137"/>
        <v>1.6641657712071965E-2</v>
      </c>
    </row>
    <row r="1462" spans="1:21">
      <c r="A1462">
        <v>150</v>
      </c>
      <c r="B1462" s="1">
        <v>45869</v>
      </c>
      <c r="C1462">
        <v>6</v>
      </c>
      <c r="D1462">
        <v>9</v>
      </c>
      <c r="E1462" t="s">
        <v>7</v>
      </c>
      <c r="F1462" s="3">
        <v>125066.35250271937</v>
      </c>
      <c r="G1462" s="3">
        <v>123315</v>
      </c>
      <c r="H1462">
        <v>1</v>
      </c>
      <c r="I1462" s="3">
        <v>1751.3525027193682</v>
      </c>
      <c r="J1462" s="3">
        <v>1751.3525027193682</v>
      </c>
      <c r="K1462" s="2">
        <v>1.4202266575188501E-2</v>
      </c>
      <c r="L1462" s="6">
        <v>1.4202266575188501E-2</v>
      </c>
      <c r="M1462" t="s">
        <v>22</v>
      </c>
      <c r="N1462">
        <f>SUMIFS(Actuals!$F:$F,Actuals!$A:$A,$A1462,Actuals!$D:$D,$D1462,Actuals!$B:$B,EDATE($B1462,-12))</f>
        <v>122707.5</v>
      </c>
      <c r="O1462">
        <f>AVERAGE(SUMIFS(Actuals!$F:$F,Actuals!$A:$A,$A1462,Actuals!$D:$D,$D1462,Actuals!$B:$B,EOMONTH(DATE(2025,$C1462-1,1),0))/SUMIFS(Actuals!$F:$F,Actuals!$A:$A,$A1462,Actuals!$D:$D,$D1462,Actuals!$B:$B,EOMONTH(DATE(2024,$C1462-1,1),0)),
 SUMIFS(Actuals!$F:$F,Actuals!$A:$A,$A1462,Actuals!$D:$D,$D1462,Actuals!$B:$B,EOMONTH(DATE(2025,$C1462-2,1),0))/SUMIFS(Actuals!$F:$F,Actuals!$A:$A,$A1462,Actuals!$D:$D,$D1462,Actuals!$B:$B,EOMONTH(DATE(2024,$C1462-2,1),0)),
 SUMIFS(Actuals!$F:$F,Actuals!$A:$A,$A1462,Actuals!$D:$D,$D1462,Actuals!$B:$B,EOMONTH(DATE(2025,$C1462-3,1),0))/SUMIFS(Actuals!$F:$F,Actuals!$A:$A,$A1462,Actuals!$D:$D,$D1462,Actuals!$B:$B,EOMONTH(DATE(2024,$C1462-3,1),0))
)</f>
        <v>1.0333602069517756</v>
      </c>
      <c r="P1462" s="29">
        <f t="shared" si="132"/>
        <v>126801.047594535</v>
      </c>
      <c r="Q1462" s="2">
        <f t="shared" si="133"/>
        <v>2.8269452982483918E-2</v>
      </c>
      <c r="R1462" s="29" t="str">
        <f t="shared" si="134"/>
        <v>1 train date (May-Aug)</v>
      </c>
      <c r="S1462" s="29">
        <f t="shared" si="135"/>
        <v>1.0018126307383399</v>
      </c>
      <c r="T1462" s="29">
        <f t="shared" si="136"/>
        <v>125293.05161759786</v>
      </c>
      <c r="U1462" s="2">
        <f t="shared" si="137"/>
        <v>1.6040640778476709E-2</v>
      </c>
    </row>
    <row r="1463" spans="1:21">
      <c r="A1463">
        <v>150</v>
      </c>
      <c r="B1463" s="1">
        <v>45869</v>
      </c>
      <c r="C1463">
        <v>7</v>
      </c>
      <c r="D1463">
        <v>9</v>
      </c>
      <c r="E1463" t="s">
        <v>7</v>
      </c>
      <c r="F1463" s="3">
        <v>124588.15283807549</v>
      </c>
      <c r="G1463" s="3">
        <v>123315</v>
      </c>
      <c r="H1463">
        <v>0</v>
      </c>
      <c r="I1463" s="3">
        <v>1273.1528380754899</v>
      </c>
      <c r="J1463" s="3">
        <v>1273.1528380754899</v>
      </c>
      <c r="K1463" s="2">
        <v>1.0324395556708299E-2</v>
      </c>
      <c r="L1463" s="6">
        <v>1.0324395556708299E-2</v>
      </c>
      <c r="M1463" t="s">
        <v>22</v>
      </c>
      <c r="N1463">
        <f>SUMIFS(Actuals!$F:$F,Actuals!$A:$A,$A1463,Actuals!$D:$D,$D1463,Actuals!$B:$B,EDATE($B1463,-12))</f>
        <v>122707.5</v>
      </c>
      <c r="O1463">
        <f>AVERAGE(SUMIFS(Actuals!$F:$F,Actuals!$A:$A,$A1463,Actuals!$D:$D,$D1463,Actuals!$B:$B,EOMONTH(DATE(2025,$C1463-1,1),0))/SUMIFS(Actuals!$F:$F,Actuals!$A:$A,$A1463,Actuals!$D:$D,$D1463,Actuals!$B:$B,EOMONTH(DATE(2024,$C1463-1,1),0)),
 SUMIFS(Actuals!$F:$F,Actuals!$A:$A,$A1463,Actuals!$D:$D,$D1463,Actuals!$B:$B,EOMONTH(DATE(2025,$C1463-2,1),0))/SUMIFS(Actuals!$F:$F,Actuals!$A:$A,$A1463,Actuals!$D:$D,$D1463,Actuals!$B:$B,EOMONTH(DATE(2024,$C1463-2,1),0)),
 SUMIFS(Actuals!$F:$F,Actuals!$A:$A,$A1463,Actuals!$D:$D,$D1463,Actuals!$B:$B,EOMONTH(DATE(2025,$C1463-3,1),0))/SUMIFS(Actuals!$F:$F,Actuals!$A:$A,$A1463,Actuals!$D:$D,$D1463,Actuals!$B:$B,EOMONTH(DATE(2024,$C1463-3,1),0))
)</f>
        <v>1.026684762050194</v>
      </c>
      <c r="P1463" s="29">
        <f t="shared" si="132"/>
        <v>125981.92043927418</v>
      </c>
      <c r="Q1463" s="2">
        <f t="shared" si="133"/>
        <v>2.1626894045932623E-2</v>
      </c>
      <c r="R1463" s="29" t="str">
        <f t="shared" si="134"/>
        <v>1 train date (May-Aug)</v>
      </c>
      <c r="S1463" s="29">
        <f t="shared" si="135"/>
        <v>1.0018126307383399</v>
      </c>
      <c r="T1463" s="29">
        <f t="shared" si="136"/>
        <v>124813.98515354277</v>
      </c>
      <c r="U1463" s="2">
        <f t="shared" si="137"/>
        <v>1.2155740611789104E-2</v>
      </c>
    </row>
    <row r="1464" spans="1:21">
      <c r="A1464">
        <v>150</v>
      </c>
      <c r="B1464" s="1">
        <v>45900</v>
      </c>
      <c r="C1464">
        <v>5</v>
      </c>
      <c r="D1464">
        <v>9</v>
      </c>
      <c r="E1464" t="s">
        <v>7</v>
      </c>
      <c r="F1464" s="3">
        <v>125657.49831000683</v>
      </c>
      <c r="G1464" s="3">
        <v>123910</v>
      </c>
      <c r="H1464">
        <v>3</v>
      </c>
      <c r="I1464" s="3">
        <v>1747.4983100068348</v>
      </c>
      <c r="J1464" s="3">
        <v>1747.4983100068348</v>
      </c>
      <c r="K1464" s="2">
        <v>1.4102964329003599E-2</v>
      </c>
      <c r="L1464" s="6">
        <v>1.4102964329003599E-2</v>
      </c>
      <c r="M1464" t="s">
        <v>22</v>
      </c>
      <c r="N1464">
        <f>SUMIFS(Actuals!$F:$F,Actuals!$A:$A,$A1464,Actuals!$D:$D,$D1464,Actuals!$B:$B,EDATE($B1464,-12))</f>
        <v>122927.5</v>
      </c>
      <c r="O1464">
        <f>AVERAGE(SUMIFS(Actuals!$F:$F,Actuals!$A:$A,$A1464,Actuals!$D:$D,$D1464,Actuals!$B:$B,EOMONTH(DATE(2025,$C1464-1,1),0))/SUMIFS(Actuals!$F:$F,Actuals!$A:$A,$A1464,Actuals!$D:$D,$D1464,Actuals!$B:$B,EOMONTH(DATE(2024,$C1464-1,1),0)),
 SUMIFS(Actuals!$F:$F,Actuals!$A:$A,$A1464,Actuals!$D:$D,$D1464,Actuals!$B:$B,EOMONTH(DATE(2025,$C1464-2,1),0))/SUMIFS(Actuals!$F:$F,Actuals!$A:$A,$A1464,Actuals!$D:$D,$D1464,Actuals!$B:$B,EOMONTH(DATE(2024,$C1464-2,1),0)),
 SUMIFS(Actuals!$F:$F,Actuals!$A:$A,$A1464,Actuals!$D:$D,$D1464,Actuals!$B:$B,EOMONTH(DATE(2025,$C1464-3,1),0))/SUMIFS(Actuals!$F:$F,Actuals!$A:$A,$A1464,Actuals!$D:$D,$D1464,Actuals!$B:$B,EOMONTH(DATE(2024,$C1464-3,1),0))
)</f>
        <v>1.0400008839277533</v>
      </c>
      <c r="P1464" s="29">
        <f t="shared" si="132"/>
        <v>127844.70865902888</v>
      </c>
      <c r="Q1464" s="2">
        <f t="shared" si="133"/>
        <v>3.1754569114913096E-2</v>
      </c>
      <c r="R1464" s="29" t="str">
        <f t="shared" si="134"/>
        <v>1 train date (May-Aug)</v>
      </c>
      <c r="S1464" s="29">
        <f t="shared" si="135"/>
        <v>1.0018126307383399</v>
      </c>
      <c r="T1464" s="29">
        <f t="shared" si="136"/>
        <v>125885.26895394645</v>
      </c>
      <c r="U1464" s="2">
        <f t="shared" si="137"/>
        <v>1.5941158533987962E-2</v>
      </c>
    </row>
    <row r="1465" spans="1:21">
      <c r="A1465">
        <v>150</v>
      </c>
      <c r="B1465" s="1">
        <v>45900</v>
      </c>
      <c r="C1465">
        <v>6</v>
      </c>
      <c r="D1465">
        <v>9</v>
      </c>
      <c r="E1465" t="s">
        <v>7</v>
      </c>
      <c r="F1465" s="3">
        <v>125893.57768954812</v>
      </c>
      <c r="G1465" s="3">
        <v>123910</v>
      </c>
      <c r="H1465">
        <v>2</v>
      </c>
      <c r="I1465" s="3">
        <v>1983.5776895481249</v>
      </c>
      <c r="J1465" s="3">
        <v>1983.5776895481249</v>
      </c>
      <c r="K1465" s="2">
        <v>1.6008213134921501E-2</v>
      </c>
      <c r="L1465" s="6">
        <v>1.6008213134921501E-2</v>
      </c>
      <c r="M1465" t="s">
        <v>22</v>
      </c>
      <c r="N1465">
        <f>SUMIFS(Actuals!$F:$F,Actuals!$A:$A,$A1465,Actuals!$D:$D,$D1465,Actuals!$B:$B,EDATE($B1465,-12))</f>
        <v>122927.5</v>
      </c>
      <c r="O1465">
        <f>AVERAGE(SUMIFS(Actuals!$F:$F,Actuals!$A:$A,$A1465,Actuals!$D:$D,$D1465,Actuals!$B:$B,EOMONTH(DATE(2025,$C1465-1,1),0))/SUMIFS(Actuals!$F:$F,Actuals!$A:$A,$A1465,Actuals!$D:$D,$D1465,Actuals!$B:$B,EOMONTH(DATE(2024,$C1465-1,1),0)),
 SUMIFS(Actuals!$F:$F,Actuals!$A:$A,$A1465,Actuals!$D:$D,$D1465,Actuals!$B:$B,EOMONTH(DATE(2025,$C1465-2,1),0))/SUMIFS(Actuals!$F:$F,Actuals!$A:$A,$A1465,Actuals!$D:$D,$D1465,Actuals!$B:$B,EOMONTH(DATE(2024,$C1465-2,1),0)),
 SUMIFS(Actuals!$F:$F,Actuals!$A:$A,$A1465,Actuals!$D:$D,$D1465,Actuals!$B:$B,EOMONTH(DATE(2025,$C1465-3,1),0))/SUMIFS(Actuals!$F:$F,Actuals!$A:$A,$A1465,Actuals!$D:$D,$D1465,Actuals!$B:$B,EOMONTH(DATE(2024,$C1465-3,1),0))
)</f>
        <v>1.0333602069517756</v>
      </c>
      <c r="P1465" s="29">
        <f t="shared" si="132"/>
        <v>127028.38684006438</v>
      </c>
      <c r="Q1465" s="2">
        <f t="shared" si="133"/>
        <v>2.5166547010446162E-2</v>
      </c>
      <c r="R1465" s="29" t="str">
        <f t="shared" si="134"/>
        <v>1 train date (May-Aug)</v>
      </c>
      <c r="S1465" s="29">
        <f t="shared" si="135"/>
        <v>1.0018126307383399</v>
      </c>
      <c r="T1465" s="29">
        <f t="shared" si="136"/>
        <v>126121.77625822778</v>
      </c>
      <c r="U1465" s="2">
        <f t="shared" si="137"/>
        <v>1.7849860852455646E-2</v>
      </c>
    </row>
    <row r="1466" spans="1:21">
      <c r="A1466">
        <v>150</v>
      </c>
      <c r="B1466" s="1">
        <v>45900</v>
      </c>
      <c r="C1466">
        <v>7</v>
      </c>
      <c r="D1466">
        <v>9</v>
      </c>
      <c r="E1466" t="s">
        <v>7</v>
      </c>
      <c r="F1466" s="3">
        <v>124681.17160425038</v>
      </c>
      <c r="G1466" s="3">
        <v>123910</v>
      </c>
      <c r="H1466">
        <v>1</v>
      </c>
      <c r="I1466" s="3">
        <v>771.1716042503831</v>
      </c>
      <c r="J1466" s="3">
        <v>771.1716042503831</v>
      </c>
      <c r="K1466" s="2">
        <v>6.2236430009715397E-3</v>
      </c>
      <c r="L1466" s="6">
        <v>6.2236430009715397E-3</v>
      </c>
      <c r="M1466" t="s">
        <v>22</v>
      </c>
      <c r="N1466">
        <f>SUMIFS(Actuals!$F:$F,Actuals!$A:$A,$A1466,Actuals!$D:$D,$D1466,Actuals!$B:$B,EDATE($B1466,-12))</f>
        <v>122927.5</v>
      </c>
      <c r="O1466">
        <f>AVERAGE(SUMIFS(Actuals!$F:$F,Actuals!$A:$A,$A1466,Actuals!$D:$D,$D1466,Actuals!$B:$B,EOMONTH(DATE(2025,$C1466-1,1),0))/SUMIFS(Actuals!$F:$F,Actuals!$A:$A,$A1466,Actuals!$D:$D,$D1466,Actuals!$B:$B,EOMONTH(DATE(2024,$C1466-1,1),0)),
 SUMIFS(Actuals!$F:$F,Actuals!$A:$A,$A1466,Actuals!$D:$D,$D1466,Actuals!$B:$B,EOMONTH(DATE(2025,$C1466-2,1),0))/SUMIFS(Actuals!$F:$F,Actuals!$A:$A,$A1466,Actuals!$D:$D,$D1466,Actuals!$B:$B,EOMONTH(DATE(2024,$C1466-2,1),0)),
 SUMIFS(Actuals!$F:$F,Actuals!$A:$A,$A1466,Actuals!$D:$D,$D1466,Actuals!$B:$B,EOMONTH(DATE(2025,$C1466-3,1),0))/SUMIFS(Actuals!$F:$F,Actuals!$A:$A,$A1466,Actuals!$D:$D,$D1466,Actuals!$B:$B,EOMONTH(DATE(2024,$C1466-3,1),0))
)</f>
        <v>1.026684762050194</v>
      </c>
      <c r="P1466" s="29">
        <f t="shared" si="132"/>
        <v>126207.79108692522</v>
      </c>
      <c r="Q1466" s="2">
        <f t="shared" si="133"/>
        <v>1.8544032660198714E-2</v>
      </c>
      <c r="R1466" s="29" t="str">
        <f t="shared" si="134"/>
        <v>1 train date (May-Aug)</v>
      </c>
      <c r="S1466" s="29">
        <f t="shared" si="135"/>
        <v>1.0018126307383399</v>
      </c>
      <c r="T1466" s="29">
        <f t="shared" si="136"/>
        <v>124907.17252839249</v>
      </c>
      <c r="U1466" s="2">
        <f t="shared" si="137"/>
        <v>8.0475549059195357E-3</v>
      </c>
    </row>
    <row r="1467" spans="1:21">
      <c r="A1467">
        <v>150</v>
      </c>
      <c r="B1467" s="1">
        <v>45900</v>
      </c>
      <c r="C1467">
        <v>8</v>
      </c>
      <c r="D1467">
        <v>9</v>
      </c>
      <c r="E1467" t="s">
        <v>7</v>
      </c>
      <c r="F1467" s="3">
        <v>124910.11333319923</v>
      </c>
      <c r="G1467" s="3">
        <v>123910</v>
      </c>
      <c r="H1467">
        <v>0</v>
      </c>
      <c r="I1467" s="3">
        <v>1000.1133331992314</v>
      </c>
      <c r="J1467" s="3">
        <v>1000.1133331992314</v>
      </c>
      <c r="K1467" s="2">
        <v>8.0712882995660692E-3</v>
      </c>
      <c r="L1467" s="6">
        <v>8.0712882995660692E-3</v>
      </c>
      <c r="M1467" t="s">
        <v>22</v>
      </c>
      <c r="N1467">
        <f>SUMIFS(Actuals!$F:$F,Actuals!$A:$A,$A1467,Actuals!$D:$D,$D1467,Actuals!$B:$B,EDATE($B1467,-12))</f>
        <v>122927.5</v>
      </c>
      <c r="O1467">
        <f>AVERAGE(SUMIFS(Actuals!$F:$F,Actuals!$A:$A,$A1467,Actuals!$D:$D,$D1467,Actuals!$B:$B,EOMONTH(DATE(2025,$C1467-1,1),0))/SUMIFS(Actuals!$F:$F,Actuals!$A:$A,$A1467,Actuals!$D:$D,$D1467,Actuals!$B:$B,EOMONTH(DATE(2024,$C1467-1,1),0)),
 SUMIFS(Actuals!$F:$F,Actuals!$A:$A,$A1467,Actuals!$D:$D,$D1467,Actuals!$B:$B,EOMONTH(DATE(2025,$C1467-2,1),0))/SUMIFS(Actuals!$F:$F,Actuals!$A:$A,$A1467,Actuals!$D:$D,$D1467,Actuals!$B:$B,EOMONTH(DATE(2024,$C1467-2,1),0)),
 SUMIFS(Actuals!$F:$F,Actuals!$A:$A,$A1467,Actuals!$D:$D,$D1467,Actuals!$B:$B,EOMONTH(DATE(2025,$C1467-3,1),0))/SUMIFS(Actuals!$F:$F,Actuals!$A:$A,$A1467,Actuals!$D:$D,$D1467,Actuals!$B:$B,EOMONTH(DATE(2024,$C1467-3,1),0))
)</f>
        <v>1.016221681614444</v>
      </c>
      <c r="P1467" s="29">
        <f t="shared" si="132"/>
        <v>124921.59076665957</v>
      </c>
      <c r="Q1467" s="2">
        <f t="shared" si="133"/>
        <v>8.1639154762293119E-3</v>
      </c>
      <c r="R1467" s="29" t="str">
        <f t="shared" si="134"/>
        <v>1 train date (May-Aug)</v>
      </c>
      <c r="S1467" s="29">
        <f t="shared" si="135"/>
        <v>1.0018126307383399</v>
      </c>
      <c r="T1467" s="29">
        <f t="shared" si="136"/>
        <v>125136.52924415651</v>
      </c>
      <c r="U1467" s="2">
        <f t="shared" si="137"/>
        <v>9.8985493031757774E-3</v>
      </c>
    </row>
    <row r="1468" spans="1:21">
      <c r="A1468">
        <v>150</v>
      </c>
      <c r="B1468" s="1">
        <v>45930</v>
      </c>
      <c r="C1468">
        <v>5</v>
      </c>
      <c r="D1468">
        <v>9</v>
      </c>
      <c r="E1468" t="s">
        <v>7</v>
      </c>
      <c r="F1468" s="3">
        <v>126234.5523051607</v>
      </c>
      <c r="G1468" s="3">
        <v>124437.5</v>
      </c>
      <c r="H1468">
        <v>4</v>
      </c>
      <c r="I1468" s="3">
        <v>1797.0523051607015</v>
      </c>
      <c r="J1468" s="3">
        <v>1797.0523051607015</v>
      </c>
      <c r="K1468" s="2">
        <v>1.44414047627178E-2</v>
      </c>
      <c r="L1468" s="6">
        <v>1.44414047627178E-2</v>
      </c>
      <c r="M1468" t="s">
        <v>22</v>
      </c>
      <c r="N1468">
        <f>SUMIFS(Actuals!$F:$F,Actuals!$A:$A,$A1468,Actuals!$D:$D,$D1468,Actuals!$B:$B,EDATE($B1468,-12))</f>
        <v>122137.5</v>
      </c>
      <c r="O1468">
        <f>AVERAGE(SUMIFS(Actuals!$F:$F,Actuals!$A:$A,$A1468,Actuals!$D:$D,$D1468,Actuals!$B:$B,EOMONTH(DATE(2025,$C1468-1,1),0))/SUMIFS(Actuals!$F:$F,Actuals!$A:$A,$A1468,Actuals!$D:$D,$D1468,Actuals!$B:$B,EOMONTH(DATE(2024,$C1468-1,1),0)),
 SUMIFS(Actuals!$F:$F,Actuals!$A:$A,$A1468,Actuals!$D:$D,$D1468,Actuals!$B:$B,EOMONTH(DATE(2025,$C1468-2,1),0))/SUMIFS(Actuals!$F:$F,Actuals!$A:$A,$A1468,Actuals!$D:$D,$D1468,Actuals!$B:$B,EOMONTH(DATE(2024,$C1468-2,1),0)),
 SUMIFS(Actuals!$F:$F,Actuals!$A:$A,$A1468,Actuals!$D:$D,$D1468,Actuals!$B:$B,EOMONTH(DATE(2025,$C1468-3,1),0))/SUMIFS(Actuals!$F:$F,Actuals!$A:$A,$A1468,Actuals!$D:$D,$D1468,Actuals!$B:$B,EOMONTH(DATE(2024,$C1468-3,1),0))
)</f>
        <v>1.0400008839277533</v>
      </c>
      <c r="P1468" s="29">
        <f t="shared" si="132"/>
        <v>127023.10796072596</v>
      </c>
      <c r="Q1468" s="2">
        <f t="shared" si="133"/>
        <v>2.0778366334312084E-2</v>
      </c>
      <c r="R1468" s="29" t="str">
        <f t="shared" si="134"/>
        <v>1 train date (May-Aug)</v>
      </c>
      <c r="S1468" s="29">
        <f t="shared" si="135"/>
        <v>1.0018126307383399</v>
      </c>
      <c r="T1468" s="29">
        <f t="shared" si="136"/>
        <v>126463.36893490961</v>
      </c>
      <c r="U1468" s="2">
        <f t="shared" si="137"/>
        <v>1.6280212435235433E-2</v>
      </c>
    </row>
    <row r="1469" spans="1:21">
      <c r="A1469">
        <v>150</v>
      </c>
      <c r="B1469" s="1">
        <v>45930</v>
      </c>
      <c r="C1469">
        <v>6</v>
      </c>
      <c r="D1469">
        <v>9</v>
      </c>
      <c r="E1469" t="s">
        <v>7</v>
      </c>
      <c r="F1469" s="3">
        <v>126183.78747542518</v>
      </c>
      <c r="G1469" s="3">
        <v>124437.5</v>
      </c>
      <c r="H1469">
        <v>3</v>
      </c>
      <c r="I1469" s="3">
        <v>1746.2874754251825</v>
      </c>
      <c r="J1469" s="3">
        <v>1746.2874754251825</v>
      </c>
      <c r="K1469" s="2">
        <v>1.4033450329885899E-2</v>
      </c>
      <c r="L1469" s="6">
        <v>1.4033450329885899E-2</v>
      </c>
      <c r="M1469" t="s">
        <v>22</v>
      </c>
      <c r="N1469">
        <f>SUMIFS(Actuals!$F:$F,Actuals!$A:$A,$A1469,Actuals!$D:$D,$D1469,Actuals!$B:$B,EDATE($B1469,-12))</f>
        <v>122137.5</v>
      </c>
      <c r="O1469">
        <f>AVERAGE(SUMIFS(Actuals!$F:$F,Actuals!$A:$A,$A1469,Actuals!$D:$D,$D1469,Actuals!$B:$B,EOMONTH(DATE(2025,$C1469-1,1),0))/SUMIFS(Actuals!$F:$F,Actuals!$A:$A,$A1469,Actuals!$D:$D,$D1469,Actuals!$B:$B,EOMONTH(DATE(2024,$C1469-1,1),0)),
 SUMIFS(Actuals!$F:$F,Actuals!$A:$A,$A1469,Actuals!$D:$D,$D1469,Actuals!$B:$B,EOMONTH(DATE(2025,$C1469-2,1),0))/SUMIFS(Actuals!$F:$F,Actuals!$A:$A,$A1469,Actuals!$D:$D,$D1469,Actuals!$B:$B,EOMONTH(DATE(2024,$C1469-2,1),0)),
 SUMIFS(Actuals!$F:$F,Actuals!$A:$A,$A1469,Actuals!$D:$D,$D1469,Actuals!$B:$B,EOMONTH(DATE(2025,$C1469-3,1),0))/SUMIFS(Actuals!$F:$F,Actuals!$A:$A,$A1469,Actuals!$D:$D,$D1469,Actuals!$B:$B,EOMONTH(DATE(2024,$C1469-3,1),0))
)</f>
        <v>1.0333602069517756</v>
      </c>
      <c r="P1469" s="29">
        <f t="shared" si="132"/>
        <v>126212.03227657248</v>
      </c>
      <c r="Q1469" s="2">
        <f t="shared" si="133"/>
        <v>1.4260430148246992E-2</v>
      </c>
      <c r="R1469" s="29" t="str">
        <f t="shared" si="134"/>
        <v>1 train date (May-Aug)</v>
      </c>
      <c r="S1469" s="29">
        <f t="shared" si="135"/>
        <v>1.0018126307383399</v>
      </c>
      <c r="T1469" s="29">
        <f t="shared" si="136"/>
        <v>126412.51208728329</v>
      </c>
      <c r="U1469" s="2">
        <f t="shared" si="137"/>
        <v>1.5871518531658801E-2</v>
      </c>
    </row>
    <row r="1470" spans="1:21">
      <c r="A1470">
        <v>150</v>
      </c>
      <c r="B1470" s="1">
        <v>45930</v>
      </c>
      <c r="C1470">
        <v>7</v>
      </c>
      <c r="D1470">
        <v>9</v>
      </c>
      <c r="E1470" t="s">
        <v>7</v>
      </c>
      <c r="F1470" s="3">
        <v>125003.94928140186</v>
      </c>
      <c r="G1470" s="3">
        <v>124437.5</v>
      </c>
      <c r="H1470">
        <v>2</v>
      </c>
      <c r="I1470" s="3">
        <v>566.44928140185948</v>
      </c>
      <c r="J1470" s="3">
        <v>566.44928140185948</v>
      </c>
      <c r="K1470" s="2">
        <v>4.5520786049370902E-3</v>
      </c>
      <c r="L1470" s="6">
        <v>4.5520786049370902E-3</v>
      </c>
      <c r="M1470" t="s">
        <v>22</v>
      </c>
      <c r="N1470">
        <f>SUMIFS(Actuals!$F:$F,Actuals!$A:$A,$A1470,Actuals!$D:$D,$D1470,Actuals!$B:$B,EDATE($B1470,-12))</f>
        <v>122137.5</v>
      </c>
      <c r="O1470">
        <f>AVERAGE(SUMIFS(Actuals!$F:$F,Actuals!$A:$A,$A1470,Actuals!$D:$D,$D1470,Actuals!$B:$B,EOMONTH(DATE(2025,$C1470-1,1),0))/SUMIFS(Actuals!$F:$F,Actuals!$A:$A,$A1470,Actuals!$D:$D,$D1470,Actuals!$B:$B,EOMONTH(DATE(2024,$C1470-1,1),0)),
 SUMIFS(Actuals!$F:$F,Actuals!$A:$A,$A1470,Actuals!$D:$D,$D1470,Actuals!$B:$B,EOMONTH(DATE(2025,$C1470-2,1),0))/SUMIFS(Actuals!$F:$F,Actuals!$A:$A,$A1470,Actuals!$D:$D,$D1470,Actuals!$B:$B,EOMONTH(DATE(2024,$C1470-2,1),0)),
 SUMIFS(Actuals!$F:$F,Actuals!$A:$A,$A1470,Actuals!$D:$D,$D1470,Actuals!$B:$B,EOMONTH(DATE(2025,$C1470-3,1),0))/SUMIFS(Actuals!$F:$F,Actuals!$A:$A,$A1470,Actuals!$D:$D,$D1470,Actuals!$B:$B,EOMONTH(DATE(2024,$C1470-3,1),0))
)</f>
        <v>1.026684762050194</v>
      </c>
      <c r="P1470" s="29">
        <f t="shared" si="132"/>
        <v>125396.71012490557</v>
      </c>
      <c r="Q1470" s="2">
        <f t="shared" si="133"/>
        <v>7.7083686582064921E-3</v>
      </c>
      <c r="R1470" s="29" t="str">
        <f t="shared" si="134"/>
        <v>1 train date (May-Aug)</v>
      </c>
      <c r="S1470" s="29">
        <f t="shared" si="135"/>
        <v>1.0018126307383399</v>
      </c>
      <c r="T1470" s="29">
        <f t="shared" si="136"/>
        <v>125230.53528228321</v>
      </c>
      <c r="U1470" s="2">
        <f t="shared" si="137"/>
        <v>6.3729605808796096E-3</v>
      </c>
    </row>
    <row r="1471" spans="1:21">
      <c r="A1471">
        <v>150</v>
      </c>
      <c r="B1471" s="1">
        <v>45930</v>
      </c>
      <c r="C1471">
        <v>8</v>
      </c>
      <c r="D1471">
        <v>9</v>
      </c>
      <c r="E1471" t="s">
        <v>7</v>
      </c>
      <c r="F1471" s="3">
        <v>124676.60592684319</v>
      </c>
      <c r="G1471" s="3">
        <v>124437.5</v>
      </c>
      <c r="H1471">
        <v>1</v>
      </c>
      <c r="I1471" s="3">
        <v>239.10592684318544</v>
      </c>
      <c r="J1471" s="3">
        <v>239.10592684318544</v>
      </c>
      <c r="K1471" s="2">
        <v>1.92149413836814E-3</v>
      </c>
      <c r="L1471" s="6">
        <v>1.92149413836814E-3</v>
      </c>
      <c r="M1471" t="s">
        <v>22</v>
      </c>
      <c r="N1471">
        <f>SUMIFS(Actuals!$F:$F,Actuals!$A:$A,$A1471,Actuals!$D:$D,$D1471,Actuals!$B:$B,EDATE($B1471,-12))</f>
        <v>122137.5</v>
      </c>
      <c r="O1471">
        <f>AVERAGE(SUMIFS(Actuals!$F:$F,Actuals!$A:$A,$A1471,Actuals!$D:$D,$D1471,Actuals!$B:$B,EOMONTH(DATE(2025,$C1471-1,1),0))/SUMIFS(Actuals!$F:$F,Actuals!$A:$A,$A1471,Actuals!$D:$D,$D1471,Actuals!$B:$B,EOMONTH(DATE(2024,$C1471-1,1),0)),
 SUMIFS(Actuals!$F:$F,Actuals!$A:$A,$A1471,Actuals!$D:$D,$D1471,Actuals!$B:$B,EOMONTH(DATE(2025,$C1471-2,1),0))/SUMIFS(Actuals!$F:$F,Actuals!$A:$A,$A1471,Actuals!$D:$D,$D1471,Actuals!$B:$B,EOMONTH(DATE(2024,$C1471-2,1),0)),
 SUMIFS(Actuals!$F:$F,Actuals!$A:$A,$A1471,Actuals!$D:$D,$D1471,Actuals!$B:$B,EOMONTH(DATE(2025,$C1471-3,1),0))/SUMIFS(Actuals!$F:$F,Actuals!$A:$A,$A1471,Actuals!$D:$D,$D1471,Actuals!$B:$B,EOMONTH(DATE(2024,$C1471-3,1),0))
)</f>
        <v>1.016221681614444</v>
      </c>
      <c r="P1471" s="29">
        <f t="shared" si="132"/>
        <v>124118.77563818416</v>
      </c>
      <c r="Q1471" s="2">
        <f t="shared" si="133"/>
        <v>2.5613208382990584E-3</v>
      </c>
      <c r="R1471" s="29" t="str">
        <f t="shared" si="134"/>
        <v>1 train date (May-Aug)</v>
      </c>
      <c r="S1471" s="29">
        <f t="shared" si="135"/>
        <v>1.0018126307383399</v>
      </c>
      <c r="T1471" s="29">
        <f t="shared" si="136"/>
        <v>124902.59857509808</v>
      </c>
      <c r="U1471" s="2">
        <f t="shared" si="137"/>
        <v>3.7376078360468207E-3</v>
      </c>
    </row>
    <row r="1472" spans="1:21">
      <c r="A1472">
        <v>150</v>
      </c>
      <c r="B1472" s="1">
        <v>45930</v>
      </c>
      <c r="C1472">
        <v>9</v>
      </c>
      <c r="D1472">
        <v>9</v>
      </c>
      <c r="E1472" t="s">
        <v>7</v>
      </c>
      <c r="F1472" s="3">
        <v>124428.40783072077</v>
      </c>
      <c r="G1472" s="3">
        <v>124437.5</v>
      </c>
      <c r="H1472">
        <v>0</v>
      </c>
      <c r="I1472" s="3">
        <v>-9.0921692792326212</v>
      </c>
      <c r="J1472" s="3">
        <v>9.0921692792326212</v>
      </c>
      <c r="K1472" s="2">
        <v>7.3066151917489705E-5</v>
      </c>
      <c r="L1472" s="6">
        <v>-7.3066151917489705E-5</v>
      </c>
      <c r="M1472" t="s">
        <v>22</v>
      </c>
      <c r="N1472">
        <f>SUMIFS(Actuals!$F:$F,Actuals!$A:$A,$A1472,Actuals!$D:$D,$D1472,Actuals!$B:$B,EDATE($B1472,-12))</f>
        <v>122137.5</v>
      </c>
      <c r="O1472">
        <f>AVERAGE(SUMIFS(Actuals!$F:$F,Actuals!$A:$A,$A1472,Actuals!$D:$D,$D1472,Actuals!$B:$B,EOMONTH(DATE(2025,$C1472-1,1),0))/SUMIFS(Actuals!$F:$F,Actuals!$A:$A,$A1472,Actuals!$D:$D,$D1472,Actuals!$B:$B,EOMONTH(DATE(2024,$C1472-1,1),0)),
 SUMIFS(Actuals!$F:$F,Actuals!$A:$A,$A1472,Actuals!$D:$D,$D1472,Actuals!$B:$B,EOMONTH(DATE(2025,$C1472-2,1),0))/SUMIFS(Actuals!$F:$F,Actuals!$A:$A,$A1472,Actuals!$D:$D,$D1472,Actuals!$B:$B,EOMONTH(DATE(2024,$C1472-2,1),0)),
 SUMIFS(Actuals!$F:$F,Actuals!$A:$A,$A1472,Actuals!$D:$D,$D1472,Actuals!$B:$B,EOMONTH(DATE(2025,$C1472-3,1),0))/SUMIFS(Actuals!$F:$F,Actuals!$A:$A,$A1472,Actuals!$D:$D,$D1472,Actuals!$B:$B,EOMONTH(DATE(2024,$C1472-3,1),0))
)</f>
        <v>1.0109271675223326</v>
      </c>
      <c r="P1472" s="29">
        <f t="shared" si="132"/>
        <v>123472.1169232589</v>
      </c>
      <c r="Q1472" s="2">
        <f t="shared" si="133"/>
        <v>7.7579755036954147E-3</v>
      </c>
      <c r="R1472" s="29" t="str">
        <f t="shared" si="134"/>
        <v>2 Test data (Sep-Nov)</v>
      </c>
      <c r="S1472" s="29">
        <f t="shared" si="135"/>
        <v>1.0018126307383399</v>
      </c>
      <c r="T1472" s="29">
        <f t="shared" si="136"/>
        <v>124653.95058747743</v>
      </c>
      <c r="U1472" s="2">
        <f t="shared" si="137"/>
        <v>1.7394321444695782E-3</v>
      </c>
    </row>
    <row r="1473" spans="1:21">
      <c r="A1473">
        <v>150</v>
      </c>
      <c r="B1473" s="1">
        <v>45961</v>
      </c>
      <c r="C1473">
        <v>5</v>
      </c>
      <c r="D1473">
        <v>9</v>
      </c>
      <c r="E1473" t="s">
        <v>7</v>
      </c>
      <c r="F1473" s="3">
        <v>126193.61570420807</v>
      </c>
      <c r="G1473" s="3">
        <v>125062.5</v>
      </c>
      <c r="H1473">
        <v>5</v>
      </c>
      <c r="I1473" s="3">
        <v>1131.115704208074</v>
      </c>
      <c r="J1473" s="3">
        <v>1131.115704208074</v>
      </c>
      <c r="K1473" s="2">
        <v>9.0444034319486204E-3</v>
      </c>
      <c r="L1473" s="6">
        <v>9.0444034319486204E-3</v>
      </c>
      <c r="M1473" t="s">
        <v>22</v>
      </c>
      <c r="N1473">
        <f>SUMIFS(Actuals!$F:$F,Actuals!$A:$A,$A1473,Actuals!$D:$D,$D1473,Actuals!$B:$B,EDATE($B1473,-12))</f>
        <v>122222.5</v>
      </c>
      <c r="O1473">
        <f>AVERAGE(SUMIFS(Actuals!$F:$F,Actuals!$A:$A,$A1473,Actuals!$D:$D,$D1473,Actuals!$B:$B,EOMONTH(DATE(2025,$C1473-1,1),0))/SUMIFS(Actuals!$F:$F,Actuals!$A:$A,$A1473,Actuals!$D:$D,$D1473,Actuals!$B:$B,EOMONTH(DATE(2024,$C1473-1,1),0)),
 SUMIFS(Actuals!$F:$F,Actuals!$A:$A,$A1473,Actuals!$D:$D,$D1473,Actuals!$B:$B,EOMONTH(DATE(2025,$C1473-2,1),0))/SUMIFS(Actuals!$F:$F,Actuals!$A:$A,$A1473,Actuals!$D:$D,$D1473,Actuals!$B:$B,EOMONTH(DATE(2024,$C1473-2,1),0)),
 SUMIFS(Actuals!$F:$F,Actuals!$A:$A,$A1473,Actuals!$D:$D,$D1473,Actuals!$B:$B,EOMONTH(DATE(2025,$C1473-3,1),0))/SUMIFS(Actuals!$F:$F,Actuals!$A:$A,$A1473,Actuals!$D:$D,$D1473,Actuals!$B:$B,EOMONTH(DATE(2024,$C1473-3,1),0))
)</f>
        <v>1.0400008839277533</v>
      </c>
      <c r="P1473" s="29">
        <f t="shared" si="132"/>
        <v>127111.50803585982</v>
      </c>
      <c r="Q1473" s="2">
        <f t="shared" si="133"/>
        <v>1.6383872350703214E-2</v>
      </c>
      <c r="R1473" s="29" t="str">
        <f t="shared" si="134"/>
        <v>1 train date (May-Aug)</v>
      </c>
      <c r="S1473" s="29">
        <f t="shared" si="135"/>
        <v>1.0018126307383399</v>
      </c>
      <c r="T1473" s="29">
        <f t="shared" si="136"/>
        <v>126422.35813101578</v>
      </c>
      <c r="U1473" s="2">
        <f t="shared" si="137"/>
        <v>1.0873428333959222E-2</v>
      </c>
    </row>
    <row r="1474" spans="1:21">
      <c r="A1474">
        <v>150</v>
      </c>
      <c r="B1474" s="1">
        <v>45961</v>
      </c>
      <c r="C1474">
        <v>6</v>
      </c>
      <c r="D1474">
        <v>9</v>
      </c>
      <c r="E1474" t="s">
        <v>7</v>
      </c>
      <c r="F1474" s="3">
        <v>126800.06197198425</v>
      </c>
      <c r="G1474" s="3">
        <v>125062.5</v>
      </c>
      <c r="H1474">
        <v>4</v>
      </c>
      <c r="I1474" s="3">
        <v>1737.5619719842507</v>
      </c>
      <c r="J1474" s="3">
        <v>1737.5619719842507</v>
      </c>
      <c r="K1474" s="2">
        <v>1.3893549001373301E-2</v>
      </c>
      <c r="L1474" s="6">
        <v>1.3893549001373301E-2</v>
      </c>
      <c r="M1474" t="s">
        <v>22</v>
      </c>
      <c r="N1474">
        <f>SUMIFS(Actuals!$F:$F,Actuals!$A:$A,$A1474,Actuals!$D:$D,$D1474,Actuals!$B:$B,EDATE($B1474,-12))</f>
        <v>122222.5</v>
      </c>
      <c r="O1474">
        <f>AVERAGE(SUMIFS(Actuals!$F:$F,Actuals!$A:$A,$A1474,Actuals!$D:$D,$D1474,Actuals!$B:$B,EOMONTH(DATE(2025,$C1474-1,1),0))/SUMIFS(Actuals!$F:$F,Actuals!$A:$A,$A1474,Actuals!$D:$D,$D1474,Actuals!$B:$B,EOMONTH(DATE(2024,$C1474-1,1),0)),
 SUMIFS(Actuals!$F:$F,Actuals!$A:$A,$A1474,Actuals!$D:$D,$D1474,Actuals!$B:$B,EOMONTH(DATE(2025,$C1474-2,1),0))/SUMIFS(Actuals!$F:$F,Actuals!$A:$A,$A1474,Actuals!$D:$D,$D1474,Actuals!$B:$B,EOMONTH(DATE(2024,$C1474-2,1),0)),
 SUMIFS(Actuals!$F:$F,Actuals!$A:$A,$A1474,Actuals!$D:$D,$D1474,Actuals!$B:$B,EOMONTH(DATE(2025,$C1474-3,1),0))/SUMIFS(Actuals!$F:$F,Actuals!$A:$A,$A1474,Actuals!$D:$D,$D1474,Actuals!$B:$B,EOMONTH(DATE(2024,$C1474-3,1),0))
)</f>
        <v>1.0333602069517756</v>
      </c>
      <c r="P1474" s="29">
        <f t="shared" ref="P1474:P1537" si="138">N1474*O1474</f>
        <v>126299.86789416338</v>
      </c>
      <c r="Q1474" s="2">
        <f t="shared" ref="Q1474:Q1537" si="139">IFERROR(ABS(P1474-G1474)/ABS(G1474),"")</f>
        <v>9.8939961552294599E-3</v>
      </c>
      <c r="R1474" s="29" t="str">
        <f t="shared" ref="R1474:R1537" si="140">IF(C1474&lt;=8,"1 train date (May-Aug)","2 Test data (Sep-Nov)")</f>
        <v>1 train date (May-Aug)</v>
      </c>
      <c r="S1474" s="29">
        <f t="shared" ref="S1474:S1537" si="141">1/(1+AVERAGEIFS($L:$L,$A:$A,$A1474,$R:$R,"1 train date (May-Aug)"))</f>
        <v>1.0018126307383399</v>
      </c>
      <c r="T1474" s="29">
        <f t="shared" ref="T1474:T1537" si="142">F1474*S1474</f>
        <v>127029.90366193808</v>
      </c>
      <c r="U1474" s="2">
        <f t="shared" ref="U1474:U1537" si="143">IFERROR(ABS(T1474-G1474)/ABS(G1474),"")</f>
        <v>1.5731363613697778E-2</v>
      </c>
    </row>
    <row r="1475" spans="1:21">
      <c r="A1475">
        <v>150</v>
      </c>
      <c r="B1475" s="1">
        <v>45961</v>
      </c>
      <c r="C1475">
        <v>7</v>
      </c>
      <c r="D1475">
        <v>9</v>
      </c>
      <c r="E1475" t="s">
        <v>7</v>
      </c>
      <c r="F1475" s="3">
        <v>125786.66093011103</v>
      </c>
      <c r="G1475" s="3">
        <v>125062.5</v>
      </c>
      <c r="H1475">
        <v>3</v>
      </c>
      <c r="I1475" s="3">
        <v>724.1609301110293</v>
      </c>
      <c r="J1475" s="3">
        <v>724.1609301110293</v>
      </c>
      <c r="K1475" s="2">
        <v>5.7903922447658501E-3</v>
      </c>
      <c r="L1475" s="6">
        <v>5.7903922447658501E-3</v>
      </c>
      <c r="M1475" t="s">
        <v>22</v>
      </c>
      <c r="N1475">
        <f>SUMIFS(Actuals!$F:$F,Actuals!$A:$A,$A1475,Actuals!$D:$D,$D1475,Actuals!$B:$B,EDATE($B1475,-12))</f>
        <v>122222.5</v>
      </c>
      <c r="O1475">
        <f>AVERAGE(SUMIFS(Actuals!$F:$F,Actuals!$A:$A,$A1475,Actuals!$D:$D,$D1475,Actuals!$B:$B,EOMONTH(DATE(2025,$C1475-1,1),0))/SUMIFS(Actuals!$F:$F,Actuals!$A:$A,$A1475,Actuals!$D:$D,$D1475,Actuals!$B:$B,EOMONTH(DATE(2024,$C1475-1,1),0)),
 SUMIFS(Actuals!$F:$F,Actuals!$A:$A,$A1475,Actuals!$D:$D,$D1475,Actuals!$B:$B,EOMONTH(DATE(2025,$C1475-2,1),0))/SUMIFS(Actuals!$F:$F,Actuals!$A:$A,$A1475,Actuals!$D:$D,$D1475,Actuals!$B:$B,EOMONTH(DATE(2024,$C1475-2,1),0)),
 SUMIFS(Actuals!$F:$F,Actuals!$A:$A,$A1475,Actuals!$D:$D,$D1475,Actuals!$B:$B,EOMONTH(DATE(2025,$C1475-3,1),0))/SUMIFS(Actuals!$F:$F,Actuals!$A:$A,$A1475,Actuals!$D:$D,$D1475,Actuals!$B:$B,EOMONTH(DATE(2024,$C1475-3,1),0))
)</f>
        <v>1.026684762050194</v>
      </c>
      <c r="P1475" s="29">
        <f t="shared" si="138"/>
        <v>125483.97832967984</v>
      </c>
      <c r="Q1475" s="2">
        <f t="shared" si="139"/>
        <v>3.3701415666554037E-3</v>
      </c>
      <c r="R1475" s="29" t="str">
        <f t="shared" si="140"/>
        <v>1 train date (May-Aug)</v>
      </c>
      <c r="S1475" s="29">
        <f t="shared" si="141"/>
        <v>1.0018126307383399</v>
      </c>
      <c r="T1475" s="29">
        <f t="shared" si="142"/>
        <v>126014.66569818609</v>
      </c>
      <c r="U1475" s="2">
        <f t="shared" si="143"/>
        <v>7.6135188260756581E-3</v>
      </c>
    </row>
    <row r="1476" spans="1:21">
      <c r="A1476">
        <v>150</v>
      </c>
      <c r="B1476" s="1">
        <v>45961</v>
      </c>
      <c r="C1476">
        <v>8</v>
      </c>
      <c r="D1476">
        <v>9</v>
      </c>
      <c r="E1476" t="s">
        <v>7</v>
      </c>
      <c r="F1476" s="3">
        <v>124552.87757474705</v>
      </c>
      <c r="G1476" s="3">
        <v>125062.5</v>
      </c>
      <c r="H1476">
        <v>2</v>
      </c>
      <c r="I1476" s="3">
        <v>-509.62242525295005</v>
      </c>
      <c r="J1476" s="3">
        <v>509.62242525295005</v>
      </c>
      <c r="K1476" s="2">
        <v>4.0749419310580704E-3</v>
      </c>
      <c r="L1476" s="6">
        <v>-4.0749419310580704E-3</v>
      </c>
      <c r="M1476" t="s">
        <v>22</v>
      </c>
      <c r="N1476">
        <f>SUMIFS(Actuals!$F:$F,Actuals!$A:$A,$A1476,Actuals!$D:$D,$D1476,Actuals!$B:$B,EDATE($B1476,-12))</f>
        <v>122222.5</v>
      </c>
      <c r="O1476">
        <f>AVERAGE(SUMIFS(Actuals!$F:$F,Actuals!$A:$A,$A1476,Actuals!$D:$D,$D1476,Actuals!$B:$B,EOMONTH(DATE(2025,$C1476-1,1),0))/SUMIFS(Actuals!$F:$F,Actuals!$A:$A,$A1476,Actuals!$D:$D,$D1476,Actuals!$B:$B,EOMONTH(DATE(2024,$C1476-1,1),0)),
 SUMIFS(Actuals!$F:$F,Actuals!$A:$A,$A1476,Actuals!$D:$D,$D1476,Actuals!$B:$B,EOMONTH(DATE(2025,$C1476-2,1),0))/SUMIFS(Actuals!$F:$F,Actuals!$A:$A,$A1476,Actuals!$D:$D,$D1476,Actuals!$B:$B,EOMONTH(DATE(2024,$C1476-2,1),0)),
 SUMIFS(Actuals!$F:$F,Actuals!$A:$A,$A1476,Actuals!$D:$D,$D1476,Actuals!$B:$B,EOMONTH(DATE(2025,$C1476-3,1),0))/SUMIFS(Actuals!$F:$F,Actuals!$A:$A,$A1476,Actuals!$D:$D,$D1476,Actuals!$B:$B,EOMONTH(DATE(2024,$C1476-3,1),0))
)</f>
        <v>1.016221681614444</v>
      </c>
      <c r="P1476" s="29">
        <f t="shared" si="138"/>
        <v>124205.15448112138</v>
      </c>
      <c r="Q1476" s="2">
        <f t="shared" si="139"/>
        <v>6.8553364827875461E-3</v>
      </c>
      <c r="R1476" s="29" t="str">
        <f t="shared" si="140"/>
        <v>1 train date (May-Aug)</v>
      </c>
      <c r="S1476" s="29">
        <f t="shared" si="141"/>
        <v>1.0018126307383399</v>
      </c>
      <c r="T1476" s="29">
        <f t="shared" si="142"/>
        <v>124778.64594918773</v>
      </c>
      <c r="U1476" s="2">
        <f t="shared" si="143"/>
        <v>2.2696975577192829E-3</v>
      </c>
    </row>
    <row r="1477" spans="1:21">
      <c r="A1477">
        <v>150</v>
      </c>
      <c r="B1477" s="1">
        <v>45961</v>
      </c>
      <c r="C1477">
        <v>9</v>
      </c>
      <c r="D1477">
        <v>9</v>
      </c>
      <c r="E1477" t="s">
        <v>7</v>
      </c>
      <c r="F1477" s="3">
        <v>124299.63980667903</v>
      </c>
      <c r="G1477" s="3">
        <v>125062.5</v>
      </c>
      <c r="H1477">
        <v>1</v>
      </c>
      <c r="I1477" s="3">
        <v>-762.86019332097203</v>
      </c>
      <c r="J1477" s="3">
        <v>762.86019332097203</v>
      </c>
      <c r="K1477" s="2">
        <v>6.0998316307524E-3</v>
      </c>
      <c r="L1477" s="6">
        <v>-6.0998316307524E-3</v>
      </c>
      <c r="M1477" t="s">
        <v>22</v>
      </c>
      <c r="N1477">
        <f>SUMIFS(Actuals!$F:$F,Actuals!$A:$A,$A1477,Actuals!$D:$D,$D1477,Actuals!$B:$B,EDATE($B1477,-12))</f>
        <v>122222.5</v>
      </c>
      <c r="O1477">
        <f>AVERAGE(SUMIFS(Actuals!$F:$F,Actuals!$A:$A,$A1477,Actuals!$D:$D,$D1477,Actuals!$B:$B,EOMONTH(DATE(2025,$C1477-1,1),0))/SUMIFS(Actuals!$F:$F,Actuals!$A:$A,$A1477,Actuals!$D:$D,$D1477,Actuals!$B:$B,EOMONTH(DATE(2024,$C1477-1,1),0)),
 SUMIFS(Actuals!$F:$F,Actuals!$A:$A,$A1477,Actuals!$D:$D,$D1477,Actuals!$B:$B,EOMONTH(DATE(2025,$C1477-2,1),0))/SUMIFS(Actuals!$F:$F,Actuals!$A:$A,$A1477,Actuals!$D:$D,$D1477,Actuals!$B:$B,EOMONTH(DATE(2024,$C1477-2,1),0)),
 SUMIFS(Actuals!$F:$F,Actuals!$A:$A,$A1477,Actuals!$D:$D,$D1477,Actuals!$B:$B,EOMONTH(DATE(2025,$C1477-3,1),0))/SUMIFS(Actuals!$F:$F,Actuals!$A:$A,$A1477,Actuals!$D:$D,$D1477,Actuals!$B:$B,EOMONTH(DATE(2024,$C1477-3,1),0))
)</f>
        <v>1.0109271675223326</v>
      </c>
      <c r="P1477" s="29">
        <f t="shared" si="138"/>
        <v>123558.0457324983</v>
      </c>
      <c r="Q1477" s="2">
        <f t="shared" si="139"/>
        <v>1.2029619330348426E-2</v>
      </c>
      <c r="R1477" s="29" t="str">
        <f t="shared" si="140"/>
        <v>2 Test data (Sep-Nov)</v>
      </c>
      <c r="S1477" s="29">
        <f t="shared" si="141"/>
        <v>1.0018126307383399</v>
      </c>
      <c r="T1477" s="29">
        <f t="shared" si="142"/>
        <v>124524.94915455719</v>
      </c>
      <c r="U1477" s="2">
        <f t="shared" si="143"/>
        <v>4.2982576347250813E-3</v>
      </c>
    </row>
    <row r="1478" spans="1:21">
      <c r="A1478">
        <v>150</v>
      </c>
      <c r="B1478" s="1">
        <v>45961</v>
      </c>
      <c r="C1478">
        <v>10</v>
      </c>
      <c r="D1478">
        <v>9</v>
      </c>
      <c r="E1478" t="s">
        <v>7</v>
      </c>
      <c r="F1478" s="3">
        <v>124725</v>
      </c>
      <c r="G1478" s="3">
        <v>125062.5</v>
      </c>
      <c r="H1478">
        <v>0</v>
      </c>
      <c r="I1478" s="3">
        <v>-337.5</v>
      </c>
      <c r="J1478" s="3">
        <v>337.5</v>
      </c>
      <c r="K1478" s="2">
        <v>2.6986506746626698E-3</v>
      </c>
      <c r="L1478" s="6">
        <v>-2.6986506746626698E-3</v>
      </c>
      <c r="M1478" t="s">
        <v>22</v>
      </c>
      <c r="N1478">
        <f>SUMIFS(Actuals!$F:$F,Actuals!$A:$A,$A1478,Actuals!$D:$D,$D1478,Actuals!$B:$B,EDATE($B1478,-12))</f>
        <v>122222.5</v>
      </c>
      <c r="O1478">
        <f>AVERAGE(SUMIFS(Actuals!$F:$F,Actuals!$A:$A,$A1478,Actuals!$D:$D,$D1478,Actuals!$B:$B,EOMONTH(DATE(2025,$C1478-1,1),0))/SUMIFS(Actuals!$F:$F,Actuals!$A:$A,$A1478,Actuals!$D:$D,$D1478,Actuals!$B:$B,EOMONTH(DATE(2024,$C1478-1,1),0)),
 SUMIFS(Actuals!$F:$F,Actuals!$A:$A,$A1478,Actuals!$D:$D,$D1478,Actuals!$B:$B,EOMONTH(DATE(2025,$C1478-2,1),0))/SUMIFS(Actuals!$F:$F,Actuals!$A:$A,$A1478,Actuals!$D:$D,$D1478,Actuals!$B:$B,EOMONTH(DATE(2024,$C1478-2,1),0)),
 SUMIFS(Actuals!$F:$F,Actuals!$A:$A,$A1478,Actuals!$D:$D,$D1478,Actuals!$B:$B,EOMONTH(DATE(2025,$C1478-3,1),0))/SUMIFS(Actuals!$F:$F,Actuals!$A:$A,$A1478,Actuals!$D:$D,$D1478,Actuals!$B:$B,EOMONTH(DATE(2024,$C1478-3,1),0))
)</f>
        <v>1.0105915162768186</v>
      </c>
      <c r="P1478" s="29">
        <f t="shared" si="138"/>
        <v>123517.02159814347</v>
      </c>
      <c r="Q1478" s="2">
        <f t="shared" si="139"/>
        <v>1.2357648390656881E-2</v>
      </c>
      <c r="R1478" s="29" t="str">
        <f t="shared" si="140"/>
        <v>2 Test data (Sep-Nov)</v>
      </c>
      <c r="S1478" s="29">
        <f t="shared" si="141"/>
        <v>1.0018126307383399</v>
      </c>
      <c r="T1478" s="29">
        <f t="shared" si="142"/>
        <v>124951.08036883945</v>
      </c>
      <c r="U1478" s="2">
        <f t="shared" si="143"/>
        <v>8.9091159348764258E-4</v>
      </c>
    </row>
    <row r="1479" spans="1:21">
      <c r="A1479">
        <v>150</v>
      </c>
      <c r="B1479" s="1">
        <v>45991</v>
      </c>
      <c r="C1479">
        <v>5</v>
      </c>
      <c r="D1479">
        <v>9</v>
      </c>
      <c r="E1479" t="s">
        <v>7</v>
      </c>
      <c r="F1479" s="3">
        <v>126491.53455122805</v>
      </c>
      <c r="G1479" s="3">
        <v>125487.5</v>
      </c>
      <c r="H1479">
        <v>6</v>
      </c>
      <c r="I1479" s="3">
        <v>1004.0345512280473</v>
      </c>
      <c r="J1479" s="3">
        <v>1004.0345512280473</v>
      </c>
      <c r="K1479" s="2">
        <v>8.0010722281346498E-3</v>
      </c>
      <c r="L1479" s="6">
        <v>8.0010722281346498E-3</v>
      </c>
      <c r="M1479" t="s">
        <v>22</v>
      </c>
      <c r="N1479">
        <f>SUMIFS(Actuals!$F:$F,Actuals!$A:$A,$A1479,Actuals!$D:$D,$D1479,Actuals!$B:$B,EDATE($B1479,-12))</f>
        <v>122740</v>
      </c>
      <c r="O1479">
        <f>AVERAGE(SUMIFS(Actuals!$F:$F,Actuals!$A:$A,$A1479,Actuals!$D:$D,$D1479,Actuals!$B:$B,EOMONTH(DATE(2025,$C1479-1,1),0))/SUMIFS(Actuals!$F:$F,Actuals!$A:$A,$A1479,Actuals!$D:$D,$D1479,Actuals!$B:$B,EOMONTH(DATE(2024,$C1479-1,1),0)),
 SUMIFS(Actuals!$F:$F,Actuals!$A:$A,$A1479,Actuals!$D:$D,$D1479,Actuals!$B:$B,EOMONTH(DATE(2025,$C1479-2,1),0))/SUMIFS(Actuals!$F:$F,Actuals!$A:$A,$A1479,Actuals!$D:$D,$D1479,Actuals!$B:$B,EOMONTH(DATE(2024,$C1479-2,1),0)),
 SUMIFS(Actuals!$F:$F,Actuals!$A:$A,$A1479,Actuals!$D:$D,$D1479,Actuals!$B:$B,EOMONTH(DATE(2025,$C1479-3,1),0))/SUMIFS(Actuals!$F:$F,Actuals!$A:$A,$A1479,Actuals!$D:$D,$D1479,Actuals!$B:$B,EOMONTH(DATE(2024,$C1479-3,1),0))
)</f>
        <v>1.0400008839277533</v>
      </c>
      <c r="P1479" s="29">
        <f t="shared" si="138"/>
        <v>127649.70849329243</v>
      </c>
      <c r="Q1479" s="2">
        <f t="shared" si="139"/>
        <v>1.7230469116784011E-2</v>
      </c>
      <c r="R1479" s="29" t="str">
        <f t="shared" si="140"/>
        <v>1 train date (May-Aug)</v>
      </c>
      <c r="S1479" s="29">
        <f t="shared" si="141"/>
        <v>1.0018126307383399</v>
      </c>
      <c r="T1479" s="29">
        <f t="shared" si="142"/>
        <v>126720.81699489539</v>
      </c>
      <c r="U1479" s="2">
        <f t="shared" si="143"/>
        <v>9.8282059559349523E-3</v>
      </c>
    </row>
    <row r="1480" spans="1:21">
      <c r="A1480">
        <v>150</v>
      </c>
      <c r="B1480" s="1">
        <v>45991</v>
      </c>
      <c r="C1480">
        <v>6</v>
      </c>
      <c r="D1480">
        <v>9</v>
      </c>
      <c r="E1480" t="s">
        <v>7</v>
      </c>
      <c r="F1480" s="3">
        <v>126936.67622330363</v>
      </c>
      <c r="G1480" s="3">
        <v>125487.5</v>
      </c>
      <c r="H1480">
        <v>5</v>
      </c>
      <c r="I1480" s="3">
        <v>1449.1762233036279</v>
      </c>
      <c r="J1480" s="3">
        <v>1449.1762233036279</v>
      </c>
      <c r="K1480" s="2">
        <v>1.1548371138987001E-2</v>
      </c>
      <c r="L1480" s="6">
        <v>1.1548371138987001E-2</v>
      </c>
      <c r="M1480" t="s">
        <v>22</v>
      </c>
      <c r="N1480">
        <f>SUMIFS(Actuals!$F:$F,Actuals!$A:$A,$A1480,Actuals!$D:$D,$D1480,Actuals!$B:$B,EDATE($B1480,-12))</f>
        <v>122740</v>
      </c>
      <c r="O1480">
        <f>AVERAGE(SUMIFS(Actuals!$F:$F,Actuals!$A:$A,$A1480,Actuals!$D:$D,$D1480,Actuals!$B:$B,EOMONTH(DATE(2025,$C1480-1,1),0))/SUMIFS(Actuals!$F:$F,Actuals!$A:$A,$A1480,Actuals!$D:$D,$D1480,Actuals!$B:$B,EOMONTH(DATE(2024,$C1480-1,1),0)),
 SUMIFS(Actuals!$F:$F,Actuals!$A:$A,$A1480,Actuals!$D:$D,$D1480,Actuals!$B:$B,EOMONTH(DATE(2025,$C1480-2,1),0))/SUMIFS(Actuals!$F:$F,Actuals!$A:$A,$A1480,Actuals!$D:$D,$D1480,Actuals!$B:$B,EOMONTH(DATE(2024,$C1480-2,1),0)),
 SUMIFS(Actuals!$F:$F,Actuals!$A:$A,$A1480,Actuals!$D:$D,$D1480,Actuals!$B:$B,EOMONTH(DATE(2025,$C1480-3,1),0))/SUMIFS(Actuals!$F:$F,Actuals!$A:$A,$A1480,Actuals!$D:$D,$D1480,Actuals!$B:$B,EOMONTH(DATE(2024,$C1480-3,1),0))
)</f>
        <v>1.0333602069517756</v>
      </c>
      <c r="P1480" s="29">
        <f t="shared" si="138"/>
        <v>126834.63180126093</v>
      </c>
      <c r="Q1480" s="2">
        <f t="shared" si="139"/>
        <v>1.0735187180085079E-2</v>
      </c>
      <c r="R1480" s="29" t="str">
        <f t="shared" si="140"/>
        <v>1 train date (May-Aug)</v>
      </c>
      <c r="S1480" s="29">
        <f t="shared" si="141"/>
        <v>1.0018126307383399</v>
      </c>
      <c r="T1480" s="29">
        <f t="shared" si="142"/>
        <v>127166.76554444869</v>
      </c>
      <c r="U1480" s="2">
        <f t="shared" si="143"/>
        <v>1.3381934809831164E-2</v>
      </c>
    </row>
    <row r="1481" spans="1:21">
      <c r="A1481">
        <v>150</v>
      </c>
      <c r="B1481" s="1">
        <v>45991</v>
      </c>
      <c r="C1481">
        <v>7</v>
      </c>
      <c r="D1481">
        <v>9</v>
      </c>
      <c r="E1481" t="s">
        <v>7</v>
      </c>
      <c r="F1481" s="3">
        <v>126564.3400834963</v>
      </c>
      <c r="G1481" s="3">
        <v>125487.5</v>
      </c>
      <c r="H1481">
        <v>4</v>
      </c>
      <c r="I1481" s="3">
        <v>1076.8400834962958</v>
      </c>
      <c r="J1481" s="3">
        <v>1076.8400834962958</v>
      </c>
      <c r="K1481" s="2">
        <v>8.5812537782352493E-3</v>
      </c>
      <c r="L1481" s="6">
        <v>8.5812537782352493E-3</v>
      </c>
      <c r="M1481" t="s">
        <v>22</v>
      </c>
      <c r="N1481">
        <f>SUMIFS(Actuals!$F:$F,Actuals!$A:$A,$A1481,Actuals!$D:$D,$D1481,Actuals!$B:$B,EDATE($B1481,-12))</f>
        <v>122740</v>
      </c>
      <c r="O1481">
        <f>AVERAGE(SUMIFS(Actuals!$F:$F,Actuals!$A:$A,$A1481,Actuals!$D:$D,$D1481,Actuals!$B:$B,EOMONTH(DATE(2025,$C1481-1,1),0))/SUMIFS(Actuals!$F:$F,Actuals!$A:$A,$A1481,Actuals!$D:$D,$D1481,Actuals!$B:$B,EOMONTH(DATE(2024,$C1481-1,1),0)),
 SUMIFS(Actuals!$F:$F,Actuals!$A:$A,$A1481,Actuals!$D:$D,$D1481,Actuals!$B:$B,EOMONTH(DATE(2025,$C1481-2,1),0))/SUMIFS(Actuals!$F:$F,Actuals!$A:$A,$A1481,Actuals!$D:$D,$D1481,Actuals!$B:$B,EOMONTH(DATE(2024,$C1481-2,1),0)),
 SUMIFS(Actuals!$F:$F,Actuals!$A:$A,$A1481,Actuals!$D:$D,$D1481,Actuals!$B:$B,EOMONTH(DATE(2025,$C1481-3,1),0))/SUMIFS(Actuals!$F:$F,Actuals!$A:$A,$A1481,Actuals!$D:$D,$D1481,Actuals!$B:$B,EOMONTH(DATE(2024,$C1481-3,1),0))
)</f>
        <v>1.026684762050194</v>
      </c>
      <c r="P1481" s="29">
        <f t="shared" si="138"/>
        <v>126015.28769404082</v>
      </c>
      <c r="Q1481" s="2">
        <f t="shared" si="139"/>
        <v>4.2058985479893765E-3</v>
      </c>
      <c r="R1481" s="29" t="str">
        <f t="shared" si="140"/>
        <v>1 train date (May-Aug)</v>
      </c>
      <c r="S1481" s="29">
        <f t="shared" si="141"/>
        <v>1.0018126307383399</v>
      </c>
      <c r="T1481" s="29">
        <f t="shared" si="142"/>
        <v>126793.75449670936</v>
      </c>
      <c r="U1481" s="2">
        <f t="shared" si="143"/>
        <v>1.0409439160947156E-2</v>
      </c>
    </row>
    <row r="1482" spans="1:21">
      <c r="A1482">
        <v>150</v>
      </c>
      <c r="B1482" s="1">
        <v>45991</v>
      </c>
      <c r="C1482">
        <v>8</v>
      </c>
      <c r="D1482">
        <v>9</v>
      </c>
      <c r="E1482" t="s">
        <v>7</v>
      </c>
      <c r="F1482" s="3">
        <v>124622.72927307617</v>
      </c>
      <c r="G1482" s="3">
        <v>125487.5</v>
      </c>
      <c r="H1482">
        <v>3</v>
      </c>
      <c r="I1482" s="3">
        <v>-864.77072692383081</v>
      </c>
      <c r="J1482" s="3">
        <v>864.77072692383081</v>
      </c>
      <c r="K1482" s="2">
        <v>6.8912897852282601E-3</v>
      </c>
      <c r="L1482" s="6">
        <v>-6.8912897852282601E-3</v>
      </c>
      <c r="M1482" t="s">
        <v>22</v>
      </c>
      <c r="N1482">
        <f>SUMIFS(Actuals!$F:$F,Actuals!$A:$A,$A1482,Actuals!$D:$D,$D1482,Actuals!$B:$B,EDATE($B1482,-12))</f>
        <v>122740</v>
      </c>
      <c r="O1482">
        <f>AVERAGE(SUMIFS(Actuals!$F:$F,Actuals!$A:$A,$A1482,Actuals!$D:$D,$D1482,Actuals!$B:$B,EOMONTH(DATE(2025,$C1482-1,1),0))/SUMIFS(Actuals!$F:$F,Actuals!$A:$A,$A1482,Actuals!$D:$D,$D1482,Actuals!$B:$B,EOMONTH(DATE(2024,$C1482-1,1),0)),
 SUMIFS(Actuals!$F:$F,Actuals!$A:$A,$A1482,Actuals!$D:$D,$D1482,Actuals!$B:$B,EOMONTH(DATE(2025,$C1482-2,1),0))/SUMIFS(Actuals!$F:$F,Actuals!$A:$A,$A1482,Actuals!$D:$D,$D1482,Actuals!$B:$B,EOMONTH(DATE(2024,$C1482-2,1),0)),
 SUMIFS(Actuals!$F:$F,Actuals!$A:$A,$A1482,Actuals!$D:$D,$D1482,Actuals!$B:$B,EOMONTH(DATE(2025,$C1482-3,1),0))/SUMIFS(Actuals!$F:$F,Actuals!$A:$A,$A1482,Actuals!$D:$D,$D1482,Actuals!$B:$B,EOMONTH(DATE(2024,$C1482-3,1),0))
)</f>
        <v>1.016221681614444</v>
      </c>
      <c r="P1482" s="29">
        <f t="shared" si="138"/>
        <v>124731.04920135686</v>
      </c>
      <c r="Q1482" s="2">
        <f t="shared" si="139"/>
        <v>6.0280968115799718E-3</v>
      </c>
      <c r="R1482" s="29" t="str">
        <f t="shared" si="140"/>
        <v>1 train date (May-Aug)</v>
      </c>
      <c r="S1482" s="29">
        <f t="shared" si="141"/>
        <v>1.0018126307383399</v>
      </c>
      <c r="T1482" s="29">
        <f t="shared" si="142"/>
        <v>124848.62426285236</v>
      </c>
      <c r="U1482" s="2">
        <f t="shared" si="143"/>
        <v>5.091150410579847E-3</v>
      </c>
    </row>
    <row r="1483" spans="1:21">
      <c r="A1483">
        <v>150</v>
      </c>
      <c r="B1483" s="1">
        <v>45991</v>
      </c>
      <c r="C1483">
        <v>9</v>
      </c>
      <c r="D1483">
        <v>9</v>
      </c>
      <c r="E1483" t="s">
        <v>7</v>
      </c>
      <c r="F1483" s="3">
        <v>124364.73158278706</v>
      </c>
      <c r="G1483" s="3">
        <v>125487.5</v>
      </c>
      <c r="H1483">
        <v>2</v>
      </c>
      <c r="I1483" s="3">
        <v>-1122.7684172129375</v>
      </c>
      <c r="J1483" s="3">
        <v>1122.7684172129375</v>
      </c>
      <c r="K1483" s="2">
        <v>8.9472530508053604E-3</v>
      </c>
      <c r="L1483" s="6">
        <v>-8.9472530508053604E-3</v>
      </c>
      <c r="M1483" t="s">
        <v>22</v>
      </c>
      <c r="N1483">
        <f>SUMIFS(Actuals!$F:$F,Actuals!$A:$A,$A1483,Actuals!$D:$D,$D1483,Actuals!$B:$B,EDATE($B1483,-12))</f>
        <v>122740</v>
      </c>
      <c r="O1483">
        <f>AVERAGE(SUMIFS(Actuals!$F:$F,Actuals!$A:$A,$A1483,Actuals!$D:$D,$D1483,Actuals!$B:$B,EOMONTH(DATE(2025,$C1483-1,1),0))/SUMIFS(Actuals!$F:$F,Actuals!$A:$A,$A1483,Actuals!$D:$D,$D1483,Actuals!$B:$B,EOMONTH(DATE(2024,$C1483-1,1),0)),
 SUMIFS(Actuals!$F:$F,Actuals!$A:$A,$A1483,Actuals!$D:$D,$D1483,Actuals!$B:$B,EOMONTH(DATE(2025,$C1483-2,1),0))/SUMIFS(Actuals!$F:$F,Actuals!$A:$A,$A1483,Actuals!$D:$D,$D1483,Actuals!$B:$B,EOMONTH(DATE(2024,$C1483-2,1),0)),
 SUMIFS(Actuals!$F:$F,Actuals!$A:$A,$A1483,Actuals!$D:$D,$D1483,Actuals!$B:$B,EOMONTH(DATE(2025,$C1483-3,1),0))/SUMIFS(Actuals!$F:$F,Actuals!$A:$A,$A1483,Actuals!$D:$D,$D1483,Actuals!$B:$B,EOMONTH(DATE(2024,$C1483-3,1),0))
)</f>
        <v>1.0109271675223326</v>
      </c>
      <c r="P1483" s="29">
        <f t="shared" si="138"/>
        <v>124081.2005416911</v>
      </c>
      <c r="Q1483" s="2">
        <f t="shared" si="139"/>
        <v>1.1206689577120447E-2</v>
      </c>
      <c r="R1483" s="29" t="str">
        <f t="shared" si="140"/>
        <v>2 Test data (Sep-Nov)</v>
      </c>
      <c r="S1483" s="29">
        <f t="shared" si="141"/>
        <v>1.0018126307383399</v>
      </c>
      <c r="T1483" s="29">
        <f t="shared" si="142"/>
        <v>124590.15891801941</v>
      </c>
      <c r="U1483" s="2">
        <f t="shared" si="143"/>
        <v>7.1508403783690543E-3</v>
      </c>
    </row>
    <row r="1484" spans="1:21">
      <c r="A1484">
        <v>150</v>
      </c>
      <c r="B1484" s="1">
        <v>45991</v>
      </c>
      <c r="C1484">
        <v>10</v>
      </c>
      <c r="D1484">
        <v>9</v>
      </c>
      <c r="E1484" t="s">
        <v>7</v>
      </c>
      <c r="F1484" s="3">
        <v>124780</v>
      </c>
      <c r="G1484" s="3">
        <v>125487.5</v>
      </c>
      <c r="H1484">
        <v>1</v>
      </c>
      <c r="I1484" s="3">
        <v>-707.5</v>
      </c>
      <c r="J1484" s="3">
        <v>707.5</v>
      </c>
      <c r="K1484" s="2">
        <v>5.6380117541587798E-3</v>
      </c>
      <c r="L1484" s="6">
        <v>-5.6380117541587798E-3</v>
      </c>
      <c r="M1484" t="s">
        <v>22</v>
      </c>
      <c r="N1484">
        <f>SUMIFS(Actuals!$F:$F,Actuals!$A:$A,$A1484,Actuals!$D:$D,$D1484,Actuals!$B:$B,EDATE($B1484,-12))</f>
        <v>122740</v>
      </c>
      <c r="O1484">
        <f>AVERAGE(SUMIFS(Actuals!$F:$F,Actuals!$A:$A,$A1484,Actuals!$D:$D,$D1484,Actuals!$B:$B,EOMONTH(DATE(2025,$C1484-1,1),0))/SUMIFS(Actuals!$F:$F,Actuals!$A:$A,$A1484,Actuals!$D:$D,$D1484,Actuals!$B:$B,EOMONTH(DATE(2024,$C1484-1,1),0)),
 SUMIFS(Actuals!$F:$F,Actuals!$A:$A,$A1484,Actuals!$D:$D,$D1484,Actuals!$B:$B,EOMONTH(DATE(2025,$C1484-2,1),0))/SUMIFS(Actuals!$F:$F,Actuals!$A:$A,$A1484,Actuals!$D:$D,$D1484,Actuals!$B:$B,EOMONTH(DATE(2024,$C1484-2,1),0)),
 SUMIFS(Actuals!$F:$F,Actuals!$A:$A,$A1484,Actuals!$D:$D,$D1484,Actuals!$B:$B,EOMONTH(DATE(2025,$C1484-3,1),0))/SUMIFS(Actuals!$F:$F,Actuals!$A:$A,$A1484,Actuals!$D:$D,$D1484,Actuals!$B:$B,EOMONTH(DATE(2024,$C1484-3,1),0))
)</f>
        <v>1.0105915162768186</v>
      </c>
      <c r="P1484" s="29">
        <f t="shared" si="138"/>
        <v>124040.00270781672</v>
      </c>
      <c r="Q1484" s="2">
        <f t="shared" si="139"/>
        <v>1.1534991869176463E-2</v>
      </c>
      <c r="R1484" s="29" t="str">
        <f t="shared" si="140"/>
        <v>2 Test data (Sep-Nov)</v>
      </c>
      <c r="S1484" s="29">
        <f t="shared" si="141"/>
        <v>1.0018126307383399</v>
      </c>
      <c r="T1484" s="29">
        <f t="shared" si="142"/>
        <v>125006.18006353006</v>
      </c>
      <c r="U1484" s="2">
        <f t="shared" si="143"/>
        <v>3.8356006492275278E-3</v>
      </c>
    </row>
    <row r="1485" spans="1:21">
      <c r="A1485">
        <v>150</v>
      </c>
      <c r="B1485" s="1">
        <v>45991</v>
      </c>
      <c r="C1485">
        <v>11</v>
      </c>
      <c r="D1485">
        <v>9</v>
      </c>
      <c r="E1485" t="s">
        <v>7</v>
      </c>
      <c r="F1485" s="3">
        <v>125311.04874627886</v>
      </c>
      <c r="G1485" s="3">
        <v>125487.5</v>
      </c>
      <c r="H1485">
        <v>0</v>
      </c>
      <c r="I1485" s="3">
        <v>-176.45125372114126</v>
      </c>
      <c r="J1485" s="3">
        <v>176.45125372114126</v>
      </c>
      <c r="K1485" s="2">
        <v>1.4061261378315901E-3</v>
      </c>
      <c r="L1485" s="6">
        <v>-1.4061261378315901E-3</v>
      </c>
      <c r="M1485" t="s">
        <v>22</v>
      </c>
      <c r="N1485">
        <f>SUMIFS(Actuals!$F:$F,Actuals!$A:$A,$A1485,Actuals!$D:$D,$D1485,Actuals!$B:$B,EDATE($B1485,-12))</f>
        <v>122740</v>
      </c>
      <c r="O1485">
        <f>AVERAGE(SUMIFS(Actuals!$F:$F,Actuals!$A:$A,$A1485,Actuals!$D:$D,$D1485,Actuals!$B:$B,EOMONTH(DATE(2025,$C1485-1,1),0))/SUMIFS(Actuals!$F:$F,Actuals!$A:$A,$A1485,Actuals!$D:$D,$D1485,Actuals!$B:$B,EOMONTH(DATE(2024,$C1485-1,1),0)),
 SUMIFS(Actuals!$F:$F,Actuals!$A:$A,$A1485,Actuals!$D:$D,$D1485,Actuals!$B:$B,EOMONTH(DATE(2025,$C1485-2,1),0))/SUMIFS(Actuals!$F:$F,Actuals!$A:$A,$A1485,Actuals!$D:$D,$D1485,Actuals!$B:$B,EOMONTH(DATE(2024,$C1485-2,1),0)),
 SUMIFS(Actuals!$F:$F,Actuals!$A:$A,$A1485,Actuals!$D:$D,$D1485,Actuals!$B:$B,EOMONTH(DATE(2025,$C1485-3,1),0))/SUMIFS(Actuals!$F:$F,Actuals!$A:$A,$A1485,Actuals!$D:$D,$D1485,Actuals!$B:$B,EOMONTH(DATE(2024,$C1485-3,1),0))
)</f>
        <v>1.0166866873428386</v>
      </c>
      <c r="P1485" s="29">
        <f t="shared" si="138"/>
        <v>124788.12400446001</v>
      </c>
      <c r="Q1485" s="2">
        <f t="shared" si="139"/>
        <v>5.573272202729255E-3</v>
      </c>
      <c r="R1485" s="29" t="str">
        <f t="shared" si="140"/>
        <v>2 Test data (Sep-Nov)</v>
      </c>
      <c r="S1485" s="29">
        <f t="shared" si="141"/>
        <v>1.0018126307383399</v>
      </c>
      <c r="T1485" s="29">
        <f t="shared" si="142"/>
        <v>125538.19140508998</v>
      </c>
      <c r="U1485" s="2">
        <f t="shared" si="143"/>
        <v>4.0395581304894534E-4</v>
      </c>
    </row>
    <row r="1486" spans="1:21">
      <c r="A1486">
        <v>2370</v>
      </c>
      <c r="B1486" s="1">
        <v>45808</v>
      </c>
      <c r="C1486">
        <v>5</v>
      </c>
      <c r="D1486">
        <v>9</v>
      </c>
      <c r="E1486" t="s">
        <v>7</v>
      </c>
      <c r="F1486" s="3">
        <v>2728.5749999999998</v>
      </c>
      <c r="G1486" s="3">
        <v>2285</v>
      </c>
      <c r="H1486">
        <v>0</v>
      </c>
      <c r="I1486" s="3">
        <v>443.57499999999982</v>
      </c>
      <c r="J1486" s="3">
        <v>443.57499999999982</v>
      </c>
      <c r="K1486" s="2">
        <v>0.194124726477024</v>
      </c>
      <c r="L1486" s="6">
        <v>0.194124726477024</v>
      </c>
      <c r="M1486" t="s">
        <v>26</v>
      </c>
      <c r="N1486">
        <f>SUMIFS(Actuals!$F:$F,Actuals!$A:$A,$A1486,Actuals!$D:$D,$D1486,Actuals!$B:$B,EDATE($B1486,-12))</f>
        <v>2360</v>
      </c>
      <c r="O1486">
        <f>AVERAGE(SUMIFS(Actuals!$F:$F,Actuals!$A:$A,$A1486,Actuals!$D:$D,$D1486,Actuals!$B:$B,EOMONTH(DATE(2025,$C1486-1,1),0))/SUMIFS(Actuals!$F:$F,Actuals!$A:$A,$A1486,Actuals!$D:$D,$D1486,Actuals!$B:$B,EOMONTH(DATE(2024,$C1486-1,1),0)),
 SUMIFS(Actuals!$F:$F,Actuals!$A:$A,$A1486,Actuals!$D:$D,$D1486,Actuals!$B:$B,EOMONTH(DATE(2025,$C1486-2,1),0))/SUMIFS(Actuals!$F:$F,Actuals!$A:$A,$A1486,Actuals!$D:$D,$D1486,Actuals!$B:$B,EOMONTH(DATE(2024,$C1486-2,1),0)),
 SUMIFS(Actuals!$F:$F,Actuals!$A:$A,$A1486,Actuals!$D:$D,$D1486,Actuals!$B:$B,EOMONTH(DATE(2025,$C1486-3,1),0))/SUMIFS(Actuals!$F:$F,Actuals!$A:$A,$A1486,Actuals!$D:$D,$D1486,Actuals!$B:$B,EOMONTH(DATE(2024,$C1486-3,1),0))
)</f>
        <v>0.97275727172409709</v>
      </c>
      <c r="P1486" s="29">
        <f t="shared" si="138"/>
        <v>2295.7071612688692</v>
      </c>
      <c r="Q1486" s="2">
        <f t="shared" si="139"/>
        <v>4.6858473824372806E-3</v>
      </c>
      <c r="R1486" s="29" t="str">
        <f t="shared" si="140"/>
        <v>1 train date (May-Aug)</v>
      </c>
      <c r="S1486" s="29">
        <f t="shared" si="141"/>
        <v>1.1836764017367896</v>
      </c>
      <c r="T1486" s="29">
        <f t="shared" si="142"/>
        <v>3229.7498378689602</v>
      </c>
      <c r="U1486" s="2">
        <f t="shared" si="143"/>
        <v>0.41345725946125172</v>
      </c>
    </row>
    <row r="1487" spans="1:21">
      <c r="A1487">
        <v>2370</v>
      </c>
      <c r="B1487" s="1">
        <v>45838</v>
      </c>
      <c r="C1487">
        <v>5</v>
      </c>
      <c r="D1487">
        <v>9</v>
      </c>
      <c r="E1487" t="s">
        <v>7</v>
      </c>
      <c r="F1487" s="3">
        <v>2742.2178749999994</v>
      </c>
      <c r="G1487" s="3">
        <v>3355</v>
      </c>
      <c r="H1487">
        <v>1</v>
      </c>
      <c r="I1487" s="3">
        <v>-612.78212500000063</v>
      </c>
      <c r="J1487" s="3">
        <v>612.78212500000063</v>
      </c>
      <c r="K1487" s="2">
        <v>0.18264742921013399</v>
      </c>
      <c r="L1487" s="6">
        <v>-0.18264742921013399</v>
      </c>
      <c r="M1487" t="s">
        <v>26</v>
      </c>
      <c r="N1487">
        <f>SUMIFS(Actuals!$F:$F,Actuals!$A:$A,$A1487,Actuals!$D:$D,$D1487,Actuals!$B:$B,EDATE($B1487,-12))</f>
        <v>3567.5</v>
      </c>
      <c r="O1487">
        <f>AVERAGE(SUMIFS(Actuals!$F:$F,Actuals!$A:$A,$A1487,Actuals!$D:$D,$D1487,Actuals!$B:$B,EOMONTH(DATE(2025,$C1487-1,1),0))/SUMIFS(Actuals!$F:$F,Actuals!$A:$A,$A1487,Actuals!$D:$D,$D1487,Actuals!$B:$B,EOMONTH(DATE(2024,$C1487-1,1),0)),
 SUMIFS(Actuals!$F:$F,Actuals!$A:$A,$A1487,Actuals!$D:$D,$D1487,Actuals!$B:$B,EOMONTH(DATE(2025,$C1487-2,1),0))/SUMIFS(Actuals!$F:$F,Actuals!$A:$A,$A1487,Actuals!$D:$D,$D1487,Actuals!$B:$B,EOMONTH(DATE(2024,$C1487-2,1),0)),
 SUMIFS(Actuals!$F:$F,Actuals!$A:$A,$A1487,Actuals!$D:$D,$D1487,Actuals!$B:$B,EOMONTH(DATE(2025,$C1487-3,1),0))/SUMIFS(Actuals!$F:$F,Actuals!$A:$A,$A1487,Actuals!$D:$D,$D1487,Actuals!$B:$B,EOMONTH(DATE(2024,$C1487-3,1),0))
)</f>
        <v>0.97275727172409709</v>
      </c>
      <c r="P1487" s="29">
        <f t="shared" si="138"/>
        <v>3470.3115668757164</v>
      </c>
      <c r="Q1487" s="2">
        <f t="shared" si="139"/>
        <v>3.4370064642538417E-2</v>
      </c>
      <c r="R1487" s="29" t="str">
        <f t="shared" si="140"/>
        <v>1 train date (May-Aug)</v>
      </c>
      <c r="S1487" s="29">
        <f t="shared" si="141"/>
        <v>1.1836764017367896</v>
      </c>
      <c r="T1487" s="29">
        <f t="shared" si="142"/>
        <v>3245.8985870583047</v>
      </c>
      <c r="U1487" s="2">
        <f t="shared" si="143"/>
        <v>3.2519050057137212E-2</v>
      </c>
    </row>
    <row r="1488" spans="1:21">
      <c r="A1488">
        <v>2370</v>
      </c>
      <c r="B1488" s="1">
        <v>45838</v>
      </c>
      <c r="C1488">
        <v>6</v>
      </c>
      <c r="D1488">
        <v>9</v>
      </c>
      <c r="E1488" t="s">
        <v>7</v>
      </c>
      <c r="F1488" s="3">
        <v>2742.2178749999994</v>
      </c>
      <c r="G1488" s="3">
        <v>3355</v>
      </c>
      <c r="H1488">
        <v>0</v>
      </c>
      <c r="I1488" s="3">
        <v>-612.78212500000063</v>
      </c>
      <c r="J1488" s="3">
        <v>612.78212500000063</v>
      </c>
      <c r="K1488" s="2">
        <v>0.18264742921013399</v>
      </c>
      <c r="L1488" s="6">
        <v>-0.18264742921013399</v>
      </c>
      <c r="M1488" t="s">
        <v>26</v>
      </c>
      <c r="N1488">
        <f>SUMIFS(Actuals!$F:$F,Actuals!$A:$A,$A1488,Actuals!$D:$D,$D1488,Actuals!$B:$B,EDATE($B1488,-12))</f>
        <v>3567.5</v>
      </c>
      <c r="O1488">
        <f>AVERAGE(SUMIFS(Actuals!$F:$F,Actuals!$A:$A,$A1488,Actuals!$D:$D,$D1488,Actuals!$B:$B,EOMONTH(DATE(2025,$C1488-1,1),0))/SUMIFS(Actuals!$F:$F,Actuals!$A:$A,$A1488,Actuals!$D:$D,$D1488,Actuals!$B:$B,EOMONTH(DATE(2024,$C1488-1,1),0)),
 SUMIFS(Actuals!$F:$F,Actuals!$A:$A,$A1488,Actuals!$D:$D,$D1488,Actuals!$B:$B,EOMONTH(DATE(2025,$C1488-2,1),0))/SUMIFS(Actuals!$F:$F,Actuals!$A:$A,$A1488,Actuals!$D:$D,$D1488,Actuals!$B:$B,EOMONTH(DATE(2024,$C1488-2,1),0)),
 SUMIFS(Actuals!$F:$F,Actuals!$A:$A,$A1488,Actuals!$D:$D,$D1488,Actuals!$B:$B,EOMONTH(DATE(2025,$C1488-3,1),0))/SUMIFS(Actuals!$F:$F,Actuals!$A:$A,$A1488,Actuals!$D:$D,$D1488,Actuals!$B:$B,EOMONTH(DATE(2024,$C1488-3,1),0))
)</f>
        <v>1.0288307180517806</v>
      </c>
      <c r="P1488" s="29">
        <f t="shared" si="138"/>
        <v>3670.3535866497273</v>
      </c>
      <c r="Q1488" s="2">
        <f t="shared" si="139"/>
        <v>9.3995107794255517E-2</v>
      </c>
      <c r="R1488" s="29" t="str">
        <f t="shared" si="140"/>
        <v>1 train date (May-Aug)</v>
      </c>
      <c r="S1488" s="29">
        <f t="shared" si="141"/>
        <v>1.1836764017367896</v>
      </c>
      <c r="T1488" s="29">
        <f t="shared" si="142"/>
        <v>3245.8985870583047</v>
      </c>
      <c r="U1488" s="2">
        <f t="shared" si="143"/>
        <v>3.2519050057137212E-2</v>
      </c>
    </row>
    <row r="1489" spans="1:21">
      <c r="A1489">
        <v>2370</v>
      </c>
      <c r="B1489" s="1">
        <v>45869</v>
      </c>
      <c r="C1489">
        <v>5</v>
      </c>
      <c r="D1489">
        <v>9</v>
      </c>
      <c r="E1489" t="s">
        <v>7</v>
      </c>
      <c r="F1489" s="3">
        <v>2755.9289643749989</v>
      </c>
      <c r="G1489" s="3">
        <v>2560</v>
      </c>
      <c r="H1489">
        <v>2</v>
      </c>
      <c r="I1489" s="3">
        <v>195.92896437499894</v>
      </c>
      <c r="J1489" s="3">
        <v>195.92896437499894</v>
      </c>
      <c r="K1489" s="2">
        <v>7.6534751708983995E-2</v>
      </c>
      <c r="L1489" s="6">
        <v>7.6534751708983995E-2</v>
      </c>
      <c r="M1489" t="s">
        <v>26</v>
      </c>
      <c r="N1489">
        <f>SUMIFS(Actuals!$F:$F,Actuals!$A:$A,$A1489,Actuals!$D:$D,$D1489,Actuals!$B:$B,EDATE($B1489,-12))</f>
        <v>4092.5</v>
      </c>
      <c r="O1489">
        <f>AVERAGE(SUMIFS(Actuals!$F:$F,Actuals!$A:$A,$A1489,Actuals!$D:$D,$D1489,Actuals!$B:$B,EOMONTH(DATE(2025,$C1489-1,1),0))/SUMIFS(Actuals!$F:$F,Actuals!$A:$A,$A1489,Actuals!$D:$D,$D1489,Actuals!$B:$B,EOMONTH(DATE(2024,$C1489-1,1),0)),
 SUMIFS(Actuals!$F:$F,Actuals!$A:$A,$A1489,Actuals!$D:$D,$D1489,Actuals!$B:$B,EOMONTH(DATE(2025,$C1489-2,1),0))/SUMIFS(Actuals!$F:$F,Actuals!$A:$A,$A1489,Actuals!$D:$D,$D1489,Actuals!$B:$B,EOMONTH(DATE(2024,$C1489-2,1),0)),
 SUMIFS(Actuals!$F:$F,Actuals!$A:$A,$A1489,Actuals!$D:$D,$D1489,Actuals!$B:$B,EOMONTH(DATE(2025,$C1489-3,1),0))/SUMIFS(Actuals!$F:$F,Actuals!$A:$A,$A1489,Actuals!$D:$D,$D1489,Actuals!$B:$B,EOMONTH(DATE(2024,$C1489-3,1),0))
)</f>
        <v>0.97275727172409709</v>
      </c>
      <c r="P1489" s="29">
        <f t="shared" si="138"/>
        <v>3981.0091345308674</v>
      </c>
      <c r="Q1489" s="2">
        <f t="shared" si="139"/>
        <v>0.55508169317612011</v>
      </c>
      <c r="R1489" s="29" t="str">
        <f t="shared" si="140"/>
        <v>1 train date (May-Aug)</v>
      </c>
      <c r="S1489" s="29">
        <f t="shared" si="141"/>
        <v>1.1836764017367896</v>
      </c>
      <c r="T1489" s="29">
        <f t="shared" si="142"/>
        <v>3262.1280799935957</v>
      </c>
      <c r="U1489" s="2">
        <f t="shared" si="143"/>
        <v>0.27426878124749832</v>
      </c>
    </row>
    <row r="1490" spans="1:21">
      <c r="A1490">
        <v>2370</v>
      </c>
      <c r="B1490" s="1">
        <v>45869</v>
      </c>
      <c r="C1490">
        <v>6</v>
      </c>
      <c r="D1490">
        <v>9</v>
      </c>
      <c r="E1490" t="s">
        <v>7</v>
      </c>
      <c r="F1490" s="3">
        <v>2755.9289643749989</v>
      </c>
      <c r="G1490" s="3">
        <v>2560</v>
      </c>
      <c r="H1490">
        <v>1</v>
      </c>
      <c r="I1490" s="3">
        <v>195.92896437499894</v>
      </c>
      <c r="J1490" s="3">
        <v>195.92896437499894</v>
      </c>
      <c r="K1490" s="2">
        <v>7.6534751708983995E-2</v>
      </c>
      <c r="L1490" s="6">
        <v>7.6534751708983995E-2</v>
      </c>
      <c r="M1490" t="s">
        <v>26</v>
      </c>
      <c r="N1490">
        <f>SUMIFS(Actuals!$F:$F,Actuals!$A:$A,$A1490,Actuals!$D:$D,$D1490,Actuals!$B:$B,EDATE($B1490,-12))</f>
        <v>4092.5</v>
      </c>
      <c r="O1490">
        <f>AVERAGE(SUMIFS(Actuals!$F:$F,Actuals!$A:$A,$A1490,Actuals!$D:$D,$D1490,Actuals!$B:$B,EOMONTH(DATE(2025,$C1490-1,1),0))/SUMIFS(Actuals!$F:$F,Actuals!$A:$A,$A1490,Actuals!$D:$D,$D1490,Actuals!$B:$B,EOMONTH(DATE(2024,$C1490-1,1),0)),
 SUMIFS(Actuals!$F:$F,Actuals!$A:$A,$A1490,Actuals!$D:$D,$D1490,Actuals!$B:$B,EOMONTH(DATE(2025,$C1490-2,1),0))/SUMIFS(Actuals!$F:$F,Actuals!$A:$A,$A1490,Actuals!$D:$D,$D1490,Actuals!$B:$B,EOMONTH(DATE(2024,$C1490-2,1),0)),
 SUMIFS(Actuals!$F:$F,Actuals!$A:$A,$A1490,Actuals!$D:$D,$D1490,Actuals!$B:$B,EOMONTH(DATE(2025,$C1490-3,1),0))/SUMIFS(Actuals!$F:$F,Actuals!$A:$A,$A1490,Actuals!$D:$D,$D1490,Actuals!$B:$B,EOMONTH(DATE(2024,$C1490-3,1),0))
)</f>
        <v>1.0288307180517806</v>
      </c>
      <c r="P1490" s="29">
        <f t="shared" si="138"/>
        <v>4210.4897136269119</v>
      </c>
      <c r="Q1490" s="2">
        <f t="shared" si="139"/>
        <v>0.64472254438551246</v>
      </c>
      <c r="R1490" s="29" t="str">
        <f t="shared" si="140"/>
        <v>1 train date (May-Aug)</v>
      </c>
      <c r="S1490" s="29">
        <f t="shared" si="141"/>
        <v>1.1836764017367896</v>
      </c>
      <c r="T1490" s="29">
        <f t="shared" si="142"/>
        <v>3262.1280799935957</v>
      </c>
      <c r="U1490" s="2">
        <f t="shared" si="143"/>
        <v>0.27426878124749832</v>
      </c>
    </row>
    <row r="1491" spans="1:21">
      <c r="A1491">
        <v>2370</v>
      </c>
      <c r="B1491" s="1">
        <v>45869</v>
      </c>
      <c r="C1491">
        <v>7</v>
      </c>
      <c r="D1491">
        <v>9</v>
      </c>
      <c r="E1491" t="s">
        <v>7</v>
      </c>
      <c r="F1491" s="3">
        <v>2742.2178749999994</v>
      </c>
      <c r="G1491" s="3">
        <v>2560</v>
      </c>
      <c r="H1491">
        <v>0</v>
      </c>
      <c r="I1491" s="3">
        <v>182.21787499999937</v>
      </c>
      <c r="J1491" s="3">
        <v>182.21787499999937</v>
      </c>
      <c r="K1491" s="2">
        <v>7.1178857421874797E-2</v>
      </c>
      <c r="L1491" s="6">
        <v>7.1178857421874797E-2</v>
      </c>
      <c r="M1491" t="s">
        <v>26</v>
      </c>
      <c r="N1491">
        <f>SUMIFS(Actuals!$F:$F,Actuals!$A:$A,$A1491,Actuals!$D:$D,$D1491,Actuals!$B:$B,EDATE($B1491,-12))</f>
        <v>4092.5</v>
      </c>
      <c r="O1491">
        <f>AVERAGE(SUMIFS(Actuals!$F:$F,Actuals!$A:$A,$A1491,Actuals!$D:$D,$D1491,Actuals!$B:$B,EOMONTH(DATE(2025,$C1491-1,1),0))/SUMIFS(Actuals!$F:$F,Actuals!$A:$A,$A1491,Actuals!$D:$D,$D1491,Actuals!$B:$B,EOMONTH(DATE(2024,$C1491-1,1),0)),
 SUMIFS(Actuals!$F:$F,Actuals!$A:$A,$A1491,Actuals!$D:$D,$D1491,Actuals!$B:$B,EOMONTH(DATE(2025,$C1491-2,1),0))/SUMIFS(Actuals!$F:$F,Actuals!$A:$A,$A1491,Actuals!$D:$D,$D1491,Actuals!$B:$B,EOMONTH(DATE(2024,$C1491-2,1),0)),
 SUMIFS(Actuals!$F:$F,Actuals!$A:$A,$A1491,Actuals!$D:$D,$D1491,Actuals!$B:$B,EOMONTH(DATE(2025,$C1491-3,1),0))/SUMIFS(Actuals!$F:$F,Actuals!$A:$A,$A1491,Actuals!$D:$D,$D1491,Actuals!$B:$B,EOMONTH(DATE(2024,$C1491-3,1),0))
)</f>
        <v>0.90476426636820495</v>
      </c>
      <c r="P1491" s="29">
        <f t="shared" si="138"/>
        <v>3702.747760111879</v>
      </c>
      <c r="Q1491" s="2">
        <f t="shared" si="139"/>
        <v>0.44638584379370272</v>
      </c>
      <c r="R1491" s="29" t="str">
        <f t="shared" si="140"/>
        <v>1 train date (May-Aug)</v>
      </c>
      <c r="S1491" s="29">
        <f t="shared" si="141"/>
        <v>1.1836764017367896</v>
      </c>
      <c r="T1491" s="29">
        <f t="shared" si="142"/>
        <v>3245.8985870583047</v>
      </c>
      <c r="U1491" s="2">
        <f t="shared" si="143"/>
        <v>0.26792913556965026</v>
      </c>
    </row>
    <row r="1492" spans="1:21">
      <c r="A1492">
        <v>2370</v>
      </c>
      <c r="B1492" s="1">
        <v>45900</v>
      </c>
      <c r="C1492">
        <v>5</v>
      </c>
      <c r="D1492">
        <v>9</v>
      </c>
      <c r="E1492" t="s">
        <v>7</v>
      </c>
      <c r="F1492" s="3">
        <v>2769.7086091968736</v>
      </c>
      <c r="G1492" s="3">
        <v>3372.5</v>
      </c>
      <c r="H1492">
        <v>3</v>
      </c>
      <c r="I1492" s="3">
        <v>-602.79139080312643</v>
      </c>
      <c r="J1492" s="3">
        <v>602.79139080312643</v>
      </c>
      <c r="K1492" s="2">
        <v>0.178737254500556</v>
      </c>
      <c r="L1492" s="6">
        <v>-0.178737254500556</v>
      </c>
      <c r="M1492" t="s">
        <v>26</v>
      </c>
      <c r="N1492">
        <f>SUMIFS(Actuals!$F:$F,Actuals!$A:$A,$A1492,Actuals!$D:$D,$D1492,Actuals!$B:$B,EDATE($B1492,-12))</f>
        <v>2700</v>
      </c>
      <c r="O1492">
        <f>AVERAGE(SUMIFS(Actuals!$F:$F,Actuals!$A:$A,$A1492,Actuals!$D:$D,$D1492,Actuals!$B:$B,EOMONTH(DATE(2025,$C1492-1,1),0))/SUMIFS(Actuals!$F:$F,Actuals!$A:$A,$A1492,Actuals!$D:$D,$D1492,Actuals!$B:$B,EOMONTH(DATE(2024,$C1492-1,1),0)),
 SUMIFS(Actuals!$F:$F,Actuals!$A:$A,$A1492,Actuals!$D:$D,$D1492,Actuals!$B:$B,EOMONTH(DATE(2025,$C1492-2,1),0))/SUMIFS(Actuals!$F:$F,Actuals!$A:$A,$A1492,Actuals!$D:$D,$D1492,Actuals!$B:$B,EOMONTH(DATE(2024,$C1492-2,1),0)),
 SUMIFS(Actuals!$F:$F,Actuals!$A:$A,$A1492,Actuals!$D:$D,$D1492,Actuals!$B:$B,EOMONTH(DATE(2025,$C1492-3,1),0))/SUMIFS(Actuals!$F:$F,Actuals!$A:$A,$A1492,Actuals!$D:$D,$D1492,Actuals!$B:$B,EOMONTH(DATE(2024,$C1492-3,1),0))
)</f>
        <v>0.97275727172409709</v>
      </c>
      <c r="P1492" s="29">
        <f t="shared" si="138"/>
        <v>2626.4446336550623</v>
      </c>
      <c r="Q1492" s="2">
        <f t="shared" si="139"/>
        <v>0.22121730655150118</v>
      </c>
      <c r="R1492" s="29" t="str">
        <f t="shared" si="140"/>
        <v>1 train date (May-Aug)</v>
      </c>
      <c r="S1492" s="29">
        <f t="shared" si="141"/>
        <v>1.1836764017367896</v>
      </c>
      <c r="T1492" s="29">
        <f t="shared" si="142"/>
        <v>3278.438720393563</v>
      </c>
      <c r="U1492" s="2">
        <f t="shared" si="143"/>
        <v>2.7890668526741876E-2</v>
      </c>
    </row>
    <row r="1493" spans="1:21">
      <c r="A1493">
        <v>2370</v>
      </c>
      <c r="B1493" s="1">
        <v>45900</v>
      </c>
      <c r="C1493">
        <v>6</v>
      </c>
      <c r="D1493">
        <v>9</v>
      </c>
      <c r="E1493" t="s">
        <v>7</v>
      </c>
      <c r="F1493" s="3">
        <v>2769.7086091968736</v>
      </c>
      <c r="G1493" s="3">
        <v>3372.5</v>
      </c>
      <c r="H1493">
        <v>2</v>
      </c>
      <c r="I1493" s="3">
        <v>-602.79139080312643</v>
      </c>
      <c r="J1493" s="3">
        <v>602.79139080312643</v>
      </c>
      <c r="K1493" s="2">
        <v>0.178737254500556</v>
      </c>
      <c r="L1493" s="6">
        <v>-0.178737254500556</v>
      </c>
      <c r="M1493" t="s">
        <v>26</v>
      </c>
      <c r="N1493">
        <f>SUMIFS(Actuals!$F:$F,Actuals!$A:$A,$A1493,Actuals!$D:$D,$D1493,Actuals!$B:$B,EDATE($B1493,-12))</f>
        <v>2700</v>
      </c>
      <c r="O1493">
        <f>AVERAGE(SUMIFS(Actuals!$F:$F,Actuals!$A:$A,$A1493,Actuals!$D:$D,$D1493,Actuals!$B:$B,EOMONTH(DATE(2025,$C1493-1,1),0))/SUMIFS(Actuals!$F:$F,Actuals!$A:$A,$A1493,Actuals!$D:$D,$D1493,Actuals!$B:$B,EOMONTH(DATE(2024,$C1493-1,1),0)),
 SUMIFS(Actuals!$F:$F,Actuals!$A:$A,$A1493,Actuals!$D:$D,$D1493,Actuals!$B:$B,EOMONTH(DATE(2025,$C1493-2,1),0))/SUMIFS(Actuals!$F:$F,Actuals!$A:$A,$A1493,Actuals!$D:$D,$D1493,Actuals!$B:$B,EOMONTH(DATE(2024,$C1493-2,1),0)),
 SUMIFS(Actuals!$F:$F,Actuals!$A:$A,$A1493,Actuals!$D:$D,$D1493,Actuals!$B:$B,EOMONTH(DATE(2025,$C1493-3,1),0))/SUMIFS(Actuals!$F:$F,Actuals!$A:$A,$A1493,Actuals!$D:$D,$D1493,Actuals!$B:$B,EOMONTH(DATE(2024,$C1493-3,1),0))
)</f>
        <v>1.0288307180517806</v>
      </c>
      <c r="P1493" s="29">
        <f t="shared" si="138"/>
        <v>2777.8429387398078</v>
      </c>
      <c r="Q1493" s="2">
        <f t="shared" si="139"/>
        <v>0.17632529614831496</v>
      </c>
      <c r="R1493" s="29" t="str">
        <f t="shared" si="140"/>
        <v>1 train date (May-Aug)</v>
      </c>
      <c r="S1493" s="29">
        <f t="shared" si="141"/>
        <v>1.1836764017367896</v>
      </c>
      <c r="T1493" s="29">
        <f t="shared" si="142"/>
        <v>3278.438720393563</v>
      </c>
      <c r="U1493" s="2">
        <f t="shared" si="143"/>
        <v>2.7890668526741876E-2</v>
      </c>
    </row>
    <row r="1494" spans="1:21">
      <c r="A1494">
        <v>2370</v>
      </c>
      <c r="B1494" s="1">
        <v>45900</v>
      </c>
      <c r="C1494">
        <v>7</v>
      </c>
      <c r="D1494">
        <v>9</v>
      </c>
      <c r="E1494" t="s">
        <v>7</v>
      </c>
      <c r="F1494" s="3">
        <v>2755.9289643749989</v>
      </c>
      <c r="G1494" s="3">
        <v>3372.5</v>
      </c>
      <c r="H1494">
        <v>1</v>
      </c>
      <c r="I1494" s="3">
        <v>-616.57103562500106</v>
      </c>
      <c r="J1494" s="3">
        <v>616.57103562500106</v>
      </c>
      <c r="K1494" s="2">
        <v>0.18282313880652401</v>
      </c>
      <c r="L1494" s="6">
        <v>-0.18282313880652401</v>
      </c>
      <c r="M1494" t="s">
        <v>26</v>
      </c>
      <c r="N1494">
        <f>SUMIFS(Actuals!$F:$F,Actuals!$A:$A,$A1494,Actuals!$D:$D,$D1494,Actuals!$B:$B,EDATE($B1494,-12))</f>
        <v>2700</v>
      </c>
      <c r="O1494">
        <f>AVERAGE(SUMIFS(Actuals!$F:$F,Actuals!$A:$A,$A1494,Actuals!$D:$D,$D1494,Actuals!$B:$B,EOMONTH(DATE(2025,$C1494-1,1),0))/SUMIFS(Actuals!$F:$F,Actuals!$A:$A,$A1494,Actuals!$D:$D,$D1494,Actuals!$B:$B,EOMONTH(DATE(2024,$C1494-1,1),0)),
 SUMIFS(Actuals!$F:$F,Actuals!$A:$A,$A1494,Actuals!$D:$D,$D1494,Actuals!$B:$B,EOMONTH(DATE(2025,$C1494-2,1),0))/SUMIFS(Actuals!$F:$F,Actuals!$A:$A,$A1494,Actuals!$D:$D,$D1494,Actuals!$B:$B,EOMONTH(DATE(2024,$C1494-2,1),0)),
 SUMIFS(Actuals!$F:$F,Actuals!$A:$A,$A1494,Actuals!$D:$D,$D1494,Actuals!$B:$B,EOMONTH(DATE(2025,$C1494-3,1),0))/SUMIFS(Actuals!$F:$F,Actuals!$A:$A,$A1494,Actuals!$D:$D,$D1494,Actuals!$B:$B,EOMONTH(DATE(2024,$C1494-3,1),0))
)</f>
        <v>0.90476426636820495</v>
      </c>
      <c r="P1494" s="29">
        <f t="shared" si="138"/>
        <v>2442.8635191941535</v>
      </c>
      <c r="Q1494" s="2">
        <f t="shared" si="139"/>
        <v>0.2756520328556995</v>
      </c>
      <c r="R1494" s="29" t="str">
        <f t="shared" si="140"/>
        <v>1 train date (May-Aug)</v>
      </c>
      <c r="S1494" s="29">
        <f t="shared" si="141"/>
        <v>1.1836764017367896</v>
      </c>
      <c r="T1494" s="29">
        <f t="shared" si="142"/>
        <v>3262.1280799935957</v>
      </c>
      <c r="U1494" s="2">
        <f t="shared" si="143"/>
        <v>3.2727033359941961E-2</v>
      </c>
    </row>
    <row r="1495" spans="1:21">
      <c r="A1495">
        <v>2370</v>
      </c>
      <c r="B1495" s="1">
        <v>45900</v>
      </c>
      <c r="C1495">
        <v>8</v>
      </c>
      <c r="D1495">
        <v>9</v>
      </c>
      <c r="E1495" t="s">
        <v>7</v>
      </c>
      <c r="F1495" s="3">
        <v>2742.2178749999994</v>
      </c>
      <c r="G1495" s="3">
        <v>3372.5</v>
      </c>
      <c r="H1495">
        <v>0</v>
      </c>
      <c r="I1495" s="3">
        <v>-630.28212500000063</v>
      </c>
      <c r="J1495" s="3">
        <v>630.28212500000063</v>
      </c>
      <c r="K1495" s="2">
        <v>0.18688869532987401</v>
      </c>
      <c r="L1495" s="6">
        <v>-0.18688869532987401</v>
      </c>
      <c r="M1495" t="s">
        <v>26</v>
      </c>
      <c r="N1495">
        <f>SUMIFS(Actuals!$F:$F,Actuals!$A:$A,$A1495,Actuals!$D:$D,$D1495,Actuals!$B:$B,EDATE($B1495,-12))</f>
        <v>2700</v>
      </c>
      <c r="O1495">
        <f>AVERAGE(SUMIFS(Actuals!$F:$F,Actuals!$A:$A,$A1495,Actuals!$D:$D,$D1495,Actuals!$B:$B,EOMONTH(DATE(2025,$C1495-1,1),0))/SUMIFS(Actuals!$F:$F,Actuals!$A:$A,$A1495,Actuals!$D:$D,$D1495,Actuals!$B:$B,EOMONTH(DATE(2024,$C1495-1,1),0)),
 SUMIFS(Actuals!$F:$F,Actuals!$A:$A,$A1495,Actuals!$D:$D,$D1495,Actuals!$B:$B,EOMONTH(DATE(2025,$C1495-2,1),0))/SUMIFS(Actuals!$F:$F,Actuals!$A:$A,$A1495,Actuals!$D:$D,$D1495,Actuals!$B:$B,EOMONTH(DATE(2024,$C1495-2,1),0)),
 SUMIFS(Actuals!$F:$F,Actuals!$A:$A,$A1495,Actuals!$D:$D,$D1495,Actuals!$B:$B,EOMONTH(DATE(2025,$C1495-3,1),0))/SUMIFS(Actuals!$F:$F,Actuals!$A:$A,$A1495,Actuals!$D:$D,$D1495,Actuals!$B:$B,EOMONTH(DATE(2024,$C1495-3,1),0))
)</f>
        <v>0.84472977708809915</v>
      </c>
      <c r="P1495" s="29">
        <f t="shared" si="138"/>
        <v>2280.7703981378677</v>
      </c>
      <c r="Q1495" s="2">
        <f t="shared" si="139"/>
        <v>0.32371522664555441</v>
      </c>
      <c r="R1495" s="29" t="str">
        <f t="shared" si="140"/>
        <v>1 train date (May-Aug)</v>
      </c>
      <c r="S1495" s="29">
        <f t="shared" si="141"/>
        <v>1.1836764017367896</v>
      </c>
      <c r="T1495" s="29">
        <f t="shared" si="142"/>
        <v>3245.8985870583047</v>
      </c>
      <c r="U1495" s="2">
        <f t="shared" si="143"/>
        <v>3.7539336676559037E-2</v>
      </c>
    </row>
    <row r="1496" spans="1:21">
      <c r="A1496">
        <v>2370</v>
      </c>
      <c r="B1496" s="1">
        <v>45930</v>
      </c>
      <c r="C1496">
        <v>5</v>
      </c>
      <c r="D1496">
        <v>9</v>
      </c>
      <c r="E1496" t="s">
        <v>7</v>
      </c>
      <c r="F1496" s="3">
        <v>2783.5571522428581</v>
      </c>
      <c r="G1496" s="3">
        <v>2682.5</v>
      </c>
      <c r="H1496">
        <v>4</v>
      </c>
      <c r="I1496" s="3">
        <v>101.05715224285814</v>
      </c>
      <c r="J1496" s="3">
        <v>101.05715224285814</v>
      </c>
      <c r="K1496" s="2">
        <v>3.7672750137132602E-2</v>
      </c>
      <c r="L1496" s="6">
        <v>3.7672750137132602E-2</v>
      </c>
      <c r="M1496" t="s">
        <v>26</v>
      </c>
      <c r="N1496">
        <f>SUMIFS(Actuals!$F:$F,Actuals!$A:$A,$A1496,Actuals!$D:$D,$D1496,Actuals!$B:$B,EDATE($B1496,-12))</f>
        <v>2582.5</v>
      </c>
      <c r="O1496">
        <f>AVERAGE(SUMIFS(Actuals!$F:$F,Actuals!$A:$A,$A1496,Actuals!$D:$D,$D1496,Actuals!$B:$B,EOMONTH(DATE(2025,$C1496-1,1),0))/SUMIFS(Actuals!$F:$F,Actuals!$A:$A,$A1496,Actuals!$D:$D,$D1496,Actuals!$B:$B,EOMONTH(DATE(2024,$C1496-1,1),0)),
 SUMIFS(Actuals!$F:$F,Actuals!$A:$A,$A1496,Actuals!$D:$D,$D1496,Actuals!$B:$B,EOMONTH(DATE(2025,$C1496-2,1),0))/SUMIFS(Actuals!$F:$F,Actuals!$A:$A,$A1496,Actuals!$D:$D,$D1496,Actuals!$B:$B,EOMONTH(DATE(2024,$C1496-2,1),0)),
 SUMIFS(Actuals!$F:$F,Actuals!$A:$A,$A1496,Actuals!$D:$D,$D1496,Actuals!$B:$B,EOMONTH(DATE(2025,$C1496-3,1),0))/SUMIFS(Actuals!$F:$F,Actuals!$A:$A,$A1496,Actuals!$D:$D,$D1496,Actuals!$B:$B,EOMONTH(DATE(2024,$C1496-3,1),0))
)</f>
        <v>0.97275727172409709</v>
      </c>
      <c r="P1496" s="29">
        <f t="shared" si="138"/>
        <v>2512.1456542274809</v>
      </c>
      <c r="Q1496" s="2">
        <f t="shared" si="139"/>
        <v>6.350581389469491E-2</v>
      </c>
      <c r="R1496" s="29" t="str">
        <f t="shared" si="140"/>
        <v>1 train date (May-Aug)</v>
      </c>
      <c r="S1496" s="29">
        <f t="shared" si="141"/>
        <v>1.1836764017367896</v>
      </c>
      <c r="T1496" s="29">
        <f t="shared" si="142"/>
        <v>3294.8309139955313</v>
      </c>
      <c r="U1496" s="2">
        <f t="shared" si="143"/>
        <v>0.22826874706263983</v>
      </c>
    </row>
    <row r="1497" spans="1:21">
      <c r="A1497">
        <v>2370</v>
      </c>
      <c r="B1497" s="1">
        <v>45930</v>
      </c>
      <c r="C1497">
        <v>6</v>
      </c>
      <c r="D1497">
        <v>9</v>
      </c>
      <c r="E1497" t="s">
        <v>7</v>
      </c>
      <c r="F1497" s="3">
        <v>2783.5571522428581</v>
      </c>
      <c r="G1497" s="3">
        <v>2682.5</v>
      </c>
      <c r="H1497">
        <v>3</v>
      </c>
      <c r="I1497" s="3">
        <v>101.05715224285814</v>
      </c>
      <c r="J1497" s="3">
        <v>101.05715224285814</v>
      </c>
      <c r="K1497" s="2">
        <v>3.7672750137132602E-2</v>
      </c>
      <c r="L1497" s="6">
        <v>3.7672750137132602E-2</v>
      </c>
      <c r="M1497" t="s">
        <v>26</v>
      </c>
      <c r="N1497">
        <f>SUMIFS(Actuals!$F:$F,Actuals!$A:$A,$A1497,Actuals!$D:$D,$D1497,Actuals!$B:$B,EDATE($B1497,-12))</f>
        <v>2582.5</v>
      </c>
      <c r="O1497">
        <f>AVERAGE(SUMIFS(Actuals!$F:$F,Actuals!$A:$A,$A1497,Actuals!$D:$D,$D1497,Actuals!$B:$B,EOMONTH(DATE(2025,$C1497-1,1),0))/SUMIFS(Actuals!$F:$F,Actuals!$A:$A,$A1497,Actuals!$D:$D,$D1497,Actuals!$B:$B,EOMONTH(DATE(2024,$C1497-1,1),0)),
 SUMIFS(Actuals!$F:$F,Actuals!$A:$A,$A1497,Actuals!$D:$D,$D1497,Actuals!$B:$B,EOMONTH(DATE(2025,$C1497-2,1),0))/SUMIFS(Actuals!$F:$F,Actuals!$A:$A,$A1497,Actuals!$D:$D,$D1497,Actuals!$B:$B,EOMONTH(DATE(2024,$C1497-2,1),0)),
 SUMIFS(Actuals!$F:$F,Actuals!$A:$A,$A1497,Actuals!$D:$D,$D1497,Actuals!$B:$B,EOMONTH(DATE(2025,$C1497-3,1),0))/SUMIFS(Actuals!$F:$F,Actuals!$A:$A,$A1497,Actuals!$D:$D,$D1497,Actuals!$B:$B,EOMONTH(DATE(2024,$C1497-3,1),0))
)</f>
        <v>1.0288307180517806</v>
      </c>
      <c r="P1497" s="29">
        <f t="shared" si="138"/>
        <v>2656.9553293687236</v>
      </c>
      <c r="Q1497" s="2">
        <f t="shared" si="139"/>
        <v>9.5227103937656678E-3</v>
      </c>
      <c r="R1497" s="29" t="str">
        <f t="shared" si="140"/>
        <v>1 train date (May-Aug)</v>
      </c>
      <c r="S1497" s="29">
        <f t="shared" si="141"/>
        <v>1.1836764017367896</v>
      </c>
      <c r="T1497" s="29">
        <f t="shared" si="142"/>
        <v>3294.8309139955313</v>
      </c>
      <c r="U1497" s="2">
        <f t="shared" si="143"/>
        <v>0.22826874706263983</v>
      </c>
    </row>
    <row r="1498" spans="1:21">
      <c r="A1498">
        <v>2370</v>
      </c>
      <c r="B1498" s="1">
        <v>45930</v>
      </c>
      <c r="C1498">
        <v>7</v>
      </c>
      <c r="D1498">
        <v>9</v>
      </c>
      <c r="E1498" t="s">
        <v>7</v>
      </c>
      <c r="F1498" s="3">
        <v>2769.7086091968736</v>
      </c>
      <c r="G1498" s="3">
        <v>2682.5</v>
      </c>
      <c r="H1498">
        <v>2</v>
      </c>
      <c r="I1498" s="3">
        <v>87.208609196873567</v>
      </c>
      <c r="J1498" s="3">
        <v>87.208609196873567</v>
      </c>
      <c r="K1498" s="2">
        <v>3.2510199141425403E-2</v>
      </c>
      <c r="L1498" s="6">
        <v>3.2510199141425403E-2</v>
      </c>
      <c r="M1498" t="s">
        <v>26</v>
      </c>
      <c r="N1498">
        <f>SUMIFS(Actuals!$F:$F,Actuals!$A:$A,$A1498,Actuals!$D:$D,$D1498,Actuals!$B:$B,EDATE($B1498,-12))</f>
        <v>2582.5</v>
      </c>
      <c r="O1498">
        <f>AVERAGE(SUMIFS(Actuals!$F:$F,Actuals!$A:$A,$A1498,Actuals!$D:$D,$D1498,Actuals!$B:$B,EOMONTH(DATE(2025,$C1498-1,1),0))/SUMIFS(Actuals!$F:$F,Actuals!$A:$A,$A1498,Actuals!$D:$D,$D1498,Actuals!$B:$B,EOMONTH(DATE(2024,$C1498-1,1),0)),
 SUMIFS(Actuals!$F:$F,Actuals!$A:$A,$A1498,Actuals!$D:$D,$D1498,Actuals!$B:$B,EOMONTH(DATE(2025,$C1498-2,1),0))/SUMIFS(Actuals!$F:$F,Actuals!$A:$A,$A1498,Actuals!$D:$D,$D1498,Actuals!$B:$B,EOMONTH(DATE(2024,$C1498-2,1),0)),
 SUMIFS(Actuals!$F:$F,Actuals!$A:$A,$A1498,Actuals!$D:$D,$D1498,Actuals!$B:$B,EOMONTH(DATE(2025,$C1498-3,1),0))/SUMIFS(Actuals!$F:$F,Actuals!$A:$A,$A1498,Actuals!$D:$D,$D1498,Actuals!$B:$B,EOMONTH(DATE(2024,$C1498-3,1),0))
)</f>
        <v>0.90476426636820495</v>
      </c>
      <c r="P1498" s="29">
        <f t="shared" si="138"/>
        <v>2336.5537178958893</v>
      </c>
      <c r="Q1498" s="2">
        <f t="shared" si="139"/>
        <v>0.12896413125968711</v>
      </c>
      <c r="R1498" s="29" t="str">
        <f t="shared" si="140"/>
        <v>1 train date (May-Aug)</v>
      </c>
      <c r="S1498" s="29">
        <f t="shared" si="141"/>
        <v>1.1836764017367896</v>
      </c>
      <c r="T1498" s="29">
        <f t="shared" si="142"/>
        <v>3278.438720393563</v>
      </c>
      <c r="U1498" s="2">
        <f t="shared" si="143"/>
        <v>0.22215795727625834</v>
      </c>
    </row>
    <row r="1499" spans="1:21">
      <c r="A1499">
        <v>2370</v>
      </c>
      <c r="B1499" s="1">
        <v>45930</v>
      </c>
      <c r="C1499">
        <v>8</v>
      </c>
      <c r="D1499">
        <v>9</v>
      </c>
      <c r="E1499" t="s">
        <v>7</v>
      </c>
      <c r="F1499" s="3">
        <v>2755.9289643749989</v>
      </c>
      <c r="G1499" s="3">
        <v>2682.5</v>
      </c>
      <c r="H1499">
        <v>1</v>
      </c>
      <c r="I1499" s="3">
        <v>73.428964374998941</v>
      </c>
      <c r="J1499" s="3">
        <v>73.428964374998941</v>
      </c>
      <c r="K1499" s="2">
        <v>2.7373332479030399E-2</v>
      </c>
      <c r="L1499" s="6">
        <v>2.7373332479030399E-2</v>
      </c>
      <c r="M1499" t="s">
        <v>26</v>
      </c>
      <c r="N1499">
        <f>SUMIFS(Actuals!$F:$F,Actuals!$A:$A,$A1499,Actuals!$D:$D,$D1499,Actuals!$B:$B,EDATE($B1499,-12))</f>
        <v>2582.5</v>
      </c>
      <c r="O1499">
        <f>AVERAGE(SUMIFS(Actuals!$F:$F,Actuals!$A:$A,$A1499,Actuals!$D:$D,$D1499,Actuals!$B:$B,EOMONTH(DATE(2025,$C1499-1,1),0))/SUMIFS(Actuals!$F:$F,Actuals!$A:$A,$A1499,Actuals!$D:$D,$D1499,Actuals!$B:$B,EOMONTH(DATE(2024,$C1499-1,1),0)),
 SUMIFS(Actuals!$F:$F,Actuals!$A:$A,$A1499,Actuals!$D:$D,$D1499,Actuals!$B:$B,EOMONTH(DATE(2025,$C1499-2,1),0))/SUMIFS(Actuals!$F:$F,Actuals!$A:$A,$A1499,Actuals!$D:$D,$D1499,Actuals!$B:$B,EOMONTH(DATE(2024,$C1499-2,1),0)),
 SUMIFS(Actuals!$F:$F,Actuals!$A:$A,$A1499,Actuals!$D:$D,$D1499,Actuals!$B:$B,EOMONTH(DATE(2025,$C1499-3,1),0))/SUMIFS(Actuals!$F:$F,Actuals!$A:$A,$A1499,Actuals!$D:$D,$D1499,Actuals!$B:$B,EOMONTH(DATE(2024,$C1499-3,1),0))
)</f>
        <v>0.84472977708809915</v>
      </c>
      <c r="P1499" s="29">
        <f t="shared" si="138"/>
        <v>2181.5146493300163</v>
      </c>
      <c r="Q1499" s="2">
        <f t="shared" si="139"/>
        <v>0.18676061534761743</v>
      </c>
      <c r="R1499" s="29" t="str">
        <f t="shared" si="140"/>
        <v>1 train date (May-Aug)</v>
      </c>
      <c r="S1499" s="29">
        <f t="shared" si="141"/>
        <v>1.1836764017367896</v>
      </c>
      <c r="T1499" s="29">
        <f t="shared" si="142"/>
        <v>3262.1280799935957</v>
      </c>
      <c r="U1499" s="2">
        <f t="shared" si="143"/>
        <v>0.21607756942911305</v>
      </c>
    </row>
    <row r="1500" spans="1:21">
      <c r="A1500">
        <v>2370</v>
      </c>
      <c r="B1500" s="1">
        <v>45930</v>
      </c>
      <c r="C1500">
        <v>9</v>
      </c>
      <c r="D1500">
        <v>9</v>
      </c>
      <c r="E1500" t="s">
        <v>7</v>
      </c>
      <c r="F1500" s="3">
        <v>3158.145445748416</v>
      </c>
      <c r="G1500" s="3">
        <v>2682.5</v>
      </c>
      <c r="H1500">
        <v>0</v>
      </c>
      <c r="I1500" s="3">
        <v>475.64544574841602</v>
      </c>
      <c r="J1500" s="3">
        <v>475.64544574841602</v>
      </c>
      <c r="K1500" s="2">
        <v>0.17731423886240999</v>
      </c>
      <c r="L1500" s="6">
        <v>0.17731423886240999</v>
      </c>
      <c r="M1500" t="s">
        <v>26</v>
      </c>
      <c r="N1500">
        <f>SUMIFS(Actuals!$F:$F,Actuals!$A:$A,$A1500,Actuals!$D:$D,$D1500,Actuals!$B:$B,EDATE($B1500,-12))</f>
        <v>2582.5</v>
      </c>
      <c r="O1500">
        <f>AVERAGE(SUMIFS(Actuals!$F:$F,Actuals!$A:$A,$A1500,Actuals!$D:$D,$D1500,Actuals!$B:$B,EOMONTH(DATE(2025,$C1500-1,1),0))/SUMIFS(Actuals!$F:$F,Actuals!$A:$A,$A1500,Actuals!$D:$D,$D1500,Actuals!$B:$B,EOMONTH(DATE(2024,$C1500-1,1),0)),
 SUMIFS(Actuals!$F:$F,Actuals!$A:$A,$A1500,Actuals!$D:$D,$D1500,Actuals!$B:$B,EOMONTH(DATE(2025,$C1500-2,1),0))/SUMIFS(Actuals!$F:$F,Actuals!$A:$A,$A1500,Actuals!$D:$D,$D1500,Actuals!$B:$B,EOMONTH(DATE(2024,$C1500-2,1),0)),
 SUMIFS(Actuals!$F:$F,Actuals!$A:$A,$A1500,Actuals!$D:$D,$D1500,Actuals!$B:$B,EOMONTH(DATE(2025,$C1500-3,1),0))/SUMIFS(Actuals!$F:$F,Actuals!$A:$A,$A1500,Actuals!$D:$D,$D1500,Actuals!$B:$B,EOMONTH(DATE(2024,$C1500-3,1),0))
)</f>
        <v>0.93834768878510688</v>
      </c>
      <c r="P1500" s="29">
        <f t="shared" si="138"/>
        <v>2423.2829062875385</v>
      </c>
      <c r="Q1500" s="2">
        <f t="shared" si="139"/>
        <v>9.6632653760470283E-2</v>
      </c>
      <c r="R1500" s="29" t="str">
        <f t="shared" si="140"/>
        <v>2 Test data (Sep-Nov)</v>
      </c>
      <c r="S1500" s="29">
        <f t="shared" si="141"/>
        <v>1.1836764017367896</v>
      </c>
      <c r="T1500" s="29">
        <f t="shared" si="142"/>
        <v>3738.2222373849145</v>
      </c>
      <c r="U1500" s="2">
        <f t="shared" si="143"/>
        <v>0.39355908197014522</v>
      </c>
    </row>
    <row r="1501" spans="1:21">
      <c r="A1501">
        <v>2370</v>
      </c>
      <c r="B1501" s="1">
        <v>45961</v>
      </c>
      <c r="C1501">
        <v>5</v>
      </c>
      <c r="D1501">
        <v>9</v>
      </c>
      <c r="E1501" t="s">
        <v>7</v>
      </c>
      <c r="F1501" s="3">
        <v>2797.4749380040721</v>
      </c>
      <c r="G1501" s="3">
        <v>3602.5</v>
      </c>
      <c r="H1501">
        <v>5</v>
      </c>
      <c r="I1501" s="3">
        <v>-805.0250619959279</v>
      </c>
      <c r="J1501" s="3">
        <v>805.0250619959279</v>
      </c>
      <c r="K1501" s="2">
        <v>0.22346289021399801</v>
      </c>
      <c r="L1501" s="6">
        <v>-0.22346289021399801</v>
      </c>
      <c r="M1501" t="s">
        <v>26</v>
      </c>
      <c r="N1501">
        <f>SUMIFS(Actuals!$F:$F,Actuals!$A:$A,$A1501,Actuals!$D:$D,$D1501,Actuals!$B:$B,EDATE($B1501,-12))</f>
        <v>3857.5</v>
      </c>
      <c r="O1501">
        <f>AVERAGE(SUMIFS(Actuals!$F:$F,Actuals!$A:$A,$A1501,Actuals!$D:$D,$D1501,Actuals!$B:$B,EOMONTH(DATE(2025,$C1501-1,1),0))/SUMIFS(Actuals!$F:$F,Actuals!$A:$A,$A1501,Actuals!$D:$D,$D1501,Actuals!$B:$B,EOMONTH(DATE(2024,$C1501-1,1),0)),
 SUMIFS(Actuals!$F:$F,Actuals!$A:$A,$A1501,Actuals!$D:$D,$D1501,Actuals!$B:$B,EOMONTH(DATE(2025,$C1501-2,1),0))/SUMIFS(Actuals!$F:$F,Actuals!$A:$A,$A1501,Actuals!$D:$D,$D1501,Actuals!$B:$B,EOMONTH(DATE(2024,$C1501-2,1),0)),
 SUMIFS(Actuals!$F:$F,Actuals!$A:$A,$A1501,Actuals!$D:$D,$D1501,Actuals!$B:$B,EOMONTH(DATE(2025,$C1501-3,1),0))/SUMIFS(Actuals!$F:$F,Actuals!$A:$A,$A1501,Actuals!$D:$D,$D1501,Actuals!$B:$B,EOMONTH(DATE(2024,$C1501-3,1),0))
)</f>
        <v>0.97275727172409709</v>
      </c>
      <c r="P1501" s="29">
        <f t="shared" si="138"/>
        <v>3752.4111756757047</v>
      </c>
      <c r="Q1501" s="2">
        <f t="shared" si="139"/>
        <v>4.1613095260431568E-2</v>
      </c>
      <c r="R1501" s="29" t="str">
        <f t="shared" si="140"/>
        <v>1 train date (May-Aug)</v>
      </c>
      <c r="S1501" s="29">
        <f t="shared" si="141"/>
        <v>1.1836764017367896</v>
      </c>
      <c r="T1501" s="29">
        <f t="shared" si="142"/>
        <v>3311.3050685655085</v>
      </c>
      <c r="U1501" s="2">
        <f t="shared" si="143"/>
        <v>8.0831348073418879E-2</v>
      </c>
    </row>
    <row r="1502" spans="1:21">
      <c r="A1502">
        <v>2370</v>
      </c>
      <c r="B1502" s="1">
        <v>45961</v>
      </c>
      <c r="C1502">
        <v>6</v>
      </c>
      <c r="D1502">
        <v>9</v>
      </c>
      <c r="E1502" t="s">
        <v>7</v>
      </c>
      <c r="F1502" s="3">
        <v>2797.4749380040721</v>
      </c>
      <c r="G1502" s="3">
        <v>3602.5</v>
      </c>
      <c r="H1502">
        <v>4</v>
      </c>
      <c r="I1502" s="3">
        <v>-805.0250619959279</v>
      </c>
      <c r="J1502" s="3">
        <v>805.0250619959279</v>
      </c>
      <c r="K1502" s="2">
        <v>0.22346289021399801</v>
      </c>
      <c r="L1502" s="6">
        <v>-0.22346289021399801</v>
      </c>
      <c r="M1502" t="s">
        <v>26</v>
      </c>
      <c r="N1502">
        <f>SUMIFS(Actuals!$F:$F,Actuals!$A:$A,$A1502,Actuals!$D:$D,$D1502,Actuals!$B:$B,EDATE($B1502,-12))</f>
        <v>3857.5</v>
      </c>
      <c r="O1502">
        <f>AVERAGE(SUMIFS(Actuals!$F:$F,Actuals!$A:$A,$A1502,Actuals!$D:$D,$D1502,Actuals!$B:$B,EOMONTH(DATE(2025,$C1502-1,1),0))/SUMIFS(Actuals!$F:$F,Actuals!$A:$A,$A1502,Actuals!$D:$D,$D1502,Actuals!$B:$B,EOMONTH(DATE(2024,$C1502-1,1),0)),
 SUMIFS(Actuals!$F:$F,Actuals!$A:$A,$A1502,Actuals!$D:$D,$D1502,Actuals!$B:$B,EOMONTH(DATE(2025,$C1502-2,1),0))/SUMIFS(Actuals!$F:$F,Actuals!$A:$A,$A1502,Actuals!$D:$D,$D1502,Actuals!$B:$B,EOMONTH(DATE(2024,$C1502-2,1),0)),
 SUMIFS(Actuals!$F:$F,Actuals!$A:$A,$A1502,Actuals!$D:$D,$D1502,Actuals!$B:$B,EOMONTH(DATE(2025,$C1502-3,1),0))/SUMIFS(Actuals!$F:$F,Actuals!$A:$A,$A1502,Actuals!$D:$D,$D1502,Actuals!$B:$B,EOMONTH(DATE(2024,$C1502-3,1),0))
)</f>
        <v>1.0288307180517806</v>
      </c>
      <c r="P1502" s="29">
        <f t="shared" si="138"/>
        <v>3968.7144948847435</v>
      </c>
      <c r="Q1502" s="2">
        <f t="shared" si="139"/>
        <v>0.10165565437466857</v>
      </c>
      <c r="R1502" s="29" t="str">
        <f t="shared" si="140"/>
        <v>1 train date (May-Aug)</v>
      </c>
      <c r="S1502" s="29">
        <f t="shared" si="141"/>
        <v>1.1836764017367896</v>
      </c>
      <c r="T1502" s="29">
        <f t="shared" si="142"/>
        <v>3311.3050685655085</v>
      </c>
      <c r="U1502" s="2">
        <f t="shared" si="143"/>
        <v>8.0831348073418879E-2</v>
      </c>
    </row>
    <row r="1503" spans="1:21">
      <c r="A1503">
        <v>2370</v>
      </c>
      <c r="B1503" s="1">
        <v>45961</v>
      </c>
      <c r="C1503">
        <v>7</v>
      </c>
      <c r="D1503">
        <v>9</v>
      </c>
      <c r="E1503" t="s">
        <v>7</v>
      </c>
      <c r="F1503" s="3">
        <v>2783.5571522428581</v>
      </c>
      <c r="G1503" s="3">
        <v>3602.5</v>
      </c>
      <c r="H1503">
        <v>3</v>
      </c>
      <c r="I1503" s="3">
        <v>-818.94284775714186</v>
      </c>
      <c r="J1503" s="3">
        <v>818.94284775714186</v>
      </c>
      <c r="K1503" s="2">
        <v>0.227326258919401</v>
      </c>
      <c r="L1503" s="6">
        <v>-0.227326258919401</v>
      </c>
      <c r="M1503" t="s">
        <v>26</v>
      </c>
      <c r="N1503">
        <f>SUMIFS(Actuals!$F:$F,Actuals!$A:$A,$A1503,Actuals!$D:$D,$D1503,Actuals!$B:$B,EDATE($B1503,-12))</f>
        <v>3857.5</v>
      </c>
      <c r="O1503">
        <f>AVERAGE(SUMIFS(Actuals!$F:$F,Actuals!$A:$A,$A1503,Actuals!$D:$D,$D1503,Actuals!$B:$B,EOMONTH(DATE(2025,$C1503-1,1),0))/SUMIFS(Actuals!$F:$F,Actuals!$A:$A,$A1503,Actuals!$D:$D,$D1503,Actuals!$B:$B,EOMONTH(DATE(2024,$C1503-1,1),0)),
 SUMIFS(Actuals!$F:$F,Actuals!$A:$A,$A1503,Actuals!$D:$D,$D1503,Actuals!$B:$B,EOMONTH(DATE(2025,$C1503-2,1),0))/SUMIFS(Actuals!$F:$F,Actuals!$A:$A,$A1503,Actuals!$D:$D,$D1503,Actuals!$B:$B,EOMONTH(DATE(2024,$C1503-2,1),0)),
 SUMIFS(Actuals!$F:$F,Actuals!$A:$A,$A1503,Actuals!$D:$D,$D1503,Actuals!$B:$B,EOMONTH(DATE(2025,$C1503-3,1),0))/SUMIFS(Actuals!$F:$F,Actuals!$A:$A,$A1503,Actuals!$D:$D,$D1503,Actuals!$B:$B,EOMONTH(DATE(2024,$C1503-3,1),0))
)</f>
        <v>0.90476426636820495</v>
      </c>
      <c r="P1503" s="29">
        <f t="shared" si="138"/>
        <v>3490.1281575153507</v>
      </c>
      <c r="Q1503" s="2">
        <f t="shared" si="139"/>
        <v>3.1192739065829086E-2</v>
      </c>
      <c r="R1503" s="29" t="str">
        <f t="shared" si="140"/>
        <v>1 train date (May-Aug)</v>
      </c>
      <c r="S1503" s="29">
        <f t="shared" si="141"/>
        <v>1.1836764017367896</v>
      </c>
      <c r="T1503" s="29">
        <f t="shared" si="142"/>
        <v>3294.8309139955313</v>
      </c>
      <c r="U1503" s="2">
        <f t="shared" si="143"/>
        <v>8.540432644121268E-2</v>
      </c>
    </row>
    <row r="1504" spans="1:21">
      <c r="A1504">
        <v>2370</v>
      </c>
      <c r="B1504" s="1">
        <v>45961</v>
      </c>
      <c r="C1504">
        <v>8</v>
      </c>
      <c r="D1504">
        <v>9</v>
      </c>
      <c r="E1504" t="s">
        <v>7</v>
      </c>
      <c r="F1504" s="3">
        <v>2769.7086091968736</v>
      </c>
      <c r="G1504" s="3">
        <v>3602.5</v>
      </c>
      <c r="H1504">
        <v>2</v>
      </c>
      <c r="I1504" s="3">
        <v>-832.79139080312643</v>
      </c>
      <c r="J1504" s="3">
        <v>832.79139080312643</v>
      </c>
      <c r="K1504" s="2">
        <v>0.231170406884976</v>
      </c>
      <c r="L1504" s="6">
        <v>-0.231170406884976</v>
      </c>
      <c r="M1504" t="s">
        <v>26</v>
      </c>
      <c r="N1504">
        <f>SUMIFS(Actuals!$F:$F,Actuals!$A:$A,$A1504,Actuals!$D:$D,$D1504,Actuals!$B:$B,EDATE($B1504,-12))</f>
        <v>3857.5</v>
      </c>
      <c r="O1504">
        <f>AVERAGE(SUMIFS(Actuals!$F:$F,Actuals!$A:$A,$A1504,Actuals!$D:$D,$D1504,Actuals!$B:$B,EOMONTH(DATE(2025,$C1504-1,1),0))/SUMIFS(Actuals!$F:$F,Actuals!$A:$A,$A1504,Actuals!$D:$D,$D1504,Actuals!$B:$B,EOMONTH(DATE(2024,$C1504-1,1),0)),
 SUMIFS(Actuals!$F:$F,Actuals!$A:$A,$A1504,Actuals!$D:$D,$D1504,Actuals!$B:$B,EOMONTH(DATE(2025,$C1504-2,1),0))/SUMIFS(Actuals!$F:$F,Actuals!$A:$A,$A1504,Actuals!$D:$D,$D1504,Actuals!$B:$B,EOMONTH(DATE(2024,$C1504-2,1),0)),
 SUMIFS(Actuals!$F:$F,Actuals!$A:$A,$A1504,Actuals!$D:$D,$D1504,Actuals!$B:$B,EOMONTH(DATE(2025,$C1504-3,1),0))/SUMIFS(Actuals!$F:$F,Actuals!$A:$A,$A1504,Actuals!$D:$D,$D1504,Actuals!$B:$B,EOMONTH(DATE(2024,$C1504-3,1),0))
)</f>
        <v>0.84472977708809915</v>
      </c>
      <c r="P1504" s="29">
        <f t="shared" si="138"/>
        <v>3258.5451151173424</v>
      </c>
      <c r="Q1504" s="2">
        <f t="shared" si="139"/>
        <v>9.5476720300529505E-2</v>
      </c>
      <c r="R1504" s="29" t="str">
        <f t="shared" si="140"/>
        <v>1 train date (May-Aug)</v>
      </c>
      <c r="S1504" s="29">
        <f t="shared" si="141"/>
        <v>1.1836764017367896</v>
      </c>
      <c r="T1504" s="29">
        <f t="shared" si="142"/>
        <v>3278.438720393563</v>
      </c>
      <c r="U1504" s="2">
        <f t="shared" si="143"/>
        <v>8.9954553672848575E-2</v>
      </c>
    </row>
    <row r="1505" spans="1:21">
      <c r="A1505">
        <v>2370</v>
      </c>
      <c r="B1505" s="1">
        <v>45961</v>
      </c>
      <c r="C1505">
        <v>9</v>
      </c>
      <c r="D1505">
        <v>9</v>
      </c>
      <c r="E1505" t="s">
        <v>7</v>
      </c>
      <c r="F1505" s="3">
        <v>2923.4289643749999</v>
      </c>
      <c r="G1505" s="3">
        <v>3602.5</v>
      </c>
      <c r="H1505">
        <v>1</v>
      </c>
      <c r="I1505" s="3">
        <v>-679.07103562500015</v>
      </c>
      <c r="J1505" s="3">
        <v>679.07103562500015</v>
      </c>
      <c r="K1505" s="2">
        <v>0.18849994049271299</v>
      </c>
      <c r="L1505" s="6">
        <v>-0.18849994049271299</v>
      </c>
      <c r="M1505" t="s">
        <v>26</v>
      </c>
      <c r="N1505">
        <f>SUMIFS(Actuals!$F:$F,Actuals!$A:$A,$A1505,Actuals!$D:$D,$D1505,Actuals!$B:$B,EDATE($B1505,-12))</f>
        <v>3857.5</v>
      </c>
      <c r="O1505">
        <f>AVERAGE(SUMIFS(Actuals!$F:$F,Actuals!$A:$A,$A1505,Actuals!$D:$D,$D1505,Actuals!$B:$B,EOMONTH(DATE(2025,$C1505-1,1),0))/SUMIFS(Actuals!$F:$F,Actuals!$A:$A,$A1505,Actuals!$D:$D,$D1505,Actuals!$B:$B,EOMONTH(DATE(2024,$C1505-1,1),0)),
 SUMIFS(Actuals!$F:$F,Actuals!$A:$A,$A1505,Actuals!$D:$D,$D1505,Actuals!$B:$B,EOMONTH(DATE(2025,$C1505-2,1),0))/SUMIFS(Actuals!$F:$F,Actuals!$A:$A,$A1505,Actuals!$D:$D,$D1505,Actuals!$B:$B,EOMONTH(DATE(2024,$C1505-2,1),0)),
 SUMIFS(Actuals!$F:$F,Actuals!$A:$A,$A1505,Actuals!$D:$D,$D1505,Actuals!$B:$B,EOMONTH(DATE(2025,$C1505-3,1),0))/SUMIFS(Actuals!$F:$F,Actuals!$A:$A,$A1505,Actuals!$D:$D,$D1505,Actuals!$B:$B,EOMONTH(DATE(2024,$C1505-3,1),0))
)</f>
        <v>0.93834768878510688</v>
      </c>
      <c r="P1505" s="29">
        <f t="shared" si="138"/>
        <v>3619.6762094885498</v>
      </c>
      <c r="Q1505" s="2">
        <f t="shared" si="139"/>
        <v>4.7678582896737908E-3</v>
      </c>
      <c r="R1505" s="29" t="str">
        <f t="shared" si="140"/>
        <v>2 Test data (Sep-Nov)</v>
      </c>
      <c r="S1505" s="29">
        <f t="shared" si="141"/>
        <v>1.1836764017367896</v>
      </c>
      <c r="T1505" s="29">
        <f t="shared" si="142"/>
        <v>3460.393877284509</v>
      </c>
      <c r="U1505" s="2">
        <f t="shared" si="143"/>
        <v>3.9446529553224426E-2</v>
      </c>
    </row>
    <row r="1506" spans="1:21">
      <c r="A1506">
        <v>2370</v>
      </c>
      <c r="B1506" s="1">
        <v>45961</v>
      </c>
      <c r="C1506">
        <v>10</v>
      </c>
      <c r="D1506">
        <v>9</v>
      </c>
      <c r="E1506" t="s">
        <v>7</v>
      </c>
      <c r="F1506" s="3">
        <v>2923.4289643749999</v>
      </c>
      <c r="G1506" s="3">
        <v>3602.5</v>
      </c>
      <c r="H1506">
        <v>0</v>
      </c>
      <c r="I1506" s="3">
        <v>-679.07103562500015</v>
      </c>
      <c r="J1506" s="3">
        <v>679.07103562500015</v>
      </c>
      <c r="K1506" s="2">
        <v>0.18849994049271299</v>
      </c>
      <c r="L1506" s="6">
        <v>-0.18849994049271299</v>
      </c>
      <c r="M1506" t="s">
        <v>26</v>
      </c>
      <c r="N1506">
        <f>SUMIFS(Actuals!$F:$F,Actuals!$A:$A,$A1506,Actuals!$D:$D,$D1506,Actuals!$B:$B,EDATE($B1506,-12))</f>
        <v>3857.5</v>
      </c>
      <c r="O1506">
        <f>AVERAGE(SUMIFS(Actuals!$F:$F,Actuals!$A:$A,$A1506,Actuals!$D:$D,$D1506,Actuals!$B:$B,EOMONTH(DATE(2025,$C1506-1,1),0))/SUMIFS(Actuals!$F:$F,Actuals!$A:$A,$A1506,Actuals!$D:$D,$D1506,Actuals!$B:$B,EOMONTH(DATE(2024,$C1506-1,1),0)),
 SUMIFS(Actuals!$F:$F,Actuals!$A:$A,$A1506,Actuals!$D:$D,$D1506,Actuals!$B:$B,EOMONTH(DATE(2025,$C1506-2,1),0))/SUMIFS(Actuals!$F:$F,Actuals!$A:$A,$A1506,Actuals!$D:$D,$D1506,Actuals!$B:$B,EOMONTH(DATE(2024,$C1506-2,1),0)),
 SUMIFS(Actuals!$F:$F,Actuals!$A:$A,$A1506,Actuals!$D:$D,$D1506,Actuals!$B:$B,EOMONTH(DATE(2025,$C1506-3,1),0))/SUMIFS(Actuals!$F:$F,Actuals!$A:$A,$A1506,Actuals!$D:$D,$D1506,Actuals!$B:$B,EOMONTH(DATE(2024,$C1506-3,1),0))
)</f>
        <v>0.97111025229034498</v>
      </c>
      <c r="P1506" s="29">
        <f t="shared" si="138"/>
        <v>3746.0577982100058</v>
      </c>
      <c r="Q1506" s="2">
        <f t="shared" si="139"/>
        <v>3.9849492910480441E-2</v>
      </c>
      <c r="R1506" s="29" t="str">
        <f t="shared" si="140"/>
        <v>2 Test data (Sep-Nov)</v>
      </c>
      <c r="S1506" s="29">
        <f t="shared" si="141"/>
        <v>1.1836764017367896</v>
      </c>
      <c r="T1506" s="29">
        <f t="shared" si="142"/>
        <v>3460.393877284509</v>
      </c>
      <c r="U1506" s="2">
        <f t="shared" si="143"/>
        <v>3.9446529553224426E-2</v>
      </c>
    </row>
    <row r="1507" spans="1:21">
      <c r="A1507">
        <v>2370</v>
      </c>
      <c r="B1507" s="1">
        <v>45991</v>
      </c>
      <c r="C1507">
        <v>5</v>
      </c>
      <c r="D1507">
        <v>9</v>
      </c>
      <c r="E1507" t="s">
        <v>7</v>
      </c>
      <c r="F1507" s="3">
        <v>2811.4623126940924</v>
      </c>
      <c r="G1507" s="3">
        <v>3585</v>
      </c>
      <c r="H1507">
        <v>6</v>
      </c>
      <c r="I1507" s="3">
        <v>-773.53768730590764</v>
      </c>
      <c r="J1507" s="3">
        <v>773.53768730590764</v>
      </c>
      <c r="K1507" s="2">
        <v>0.215770624074172</v>
      </c>
      <c r="L1507" s="6">
        <v>-0.215770624074172</v>
      </c>
      <c r="M1507" t="s">
        <v>26</v>
      </c>
      <c r="N1507">
        <f>SUMIFS(Actuals!$F:$F,Actuals!$A:$A,$A1507,Actuals!$D:$D,$D1507,Actuals!$B:$B,EDATE($B1507,-12))</f>
        <v>4627.5</v>
      </c>
      <c r="O1507">
        <f>AVERAGE(SUMIFS(Actuals!$F:$F,Actuals!$A:$A,$A1507,Actuals!$D:$D,$D1507,Actuals!$B:$B,EOMONTH(DATE(2025,$C1507-1,1),0))/SUMIFS(Actuals!$F:$F,Actuals!$A:$A,$A1507,Actuals!$D:$D,$D1507,Actuals!$B:$B,EOMONTH(DATE(2024,$C1507-1,1),0)),
 SUMIFS(Actuals!$F:$F,Actuals!$A:$A,$A1507,Actuals!$D:$D,$D1507,Actuals!$B:$B,EOMONTH(DATE(2025,$C1507-2,1),0))/SUMIFS(Actuals!$F:$F,Actuals!$A:$A,$A1507,Actuals!$D:$D,$D1507,Actuals!$B:$B,EOMONTH(DATE(2024,$C1507-2,1),0)),
 SUMIFS(Actuals!$F:$F,Actuals!$A:$A,$A1507,Actuals!$D:$D,$D1507,Actuals!$B:$B,EOMONTH(DATE(2025,$C1507-3,1),0))/SUMIFS(Actuals!$F:$F,Actuals!$A:$A,$A1507,Actuals!$D:$D,$D1507,Actuals!$B:$B,EOMONTH(DATE(2024,$C1507-3,1),0))
)</f>
        <v>0.97275727172409709</v>
      </c>
      <c r="P1507" s="29">
        <f t="shared" si="138"/>
        <v>4501.4342749032594</v>
      </c>
      <c r="Q1507" s="2">
        <f t="shared" si="139"/>
        <v>0.25563020220453542</v>
      </c>
      <c r="R1507" s="29" t="str">
        <f t="shared" si="140"/>
        <v>1 train date (May-Aug)</v>
      </c>
      <c r="S1507" s="29">
        <f t="shared" si="141"/>
        <v>1.1836764017367896</v>
      </c>
      <c r="T1507" s="29">
        <f t="shared" si="142"/>
        <v>3327.8615939083361</v>
      </c>
      <c r="U1507" s="2">
        <f t="shared" si="143"/>
        <v>7.1726194167828147E-2</v>
      </c>
    </row>
    <row r="1508" spans="1:21">
      <c r="A1508">
        <v>2370</v>
      </c>
      <c r="B1508" s="1">
        <v>45991</v>
      </c>
      <c r="C1508">
        <v>6</v>
      </c>
      <c r="D1508">
        <v>9</v>
      </c>
      <c r="E1508" t="s">
        <v>7</v>
      </c>
      <c r="F1508" s="3">
        <v>2811.4623126940924</v>
      </c>
      <c r="G1508" s="3">
        <v>3585</v>
      </c>
      <c r="H1508">
        <v>5</v>
      </c>
      <c r="I1508" s="3">
        <v>-773.53768730590764</v>
      </c>
      <c r="J1508" s="3">
        <v>773.53768730590764</v>
      </c>
      <c r="K1508" s="2">
        <v>0.215770624074172</v>
      </c>
      <c r="L1508" s="6">
        <v>-0.215770624074172</v>
      </c>
      <c r="M1508" t="s">
        <v>26</v>
      </c>
      <c r="N1508">
        <f>SUMIFS(Actuals!$F:$F,Actuals!$A:$A,$A1508,Actuals!$D:$D,$D1508,Actuals!$B:$B,EDATE($B1508,-12))</f>
        <v>4627.5</v>
      </c>
      <c r="O1508">
        <f>AVERAGE(SUMIFS(Actuals!$F:$F,Actuals!$A:$A,$A1508,Actuals!$D:$D,$D1508,Actuals!$B:$B,EOMONTH(DATE(2025,$C1508-1,1),0))/SUMIFS(Actuals!$F:$F,Actuals!$A:$A,$A1508,Actuals!$D:$D,$D1508,Actuals!$B:$B,EOMONTH(DATE(2024,$C1508-1,1),0)),
 SUMIFS(Actuals!$F:$F,Actuals!$A:$A,$A1508,Actuals!$D:$D,$D1508,Actuals!$B:$B,EOMONTH(DATE(2025,$C1508-2,1),0))/SUMIFS(Actuals!$F:$F,Actuals!$A:$A,$A1508,Actuals!$D:$D,$D1508,Actuals!$B:$B,EOMONTH(DATE(2024,$C1508-2,1),0)),
 SUMIFS(Actuals!$F:$F,Actuals!$A:$A,$A1508,Actuals!$D:$D,$D1508,Actuals!$B:$B,EOMONTH(DATE(2025,$C1508-3,1),0))/SUMIFS(Actuals!$F:$F,Actuals!$A:$A,$A1508,Actuals!$D:$D,$D1508,Actuals!$B:$B,EOMONTH(DATE(2024,$C1508-3,1),0))
)</f>
        <v>1.0288307180517806</v>
      </c>
      <c r="P1508" s="29">
        <f t="shared" si="138"/>
        <v>4760.9141477846151</v>
      </c>
      <c r="Q1508" s="2">
        <f t="shared" si="139"/>
        <v>0.32800952518399307</v>
      </c>
      <c r="R1508" s="29" t="str">
        <f t="shared" si="140"/>
        <v>1 train date (May-Aug)</v>
      </c>
      <c r="S1508" s="29">
        <f t="shared" si="141"/>
        <v>1.1836764017367896</v>
      </c>
      <c r="T1508" s="29">
        <f t="shared" si="142"/>
        <v>3327.8615939083361</v>
      </c>
      <c r="U1508" s="2">
        <f t="shared" si="143"/>
        <v>7.1726194167828147E-2</v>
      </c>
    </row>
    <row r="1509" spans="1:21">
      <c r="A1509">
        <v>2370</v>
      </c>
      <c r="B1509" s="1">
        <v>45991</v>
      </c>
      <c r="C1509">
        <v>7</v>
      </c>
      <c r="D1509">
        <v>9</v>
      </c>
      <c r="E1509" t="s">
        <v>7</v>
      </c>
      <c r="F1509" s="3">
        <v>2797.4749380040721</v>
      </c>
      <c r="G1509" s="3">
        <v>3585</v>
      </c>
      <c r="H1509">
        <v>4</v>
      </c>
      <c r="I1509" s="3">
        <v>-787.5250619959279</v>
      </c>
      <c r="J1509" s="3">
        <v>787.5250619959279</v>
      </c>
      <c r="K1509" s="2">
        <v>0.21967226276037</v>
      </c>
      <c r="L1509" s="6">
        <v>-0.21967226276037</v>
      </c>
      <c r="M1509" t="s">
        <v>26</v>
      </c>
      <c r="N1509">
        <f>SUMIFS(Actuals!$F:$F,Actuals!$A:$A,$A1509,Actuals!$D:$D,$D1509,Actuals!$B:$B,EDATE($B1509,-12))</f>
        <v>4627.5</v>
      </c>
      <c r="O1509">
        <f>AVERAGE(SUMIFS(Actuals!$F:$F,Actuals!$A:$A,$A1509,Actuals!$D:$D,$D1509,Actuals!$B:$B,EOMONTH(DATE(2025,$C1509-1,1),0))/SUMIFS(Actuals!$F:$F,Actuals!$A:$A,$A1509,Actuals!$D:$D,$D1509,Actuals!$B:$B,EOMONTH(DATE(2024,$C1509-1,1),0)),
 SUMIFS(Actuals!$F:$F,Actuals!$A:$A,$A1509,Actuals!$D:$D,$D1509,Actuals!$B:$B,EOMONTH(DATE(2025,$C1509-2,1),0))/SUMIFS(Actuals!$F:$F,Actuals!$A:$A,$A1509,Actuals!$D:$D,$D1509,Actuals!$B:$B,EOMONTH(DATE(2024,$C1509-2,1),0)),
 SUMIFS(Actuals!$F:$F,Actuals!$A:$A,$A1509,Actuals!$D:$D,$D1509,Actuals!$B:$B,EOMONTH(DATE(2025,$C1509-3,1),0))/SUMIFS(Actuals!$F:$F,Actuals!$A:$A,$A1509,Actuals!$D:$D,$D1509,Actuals!$B:$B,EOMONTH(DATE(2024,$C1509-3,1),0))
)</f>
        <v>0.90476426636820495</v>
      </c>
      <c r="P1509" s="29">
        <f t="shared" si="138"/>
        <v>4186.7966426188686</v>
      </c>
      <c r="Q1509" s="2">
        <f t="shared" si="139"/>
        <v>0.16786517227862444</v>
      </c>
      <c r="R1509" s="29" t="str">
        <f t="shared" si="140"/>
        <v>1 train date (May-Aug)</v>
      </c>
      <c r="S1509" s="29">
        <f t="shared" si="141"/>
        <v>1.1836764017367896</v>
      </c>
      <c r="T1509" s="29">
        <f t="shared" si="142"/>
        <v>3311.3050685655085</v>
      </c>
      <c r="U1509" s="2">
        <f t="shared" si="143"/>
        <v>7.6344471808784245E-2</v>
      </c>
    </row>
    <row r="1510" spans="1:21">
      <c r="A1510">
        <v>2370</v>
      </c>
      <c r="B1510" s="1">
        <v>45991</v>
      </c>
      <c r="C1510">
        <v>8</v>
      </c>
      <c r="D1510">
        <v>9</v>
      </c>
      <c r="E1510" t="s">
        <v>7</v>
      </c>
      <c r="F1510" s="3">
        <v>2783.5571522428581</v>
      </c>
      <c r="G1510" s="3">
        <v>3585</v>
      </c>
      <c r="H1510">
        <v>3</v>
      </c>
      <c r="I1510" s="3">
        <v>-801.44284775714186</v>
      </c>
      <c r="J1510" s="3">
        <v>801.44284775714186</v>
      </c>
      <c r="K1510" s="2">
        <v>0.22355449030882599</v>
      </c>
      <c r="L1510" s="6">
        <v>-0.22355449030882599</v>
      </c>
      <c r="M1510" t="s">
        <v>26</v>
      </c>
      <c r="N1510">
        <f>SUMIFS(Actuals!$F:$F,Actuals!$A:$A,$A1510,Actuals!$D:$D,$D1510,Actuals!$B:$B,EDATE($B1510,-12))</f>
        <v>4627.5</v>
      </c>
      <c r="O1510">
        <f>AVERAGE(SUMIFS(Actuals!$F:$F,Actuals!$A:$A,$A1510,Actuals!$D:$D,$D1510,Actuals!$B:$B,EOMONTH(DATE(2025,$C1510-1,1),0))/SUMIFS(Actuals!$F:$F,Actuals!$A:$A,$A1510,Actuals!$D:$D,$D1510,Actuals!$B:$B,EOMONTH(DATE(2024,$C1510-1,1),0)),
 SUMIFS(Actuals!$F:$F,Actuals!$A:$A,$A1510,Actuals!$D:$D,$D1510,Actuals!$B:$B,EOMONTH(DATE(2025,$C1510-2,1),0))/SUMIFS(Actuals!$F:$F,Actuals!$A:$A,$A1510,Actuals!$D:$D,$D1510,Actuals!$B:$B,EOMONTH(DATE(2024,$C1510-2,1),0)),
 SUMIFS(Actuals!$F:$F,Actuals!$A:$A,$A1510,Actuals!$D:$D,$D1510,Actuals!$B:$B,EOMONTH(DATE(2025,$C1510-3,1),0))/SUMIFS(Actuals!$F:$F,Actuals!$A:$A,$A1510,Actuals!$D:$D,$D1510,Actuals!$B:$B,EOMONTH(DATE(2024,$C1510-3,1),0))
)</f>
        <v>0.84472977708809915</v>
      </c>
      <c r="P1510" s="29">
        <f t="shared" si="138"/>
        <v>3908.9870434751788</v>
      </c>
      <c r="Q1510" s="2">
        <f t="shared" si="139"/>
        <v>9.0372954944261868E-2</v>
      </c>
      <c r="R1510" s="29" t="str">
        <f t="shared" si="140"/>
        <v>1 train date (May-Aug)</v>
      </c>
      <c r="S1510" s="29">
        <f t="shared" si="141"/>
        <v>1.1836764017367896</v>
      </c>
      <c r="T1510" s="29">
        <f t="shared" si="142"/>
        <v>3294.8309139955313</v>
      </c>
      <c r="U1510" s="2">
        <f t="shared" si="143"/>
        <v>8.0939772944063793E-2</v>
      </c>
    </row>
    <row r="1511" spans="1:21">
      <c r="A1511">
        <v>2370</v>
      </c>
      <c r="B1511" s="1">
        <v>45991</v>
      </c>
      <c r="C1511">
        <v>9</v>
      </c>
      <c r="D1511">
        <v>9</v>
      </c>
      <c r="E1511" t="s">
        <v>7</v>
      </c>
      <c r="F1511" s="3">
        <v>2769.7086091968736</v>
      </c>
      <c r="G1511" s="3">
        <v>3585</v>
      </c>
      <c r="H1511">
        <v>2</v>
      </c>
      <c r="I1511" s="3">
        <v>-815.29139080312643</v>
      </c>
      <c r="J1511" s="3">
        <v>815.29139080312643</v>
      </c>
      <c r="K1511" s="2">
        <v>0.22741740329236401</v>
      </c>
      <c r="L1511" s="6">
        <v>-0.22741740329236401</v>
      </c>
      <c r="M1511" t="s">
        <v>26</v>
      </c>
      <c r="N1511">
        <f>SUMIFS(Actuals!$F:$F,Actuals!$A:$A,$A1511,Actuals!$D:$D,$D1511,Actuals!$B:$B,EDATE($B1511,-12))</f>
        <v>4627.5</v>
      </c>
      <c r="O1511">
        <f>AVERAGE(SUMIFS(Actuals!$F:$F,Actuals!$A:$A,$A1511,Actuals!$D:$D,$D1511,Actuals!$B:$B,EOMONTH(DATE(2025,$C1511-1,1),0))/SUMIFS(Actuals!$F:$F,Actuals!$A:$A,$A1511,Actuals!$D:$D,$D1511,Actuals!$B:$B,EOMONTH(DATE(2024,$C1511-1,1),0)),
 SUMIFS(Actuals!$F:$F,Actuals!$A:$A,$A1511,Actuals!$D:$D,$D1511,Actuals!$B:$B,EOMONTH(DATE(2025,$C1511-2,1),0))/SUMIFS(Actuals!$F:$F,Actuals!$A:$A,$A1511,Actuals!$D:$D,$D1511,Actuals!$B:$B,EOMONTH(DATE(2024,$C1511-2,1),0)),
 SUMIFS(Actuals!$F:$F,Actuals!$A:$A,$A1511,Actuals!$D:$D,$D1511,Actuals!$B:$B,EOMONTH(DATE(2025,$C1511-3,1),0))/SUMIFS(Actuals!$F:$F,Actuals!$A:$A,$A1511,Actuals!$D:$D,$D1511,Actuals!$B:$B,EOMONTH(DATE(2024,$C1511-3,1),0))
)</f>
        <v>0.93834768878510688</v>
      </c>
      <c r="P1511" s="29">
        <f t="shared" si="138"/>
        <v>4342.2039298530817</v>
      </c>
      <c r="Q1511" s="2">
        <f t="shared" si="139"/>
        <v>0.21121448531466713</v>
      </c>
      <c r="R1511" s="29" t="str">
        <f t="shared" si="140"/>
        <v>2 Test data (Sep-Nov)</v>
      </c>
      <c r="S1511" s="29">
        <f t="shared" si="141"/>
        <v>1.1836764017367896</v>
      </c>
      <c r="T1511" s="29">
        <f t="shared" si="142"/>
        <v>3278.438720393563</v>
      </c>
      <c r="U1511" s="2">
        <f t="shared" si="143"/>
        <v>8.5512211884640726E-2</v>
      </c>
    </row>
    <row r="1512" spans="1:21">
      <c r="A1512">
        <v>2370</v>
      </c>
      <c r="B1512" s="1">
        <v>45991</v>
      </c>
      <c r="C1512">
        <v>10</v>
      </c>
      <c r="D1512">
        <v>9</v>
      </c>
      <c r="E1512" t="s">
        <v>7</v>
      </c>
      <c r="F1512" s="3">
        <v>2769.7086091968736</v>
      </c>
      <c r="G1512" s="3">
        <v>3585</v>
      </c>
      <c r="H1512">
        <v>1</v>
      </c>
      <c r="I1512" s="3">
        <v>-815.29139080312643</v>
      </c>
      <c r="J1512" s="3">
        <v>815.29139080312643</v>
      </c>
      <c r="K1512" s="2">
        <v>0.22741740329236401</v>
      </c>
      <c r="L1512" s="6">
        <v>-0.22741740329236401</v>
      </c>
      <c r="M1512" t="s">
        <v>26</v>
      </c>
      <c r="N1512">
        <f>SUMIFS(Actuals!$F:$F,Actuals!$A:$A,$A1512,Actuals!$D:$D,$D1512,Actuals!$B:$B,EDATE($B1512,-12))</f>
        <v>4627.5</v>
      </c>
      <c r="O1512">
        <f>AVERAGE(SUMIFS(Actuals!$F:$F,Actuals!$A:$A,$A1512,Actuals!$D:$D,$D1512,Actuals!$B:$B,EOMONTH(DATE(2025,$C1512-1,1),0))/SUMIFS(Actuals!$F:$F,Actuals!$A:$A,$A1512,Actuals!$D:$D,$D1512,Actuals!$B:$B,EOMONTH(DATE(2024,$C1512-1,1),0)),
 SUMIFS(Actuals!$F:$F,Actuals!$A:$A,$A1512,Actuals!$D:$D,$D1512,Actuals!$B:$B,EOMONTH(DATE(2025,$C1512-2,1),0))/SUMIFS(Actuals!$F:$F,Actuals!$A:$A,$A1512,Actuals!$D:$D,$D1512,Actuals!$B:$B,EOMONTH(DATE(2024,$C1512-2,1),0)),
 SUMIFS(Actuals!$F:$F,Actuals!$A:$A,$A1512,Actuals!$D:$D,$D1512,Actuals!$B:$B,EOMONTH(DATE(2025,$C1512-3,1),0))/SUMIFS(Actuals!$F:$F,Actuals!$A:$A,$A1512,Actuals!$D:$D,$D1512,Actuals!$B:$B,EOMONTH(DATE(2024,$C1512-3,1),0))
)</f>
        <v>0.97111025229034498</v>
      </c>
      <c r="P1512" s="29">
        <f t="shared" si="138"/>
        <v>4493.8126924735716</v>
      </c>
      <c r="Q1512" s="2">
        <f t="shared" si="139"/>
        <v>0.25350423778900183</v>
      </c>
      <c r="R1512" s="29" t="str">
        <f t="shared" si="140"/>
        <v>2 Test data (Sep-Nov)</v>
      </c>
      <c r="S1512" s="29">
        <f t="shared" si="141"/>
        <v>1.1836764017367896</v>
      </c>
      <c r="T1512" s="29">
        <f t="shared" si="142"/>
        <v>3278.438720393563</v>
      </c>
      <c r="U1512" s="2">
        <f t="shared" si="143"/>
        <v>8.5512211884640726E-2</v>
      </c>
    </row>
    <row r="1513" spans="1:21">
      <c r="A1513">
        <v>2370</v>
      </c>
      <c r="B1513" s="1">
        <v>45991</v>
      </c>
      <c r="C1513">
        <v>11</v>
      </c>
      <c r="D1513">
        <v>9</v>
      </c>
      <c r="E1513" t="s">
        <v>7</v>
      </c>
      <c r="F1513" s="3">
        <v>3435</v>
      </c>
      <c r="G1513" s="3">
        <v>3585</v>
      </c>
      <c r="H1513">
        <v>0</v>
      </c>
      <c r="I1513" s="3">
        <v>-150</v>
      </c>
      <c r="J1513" s="3">
        <v>150</v>
      </c>
      <c r="K1513" s="2">
        <v>4.1841004184100403E-2</v>
      </c>
      <c r="L1513" s="6">
        <v>-4.1841004184100403E-2</v>
      </c>
      <c r="M1513" t="s">
        <v>26</v>
      </c>
      <c r="N1513">
        <f>SUMIFS(Actuals!$F:$F,Actuals!$A:$A,$A1513,Actuals!$D:$D,$D1513,Actuals!$B:$B,EDATE($B1513,-12))</f>
        <v>4627.5</v>
      </c>
      <c r="O1513">
        <f>AVERAGE(SUMIFS(Actuals!$F:$F,Actuals!$A:$A,$A1513,Actuals!$D:$D,$D1513,Actuals!$B:$B,EOMONTH(DATE(2025,$C1513-1,1),0))/SUMIFS(Actuals!$F:$F,Actuals!$A:$A,$A1513,Actuals!$D:$D,$D1513,Actuals!$B:$B,EOMONTH(DATE(2024,$C1513-1,1),0)),
 SUMIFS(Actuals!$F:$F,Actuals!$A:$A,$A1513,Actuals!$D:$D,$D1513,Actuals!$B:$B,EOMONTH(DATE(2025,$C1513-2,1),0))/SUMIFS(Actuals!$F:$F,Actuals!$A:$A,$A1513,Actuals!$D:$D,$D1513,Actuals!$B:$B,EOMONTH(DATE(2024,$C1513-2,1),0)),
 SUMIFS(Actuals!$F:$F,Actuals!$A:$A,$A1513,Actuals!$D:$D,$D1513,Actuals!$B:$B,EOMONTH(DATE(2025,$C1513-3,1),0))/SUMIFS(Actuals!$F:$F,Actuals!$A:$A,$A1513,Actuals!$D:$D,$D1513,Actuals!$B:$B,EOMONTH(DATE(2024,$C1513-3,1),0))
)</f>
        <v>1.0738970840789428</v>
      </c>
      <c r="P1513" s="29">
        <f t="shared" si="138"/>
        <v>4969.4587565753081</v>
      </c>
      <c r="Q1513" s="2">
        <f t="shared" si="139"/>
        <v>0.38618096417721287</v>
      </c>
      <c r="R1513" s="29" t="str">
        <f t="shared" si="140"/>
        <v>2 Test data (Sep-Nov)</v>
      </c>
      <c r="S1513" s="29">
        <f t="shared" si="141"/>
        <v>1.1836764017367896</v>
      </c>
      <c r="T1513" s="29">
        <f t="shared" si="142"/>
        <v>4065.9284399658723</v>
      </c>
      <c r="U1513" s="2">
        <f t="shared" si="143"/>
        <v>0.13415019245909965</v>
      </c>
    </row>
    <row r="1514" spans="1:21">
      <c r="A1514">
        <v>360</v>
      </c>
      <c r="B1514" s="1">
        <v>45808</v>
      </c>
      <c r="C1514">
        <v>5</v>
      </c>
      <c r="D1514">
        <v>9</v>
      </c>
      <c r="E1514" t="s">
        <v>7</v>
      </c>
      <c r="F1514" s="3">
        <v>14829.849999999999</v>
      </c>
      <c r="G1514" s="3">
        <v>11507.5</v>
      </c>
      <c r="H1514">
        <v>0</v>
      </c>
      <c r="I1514" s="3">
        <v>3322.3499999999985</v>
      </c>
      <c r="J1514" s="3">
        <v>3322.3499999999985</v>
      </c>
      <c r="K1514" s="2">
        <v>0.28871170975450799</v>
      </c>
      <c r="L1514" s="6">
        <v>0.28871170975450799</v>
      </c>
      <c r="M1514" t="s">
        <v>24</v>
      </c>
      <c r="N1514">
        <f>SUMIFS(Actuals!$F:$F,Actuals!$A:$A,$A1514,Actuals!$D:$D,$D1514,Actuals!$B:$B,EDATE($B1514,-12))</f>
        <v>12620</v>
      </c>
      <c r="O1514">
        <f>AVERAGE(SUMIFS(Actuals!$F:$F,Actuals!$A:$A,$A1514,Actuals!$D:$D,$D1514,Actuals!$B:$B,EOMONTH(DATE(2025,$C1514-1,1),0))/SUMIFS(Actuals!$F:$F,Actuals!$A:$A,$A1514,Actuals!$D:$D,$D1514,Actuals!$B:$B,EOMONTH(DATE(2024,$C1514-1,1),0)),
 SUMIFS(Actuals!$F:$F,Actuals!$A:$A,$A1514,Actuals!$D:$D,$D1514,Actuals!$B:$B,EOMONTH(DATE(2025,$C1514-2,1),0))/SUMIFS(Actuals!$F:$F,Actuals!$A:$A,$A1514,Actuals!$D:$D,$D1514,Actuals!$B:$B,EOMONTH(DATE(2024,$C1514-2,1),0)),
 SUMIFS(Actuals!$F:$F,Actuals!$A:$A,$A1514,Actuals!$D:$D,$D1514,Actuals!$B:$B,EOMONTH(DATE(2025,$C1514-3,1),0))/SUMIFS(Actuals!$F:$F,Actuals!$A:$A,$A1514,Actuals!$D:$D,$D1514,Actuals!$B:$B,EOMONTH(DATE(2024,$C1514-3,1),0))
)</f>
        <v>1.1154703398603345</v>
      </c>
      <c r="P1514" s="29">
        <f t="shared" si="138"/>
        <v>14077.235689037421</v>
      </c>
      <c r="Q1514" s="2">
        <f t="shared" si="139"/>
        <v>0.22330964058548089</v>
      </c>
      <c r="R1514" s="29" t="str">
        <f t="shared" si="140"/>
        <v>1 train date (May-Aug)</v>
      </c>
      <c r="S1514" s="29">
        <f t="shared" si="141"/>
        <v>1.0370054508427586</v>
      </c>
      <c r="T1514" s="29">
        <f t="shared" si="142"/>
        <v>15378.635285180482</v>
      </c>
      <c r="U1514" s="2">
        <f t="shared" si="143"/>
        <v>0.33640106758031563</v>
      </c>
    </row>
    <row r="1515" spans="1:21">
      <c r="A1515">
        <v>360</v>
      </c>
      <c r="B1515" s="1">
        <v>45838</v>
      </c>
      <c r="C1515">
        <v>5</v>
      </c>
      <c r="D1515">
        <v>9</v>
      </c>
      <c r="E1515" t="s">
        <v>7</v>
      </c>
      <c r="F1515" s="3">
        <v>14533.253000000001</v>
      </c>
      <c r="G1515" s="3">
        <v>12367.5</v>
      </c>
      <c r="H1515">
        <v>1</v>
      </c>
      <c r="I1515" s="3">
        <v>2165.7530000000006</v>
      </c>
      <c r="J1515" s="3">
        <v>2165.7530000000006</v>
      </c>
      <c r="K1515" s="2">
        <v>0.17511647463109001</v>
      </c>
      <c r="L1515" s="6">
        <v>0.17511647463109001</v>
      </c>
      <c r="M1515" t="s">
        <v>24</v>
      </c>
      <c r="N1515">
        <f>SUMIFS(Actuals!$F:$F,Actuals!$A:$A,$A1515,Actuals!$D:$D,$D1515,Actuals!$B:$B,EDATE($B1515,-12))</f>
        <v>14222.5</v>
      </c>
      <c r="O1515">
        <f>AVERAGE(SUMIFS(Actuals!$F:$F,Actuals!$A:$A,$A1515,Actuals!$D:$D,$D1515,Actuals!$B:$B,EOMONTH(DATE(2025,$C1515-1,1),0))/SUMIFS(Actuals!$F:$F,Actuals!$A:$A,$A1515,Actuals!$D:$D,$D1515,Actuals!$B:$B,EOMONTH(DATE(2024,$C1515-1,1),0)),
 SUMIFS(Actuals!$F:$F,Actuals!$A:$A,$A1515,Actuals!$D:$D,$D1515,Actuals!$B:$B,EOMONTH(DATE(2025,$C1515-2,1),0))/SUMIFS(Actuals!$F:$F,Actuals!$A:$A,$A1515,Actuals!$D:$D,$D1515,Actuals!$B:$B,EOMONTH(DATE(2024,$C1515-2,1),0)),
 SUMIFS(Actuals!$F:$F,Actuals!$A:$A,$A1515,Actuals!$D:$D,$D1515,Actuals!$B:$B,EOMONTH(DATE(2025,$C1515-3,1),0))/SUMIFS(Actuals!$F:$F,Actuals!$A:$A,$A1515,Actuals!$D:$D,$D1515,Actuals!$B:$B,EOMONTH(DATE(2024,$C1515-3,1),0))
)</f>
        <v>1.1154703398603345</v>
      </c>
      <c r="P1515" s="29">
        <f t="shared" si="138"/>
        <v>15864.776908663607</v>
      </c>
      <c r="Q1515" s="2">
        <f t="shared" si="139"/>
        <v>0.2827796166293598</v>
      </c>
      <c r="R1515" s="29" t="str">
        <f t="shared" si="140"/>
        <v>1 train date (May-Aug)</v>
      </c>
      <c r="S1515" s="29">
        <f t="shared" si="141"/>
        <v>1.0370054508427586</v>
      </c>
      <c r="T1515" s="29">
        <f t="shared" si="142"/>
        <v>15071.062579476875</v>
      </c>
      <c r="U1515" s="2">
        <f t="shared" si="143"/>
        <v>0.21860218956756619</v>
      </c>
    </row>
    <row r="1516" spans="1:21">
      <c r="A1516">
        <v>360</v>
      </c>
      <c r="B1516" s="1">
        <v>45838</v>
      </c>
      <c r="C1516">
        <v>6</v>
      </c>
      <c r="D1516">
        <v>9</v>
      </c>
      <c r="E1516" t="s">
        <v>7</v>
      </c>
      <c r="F1516" s="3">
        <v>14533.253000000001</v>
      </c>
      <c r="G1516" s="3">
        <v>12367.5</v>
      </c>
      <c r="H1516">
        <v>0</v>
      </c>
      <c r="I1516" s="3">
        <v>2165.7530000000006</v>
      </c>
      <c r="J1516" s="3">
        <v>2165.7530000000006</v>
      </c>
      <c r="K1516" s="2">
        <v>0.17511647463109001</v>
      </c>
      <c r="L1516" s="6">
        <v>0.17511647463109001</v>
      </c>
      <c r="M1516" t="s">
        <v>24</v>
      </c>
      <c r="N1516">
        <f>SUMIFS(Actuals!$F:$F,Actuals!$A:$A,$A1516,Actuals!$D:$D,$D1516,Actuals!$B:$B,EDATE($B1516,-12))</f>
        <v>14222.5</v>
      </c>
      <c r="O1516">
        <f>AVERAGE(SUMIFS(Actuals!$F:$F,Actuals!$A:$A,$A1516,Actuals!$D:$D,$D1516,Actuals!$B:$B,EOMONTH(DATE(2025,$C1516-1,1),0))/SUMIFS(Actuals!$F:$F,Actuals!$A:$A,$A1516,Actuals!$D:$D,$D1516,Actuals!$B:$B,EOMONTH(DATE(2024,$C1516-1,1),0)),
 SUMIFS(Actuals!$F:$F,Actuals!$A:$A,$A1516,Actuals!$D:$D,$D1516,Actuals!$B:$B,EOMONTH(DATE(2025,$C1516-2,1),0))/SUMIFS(Actuals!$F:$F,Actuals!$A:$A,$A1516,Actuals!$D:$D,$D1516,Actuals!$B:$B,EOMONTH(DATE(2024,$C1516-2,1),0)),
 SUMIFS(Actuals!$F:$F,Actuals!$A:$A,$A1516,Actuals!$D:$D,$D1516,Actuals!$B:$B,EOMONTH(DATE(2025,$C1516-3,1),0))/SUMIFS(Actuals!$F:$F,Actuals!$A:$A,$A1516,Actuals!$D:$D,$D1516,Actuals!$B:$B,EOMONTH(DATE(2024,$C1516-3,1),0))
)</f>
        <v>1.157965364408605</v>
      </c>
      <c r="P1516" s="29">
        <f t="shared" si="138"/>
        <v>16469.162395301384</v>
      </c>
      <c r="Q1516" s="2">
        <f t="shared" si="139"/>
        <v>0.3316484653568938</v>
      </c>
      <c r="R1516" s="29" t="str">
        <f t="shared" si="140"/>
        <v>1 train date (May-Aug)</v>
      </c>
      <c r="S1516" s="29">
        <f t="shared" si="141"/>
        <v>1.0370054508427586</v>
      </c>
      <c r="T1516" s="29">
        <f t="shared" si="142"/>
        <v>15071.062579476875</v>
      </c>
      <c r="U1516" s="2">
        <f t="shared" si="143"/>
        <v>0.21860218956756619</v>
      </c>
    </row>
    <row r="1517" spans="1:21">
      <c r="A1517">
        <v>360</v>
      </c>
      <c r="B1517" s="1">
        <v>45869</v>
      </c>
      <c r="C1517">
        <v>5</v>
      </c>
      <c r="D1517">
        <v>9</v>
      </c>
      <c r="E1517" t="s">
        <v>7</v>
      </c>
      <c r="F1517" s="3">
        <v>14242.587939999998</v>
      </c>
      <c r="G1517" s="3">
        <v>10252.5</v>
      </c>
      <c r="H1517">
        <v>2</v>
      </c>
      <c r="I1517" s="3">
        <v>3990.0879399999976</v>
      </c>
      <c r="J1517" s="3">
        <v>3990.0879399999976</v>
      </c>
      <c r="K1517" s="2">
        <v>0.38918194976834902</v>
      </c>
      <c r="L1517" s="6">
        <v>0.38918194976834902</v>
      </c>
      <c r="M1517" t="s">
        <v>24</v>
      </c>
      <c r="N1517">
        <f>SUMIFS(Actuals!$F:$F,Actuals!$A:$A,$A1517,Actuals!$D:$D,$D1517,Actuals!$B:$B,EDATE($B1517,-12))</f>
        <v>13445</v>
      </c>
      <c r="O1517">
        <f>AVERAGE(SUMIFS(Actuals!$F:$F,Actuals!$A:$A,$A1517,Actuals!$D:$D,$D1517,Actuals!$B:$B,EOMONTH(DATE(2025,$C1517-1,1),0))/SUMIFS(Actuals!$F:$F,Actuals!$A:$A,$A1517,Actuals!$D:$D,$D1517,Actuals!$B:$B,EOMONTH(DATE(2024,$C1517-1,1),0)),
 SUMIFS(Actuals!$F:$F,Actuals!$A:$A,$A1517,Actuals!$D:$D,$D1517,Actuals!$B:$B,EOMONTH(DATE(2025,$C1517-2,1),0))/SUMIFS(Actuals!$F:$F,Actuals!$A:$A,$A1517,Actuals!$D:$D,$D1517,Actuals!$B:$B,EOMONTH(DATE(2024,$C1517-2,1),0)),
 SUMIFS(Actuals!$F:$F,Actuals!$A:$A,$A1517,Actuals!$D:$D,$D1517,Actuals!$B:$B,EOMONTH(DATE(2025,$C1517-3,1),0))/SUMIFS(Actuals!$F:$F,Actuals!$A:$A,$A1517,Actuals!$D:$D,$D1517,Actuals!$B:$B,EOMONTH(DATE(2024,$C1517-3,1),0))
)</f>
        <v>1.1154703398603345</v>
      </c>
      <c r="P1517" s="29">
        <f t="shared" si="138"/>
        <v>14997.498719422198</v>
      </c>
      <c r="Q1517" s="2">
        <f t="shared" si="139"/>
        <v>0.46281382291365009</v>
      </c>
      <c r="R1517" s="29" t="str">
        <f t="shared" si="140"/>
        <v>1 train date (May-Aug)</v>
      </c>
      <c r="S1517" s="29">
        <f t="shared" si="141"/>
        <v>1.0370054508427586</v>
      </c>
      <c r="T1517" s="29">
        <f t="shared" si="142"/>
        <v>14769.641327887335</v>
      </c>
      <c r="U1517" s="2">
        <f t="shared" si="143"/>
        <v>0.44058925412214922</v>
      </c>
    </row>
    <row r="1518" spans="1:21">
      <c r="A1518">
        <v>360</v>
      </c>
      <c r="B1518" s="1">
        <v>45869</v>
      </c>
      <c r="C1518">
        <v>6</v>
      </c>
      <c r="D1518">
        <v>9</v>
      </c>
      <c r="E1518" t="s">
        <v>7</v>
      </c>
      <c r="F1518" s="3">
        <v>14242.587939999998</v>
      </c>
      <c r="G1518" s="3">
        <v>10252.5</v>
      </c>
      <c r="H1518">
        <v>1</v>
      </c>
      <c r="I1518" s="3">
        <v>3990.0879399999976</v>
      </c>
      <c r="J1518" s="3">
        <v>3990.0879399999976</v>
      </c>
      <c r="K1518" s="2">
        <v>0.38918194976834902</v>
      </c>
      <c r="L1518" s="6">
        <v>0.38918194976834902</v>
      </c>
      <c r="M1518" t="s">
        <v>24</v>
      </c>
      <c r="N1518">
        <f>SUMIFS(Actuals!$F:$F,Actuals!$A:$A,$A1518,Actuals!$D:$D,$D1518,Actuals!$B:$B,EDATE($B1518,-12))</f>
        <v>13445</v>
      </c>
      <c r="O1518">
        <f>AVERAGE(SUMIFS(Actuals!$F:$F,Actuals!$A:$A,$A1518,Actuals!$D:$D,$D1518,Actuals!$B:$B,EOMONTH(DATE(2025,$C1518-1,1),0))/SUMIFS(Actuals!$F:$F,Actuals!$A:$A,$A1518,Actuals!$D:$D,$D1518,Actuals!$B:$B,EOMONTH(DATE(2024,$C1518-1,1),0)),
 SUMIFS(Actuals!$F:$F,Actuals!$A:$A,$A1518,Actuals!$D:$D,$D1518,Actuals!$B:$B,EOMONTH(DATE(2025,$C1518-2,1),0))/SUMIFS(Actuals!$F:$F,Actuals!$A:$A,$A1518,Actuals!$D:$D,$D1518,Actuals!$B:$B,EOMONTH(DATE(2024,$C1518-2,1),0)),
 SUMIFS(Actuals!$F:$F,Actuals!$A:$A,$A1518,Actuals!$D:$D,$D1518,Actuals!$B:$B,EOMONTH(DATE(2025,$C1518-3,1),0))/SUMIFS(Actuals!$F:$F,Actuals!$A:$A,$A1518,Actuals!$D:$D,$D1518,Actuals!$B:$B,EOMONTH(DATE(2024,$C1518-3,1),0))
)</f>
        <v>1.157965364408605</v>
      </c>
      <c r="P1518" s="29">
        <f t="shared" si="138"/>
        <v>15568.844324473694</v>
      </c>
      <c r="Q1518" s="2">
        <f t="shared" si="139"/>
        <v>0.51854126549365454</v>
      </c>
      <c r="R1518" s="29" t="str">
        <f t="shared" si="140"/>
        <v>1 train date (May-Aug)</v>
      </c>
      <c r="S1518" s="29">
        <f t="shared" si="141"/>
        <v>1.0370054508427586</v>
      </c>
      <c r="T1518" s="29">
        <f t="shared" si="142"/>
        <v>14769.641327887335</v>
      </c>
      <c r="U1518" s="2">
        <f t="shared" si="143"/>
        <v>0.44058925412214922</v>
      </c>
    </row>
    <row r="1519" spans="1:21">
      <c r="A1519">
        <v>360</v>
      </c>
      <c r="B1519" s="1">
        <v>45869</v>
      </c>
      <c r="C1519">
        <v>7</v>
      </c>
      <c r="D1519">
        <v>9</v>
      </c>
      <c r="E1519" t="s">
        <v>7</v>
      </c>
      <c r="F1519" s="3">
        <v>12342.337868575953</v>
      </c>
      <c r="G1519" s="3">
        <v>10252.5</v>
      </c>
      <c r="H1519">
        <v>0</v>
      </c>
      <c r="I1519" s="3">
        <v>2089.8378685759526</v>
      </c>
      <c r="J1519" s="3">
        <v>2089.8378685759526</v>
      </c>
      <c r="K1519" s="2">
        <v>0.20383690500618901</v>
      </c>
      <c r="L1519" s="6">
        <v>0.20383690500618901</v>
      </c>
      <c r="M1519" t="s">
        <v>24</v>
      </c>
      <c r="N1519">
        <f>SUMIFS(Actuals!$F:$F,Actuals!$A:$A,$A1519,Actuals!$D:$D,$D1519,Actuals!$B:$B,EDATE($B1519,-12))</f>
        <v>13445</v>
      </c>
      <c r="O1519">
        <f>AVERAGE(SUMIFS(Actuals!$F:$F,Actuals!$A:$A,$A1519,Actuals!$D:$D,$D1519,Actuals!$B:$B,EOMONTH(DATE(2025,$C1519-1,1),0))/SUMIFS(Actuals!$F:$F,Actuals!$A:$A,$A1519,Actuals!$D:$D,$D1519,Actuals!$B:$B,EOMONTH(DATE(2024,$C1519-1,1),0)),
 SUMIFS(Actuals!$F:$F,Actuals!$A:$A,$A1519,Actuals!$D:$D,$D1519,Actuals!$B:$B,EOMONTH(DATE(2025,$C1519-2,1),0))/SUMIFS(Actuals!$F:$F,Actuals!$A:$A,$A1519,Actuals!$D:$D,$D1519,Actuals!$B:$B,EOMONTH(DATE(2024,$C1519-2,1),0)),
 SUMIFS(Actuals!$F:$F,Actuals!$A:$A,$A1519,Actuals!$D:$D,$D1519,Actuals!$B:$B,EOMONTH(DATE(2025,$C1519-3,1),0))/SUMIFS(Actuals!$F:$F,Actuals!$A:$A,$A1519,Actuals!$D:$D,$D1519,Actuals!$B:$B,EOMONTH(DATE(2024,$C1519-3,1),0))
)</f>
        <v>1.02291455946854</v>
      </c>
      <c r="P1519" s="29">
        <f t="shared" si="138"/>
        <v>13753.086252054522</v>
      </c>
      <c r="Q1519" s="2">
        <f t="shared" si="139"/>
        <v>0.34143733255835373</v>
      </c>
      <c r="R1519" s="29" t="str">
        <f t="shared" si="140"/>
        <v>1 train date (May-Aug)</v>
      </c>
      <c r="S1519" s="29">
        <f t="shared" si="141"/>
        <v>1.0370054508427586</v>
      </c>
      <c r="T1519" s="29">
        <f t="shared" si="142"/>
        <v>12799.071645856258</v>
      </c>
      <c r="U1519" s="2">
        <f t="shared" si="143"/>
        <v>0.24838543241709421</v>
      </c>
    </row>
    <row r="1520" spans="1:21">
      <c r="A1520">
        <v>360</v>
      </c>
      <c r="B1520" s="1">
        <v>45900</v>
      </c>
      <c r="C1520">
        <v>5</v>
      </c>
      <c r="D1520">
        <v>9</v>
      </c>
      <c r="E1520" t="s">
        <v>7</v>
      </c>
      <c r="F1520" s="3">
        <v>13957.736181199998</v>
      </c>
      <c r="G1520" s="3">
        <v>20297.5</v>
      </c>
      <c r="H1520">
        <v>3</v>
      </c>
      <c r="I1520" s="3">
        <v>-6339.7638188000019</v>
      </c>
      <c r="J1520" s="3">
        <v>6339.7638188000019</v>
      </c>
      <c r="K1520" s="2">
        <v>0.31234210217021802</v>
      </c>
      <c r="L1520" s="6">
        <v>-0.31234210217021802</v>
      </c>
      <c r="M1520" t="s">
        <v>24</v>
      </c>
      <c r="N1520">
        <f>SUMIFS(Actuals!$F:$F,Actuals!$A:$A,$A1520,Actuals!$D:$D,$D1520,Actuals!$B:$B,EDATE($B1520,-12))</f>
        <v>13430</v>
      </c>
      <c r="O1520">
        <f>AVERAGE(SUMIFS(Actuals!$F:$F,Actuals!$A:$A,$A1520,Actuals!$D:$D,$D1520,Actuals!$B:$B,EOMONTH(DATE(2025,$C1520-1,1),0))/SUMIFS(Actuals!$F:$F,Actuals!$A:$A,$A1520,Actuals!$D:$D,$D1520,Actuals!$B:$B,EOMONTH(DATE(2024,$C1520-1,1),0)),
 SUMIFS(Actuals!$F:$F,Actuals!$A:$A,$A1520,Actuals!$D:$D,$D1520,Actuals!$B:$B,EOMONTH(DATE(2025,$C1520-2,1),0))/SUMIFS(Actuals!$F:$F,Actuals!$A:$A,$A1520,Actuals!$D:$D,$D1520,Actuals!$B:$B,EOMONTH(DATE(2024,$C1520-2,1),0)),
 SUMIFS(Actuals!$F:$F,Actuals!$A:$A,$A1520,Actuals!$D:$D,$D1520,Actuals!$B:$B,EOMONTH(DATE(2025,$C1520-3,1),0))/SUMIFS(Actuals!$F:$F,Actuals!$A:$A,$A1520,Actuals!$D:$D,$D1520,Actuals!$B:$B,EOMONTH(DATE(2024,$C1520-3,1),0))
)</f>
        <v>1.1154703398603345</v>
      </c>
      <c r="P1520" s="29">
        <f t="shared" si="138"/>
        <v>14980.766664324292</v>
      </c>
      <c r="Q1520" s="2">
        <f t="shared" si="139"/>
        <v>0.26194030475061991</v>
      </c>
      <c r="R1520" s="29" t="str">
        <f t="shared" si="140"/>
        <v>1 train date (May-Aug)</v>
      </c>
      <c r="S1520" s="29">
        <f t="shared" si="141"/>
        <v>1.0370054508427586</v>
      </c>
      <c r="T1520" s="29">
        <f t="shared" si="142"/>
        <v>14474.248501329588</v>
      </c>
      <c r="U1520" s="2">
        <f t="shared" si="143"/>
        <v>0.2868950116354434</v>
      </c>
    </row>
    <row r="1521" spans="1:21">
      <c r="A1521">
        <v>360</v>
      </c>
      <c r="B1521" s="1">
        <v>45900</v>
      </c>
      <c r="C1521">
        <v>6</v>
      </c>
      <c r="D1521">
        <v>9</v>
      </c>
      <c r="E1521" t="s">
        <v>7</v>
      </c>
      <c r="F1521" s="3">
        <v>13957.736181199998</v>
      </c>
      <c r="G1521" s="3">
        <v>20297.5</v>
      </c>
      <c r="H1521">
        <v>2</v>
      </c>
      <c r="I1521" s="3">
        <v>-6339.7638188000019</v>
      </c>
      <c r="J1521" s="3">
        <v>6339.7638188000019</v>
      </c>
      <c r="K1521" s="2">
        <v>0.31234210217021802</v>
      </c>
      <c r="L1521" s="6">
        <v>-0.31234210217021802</v>
      </c>
      <c r="M1521" t="s">
        <v>24</v>
      </c>
      <c r="N1521">
        <f>SUMIFS(Actuals!$F:$F,Actuals!$A:$A,$A1521,Actuals!$D:$D,$D1521,Actuals!$B:$B,EDATE($B1521,-12))</f>
        <v>13430</v>
      </c>
      <c r="O1521">
        <f>AVERAGE(SUMIFS(Actuals!$F:$F,Actuals!$A:$A,$A1521,Actuals!$D:$D,$D1521,Actuals!$B:$B,EOMONTH(DATE(2025,$C1521-1,1),0))/SUMIFS(Actuals!$F:$F,Actuals!$A:$A,$A1521,Actuals!$D:$D,$D1521,Actuals!$B:$B,EOMONTH(DATE(2024,$C1521-1,1),0)),
 SUMIFS(Actuals!$F:$F,Actuals!$A:$A,$A1521,Actuals!$D:$D,$D1521,Actuals!$B:$B,EOMONTH(DATE(2025,$C1521-2,1),0))/SUMIFS(Actuals!$F:$F,Actuals!$A:$A,$A1521,Actuals!$D:$D,$D1521,Actuals!$B:$B,EOMONTH(DATE(2024,$C1521-2,1),0)),
 SUMIFS(Actuals!$F:$F,Actuals!$A:$A,$A1521,Actuals!$D:$D,$D1521,Actuals!$B:$B,EOMONTH(DATE(2025,$C1521-3,1),0))/SUMIFS(Actuals!$F:$F,Actuals!$A:$A,$A1521,Actuals!$D:$D,$D1521,Actuals!$B:$B,EOMONTH(DATE(2024,$C1521-3,1),0))
)</f>
        <v>1.157965364408605</v>
      </c>
      <c r="P1521" s="29">
        <f t="shared" si="138"/>
        <v>15551.474844007565</v>
      </c>
      <c r="Q1521" s="2">
        <f t="shared" si="139"/>
        <v>0.23382313861275697</v>
      </c>
      <c r="R1521" s="29" t="str">
        <f t="shared" si="140"/>
        <v>1 train date (May-Aug)</v>
      </c>
      <c r="S1521" s="29">
        <f t="shared" si="141"/>
        <v>1.0370054508427586</v>
      </c>
      <c r="T1521" s="29">
        <f t="shared" si="142"/>
        <v>14474.248501329588</v>
      </c>
      <c r="U1521" s="2">
        <f t="shared" si="143"/>
        <v>0.2868950116354434</v>
      </c>
    </row>
    <row r="1522" spans="1:21">
      <c r="A1522">
        <v>360</v>
      </c>
      <c r="B1522" s="1">
        <v>45900</v>
      </c>
      <c r="C1522">
        <v>7</v>
      </c>
      <c r="D1522">
        <v>9</v>
      </c>
      <c r="E1522" t="s">
        <v>7</v>
      </c>
      <c r="F1522" s="3">
        <v>14375</v>
      </c>
      <c r="G1522" s="3">
        <v>20297.5</v>
      </c>
      <c r="H1522">
        <v>1</v>
      </c>
      <c r="I1522" s="3">
        <v>-5922.5</v>
      </c>
      <c r="J1522" s="3">
        <v>5922.5</v>
      </c>
      <c r="K1522" s="2">
        <v>0.291784702549575</v>
      </c>
      <c r="L1522" s="6">
        <v>-0.291784702549575</v>
      </c>
      <c r="M1522" t="s">
        <v>24</v>
      </c>
      <c r="N1522">
        <f>SUMIFS(Actuals!$F:$F,Actuals!$A:$A,$A1522,Actuals!$D:$D,$D1522,Actuals!$B:$B,EDATE($B1522,-12))</f>
        <v>13430</v>
      </c>
      <c r="O1522">
        <f>AVERAGE(SUMIFS(Actuals!$F:$F,Actuals!$A:$A,$A1522,Actuals!$D:$D,$D1522,Actuals!$B:$B,EOMONTH(DATE(2025,$C1522-1,1),0))/SUMIFS(Actuals!$F:$F,Actuals!$A:$A,$A1522,Actuals!$D:$D,$D1522,Actuals!$B:$B,EOMONTH(DATE(2024,$C1522-1,1),0)),
 SUMIFS(Actuals!$F:$F,Actuals!$A:$A,$A1522,Actuals!$D:$D,$D1522,Actuals!$B:$B,EOMONTH(DATE(2025,$C1522-2,1),0))/SUMIFS(Actuals!$F:$F,Actuals!$A:$A,$A1522,Actuals!$D:$D,$D1522,Actuals!$B:$B,EOMONTH(DATE(2024,$C1522-2,1),0)),
 SUMIFS(Actuals!$F:$F,Actuals!$A:$A,$A1522,Actuals!$D:$D,$D1522,Actuals!$B:$B,EOMONTH(DATE(2025,$C1522-3,1),0))/SUMIFS(Actuals!$F:$F,Actuals!$A:$A,$A1522,Actuals!$D:$D,$D1522,Actuals!$B:$B,EOMONTH(DATE(2024,$C1522-3,1),0))
)</f>
        <v>1.02291455946854</v>
      </c>
      <c r="P1522" s="29">
        <f t="shared" si="138"/>
        <v>13737.742533662493</v>
      </c>
      <c r="Q1522" s="2">
        <f t="shared" si="139"/>
        <v>0.32318056245042526</v>
      </c>
      <c r="R1522" s="29" t="str">
        <f t="shared" si="140"/>
        <v>1 train date (May-Aug)</v>
      </c>
      <c r="S1522" s="29">
        <f t="shared" si="141"/>
        <v>1.0370054508427586</v>
      </c>
      <c r="T1522" s="29">
        <f t="shared" si="142"/>
        <v>14906.953355864656</v>
      </c>
      <c r="U1522" s="2">
        <f t="shared" si="143"/>
        <v>0.26557687617368364</v>
      </c>
    </row>
    <row r="1523" spans="1:21">
      <c r="A1523">
        <v>360</v>
      </c>
      <c r="B1523" s="1">
        <v>45900</v>
      </c>
      <c r="C1523">
        <v>8</v>
      </c>
      <c r="D1523">
        <v>9</v>
      </c>
      <c r="E1523" t="s">
        <v>7</v>
      </c>
      <c r="F1523" s="3">
        <v>11746.587720541829</v>
      </c>
      <c r="G1523" s="3">
        <v>20297.5</v>
      </c>
      <c r="H1523">
        <v>0</v>
      </c>
      <c r="I1523" s="3">
        <v>-8550.9122794581708</v>
      </c>
      <c r="J1523" s="3">
        <v>8550.9122794581708</v>
      </c>
      <c r="K1523" s="2">
        <v>0.42127908754566701</v>
      </c>
      <c r="L1523" s="6">
        <v>-0.42127908754566701</v>
      </c>
      <c r="M1523" t="s">
        <v>24</v>
      </c>
      <c r="N1523">
        <f>SUMIFS(Actuals!$F:$F,Actuals!$A:$A,$A1523,Actuals!$D:$D,$D1523,Actuals!$B:$B,EDATE($B1523,-12))</f>
        <v>13430</v>
      </c>
      <c r="O1523">
        <f>AVERAGE(SUMIFS(Actuals!$F:$F,Actuals!$A:$A,$A1523,Actuals!$D:$D,$D1523,Actuals!$B:$B,EOMONTH(DATE(2025,$C1523-1,1),0))/SUMIFS(Actuals!$F:$F,Actuals!$A:$A,$A1523,Actuals!$D:$D,$D1523,Actuals!$B:$B,EOMONTH(DATE(2024,$C1523-1,1),0)),
 SUMIFS(Actuals!$F:$F,Actuals!$A:$A,$A1523,Actuals!$D:$D,$D1523,Actuals!$B:$B,EOMONTH(DATE(2025,$C1523-2,1),0))/SUMIFS(Actuals!$F:$F,Actuals!$A:$A,$A1523,Actuals!$D:$D,$D1523,Actuals!$B:$B,EOMONTH(DATE(2024,$C1523-2,1),0)),
 SUMIFS(Actuals!$F:$F,Actuals!$A:$A,$A1523,Actuals!$D:$D,$D1523,Actuals!$B:$B,EOMONTH(DATE(2025,$C1523-3,1),0))/SUMIFS(Actuals!$F:$F,Actuals!$A:$A,$A1523,Actuals!$D:$D,$D1523,Actuals!$B:$B,EOMONTH(DATE(2024,$C1523-3,1),0))
)</f>
        <v>0.84799008996950132</v>
      </c>
      <c r="P1523" s="29">
        <f t="shared" si="138"/>
        <v>11388.506908290403</v>
      </c>
      <c r="Q1523" s="2">
        <f t="shared" si="139"/>
        <v>0.4389207090385317</v>
      </c>
      <c r="R1523" s="29" t="str">
        <f t="shared" si="140"/>
        <v>1 train date (May-Aug)</v>
      </c>
      <c r="S1523" s="29">
        <f t="shared" si="141"/>
        <v>1.0370054508427586</v>
      </c>
      <c r="T1523" s="29">
        <f t="shared" si="142"/>
        <v>12181.275495004493</v>
      </c>
      <c r="U1523" s="2">
        <f t="shared" si="143"/>
        <v>0.39986325926816146</v>
      </c>
    </row>
    <row r="1524" spans="1:21">
      <c r="A1524">
        <v>360</v>
      </c>
      <c r="B1524" s="1">
        <v>45930</v>
      </c>
      <c r="C1524">
        <v>5</v>
      </c>
      <c r="D1524">
        <v>9</v>
      </c>
      <c r="E1524" t="s">
        <v>7</v>
      </c>
      <c r="F1524" s="3">
        <v>13678.581457575998</v>
      </c>
      <c r="G1524" s="3">
        <v>12157.5</v>
      </c>
      <c r="H1524">
        <v>4</v>
      </c>
      <c r="I1524" s="3">
        <v>1521.0814575759978</v>
      </c>
      <c r="J1524" s="3">
        <v>1521.0814575759978</v>
      </c>
      <c r="K1524" s="2">
        <v>0.12511465824190801</v>
      </c>
      <c r="L1524" s="6">
        <v>0.12511465824190801</v>
      </c>
      <c r="M1524" t="s">
        <v>24</v>
      </c>
      <c r="N1524">
        <f>SUMIFS(Actuals!$F:$F,Actuals!$A:$A,$A1524,Actuals!$D:$D,$D1524,Actuals!$B:$B,EDATE($B1524,-12))</f>
        <v>11070</v>
      </c>
      <c r="O1524">
        <f>AVERAGE(SUMIFS(Actuals!$F:$F,Actuals!$A:$A,$A1524,Actuals!$D:$D,$D1524,Actuals!$B:$B,EOMONTH(DATE(2025,$C1524-1,1),0))/SUMIFS(Actuals!$F:$F,Actuals!$A:$A,$A1524,Actuals!$D:$D,$D1524,Actuals!$B:$B,EOMONTH(DATE(2024,$C1524-1,1),0)),
 SUMIFS(Actuals!$F:$F,Actuals!$A:$A,$A1524,Actuals!$D:$D,$D1524,Actuals!$B:$B,EOMONTH(DATE(2025,$C1524-2,1),0))/SUMIFS(Actuals!$F:$F,Actuals!$A:$A,$A1524,Actuals!$D:$D,$D1524,Actuals!$B:$B,EOMONTH(DATE(2024,$C1524-2,1),0)),
 SUMIFS(Actuals!$F:$F,Actuals!$A:$A,$A1524,Actuals!$D:$D,$D1524,Actuals!$B:$B,EOMONTH(DATE(2025,$C1524-3,1),0))/SUMIFS(Actuals!$F:$F,Actuals!$A:$A,$A1524,Actuals!$D:$D,$D1524,Actuals!$B:$B,EOMONTH(DATE(2024,$C1524-3,1),0))
)</f>
        <v>1.1154703398603345</v>
      </c>
      <c r="P1524" s="29">
        <f t="shared" si="138"/>
        <v>12348.256662253903</v>
      </c>
      <c r="Q1524" s="2">
        <f t="shared" si="139"/>
        <v>1.5690451347226273E-2</v>
      </c>
      <c r="R1524" s="29" t="str">
        <f t="shared" si="140"/>
        <v>1 train date (May-Aug)</v>
      </c>
      <c r="S1524" s="29">
        <f t="shared" si="141"/>
        <v>1.0370054508427586</v>
      </c>
      <c r="T1524" s="29">
        <f t="shared" si="142"/>
        <v>14184.763531302997</v>
      </c>
      <c r="U1524" s="2">
        <f t="shared" si="143"/>
        <v>0.16675003341994626</v>
      </c>
    </row>
    <row r="1525" spans="1:21">
      <c r="A1525">
        <v>360</v>
      </c>
      <c r="B1525" s="1">
        <v>45930</v>
      </c>
      <c r="C1525">
        <v>6</v>
      </c>
      <c r="D1525">
        <v>9</v>
      </c>
      <c r="E1525" t="s">
        <v>7</v>
      </c>
      <c r="F1525" s="3">
        <v>13678.581457575998</v>
      </c>
      <c r="G1525" s="3">
        <v>12157.5</v>
      </c>
      <c r="H1525">
        <v>3</v>
      </c>
      <c r="I1525" s="3">
        <v>1521.0814575759978</v>
      </c>
      <c r="J1525" s="3">
        <v>1521.0814575759978</v>
      </c>
      <c r="K1525" s="2">
        <v>0.12511465824190801</v>
      </c>
      <c r="L1525" s="6">
        <v>0.12511465824190801</v>
      </c>
      <c r="M1525" t="s">
        <v>24</v>
      </c>
      <c r="N1525">
        <f>SUMIFS(Actuals!$F:$F,Actuals!$A:$A,$A1525,Actuals!$D:$D,$D1525,Actuals!$B:$B,EDATE($B1525,-12))</f>
        <v>11070</v>
      </c>
      <c r="O1525">
        <f>AVERAGE(SUMIFS(Actuals!$F:$F,Actuals!$A:$A,$A1525,Actuals!$D:$D,$D1525,Actuals!$B:$B,EOMONTH(DATE(2025,$C1525-1,1),0))/SUMIFS(Actuals!$F:$F,Actuals!$A:$A,$A1525,Actuals!$D:$D,$D1525,Actuals!$B:$B,EOMONTH(DATE(2024,$C1525-1,1),0)),
 SUMIFS(Actuals!$F:$F,Actuals!$A:$A,$A1525,Actuals!$D:$D,$D1525,Actuals!$B:$B,EOMONTH(DATE(2025,$C1525-2,1),0))/SUMIFS(Actuals!$F:$F,Actuals!$A:$A,$A1525,Actuals!$D:$D,$D1525,Actuals!$B:$B,EOMONTH(DATE(2024,$C1525-2,1),0)),
 SUMIFS(Actuals!$F:$F,Actuals!$A:$A,$A1525,Actuals!$D:$D,$D1525,Actuals!$B:$B,EOMONTH(DATE(2025,$C1525-3,1),0))/SUMIFS(Actuals!$F:$F,Actuals!$A:$A,$A1525,Actuals!$D:$D,$D1525,Actuals!$B:$B,EOMONTH(DATE(2024,$C1525-3,1),0))
)</f>
        <v>1.157965364408605</v>
      </c>
      <c r="P1525" s="29">
        <f t="shared" si="138"/>
        <v>12818.676584003257</v>
      </c>
      <c r="Q1525" s="2">
        <f t="shared" si="139"/>
        <v>5.4384255315916653E-2</v>
      </c>
      <c r="R1525" s="29" t="str">
        <f t="shared" si="140"/>
        <v>1 train date (May-Aug)</v>
      </c>
      <c r="S1525" s="29">
        <f t="shared" si="141"/>
        <v>1.0370054508427586</v>
      </c>
      <c r="T1525" s="29">
        <f t="shared" si="142"/>
        <v>14184.763531302997</v>
      </c>
      <c r="U1525" s="2">
        <f t="shared" si="143"/>
        <v>0.16675003341994626</v>
      </c>
    </row>
    <row r="1526" spans="1:21">
      <c r="A1526">
        <v>360</v>
      </c>
      <c r="B1526" s="1">
        <v>45930</v>
      </c>
      <c r="C1526">
        <v>7</v>
      </c>
      <c r="D1526">
        <v>9</v>
      </c>
      <c r="E1526" t="s">
        <v>7</v>
      </c>
      <c r="F1526" s="3">
        <v>12747.309669545566</v>
      </c>
      <c r="G1526" s="3">
        <v>12157.5</v>
      </c>
      <c r="H1526">
        <v>2</v>
      </c>
      <c r="I1526" s="3">
        <v>589.80966954556607</v>
      </c>
      <c r="J1526" s="3">
        <v>589.80966954556607</v>
      </c>
      <c r="K1526" s="2">
        <v>4.8514058774054403E-2</v>
      </c>
      <c r="L1526" s="6">
        <v>4.8514058774054403E-2</v>
      </c>
      <c r="M1526" t="s">
        <v>24</v>
      </c>
      <c r="N1526">
        <f>SUMIFS(Actuals!$F:$F,Actuals!$A:$A,$A1526,Actuals!$D:$D,$D1526,Actuals!$B:$B,EDATE($B1526,-12))</f>
        <v>11070</v>
      </c>
      <c r="O1526">
        <f>AVERAGE(SUMIFS(Actuals!$F:$F,Actuals!$A:$A,$A1526,Actuals!$D:$D,$D1526,Actuals!$B:$B,EOMONTH(DATE(2025,$C1526-1,1),0))/SUMIFS(Actuals!$F:$F,Actuals!$A:$A,$A1526,Actuals!$D:$D,$D1526,Actuals!$B:$B,EOMONTH(DATE(2024,$C1526-1,1),0)),
 SUMIFS(Actuals!$F:$F,Actuals!$A:$A,$A1526,Actuals!$D:$D,$D1526,Actuals!$B:$B,EOMONTH(DATE(2025,$C1526-2,1),0))/SUMIFS(Actuals!$F:$F,Actuals!$A:$A,$A1526,Actuals!$D:$D,$D1526,Actuals!$B:$B,EOMONTH(DATE(2024,$C1526-2,1),0)),
 SUMIFS(Actuals!$F:$F,Actuals!$A:$A,$A1526,Actuals!$D:$D,$D1526,Actuals!$B:$B,EOMONTH(DATE(2025,$C1526-3,1),0))/SUMIFS(Actuals!$F:$F,Actuals!$A:$A,$A1526,Actuals!$D:$D,$D1526,Actuals!$B:$B,EOMONTH(DATE(2024,$C1526-3,1),0))
)</f>
        <v>1.02291455946854</v>
      </c>
      <c r="P1526" s="29">
        <f t="shared" si="138"/>
        <v>11323.664173316738</v>
      </c>
      <c r="Q1526" s="2">
        <f t="shared" si="139"/>
        <v>6.8586125986696445E-2</v>
      </c>
      <c r="R1526" s="29" t="str">
        <f t="shared" si="140"/>
        <v>1 train date (May-Aug)</v>
      </c>
      <c r="S1526" s="29">
        <f t="shared" si="141"/>
        <v>1.0370054508427586</v>
      </c>
      <c r="T1526" s="29">
        <f t="shared" si="142"/>
        <v>13219.029610899357</v>
      </c>
      <c r="U1526" s="2">
        <f t="shared" si="143"/>
        <v>8.7314794233959048E-2</v>
      </c>
    </row>
    <row r="1527" spans="1:21">
      <c r="A1527">
        <v>360</v>
      </c>
      <c r="B1527" s="1">
        <v>45930</v>
      </c>
      <c r="C1527">
        <v>8</v>
      </c>
      <c r="D1527">
        <v>9</v>
      </c>
      <c r="E1527" t="s">
        <v>7</v>
      </c>
      <c r="F1527" s="3">
        <v>11823.47416663255</v>
      </c>
      <c r="G1527" s="3">
        <v>12157.5</v>
      </c>
      <c r="H1527">
        <v>1</v>
      </c>
      <c r="I1527" s="3">
        <v>-334.0258333674501</v>
      </c>
      <c r="J1527" s="3">
        <v>334.0258333674501</v>
      </c>
      <c r="K1527" s="2">
        <v>2.7474878335796801E-2</v>
      </c>
      <c r="L1527" s="6">
        <v>-2.7474878335796801E-2</v>
      </c>
      <c r="M1527" t="s">
        <v>24</v>
      </c>
      <c r="N1527">
        <f>SUMIFS(Actuals!$F:$F,Actuals!$A:$A,$A1527,Actuals!$D:$D,$D1527,Actuals!$B:$B,EDATE($B1527,-12))</f>
        <v>11070</v>
      </c>
      <c r="O1527">
        <f>AVERAGE(SUMIFS(Actuals!$F:$F,Actuals!$A:$A,$A1527,Actuals!$D:$D,$D1527,Actuals!$B:$B,EOMONTH(DATE(2025,$C1527-1,1),0))/SUMIFS(Actuals!$F:$F,Actuals!$A:$A,$A1527,Actuals!$D:$D,$D1527,Actuals!$B:$B,EOMONTH(DATE(2024,$C1527-1,1),0)),
 SUMIFS(Actuals!$F:$F,Actuals!$A:$A,$A1527,Actuals!$D:$D,$D1527,Actuals!$B:$B,EOMONTH(DATE(2025,$C1527-2,1),0))/SUMIFS(Actuals!$F:$F,Actuals!$A:$A,$A1527,Actuals!$D:$D,$D1527,Actuals!$B:$B,EOMONTH(DATE(2024,$C1527-2,1),0)),
 SUMIFS(Actuals!$F:$F,Actuals!$A:$A,$A1527,Actuals!$D:$D,$D1527,Actuals!$B:$B,EOMONTH(DATE(2025,$C1527-3,1),0))/SUMIFS(Actuals!$F:$F,Actuals!$A:$A,$A1527,Actuals!$D:$D,$D1527,Actuals!$B:$B,EOMONTH(DATE(2024,$C1527-3,1),0))
)</f>
        <v>0.84799008996950132</v>
      </c>
      <c r="P1527" s="29">
        <f t="shared" si="138"/>
        <v>9387.2502959623798</v>
      </c>
      <c r="Q1527" s="2">
        <f t="shared" si="139"/>
        <v>0.22786343442628995</v>
      </c>
      <c r="R1527" s="29" t="str">
        <f t="shared" si="140"/>
        <v>1 train date (May-Aug)</v>
      </c>
      <c r="S1527" s="29">
        <f t="shared" si="141"/>
        <v>1.0370054508427586</v>
      </c>
      <c r="T1527" s="29">
        <f t="shared" si="142"/>
        <v>12261.007158696497</v>
      </c>
      <c r="U1527" s="2">
        <f t="shared" si="143"/>
        <v>8.5138522472956481E-3</v>
      </c>
    </row>
    <row r="1528" spans="1:21">
      <c r="A1528">
        <v>360</v>
      </c>
      <c r="B1528" s="1">
        <v>45930</v>
      </c>
      <c r="C1528">
        <v>9</v>
      </c>
      <c r="D1528">
        <v>9</v>
      </c>
      <c r="E1528" t="s">
        <v>7</v>
      </c>
      <c r="F1528" s="3">
        <v>15375</v>
      </c>
      <c r="G1528" s="3">
        <v>12157.5</v>
      </c>
      <c r="H1528">
        <v>0</v>
      </c>
      <c r="I1528" s="3">
        <v>3217.5</v>
      </c>
      <c r="J1528" s="3">
        <v>3217.5</v>
      </c>
      <c r="K1528" s="2">
        <v>0.26465144972239402</v>
      </c>
      <c r="L1528" s="6">
        <v>0.26465144972239402</v>
      </c>
      <c r="M1528" t="s">
        <v>24</v>
      </c>
      <c r="N1528">
        <f>SUMIFS(Actuals!$F:$F,Actuals!$A:$A,$A1528,Actuals!$D:$D,$D1528,Actuals!$B:$B,EDATE($B1528,-12))</f>
        <v>11070</v>
      </c>
      <c r="O1528">
        <f>AVERAGE(SUMIFS(Actuals!$F:$F,Actuals!$A:$A,$A1528,Actuals!$D:$D,$D1528,Actuals!$B:$B,EOMONTH(DATE(2025,$C1528-1,1),0))/SUMIFS(Actuals!$F:$F,Actuals!$A:$A,$A1528,Actuals!$D:$D,$D1528,Actuals!$B:$B,EOMONTH(DATE(2024,$C1528-1,1),0)),
 SUMIFS(Actuals!$F:$F,Actuals!$A:$A,$A1528,Actuals!$D:$D,$D1528,Actuals!$B:$B,EOMONTH(DATE(2025,$C1528-2,1),0))/SUMIFS(Actuals!$F:$F,Actuals!$A:$A,$A1528,Actuals!$D:$D,$D1528,Actuals!$B:$B,EOMONTH(DATE(2024,$C1528-2,1),0)),
 SUMIFS(Actuals!$F:$F,Actuals!$A:$A,$A1528,Actuals!$D:$D,$D1528,Actuals!$B:$B,EOMONTH(DATE(2025,$C1528-3,1),0))/SUMIFS(Actuals!$F:$F,Actuals!$A:$A,$A1528,Actuals!$D:$D,$D1528,Actuals!$B:$B,EOMONTH(DATE(2024,$C1528-3,1),0))
)</f>
        <v>1.0478263897123719</v>
      </c>
      <c r="P1528" s="29">
        <f t="shared" si="138"/>
        <v>11599.438134115957</v>
      </c>
      <c r="Q1528" s="2">
        <f t="shared" si="139"/>
        <v>4.5902682778864327E-2</v>
      </c>
      <c r="R1528" s="29" t="str">
        <f t="shared" si="140"/>
        <v>2 Test data (Sep-Nov)</v>
      </c>
      <c r="S1528" s="29">
        <f t="shared" si="141"/>
        <v>1.0370054508427586</v>
      </c>
      <c r="T1528" s="29">
        <f t="shared" si="142"/>
        <v>15943.958806707415</v>
      </c>
      <c r="U1528" s="2">
        <f t="shared" si="143"/>
        <v>0.31145044677831912</v>
      </c>
    </row>
    <row r="1529" spans="1:21">
      <c r="A1529">
        <v>360</v>
      </c>
      <c r="B1529" s="1">
        <v>45961</v>
      </c>
      <c r="C1529">
        <v>5</v>
      </c>
      <c r="D1529">
        <v>9</v>
      </c>
      <c r="E1529" t="s">
        <v>7</v>
      </c>
      <c r="F1529" s="3">
        <v>13405.009828424478</v>
      </c>
      <c r="G1529" s="3">
        <v>13535</v>
      </c>
      <c r="H1529">
        <v>5</v>
      </c>
      <c r="I1529" s="3">
        <v>-129.99017157552225</v>
      </c>
      <c r="J1529" s="3">
        <v>129.99017157552225</v>
      </c>
      <c r="K1529" s="2">
        <v>9.6040023328793703E-3</v>
      </c>
      <c r="L1529" s="6">
        <v>-9.6040023328793703E-3</v>
      </c>
      <c r="M1529" t="s">
        <v>24</v>
      </c>
      <c r="N1529">
        <f>SUMIFS(Actuals!$F:$F,Actuals!$A:$A,$A1529,Actuals!$D:$D,$D1529,Actuals!$B:$B,EDATE($B1529,-12))</f>
        <v>11295</v>
      </c>
      <c r="O1529">
        <f>AVERAGE(SUMIFS(Actuals!$F:$F,Actuals!$A:$A,$A1529,Actuals!$D:$D,$D1529,Actuals!$B:$B,EOMONTH(DATE(2025,$C1529-1,1),0))/SUMIFS(Actuals!$F:$F,Actuals!$A:$A,$A1529,Actuals!$D:$D,$D1529,Actuals!$B:$B,EOMONTH(DATE(2024,$C1529-1,1),0)),
 SUMIFS(Actuals!$F:$F,Actuals!$A:$A,$A1529,Actuals!$D:$D,$D1529,Actuals!$B:$B,EOMONTH(DATE(2025,$C1529-2,1),0))/SUMIFS(Actuals!$F:$F,Actuals!$A:$A,$A1529,Actuals!$D:$D,$D1529,Actuals!$B:$B,EOMONTH(DATE(2024,$C1529-2,1),0)),
 SUMIFS(Actuals!$F:$F,Actuals!$A:$A,$A1529,Actuals!$D:$D,$D1529,Actuals!$B:$B,EOMONTH(DATE(2025,$C1529-3,1),0))/SUMIFS(Actuals!$F:$F,Actuals!$A:$A,$A1529,Actuals!$D:$D,$D1529,Actuals!$B:$B,EOMONTH(DATE(2024,$C1529-3,1),0))
)</f>
        <v>1.1154703398603345</v>
      </c>
      <c r="P1529" s="29">
        <f t="shared" si="138"/>
        <v>12599.237488722478</v>
      </c>
      <c r="Q1529" s="2">
        <f t="shared" si="139"/>
        <v>6.9136498801442348E-2</v>
      </c>
      <c r="R1529" s="29" t="str">
        <f t="shared" si="140"/>
        <v>1 train date (May-Aug)</v>
      </c>
      <c r="S1529" s="29">
        <f t="shared" si="141"/>
        <v>1.0370054508427586</v>
      </c>
      <c r="T1529" s="29">
        <f t="shared" si="142"/>
        <v>13901.068260676937</v>
      </c>
      <c r="U1529" s="2">
        <f t="shared" si="143"/>
        <v>2.704604807365622E-2</v>
      </c>
    </row>
    <row r="1530" spans="1:21">
      <c r="A1530">
        <v>360</v>
      </c>
      <c r="B1530" s="1">
        <v>45961</v>
      </c>
      <c r="C1530">
        <v>6</v>
      </c>
      <c r="D1530">
        <v>9</v>
      </c>
      <c r="E1530" t="s">
        <v>7</v>
      </c>
      <c r="F1530" s="3">
        <v>13405.009828424478</v>
      </c>
      <c r="G1530" s="3">
        <v>13535</v>
      </c>
      <c r="H1530">
        <v>4</v>
      </c>
      <c r="I1530" s="3">
        <v>-129.99017157552225</v>
      </c>
      <c r="J1530" s="3">
        <v>129.99017157552225</v>
      </c>
      <c r="K1530" s="2">
        <v>9.6040023328793703E-3</v>
      </c>
      <c r="L1530" s="6">
        <v>-9.6040023328793703E-3</v>
      </c>
      <c r="M1530" t="s">
        <v>24</v>
      </c>
      <c r="N1530">
        <f>SUMIFS(Actuals!$F:$F,Actuals!$A:$A,$A1530,Actuals!$D:$D,$D1530,Actuals!$B:$B,EDATE($B1530,-12))</f>
        <v>11295</v>
      </c>
      <c r="O1530">
        <f>AVERAGE(SUMIFS(Actuals!$F:$F,Actuals!$A:$A,$A1530,Actuals!$D:$D,$D1530,Actuals!$B:$B,EOMONTH(DATE(2025,$C1530-1,1),0))/SUMIFS(Actuals!$F:$F,Actuals!$A:$A,$A1530,Actuals!$D:$D,$D1530,Actuals!$B:$B,EOMONTH(DATE(2024,$C1530-1,1),0)),
 SUMIFS(Actuals!$F:$F,Actuals!$A:$A,$A1530,Actuals!$D:$D,$D1530,Actuals!$B:$B,EOMONTH(DATE(2025,$C1530-2,1),0))/SUMIFS(Actuals!$F:$F,Actuals!$A:$A,$A1530,Actuals!$D:$D,$D1530,Actuals!$B:$B,EOMONTH(DATE(2024,$C1530-2,1),0)),
 SUMIFS(Actuals!$F:$F,Actuals!$A:$A,$A1530,Actuals!$D:$D,$D1530,Actuals!$B:$B,EOMONTH(DATE(2025,$C1530-3,1),0))/SUMIFS(Actuals!$F:$F,Actuals!$A:$A,$A1530,Actuals!$D:$D,$D1530,Actuals!$B:$B,EOMONTH(DATE(2024,$C1530-3,1),0))
)</f>
        <v>1.157965364408605</v>
      </c>
      <c r="P1530" s="29">
        <f t="shared" si="138"/>
        <v>13079.218790995194</v>
      </c>
      <c r="Q1530" s="2">
        <f t="shared" si="139"/>
        <v>3.3674267381219536E-2</v>
      </c>
      <c r="R1530" s="29" t="str">
        <f t="shared" si="140"/>
        <v>1 train date (May-Aug)</v>
      </c>
      <c r="S1530" s="29">
        <f t="shared" si="141"/>
        <v>1.0370054508427586</v>
      </c>
      <c r="T1530" s="29">
        <f t="shared" si="142"/>
        <v>13901.068260676937</v>
      </c>
      <c r="U1530" s="2">
        <f t="shared" si="143"/>
        <v>2.704604807365622E-2</v>
      </c>
    </row>
    <row r="1531" spans="1:21">
      <c r="A1531">
        <v>360</v>
      </c>
      <c r="B1531" s="1">
        <v>45961</v>
      </c>
      <c r="C1531">
        <v>7</v>
      </c>
      <c r="D1531">
        <v>9</v>
      </c>
      <c r="E1531" t="s">
        <v>7</v>
      </c>
      <c r="F1531" s="3">
        <v>13596.683691441514</v>
      </c>
      <c r="G1531" s="3">
        <v>13535</v>
      </c>
      <c r="H1531">
        <v>3</v>
      </c>
      <c r="I1531" s="3">
        <v>61.683691441514384</v>
      </c>
      <c r="J1531" s="3">
        <v>61.683691441514384</v>
      </c>
      <c r="K1531" s="2">
        <v>4.5573469849659702E-3</v>
      </c>
      <c r="L1531" s="6">
        <v>4.5573469849659702E-3</v>
      </c>
      <c r="M1531" t="s">
        <v>24</v>
      </c>
      <c r="N1531">
        <f>SUMIFS(Actuals!$F:$F,Actuals!$A:$A,$A1531,Actuals!$D:$D,$D1531,Actuals!$B:$B,EDATE($B1531,-12))</f>
        <v>11295</v>
      </c>
      <c r="O1531">
        <f>AVERAGE(SUMIFS(Actuals!$F:$F,Actuals!$A:$A,$A1531,Actuals!$D:$D,$D1531,Actuals!$B:$B,EOMONTH(DATE(2025,$C1531-1,1),0))/SUMIFS(Actuals!$F:$F,Actuals!$A:$A,$A1531,Actuals!$D:$D,$D1531,Actuals!$B:$B,EOMONTH(DATE(2024,$C1531-1,1),0)),
 SUMIFS(Actuals!$F:$F,Actuals!$A:$A,$A1531,Actuals!$D:$D,$D1531,Actuals!$B:$B,EOMONTH(DATE(2025,$C1531-2,1),0))/SUMIFS(Actuals!$F:$F,Actuals!$A:$A,$A1531,Actuals!$D:$D,$D1531,Actuals!$B:$B,EOMONTH(DATE(2024,$C1531-2,1),0)),
 SUMIFS(Actuals!$F:$F,Actuals!$A:$A,$A1531,Actuals!$D:$D,$D1531,Actuals!$B:$B,EOMONTH(DATE(2025,$C1531-3,1),0))/SUMIFS(Actuals!$F:$F,Actuals!$A:$A,$A1531,Actuals!$D:$D,$D1531,Actuals!$B:$B,EOMONTH(DATE(2024,$C1531-3,1),0))
)</f>
        <v>1.02291455946854</v>
      </c>
      <c r="P1531" s="29">
        <f t="shared" si="138"/>
        <v>11553.819949197159</v>
      </c>
      <c r="Q1531" s="2">
        <f t="shared" si="139"/>
        <v>0.1463745881642291</v>
      </c>
      <c r="R1531" s="29" t="str">
        <f t="shared" si="140"/>
        <v>1 train date (May-Aug)</v>
      </c>
      <c r="S1531" s="29">
        <f t="shared" si="141"/>
        <v>1.0370054508427586</v>
      </c>
      <c r="T1531" s="29">
        <f t="shared" si="142"/>
        <v>14099.835101409692</v>
      </c>
      <c r="U1531" s="2">
        <f t="shared" si="143"/>
        <v>4.1731444507550168E-2</v>
      </c>
    </row>
    <row r="1532" spans="1:21">
      <c r="A1532">
        <v>360</v>
      </c>
      <c r="B1532" s="1">
        <v>45961</v>
      </c>
      <c r="C1532">
        <v>8</v>
      </c>
      <c r="D1532">
        <v>9</v>
      </c>
      <c r="E1532" t="s">
        <v>7</v>
      </c>
      <c r="F1532" s="3">
        <v>11905.486375795987</v>
      </c>
      <c r="G1532" s="3">
        <v>13535</v>
      </c>
      <c r="H1532">
        <v>2</v>
      </c>
      <c r="I1532" s="3">
        <v>-1629.5136242040135</v>
      </c>
      <c r="J1532" s="3">
        <v>1629.5136242040135</v>
      </c>
      <c r="K1532" s="2">
        <v>0.120392583982565</v>
      </c>
      <c r="L1532" s="6">
        <v>-0.120392583982565</v>
      </c>
      <c r="M1532" t="s">
        <v>24</v>
      </c>
      <c r="N1532">
        <f>SUMIFS(Actuals!$F:$F,Actuals!$A:$A,$A1532,Actuals!$D:$D,$D1532,Actuals!$B:$B,EDATE($B1532,-12))</f>
        <v>11295</v>
      </c>
      <c r="O1532">
        <f>AVERAGE(SUMIFS(Actuals!$F:$F,Actuals!$A:$A,$A1532,Actuals!$D:$D,$D1532,Actuals!$B:$B,EOMONTH(DATE(2025,$C1532-1,1),0))/SUMIFS(Actuals!$F:$F,Actuals!$A:$A,$A1532,Actuals!$D:$D,$D1532,Actuals!$B:$B,EOMONTH(DATE(2024,$C1532-1,1),0)),
 SUMIFS(Actuals!$F:$F,Actuals!$A:$A,$A1532,Actuals!$D:$D,$D1532,Actuals!$B:$B,EOMONTH(DATE(2025,$C1532-2,1),0))/SUMIFS(Actuals!$F:$F,Actuals!$A:$A,$A1532,Actuals!$D:$D,$D1532,Actuals!$B:$B,EOMONTH(DATE(2024,$C1532-2,1),0)),
 SUMIFS(Actuals!$F:$F,Actuals!$A:$A,$A1532,Actuals!$D:$D,$D1532,Actuals!$B:$B,EOMONTH(DATE(2025,$C1532-3,1),0))/SUMIFS(Actuals!$F:$F,Actuals!$A:$A,$A1532,Actuals!$D:$D,$D1532,Actuals!$B:$B,EOMONTH(DATE(2024,$C1532-3,1),0))
)</f>
        <v>0.84799008996950132</v>
      </c>
      <c r="P1532" s="29">
        <f t="shared" si="138"/>
        <v>9578.0480662055179</v>
      </c>
      <c r="Q1532" s="2">
        <f t="shared" si="139"/>
        <v>0.29234960722530345</v>
      </c>
      <c r="R1532" s="29" t="str">
        <f t="shared" si="140"/>
        <v>1 train date (May-Aug)</v>
      </c>
      <c r="S1532" s="29">
        <f t="shared" si="141"/>
        <v>1.0370054508427586</v>
      </c>
      <c r="T1532" s="29">
        <f t="shared" si="142"/>
        <v>12346.054266634637</v>
      </c>
      <c r="U1532" s="2">
        <f t="shared" si="143"/>
        <v>8.7842314988205591E-2</v>
      </c>
    </row>
    <row r="1533" spans="1:21">
      <c r="A1533">
        <v>360</v>
      </c>
      <c r="B1533" s="1">
        <v>45961</v>
      </c>
      <c r="C1533">
        <v>9</v>
      </c>
      <c r="D1533">
        <v>9</v>
      </c>
      <c r="E1533" t="s">
        <v>7</v>
      </c>
      <c r="F1533" s="3">
        <v>13012.5</v>
      </c>
      <c r="G1533" s="3">
        <v>13535</v>
      </c>
      <c r="H1533">
        <v>1</v>
      </c>
      <c r="I1533" s="3">
        <v>-522.5</v>
      </c>
      <c r="J1533" s="3">
        <v>522.5</v>
      </c>
      <c r="K1533" s="2">
        <v>3.8603620243812302E-2</v>
      </c>
      <c r="L1533" s="6">
        <v>-3.8603620243812302E-2</v>
      </c>
      <c r="M1533" t="s">
        <v>24</v>
      </c>
      <c r="N1533">
        <f>SUMIFS(Actuals!$F:$F,Actuals!$A:$A,$A1533,Actuals!$D:$D,$D1533,Actuals!$B:$B,EDATE($B1533,-12))</f>
        <v>11295</v>
      </c>
      <c r="O1533">
        <f>AVERAGE(SUMIFS(Actuals!$F:$F,Actuals!$A:$A,$A1533,Actuals!$D:$D,$D1533,Actuals!$B:$B,EOMONTH(DATE(2025,$C1533-1,1),0))/SUMIFS(Actuals!$F:$F,Actuals!$A:$A,$A1533,Actuals!$D:$D,$D1533,Actuals!$B:$B,EOMONTH(DATE(2024,$C1533-1,1),0)),
 SUMIFS(Actuals!$F:$F,Actuals!$A:$A,$A1533,Actuals!$D:$D,$D1533,Actuals!$B:$B,EOMONTH(DATE(2025,$C1533-2,1),0))/SUMIFS(Actuals!$F:$F,Actuals!$A:$A,$A1533,Actuals!$D:$D,$D1533,Actuals!$B:$B,EOMONTH(DATE(2024,$C1533-2,1),0)),
 SUMIFS(Actuals!$F:$F,Actuals!$A:$A,$A1533,Actuals!$D:$D,$D1533,Actuals!$B:$B,EOMONTH(DATE(2025,$C1533-3,1),0))/SUMIFS(Actuals!$F:$F,Actuals!$A:$A,$A1533,Actuals!$D:$D,$D1533,Actuals!$B:$B,EOMONTH(DATE(2024,$C1533-3,1),0))
)</f>
        <v>1.0478263897123719</v>
      </c>
      <c r="P1533" s="29">
        <f t="shared" si="138"/>
        <v>11835.19907180124</v>
      </c>
      <c r="Q1533" s="2">
        <f t="shared" si="139"/>
        <v>0.12558558760242036</v>
      </c>
      <c r="R1533" s="29" t="str">
        <f t="shared" si="140"/>
        <v>2 Test data (Sep-Nov)</v>
      </c>
      <c r="S1533" s="29">
        <f t="shared" si="141"/>
        <v>1.0370054508427586</v>
      </c>
      <c r="T1533" s="29">
        <f t="shared" si="142"/>
        <v>13494.033429091396</v>
      </c>
      <c r="U1533" s="2">
        <f t="shared" si="143"/>
        <v>3.0267137723386699E-3</v>
      </c>
    </row>
    <row r="1534" spans="1:21">
      <c r="A1534">
        <v>360</v>
      </c>
      <c r="B1534" s="1">
        <v>45961</v>
      </c>
      <c r="C1534">
        <v>10</v>
      </c>
      <c r="D1534">
        <v>9</v>
      </c>
      <c r="E1534" t="s">
        <v>7</v>
      </c>
      <c r="F1534" s="3">
        <v>13012.5</v>
      </c>
      <c r="G1534" s="3">
        <v>13535</v>
      </c>
      <c r="H1534">
        <v>0</v>
      </c>
      <c r="I1534" s="3">
        <v>-522.5</v>
      </c>
      <c r="J1534" s="3">
        <v>522.5</v>
      </c>
      <c r="K1534" s="2">
        <v>3.8603620243812302E-2</v>
      </c>
      <c r="L1534" s="6">
        <v>-3.8603620243812302E-2</v>
      </c>
      <c r="M1534" t="s">
        <v>24</v>
      </c>
      <c r="N1534">
        <f>SUMIFS(Actuals!$F:$F,Actuals!$A:$A,$A1534,Actuals!$D:$D,$D1534,Actuals!$B:$B,EDATE($B1534,-12))</f>
        <v>11295</v>
      </c>
      <c r="O1534">
        <f>AVERAGE(SUMIFS(Actuals!$F:$F,Actuals!$A:$A,$A1534,Actuals!$D:$D,$D1534,Actuals!$B:$B,EOMONTH(DATE(2025,$C1534-1,1),0))/SUMIFS(Actuals!$F:$F,Actuals!$A:$A,$A1534,Actuals!$D:$D,$D1534,Actuals!$B:$B,EOMONTH(DATE(2024,$C1534-1,1),0)),
 SUMIFS(Actuals!$F:$F,Actuals!$A:$A,$A1534,Actuals!$D:$D,$D1534,Actuals!$B:$B,EOMONTH(DATE(2025,$C1534-2,1),0))/SUMIFS(Actuals!$F:$F,Actuals!$A:$A,$A1534,Actuals!$D:$D,$D1534,Actuals!$B:$B,EOMONTH(DATE(2024,$C1534-2,1),0)),
 SUMIFS(Actuals!$F:$F,Actuals!$A:$A,$A1534,Actuals!$D:$D,$D1534,Actuals!$B:$B,EOMONTH(DATE(2025,$C1534-3,1),0))/SUMIFS(Actuals!$F:$F,Actuals!$A:$A,$A1534,Actuals!$D:$D,$D1534,Actuals!$B:$B,EOMONTH(DATE(2024,$C1534-3,1),0))
)</f>
        <v>1.1240482638722866</v>
      </c>
      <c r="P1534" s="29">
        <f t="shared" si="138"/>
        <v>12696.125140437478</v>
      </c>
      <c r="Q1534" s="2">
        <f t="shared" si="139"/>
        <v>6.1978194278723461E-2</v>
      </c>
      <c r="R1534" s="29" t="str">
        <f t="shared" si="140"/>
        <v>2 Test data (Sep-Nov)</v>
      </c>
      <c r="S1534" s="29">
        <f t="shared" si="141"/>
        <v>1.0370054508427586</v>
      </c>
      <c r="T1534" s="29">
        <f t="shared" si="142"/>
        <v>13494.033429091396</v>
      </c>
      <c r="U1534" s="2">
        <f t="shared" si="143"/>
        <v>3.0267137723386699E-3</v>
      </c>
    </row>
    <row r="1535" spans="1:21">
      <c r="A1535">
        <v>360</v>
      </c>
      <c r="B1535" s="1">
        <v>45991</v>
      </c>
      <c r="C1535">
        <v>5</v>
      </c>
      <c r="D1535">
        <v>9</v>
      </c>
      <c r="E1535" t="s">
        <v>7</v>
      </c>
      <c r="F1535" s="3">
        <v>13136.909631855988</v>
      </c>
      <c r="G1535" s="3">
        <v>16497.5</v>
      </c>
      <c r="H1535">
        <v>6</v>
      </c>
      <c r="I1535" s="3">
        <v>-3360.5903681440122</v>
      </c>
      <c r="J1535" s="3">
        <v>3360.5903681440122</v>
      </c>
      <c r="K1535" s="2">
        <v>0.20370300761594301</v>
      </c>
      <c r="L1535" s="6">
        <v>-0.20370300761594301</v>
      </c>
      <c r="M1535" t="s">
        <v>24</v>
      </c>
      <c r="N1535">
        <f>SUMIFS(Actuals!$F:$F,Actuals!$A:$A,$A1535,Actuals!$D:$D,$D1535,Actuals!$B:$B,EDATE($B1535,-12))</f>
        <v>15412.5</v>
      </c>
      <c r="O1535">
        <f>AVERAGE(SUMIFS(Actuals!$F:$F,Actuals!$A:$A,$A1535,Actuals!$D:$D,$D1535,Actuals!$B:$B,EOMONTH(DATE(2025,$C1535-1,1),0))/SUMIFS(Actuals!$F:$F,Actuals!$A:$A,$A1535,Actuals!$D:$D,$D1535,Actuals!$B:$B,EOMONTH(DATE(2024,$C1535-1,1),0)),
 SUMIFS(Actuals!$F:$F,Actuals!$A:$A,$A1535,Actuals!$D:$D,$D1535,Actuals!$B:$B,EOMONTH(DATE(2025,$C1535-2,1),0))/SUMIFS(Actuals!$F:$F,Actuals!$A:$A,$A1535,Actuals!$D:$D,$D1535,Actuals!$B:$B,EOMONTH(DATE(2024,$C1535-2,1),0)),
 SUMIFS(Actuals!$F:$F,Actuals!$A:$A,$A1535,Actuals!$D:$D,$D1535,Actuals!$B:$B,EOMONTH(DATE(2025,$C1535-3,1),0))/SUMIFS(Actuals!$F:$F,Actuals!$A:$A,$A1535,Actuals!$D:$D,$D1535,Actuals!$B:$B,EOMONTH(DATE(2024,$C1535-3,1),0))
)</f>
        <v>1.1154703398603345</v>
      </c>
      <c r="P1535" s="29">
        <f t="shared" si="138"/>
        <v>17192.186613097405</v>
      </c>
      <c r="Q1535" s="2">
        <f t="shared" si="139"/>
        <v>4.2108599066367929E-2</v>
      </c>
      <c r="R1535" s="29" t="str">
        <f t="shared" si="140"/>
        <v>1 train date (May-Aug)</v>
      </c>
      <c r="S1535" s="29">
        <f t="shared" si="141"/>
        <v>1.0370054508427586</v>
      </c>
      <c r="T1535" s="29">
        <f t="shared" si="142"/>
        <v>13623.046895463396</v>
      </c>
      <c r="U1535" s="2">
        <f t="shared" si="143"/>
        <v>0.1742356784080378</v>
      </c>
    </row>
    <row r="1536" spans="1:21">
      <c r="A1536">
        <v>360</v>
      </c>
      <c r="B1536" s="1">
        <v>45991</v>
      </c>
      <c r="C1536">
        <v>6</v>
      </c>
      <c r="D1536">
        <v>9</v>
      </c>
      <c r="E1536" t="s">
        <v>7</v>
      </c>
      <c r="F1536" s="3">
        <v>13136.909631855988</v>
      </c>
      <c r="G1536" s="3">
        <v>16497.5</v>
      </c>
      <c r="H1536">
        <v>5</v>
      </c>
      <c r="I1536" s="3">
        <v>-3360.5903681440122</v>
      </c>
      <c r="J1536" s="3">
        <v>3360.5903681440122</v>
      </c>
      <c r="K1536" s="2">
        <v>0.20370300761594301</v>
      </c>
      <c r="L1536" s="6">
        <v>-0.20370300761594301</v>
      </c>
      <c r="M1536" t="s">
        <v>24</v>
      </c>
      <c r="N1536">
        <f>SUMIFS(Actuals!$F:$F,Actuals!$A:$A,$A1536,Actuals!$D:$D,$D1536,Actuals!$B:$B,EDATE($B1536,-12))</f>
        <v>15412.5</v>
      </c>
      <c r="O1536">
        <f>AVERAGE(SUMIFS(Actuals!$F:$F,Actuals!$A:$A,$A1536,Actuals!$D:$D,$D1536,Actuals!$B:$B,EOMONTH(DATE(2025,$C1536-1,1),0))/SUMIFS(Actuals!$F:$F,Actuals!$A:$A,$A1536,Actuals!$D:$D,$D1536,Actuals!$B:$B,EOMONTH(DATE(2024,$C1536-1,1),0)),
 SUMIFS(Actuals!$F:$F,Actuals!$A:$A,$A1536,Actuals!$D:$D,$D1536,Actuals!$B:$B,EOMONTH(DATE(2025,$C1536-2,1),0))/SUMIFS(Actuals!$F:$F,Actuals!$A:$A,$A1536,Actuals!$D:$D,$D1536,Actuals!$B:$B,EOMONTH(DATE(2024,$C1536-2,1),0)),
 SUMIFS(Actuals!$F:$F,Actuals!$A:$A,$A1536,Actuals!$D:$D,$D1536,Actuals!$B:$B,EOMONTH(DATE(2025,$C1536-3,1),0))/SUMIFS(Actuals!$F:$F,Actuals!$A:$A,$A1536,Actuals!$D:$D,$D1536,Actuals!$B:$B,EOMONTH(DATE(2024,$C1536-3,1),0))
)</f>
        <v>1.157965364408605</v>
      </c>
      <c r="P1536" s="29">
        <f t="shared" si="138"/>
        <v>17847.141178947626</v>
      </c>
      <c r="Q1536" s="2">
        <f t="shared" si="139"/>
        <v>8.1808830365062951E-2</v>
      </c>
      <c r="R1536" s="29" t="str">
        <f t="shared" si="140"/>
        <v>1 train date (May-Aug)</v>
      </c>
      <c r="S1536" s="29">
        <f t="shared" si="141"/>
        <v>1.0370054508427586</v>
      </c>
      <c r="T1536" s="29">
        <f t="shared" si="142"/>
        <v>13623.046895463396</v>
      </c>
      <c r="U1536" s="2">
        <f t="shared" si="143"/>
        <v>0.1742356784080378</v>
      </c>
    </row>
    <row r="1537" spans="1:21">
      <c r="A1537">
        <v>360</v>
      </c>
      <c r="B1537" s="1">
        <v>45991</v>
      </c>
      <c r="C1537">
        <v>7</v>
      </c>
      <c r="D1537">
        <v>9</v>
      </c>
      <c r="E1537" t="s">
        <v>7</v>
      </c>
      <c r="F1537" s="3">
        <v>14500</v>
      </c>
      <c r="G1537" s="3">
        <v>16497.5</v>
      </c>
      <c r="H1537">
        <v>4</v>
      </c>
      <c r="I1537" s="3">
        <v>-1997.5</v>
      </c>
      <c r="J1537" s="3">
        <v>1997.5</v>
      </c>
      <c r="K1537" s="2">
        <v>0.12107895135626601</v>
      </c>
      <c r="L1537" s="6">
        <v>-0.12107895135626601</v>
      </c>
      <c r="M1537" t="s">
        <v>24</v>
      </c>
      <c r="N1537">
        <f>SUMIFS(Actuals!$F:$F,Actuals!$A:$A,$A1537,Actuals!$D:$D,$D1537,Actuals!$B:$B,EDATE($B1537,-12))</f>
        <v>15412.5</v>
      </c>
      <c r="O1537">
        <f>AVERAGE(SUMIFS(Actuals!$F:$F,Actuals!$A:$A,$A1537,Actuals!$D:$D,$D1537,Actuals!$B:$B,EOMONTH(DATE(2025,$C1537-1,1),0))/SUMIFS(Actuals!$F:$F,Actuals!$A:$A,$A1537,Actuals!$D:$D,$D1537,Actuals!$B:$B,EOMONTH(DATE(2024,$C1537-1,1),0)),
 SUMIFS(Actuals!$F:$F,Actuals!$A:$A,$A1537,Actuals!$D:$D,$D1537,Actuals!$B:$B,EOMONTH(DATE(2025,$C1537-2,1),0))/SUMIFS(Actuals!$F:$F,Actuals!$A:$A,$A1537,Actuals!$D:$D,$D1537,Actuals!$B:$B,EOMONTH(DATE(2024,$C1537-2,1),0)),
 SUMIFS(Actuals!$F:$F,Actuals!$A:$A,$A1537,Actuals!$D:$D,$D1537,Actuals!$B:$B,EOMONTH(DATE(2025,$C1537-3,1),0))/SUMIFS(Actuals!$F:$F,Actuals!$A:$A,$A1537,Actuals!$D:$D,$D1537,Actuals!$B:$B,EOMONTH(DATE(2024,$C1537-3,1),0))
)</f>
        <v>1.02291455946854</v>
      </c>
      <c r="P1537" s="29">
        <f t="shared" si="138"/>
        <v>15765.670647808873</v>
      </c>
      <c r="Q1537" s="2">
        <f t="shared" si="139"/>
        <v>4.4360015286626905E-2</v>
      </c>
      <c r="R1537" s="29" t="str">
        <f t="shared" si="140"/>
        <v>1 train date (May-Aug)</v>
      </c>
      <c r="S1537" s="29">
        <f t="shared" si="141"/>
        <v>1.0370054508427586</v>
      </c>
      <c r="T1537" s="29">
        <f t="shared" si="142"/>
        <v>15036.579037220001</v>
      </c>
      <c r="U1537" s="2">
        <f t="shared" si="143"/>
        <v>8.8554081696014503E-2</v>
      </c>
    </row>
    <row r="1538" spans="1:21">
      <c r="A1538">
        <v>360</v>
      </c>
      <c r="B1538" s="1">
        <v>45991</v>
      </c>
      <c r="C1538">
        <v>8</v>
      </c>
      <c r="D1538">
        <v>9</v>
      </c>
      <c r="E1538" t="s">
        <v>7</v>
      </c>
      <c r="F1538" s="3">
        <v>11982.372821886707</v>
      </c>
      <c r="G1538" s="3">
        <v>16497.5</v>
      </c>
      <c r="H1538">
        <v>3</v>
      </c>
      <c r="I1538" s="3">
        <v>-4515.1271781132928</v>
      </c>
      <c r="J1538" s="3">
        <v>4515.1271781132928</v>
      </c>
      <c r="K1538" s="2">
        <v>0.273685538906701</v>
      </c>
      <c r="L1538" s="6">
        <v>-0.273685538906701</v>
      </c>
      <c r="M1538" t="s">
        <v>24</v>
      </c>
      <c r="N1538">
        <f>SUMIFS(Actuals!$F:$F,Actuals!$A:$A,$A1538,Actuals!$D:$D,$D1538,Actuals!$B:$B,EDATE($B1538,-12))</f>
        <v>15412.5</v>
      </c>
      <c r="O1538">
        <f>AVERAGE(SUMIFS(Actuals!$F:$F,Actuals!$A:$A,$A1538,Actuals!$D:$D,$D1538,Actuals!$B:$B,EOMONTH(DATE(2025,$C1538-1,1),0))/SUMIFS(Actuals!$F:$F,Actuals!$A:$A,$A1538,Actuals!$D:$D,$D1538,Actuals!$B:$B,EOMONTH(DATE(2024,$C1538-1,1),0)),
 SUMIFS(Actuals!$F:$F,Actuals!$A:$A,$A1538,Actuals!$D:$D,$D1538,Actuals!$B:$B,EOMONTH(DATE(2025,$C1538-2,1),0))/SUMIFS(Actuals!$F:$F,Actuals!$A:$A,$A1538,Actuals!$D:$D,$D1538,Actuals!$B:$B,EOMONTH(DATE(2024,$C1538-2,1),0)),
 SUMIFS(Actuals!$F:$F,Actuals!$A:$A,$A1538,Actuals!$D:$D,$D1538,Actuals!$B:$B,EOMONTH(DATE(2025,$C1538-3,1),0))/SUMIFS(Actuals!$F:$F,Actuals!$A:$A,$A1538,Actuals!$D:$D,$D1538,Actuals!$B:$B,EOMONTH(DATE(2024,$C1538-3,1),0))
)</f>
        <v>0.84799008996950132</v>
      </c>
      <c r="P1538" s="29">
        <f t="shared" ref="P1538:P1601" si="144">N1538*O1538</f>
        <v>13069.647261654938</v>
      </c>
      <c r="Q1538" s="2">
        <f t="shared" ref="Q1538:Q1601" si="145">IFERROR(ABS(P1538-G1538)/ABS(G1538),"")</f>
        <v>0.20778013264707149</v>
      </c>
      <c r="R1538" s="29" t="str">
        <f t="shared" ref="R1538:R1601" si="146">IF(C1538&lt;=8,"1 train date (May-Aug)","2 Test data (Sep-Nov)")</f>
        <v>1 train date (May-Aug)</v>
      </c>
      <c r="S1538" s="29">
        <f t="shared" ref="S1538:S1601" si="147">1/(1+AVERAGEIFS($L:$L,$A:$A,$A1538,$R:$R,"1 train date (May-Aug)"))</f>
        <v>1.0370054508427586</v>
      </c>
      <c r="T1538" s="29">
        <f t="shared" ref="T1538:T1601" si="148">F1538*S1538</f>
        <v>12425.785930326643</v>
      </c>
      <c r="U1538" s="2">
        <f t="shared" ref="U1538:U1601" si="149">IFERROR(ABS(T1538-G1538)/ABS(G1538),"")</f>
        <v>0.24680794482032772</v>
      </c>
    </row>
    <row r="1539" spans="1:21">
      <c r="A1539">
        <v>360</v>
      </c>
      <c r="B1539" s="1">
        <v>45991</v>
      </c>
      <c r="C1539">
        <v>9</v>
      </c>
      <c r="D1539">
        <v>9</v>
      </c>
      <c r="E1539" t="s">
        <v>7</v>
      </c>
      <c r="F1539" s="3">
        <v>13485</v>
      </c>
      <c r="G1539" s="3">
        <v>16497.5</v>
      </c>
      <c r="H1539">
        <v>2</v>
      </c>
      <c r="I1539" s="3">
        <v>-3012.5</v>
      </c>
      <c r="J1539" s="3">
        <v>3012.5</v>
      </c>
      <c r="K1539" s="2">
        <v>0.18260342476132799</v>
      </c>
      <c r="L1539" s="6">
        <v>-0.18260342476132799</v>
      </c>
      <c r="M1539" t="s">
        <v>24</v>
      </c>
      <c r="N1539">
        <f>SUMIFS(Actuals!$F:$F,Actuals!$A:$A,$A1539,Actuals!$D:$D,$D1539,Actuals!$B:$B,EDATE($B1539,-12))</f>
        <v>15412.5</v>
      </c>
      <c r="O1539">
        <f>AVERAGE(SUMIFS(Actuals!$F:$F,Actuals!$A:$A,$A1539,Actuals!$D:$D,$D1539,Actuals!$B:$B,EOMONTH(DATE(2025,$C1539-1,1),0))/SUMIFS(Actuals!$F:$F,Actuals!$A:$A,$A1539,Actuals!$D:$D,$D1539,Actuals!$B:$B,EOMONTH(DATE(2024,$C1539-1,1),0)),
 SUMIFS(Actuals!$F:$F,Actuals!$A:$A,$A1539,Actuals!$D:$D,$D1539,Actuals!$B:$B,EOMONTH(DATE(2025,$C1539-2,1),0))/SUMIFS(Actuals!$F:$F,Actuals!$A:$A,$A1539,Actuals!$D:$D,$D1539,Actuals!$B:$B,EOMONTH(DATE(2024,$C1539-2,1),0)),
 SUMIFS(Actuals!$F:$F,Actuals!$A:$A,$A1539,Actuals!$D:$D,$D1539,Actuals!$B:$B,EOMONTH(DATE(2025,$C1539-3,1),0))/SUMIFS(Actuals!$F:$F,Actuals!$A:$A,$A1539,Actuals!$D:$D,$D1539,Actuals!$B:$B,EOMONTH(DATE(2024,$C1539-3,1),0))
)</f>
        <v>1.0478263897123719</v>
      </c>
      <c r="P1539" s="29">
        <f t="shared" si="144"/>
        <v>16149.624231441931</v>
      </c>
      <c r="Q1539" s="2">
        <f t="shared" si="145"/>
        <v>2.1086574848193332E-2</v>
      </c>
      <c r="R1539" s="29" t="str">
        <f t="shared" si="146"/>
        <v>2 Test data (Sep-Nov)</v>
      </c>
      <c r="S1539" s="29">
        <f t="shared" si="147"/>
        <v>1.0370054508427586</v>
      </c>
      <c r="T1539" s="29">
        <f t="shared" si="148"/>
        <v>13984.0185046146</v>
      </c>
      <c r="U1539" s="2">
        <f t="shared" si="149"/>
        <v>0.15235529597729355</v>
      </c>
    </row>
    <row r="1540" spans="1:21">
      <c r="A1540">
        <v>360</v>
      </c>
      <c r="B1540" s="1">
        <v>45991</v>
      </c>
      <c r="C1540">
        <v>10</v>
      </c>
      <c r="D1540">
        <v>9</v>
      </c>
      <c r="E1540" t="s">
        <v>7</v>
      </c>
      <c r="F1540" s="3">
        <v>13485</v>
      </c>
      <c r="G1540" s="3">
        <v>16497.5</v>
      </c>
      <c r="H1540">
        <v>1</v>
      </c>
      <c r="I1540" s="3">
        <v>-3012.5</v>
      </c>
      <c r="J1540" s="3">
        <v>3012.5</v>
      </c>
      <c r="K1540" s="2">
        <v>0.18260342476132799</v>
      </c>
      <c r="L1540" s="6">
        <v>-0.18260342476132799</v>
      </c>
      <c r="M1540" t="s">
        <v>24</v>
      </c>
      <c r="N1540">
        <f>SUMIFS(Actuals!$F:$F,Actuals!$A:$A,$A1540,Actuals!$D:$D,$D1540,Actuals!$B:$B,EDATE($B1540,-12))</f>
        <v>15412.5</v>
      </c>
      <c r="O1540">
        <f>AVERAGE(SUMIFS(Actuals!$F:$F,Actuals!$A:$A,$A1540,Actuals!$D:$D,$D1540,Actuals!$B:$B,EOMONTH(DATE(2025,$C1540-1,1),0))/SUMIFS(Actuals!$F:$F,Actuals!$A:$A,$A1540,Actuals!$D:$D,$D1540,Actuals!$B:$B,EOMONTH(DATE(2024,$C1540-1,1),0)),
 SUMIFS(Actuals!$F:$F,Actuals!$A:$A,$A1540,Actuals!$D:$D,$D1540,Actuals!$B:$B,EOMONTH(DATE(2025,$C1540-2,1),0))/SUMIFS(Actuals!$F:$F,Actuals!$A:$A,$A1540,Actuals!$D:$D,$D1540,Actuals!$B:$B,EOMONTH(DATE(2024,$C1540-2,1),0)),
 SUMIFS(Actuals!$F:$F,Actuals!$A:$A,$A1540,Actuals!$D:$D,$D1540,Actuals!$B:$B,EOMONTH(DATE(2025,$C1540-3,1),0))/SUMIFS(Actuals!$F:$F,Actuals!$A:$A,$A1540,Actuals!$D:$D,$D1540,Actuals!$B:$B,EOMONTH(DATE(2024,$C1540-3,1),0))
)</f>
        <v>1.1240482638722866</v>
      </c>
      <c r="P1540" s="29">
        <f t="shared" si="144"/>
        <v>17324.393866931616</v>
      </c>
      <c r="Q1540" s="2">
        <f t="shared" si="145"/>
        <v>5.0122374113145372E-2</v>
      </c>
      <c r="R1540" s="29" t="str">
        <f t="shared" si="146"/>
        <v>2 Test data (Sep-Nov)</v>
      </c>
      <c r="S1540" s="29">
        <f t="shared" si="147"/>
        <v>1.0370054508427586</v>
      </c>
      <c r="T1540" s="29">
        <f t="shared" si="148"/>
        <v>13984.0185046146</v>
      </c>
      <c r="U1540" s="2">
        <f t="shared" si="149"/>
        <v>0.15235529597729355</v>
      </c>
    </row>
    <row r="1541" spans="1:21">
      <c r="A1541">
        <v>360</v>
      </c>
      <c r="B1541" s="1">
        <v>45991</v>
      </c>
      <c r="C1541">
        <v>11</v>
      </c>
      <c r="D1541">
        <v>9</v>
      </c>
      <c r="E1541" t="s">
        <v>7</v>
      </c>
      <c r="F1541" s="3">
        <v>13312.5</v>
      </c>
      <c r="G1541" s="3">
        <v>16497.5</v>
      </c>
      <c r="H1541">
        <v>0</v>
      </c>
      <c r="I1541" s="3">
        <v>-3185</v>
      </c>
      <c r="J1541" s="3">
        <v>3185</v>
      </c>
      <c r="K1541" s="2">
        <v>0.19305955447795101</v>
      </c>
      <c r="L1541" s="6">
        <v>-0.19305955447795101</v>
      </c>
      <c r="M1541" t="s">
        <v>24</v>
      </c>
      <c r="N1541">
        <f>SUMIFS(Actuals!$F:$F,Actuals!$A:$A,$A1541,Actuals!$D:$D,$D1541,Actuals!$B:$B,EDATE($B1541,-12))</f>
        <v>15412.5</v>
      </c>
      <c r="O1541">
        <f>AVERAGE(SUMIFS(Actuals!$F:$F,Actuals!$A:$A,$A1541,Actuals!$D:$D,$D1541,Actuals!$B:$B,EOMONTH(DATE(2025,$C1541-1,1),0))/SUMIFS(Actuals!$F:$F,Actuals!$A:$A,$A1541,Actuals!$D:$D,$D1541,Actuals!$B:$B,EOMONTH(DATE(2024,$C1541-1,1),0)),
 SUMIFS(Actuals!$F:$F,Actuals!$A:$A,$A1541,Actuals!$D:$D,$D1541,Actuals!$B:$B,EOMONTH(DATE(2025,$C1541-2,1),0))/SUMIFS(Actuals!$F:$F,Actuals!$A:$A,$A1541,Actuals!$D:$D,$D1541,Actuals!$B:$B,EOMONTH(DATE(2024,$C1541-2,1),0)),
 SUMIFS(Actuals!$F:$F,Actuals!$A:$A,$A1541,Actuals!$D:$D,$D1541,Actuals!$B:$B,EOMONTH(DATE(2025,$C1541-3,1),0))/SUMIFS(Actuals!$F:$F,Actuals!$A:$A,$A1541,Actuals!$D:$D,$D1541,Actuals!$B:$B,EOMONTH(DATE(2024,$C1541-3,1),0))
)</f>
        <v>1.2693038323727706</v>
      </c>
      <c r="P1541" s="29">
        <f t="shared" si="144"/>
        <v>19563.145316445327</v>
      </c>
      <c r="Q1541" s="2">
        <f t="shared" si="145"/>
        <v>0.18582484112412953</v>
      </c>
      <c r="R1541" s="29" t="str">
        <f t="shared" si="146"/>
        <v>2 Test data (Sep-Nov)</v>
      </c>
      <c r="S1541" s="29">
        <f t="shared" si="147"/>
        <v>1.0370054508427586</v>
      </c>
      <c r="T1541" s="29">
        <f t="shared" si="148"/>
        <v>13805.135064344224</v>
      </c>
      <c r="U1541" s="2">
        <f t="shared" si="149"/>
        <v>0.16319835948815131</v>
      </c>
    </row>
    <row r="1542" spans="1:21">
      <c r="A1542">
        <v>9649</v>
      </c>
      <c r="B1542" s="1">
        <v>45808</v>
      </c>
      <c r="C1542">
        <v>5</v>
      </c>
      <c r="D1542">
        <v>9</v>
      </c>
      <c r="E1542" t="s">
        <v>7</v>
      </c>
      <c r="F1542" s="3">
        <v>2321.2772740536279</v>
      </c>
      <c r="G1542" s="3">
        <v>2565</v>
      </c>
      <c r="H1542">
        <v>0</v>
      </c>
      <c r="I1542" s="3">
        <v>-243.72272594637207</v>
      </c>
      <c r="J1542" s="3">
        <v>243.72272594637207</v>
      </c>
      <c r="K1542" s="2">
        <v>9.5018606606772693E-2</v>
      </c>
      <c r="L1542" s="6">
        <v>-9.5018606606772693E-2</v>
      </c>
      <c r="M1542" t="s">
        <v>28</v>
      </c>
      <c r="N1542">
        <f>SUMIFS(Actuals!$F:$F,Actuals!$A:$A,$A1542,Actuals!$D:$D,$D1542,Actuals!$B:$B,EDATE($B1542,-12))</f>
        <v>2197.5</v>
      </c>
      <c r="O1542">
        <f>AVERAGE(SUMIFS(Actuals!$F:$F,Actuals!$A:$A,$A1542,Actuals!$D:$D,$D1542,Actuals!$B:$B,EOMONTH(DATE(2025,$C1542-1,1),0))/SUMIFS(Actuals!$F:$F,Actuals!$A:$A,$A1542,Actuals!$D:$D,$D1542,Actuals!$B:$B,EOMONTH(DATE(2024,$C1542-1,1),0)),
 SUMIFS(Actuals!$F:$F,Actuals!$A:$A,$A1542,Actuals!$D:$D,$D1542,Actuals!$B:$B,EOMONTH(DATE(2025,$C1542-2,1),0))/SUMIFS(Actuals!$F:$F,Actuals!$A:$A,$A1542,Actuals!$D:$D,$D1542,Actuals!$B:$B,EOMONTH(DATE(2024,$C1542-2,1),0)),
 SUMIFS(Actuals!$F:$F,Actuals!$A:$A,$A1542,Actuals!$D:$D,$D1542,Actuals!$B:$B,EOMONTH(DATE(2025,$C1542-3,1),0))/SUMIFS(Actuals!$F:$F,Actuals!$A:$A,$A1542,Actuals!$D:$D,$D1542,Actuals!$B:$B,EOMONTH(DATE(2024,$C1542-3,1),0))
)</f>
        <v>0.90595761737216929</v>
      </c>
      <c r="P1542" s="29">
        <f t="shared" si="144"/>
        <v>1990.8418641753419</v>
      </c>
      <c r="Q1542" s="2">
        <f t="shared" si="145"/>
        <v>0.22384332780688423</v>
      </c>
      <c r="R1542" s="29" t="str">
        <f t="shared" si="146"/>
        <v>1 train date (May-Aug)</v>
      </c>
      <c r="S1542" s="29">
        <f t="shared" si="147"/>
        <v>1.0552169608377078</v>
      </c>
      <c r="T1542" s="29">
        <f t="shared" si="148"/>
        <v>2449.4511503885083</v>
      </c>
      <c r="U1542" s="2">
        <f t="shared" si="149"/>
        <v>4.5048284448924655E-2</v>
      </c>
    </row>
    <row r="1543" spans="1:21">
      <c r="A1543">
        <v>9649</v>
      </c>
      <c r="B1543" s="1">
        <v>45838</v>
      </c>
      <c r="C1543">
        <v>5</v>
      </c>
      <c r="D1543">
        <v>9</v>
      </c>
      <c r="E1543" t="s">
        <v>7</v>
      </c>
      <c r="F1543" s="3">
        <v>2279.9167376602281</v>
      </c>
      <c r="G1543" s="3">
        <v>2490</v>
      </c>
      <c r="H1543">
        <v>1</v>
      </c>
      <c r="I1543" s="3">
        <v>-210.08326233977186</v>
      </c>
      <c r="J1543" s="3">
        <v>210.08326233977186</v>
      </c>
      <c r="K1543" s="2">
        <v>8.4370788088261803E-2</v>
      </c>
      <c r="L1543" s="6">
        <v>-8.4370788088261803E-2</v>
      </c>
      <c r="M1543" t="s">
        <v>28</v>
      </c>
      <c r="N1543">
        <f>SUMIFS(Actuals!$F:$F,Actuals!$A:$A,$A1543,Actuals!$D:$D,$D1543,Actuals!$B:$B,EDATE($B1543,-12))</f>
        <v>2312.5</v>
      </c>
      <c r="O1543">
        <f>AVERAGE(SUMIFS(Actuals!$F:$F,Actuals!$A:$A,$A1543,Actuals!$D:$D,$D1543,Actuals!$B:$B,EOMONTH(DATE(2025,$C1543-1,1),0))/SUMIFS(Actuals!$F:$F,Actuals!$A:$A,$A1543,Actuals!$D:$D,$D1543,Actuals!$B:$B,EOMONTH(DATE(2024,$C1543-1,1),0)),
 SUMIFS(Actuals!$F:$F,Actuals!$A:$A,$A1543,Actuals!$D:$D,$D1543,Actuals!$B:$B,EOMONTH(DATE(2025,$C1543-2,1),0))/SUMIFS(Actuals!$F:$F,Actuals!$A:$A,$A1543,Actuals!$D:$D,$D1543,Actuals!$B:$B,EOMONTH(DATE(2024,$C1543-2,1),0)),
 SUMIFS(Actuals!$F:$F,Actuals!$A:$A,$A1543,Actuals!$D:$D,$D1543,Actuals!$B:$B,EOMONTH(DATE(2025,$C1543-3,1),0))/SUMIFS(Actuals!$F:$F,Actuals!$A:$A,$A1543,Actuals!$D:$D,$D1543,Actuals!$B:$B,EOMONTH(DATE(2024,$C1543-3,1),0))
)</f>
        <v>0.90595761737216929</v>
      </c>
      <c r="P1543" s="29">
        <f t="shared" si="144"/>
        <v>2095.0269901731413</v>
      </c>
      <c r="Q1543" s="2">
        <f t="shared" si="145"/>
        <v>0.15862369872564608</v>
      </c>
      <c r="R1543" s="29" t="str">
        <f t="shared" si="146"/>
        <v>1 train date (May-Aug)</v>
      </c>
      <c r="S1543" s="29">
        <f t="shared" si="147"/>
        <v>1.0552169608377078</v>
      </c>
      <c r="T1543" s="29">
        <f t="shared" si="148"/>
        <v>2405.8068108768475</v>
      </c>
      <c r="U1543" s="2">
        <f t="shared" si="149"/>
        <v>3.3812525752270069E-2</v>
      </c>
    </row>
    <row r="1544" spans="1:21">
      <c r="A1544">
        <v>9649</v>
      </c>
      <c r="B1544" s="1">
        <v>45838</v>
      </c>
      <c r="C1544">
        <v>6</v>
      </c>
      <c r="D1544">
        <v>9</v>
      </c>
      <c r="E1544" t="s">
        <v>7</v>
      </c>
      <c r="F1544" s="3">
        <v>2565</v>
      </c>
      <c r="G1544" s="3">
        <v>2490</v>
      </c>
      <c r="H1544">
        <v>0</v>
      </c>
      <c r="I1544" s="3">
        <v>75</v>
      </c>
      <c r="J1544" s="3">
        <v>75</v>
      </c>
      <c r="K1544" s="2">
        <v>3.0120481927710802E-2</v>
      </c>
      <c r="L1544" s="6">
        <v>3.0120481927710802E-2</v>
      </c>
      <c r="M1544" t="s">
        <v>28</v>
      </c>
      <c r="N1544">
        <f>SUMIFS(Actuals!$F:$F,Actuals!$A:$A,$A1544,Actuals!$D:$D,$D1544,Actuals!$B:$B,EDATE($B1544,-12))</f>
        <v>2312.5</v>
      </c>
      <c r="O1544">
        <f>AVERAGE(SUMIFS(Actuals!$F:$F,Actuals!$A:$A,$A1544,Actuals!$D:$D,$D1544,Actuals!$B:$B,EOMONTH(DATE(2025,$C1544-1,1),0))/SUMIFS(Actuals!$F:$F,Actuals!$A:$A,$A1544,Actuals!$D:$D,$D1544,Actuals!$B:$B,EOMONTH(DATE(2024,$C1544-1,1),0)),
 SUMIFS(Actuals!$F:$F,Actuals!$A:$A,$A1544,Actuals!$D:$D,$D1544,Actuals!$B:$B,EOMONTH(DATE(2025,$C1544-2,1),0))/SUMIFS(Actuals!$F:$F,Actuals!$A:$A,$A1544,Actuals!$D:$D,$D1544,Actuals!$B:$B,EOMONTH(DATE(2024,$C1544-2,1),0)),
 SUMIFS(Actuals!$F:$F,Actuals!$A:$A,$A1544,Actuals!$D:$D,$D1544,Actuals!$B:$B,EOMONTH(DATE(2025,$C1544-3,1),0))/SUMIFS(Actuals!$F:$F,Actuals!$A:$A,$A1544,Actuals!$D:$D,$D1544,Actuals!$B:$B,EOMONTH(DATE(2024,$C1544-3,1),0))
)</f>
        <v>0.99092731936938838</v>
      </c>
      <c r="P1544" s="29">
        <f t="shared" si="144"/>
        <v>2291.5194260417106</v>
      </c>
      <c r="Q1544" s="2">
        <f t="shared" si="145"/>
        <v>7.9711073878831071E-2</v>
      </c>
      <c r="R1544" s="29" t="str">
        <f t="shared" si="146"/>
        <v>1 train date (May-Aug)</v>
      </c>
      <c r="S1544" s="29">
        <f t="shared" si="147"/>
        <v>1.0552169608377078</v>
      </c>
      <c r="T1544" s="29">
        <f t="shared" si="148"/>
        <v>2706.6315045487204</v>
      </c>
      <c r="U1544" s="2">
        <f t="shared" si="149"/>
        <v>8.7000604236433896E-2</v>
      </c>
    </row>
    <row r="1545" spans="1:21">
      <c r="A1545">
        <v>9649</v>
      </c>
      <c r="B1545" s="1">
        <v>45869</v>
      </c>
      <c r="C1545">
        <v>5</v>
      </c>
      <c r="D1545">
        <v>9</v>
      </c>
      <c r="E1545" t="s">
        <v>7</v>
      </c>
      <c r="F1545" s="3">
        <v>2818.9845561158463</v>
      </c>
      <c r="G1545" s="3">
        <v>3042.5</v>
      </c>
      <c r="H1545">
        <v>2</v>
      </c>
      <c r="I1545" s="3">
        <v>-223.51544388415368</v>
      </c>
      <c r="J1545" s="3">
        <v>223.51544388415368</v>
      </c>
      <c r="K1545" s="2">
        <v>7.34644022626635E-2</v>
      </c>
      <c r="L1545" s="6">
        <v>-7.34644022626635E-2</v>
      </c>
      <c r="M1545" t="s">
        <v>28</v>
      </c>
      <c r="N1545">
        <f>SUMIFS(Actuals!$F:$F,Actuals!$A:$A,$A1545,Actuals!$D:$D,$D1545,Actuals!$B:$B,EDATE($B1545,-12))</f>
        <v>2640</v>
      </c>
      <c r="O1545">
        <f>AVERAGE(SUMIFS(Actuals!$F:$F,Actuals!$A:$A,$A1545,Actuals!$D:$D,$D1545,Actuals!$B:$B,EOMONTH(DATE(2025,$C1545-1,1),0))/SUMIFS(Actuals!$F:$F,Actuals!$A:$A,$A1545,Actuals!$D:$D,$D1545,Actuals!$B:$B,EOMONTH(DATE(2024,$C1545-1,1),0)),
 SUMIFS(Actuals!$F:$F,Actuals!$A:$A,$A1545,Actuals!$D:$D,$D1545,Actuals!$B:$B,EOMONTH(DATE(2025,$C1545-2,1),0))/SUMIFS(Actuals!$F:$F,Actuals!$A:$A,$A1545,Actuals!$D:$D,$D1545,Actuals!$B:$B,EOMONTH(DATE(2024,$C1545-2,1),0)),
 SUMIFS(Actuals!$F:$F,Actuals!$A:$A,$A1545,Actuals!$D:$D,$D1545,Actuals!$B:$B,EOMONTH(DATE(2025,$C1545-3,1),0))/SUMIFS(Actuals!$F:$F,Actuals!$A:$A,$A1545,Actuals!$D:$D,$D1545,Actuals!$B:$B,EOMONTH(DATE(2024,$C1545-3,1),0))
)</f>
        <v>0.90595761737216929</v>
      </c>
      <c r="P1545" s="29">
        <f t="shared" si="144"/>
        <v>2391.7281098625267</v>
      </c>
      <c r="Q1545" s="2">
        <f t="shared" si="145"/>
        <v>0.21389380119555407</v>
      </c>
      <c r="R1545" s="29" t="str">
        <f t="shared" si="146"/>
        <v>1 train date (May-Aug)</v>
      </c>
      <c r="S1545" s="29">
        <f t="shared" si="147"/>
        <v>1.0552169608377078</v>
      </c>
      <c r="T1545" s="29">
        <f t="shared" si="148"/>
        <v>2974.6403159529982</v>
      </c>
      <c r="U1545" s="2">
        <f t="shared" si="149"/>
        <v>2.2303922447658765E-2</v>
      </c>
    </row>
    <row r="1546" spans="1:21">
      <c r="A1546">
        <v>9649</v>
      </c>
      <c r="B1546" s="1">
        <v>45869</v>
      </c>
      <c r="C1546">
        <v>6</v>
      </c>
      <c r="D1546">
        <v>9</v>
      </c>
      <c r="E1546" t="s">
        <v>7</v>
      </c>
      <c r="F1546" s="3">
        <v>2565</v>
      </c>
      <c r="G1546" s="3">
        <v>3042.5</v>
      </c>
      <c r="H1546">
        <v>1</v>
      </c>
      <c r="I1546" s="3">
        <v>-477.5</v>
      </c>
      <c r="J1546" s="3">
        <v>477.5</v>
      </c>
      <c r="K1546" s="2">
        <v>0.15694330320460101</v>
      </c>
      <c r="L1546" s="6">
        <v>-0.15694330320460101</v>
      </c>
      <c r="M1546" t="s">
        <v>28</v>
      </c>
      <c r="N1546">
        <f>SUMIFS(Actuals!$F:$F,Actuals!$A:$A,$A1546,Actuals!$D:$D,$D1546,Actuals!$B:$B,EDATE($B1546,-12))</f>
        <v>2640</v>
      </c>
      <c r="O1546">
        <f>AVERAGE(SUMIFS(Actuals!$F:$F,Actuals!$A:$A,$A1546,Actuals!$D:$D,$D1546,Actuals!$B:$B,EOMONTH(DATE(2025,$C1546-1,1),0))/SUMIFS(Actuals!$F:$F,Actuals!$A:$A,$A1546,Actuals!$D:$D,$D1546,Actuals!$B:$B,EOMONTH(DATE(2024,$C1546-1,1),0)),
 SUMIFS(Actuals!$F:$F,Actuals!$A:$A,$A1546,Actuals!$D:$D,$D1546,Actuals!$B:$B,EOMONTH(DATE(2025,$C1546-2,1),0))/SUMIFS(Actuals!$F:$F,Actuals!$A:$A,$A1546,Actuals!$D:$D,$D1546,Actuals!$B:$B,EOMONTH(DATE(2024,$C1546-2,1),0)),
 SUMIFS(Actuals!$F:$F,Actuals!$A:$A,$A1546,Actuals!$D:$D,$D1546,Actuals!$B:$B,EOMONTH(DATE(2025,$C1546-3,1),0))/SUMIFS(Actuals!$F:$F,Actuals!$A:$A,$A1546,Actuals!$D:$D,$D1546,Actuals!$B:$B,EOMONTH(DATE(2024,$C1546-3,1),0))
)</f>
        <v>0.99092731936938838</v>
      </c>
      <c r="P1546" s="29">
        <f t="shared" si="144"/>
        <v>2616.0481231351855</v>
      </c>
      <c r="Q1546" s="2">
        <f t="shared" si="145"/>
        <v>0.14016495541982399</v>
      </c>
      <c r="R1546" s="29" t="str">
        <f t="shared" si="146"/>
        <v>1 train date (May-Aug)</v>
      </c>
      <c r="S1546" s="29">
        <f t="shared" si="147"/>
        <v>1.0552169608377078</v>
      </c>
      <c r="T1546" s="29">
        <f t="shared" si="148"/>
        <v>2706.6315045487204</v>
      </c>
      <c r="U1546" s="2">
        <f t="shared" si="149"/>
        <v>0.1103922745936827</v>
      </c>
    </row>
    <row r="1547" spans="1:21">
      <c r="A1547">
        <v>9649</v>
      </c>
      <c r="B1547" s="1">
        <v>45869</v>
      </c>
      <c r="C1547">
        <v>7</v>
      </c>
      <c r="D1547">
        <v>9</v>
      </c>
      <c r="E1547" t="s">
        <v>7</v>
      </c>
      <c r="F1547" s="3">
        <v>2625</v>
      </c>
      <c r="G1547" s="3">
        <v>3042.5</v>
      </c>
      <c r="H1547">
        <v>0</v>
      </c>
      <c r="I1547" s="3">
        <v>-417.5</v>
      </c>
      <c r="J1547" s="3">
        <v>417.5</v>
      </c>
      <c r="K1547" s="2">
        <v>0.13722267871815899</v>
      </c>
      <c r="L1547" s="6">
        <v>-0.13722267871815899</v>
      </c>
      <c r="M1547" t="s">
        <v>28</v>
      </c>
      <c r="N1547">
        <f>SUMIFS(Actuals!$F:$F,Actuals!$A:$A,$A1547,Actuals!$D:$D,$D1547,Actuals!$B:$B,EDATE($B1547,-12))</f>
        <v>2640</v>
      </c>
      <c r="O1547">
        <f>AVERAGE(SUMIFS(Actuals!$F:$F,Actuals!$A:$A,$A1547,Actuals!$D:$D,$D1547,Actuals!$B:$B,EOMONTH(DATE(2025,$C1547-1,1),0))/SUMIFS(Actuals!$F:$F,Actuals!$A:$A,$A1547,Actuals!$D:$D,$D1547,Actuals!$B:$B,EOMONTH(DATE(2024,$C1547-1,1),0)),
 SUMIFS(Actuals!$F:$F,Actuals!$A:$A,$A1547,Actuals!$D:$D,$D1547,Actuals!$B:$B,EOMONTH(DATE(2025,$C1547-2,1),0))/SUMIFS(Actuals!$F:$F,Actuals!$A:$A,$A1547,Actuals!$D:$D,$D1547,Actuals!$B:$B,EOMONTH(DATE(2024,$C1547-2,1),0)),
 SUMIFS(Actuals!$F:$F,Actuals!$A:$A,$A1547,Actuals!$D:$D,$D1547,Actuals!$B:$B,EOMONTH(DATE(2025,$C1547-3,1),0))/SUMIFS(Actuals!$F:$F,Actuals!$A:$A,$A1547,Actuals!$D:$D,$D1547,Actuals!$B:$B,EOMONTH(DATE(2024,$C1547-3,1),0))
)</f>
        <v>1.0612617634024626</v>
      </c>
      <c r="P1547" s="29">
        <f t="shared" si="144"/>
        <v>2801.7310553825014</v>
      </c>
      <c r="Q1547" s="2">
        <f t="shared" si="145"/>
        <v>7.9135232413310969E-2</v>
      </c>
      <c r="R1547" s="29" t="str">
        <f t="shared" si="146"/>
        <v>1 train date (May-Aug)</v>
      </c>
      <c r="S1547" s="29">
        <f t="shared" si="147"/>
        <v>1.0552169608377078</v>
      </c>
      <c r="T1547" s="29">
        <f t="shared" si="148"/>
        <v>2769.9445221989831</v>
      </c>
      <c r="U1547" s="2">
        <f t="shared" si="149"/>
        <v>8.9582737157277534E-2</v>
      </c>
    </row>
    <row r="1548" spans="1:21">
      <c r="A1548">
        <v>9649</v>
      </c>
      <c r="B1548" s="1">
        <v>45900</v>
      </c>
      <c r="C1548">
        <v>5</v>
      </c>
      <c r="D1548">
        <v>9</v>
      </c>
      <c r="E1548" t="s">
        <v>7</v>
      </c>
      <c r="F1548" s="3">
        <v>2552.2104580526566</v>
      </c>
      <c r="G1548" s="3">
        <v>2525</v>
      </c>
      <c r="H1548">
        <v>3</v>
      </c>
      <c r="I1548" s="3">
        <v>27.210458052656577</v>
      </c>
      <c r="J1548" s="3">
        <v>27.210458052656577</v>
      </c>
      <c r="K1548" s="2">
        <v>1.07764190307551E-2</v>
      </c>
      <c r="L1548" s="6">
        <v>1.07764190307551E-2</v>
      </c>
      <c r="M1548" t="s">
        <v>28</v>
      </c>
      <c r="N1548">
        <f>SUMIFS(Actuals!$F:$F,Actuals!$A:$A,$A1548,Actuals!$D:$D,$D1548,Actuals!$B:$B,EDATE($B1548,-12))</f>
        <v>2105</v>
      </c>
      <c r="O1548">
        <f>AVERAGE(SUMIFS(Actuals!$F:$F,Actuals!$A:$A,$A1548,Actuals!$D:$D,$D1548,Actuals!$B:$B,EOMONTH(DATE(2025,$C1548-1,1),0))/SUMIFS(Actuals!$F:$F,Actuals!$A:$A,$A1548,Actuals!$D:$D,$D1548,Actuals!$B:$B,EOMONTH(DATE(2024,$C1548-1,1),0)),
 SUMIFS(Actuals!$F:$F,Actuals!$A:$A,$A1548,Actuals!$D:$D,$D1548,Actuals!$B:$B,EOMONTH(DATE(2025,$C1548-2,1),0))/SUMIFS(Actuals!$F:$F,Actuals!$A:$A,$A1548,Actuals!$D:$D,$D1548,Actuals!$B:$B,EOMONTH(DATE(2024,$C1548-2,1),0)),
 SUMIFS(Actuals!$F:$F,Actuals!$A:$A,$A1548,Actuals!$D:$D,$D1548,Actuals!$B:$B,EOMONTH(DATE(2025,$C1548-3,1),0))/SUMIFS(Actuals!$F:$F,Actuals!$A:$A,$A1548,Actuals!$D:$D,$D1548,Actuals!$B:$B,EOMONTH(DATE(2024,$C1548-3,1),0))
)</f>
        <v>0.90595761737216929</v>
      </c>
      <c r="P1548" s="29">
        <f t="shared" si="144"/>
        <v>1907.0407845684163</v>
      </c>
      <c r="Q1548" s="2">
        <f t="shared" si="145"/>
        <v>0.2447363229432015</v>
      </c>
      <c r="R1548" s="29" t="str">
        <f t="shared" si="146"/>
        <v>1 train date (May-Aug)</v>
      </c>
      <c r="S1548" s="29">
        <f t="shared" si="147"/>
        <v>1.0552169608377078</v>
      </c>
      <c r="T1548" s="29">
        <f t="shared" si="148"/>
        <v>2693.1357629645381</v>
      </c>
      <c r="U1548" s="2">
        <f t="shared" si="149"/>
        <v>6.6588420976054705E-2</v>
      </c>
    </row>
    <row r="1549" spans="1:21">
      <c r="A1549">
        <v>9649</v>
      </c>
      <c r="B1549" s="1">
        <v>45900</v>
      </c>
      <c r="C1549">
        <v>6</v>
      </c>
      <c r="D1549">
        <v>9</v>
      </c>
      <c r="E1549" t="s">
        <v>7</v>
      </c>
      <c r="F1549" s="3">
        <v>2565</v>
      </c>
      <c r="G1549" s="3">
        <v>2525</v>
      </c>
      <c r="H1549">
        <v>2</v>
      </c>
      <c r="I1549" s="3">
        <v>40</v>
      </c>
      <c r="J1549" s="3">
        <v>40</v>
      </c>
      <c r="K1549" s="2">
        <v>1.58415841584158E-2</v>
      </c>
      <c r="L1549" s="6">
        <v>1.58415841584158E-2</v>
      </c>
      <c r="M1549" t="s">
        <v>28</v>
      </c>
      <c r="N1549">
        <f>SUMIFS(Actuals!$F:$F,Actuals!$A:$A,$A1549,Actuals!$D:$D,$D1549,Actuals!$B:$B,EDATE($B1549,-12))</f>
        <v>2105</v>
      </c>
      <c r="O1549">
        <f>AVERAGE(SUMIFS(Actuals!$F:$F,Actuals!$A:$A,$A1549,Actuals!$D:$D,$D1549,Actuals!$B:$B,EOMONTH(DATE(2025,$C1549-1,1),0))/SUMIFS(Actuals!$F:$F,Actuals!$A:$A,$A1549,Actuals!$D:$D,$D1549,Actuals!$B:$B,EOMONTH(DATE(2024,$C1549-1,1),0)),
 SUMIFS(Actuals!$F:$F,Actuals!$A:$A,$A1549,Actuals!$D:$D,$D1549,Actuals!$B:$B,EOMONTH(DATE(2025,$C1549-2,1),0))/SUMIFS(Actuals!$F:$F,Actuals!$A:$A,$A1549,Actuals!$D:$D,$D1549,Actuals!$B:$B,EOMONTH(DATE(2024,$C1549-2,1),0)),
 SUMIFS(Actuals!$F:$F,Actuals!$A:$A,$A1549,Actuals!$D:$D,$D1549,Actuals!$B:$B,EOMONTH(DATE(2025,$C1549-3,1),0))/SUMIFS(Actuals!$F:$F,Actuals!$A:$A,$A1549,Actuals!$D:$D,$D1549,Actuals!$B:$B,EOMONTH(DATE(2024,$C1549-3,1),0))
)</f>
        <v>0.99092731936938838</v>
      </c>
      <c r="P1549" s="29">
        <f t="shared" si="144"/>
        <v>2085.9020072725625</v>
      </c>
      <c r="Q1549" s="2">
        <f t="shared" si="145"/>
        <v>0.17390019513957919</v>
      </c>
      <c r="R1549" s="29" t="str">
        <f t="shared" si="146"/>
        <v>1 train date (May-Aug)</v>
      </c>
      <c r="S1549" s="29">
        <f t="shared" si="147"/>
        <v>1.0552169608377078</v>
      </c>
      <c r="T1549" s="29">
        <f t="shared" si="148"/>
        <v>2706.6315045487204</v>
      </c>
      <c r="U1549" s="2">
        <f t="shared" si="149"/>
        <v>7.1933269128206093E-2</v>
      </c>
    </row>
    <row r="1550" spans="1:21">
      <c r="A1550">
        <v>9649</v>
      </c>
      <c r="B1550" s="1">
        <v>45900</v>
      </c>
      <c r="C1550">
        <v>7</v>
      </c>
      <c r="D1550">
        <v>9</v>
      </c>
      <c r="E1550" t="s">
        <v>7</v>
      </c>
      <c r="F1550" s="3">
        <v>2430.7415337642751</v>
      </c>
      <c r="G1550" s="3">
        <v>2525</v>
      </c>
      <c r="H1550">
        <v>1</v>
      </c>
      <c r="I1550" s="3">
        <v>-94.258466235724882</v>
      </c>
      <c r="J1550" s="3">
        <v>94.258466235724882</v>
      </c>
      <c r="K1550" s="2">
        <v>3.73300856379108E-2</v>
      </c>
      <c r="L1550" s="6">
        <v>-3.73300856379108E-2</v>
      </c>
      <c r="M1550" t="s">
        <v>28</v>
      </c>
      <c r="N1550">
        <f>SUMIFS(Actuals!$F:$F,Actuals!$A:$A,$A1550,Actuals!$D:$D,$D1550,Actuals!$B:$B,EDATE($B1550,-12))</f>
        <v>2105</v>
      </c>
      <c r="O1550">
        <f>AVERAGE(SUMIFS(Actuals!$F:$F,Actuals!$A:$A,$A1550,Actuals!$D:$D,$D1550,Actuals!$B:$B,EOMONTH(DATE(2025,$C1550-1,1),0))/SUMIFS(Actuals!$F:$F,Actuals!$A:$A,$A1550,Actuals!$D:$D,$D1550,Actuals!$B:$B,EOMONTH(DATE(2024,$C1550-1,1),0)),
 SUMIFS(Actuals!$F:$F,Actuals!$A:$A,$A1550,Actuals!$D:$D,$D1550,Actuals!$B:$B,EOMONTH(DATE(2025,$C1550-2,1),0))/SUMIFS(Actuals!$F:$F,Actuals!$A:$A,$A1550,Actuals!$D:$D,$D1550,Actuals!$B:$B,EOMONTH(DATE(2024,$C1550-2,1),0)),
 SUMIFS(Actuals!$F:$F,Actuals!$A:$A,$A1550,Actuals!$D:$D,$D1550,Actuals!$B:$B,EOMONTH(DATE(2025,$C1550-3,1),0))/SUMIFS(Actuals!$F:$F,Actuals!$A:$A,$A1550,Actuals!$D:$D,$D1550,Actuals!$B:$B,EOMONTH(DATE(2024,$C1550-3,1),0))
)</f>
        <v>1.0612617634024626</v>
      </c>
      <c r="P1550" s="29">
        <f t="shared" si="144"/>
        <v>2233.9560119621838</v>
      </c>
      <c r="Q1550" s="2">
        <f t="shared" si="145"/>
        <v>0.11526494575755099</v>
      </c>
      <c r="R1550" s="29" t="str">
        <f t="shared" si="146"/>
        <v>1 train date (May-Aug)</v>
      </c>
      <c r="S1550" s="29">
        <f t="shared" si="147"/>
        <v>1.0552169608377078</v>
      </c>
      <c r="T1550" s="29">
        <f t="shared" si="148"/>
        <v>2564.9596938407267</v>
      </c>
      <c r="U1550" s="2">
        <f t="shared" si="149"/>
        <v>1.5825621323060073E-2</v>
      </c>
    </row>
    <row r="1551" spans="1:21">
      <c r="A1551">
        <v>9649</v>
      </c>
      <c r="B1551" s="1">
        <v>45900</v>
      </c>
      <c r="C1551">
        <v>8</v>
      </c>
      <c r="D1551">
        <v>9</v>
      </c>
      <c r="E1551" t="s">
        <v>7</v>
      </c>
      <c r="F1551" s="3">
        <v>2892.8832557395244</v>
      </c>
      <c r="G1551" s="3">
        <v>2525</v>
      </c>
      <c r="H1551">
        <v>0</v>
      </c>
      <c r="I1551" s="3">
        <v>367.88325573952443</v>
      </c>
      <c r="J1551" s="3">
        <v>367.88325573952443</v>
      </c>
      <c r="K1551" s="2">
        <v>0.145696338906742</v>
      </c>
      <c r="L1551" s="6">
        <v>0.145696338906742</v>
      </c>
      <c r="M1551" t="s">
        <v>28</v>
      </c>
      <c r="N1551">
        <f>SUMIFS(Actuals!$F:$F,Actuals!$A:$A,$A1551,Actuals!$D:$D,$D1551,Actuals!$B:$B,EDATE($B1551,-12))</f>
        <v>2105</v>
      </c>
      <c r="O1551">
        <f>AVERAGE(SUMIFS(Actuals!$F:$F,Actuals!$A:$A,$A1551,Actuals!$D:$D,$D1551,Actuals!$B:$B,EOMONTH(DATE(2025,$C1551-1,1),0))/SUMIFS(Actuals!$F:$F,Actuals!$A:$A,$A1551,Actuals!$D:$D,$D1551,Actuals!$B:$B,EOMONTH(DATE(2024,$C1551-1,1),0)),
 SUMIFS(Actuals!$F:$F,Actuals!$A:$A,$A1551,Actuals!$D:$D,$D1551,Actuals!$B:$B,EOMONTH(DATE(2025,$C1551-2,1),0))/SUMIFS(Actuals!$F:$F,Actuals!$A:$A,$A1551,Actuals!$D:$D,$D1551,Actuals!$B:$B,EOMONTH(DATE(2024,$C1551-2,1),0)),
 SUMIFS(Actuals!$F:$F,Actuals!$A:$A,$A1551,Actuals!$D:$D,$D1551,Actuals!$B:$B,EOMONTH(DATE(2025,$C1551-3,1),0))/SUMIFS(Actuals!$F:$F,Actuals!$A:$A,$A1551,Actuals!$D:$D,$D1551,Actuals!$B:$B,EOMONTH(DATE(2024,$C1551-3,1),0))
)</f>
        <v>1.1321514576164746</v>
      </c>
      <c r="P1551" s="29">
        <f t="shared" si="144"/>
        <v>2383.178818282679</v>
      </c>
      <c r="Q1551" s="2">
        <f t="shared" si="145"/>
        <v>5.616680464052317E-2</v>
      </c>
      <c r="R1551" s="29" t="str">
        <f t="shared" si="146"/>
        <v>1 train date (May-Aug)</v>
      </c>
      <c r="S1551" s="29">
        <f t="shared" si="147"/>
        <v>1.0552169608377078</v>
      </c>
      <c r="T1551" s="29">
        <f t="shared" si="148"/>
        <v>3052.6194771797541</v>
      </c>
      <c r="U1551" s="2">
        <f t="shared" si="149"/>
        <v>0.20895820878406102</v>
      </c>
    </row>
    <row r="1552" spans="1:21">
      <c r="A1552">
        <v>9649</v>
      </c>
      <c r="B1552" s="1">
        <v>45930</v>
      </c>
      <c r="C1552">
        <v>5</v>
      </c>
      <c r="D1552">
        <v>9</v>
      </c>
      <c r="E1552" t="s">
        <v>7</v>
      </c>
      <c r="F1552" s="3">
        <v>2831.1158381521909</v>
      </c>
      <c r="G1552" s="3">
        <v>2855</v>
      </c>
      <c r="H1552">
        <v>4</v>
      </c>
      <c r="I1552" s="3">
        <v>-23.884161847809082</v>
      </c>
      <c r="J1552" s="3">
        <v>23.884161847809082</v>
      </c>
      <c r="K1552" s="2">
        <v>8.3657309449418904E-3</v>
      </c>
      <c r="L1552" s="6">
        <v>-8.3657309449418904E-3</v>
      </c>
      <c r="M1552" t="s">
        <v>28</v>
      </c>
      <c r="N1552">
        <f>SUMIFS(Actuals!$F:$F,Actuals!$A:$A,$A1552,Actuals!$D:$D,$D1552,Actuals!$B:$B,EDATE($B1552,-12))</f>
        <v>2787.5</v>
      </c>
      <c r="O1552">
        <f>AVERAGE(SUMIFS(Actuals!$F:$F,Actuals!$A:$A,$A1552,Actuals!$D:$D,$D1552,Actuals!$B:$B,EOMONTH(DATE(2025,$C1552-1,1),0))/SUMIFS(Actuals!$F:$F,Actuals!$A:$A,$A1552,Actuals!$D:$D,$D1552,Actuals!$B:$B,EOMONTH(DATE(2024,$C1552-1,1),0)),
 SUMIFS(Actuals!$F:$F,Actuals!$A:$A,$A1552,Actuals!$D:$D,$D1552,Actuals!$B:$B,EOMONTH(DATE(2025,$C1552-2,1),0))/SUMIFS(Actuals!$F:$F,Actuals!$A:$A,$A1552,Actuals!$D:$D,$D1552,Actuals!$B:$B,EOMONTH(DATE(2024,$C1552-2,1),0)),
 SUMIFS(Actuals!$F:$F,Actuals!$A:$A,$A1552,Actuals!$D:$D,$D1552,Actuals!$B:$B,EOMONTH(DATE(2025,$C1552-3,1),0))/SUMIFS(Actuals!$F:$F,Actuals!$A:$A,$A1552,Actuals!$D:$D,$D1552,Actuals!$B:$B,EOMONTH(DATE(2024,$C1552-3,1),0))
)</f>
        <v>0.90595761737216929</v>
      </c>
      <c r="P1552" s="29">
        <f t="shared" si="144"/>
        <v>2525.3568584249219</v>
      </c>
      <c r="Q1552" s="2">
        <f t="shared" si="145"/>
        <v>0.11546169582314468</v>
      </c>
      <c r="R1552" s="29" t="str">
        <f t="shared" si="146"/>
        <v>1 train date (May-Aug)</v>
      </c>
      <c r="S1552" s="29">
        <f t="shared" si="147"/>
        <v>1.0552169608377078</v>
      </c>
      <c r="T1552" s="29">
        <f t="shared" si="148"/>
        <v>2987.4414505144546</v>
      </c>
      <c r="U1552" s="2">
        <f t="shared" si="149"/>
        <v>4.6389299654800202E-2</v>
      </c>
    </row>
    <row r="1553" spans="1:21">
      <c r="A1553">
        <v>9649</v>
      </c>
      <c r="B1553" s="1">
        <v>45930</v>
      </c>
      <c r="C1553">
        <v>6</v>
      </c>
      <c r="D1553">
        <v>9</v>
      </c>
      <c r="E1553" t="s">
        <v>7</v>
      </c>
      <c r="F1553" s="3">
        <v>2565</v>
      </c>
      <c r="G1553" s="3">
        <v>2855</v>
      </c>
      <c r="H1553">
        <v>3</v>
      </c>
      <c r="I1553" s="3">
        <v>-290</v>
      </c>
      <c r="J1553" s="3">
        <v>290</v>
      </c>
      <c r="K1553" s="2">
        <v>0.10157618213660199</v>
      </c>
      <c r="L1553" s="6">
        <v>-0.10157618213660199</v>
      </c>
      <c r="M1553" t="s">
        <v>28</v>
      </c>
      <c r="N1553">
        <f>SUMIFS(Actuals!$F:$F,Actuals!$A:$A,$A1553,Actuals!$D:$D,$D1553,Actuals!$B:$B,EDATE($B1553,-12))</f>
        <v>2787.5</v>
      </c>
      <c r="O1553">
        <f>AVERAGE(SUMIFS(Actuals!$F:$F,Actuals!$A:$A,$A1553,Actuals!$D:$D,$D1553,Actuals!$B:$B,EOMONTH(DATE(2025,$C1553-1,1),0))/SUMIFS(Actuals!$F:$F,Actuals!$A:$A,$A1553,Actuals!$D:$D,$D1553,Actuals!$B:$B,EOMONTH(DATE(2024,$C1553-1,1),0)),
 SUMIFS(Actuals!$F:$F,Actuals!$A:$A,$A1553,Actuals!$D:$D,$D1553,Actuals!$B:$B,EOMONTH(DATE(2025,$C1553-2,1),0))/SUMIFS(Actuals!$F:$F,Actuals!$A:$A,$A1553,Actuals!$D:$D,$D1553,Actuals!$B:$B,EOMONTH(DATE(2024,$C1553-2,1),0)),
 SUMIFS(Actuals!$F:$F,Actuals!$A:$A,$A1553,Actuals!$D:$D,$D1553,Actuals!$B:$B,EOMONTH(DATE(2025,$C1553-3,1),0))/SUMIFS(Actuals!$F:$F,Actuals!$A:$A,$A1553,Actuals!$D:$D,$D1553,Actuals!$B:$B,EOMONTH(DATE(2024,$C1553-3,1),0))
)</f>
        <v>0.99092731936938838</v>
      </c>
      <c r="P1553" s="29">
        <f t="shared" si="144"/>
        <v>2762.20990274217</v>
      </c>
      <c r="Q1553" s="2">
        <f t="shared" si="145"/>
        <v>3.2500909722532396E-2</v>
      </c>
      <c r="R1553" s="29" t="str">
        <f t="shared" si="146"/>
        <v>1 train date (May-Aug)</v>
      </c>
      <c r="S1553" s="29">
        <f t="shared" si="147"/>
        <v>1.0552169608377078</v>
      </c>
      <c r="T1553" s="29">
        <f t="shared" si="148"/>
        <v>2706.6315045487204</v>
      </c>
      <c r="U1553" s="2">
        <f t="shared" si="149"/>
        <v>5.1967949369975348E-2</v>
      </c>
    </row>
    <row r="1554" spans="1:21">
      <c r="A1554">
        <v>9649</v>
      </c>
      <c r="B1554" s="1">
        <v>45930</v>
      </c>
      <c r="C1554">
        <v>7</v>
      </c>
      <c r="D1554">
        <v>9</v>
      </c>
      <c r="E1554" t="s">
        <v>7</v>
      </c>
      <c r="F1554" s="3">
        <v>2687.5</v>
      </c>
      <c r="G1554" s="3">
        <v>2855</v>
      </c>
      <c r="H1554">
        <v>2</v>
      </c>
      <c r="I1554" s="3">
        <v>-167.5</v>
      </c>
      <c r="J1554" s="3">
        <v>167.5</v>
      </c>
      <c r="K1554" s="2">
        <v>5.8669001751313503E-2</v>
      </c>
      <c r="L1554" s="6">
        <v>-5.8669001751313503E-2</v>
      </c>
      <c r="M1554" t="s">
        <v>28</v>
      </c>
      <c r="N1554">
        <f>SUMIFS(Actuals!$F:$F,Actuals!$A:$A,$A1554,Actuals!$D:$D,$D1554,Actuals!$B:$B,EDATE($B1554,-12))</f>
        <v>2787.5</v>
      </c>
      <c r="O1554">
        <f>AVERAGE(SUMIFS(Actuals!$F:$F,Actuals!$A:$A,$A1554,Actuals!$D:$D,$D1554,Actuals!$B:$B,EOMONTH(DATE(2025,$C1554-1,1),0))/SUMIFS(Actuals!$F:$F,Actuals!$A:$A,$A1554,Actuals!$D:$D,$D1554,Actuals!$B:$B,EOMONTH(DATE(2024,$C1554-1,1),0)),
 SUMIFS(Actuals!$F:$F,Actuals!$A:$A,$A1554,Actuals!$D:$D,$D1554,Actuals!$B:$B,EOMONTH(DATE(2025,$C1554-2,1),0))/SUMIFS(Actuals!$F:$F,Actuals!$A:$A,$A1554,Actuals!$D:$D,$D1554,Actuals!$B:$B,EOMONTH(DATE(2024,$C1554-2,1),0)),
 SUMIFS(Actuals!$F:$F,Actuals!$A:$A,$A1554,Actuals!$D:$D,$D1554,Actuals!$B:$B,EOMONTH(DATE(2025,$C1554-3,1),0))/SUMIFS(Actuals!$F:$F,Actuals!$A:$A,$A1554,Actuals!$D:$D,$D1554,Actuals!$B:$B,EOMONTH(DATE(2024,$C1554-3,1),0))
)</f>
        <v>1.0612617634024626</v>
      </c>
      <c r="P1554" s="29">
        <f t="shared" si="144"/>
        <v>2958.2671654843643</v>
      </c>
      <c r="Q1554" s="2">
        <f t="shared" si="145"/>
        <v>3.6170635896449858E-2</v>
      </c>
      <c r="R1554" s="29" t="str">
        <f t="shared" si="146"/>
        <v>1 train date (May-Aug)</v>
      </c>
      <c r="S1554" s="29">
        <f t="shared" si="147"/>
        <v>1.0552169608377078</v>
      </c>
      <c r="T1554" s="29">
        <f t="shared" si="148"/>
        <v>2835.8955822513394</v>
      </c>
      <c r="U1554" s="2">
        <f t="shared" si="149"/>
        <v>6.691564885695475E-3</v>
      </c>
    </row>
    <row r="1555" spans="1:21">
      <c r="A1555">
        <v>9649</v>
      </c>
      <c r="B1555" s="1">
        <v>45930</v>
      </c>
      <c r="C1555">
        <v>8</v>
      </c>
      <c r="D1555">
        <v>9</v>
      </c>
      <c r="E1555" t="s">
        <v>7</v>
      </c>
      <c r="F1555" s="3">
        <v>2716.154698200919</v>
      </c>
      <c r="G1555" s="3">
        <v>2855</v>
      </c>
      <c r="H1555">
        <v>1</v>
      </c>
      <c r="I1555" s="3">
        <v>-138.84530179908097</v>
      </c>
      <c r="J1555" s="3">
        <v>138.84530179908097</v>
      </c>
      <c r="K1555" s="2">
        <v>4.8632329877086197E-2</v>
      </c>
      <c r="L1555" s="6">
        <v>-4.8632329877086197E-2</v>
      </c>
      <c r="M1555" t="s">
        <v>28</v>
      </c>
      <c r="N1555">
        <f>SUMIFS(Actuals!$F:$F,Actuals!$A:$A,$A1555,Actuals!$D:$D,$D1555,Actuals!$B:$B,EDATE($B1555,-12))</f>
        <v>2787.5</v>
      </c>
      <c r="O1555">
        <f>AVERAGE(SUMIFS(Actuals!$F:$F,Actuals!$A:$A,$A1555,Actuals!$D:$D,$D1555,Actuals!$B:$B,EOMONTH(DATE(2025,$C1555-1,1),0))/SUMIFS(Actuals!$F:$F,Actuals!$A:$A,$A1555,Actuals!$D:$D,$D1555,Actuals!$B:$B,EOMONTH(DATE(2024,$C1555-1,1),0)),
 SUMIFS(Actuals!$F:$F,Actuals!$A:$A,$A1555,Actuals!$D:$D,$D1555,Actuals!$B:$B,EOMONTH(DATE(2025,$C1555-2,1),0))/SUMIFS(Actuals!$F:$F,Actuals!$A:$A,$A1555,Actuals!$D:$D,$D1555,Actuals!$B:$B,EOMONTH(DATE(2024,$C1555-2,1),0)),
 SUMIFS(Actuals!$F:$F,Actuals!$A:$A,$A1555,Actuals!$D:$D,$D1555,Actuals!$B:$B,EOMONTH(DATE(2025,$C1555-3,1),0))/SUMIFS(Actuals!$F:$F,Actuals!$A:$A,$A1555,Actuals!$D:$D,$D1555,Actuals!$B:$B,EOMONTH(DATE(2024,$C1555-3,1),0))
)</f>
        <v>1.1321514576164746</v>
      </c>
      <c r="P1555" s="29">
        <f t="shared" si="144"/>
        <v>3155.8721881059232</v>
      </c>
      <c r="Q1555" s="2">
        <f t="shared" si="145"/>
        <v>0.10538430406512196</v>
      </c>
      <c r="R1555" s="29" t="str">
        <f t="shared" si="146"/>
        <v>1 train date (May-Aug)</v>
      </c>
      <c r="S1555" s="29">
        <f t="shared" si="147"/>
        <v>1.0552169608377078</v>
      </c>
      <c r="T1555" s="29">
        <f t="shared" si="148"/>
        <v>2866.132505800635</v>
      </c>
      <c r="U1555" s="2">
        <f t="shared" si="149"/>
        <v>3.8993015063520297E-3</v>
      </c>
    </row>
    <row r="1556" spans="1:21">
      <c r="A1556">
        <v>9649</v>
      </c>
      <c r="B1556" s="1">
        <v>45930</v>
      </c>
      <c r="C1556">
        <v>9</v>
      </c>
      <c r="D1556">
        <v>9</v>
      </c>
      <c r="E1556" t="s">
        <v>7</v>
      </c>
      <c r="F1556" s="3">
        <v>2354.9250336395771</v>
      </c>
      <c r="G1556" s="3">
        <v>2855</v>
      </c>
      <c r="H1556">
        <v>0</v>
      </c>
      <c r="I1556" s="3">
        <v>-500.07496636042288</v>
      </c>
      <c r="J1556" s="3">
        <v>500.07496636042288</v>
      </c>
      <c r="K1556" s="2">
        <v>0.175157606430971</v>
      </c>
      <c r="L1556" s="6">
        <v>-0.175157606430971</v>
      </c>
      <c r="M1556" t="s">
        <v>28</v>
      </c>
      <c r="N1556">
        <f>SUMIFS(Actuals!$F:$F,Actuals!$A:$A,$A1556,Actuals!$D:$D,$D1556,Actuals!$B:$B,EDATE($B1556,-12))</f>
        <v>2787.5</v>
      </c>
      <c r="O1556">
        <f>AVERAGE(SUMIFS(Actuals!$F:$F,Actuals!$A:$A,$A1556,Actuals!$D:$D,$D1556,Actuals!$B:$B,EOMONTH(DATE(2025,$C1556-1,1),0))/SUMIFS(Actuals!$F:$F,Actuals!$A:$A,$A1556,Actuals!$D:$D,$D1556,Actuals!$B:$B,EOMONTH(DATE(2024,$C1556-1,1),0)),
 SUMIFS(Actuals!$F:$F,Actuals!$A:$A,$A1556,Actuals!$D:$D,$D1556,Actuals!$B:$B,EOMONTH(DATE(2025,$C1556-2,1),0))/SUMIFS(Actuals!$F:$F,Actuals!$A:$A,$A1556,Actuals!$D:$D,$D1556,Actuals!$B:$B,EOMONTH(DATE(2024,$C1556-2,1),0)),
 SUMIFS(Actuals!$F:$F,Actuals!$A:$A,$A1556,Actuals!$D:$D,$D1556,Actuals!$B:$B,EOMONTH(DATE(2025,$C1556-3,1),0))/SUMIFS(Actuals!$F:$F,Actuals!$A:$A,$A1556,Actuals!$D:$D,$D1556,Actuals!$B:$B,EOMONTH(DATE(2024,$C1556-3,1),0))
)</f>
        <v>1.1429146061954849</v>
      </c>
      <c r="P1556" s="29">
        <f t="shared" si="144"/>
        <v>3185.8744647699141</v>
      </c>
      <c r="Q1556" s="2">
        <f t="shared" si="145"/>
        <v>0.11589298240627463</v>
      </c>
      <c r="R1556" s="29" t="str">
        <f t="shared" si="146"/>
        <v>2 Test data (Sep-Nov)</v>
      </c>
      <c r="S1556" s="29">
        <f t="shared" si="147"/>
        <v>1.0552169608377078</v>
      </c>
      <c r="T1556" s="29">
        <f t="shared" si="148"/>
        <v>2484.9568369977915</v>
      </c>
      <c r="U1556" s="2">
        <f t="shared" si="149"/>
        <v>0.12961231628798897</v>
      </c>
    </row>
    <row r="1557" spans="1:21">
      <c r="A1557">
        <v>9649</v>
      </c>
      <c r="B1557" s="1">
        <v>45961</v>
      </c>
      <c r="C1557">
        <v>5</v>
      </c>
      <c r="D1557">
        <v>9</v>
      </c>
      <c r="E1557" t="s">
        <v>7</v>
      </c>
      <c r="F1557" s="3">
        <v>2899.8189302465976</v>
      </c>
      <c r="G1557" s="3">
        <v>2970</v>
      </c>
      <c r="H1557">
        <v>5</v>
      </c>
      <c r="I1557" s="3">
        <v>-70.181069753402426</v>
      </c>
      <c r="J1557" s="3">
        <v>70.181069753402426</v>
      </c>
      <c r="K1557" s="2">
        <v>2.36299898159604E-2</v>
      </c>
      <c r="L1557" s="6">
        <v>-2.36299898159604E-2</v>
      </c>
      <c r="M1557" t="s">
        <v>28</v>
      </c>
      <c r="N1557">
        <f>SUMIFS(Actuals!$F:$F,Actuals!$A:$A,$A1557,Actuals!$D:$D,$D1557,Actuals!$B:$B,EDATE($B1557,-12))</f>
        <v>2665</v>
      </c>
      <c r="O1557">
        <f>AVERAGE(SUMIFS(Actuals!$F:$F,Actuals!$A:$A,$A1557,Actuals!$D:$D,$D1557,Actuals!$B:$B,EOMONTH(DATE(2025,$C1557-1,1),0))/SUMIFS(Actuals!$F:$F,Actuals!$A:$A,$A1557,Actuals!$D:$D,$D1557,Actuals!$B:$B,EOMONTH(DATE(2024,$C1557-1,1),0)),
 SUMIFS(Actuals!$F:$F,Actuals!$A:$A,$A1557,Actuals!$D:$D,$D1557,Actuals!$B:$B,EOMONTH(DATE(2025,$C1557-2,1),0))/SUMIFS(Actuals!$F:$F,Actuals!$A:$A,$A1557,Actuals!$D:$D,$D1557,Actuals!$B:$B,EOMONTH(DATE(2024,$C1557-2,1),0)),
 SUMIFS(Actuals!$F:$F,Actuals!$A:$A,$A1557,Actuals!$D:$D,$D1557,Actuals!$B:$B,EOMONTH(DATE(2025,$C1557-3,1),0))/SUMIFS(Actuals!$F:$F,Actuals!$A:$A,$A1557,Actuals!$D:$D,$D1557,Actuals!$B:$B,EOMONTH(DATE(2024,$C1557-3,1),0))
)</f>
        <v>0.90595761737216929</v>
      </c>
      <c r="P1557" s="29">
        <f t="shared" si="144"/>
        <v>2414.3770502968309</v>
      </c>
      <c r="Q1557" s="2">
        <f t="shared" si="145"/>
        <v>0.18707843424349127</v>
      </c>
      <c r="R1557" s="29" t="str">
        <f t="shared" si="146"/>
        <v>1 train date (May-Aug)</v>
      </c>
      <c r="S1557" s="29">
        <f t="shared" si="147"/>
        <v>1.0552169608377078</v>
      </c>
      <c r="T1557" s="29">
        <f t="shared" si="148"/>
        <v>3059.9381185544676</v>
      </c>
      <c r="U1557" s="2">
        <f t="shared" si="149"/>
        <v>3.0282194799484029E-2</v>
      </c>
    </row>
    <row r="1558" spans="1:21">
      <c r="A1558">
        <v>9649</v>
      </c>
      <c r="B1558" s="1">
        <v>45961</v>
      </c>
      <c r="C1558">
        <v>6</v>
      </c>
      <c r="D1558">
        <v>9</v>
      </c>
      <c r="E1558" t="s">
        <v>7</v>
      </c>
      <c r="F1558" s="3">
        <v>2565</v>
      </c>
      <c r="G1558" s="3">
        <v>2970</v>
      </c>
      <c r="H1558">
        <v>4</v>
      </c>
      <c r="I1558" s="3">
        <v>-405</v>
      </c>
      <c r="J1558" s="3">
        <v>405</v>
      </c>
      <c r="K1558" s="2">
        <v>0.13636363636363599</v>
      </c>
      <c r="L1558" s="6">
        <v>-0.13636363636363599</v>
      </c>
      <c r="M1558" t="s">
        <v>28</v>
      </c>
      <c r="N1558">
        <f>SUMIFS(Actuals!$F:$F,Actuals!$A:$A,$A1558,Actuals!$D:$D,$D1558,Actuals!$B:$B,EDATE($B1558,-12))</f>
        <v>2665</v>
      </c>
      <c r="O1558">
        <f>AVERAGE(SUMIFS(Actuals!$F:$F,Actuals!$A:$A,$A1558,Actuals!$D:$D,$D1558,Actuals!$B:$B,EOMONTH(DATE(2025,$C1558-1,1),0))/SUMIFS(Actuals!$F:$F,Actuals!$A:$A,$A1558,Actuals!$D:$D,$D1558,Actuals!$B:$B,EOMONTH(DATE(2024,$C1558-1,1),0)),
 SUMIFS(Actuals!$F:$F,Actuals!$A:$A,$A1558,Actuals!$D:$D,$D1558,Actuals!$B:$B,EOMONTH(DATE(2025,$C1558-2,1),0))/SUMIFS(Actuals!$F:$F,Actuals!$A:$A,$A1558,Actuals!$D:$D,$D1558,Actuals!$B:$B,EOMONTH(DATE(2024,$C1558-2,1),0)),
 SUMIFS(Actuals!$F:$F,Actuals!$A:$A,$A1558,Actuals!$D:$D,$D1558,Actuals!$B:$B,EOMONTH(DATE(2025,$C1558-3,1),0))/SUMIFS(Actuals!$F:$F,Actuals!$A:$A,$A1558,Actuals!$D:$D,$D1558,Actuals!$B:$B,EOMONTH(DATE(2024,$C1558-3,1),0))
)</f>
        <v>0.99092731936938838</v>
      </c>
      <c r="P1558" s="29">
        <f t="shared" si="144"/>
        <v>2640.8213061194201</v>
      </c>
      <c r="Q1558" s="2">
        <f t="shared" si="145"/>
        <v>0.11083457706416831</v>
      </c>
      <c r="R1558" s="29" t="str">
        <f t="shared" si="146"/>
        <v>1 train date (May-Aug)</v>
      </c>
      <c r="S1558" s="29">
        <f t="shared" si="147"/>
        <v>1.0552169608377078</v>
      </c>
      <c r="T1558" s="29">
        <f t="shared" si="148"/>
        <v>2706.6315045487204</v>
      </c>
      <c r="U1558" s="2">
        <f t="shared" si="149"/>
        <v>8.8676261094706943E-2</v>
      </c>
    </row>
    <row r="1559" spans="1:21">
      <c r="A1559">
        <v>9649</v>
      </c>
      <c r="B1559" s="1">
        <v>45961</v>
      </c>
      <c r="C1559">
        <v>7</v>
      </c>
      <c r="D1559">
        <v>9</v>
      </c>
      <c r="E1559" t="s">
        <v>7</v>
      </c>
      <c r="F1559" s="3">
        <v>2875</v>
      </c>
      <c r="G1559" s="3">
        <v>2970</v>
      </c>
      <c r="H1559">
        <v>3</v>
      </c>
      <c r="I1559" s="3">
        <v>-95</v>
      </c>
      <c r="J1559" s="3">
        <v>95</v>
      </c>
      <c r="K1559" s="2">
        <v>3.1986531986532001E-2</v>
      </c>
      <c r="L1559" s="6">
        <v>-3.1986531986532001E-2</v>
      </c>
      <c r="M1559" t="s">
        <v>28</v>
      </c>
      <c r="N1559">
        <f>SUMIFS(Actuals!$F:$F,Actuals!$A:$A,$A1559,Actuals!$D:$D,$D1559,Actuals!$B:$B,EDATE($B1559,-12))</f>
        <v>2665</v>
      </c>
      <c r="O1559">
        <f>AVERAGE(SUMIFS(Actuals!$F:$F,Actuals!$A:$A,$A1559,Actuals!$D:$D,$D1559,Actuals!$B:$B,EOMONTH(DATE(2025,$C1559-1,1),0))/SUMIFS(Actuals!$F:$F,Actuals!$A:$A,$A1559,Actuals!$D:$D,$D1559,Actuals!$B:$B,EOMONTH(DATE(2024,$C1559-1,1),0)),
 SUMIFS(Actuals!$F:$F,Actuals!$A:$A,$A1559,Actuals!$D:$D,$D1559,Actuals!$B:$B,EOMONTH(DATE(2025,$C1559-2,1),0))/SUMIFS(Actuals!$F:$F,Actuals!$A:$A,$A1559,Actuals!$D:$D,$D1559,Actuals!$B:$B,EOMONTH(DATE(2024,$C1559-2,1),0)),
 SUMIFS(Actuals!$F:$F,Actuals!$A:$A,$A1559,Actuals!$D:$D,$D1559,Actuals!$B:$B,EOMONTH(DATE(2025,$C1559-3,1),0))/SUMIFS(Actuals!$F:$F,Actuals!$A:$A,$A1559,Actuals!$D:$D,$D1559,Actuals!$B:$B,EOMONTH(DATE(2024,$C1559-3,1),0))
)</f>
        <v>1.0612617634024626</v>
      </c>
      <c r="P1559" s="29">
        <f t="shared" si="144"/>
        <v>2828.2625994675627</v>
      </c>
      <c r="Q1559" s="2">
        <f t="shared" si="145"/>
        <v>4.7723030482302115E-2</v>
      </c>
      <c r="R1559" s="29" t="str">
        <f t="shared" si="146"/>
        <v>1 train date (May-Aug)</v>
      </c>
      <c r="S1559" s="29">
        <f t="shared" si="147"/>
        <v>1.0552169608377078</v>
      </c>
      <c r="T1559" s="29">
        <f t="shared" si="148"/>
        <v>3033.7487624084097</v>
      </c>
      <c r="U1559" s="2">
        <f t="shared" si="149"/>
        <v>2.1464229767141303E-2</v>
      </c>
    </row>
    <row r="1560" spans="1:21">
      <c r="A1560">
        <v>9649</v>
      </c>
      <c r="B1560" s="1">
        <v>45961</v>
      </c>
      <c r="C1560">
        <v>8</v>
      </c>
      <c r="D1560">
        <v>9</v>
      </c>
      <c r="E1560" t="s">
        <v>7</v>
      </c>
      <c r="F1560" s="3">
        <v>2531.063970469846</v>
      </c>
      <c r="G1560" s="3">
        <v>2970</v>
      </c>
      <c r="H1560">
        <v>2</v>
      </c>
      <c r="I1560" s="3">
        <v>-438.93602953015397</v>
      </c>
      <c r="J1560" s="3">
        <v>438.93602953015397</v>
      </c>
      <c r="K1560" s="2">
        <v>0.14778990893271199</v>
      </c>
      <c r="L1560" s="6">
        <v>-0.14778990893271199</v>
      </c>
      <c r="M1560" t="s">
        <v>28</v>
      </c>
      <c r="N1560">
        <f>SUMIFS(Actuals!$F:$F,Actuals!$A:$A,$A1560,Actuals!$D:$D,$D1560,Actuals!$B:$B,EDATE($B1560,-12))</f>
        <v>2665</v>
      </c>
      <c r="O1560">
        <f>AVERAGE(SUMIFS(Actuals!$F:$F,Actuals!$A:$A,$A1560,Actuals!$D:$D,$D1560,Actuals!$B:$B,EOMONTH(DATE(2025,$C1560-1,1),0))/SUMIFS(Actuals!$F:$F,Actuals!$A:$A,$A1560,Actuals!$D:$D,$D1560,Actuals!$B:$B,EOMONTH(DATE(2024,$C1560-1,1),0)),
 SUMIFS(Actuals!$F:$F,Actuals!$A:$A,$A1560,Actuals!$D:$D,$D1560,Actuals!$B:$B,EOMONTH(DATE(2025,$C1560-2,1),0))/SUMIFS(Actuals!$F:$F,Actuals!$A:$A,$A1560,Actuals!$D:$D,$D1560,Actuals!$B:$B,EOMONTH(DATE(2024,$C1560-2,1),0)),
 SUMIFS(Actuals!$F:$F,Actuals!$A:$A,$A1560,Actuals!$D:$D,$D1560,Actuals!$B:$B,EOMONTH(DATE(2025,$C1560-3,1),0))/SUMIFS(Actuals!$F:$F,Actuals!$A:$A,$A1560,Actuals!$D:$D,$D1560,Actuals!$B:$B,EOMONTH(DATE(2024,$C1560-3,1),0))
)</f>
        <v>1.1321514576164746</v>
      </c>
      <c r="P1560" s="29">
        <f t="shared" si="144"/>
        <v>3017.1836345479051</v>
      </c>
      <c r="Q1560" s="2">
        <f t="shared" si="145"/>
        <v>1.5886745639025271E-2</v>
      </c>
      <c r="R1560" s="29" t="str">
        <f t="shared" si="146"/>
        <v>1 train date (May-Aug)</v>
      </c>
      <c r="S1560" s="29">
        <f t="shared" si="147"/>
        <v>1.0552169608377078</v>
      </c>
      <c r="T1560" s="29">
        <f t="shared" si="148"/>
        <v>2670.8216306050126</v>
      </c>
      <c r="U1560" s="2">
        <f t="shared" si="149"/>
        <v>0.10073345770874996</v>
      </c>
    </row>
    <row r="1561" spans="1:21">
      <c r="A1561">
        <v>9649</v>
      </c>
      <c r="B1561" s="1">
        <v>45961</v>
      </c>
      <c r="C1561">
        <v>9</v>
      </c>
      <c r="D1561">
        <v>9</v>
      </c>
      <c r="E1561" t="s">
        <v>7</v>
      </c>
      <c r="F1561" s="3">
        <v>2718.6252855085841</v>
      </c>
      <c r="G1561" s="3">
        <v>2970</v>
      </c>
      <c r="H1561">
        <v>1</v>
      </c>
      <c r="I1561" s="3">
        <v>-251.37471449141594</v>
      </c>
      <c r="J1561" s="3">
        <v>251.37471449141594</v>
      </c>
      <c r="K1561" s="2">
        <v>8.4637951007210804E-2</v>
      </c>
      <c r="L1561" s="6">
        <v>-8.4637951007210804E-2</v>
      </c>
      <c r="M1561" t="s">
        <v>28</v>
      </c>
      <c r="N1561">
        <f>SUMIFS(Actuals!$F:$F,Actuals!$A:$A,$A1561,Actuals!$D:$D,$D1561,Actuals!$B:$B,EDATE($B1561,-12))</f>
        <v>2665</v>
      </c>
      <c r="O1561">
        <f>AVERAGE(SUMIFS(Actuals!$F:$F,Actuals!$A:$A,$A1561,Actuals!$D:$D,$D1561,Actuals!$B:$B,EOMONTH(DATE(2025,$C1561-1,1),0))/SUMIFS(Actuals!$F:$F,Actuals!$A:$A,$A1561,Actuals!$D:$D,$D1561,Actuals!$B:$B,EOMONTH(DATE(2024,$C1561-1,1),0)),
 SUMIFS(Actuals!$F:$F,Actuals!$A:$A,$A1561,Actuals!$D:$D,$D1561,Actuals!$B:$B,EOMONTH(DATE(2025,$C1561-2,1),0))/SUMIFS(Actuals!$F:$F,Actuals!$A:$A,$A1561,Actuals!$D:$D,$D1561,Actuals!$B:$B,EOMONTH(DATE(2024,$C1561-2,1),0)),
 SUMIFS(Actuals!$F:$F,Actuals!$A:$A,$A1561,Actuals!$D:$D,$D1561,Actuals!$B:$B,EOMONTH(DATE(2025,$C1561-3,1),0))/SUMIFS(Actuals!$F:$F,Actuals!$A:$A,$A1561,Actuals!$D:$D,$D1561,Actuals!$B:$B,EOMONTH(DATE(2024,$C1561-3,1),0))
)</f>
        <v>1.1429146061954849</v>
      </c>
      <c r="P1561" s="29">
        <f t="shared" si="144"/>
        <v>3045.8674255109672</v>
      </c>
      <c r="Q1561" s="2">
        <f t="shared" si="145"/>
        <v>2.5544587714130377E-2</v>
      </c>
      <c r="R1561" s="29" t="str">
        <f t="shared" si="146"/>
        <v>2 Test data (Sep-Nov)</v>
      </c>
      <c r="S1561" s="29">
        <f t="shared" si="147"/>
        <v>1.0552169608377078</v>
      </c>
      <c r="T1561" s="29">
        <f t="shared" si="148"/>
        <v>2868.7395114309138</v>
      </c>
      <c r="U1561" s="2">
        <f t="shared" si="149"/>
        <v>3.4094440595651913E-2</v>
      </c>
    </row>
    <row r="1562" spans="1:21">
      <c r="A1562">
        <v>9649</v>
      </c>
      <c r="B1562" s="1">
        <v>45961</v>
      </c>
      <c r="C1562">
        <v>10</v>
      </c>
      <c r="D1562">
        <v>9</v>
      </c>
      <c r="E1562" t="s">
        <v>7</v>
      </c>
      <c r="F1562" s="3">
        <v>2964.048324463216</v>
      </c>
      <c r="G1562" s="3">
        <v>2970</v>
      </c>
      <c r="H1562">
        <v>0</v>
      </c>
      <c r="I1562" s="3">
        <v>-5.9516755367840233</v>
      </c>
      <c r="J1562" s="3">
        <v>5.9516755367840233</v>
      </c>
      <c r="K1562" s="2">
        <v>2.0039311571663399E-3</v>
      </c>
      <c r="L1562" s="6">
        <v>-2.0039311571663399E-3</v>
      </c>
      <c r="M1562" t="s">
        <v>28</v>
      </c>
      <c r="N1562">
        <f>SUMIFS(Actuals!$F:$F,Actuals!$A:$A,$A1562,Actuals!$D:$D,$D1562,Actuals!$B:$B,EDATE($B1562,-12))</f>
        <v>2665</v>
      </c>
      <c r="O1562">
        <f>AVERAGE(SUMIFS(Actuals!$F:$F,Actuals!$A:$A,$A1562,Actuals!$D:$D,$D1562,Actuals!$B:$B,EOMONTH(DATE(2025,$C1562-1,1),0))/SUMIFS(Actuals!$F:$F,Actuals!$A:$A,$A1562,Actuals!$D:$D,$D1562,Actuals!$B:$B,EOMONTH(DATE(2024,$C1562-1,1),0)),
 SUMIFS(Actuals!$F:$F,Actuals!$A:$A,$A1562,Actuals!$D:$D,$D1562,Actuals!$B:$B,EOMONTH(DATE(2025,$C1562-2,1),0))/SUMIFS(Actuals!$F:$F,Actuals!$A:$A,$A1562,Actuals!$D:$D,$D1562,Actuals!$B:$B,EOMONTH(DATE(2024,$C1562-2,1),0)),
 SUMIFS(Actuals!$F:$F,Actuals!$A:$A,$A1562,Actuals!$D:$D,$D1562,Actuals!$B:$B,EOMONTH(DATE(2025,$C1562-3,1),0))/SUMIFS(Actuals!$F:$F,Actuals!$A:$A,$A1562,Actuals!$D:$D,$D1562,Actuals!$B:$B,EOMONTH(DATE(2024,$C1562-3,1),0))
)</f>
        <v>1.1254007694888231</v>
      </c>
      <c r="P1562" s="29">
        <f t="shared" si="144"/>
        <v>2999.1930506877134</v>
      </c>
      <c r="Q1562" s="2">
        <f t="shared" si="145"/>
        <v>9.8293099958630861E-3</v>
      </c>
      <c r="R1562" s="29" t="str">
        <f t="shared" si="146"/>
        <v>2 Test data (Sep-Nov)</v>
      </c>
      <c r="S1562" s="29">
        <f t="shared" si="147"/>
        <v>1.0552169608377078</v>
      </c>
      <c r="T1562" s="29">
        <f t="shared" si="148"/>
        <v>3127.7140647161746</v>
      </c>
      <c r="U1562" s="2">
        <f t="shared" si="149"/>
        <v>5.310237869231467E-2</v>
      </c>
    </row>
    <row r="1563" spans="1:21">
      <c r="A1563">
        <v>9649</v>
      </c>
      <c r="B1563" s="1">
        <v>45991</v>
      </c>
      <c r="C1563">
        <v>5</v>
      </c>
      <c r="D1563">
        <v>9</v>
      </c>
      <c r="E1563" t="s">
        <v>7</v>
      </c>
      <c r="F1563" s="3">
        <v>2825.1706954563342</v>
      </c>
      <c r="G1563" s="3">
        <v>2965</v>
      </c>
      <c r="H1563">
        <v>6</v>
      </c>
      <c r="I1563" s="3">
        <v>-139.82930454366578</v>
      </c>
      <c r="J1563" s="3">
        <v>139.82930454366578</v>
      </c>
      <c r="K1563" s="2">
        <v>4.7159967805620803E-2</v>
      </c>
      <c r="L1563" s="6">
        <v>-4.7159967805620803E-2</v>
      </c>
      <c r="M1563" t="s">
        <v>28</v>
      </c>
      <c r="N1563">
        <f>SUMIFS(Actuals!$F:$F,Actuals!$A:$A,$A1563,Actuals!$D:$D,$D1563,Actuals!$B:$B,EDATE($B1563,-12))</f>
        <v>2480</v>
      </c>
      <c r="O1563">
        <f>AVERAGE(SUMIFS(Actuals!$F:$F,Actuals!$A:$A,$A1563,Actuals!$D:$D,$D1563,Actuals!$B:$B,EOMONTH(DATE(2025,$C1563-1,1),0))/SUMIFS(Actuals!$F:$F,Actuals!$A:$A,$A1563,Actuals!$D:$D,$D1563,Actuals!$B:$B,EOMONTH(DATE(2024,$C1563-1,1),0)),
 SUMIFS(Actuals!$F:$F,Actuals!$A:$A,$A1563,Actuals!$D:$D,$D1563,Actuals!$B:$B,EOMONTH(DATE(2025,$C1563-2,1),0))/SUMIFS(Actuals!$F:$F,Actuals!$A:$A,$A1563,Actuals!$D:$D,$D1563,Actuals!$B:$B,EOMONTH(DATE(2024,$C1563-2,1),0)),
 SUMIFS(Actuals!$F:$F,Actuals!$A:$A,$A1563,Actuals!$D:$D,$D1563,Actuals!$B:$B,EOMONTH(DATE(2025,$C1563-3,1),0))/SUMIFS(Actuals!$F:$F,Actuals!$A:$A,$A1563,Actuals!$D:$D,$D1563,Actuals!$B:$B,EOMONTH(DATE(2024,$C1563-3,1),0))
)</f>
        <v>0.90595761737216929</v>
      </c>
      <c r="P1563" s="29">
        <f t="shared" si="144"/>
        <v>2246.77489108298</v>
      </c>
      <c r="Q1563" s="2">
        <f t="shared" si="145"/>
        <v>0.24223443808331196</v>
      </c>
      <c r="R1563" s="29" t="str">
        <f t="shared" si="146"/>
        <v>1 train date (May-Aug)</v>
      </c>
      <c r="S1563" s="29">
        <f t="shared" si="147"/>
        <v>1.0552169608377078</v>
      </c>
      <c r="T1563" s="29">
        <f t="shared" si="148"/>
        <v>2981.1680351071864</v>
      </c>
      <c r="U1563" s="2">
        <f t="shared" si="149"/>
        <v>5.4529629366564481E-3</v>
      </c>
    </row>
    <row r="1564" spans="1:21">
      <c r="A1564">
        <v>9649</v>
      </c>
      <c r="B1564" s="1">
        <v>45991</v>
      </c>
      <c r="C1564">
        <v>6</v>
      </c>
      <c r="D1564">
        <v>9</v>
      </c>
      <c r="E1564" t="s">
        <v>7</v>
      </c>
      <c r="F1564" s="3">
        <v>2565</v>
      </c>
      <c r="G1564" s="3">
        <v>2965</v>
      </c>
      <c r="H1564">
        <v>5</v>
      </c>
      <c r="I1564" s="3">
        <v>-400</v>
      </c>
      <c r="J1564" s="3">
        <v>400</v>
      </c>
      <c r="K1564" s="2">
        <v>0.134907251264755</v>
      </c>
      <c r="L1564" s="6">
        <v>-0.134907251264755</v>
      </c>
      <c r="M1564" t="s">
        <v>28</v>
      </c>
      <c r="N1564">
        <f>SUMIFS(Actuals!$F:$F,Actuals!$A:$A,$A1564,Actuals!$D:$D,$D1564,Actuals!$B:$B,EDATE($B1564,-12))</f>
        <v>2480</v>
      </c>
      <c r="O1564">
        <f>AVERAGE(SUMIFS(Actuals!$F:$F,Actuals!$A:$A,$A1564,Actuals!$D:$D,$D1564,Actuals!$B:$B,EOMONTH(DATE(2025,$C1564-1,1),0))/SUMIFS(Actuals!$F:$F,Actuals!$A:$A,$A1564,Actuals!$D:$D,$D1564,Actuals!$B:$B,EOMONTH(DATE(2024,$C1564-1,1),0)),
 SUMIFS(Actuals!$F:$F,Actuals!$A:$A,$A1564,Actuals!$D:$D,$D1564,Actuals!$B:$B,EOMONTH(DATE(2025,$C1564-2,1),0))/SUMIFS(Actuals!$F:$F,Actuals!$A:$A,$A1564,Actuals!$D:$D,$D1564,Actuals!$B:$B,EOMONTH(DATE(2024,$C1564-2,1),0)),
 SUMIFS(Actuals!$F:$F,Actuals!$A:$A,$A1564,Actuals!$D:$D,$D1564,Actuals!$B:$B,EOMONTH(DATE(2025,$C1564-3,1),0))/SUMIFS(Actuals!$F:$F,Actuals!$A:$A,$A1564,Actuals!$D:$D,$D1564,Actuals!$B:$B,EOMONTH(DATE(2024,$C1564-3,1),0))
)</f>
        <v>0.99092731936938838</v>
      </c>
      <c r="P1564" s="29">
        <f t="shared" si="144"/>
        <v>2457.499752036083</v>
      </c>
      <c r="Q1564" s="2">
        <f t="shared" si="145"/>
        <v>0.17116365867248465</v>
      </c>
      <c r="R1564" s="29" t="str">
        <f t="shared" si="146"/>
        <v>1 train date (May-Aug)</v>
      </c>
      <c r="S1564" s="29">
        <f t="shared" si="147"/>
        <v>1.0552169608377078</v>
      </c>
      <c r="T1564" s="29">
        <f t="shared" si="148"/>
        <v>2706.6315045487204</v>
      </c>
      <c r="U1564" s="2">
        <f t="shared" si="149"/>
        <v>8.7139458836856531E-2</v>
      </c>
    </row>
    <row r="1565" spans="1:21">
      <c r="A1565">
        <v>9649</v>
      </c>
      <c r="B1565" s="1">
        <v>45991</v>
      </c>
      <c r="C1565">
        <v>7</v>
      </c>
      <c r="D1565">
        <v>9</v>
      </c>
      <c r="E1565" t="s">
        <v>7</v>
      </c>
      <c r="F1565" s="3">
        <v>2600</v>
      </c>
      <c r="G1565" s="3">
        <v>2965</v>
      </c>
      <c r="H1565">
        <v>4</v>
      </c>
      <c r="I1565" s="3">
        <v>-365</v>
      </c>
      <c r="J1565" s="3">
        <v>365</v>
      </c>
      <c r="K1565" s="2">
        <v>0.12310286677908901</v>
      </c>
      <c r="L1565" s="6">
        <v>-0.12310286677908901</v>
      </c>
      <c r="M1565" t="s">
        <v>28</v>
      </c>
      <c r="N1565">
        <f>SUMIFS(Actuals!$F:$F,Actuals!$A:$A,$A1565,Actuals!$D:$D,$D1565,Actuals!$B:$B,EDATE($B1565,-12))</f>
        <v>2480</v>
      </c>
      <c r="O1565">
        <f>AVERAGE(SUMIFS(Actuals!$F:$F,Actuals!$A:$A,$A1565,Actuals!$D:$D,$D1565,Actuals!$B:$B,EOMONTH(DATE(2025,$C1565-1,1),0))/SUMIFS(Actuals!$F:$F,Actuals!$A:$A,$A1565,Actuals!$D:$D,$D1565,Actuals!$B:$B,EOMONTH(DATE(2024,$C1565-1,1),0)),
 SUMIFS(Actuals!$F:$F,Actuals!$A:$A,$A1565,Actuals!$D:$D,$D1565,Actuals!$B:$B,EOMONTH(DATE(2025,$C1565-2,1),0))/SUMIFS(Actuals!$F:$F,Actuals!$A:$A,$A1565,Actuals!$D:$D,$D1565,Actuals!$B:$B,EOMONTH(DATE(2024,$C1565-2,1),0)),
 SUMIFS(Actuals!$F:$F,Actuals!$A:$A,$A1565,Actuals!$D:$D,$D1565,Actuals!$B:$B,EOMONTH(DATE(2025,$C1565-3,1),0))/SUMIFS(Actuals!$F:$F,Actuals!$A:$A,$A1565,Actuals!$D:$D,$D1565,Actuals!$B:$B,EOMONTH(DATE(2024,$C1565-3,1),0))
)</f>
        <v>1.0612617634024626</v>
      </c>
      <c r="P1565" s="29">
        <f t="shared" si="144"/>
        <v>2631.9291732381071</v>
      </c>
      <c r="Q1565" s="2">
        <f t="shared" si="145"/>
        <v>0.11233417428731633</v>
      </c>
      <c r="R1565" s="29" t="str">
        <f t="shared" si="146"/>
        <v>1 train date (May-Aug)</v>
      </c>
      <c r="S1565" s="29">
        <f t="shared" si="147"/>
        <v>1.0552169608377078</v>
      </c>
      <c r="T1565" s="29">
        <f t="shared" si="148"/>
        <v>2743.5640981780402</v>
      </c>
      <c r="U1565" s="2">
        <f t="shared" si="149"/>
        <v>7.4683272115332128E-2</v>
      </c>
    </row>
    <row r="1566" spans="1:21">
      <c r="A1566">
        <v>9649</v>
      </c>
      <c r="B1566" s="1">
        <v>45991</v>
      </c>
      <c r="C1566">
        <v>8</v>
      </c>
      <c r="D1566">
        <v>9</v>
      </c>
      <c r="E1566" t="s">
        <v>7</v>
      </c>
      <c r="F1566" s="3">
        <v>2612.5</v>
      </c>
      <c r="G1566" s="3">
        <v>2965</v>
      </c>
      <c r="H1566">
        <v>3</v>
      </c>
      <c r="I1566" s="3">
        <v>-352.5</v>
      </c>
      <c r="J1566" s="3">
        <v>352.5</v>
      </c>
      <c r="K1566" s="2">
        <v>0.118887015177066</v>
      </c>
      <c r="L1566" s="6">
        <v>-0.118887015177066</v>
      </c>
      <c r="M1566" t="s">
        <v>28</v>
      </c>
      <c r="N1566">
        <f>SUMIFS(Actuals!$F:$F,Actuals!$A:$A,$A1566,Actuals!$D:$D,$D1566,Actuals!$B:$B,EDATE($B1566,-12))</f>
        <v>2480</v>
      </c>
      <c r="O1566">
        <f>AVERAGE(SUMIFS(Actuals!$F:$F,Actuals!$A:$A,$A1566,Actuals!$D:$D,$D1566,Actuals!$B:$B,EOMONTH(DATE(2025,$C1566-1,1),0))/SUMIFS(Actuals!$F:$F,Actuals!$A:$A,$A1566,Actuals!$D:$D,$D1566,Actuals!$B:$B,EOMONTH(DATE(2024,$C1566-1,1),0)),
 SUMIFS(Actuals!$F:$F,Actuals!$A:$A,$A1566,Actuals!$D:$D,$D1566,Actuals!$B:$B,EOMONTH(DATE(2025,$C1566-2,1),0))/SUMIFS(Actuals!$F:$F,Actuals!$A:$A,$A1566,Actuals!$D:$D,$D1566,Actuals!$B:$B,EOMONTH(DATE(2024,$C1566-2,1),0)),
 SUMIFS(Actuals!$F:$F,Actuals!$A:$A,$A1566,Actuals!$D:$D,$D1566,Actuals!$B:$B,EOMONTH(DATE(2025,$C1566-3,1),0))/SUMIFS(Actuals!$F:$F,Actuals!$A:$A,$A1566,Actuals!$D:$D,$D1566,Actuals!$B:$B,EOMONTH(DATE(2024,$C1566-3,1),0))
)</f>
        <v>1.1321514576164746</v>
      </c>
      <c r="P1566" s="29">
        <f t="shared" si="144"/>
        <v>2807.7356148888571</v>
      </c>
      <c r="Q1566" s="2">
        <f t="shared" si="145"/>
        <v>5.3040264792965572E-2</v>
      </c>
      <c r="R1566" s="29" t="str">
        <f t="shared" si="146"/>
        <v>1 train date (May-Aug)</v>
      </c>
      <c r="S1566" s="29">
        <f t="shared" si="147"/>
        <v>1.0552169608377078</v>
      </c>
      <c r="T1566" s="29">
        <f t="shared" si="148"/>
        <v>2756.7543101885117</v>
      </c>
      <c r="U1566" s="2">
        <f t="shared" si="149"/>
        <v>7.0234634000501964E-2</v>
      </c>
    </row>
    <row r="1567" spans="1:21">
      <c r="A1567">
        <v>9649</v>
      </c>
      <c r="B1567" s="1">
        <v>45991</v>
      </c>
      <c r="C1567">
        <v>9</v>
      </c>
      <c r="D1567">
        <v>9</v>
      </c>
      <c r="E1567" t="s">
        <v>7</v>
      </c>
      <c r="F1567" s="3">
        <v>2459.1983284411199</v>
      </c>
      <c r="G1567" s="3">
        <v>2965</v>
      </c>
      <c r="H1567">
        <v>2</v>
      </c>
      <c r="I1567" s="3">
        <v>-505.80167155888012</v>
      </c>
      <c r="J1567" s="3">
        <v>505.80167155888012</v>
      </c>
      <c r="K1567" s="2">
        <v>0.17059078298781799</v>
      </c>
      <c r="L1567" s="6">
        <v>-0.17059078298781799</v>
      </c>
      <c r="M1567" t="s">
        <v>28</v>
      </c>
      <c r="N1567">
        <f>SUMIFS(Actuals!$F:$F,Actuals!$A:$A,$A1567,Actuals!$D:$D,$D1567,Actuals!$B:$B,EDATE($B1567,-12))</f>
        <v>2480</v>
      </c>
      <c r="O1567">
        <f>AVERAGE(SUMIFS(Actuals!$F:$F,Actuals!$A:$A,$A1567,Actuals!$D:$D,$D1567,Actuals!$B:$B,EOMONTH(DATE(2025,$C1567-1,1),0))/SUMIFS(Actuals!$F:$F,Actuals!$A:$A,$A1567,Actuals!$D:$D,$D1567,Actuals!$B:$B,EOMONTH(DATE(2024,$C1567-1,1),0)),
 SUMIFS(Actuals!$F:$F,Actuals!$A:$A,$A1567,Actuals!$D:$D,$D1567,Actuals!$B:$B,EOMONTH(DATE(2025,$C1567-2,1),0))/SUMIFS(Actuals!$F:$F,Actuals!$A:$A,$A1567,Actuals!$D:$D,$D1567,Actuals!$B:$B,EOMONTH(DATE(2024,$C1567-2,1),0)),
 SUMIFS(Actuals!$F:$F,Actuals!$A:$A,$A1567,Actuals!$D:$D,$D1567,Actuals!$B:$B,EOMONTH(DATE(2025,$C1567-3,1),0))/SUMIFS(Actuals!$F:$F,Actuals!$A:$A,$A1567,Actuals!$D:$D,$D1567,Actuals!$B:$B,EOMONTH(DATE(2024,$C1567-3,1),0))
)</f>
        <v>1.1429146061954849</v>
      </c>
      <c r="P1567" s="29">
        <f t="shared" si="144"/>
        <v>2834.4282233648028</v>
      </c>
      <c r="Q1567" s="2">
        <f t="shared" si="145"/>
        <v>4.4037698696525206E-2</v>
      </c>
      <c r="R1567" s="29" t="str">
        <f t="shared" si="146"/>
        <v>2 Test data (Sep-Nov)</v>
      </c>
      <c r="S1567" s="29">
        <f t="shared" si="147"/>
        <v>1.0552169608377078</v>
      </c>
      <c r="T1567" s="29">
        <f t="shared" si="148"/>
        <v>2594.9877862348098</v>
      </c>
      <c r="U1567" s="2">
        <f t="shared" si="149"/>
        <v>0.12479332673362231</v>
      </c>
    </row>
    <row r="1568" spans="1:21">
      <c r="A1568">
        <v>9649</v>
      </c>
      <c r="B1568" s="1">
        <v>45991</v>
      </c>
      <c r="C1568">
        <v>10</v>
      </c>
      <c r="D1568">
        <v>9</v>
      </c>
      <c r="E1568" t="s">
        <v>7</v>
      </c>
      <c r="F1568" s="3">
        <v>2889.9580024179904</v>
      </c>
      <c r="G1568" s="3">
        <v>2965</v>
      </c>
      <c r="H1568">
        <v>1</v>
      </c>
      <c r="I1568" s="3">
        <v>-75.041997582009571</v>
      </c>
      <c r="J1568" s="3">
        <v>75.041997582009571</v>
      </c>
      <c r="K1568" s="2">
        <v>2.5309274058013299E-2</v>
      </c>
      <c r="L1568" s="6">
        <v>-2.5309274058013299E-2</v>
      </c>
      <c r="M1568" t="s">
        <v>28</v>
      </c>
      <c r="N1568">
        <f>SUMIFS(Actuals!$F:$F,Actuals!$A:$A,$A1568,Actuals!$D:$D,$D1568,Actuals!$B:$B,EDATE($B1568,-12))</f>
        <v>2480</v>
      </c>
      <c r="O1568">
        <f>AVERAGE(SUMIFS(Actuals!$F:$F,Actuals!$A:$A,$A1568,Actuals!$D:$D,$D1568,Actuals!$B:$B,EOMONTH(DATE(2025,$C1568-1,1),0))/SUMIFS(Actuals!$F:$F,Actuals!$A:$A,$A1568,Actuals!$D:$D,$D1568,Actuals!$B:$B,EOMONTH(DATE(2024,$C1568-1,1),0)),
 SUMIFS(Actuals!$F:$F,Actuals!$A:$A,$A1568,Actuals!$D:$D,$D1568,Actuals!$B:$B,EOMONTH(DATE(2025,$C1568-2,1),0))/SUMIFS(Actuals!$F:$F,Actuals!$A:$A,$A1568,Actuals!$D:$D,$D1568,Actuals!$B:$B,EOMONTH(DATE(2024,$C1568-2,1),0)),
 SUMIFS(Actuals!$F:$F,Actuals!$A:$A,$A1568,Actuals!$D:$D,$D1568,Actuals!$B:$B,EOMONTH(DATE(2025,$C1568-3,1),0))/SUMIFS(Actuals!$F:$F,Actuals!$A:$A,$A1568,Actuals!$D:$D,$D1568,Actuals!$B:$B,EOMONTH(DATE(2024,$C1568-3,1),0))
)</f>
        <v>1.1254007694888231</v>
      </c>
      <c r="P1568" s="29">
        <f t="shared" si="144"/>
        <v>2790.9939083322811</v>
      </c>
      <c r="Q1568" s="2">
        <f t="shared" si="145"/>
        <v>5.868670882553758E-2</v>
      </c>
      <c r="R1568" s="29" t="str">
        <f t="shared" si="146"/>
        <v>2 Test data (Sep-Nov)</v>
      </c>
      <c r="S1568" s="29">
        <f t="shared" si="147"/>
        <v>1.0552169608377078</v>
      </c>
      <c r="T1568" s="29">
        <f t="shared" si="148"/>
        <v>3049.5327002601248</v>
      </c>
      <c r="U1568" s="2">
        <f t="shared" si="149"/>
        <v>2.851018558520229E-2</v>
      </c>
    </row>
    <row r="1569" spans="1:21">
      <c r="A1569">
        <v>9649</v>
      </c>
      <c r="B1569" s="1">
        <v>45991</v>
      </c>
      <c r="C1569">
        <v>11</v>
      </c>
      <c r="D1569">
        <v>9</v>
      </c>
      <c r="E1569" t="s">
        <v>7</v>
      </c>
      <c r="F1569" s="3">
        <v>2262.5</v>
      </c>
      <c r="G1569" s="3">
        <v>2965</v>
      </c>
      <c r="H1569">
        <v>0</v>
      </c>
      <c r="I1569" s="3">
        <v>-702.5</v>
      </c>
      <c r="J1569" s="3">
        <v>702.5</v>
      </c>
      <c r="K1569" s="2">
        <v>0.23693086003372699</v>
      </c>
      <c r="L1569" s="6">
        <v>-0.23693086003372699</v>
      </c>
      <c r="M1569" t="s">
        <v>28</v>
      </c>
      <c r="N1569">
        <f>SUMIFS(Actuals!$F:$F,Actuals!$A:$A,$A1569,Actuals!$D:$D,$D1569,Actuals!$B:$B,EDATE($B1569,-12))</f>
        <v>2480</v>
      </c>
      <c r="O1569">
        <f>AVERAGE(SUMIFS(Actuals!$F:$F,Actuals!$A:$A,$A1569,Actuals!$D:$D,$D1569,Actuals!$B:$B,EOMONTH(DATE(2025,$C1569-1,1),0))/SUMIFS(Actuals!$F:$F,Actuals!$A:$A,$A1569,Actuals!$D:$D,$D1569,Actuals!$B:$B,EOMONTH(DATE(2024,$C1569-1,1),0)),
 SUMIFS(Actuals!$F:$F,Actuals!$A:$A,$A1569,Actuals!$D:$D,$D1569,Actuals!$B:$B,EOMONTH(DATE(2025,$C1569-2,1),0))/SUMIFS(Actuals!$F:$F,Actuals!$A:$A,$A1569,Actuals!$D:$D,$D1569,Actuals!$B:$B,EOMONTH(DATE(2024,$C1569-2,1),0)),
 SUMIFS(Actuals!$F:$F,Actuals!$A:$A,$A1569,Actuals!$D:$D,$D1569,Actuals!$B:$B,EOMONTH(DATE(2025,$C1569-3,1),0))/SUMIFS(Actuals!$F:$F,Actuals!$A:$A,$A1569,Actuals!$D:$D,$D1569,Actuals!$B:$B,EOMONTH(DATE(2024,$C1569-3,1),0))
)</f>
        <v>1.1127289054450078</v>
      </c>
      <c r="P1569" s="29">
        <f t="shared" si="144"/>
        <v>2759.5676855036195</v>
      </c>
      <c r="Q1569" s="2">
        <f t="shared" si="145"/>
        <v>6.9285772174158683E-2</v>
      </c>
      <c r="R1569" s="29" t="str">
        <f t="shared" si="146"/>
        <v>2 Test data (Sep-Nov)</v>
      </c>
      <c r="S1569" s="29">
        <f t="shared" si="147"/>
        <v>1.0552169608377078</v>
      </c>
      <c r="T1569" s="29">
        <f t="shared" si="148"/>
        <v>2387.4283738953141</v>
      </c>
      <c r="U1569" s="2">
        <f t="shared" si="149"/>
        <v>0.19479650121574568</v>
      </c>
    </row>
    <row r="1570" spans="1:21">
      <c r="A1570">
        <v>9652</v>
      </c>
      <c r="B1570" s="1">
        <v>45808</v>
      </c>
      <c r="C1570">
        <v>5</v>
      </c>
      <c r="D1570">
        <v>9</v>
      </c>
      <c r="E1570" t="s">
        <v>7</v>
      </c>
      <c r="F1570" s="3">
        <v>18750</v>
      </c>
      <c r="G1570" s="3">
        <v>15930</v>
      </c>
      <c r="H1570">
        <v>0</v>
      </c>
      <c r="I1570" s="3">
        <v>2820</v>
      </c>
      <c r="J1570" s="3">
        <v>2820</v>
      </c>
      <c r="K1570" s="2">
        <v>0.177024482109228</v>
      </c>
      <c r="L1570" s="6">
        <v>0.177024482109228</v>
      </c>
      <c r="M1570" t="s">
        <v>30</v>
      </c>
      <c r="N1570">
        <f>SUMIFS(Actuals!$F:$F,Actuals!$A:$A,$A1570,Actuals!$D:$D,$D1570,Actuals!$B:$B,EDATE($B1570,-12))</f>
        <v>18210</v>
      </c>
      <c r="O1570">
        <f>AVERAGE(SUMIFS(Actuals!$F:$F,Actuals!$A:$A,$A1570,Actuals!$D:$D,$D1570,Actuals!$B:$B,EOMONTH(DATE(2025,$C1570-1,1),0))/SUMIFS(Actuals!$F:$F,Actuals!$A:$A,$A1570,Actuals!$D:$D,$D1570,Actuals!$B:$B,EOMONTH(DATE(2024,$C1570-1,1),0)),
 SUMIFS(Actuals!$F:$F,Actuals!$A:$A,$A1570,Actuals!$D:$D,$D1570,Actuals!$B:$B,EOMONTH(DATE(2025,$C1570-2,1),0))/SUMIFS(Actuals!$F:$F,Actuals!$A:$A,$A1570,Actuals!$D:$D,$D1570,Actuals!$B:$B,EOMONTH(DATE(2024,$C1570-2,1),0)),
 SUMIFS(Actuals!$F:$F,Actuals!$A:$A,$A1570,Actuals!$D:$D,$D1570,Actuals!$B:$B,EOMONTH(DATE(2025,$C1570-3,1),0))/SUMIFS(Actuals!$F:$F,Actuals!$A:$A,$A1570,Actuals!$D:$D,$D1570,Actuals!$B:$B,EOMONTH(DATE(2024,$C1570-3,1),0))
)</f>
        <v>1.1645296341907534</v>
      </c>
      <c r="P1570" s="29">
        <f t="shared" si="144"/>
        <v>21206.084638613618</v>
      </c>
      <c r="Q1570" s="2">
        <f t="shared" si="145"/>
        <v>0.33120430876419449</v>
      </c>
      <c r="R1570" s="29" t="str">
        <f t="shared" si="146"/>
        <v>1 train date (May-Aug)</v>
      </c>
      <c r="S1570" s="29">
        <f t="shared" si="147"/>
        <v>0.97740808992841244</v>
      </c>
      <c r="T1570" s="29">
        <f t="shared" si="148"/>
        <v>18326.401686157733</v>
      </c>
      <c r="U1570" s="2">
        <f t="shared" si="149"/>
        <v>0.15043325085735926</v>
      </c>
    </row>
    <row r="1571" spans="1:21">
      <c r="A1571">
        <v>9652</v>
      </c>
      <c r="B1571" s="1">
        <v>45838</v>
      </c>
      <c r="C1571">
        <v>5</v>
      </c>
      <c r="D1571">
        <v>9</v>
      </c>
      <c r="E1571" t="s">
        <v>7</v>
      </c>
      <c r="F1571" s="3">
        <v>18000</v>
      </c>
      <c r="G1571" s="3">
        <v>15945</v>
      </c>
      <c r="H1571">
        <v>1</v>
      </c>
      <c r="I1571" s="3">
        <v>2055</v>
      </c>
      <c r="J1571" s="3">
        <v>2055</v>
      </c>
      <c r="K1571" s="2">
        <v>0.128880526810912</v>
      </c>
      <c r="L1571" s="6">
        <v>0.128880526810912</v>
      </c>
      <c r="M1571" t="s">
        <v>30</v>
      </c>
      <c r="N1571">
        <f>SUMIFS(Actuals!$F:$F,Actuals!$A:$A,$A1571,Actuals!$D:$D,$D1571,Actuals!$B:$B,EDATE($B1571,-12))</f>
        <v>17107.5</v>
      </c>
      <c r="O1571">
        <f>AVERAGE(SUMIFS(Actuals!$F:$F,Actuals!$A:$A,$A1571,Actuals!$D:$D,$D1571,Actuals!$B:$B,EOMONTH(DATE(2025,$C1571-1,1),0))/SUMIFS(Actuals!$F:$F,Actuals!$A:$A,$A1571,Actuals!$D:$D,$D1571,Actuals!$B:$B,EOMONTH(DATE(2024,$C1571-1,1),0)),
 SUMIFS(Actuals!$F:$F,Actuals!$A:$A,$A1571,Actuals!$D:$D,$D1571,Actuals!$B:$B,EOMONTH(DATE(2025,$C1571-2,1),0))/SUMIFS(Actuals!$F:$F,Actuals!$A:$A,$A1571,Actuals!$D:$D,$D1571,Actuals!$B:$B,EOMONTH(DATE(2024,$C1571-2,1),0)),
 SUMIFS(Actuals!$F:$F,Actuals!$A:$A,$A1571,Actuals!$D:$D,$D1571,Actuals!$B:$B,EOMONTH(DATE(2025,$C1571-3,1),0))/SUMIFS(Actuals!$F:$F,Actuals!$A:$A,$A1571,Actuals!$D:$D,$D1571,Actuals!$B:$B,EOMONTH(DATE(2024,$C1571-3,1),0))
)</f>
        <v>1.1645296341907534</v>
      </c>
      <c r="P1571" s="29">
        <f t="shared" si="144"/>
        <v>19922.190716918314</v>
      </c>
      <c r="Q1571" s="2">
        <f t="shared" si="145"/>
        <v>0.24943184176345651</v>
      </c>
      <c r="R1571" s="29" t="str">
        <f t="shared" si="146"/>
        <v>1 train date (May-Aug)</v>
      </c>
      <c r="S1571" s="29">
        <f t="shared" si="147"/>
        <v>0.97740808992841244</v>
      </c>
      <c r="T1571" s="29">
        <f t="shared" si="148"/>
        <v>17593.345618711424</v>
      </c>
      <c r="U1571" s="2">
        <f t="shared" si="149"/>
        <v>0.10337695946763401</v>
      </c>
    </row>
    <row r="1572" spans="1:21">
      <c r="A1572">
        <v>9652</v>
      </c>
      <c r="B1572" s="1">
        <v>45838</v>
      </c>
      <c r="C1572">
        <v>6</v>
      </c>
      <c r="D1572">
        <v>9</v>
      </c>
      <c r="E1572" t="s">
        <v>7</v>
      </c>
      <c r="F1572" s="3">
        <v>18193.952157247561</v>
      </c>
      <c r="G1572" s="3">
        <v>15945</v>
      </c>
      <c r="H1572">
        <v>0</v>
      </c>
      <c r="I1572" s="3">
        <v>2248.9521572475605</v>
      </c>
      <c r="J1572" s="3">
        <v>2248.9521572475605</v>
      </c>
      <c r="K1572" s="2">
        <v>0.141044349780342</v>
      </c>
      <c r="L1572" s="6">
        <v>0.141044349780342</v>
      </c>
      <c r="M1572" t="s">
        <v>30</v>
      </c>
      <c r="N1572">
        <f>SUMIFS(Actuals!$F:$F,Actuals!$A:$A,$A1572,Actuals!$D:$D,$D1572,Actuals!$B:$B,EDATE($B1572,-12))</f>
        <v>17107.5</v>
      </c>
      <c r="O1572">
        <f>AVERAGE(SUMIFS(Actuals!$F:$F,Actuals!$A:$A,$A1572,Actuals!$D:$D,$D1572,Actuals!$B:$B,EOMONTH(DATE(2025,$C1572-1,1),0))/SUMIFS(Actuals!$F:$F,Actuals!$A:$A,$A1572,Actuals!$D:$D,$D1572,Actuals!$B:$B,EOMONTH(DATE(2024,$C1572-1,1),0)),
 SUMIFS(Actuals!$F:$F,Actuals!$A:$A,$A1572,Actuals!$D:$D,$D1572,Actuals!$B:$B,EOMONTH(DATE(2025,$C1572-2,1),0))/SUMIFS(Actuals!$F:$F,Actuals!$A:$A,$A1572,Actuals!$D:$D,$D1572,Actuals!$B:$B,EOMONTH(DATE(2024,$C1572-2,1),0)),
 SUMIFS(Actuals!$F:$F,Actuals!$A:$A,$A1572,Actuals!$D:$D,$D1572,Actuals!$B:$B,EOMONTH(DATE(2025,$C1572-3,1),0))/SUMIFS(Actuals!$F:$F,Actuals!$A:$A,$A1572,Actuals!$D:$D,$D1572,Actuals!$B:$B,EOMONTH(DATE(2024,$C1572-3,1),0))
)</f>
        <v>1.0130723608688623</v>
      </c>
      <c r="P1572" s="29">
        <f t="shared" si="144"/>
        <v>17331.135413564061</v>
      </c>
      <c r="Q1572" s="2">
        <f t="shared" si="145"/>
        <v>8.6932293105303315E-2</v>
      </c>
      <c r="R1572" s="29" t="str">
        <f t="shared" si="146"/>
        <v>1 train date (May-Aug)</v>
      </c>
      <c r="S1572" s="29">
        <f t="shared" si="147"/>
        <v>0.97740808992841244</v>
      </c>
      <c r="T1572" s="29">
        <f t="shared" si="148"/>
        <v>17782.916026264258</v>
      </c>
      <c r="U1572" s="2">
        <f t="shared" si="149"/>
        <v>0.11526597844241192</v>
      </c>
    </row>
    <row r="1573" spans="1:21">
      <c r="A1573">
        <v>9652</v>
      </c>
      <c r="B1573" s="1">
        <v>45869</v>
      </c>
      <c r="C1573">
        <v>5</v>
      </c>
      <c r="D1573">
        <v>9</v>
      </c>
      <c r="E1573" t="s">
        <v>7</v>
      </c>
      <c r="F1573" s="3">
        <v>17250</v>
      </c>
      <c r="G1573" s="3">
        <v>15882.5</v>
      </c>
      <c r="H1573">
        <v>2</v>
      </c>
      <c r="I1573" s="3">
        <v>1367.5</v>
      </c>
      <c r="J1573" s="3">
        <v>1367.5</v>
      </c>
      <c r="K1573" s="2">
        <v>8.61010546198646E-2</v>
      </c>
      <c r="L1573" s="6">
        <v>8.61010546198646E-2</v>
      </c>
      <c r="M1573" t="s">
        <v>30</v>
      </c>
      <c r="N1573">
        <f>SUMIFS(Actuals!$F:$F,Actuals!$A:$A,$A1573,Actuals!$D:$D,$D1573,Actuals!$B:$B,EDATE($B1573,-12))</f>
        <v>22052.5</v>
      </c>
      <c r="O1573">
        <f>AVERAGE(SUMIFS(Actuals!$F:$F,Actuals!$A:$A,$A1573,Actuals!$D:$D,$D1573,Actuals!$B:$B,EOMONTH(DATE(2025,$C1573-1,1),0))/SUMIFS(Actuals!$F:$F,Actuals!$A:$A,$A1573,Actuals!$D:$D,$D1573,Actuals!$B:$B,EOMONTH(DATE(2024,$C1573-1,1),0)),
 SUMIFS(Actuals!$F:$F,Actuals!$A:$A,$A1573,Actuals!$D:$D,$D1573,Actuals!$B:$B,EOMONTH(DATE(2025,$C1573-2,1),0))/SUMIFS(Actuals!$F:$F,Actuals!$A:$A,$A1573,Actuals!$D:$D,$D1573,Actuals!$B:$B,EOMONTH(DATE(2024,$C1573-2,1),0)),
 SUMIFS(Actuals!$F:$F,Actuals!$A:$A,$A1573,Actuals!$D:$D,$D1573,Actuals!$B:$B,EOMONTH(DATE(2025,$C1573-3,1),0))/SUMIFS(Actuals!$F:$F,Actuals!$A:$A,$A1573,Actuals!$D:$D,$D1573,Actuals!$B:$B,EOMONTH(DATE(2024,$C1573-3,1),0))
)</f>
        <v>1.1645296341907534</v>
      </c>
      <c r="P1573" s="29">
        <f t="shared" si="144"/>
        <v>25680.789757991588</v>
      </c>
      <c r="Q1573" s="2">
        <f t="shared" si="145"/>
        <v>0.61692364287685109</v>
      </c>
      <c r="R1573" s="29" t="str">
        <f t="shared" si="146"/>
        <v>1 train date (May-Aug)</v>
      </c>
      <c r="S1573" s="29">
        <f t="shared" si="147"/>
        <v>0.97740808992841244</v>
      </c>
      <c r="T1573" s="29">
        <f t="shared" si="148"/>
        <v>16860.289551265116</v>
      </c>
      <c r="U1573" s="2">
        <f t="shared" si="149"/>
        <v>6.1563957265236315E-2</v>
      </c>
    </row>
    <row r="1574" spans="1:21">
      <c r="A1574">
        <v>9652</v>
      </c>
      <c r="B1574" s="1">
        <v>45869</v>
      </c>
      <c r="C1574">
        <v>6</v>
      </c>
      <c r="D1574">
        <v>9</v>
      </c>
      <c r="E1574" t="s">
        <v>7</v>
      </c>
      <c r="F1574" s="3">
        <v>16000</v>
      </c>
      <c r="G1574" s="3">
        <v>15882.5</v>
      </c>
      <c r="H1574">
        <v>1</v>
      </c>
      <c r="I1574" s="3">
        <v>117.5</v>
      </c>
      <c r="J1574" s="3">
        <v>117.5</v>
      </c>
      <c r="K1574" s="2">
        <v>7.3980796474106703E-3</v>
      </c>
      <c r="L1574" s="6">
        <v>7.3980796474106703E-3</v>
      </c>
      <c r="M1574" t="s">
        <v>30</v>
      </c>
      <c r="N1574">
        <f>SUMIFS(Actuals!$F:$F,Actuals!$A:$A,$A1574,Actuals!$D:$D,$D1574,Actuals!$B:$B,EDATE($B1574,-12))</f>
        <v>22052.5</v>
      </c>
      <c r="O1574">
        <f>AVERAGE(SUMIFS(Actuals!$F:$F,Actuals!$A:$A,$A1574,Actuals!$D:$D,$D1574,Actuals!$B:$B,EOMONTH(DATE(2025,$C1574-1,1),0))/SUMIFS(Actuals!$F:$F,Actuals!$A:$A,$A1574,Actuals!$D:$D,$D1574,Actuals!$B:$B,EOMONTH(DATE(2024,$C1574-1,1),0)),
 SUMIFS(Actuals!$F:$F,Actuals!$A:$A,$A1574,Actuals!$D:$D,$D1574,Actuals!$B:$B,EOMONTH(DATE(2025,$C1574-2,1),0))/SUMIFS(Actuals!$F:$F,Actuals!$A:$A,$A1574,Actuals!$D:$D,$D1574,Actuals!$B:$B,EOMONTH(DATE(2024,$C1574-2,1),0)),
 SUMIFS(Actuals!$F:$F,Actuals!$A:$A,$A1574,Actuals!$D:$D,$D1574,Actuals!$B:$B,EOMONTH(DATE(2025,$C1574-3,1),0))/SUMIFS(Actuals!$F:$F,Actuals!$A:$A,$A1574,Actuals!$D:$D,$D1574,Actuals!$B:$B,EOMONTH(DATE(2024,$C1574-3,1),0))
)</f>
        <v>1.0130723608688623</v>
      </c>
      <c r="P1574" s="29">
        <f t="shared" si="144"/>
        <v>22340.778238060586</v>
      </c>
      <c r="Q1574" s="2">
        <f t="shared" si="145"/>
        <v>0.40662856842818107</v>
      </c>
      <c r="R1574" s="29" t="str">
        <f t="shared" si="146"/>
        <v>1 train date (May-Aug)</v>
      </c>
      <c r="S1574" s="29">
        <f t="shared" si="147"/>
        <v>0.97740808992841244</v>
      </c>
      <c r="T1574" s="29">
        <f t="shared" si="148"/>
        <v>15638.529438854599</v>
      </c>
      <c r="U1574" s="2">
        <f t="shared" si="149"/>
        <v>1.5360967174273635E-2</v>
      </c>
    </row>
    <row r="1575" spans="1:21">
      <c r="A1575">
        <v>9652</v>
      </c>
      <c r="B1575" s="1">
        <v>45869</v>
      </c>
      <c r="C1575">
        <v>7</v>
      </c>
      <c r="D1575">
        <v>9</v>
      </c>
      <c r="E1575" t="s">
        <v>7</v>
      </c>
      <c r="F1575" s="3">
        <v>16104.449999999999</v>
      </c>
      <c r="G1575" s="3">
        <v>15882.5</v>
      </c>
      <c r="H1575">
        <v>0</v>
      </c>
      <c r="I1575" s="3">
        <v>221.94999999999891</v>
      </c>
      <c r="J1575" s="3">
        <v>221.94999999999891</v>
      </c>
      <c r="K1575" s="2">
        <v>1.3974500236108901E-2</v>
      </c>
      <c r="L1575" s="6">
        <v>1.3974500236108901E-2</v>
      </c>
      <c r="M1575" t="s">
        <v>30</v>
      </c>
      <c r="N1575">
        <f>SUMIFS(Actuals!$F:$F,Actuals!$A:$A,$A1575,Actuals!$D:$D,$D1575,Actuals!$B:$B,EDATE($B1575,-12))</f>
        <v>22052.5</v>
      </c>
      <c r="O1575">
        <f>AVERAGE(SUMIFS(Actuals!$F:$F,Actuals!$A:$A,$A1575,Actuals!$D:$D,$D1575,Actuals!$B:$B,EOMONTH(DATE(2025,$C1575-1,1),0))/SUMIFS(Actuals!$F:$F,Actuals!$A:$A,$A1575,Actuals!$D:$D,$D1575,Actuals!$B:$B,EOMONTH(DATE(2024,$C1575-1,1),0)),
 SUMIFS(Actuals!$F:$F,Actuals!$A:$A,$A1575,Actuals!$D:$D,$D1575,Actuals!$B:$B,EOMONTH(DATE(2025,$C1575-2,1),0))/SUMIFS(Actuals!$F:$F,Actuals!$A:$A,$A1575,Actuals!$D:$D,$D1575,Actuals!$B:$B,EOMONTH(DATE(2024,$C1575-2,1),0)),
 SUMIFS(Actuals!$F:$F,Actuals!$A:$A,$A1575,Actuals!$D:$D,$D1575,Actuals!$B:$B,EOMONTH(DATE(2025,$C1575-3,1),0))/SUMIFS(Actuals!$F:$F,Actuals!$A:$A,$A1575,Actuals!$D:$D,$D1575,Actuals!$B:$B,EOMONTH(DATE(2024,$C1575-3,1),0))
)</f>
        <v>1.0746734801184754</v>
      </c>
      <c r="P1575" s="29">
        <f t="shared" si="144"/>
        <v>23699.23692031268</v>
      </c>
      <c r="Q1575" s="2">
        <f t="shared" si="145"/>
        <v>0.49216036016450054</v>
      </c>
      <c r="R1575" s="29" t="str">
        <f t="shared" si="146"/>
        <v>1 train date (May-Aug)</v>
      </c>
      <c r="S1575" s="29">
        <f t="shared" si="147"/>
        <v>0.97740808992841244</v>
      </c>
      <c r="T1575" s="29">
        <f t="shared" si="148"/>
        <v>15740.61971384762</v>
      </c>
      <c r="U1575" s="2">
        <f t="shared" si="149"/>
        <v>8.9331204881082944E-3</v>
      </c>
    </row>
    <row r="1576" spans="1:21">
      <c r="A1576">
        <v>9652</v>
      </c>
      <c r="B1576" s="1">
        <v>45900</v>
      </c>
      <c r="C1576">
        <v>5</v>
      </c>
      <c r="D1576">
        <v>9</v>
      </c>
      <c r="E1576" t="s">
        <v>7</v>
      </c>
      <c r="F1576" s="3">
        <v>16250</v>
      </c>
      <c r="G1576" s="3">
        <v>14377.5</v>
      </c>
      <c r="H1576">
        <v>3</v>
      </c>
      <c r="I1576" s="3">
        <v>1872.5</v>
      </c>
      <c r="J1576" s="3">
        <v>1872.5</v>
      </c>
      <c r="K1576" s="2">
        <v>0.130238219440097</v>
      </c>
      <c r="L1576" s="6">
        <v>0.130238219440097</v>
      </c>
      <c r="M1576" t="s">
        <v>30</v>
      </c>
      <c r="N1576">
        <f>SUMIFS(Actuals!$F:$F,Actuals!$A:$A,$A1576,Actuals!$D:$D,$D1576,Actuals!$B:$B,EDATE($B1576,-12))</f>
        <v>26840</v>
      </c>
      <c r="O1576">
        <f>AVERAGE(SUMIFS(Actuals!$F:$F,Actuals!$A:$A,$A1576,Actuals!$D:$D,$D1576,Actuals!$B:$B,EOMONTH(DATE(2025,$C1576-1,1),0))/SUMIFS(Actuals!$F:$F,Actuals!$A:$A,$A1576,Actuals!$D:$D,$D1576,Actuals!$B:$B,EOMONTH(DATE(2024,$C1576-1,1),0)),
 SUMIFS(Actuals!$F:$F,Actuals!$A:$A,$A1576,Actuals!$D:$D,$D1576,Actuals!$B:$B,EOMONTH(DATE(2025,$C1576-2,1),0))/SUMIFS(Actuals!$F:$F,Actuals!$A:$A,$A1576,Actuals!$D:$D,$D1576,Actuals!$B:$B,EOMONTH(DATE(2024,$C1576-2,1),0)),
 SUMIFS(Actuals!$F:$F,Actuals!$A:$A,$A1576,Actuals!$D:$D,$D1576,Actuals!$B:$B,EOMONTH(DATE(2025,$C1576-3,1),0))/SUMIFS(Actuals!$F:$F,Actuals!$A:$A,$A1576,Actuals!$D:$D,$D1576,Actuals!$B:$B,EOMONTH(DATE(2024,$C1576-3,1),0))
)</f>
        <v>1.1645296341907534</v>
      </c>
      <c r="P1576" s="29">
        <f t="shared" si="144"/>
        <v>31255.975381679822</v>
      </c>
      <c r="Q1576" s="2">
        <f t="shared" si="145"/>
        <v>1.1739506438309735</v>
      </c>
      <c r="R1576" s="29" t="str">
        <f t="shared" si="146"/>
        <v>1 train date (May-Aug)</v>
      </c>
      <c r="S1576" s="29">
        <f t="shared" si="147"/>
        <v>0.97740808992841244</v>
      </c>
      <c r="T1576" s="29">
        <f t="shared" si="148"/>
        <v>15882.881461336701</v>
      </c>
      <c r="U1576" s="2">
        <f t="shared" si="149"/>
        <v>0.10470397922703538</v>
      </c>
    </row>
    <row r="1577" spans="1:21">
      <c r="A1577">
        <v>9652</v>
      </c>
      <c r="B1577" s="1">
        <v>45900</v>
      </c>
      <c r="C1577">
        <v>6</v>
      </c>
      <c r="D1577">
        <v>9</v>
      </c>
      <c r="E1577" t="s">
        <v>7</v>
      </c>
      <c r="F1577" s="3">
        <v>15984</v>
      </c>
      <c r="G1577" s="3">
        <v>14377.5</v>
      </c>
      <c r="H1577">
        <v>2</v>
      </c>
      <c r="I1577" s="3">
        <v>1606.5</v>
      </c>
      <c r="J1577" s="3">
        <v>1606.5</v>
      </c>
      <c r="K1577" s="2">
        <v>0.111737089201878</v>
      </c>
      <c r="L1577" s="6">
        <v>0.111737089201878</v>
      </c>
      <c r="M1577" t="s">
        <v>30</v>
      </c>
      <c r="N1577">
        <f>SUMIFS(Actuals!$F:$F,Actuals!$A:$A,$A1577,Actuals!$D:$D,$D1577,Actuals!$B:$B,EDATE($B1577,-12))</f>
        <v>26840</v>
      </c>
      <c r="O1577">
        <f>AVERAGE(SUMIFS(Actuals!$F:$F,Actuals!$A:$A,$A1577,Actuals!$D:$D,$D1577,Actuals!$B:$B,EOMONTH(DATE(2025,$C1577-1,1),0))/SUMIFS(Actuals!$F:$F,Actuals!$A:$A,$A1577,Actuals!$D:$D,$D1577,Actuals!$B:$B,EOMONTH(DATE(2024,$C1577-1,1),0)),
 SUMIFS(Actuals!$F:$F,Actuals!$A:$A,$A1577,Actuals!$D:$D,$D1577,Actuals!$B:$B,EOMONTH(DATE(2025,$C1577-2,1),0))/SUMIFS(Actuals!$F:$F,Actuals!$A:$A,$A1577,Actuals!$D:$D,$D1577,Actuals!$B:$B,EOMONTH(DATE(2024,$C1577-2,1),0)),
 SUMIFS(Actuals!$F:$F,Actuals!$A:$A,$A1577,Actuals!$D:$D,$D1577,Actuals!$B:$B,EOMONTH(DATE(2025,$C1577-3,1),0))/SUMIFS(Actuals!$F:$F,Actuals!$A:$A,$A1577,Actuals!$D:$D,$D1577,Actuals!$B:$B,EOMONTH(DATE(2024,$C1577-3,1),0))
)</f>
        <v>1.0130723608688623</v>
      </c>
      <c r="P1577" s="29">
        <f t="shared" si="144"/>
        <v>27190.862165720264</v>
      </c>
      <c r="Q1577" s="2">
        <f t="shared" si="145"/>
        <v>0.89120933164460192</v>
      </c>
      <c r="R1577" s="29" t="str">
        <f t="shared" si="146"/>
        <v>1 train date (May-Aug)</v>
      </c>
      <c r="S1577" s="29">
        <f t="shared" si="147"/>
        <v>0.97740808992841244</v>
      </c>
      <c r="T1577" s="29">
        <f t="shared" si="148"/>
        <v>15622.890909415744</v>
      </c>
      <c r="U1577" s="2">
        <f t="shared" si="149"/>
        <v>8.662082485938058E-2</v>
      </c>
    </row>
    <row r="1578" spans="1:21">
      <c r="A1578">
        <v>9652</v>
      </c>
      <c r="B1578" s="1">
        <v>45900</v>
      </c>
      <c r="C1578">
        <v>7</v>
      </c>
      <c r="D1578">
        <v>9</v>
      </c>
      <c r="E1578" t="s">
        <v>7</v>
      </c>
      <c r="F1578" s="3">
        <v>16265.494500000001</v>
      </c>
      <c r="G1578" s="3">
        <v>14377.5</v>
      </c>
      <c r="H1578">
        <v>1</v>
      </c>
      <c r="I1578" s="3">
        <v>1887.9945000000007</v>
      </c>
      <c r="J1578" s="3">
        <v>1887.9945000000007</v>
      </c>
      <c r="K1578" s="2">
        <v>0.13131591027647399</v>
      </c>
      <c r="L1578" s="6">
        <v>0.13131591027647399</v>
      </c>
      <c r="M1578" t="s">
        <v>30</v>
      </c>
      <c r="N1578">
        <f>SUMIFS(Actuals!$F:$F,Actuals!$A:$A,$A1578,Actuals!$D:$D,$D1578,Actuals!$B:$B,EDATE($B1578,-12))</f>
        <v>26840</v>
      </c>
      <c r="O1578">
        <f>AVERAGE(SUMIFS(Actuals!$F:$F,Actuals!$A:$A,$A1578,Actuals!$D:$D,$D1578,Actuals!$B:$B,EOMONTH(DATE(2025,$C1578-1,1),0))/SUMIFS(Actuals!$F:$F,Actuals!$A:$A,$A1578,Actuals!$D:$D,$D1578,Actuals!$B:$B,EOMONTH(DATE(2024,$C1578-1,1),0)),
 SUMIFS(Actuals!$F:$F,Actuals!$A:$A,$A1578,Actuals!$D:$D,$D1578,Actuals!$B:$B,EOMONTH(DATE(2025,$C1578-2,1),0))/SUMIFS(Actuals!$F:$F,Actuals!$A:$A,$A1578,Actuals!$D:$D,$D1578,Actuals!$B:$B,EOMONTH(DATE(2024,$C1578-2,1),0)),
 SUMIFS(Actuals!$F:$F,Actuals!$A:$A,$A1578,Actuals!$D:$D,$D1578,Actuals!$B:$B,EOMONTH(DATE(2025,$C1578-3,1),0))/SUMIFS(Actuals!$F:$F,Actuals!$A:$A,$A1578,Actuals!$D:$D,$D1578,Actuals!$B:$B,EOMONTH(DATE(2024,$C1578-3,1),0))
)</f>
        <v>1.0746734801184754</v>
      </c>
      <c r="P1578" s="29">
        <f t="shared" si="144"/>
        <v>28844.236206379879</v>
      </c>
      <c r="Q1578" s="2">
        <f t="shared" si="145"/>
        <v>1.006206656677439</v>
      </c>
      <c r="R1578" s="29" t="str">
        <f t="shared" si="146"/>
        <v>1 train date (May-Aug)</v>
      </c>
      <c r="S1578" s="29">
        <f t="shared" si="147"/>
        <v>0.97740808992841244</v>
      </c>
      <c r="T1578" s="29">
        <f t="shared" si="148"/>
        <v>15898.025910986098</v>
      </c>
      <c r="U1578" s="2">
        <f t="shared" si="149"/>
        <v>0.10575732296895135</v>
      </c>
    </row>
    <row r="1579" spans="1:21">
      <c r="A1579">
        <v>9652</v>
      </c>
      <c r="B1579" s="1">
        <v>45900</v>
      </c>
      <c r="C1579">
        <v>8</v>
      </c>
      <c r="D1579">
        <v>9</v>
      </c>
      <c r="E1579" t="s">
        <v>7</v>
      </c>
      <c r="F1579" s="3">
        <v>16041.324999999999</v>
      </c>
      <c r="G1579" s="3">
        <v>14377.5</v>
      </c>
      <c r="H1579">
        <v>0</v>
      </c>
      <c r="I1579" s="3">
        <v>1663.8249999999989</v>
      </c>
      <c r="J1579" s="3">
        <v>1663.8249999999989</v>
      </c>
      <c r="K1579" s="2">
        <v>0.115724221874457</v>
      </c>
      <c r="L1579" s="6">
        <v>0.115724221874457</v>
      </c>
      <c r="M1579" t="s">
        <v>30</v>
      </c>
      <c r="N1579">
        <f>SUMIFS(Actuals!$F:$F,Actuals!$A:$A,$A1579,Actuals!$D:$D,$D1579,Actuals!$B:$B,EDATE($B1579,-12))</f>
        <v>26840</v>
      </c>
      <c r="O1579">
        <f>AVERAGE(SUMIFS(Actuals!$F:$F,Actuals!$A:$A,$A1579,Actuals!$D:$D,$D1579,Actuals!$B:$B,EOMONTH(DATE(2025,$C1579-1,1),0))/SUMIFS(Actuals!$F:$F,Actuals!$A:$A,$A1579,Actuals!$D:$D,$D1579,Actuals!$B:$B,EOMONTH(DATE(2024,$C1579-1,1),0)),
 SUMIFS(Actuals!$F:$F,Actuals!$A:$A,$A1579,Actuals!$D:$D,$D1579,Actuals!$B:$B,EOMONTH(DATE(2025,$C1579-2,1),0))/SUMIFS(Actuals!$F:$F,Actuals!$A:$A,$A1579,Actuals!$D:$D,$D1579,Actuals!$B:$B,EOMONTH(DATE(2024,$C1579-2,1),0)),
 SUMIFS(Actuals!$F:$F,Actuals!$A:$A,$A1579,Actuals!$D:$D,$D1579,Actuals!$B:$B,EOMONTH(DATE(2025,$C1579-3,1),0))/SUMIFS(Actuals!$F:$F,Actuals!$A:$A,$A1579,Actuals!$D:$D,$D1579,Actuals!$B:$B,EOMONTH(DATE(2024,$C1579-3,1),0))
)</f>
        <v>0.84235151487019355</v>
      </c>
      <c r="P1579" s="29">
        <f t="shared" si="144"/>
        <v>22608.714659115994</v>
      </c>
      <c r="Q1579" s="2">
        <f t="shared" si="145"/>
        <v>0.57250667077836859</v>
      </c>
      <c r="R1579" s="29" t="str">
        <f t="shared" si="146"/>
        <v>1 train date (May-Aug)</v>
      </c>
      <c r="S1579" s="29">
        <f t="shared" si="147"/>
        <v>0.97740808992841244</v>
      </c>
      <c r="T1579" s="29">
        <f t="shared" si="148"/>
        <v>15678.920828170889</v>
      </c>
      <c r="U1579" s="2">
        <f t="shared" si="149"/>
        <v>9.0517880589176758E-2</v>
      </c>
    </row>
    <row r="1580" spans="1:21">
      <c r="A1580">
        <v>9652</v>
      </c>
      <c r="B1580" s="1">
        <v>45930</v>
      </c>
      <c r="C1580">
        <v>5</v>
      </c>
      <c r="D1580">
        <v>9</v>
      </c>
      <c r="E1580" t="s">
        <v>7</v>
      </c>
      <c r="F1580" s="3">
        <v>16875</v>
      </c>
      <c r="G1580" s="3">
        <v>17125</v>
      </c>
      <c r="H1580">
        <v>4</v>
      </c>
      <c r="I1580" s="3">
        <v>-250</v>
      </c>
      <c r="J1580" s="3">
        <v>250</v>
      </c>
      <c r="K1580" s="2">
        <v>1.4598540145985399E-2</v>
      </c>
      <c r="L1580" s="6">
        <v>-1.4598540145985399E-2</v>
      </c>
      <c r="M1580" t="s">
        <v>30</v>
      </c>
      <c r="N1580">
        <f>SUMIFS(Actuals!$F:$F,Actuals!$A:$A,$A1580,Actuals!$D:$D,$D1580,Actuals!$B:$B,EDATE($B1580,-12))</f>
        <v>17382.5</v>
      </c>
      <c r="O1580">
        <f>AVERAGE(SUMIFS(Actuals!$F:$F,Actuals!$A:$A,$A1580,Actuals!$D:$D,$D1580,Actuals!$B:$B,EOMONTH(DATE(2025,$C1580-1,1),0))/SUMIFS(Actuals!$F:$F,Actuals!$A:$A,$A1580,Actuals!$D:$D,$D1580,Actuals!$B:$B,EOMONTH(DATE(2024,$C1580-1,1),0)),
 SUMIFS(Actuals!$F:$F,Actuals!$A:$A,$A1580,Actuals!$D:$D,$D1580,Actuals!$B:$B,EOMONTH(DATE(2025,$C1580-2,1),0))/SUMIFS(Actuals!$F:$F,Actuals!$A:$A,$A1580,Actuals!$D:$D,$D1580,Actuals!$B:$B,EOMONTH(DATE(2024,$C1580-2,1),0)),
 SUMIFS(Actuals!$F:$F,Actuals!$A:$A,$A1580,Actuals!$D:$D,$D1580,Actuals!$B:$B,EOMONTH(DATE(2025,$C1580-3,1),0))/SUMIFS(Actuals!$F:$F,Actuals!$A:$A,$A1580,Actuals!$D:$D,$D1580,Actuals!$B:$B,EOMONTH(DATE(2024,$C1580-3,1),0))
)</f>
        <v>1.1645296341907534</v>
      </c>
      <c r="P1580" s="29">
        <f t="shared" si="144"/>
        <v>20242.43636632077</v>
      </c>
      <c r="Q1580" s="2">
        <f t="shared" si="145"/>
        <v>0.18204007978515443</v>
      </c>
      <c r="R1580" s="29" t="str">
        <f t="shared" si="146"/>
        <v>1 train date (May-Aug)</v>
      </c>
      <c r="S1580" s="29">
        <f t="shared" si="147"/>
        <v>0.97740808992841244</v>
      </c>
      <c r="T1580" s="29">
        <f t="shared" si="148"/>
        <v>16493.76151754196</v>
      </c>
      <c r="U1580" s="2">
        <f t="shared" si="149"/>
        <v>3.6860641311418418E-2</v>
      </c>
    </row>
    <row r="1581" spans="1:21">
      <c r="A1581">
        <v>9652</v>
      </c>
      <c r="B1581" s="1">
        <v>45930</v>
      </c>
      <c r="C1581">
        <v>6</v>
      </c>
      <c r="D1581">
        <v>9</v>
      </c>
      <c r="E1581" t="s">
        <v>7</v>
      </c>
      <c r="F1581" s="3">
        <v>15968.016</v>
      </c>
      <c r="G1581" s="3">
        <v>17125</v>
      </c>
      <c r="H1581">
        <v>3</v>
      </c>
      <c r="I1581" s="3">
        <v>-1156.9840000000004</v>
      </c>
      <c r="J1581" s="3">
        <v>1156.9840000000004</v>
      </c>
      <c r="K1581" s="2">
        <v>6.7561109489051099E-2</v>
      </c>
      <c r="L1581" s="6">
        <v>-6.7561109489051099E-2</v>
      </c>
      <c r="M1581" t="s">
        <v>30</v>
      </c>
      <c r="N1581">
        <f>SUMIFS(Actuals!$F:$F,Actuals!$A:$A,$A1581,Actuals!$D:$D,$D1581,Actuals!$B:$B,EDATE($B1581,-12))</f>
        <v>17382.5</v>
      </c>
      <c r="O1581">
        <f>AVERAGE(SUMIFS(Actuals!$F:$F,Actuals!$A:$A,$A1581,Actuals!$D:$D,$D1581,Actuals!$B:$B,EOMONTH(DATE(2025,$C1581-1,1),0))/SUMIFS(Actuals!$F:$F,Actuals!$A:$A,$A1581,Actuals!$D:$D,$D1581,Actuals!$B:$B,EOMONTH(DATE(2024,$C1581-1,1),0)),
 SUMIFS(Actuals!$F:$F,Actuals!$A:$A,$A1581,Actuals!$D:$D,$D1581,Actuals!$B:$B,EOMONTH(DATE(2025,$C1581-2,1),0))/SUMIFS(Actuals!$F:$F,Actuals!$A:$A,$A1581,Actuals!$D:$D,$D1581,Actuals!$B:$B,EOMONTH(DATE(2024,$C1581-2,1),0)),
 SUMIFS(Actuals!$F:$F,Actuals!$A:$A,$A1581,Actuals!$D:$D,$D1581,Actuals!$B:$B,EOMONTH(DATE(2025,$C1581-3,1),0))/SUMIFS(Actuals!$F:$F,Actuals!$A:$A,$A1581,Actuals!$D:$D,$D1581,Actuals!$B:$B,EOMONTH(DATE(2024,$C1581-3,1),0))
)</f>
        <v>1.0130723608688623</v>
      </c>
      <c r="P1581" s="29">
        <f t="shared" si="144"/>
        <v>17609.730312803</v>
      </c>
      <c r="Q1581" s="2">
        <f t="shared" si="145"/>
        <v>2.8305419725722619E-2</v>
      </c>
      <c r="R1581" s="29" t="str">
        <f t="shared" si="146"/>
        <v>1 train date (May-Aug)</v>
      </c>
      <c r="S1581" s="29">
        <f t="shared" si="147"/>
        <v>0.97740808992841244</v>
      </c>
      <c r="T1581" s="29">
        <f t="shared" si="148"/>
        <v>15607.268018506329</v>
      </c>
      <c r="U1581" s="2">
        <f t="shared" si="149"/>
        <v>8.862668505072531E-2</v>
      </c>
    </row>
    <row r="1582" spans="1:21">
      <c r="A1582">
        <v>9652</v>
      </c>
      <c r="B1582" s="1">
        <v>45930</v>
      </c>
      <c r="C1582">
        <v>7</v>
      </c>
      <c r="D1582">
        <v>9</v>
      </c>
      <c r="E1582" t="s">
        <v>7</v>
      </c>
      <c r="F1582" s="3">
        <v>16428.149444999999</v>
      </c>
      <c r="G1582" s="3">
        <v>17125</v>
      </c>
      <c r="H1582">
        <v>2</v>
      </c>
      <c r="I1582" s="3">
        <v>-696.8505550000009</v>
      </c>
      <c r="J1582" s="3">
        <v>696.8505550000009</v>
      </c>
      <c r="K1582" s="2">
        <v>4.0692003211678901E-2</v>
      </c>
      <c r="L1582" s="6">
        <v>-4.0692003211678901E-2</v>
      </c>
      <c r="M1582" t="s">
        <v>30</v>
      </c>
      <c r="N1582">
        <f>SUMIFS(Actuals!$F:$F,Actuals!$A:$A,$A1582,Actuals!$D:$D,$D1582,Actuals!$B:$B,EDATE($B1582,-12))</f>
        <v>17382.5</v>
      </c>
      <c r="O1582">
        <f>AVERAGE(SUMIFS(Actuals!$F:$F,Actuals!$A:$A,$A1582,Actuals!$D:$D,$D1582,Actuals!$B:$B,EOMONTH(DATE(2025,$C1582-1,1),0))/SUMIFS(Actuals!$F:$F,Actuals!$A:$A,$A1582,Actuals!$D:$D,$D1582,Actuals!$B:$B,EOMONTH(DATE(2024,$C1582-1,1),0)),
 SUMIFS(Actuals!$F:$F,Actuals!$A:$A,$A1582,Actuals!$D:$D,$D1582,Actuals!$B:$B,EOMONTH(DATE(2025,$C1582-2,1),0))/SUMIFS(Actuals!$F:$F,Actuals!$A:$A,$A1582,Actuals!$D:$D,$D1582,Actuals!$B:$B,EOMONTH(DATE(2024,$C1582-2,1),0)),
 SUMIFS(Actuals!$F:$F,Actuals!$A:$A,$A1582,Actuals!$D:$D,$D1582,Actuals!$B:$B,EOMONTH(DATE(2025,$C1582-3,1),0))/SUMIFS(Actuals!$F:$F,Actuals!$A:$A,$A1582,Actuals!$D:$D,$D1582,Actuals!$B:$B,EOMONTH(DATE(2024,$C1582-3,1),0))
)</f>
        <v>1.0746734801184754</v>
      </c>
      <c r="P1582" s="29">
        <f t="shared" si="144"/>
        <v>18680.511768159398</v>
      </c>
      <c r="Q1582" s="2">
        <f t="shared" si="145"/>
        <v>9.0832803980110857E-2</v>
      </c>
      <c r="R1582" s="29" t="str">
        <f t="shared" si="146"/>
        <v>1 train date (May-Aug)</v>
      </c>
      <c r="S1582" s="29">
        <f t="shared" si="147"/>
        <v>0.97740808992841244</v>
      </c>
      <c r="T1582" s="29">
        <f t="shared" si="148"/>
        <v>16057.006170095958</v>
      </c>
      <c r="U1582" s="2">
        <f t="shared" si="149"/>
        <v>6.236460320607546E-2</v>
      </c>
    </row>
    <row r="1583" spans="1:21">
      <c r="A1583">
        <v>9652</v>
      </c>
      <c r="B1583" s="1">
        <v>45930</v>
      </c>
      <c r="C1583">
        <v>8</v>
      </c>
      <c r="D1583">
        <v>9</v>
      </c>
      <c r="E1583" t="s">
        <v>7</v>
      </c>
      <c r="F1583" s="3">
        <v>16201.738249999999</v>
      </c>
      <c r="G1583" s="3">
        <v>17125</v>
      </c>
      <c r="H1583">
        <v>1</v>
      </c>
      <c r="I1583" s="3">
        <v>-923.26175000000148</v>
      </c>
      <c r="J1583" s="3">
        <v>923.26175000000148</v>
      </c>
      <c r="K1583" s="2">
        <v>5.3913094890511E-2</v>
      </c>
      <c r="L1583" s="6">
        <v>-5.3913094890511E-2</v>
      </c>
      <c r="M1583" t="s">
        <v>30</v>
      </c>
      <c r="N1583">
        <f>SUMIFS(Actuals!$F:$F,Actuals!$A:$A,$A1583,Actuals!$D:$D,$D1583,Actuals!$B:$B,EDATE($B1583,-12))</f>
        <v>17382.5</v>
      </c>
      <c r="O1583">
        <f>AVERAGE(SUMIFS(Actuals!$F:$F,Actuals!$A:$A,$A1583,Actuals!$D:$D,$D1583,Actuals!$B:$B,EOMONTH(DATE(2025,$C1583-1,1),0))/SUMIFS(Actuals!$F:$F,Actuals!$A:$A,$A1583,Actuals!$D:$D,$D1583,Actuals!$B:$B,EOMONTH(DATE(2024,$C1583-1,1),0)),
 SUMIFS(Actuals!$F:$F,Actuals!$A:$A,$A1583,Actuals!$D:$D,$D1583,Actuals!$B:$B,EOMONTH(DATE(2025,$C1583-2,1),0))/SUMIFS(Actuals!$F:$F,Actuals!$A:$A,$A1583,Actuals!$D:$D,$D1583,Actuals!$B:$B,EOMONTH(DATE(2024,$C1583-2,1),0)),
 SUMIFS(Actuals!$F:$F,Actuals!$A:$A,$A1583,Actuals!$D:$D,$D1583,Actuals!$B:$B,EOMONTH(DATE(2025,$C1583-3,1),0))/SUMIFS(Actuals!$F:$F,Actuals!$A:$A,$A1583,Actuals!$D:$D,$D1583,Actuals!$B:$B,EOMONTH(DATE(2024,$C1583-3,1),0))
)</f>
        <v>0.84235151487019355</v>
      </c>
      <c r="P1583" s="29">
        <f t="shared" si="144"/>
        <v>14642.175207231139</v>
      </c>
      <c r="Q1583" s="2">
        <f t="shared" si="145"/>
        <v>0.14498246965073638</v>
      </c>
      <c r="R1583" s="29" t="str">
        <f t="shared" si="146"/>
        <v>1 train date (May-Aug)</v>
      </c>
      <c r="S1583" s="29">
        <f t="shared" si="147"/>
        <v>0.97740808992841244</v>
      </c>
      <c r="T1583" s="29">
        <f t="shared" si="148"/>
        <v>15835.710036452598</v>
      </c>
      <c r="U1583" s="2">
        <f t="shared" si="149"/>
        <v>7.5287005170651233E-2</v>
      </c>
    </row>
    <row r="1584" spans="1:21">
      <c r="A1584">
        <v>9652</v>
      </c>
      <c r="B1584" s="1">
        <v>45930</v>
      </c>
      <c r="C1584">
        <v>9</v>
      </c>
      <c r="D1584">
        <v>9</v>
      </c>
      <c r="E1584" t="s">
        <v>7</v>
      </c>
      <c r="F1584" s="3">
        <v>15254.535736206781</v>
      </c>
      <c r="G1584" s="3">
        <v>17125</v>
      </c>
      <c r="H1584">
        <v>0</v>
      </c>
      <c r="I1584" s="3">
        <v>-1870.4642637932193</v>
      </c>
      <c r="J1584" s="3">
        <v>1870.4642637932193</v>
      </c>
      <c r="K1584" s="2">
        <v>0.109224190586465</v>
      </c>
      <c r="L1584" s="6">
        <v>-0.109224190586465</v>
      </c>
      <c r="M1584" t="s">
        <v>30</v>
      </c>
      <c r="N1584">
        <f>SUMIFS(Actuals!$F:$F,Actuals!$A:$A,$A1584,Actuals!$D:$D,$D1584,Actuals!$B:$B,EDATE($B1584,-12))</f>
        <v>17382.5</v>
      </c>
      <c r="O1584">
        <f>AVERAGE(SUMIFS(Actuals!$F:$F,Actuals!$A:$A,$A1584,Actuals!$D:$D,$D1584,Actuals!$B:$B,EOMONTH(DATE(2025,$C1584-1,1),0))/SUMIFS(Actuals!$F:$F,Actuals!$A:$A,$A1584,Actuals!$D:$D,$D1584,Actuals!$B:$B,EOMONTH(DATE(2024,$C1584-1,1),0)),
 SUMIFS(Actuals!$F:$F,Actuals!$A:$A,$A1584,Actuals!$D:$D,$D1584,Actuals!$B:$B,EOMONTH(DATE(2025,$C1584-2,1),0))/SUMIFS(Actuals!$F:$F,Actuals!$A:$A,$A1584,Actuals!$D:$D,$D1584,Actuals!$B:$B,EOMONTH(DATE(2024,$C1584-2,1),0)),
 SUMIFS(Actuals!$F:$F,Actuals!$A:$A,$A1584,Actuals!$D:$D,$D1584,Actuals!$B:$B,EOMONTH(DATE(2025,$C1584-3,1),0))/SUMIFS(Actuals!$F:$F,Actuals!$A:$A,$A1584,Actuals!$D:$D,$D1584,Actuals!$B:$B,EOMONTH(DATE(2024,$C1584-3,1),0))
)</f>
        <v>0.72931161401160638</v>
      </c>
      <c r="P1584" s="29">
        <f t="shared" si="144"/>
        <v>12677.259130556748</v>
      </c>
      <c r="Q1584" s="2">
        <f t="shared" si="145"/>
        <v>0.25972209456602935</v>
      </c>
      <c r="R1584" s="29" t="str">
        <f t="shared" si="146"/>
        <v>2 Test data (Sep-Nov)</v>
      </c>
      <c r="S1584" s="29">
        <f t="shared" si="147"/>
        <v>0.97740808992841244</v>
      </c>
      <c r="T1584" s="29">
        <f t="shared" si="148"/>
        <v>14909.906636670579</v>
      </c>
      <c r="U1584" s="2">
        <f t="shared" si="149"/>
        <v>0.1293485175666815</v>
      </c>
    </row>
    <row r="1585" spans="1:21">
      <c r="A1585">
        <v>9652</v>
      </c>
      <c r="B1585" s="1">
        <v>45961</v>
      </c>
      <c r="C1585">
        <v>5</v>
      </c>
      <c r="D1585">
        <v>9</v>
      </c>
      <c r="E1585" t="s">
        <v>7</v>
      </c>
      <c r="F1585" s="3">
        <v>16650</v>
      </c>
      <c r="G1585" s="3">
        <v>13915</v>
      </c>
      <c r="H1585">
        <v>5</v>
      </c>
      <c r="I1585" s="3">
        <v>2735</v>
      </c>
      <c r="J1585" s="3">
        <v>2735</v>
      </c>
      <c r="K1585" s="2">
        <v>0.19655048508803399</v>
      </c>
      <c r="L1585" s="6">
        <v>0.19655048508803399</v>
      </c>
      <c r="M1585" t="s">
        <v>30</v>
      </c>
      <c r="N1585">
        <f>SUMIFS(Actuals!$F:$F,Actuals!$A:$A,$A1585,Actuals!$D:$D,$D1585,Actuals!$B:$B,EDATE($B1585,-12))</f>
        <v>14660</v>
      </c>
      <c r="O1585">
        <f>AVERAGE(SUMIFS(Actuals!$F:$F,Actuals!$A:$A,$A1585,Actuals!$D:$D,$D1585,Actuals!$B:$B,EOMONTH(DATE(2025,$C1585-1,1),0))/SUMIFS(Actuals!$F:$F,Actuals!$A:$A,$A1585,Actuals!$D:$D,$D1585,Actuals!$B:$B,EOMONTH(DATE(2024,$C1585-1,1),0)),
 SUMIFS(Actuals!$F:$F,Actuals!$A:$A,$A1585,Actuals!$D:$D,$D1585,Actuals!$B:$B,EOMONTH(DATE(2025,$C1585-2,1),0))/SUMIFS(Actuals!$F:$F,Actuals!$A:$A,$A1585,Actuals!$D:$D,$D1585,Actuals!$B:$B,EOMONTH(DATE(2024,$C1585-2,1),0)),
 SUMIFS(Actuals!$F:$F,Actuals!$A:$A,$A1585,Actuals!$D:$D,$D1585,Actuals!$B:$B,EOMONTH(DATE(2025,$C1585-3,1),0))/SUMIFS(Actuals!$F:$F,Actuals!$A:$A,$A1585,Actuals!$D:$D,$D1585,Actuals!$B:$B,EOMONTH(DATE(2024,$C1585-3,1),0))
)</f>
        <v>1.1645296341907534</v>
      </c>
      <c r="P1585" s="29">
        <f t="shared" si="144"/>
        <v>17072.004437236446</v>
      </c>
      <c r="Q1585" s="2">
        <f t="shared" si="145"/>
        <v>0.2268777892372581</v>
      </c>
      <c r="R1585" s="29" t="str">
        <f t="shared" si="146"/>
        <v>1 train date (May-Aug)</v>
      </c>
      <c r="S1585" s="29">
        <f t="shared" si="147"/>
        <v>0.97740808992841244</v>
      </c>
      <c r="T1585" s="29">
        <f t="shared" si="148"/>
        <v>16273.844697308066</v>
      </c>
      <c r="U1585" s="2">
        <f t="shared" si="149"/>
        <v>0.16951812413281109</v>
      </c>
    </row>
    <row r="1586" spans="1:21">
      <c r="A1586">
        <v>9652</v>
      </c>
      <c r="B1586" s="1">
        <v>45961</v>
      </c>
      <c r="C1586">
        <v>6</v>
      </c>
      <c r="D1586">
        <v>9</v>
      </c>
      <c r="E1586" t="s">
        <v>7</v>
      </c>
      <c r="F1586" s="3">
        <v>15952.047984000001</v>
      </c>
      <c r="G1586" s="3">
        <v>13915</v>
      </c>
      <c r="H1586">
        <v>4</v>
      </c>
      <c r="I1586" s="3">
        <v>2037.0479840000007</v>
      </c>
      <c r="J1586" s="3">
        <v>2037.0479840000007</v>
      </c>
      <c r="K1586" s="2">
        <v>0.14639223744161001</v>
      </c>
      <c r="L1586" s="6">
        <v>0.14639223744161001</v>
      </c>
      <c r="M1586" t="s">
        <v>30</v>
      </c>
      <c r="N1586">
        <f>SUMIFS(Actuals!$F:$F,Actuals!$A:$A,$A1586,Actuals!$D:$D,$D1586,Actuals!$B:$B,EDATE($B1586,-12))</f>
        <v>14660</v>
      </c>
      <c r="O1586">
        <f>AVERAGE(SUMIFS(Actuals!$F:$F,Actuals!$A:$A,$A1586,Actuals!$D:$D,$D1586,Actuals!$B:$B,EOMONTH(DATE(2025,$C1586-1,1),0))/SUMIFS(Actuals!$F:$F,Actuals!$A:$A,$A1586,Actuals!$D:$D,$D1586,Actuals!$B:$B,EOMONTH(DATE(2024,$C1586-1,1),0)),
 SUMIFS(Actuals!$F:$F,Actuals!$A:$A,$A1586,Actuals!$D:$D,$D1586,Actuals!$B:$B,EOMONTH(DATE(2025,$C1586-2,1),0))/SUMIFS(Actuals!$F:$F,Actuals!$A:$A,$A1586,Actuals!$D:$D,$D1586,Actuals!$B:$B,EOMONTH(DATE(2024,$C1586-2,1),0)),
 SUMIFS(Actuals!$F:$F,Actuals!$A:$A,$A1586,Actuals!$D:$D,$D1586,Actuals!$B:$B,EOMONTH(DATE(2025,$C1586-3,1),0))/SUMIFS(Actuals!$F:$F,Actuals!$A:$A,$A1586,Actuals!$D:$D,$D1586,Actuals!$B:$B,EOMONTH(DATE(2024,$C1586-3,1),0))
)</f>
        <v>1.0130723608688623</v>
      </c>
      <c r="P1586" s="29">
        <f t="shared" si="144"/>
        <v>14851.640810337522</v>
      </c>
      <c r="Q1586" s="2">
        <f t="shared" si="145"/>
        <v>6.731159255030697E-2</v>
      </c>
      <c r="R1586" s="29" t="str">
        <f t="shared" si="146"/>
        <v>1 train date (May-Aug)</v>
      </c>
      <c r="S1586" s="29">
        <f t="shared" si="147"/>
        <v>0.97740808992841244</v>
      </c>
      <c r="T1586" s="29">
        <f t="shared" si="148"/>
        <v>15591.660750487823</v>
      </c>
      <c r="U1586" s="2">
        <f t="shared" si="149"/>
        <v>0.12049304710656292</v>
      </c>
    </row>
    <row r="1587" spans="1:21">
      <c r="A1587">
        <v>9652</v>
      </c>
      <c r="B1587" s="1">
        <v>45961</v>
      </c>
      <c r="C1587">
        <v>7</v>
      </c>
      <c r="D1587">
        <v>9</v>
      </c>
      <c r="E1587" t="s">
        <v>7</v>
      </c>
      <c r="F1587" s="3">
        <v>16592.430939449998</v>
      </c>
      <c r="G1587" s="3">
        <v>13915</v>
      </c>
      <c r="H1587">
        <v>3</v>
      </c>
      <c r="I1587" s="3">
        <v>2677.4309394499978</v>
      </c>
      <c r="J1587" s="3">
        <v>2677.4309394499978</v>
      </c>
      <c r="K1587" s="2">
        <v>0.19241329065397</v>
      </c>
      <c r="L1587" s="6">
        <v>0.19241329065397</v>
      </c>
      <c r="M1587" t="s">
        <v>30</v>
      </c>
      <c r="N1587">
        <f>SUMIFS(Actuals!$F:$F,Actuals!$A:$A,$A1587,Actuals!$D:$D,$D1587,Actuals!$B:$B,EDATE($B1587,-12))</f>
        <v>14660</v>
      </c>
      <c r="O1587">
        <f>AVERAGE(SUMIFS(Actuals!$F:$F,Actuals!$A:$A,$A1587,Actuals!$D:$D,$D1587,Actuals!$B:$B,EOMONTH(DATE(2025,$C1587-1,1),0))/SUMIFS(Actuals!$F:$F,Actuals!$A:$A,$A1587,Actuals!$D:$D,$D1587,Actuals!$B:$B,EOMONTH(DATE(2024,$C1587-1,1),0)),
 SUMIFS(Actuals!$F:$F,Actuals!$A:$A,$A1587,Actuals!$D:$D,$D1587,Actuals!$B:$B,EOMONTH(DATE(2025,$C1587-2,1),0))/SUMIFS(Actuals!$F:$F,Actuals!$A:$A,$A1587,Actuals!$D:$D,$D1587,Actuals!$B:$B,EOMONTH(DATE(2024,$C1587-2,1),0)),
 SUMIFS(Actuals!$F:$F,Actuals!$A:$A,$A1587,Actuals!$D:$D,$D1587,Actuals!$B:$B,EOMONTH(DATE(2025,$C1587-3,1),0))/SUMIFS(Actuals!$F:$F,Actuals!$A:$A,$A1587,Actuals!$D:$D,$D1587,Actuals!$B:$B,EOMONTH(DATE(2024,$C1587-3,1),0))
)</f>
        <v>1.0746734801184754</v>
      </c>
      <c r="P1587" s="29">
        <f t="shared" si="144"/>
        <v>15754.71321853685</v>
      </c>
      <c r="Q1587" s="2">
        <f t="shared" si="145"/>
        <v>0.13221079543922745</v>
      </c>
      <c r="R1587" s="29" t="str">
        <f t="shared" si="146"/>
        <v>1 train date (May-Aug)</v>
      </c>
      <c r="S1587" s="29">
        <f t="shared" si="147"/>
        <v>0.97740808992841244</v>
      </c>
      <c r="T1587" s="29">
        <f t="shared" si="148"/>
        <v>16217.576231796917</v>
      </c>
      <c r="U1587" s="2">
        <f t="shared" si="149"/>
        <v>0.16547439682335011</v>
      </c>
    </row>
    <row r="1588" spans="1:21">
      <c r="A1588">
        <v>9652</v>
      </c>
      <c r="B1588" s="1">
        <v>45961</v>
      </c>
      <c r="C1588">
        <v>8</v>
      </c>
      <c r="D1588">
        <v>9</v>
      </c>
      <c r="E1588" t="s">
        <v>7</v>
      </c>
      <c r="F1588" s="3">
        <v>16363.755632499999</v>
      </c>
      <c r="G1588" s="3">
        <v>13915</v>
      </c>
      <c r="H1588">
        <v>2</v>
      </c>
      <c r="I1588" s="3">
        <v>2448.7556324999987</v>
      </c>
      <c r="J1588" s="3">
        <v>2448.7556324999987</v>
      </c>
      <c r="K1588" s="2">
        <v>0.175979563959756</v>
      </c>
      <c r="L1588" s="6">
        <v>0.175979563959756</v>
      </c>
      <c r="M1588" t="s">
        <v>30</v>
      </c>
      <c r="N1588">
        <f>SUMIFS(Actuals!$F:$F,Actuals!$A:$A,$A1588,Actuals!$D:$D,$D1588,Actuals!$B:$B,EDATE($B1588,-12))</f>
        <v>14660</v>
      </c>
      <c r="O1588">
        <f>AVERAGE(SUMIFS(Actuals!$F:$F,Actuals!$A:$A,$A1588,Actuals!$D:$D,$D1588,Actuals!$B:$B,EOMONTH(DATE(2025,$C1588-1,1),0))/SUMIFS(Actuals!$F:$F,Actuals!$A:$A,$A1588,Actuals!$D:$D,$D1588,Actuals!$B:$B,EOMONTH(DATE(2024,$C1588-1,1),0)),
 SUMIFS(Actuals!$F:$F,Actuals!$A:$A,$A1588,Actuals!$D:$D,$D1588,Actuals!$B:$B,EOMONTH(DATE(2025,$C1588-2,1),0))/SUMIFS(Actuals!$F:$F,Actuals!$A:$A,$A1588,Actuals!$D:$D,$D1588,Actuals!$B:$B,EOMONTH(DATE(2024,$C1588-2,1),0)),
 SUMIFS(Actuals!$F:$F,Actuals!$A:$A,$A1588,Actuals!$D:$D,$D1588,Actuals!$B:$B,EOMONTH(DATE(2025,$C1588-3,1),0))/SUMIFS(Actuals!$F:$F,Actuals!$A:$A,$A1588,Actuals!$D:$D,$D1588,Actuals!$B:$B,EOMONTH(DATE(2024,$C1588-3,1),0))
)</f>
        <v>0.84235151487019355</v>
      </c>
      <c r="P1588" s="29">
        <f t="shared" si="144"/>
        <v>12348.873207997038</v>
      </c>
      <c r="Q1588" s="2">
        <f t="shared" si="145"/>
        <v>0.11254953589672743</v>
      </c>
      <c r="R1588" s="29" t="str">
        <f t="shared" si="146"/>
        <v>1 train date (May-Aug)</v>
      </c>
      <c r="S1588" s="29">
        <f t="shared" si="147"/>
        <v>0.97740808992841244</v>
      </c>
      <c r="T1588" s="29">
        <f t="shared" si="148"/>
        <v>15994.067136817124</v>
      </c>
      <c r="U1588" s="2">
        <f t="shared" si="149"/>
        <v>0.149411939404752</v>
      </c>
    </row>
    <row r="1589" spans="1:21">
      <c r="A1589">
        <v>9652</v>
      </c>
      <c r="B1589" s="1">
        <v>45961</v>
      </c>
      <c r="C1589">
        <v>9</v>
      </c>
      <c r="D1589">
        <v>9</v>
      </c>
      <c r="E1589" t="s">
        <v>7</v>
      </c>
      <c r="F1589" s="3">
        <v>15523.373854827341</v>
      </c>
      <c r="G1589" s="3">
        <v>13915</v>
      </c>
      <c r="H1589">
        <v>1</v>
      </c>
      <c r="I1589" s="3">
        <v>1608.3738548273413</v>
      </c>
      <c r="J1589" s="3">
        <v>1608.3738548273413</v>
      </c>
      <c r="K1589" s="2">
        <v>0.115585616588382</v>
      </c>
      <c r="L1589" s="6">
        <v>0.115585616588382</v>
      </c>
      <c r="M1589" t="s">
        <v>30</v>
      </c>
      <c r="N1589">
        <f>SUMIFS(Actuals!$F:$F,Actuals!$A:$A,$A1589,Actuals!$D:$D,$D1589,Actuals!$B:$B,EDATE($B1589,-12))</f>
        <v>14660</v>
      </c>
      <c r="O1589">
        <f>AVERAGE(SUMIFS(Actuals!$F:$F,Actuals!$A:$A,$A1589,Actuals!$D:$D,$D1589,Actuals!$B:$B,EOMONTH(DATE(2025,$C1589-1,1),0))/SUMIFS(Actuals!$F:$F,Actuals!$A:$A,$A1589,Actuals!$D:$D,$D1589,Actuals!$B:$B,EOMONTH(DATE(2024,$C1589-1,1),0)),
 SUMIFS(Actuals!$F:$F,Actuals!$A:$A,$A1589,Actuals!$D:$D,$D1589,Actuals!$B:$B,EOMONTH(DATE(2025,$C1589-2,1),0))/SUMIFS(Actuals!$F:$F,Actuals!$A:$A,$A1589,Actuals!$D:$D,$D1589,Actuals!$B:$B,EOMONTH(DATE(2024,$C1589-2,1),0)),
 SUMIFS(Actuals!$F:$F,Actuals!$A:$A,$A1589,Actuals!$D:$D,$D1589,Actuals!$B:$B,EOMONTH(DATE(2025,$C1589-3,1),0))/SUMIFS(Actuals!$F:$F,Actuals!$A:$A,$A1589,Actuals!$D:$D,$D1589,Actuals!$B:$B,EOMONTH(DATE(2024,$C1589-3,1),0))
)</f>
        <v>0.72931161401160638</v>
      </c>
      <c r="P1589" s="29">
        <f t="shared" si="144"/>
        <v>10691.708261410149</v>
      </c>
      <c r="Q1589" s="2">
        <f t="shared" si="145"/>
        <v>0.23164151912251893</v>
      </c>
      <c r="R1589" s="29" t="str">
        <f t="shared" si="146"/>
        <v>2 Test data (Sep-Nov)</v>
      </c>
      <c r="S1589" s="29">
        <f t="shared" si="147"/>
        <v>0.97740808992841244</v>
      </c>
      <c r="T1589" s="29">
        <f t="shared" si="148"/>
        <v>15172.671188691449</v>
      </c>
      <c r="U1589" s="2">
        <f t="shared" si="149"/>
        <v>9.0382406661261155E-2</v>
      </c>
    </row>
    <row r="1590" spans="1:21">
      <c r="A1590">
        <v>9652</v>
      </c>
      <c r="B1590" s="1">
        <v>45961</v>
      </c>
      <c r="C1590">
        <v>10</v>
      </c>
      <c r="D1590">
        <v>9</v>
      </c>
      <c r="E1590" t="s">
        <v>7</v>
      </c>
      <c r="F1590" s="3">
        <v>15523.373854827341</v>
      </c>
      <c r="G1590" s="3">
        <v>13915</v>
      </c>
      <c r="H1590">
        <v>0</v>
      </c>
      <c r="I1590" s="3">
        <v>1608.3738548273413</v>
      </c>
      <c r="J1590" s="3">
        <v>1608.3738548273413</v>
      </c>
      <c r="K1590" s="2">
        <v>0.115585616588382</v>
      </c>
      <c r="L1590" s="6">
        <v>0.115585616588382</v>
      </c>
      <c r="M1590" t="s">
        <v>30</v>
      </c>
      <c r="N1590">
        <f>SUMIFS(Actuals!$F:$F,Actuals!$A:$A,$A1590,Actuals!$D:$D,$D1590,Actuals!$B:$B,EDATE($B1590,-12))</f>
        <v>14660</v>
      </c>
      <c r="O1590">
        <f>AVERAGE(SUMIFS(Actuals!$F:$F,Actuals!$A:$A,$A1590,Actuals!$D:$D,$D1590,Actuals!$B:$B,EOMONTH(DATE(2025,$C1590-1,1),0))/SUMIFS(Actuals!$F:$F,Actuals!$A:$A,$A1590,Actuals!$D:$D,$D1590,Actuals!$B:$B,EOMONTH(DATE(2024,$C1590-1,1),0)),
 SUMIFS(Actuals!$F:$F,Actuals!$A:$A,$A1590,Actuals!$D:$D,$D1590,Actuals!$B:$B,EOMONTH(DATE(2025,$C1590-2,1),0))/SUMIFS(Actuals!$F:$F,Actuals!$A:$A,$A1590,Actuals!$D:$D,$D1590,Actuals!$B:$B,EOMONTH(DATE(2024,$C1590-2,1),0)),
 SUMIFS(Actuals!$F:$F,Actuals!$A:$A,$A1590,Actuals!$D:$D,$D1590,Actuals!$B:$B,EOMONTH(DATE(2025,$C1590-3,1),0))/SUMIFS(Actuals!$F:$F,Actuals!$A:$A,$A1590,Actuals!$D:$D,$D1590,Actuals!$B:$B,EOMONTH(DATE(2024,$C1590-3,1),0))
)</f>
        <v>0.7470245816398724</v>
      </c>
      <c r="P1590" s="29">
        <f t="shared" si="144"/>
        <v>10951.380366840529</v>
      </c>
      <c r="Q1590" s="2">
        <f t="shared" si="145"/>
        <v>0.21298021079119447</v>
      </c>
      <c r="R1590" s="29" t="str">
        <f t="shared" si="146"/>
        <v>2 Test data (Sep-Nov)</v>
      </c>
      <c r="S1590" s="29">
        <f t="shared" si="147"/>
        <v>0.97740808992841244</v>
      </c>
      <c r="T1590" s="29">
        <f t="shared" si="148"/>
        <v>15172.671188691449</v>
      </c>
      <c r="U1590" s="2">
        <f t="shared" si="149"/>
        <v>9.0382406661261155E-2</v>
      </c>
    </row>
    <row r="1591" spans="1:21">
      <c r="A1591">
        <v>9652</v>
      </c>
      <c r="B1591" s="1">
        <v>45991</v>
      </c>
      <c r="C1591">
        <v>5</v>
      </c>
      <c r="D1591">
        <v>9</v>
      </c>
      <c r="E1591" t="s">
        <v>7</v>
      </c>
      <c r="F1591" s="3">
        <v>16000</v>
      </c>
      <c r="G1591" s="3">
        <v>16095</v>
      </c>
      <c r="H1591">
        <v>6</v>
      </c>
      <c r="I1591" s="3">
        <v>-95</v>
      </c>
      <c r="J1591" s="3">
        <v>95</v>
      </c>
      <c r="K1591" s="2">
        <v>5.9024541783162503E-3</v>
      </c>
      <c r="L1591" s="6">
        <v>-5.9024541783162503E-3</v>
      </c>
      <c r="M1591" t="s">
        <v>30</v>
      </c>
      <c r="N1591">
        <f>SUMIFS(Actuals!$F:$F,Actuals!$A:$A,$A1591,Actuals!$D:$D,$D1591,Actuals!$B:$B,EDATE($B1591,-12))</f>
        <v>19095</v>
      </c>
      <c r="O1591">
        <f>AVERAGE(SUMIFS(Actuals!$F:$F,Actuals!$A:$A,$A1591,Actuals!$D:$D,$D1591,Actuals!$B:$B,EOMONTH(DATE(2025,$C1591-1,1),0))/SUMIFS(Actuals!$F:$F,Actuals!$A:$A,$A1591,Actuals!$D:$D,$D1591,Actuals!$B:$B,EOMONTH(DATE(2024,$C1591-1,1),0)),
 SUMIFS(Actuals!$F:$F,Actuals!$A:$A,$A1591,Actuals!$D:$D,$D1591,Actuals!$B:$B,EOMONTH(DATE(2025,$C1591-2,1),0))/SUMIFS(Actuals!$F:$F,Actuals!$A:$A,$A1591,Actuals!$D:$D,$D1591,Actuals!$B:$B,EOMONTH(DATE(2024,$C1591-2,1),0)),
 SUMIFS(Actuals!$F:$F,Actuals!$A:$A,$A1591,Actuals!$D:$D,$D1591,Actuals!$B:$B,EOMONTH(DATE(2025,$C1591-3,1),0))/SUMIFS(Actuals!$F:$F,Actuals!$A:$A,$A1591,Actuals!$D:$D,$D1591,Actuals!$B:$B,EOMONTH(DATE(2024,$C1591-3,1),0))
)</f>
        <v>1.1645296341907534</v>
      </c>
      <c r="P1591" s="29">
        <f t="shared" si="144"/>
        <v>22236.693364872437</v>
      </c>
      <c r="Q1591" s="2">
        <f t="shared" si="145"/>
        <v>0.38159014382556306</v>
      </c>
      <c r="R1591" s="29" t="str">
        <f t="shared" si="146"/>
        <v>1 train date (May-Aug)</v>
      </c>
      <c r="S1591" s="29">
        <f t="shared" si="147"/>
        <v>0.97740808992841244</v>
      </c>
      <c r="T1591" s="29">
        <f t="shared" si="148"/>
        <v>15638.529438854599</v>
      </c>
      <c r="U1591" s="2">
        <f t="shared" si="149"/>
        <v>2.8361016535905625E-2</v>
      </c>
    </row>
    <row r="1592" spans="1:21">
      <c r="A1592">
        <v>9652</v>
      </c>
      <c r="B1592" s="1">
        <v>45991</v>
      </c>
      <c r="C1592">
        <v>6</v>
      </c>
      <c r="D1592">
        <v>9</v>
      </c>
      <c r="E1592" t="s">
        <v>7</v>
      </c>
      <c r="F1592" s="3">
        <v>15936.095936016001</v>
      </c>
      <c r="G1592" s="3">
        <v>16095</v>
      </c>
      <c r="H1592">
        <v>5</v>
      </c>
      <c r="I1592" s="3">
        <v>-158.90406398399864</v>
      </c>
      <c r="J1592" s="3">
        <v>158.90406398399864</v>
      </c>
      <c r="K1592" s="2">
        <v>9.87288375172405E-3</v>
      </c>
      <c r="L1592" s="6">
        <v>-9.87288375172405E-3</v>
      </c>
      <c r="M1592" t="s">
        <v>30</v>
      </c>
      <c r="N1592">
        <f>SUMIFS(Actuals!$F:$F,Actuals!$A:$A,$A1592,Actuals!$D:$D,$D1592,Actuals!$B:$B,EDATE($B1592,-12))</f>
        <v>19095</v>
      </c>
      <c r="O1592">
        <f>AVERAGE(SUMIFS(Actuals!$F:$F,Actuals!$A:$A,$A1592,Actuals!$D:$D,$D1592,Actuals!$B:$B,EOMONTH(DATE(2025,$C1592-1,1),0))/SUMIFS(Actuals!$F:$F,Actuals!$A:$A,$A1592,Actuals!$D:$D,$D1592,Actuals!$B:$B,EOMONTH(DATE(2024,$C1592-1,1),0)),
 SUMIFS(Actuals!$F:$F,Actuals!$A:$A,$A1592,Actuals!$D:$D,$D1592,Actuals!$B:$B,EOMONTH(DATE(2025,$C1592-2,1),0))/SUMIFS(Actuals!$F:$F,Actuals!$A:$A,$A1592,Actuals!$D:$D,$D1592,Actuals!$B:$B,EOMONTH(DATE(2024,$C1592-2,1),0)),
 SUMIFS(Actuals!$F:$F,Actuals!$A:$A,$A1592,Actuals!$D:$D,$D1592,Actuals!$B:$B,EOMONTH(DATE(2025,$C1592-3,1),0))/SUMIFS(Actuals!$F:$F,Actuals!$A:$A,$A1592,Actuals!$D:$D,$D1592,Actuals!$B:$B,EOMONTH(DATE(2024,$C1592-3,1),0))
)</f>
        <v>1.0130723608688623</v>
      </c>
      <c r="P1592" s="29">
        <f t="shared" si="144"/>
        <v>19344.616730790927</v>
      </c>
      <c r="Q1592" s="2">
        <f t="shared" si="145"/>
        <v>0.20190225105877149</v>
      </c>
      <c r="R1592" s="29" t="str">
        <f t="shared" si="146"/>
        <v>1 train date (May-Aug)</v>
      </c>
      <c r="S1592" s="29">
        <f t="shared" si="147"/>
        <v>0.97740808992841244</v>
      </c>
      <c r="T1592" s="29">
        <f t="shared" si="148"/>
        <v>15576.069089737335</v>
      </c>
      <c r="U1592" s="2">
        <f t="shared" si="149"/>
        <v>3.2241746521445472E-2</v>
      </c>
    </row>
    <row r="1593" spans="1:21">
      <c r="A1593">
        <v>9652</v>
      </c>
      <c r="B1593" s="1">
        <v>45991</v>
      </c>
      <c r="C1593">
        <v>7</v>
      </c>
      <c r="D1593">
        <v>9</v>
      </c>
      <c r="E1593" t="s">
        <v>7</v>
      </c>
      <c r="F1593" s="3">
        <v>16758.355248844498</v>
      </c>
      <c r="G1593" s="3">
        <v>16095</v>
      </c>
      <c r="H1593">
        <v>4</v>
      </c>
      <c r="I1593" s="3">
        <v>663.35524884449842</v>
      </c>
      <c r="J1593" s="3">
        <v>663.35524884449842</v>
      </c>
      <c r="K1593" s="2">
        <v>4.1214989055265501E-2</v>
      </c>
      <c r="L1593" s="6">
        <v>4.1214989055265501E-2</v>
      </c>
      <c r="M1593" t="s">
        <v>30</v>
      </c>
      <c r="N1593">
        <f>SUMIFS(Actuals!$F:$F,Actuals!$A:$A,$A1593,Actuals!$D:$D,$D1593,Actuals!$B:$B,EDATE($B1593,-12))</f>
        <v>19095</v>
      </c>
      <c r="O1593">
        <f>AVERAGE(SUMIFS(Actuals!$F:$F,Actuals!$A:$A,$A1593,Actuals!$D:$D,$D1593,Actuals!$B:$B,EOMONTH(DATE(2025,$C1593-1,1),0))/SUMIFS(Actuals!$F:$F,Actuals!$A:$A,$A1593,Actuals!$D:$D,$D1593,Actuals!$B:$B,EOMONTH(DATE(2024,$C1593-1,1),0)),
 SUMIFS(Actuals!$F:$F,Actuals!$A:$A,$A1593,Actuals!$D:$D,$D1593,Actuals!$B:$B,EOMONTH(DATE(2025,$C1593-2,1),0))/SUMIFS(Actuals!$F:$F,Actuals!$A:$A,$A1593,Actuals!$D:$D,$D1593,Actuals!$B:$B,EOMONTH(DATE(2024,$C1593-2,1),0)),
 SUMIFS(Actuals!$F:$F,Actuals!$A:$A,$A1593,Actuals!$D:$D,$D1593,Actuals!$B:$B,EOMONTH(DATE(2025,$C1593-3,1),0))/SUMIFS(Actuals!$F:$F,Actuals!$A:$A,$A1593,Actuals!$D:$D,$D1593,Actuals!$B:$B,EOMONTH(DATE(2024,$C1593-3,1),0))
)</f>
        <v>1.0746734801184754</v>
      </c>
      <c r="P1593" s="29">
        <f t="shared" si="144"/>
        <v>20520.890102862289</v>
      </c>
      <c r="Q1593" s="2">
        <f t="shared" si="145"/>
        <v>0.27498540558324258</v>
      </c>
      <c r="R1593" s="29" t="str">
        <f t="shared" si="146"/>
        <v>1 train date (May-Aug)</v>
      </c>
      <c r="S1593" s="29">
        <f t="shared" si="147"/>
        <v>0.97740808992841244</v>
      </c>
      <c r="T1593" s="29">
        <f t="shared" si="148"/>
        <v>16379.751994114886</v>
      </c>
      <c r="U1593" s="2">
        <f t="shared" si="149"/>
        <v>1.7691953657339905E-2</v>
      </c>
    </row>
    <row r="1594" spans="1:21">
      <c r="A1594">
        <v>9652</v>
      </c>
      <c r="B1594" s="1">
        <v>45991</v>
      </c>
      <c r="C1594">
        <v>8</v>
      </c>
      <c r="D1594">
        <v>9</v>
      </c>
      <c r="E1594" t="s">
        <v>7</v>
      </c>
      <c r="F1594" s="3">
        <v>16527.393188825001</v>
      </c>
      <c r="G1594" s="3">
        <v>16095</v>
      </c>
      <c r="H1594">
        <v>3</v>
      </c>
      <c r="I1594" s="3">
        <v>432.39318882500083</v>
      </c>
      <c r="J1594" s="3">
        <v>432.39318882500083</v>
      </c>
      <c r="K1594" s="2">
        <v>2.6865062990059099E-2</v>
      </c>
      <c r="L1594" s="6">
        <v>2.6865062990059099E-2</v>
      </c>
      <c r="M1594" t="s">
        <v>30</v>
      </c>
      <c r="N1594">
        <f>SUMIFS(Actuals!$F:$F,Actuals!$A:$A,$A1594,Actuals!$D:$D,$D1594,Actuals!$B:$B,EDATE($B1594,-12))</f>
        <v>19095</v>
      </c>
      <c r="O1594">
        <f>AVERAGE(SUMIFS(Actuals!$F:$F,Actuals!$A:$A,$A1594,Actuals!$D:$D,$D1594,Actuals!$B:$B,EOMONTH(DATE(2025,$C1594-1,1),0))/SUMIFS(Actuals!$F:$F,Actuals!$A:$A,$A1594,Actuals!$D:$D,$D1594,Actuals!$B:$B,EOMONTH(DATE(2024,$C1594-1,1),0)),
 SUMIFS(Actuals!$F:$F,Actuals!$A:$A,$A1594,Actuals!$D:$D,$D1594,Actuals!$B:$B,EOMONTH(DATE(2025,$C1594-2,1),0))/SUMIFS(Actuals!$F:$F,Actuals!$A:$A,$A1594,Actuals!$D:$D,$D1594,Actuals!$B:$B,EOMONTH(DATE(2024,$C1594-2,1),0)),
 SUMIFS(Actuals!$F:$F,Actuals!$A:$A,$A1594,Actuals!$D:$D,$D1594,Actuals!$B:$B,EOMONTH(DATE(2025,$C1594-3,1),0))/SUMIFS(Actuals!$F:$F,Actuals!$A:$A,$A1594,Actuals!$D:$D,$D1594,Actuals!$B:$B,EOMONTH(DATE(2024,$C1594-3,1),0))
)</f>
        <v>0.84235151487019355</v>
      </c>
      <c r="P1594" s="29">
        <f t="shared" si="144"/>
        <v>16084.702176446346</v>
      </c>
      <c r="Q1594" s="2">
        <f t="shared" si="145"/>
        <v>6.3981507012450263E-4</v>
      </c>
      <c r="R1594" s="29" t="str">
        <f t="shared" si="146"/>
        <v>1 train date (May-Aug)</v>
      </c>
      <c r="S1594" s="29">
        <f t="shared" si="147"/>
        <v>0.97740808992841244</v>
      </c>
      <c r="T1594" s="29">
        <f t="shared" si="148"/>
        <v>16154.007808185297</v>
      </c>
      <c r="U1594" s="2">
        <f t="shared" si="149"/>
        <v>3.6662198313325324E-3</v>
      </c>
    </row>
    <row r="1595" spans="1:21">
      <c r="A1595">
        <v>9652</v>
      </c>
      <c r="B1595" s="1">
        <v>45991</v>
      </c>
      <c r="C1595">
        <v>9</v>
      </c>
      <c r="D1595">
        <v>9</v>
      </c>
      <c r="E1595" t="s">
        <v>7</v>
      </c>
      <c r="F1595" s="3">
        <v>15775.409591034124</v>
      </c>
      <c r="G1595" s="3">
        <v>16095</v>
      </c>
      <c r="H1595">
        <v>2</v>
      </c>
      <c r="I1595" s="3">
        <v>-319.59040896587612</v>
      </c>
      <c r="J1595" s="3">
        <v>319.59040896587612</v>
      </c>
      <c r="K1595" s="2">
        <v>1.9856502576320399E-2</v>
      </c>
      <c r="L1595" s="6">
        <v>-1.9856502576320399E-2</v>
      </c>
      <c r="M1595" t="s">
        <v>30</v>
      </c>
      <c r="N1595">
        <f>SUMIFS(Actuals!$F:$F,Actuals!$A:$A,$A1595,Actuals!$D:$D,$D1595,Actuals!$B:$B,EDATE($B1595,-12))</f>
        <v>19095</v>
      </c>
      <c r="O1595">
        <f>AVERAGE(SUMIFS(Actuals!$F:$F,Actuals!$A:$A,$A1595,Actuals!$D:$D,$D1595,Actuals!$B:$B,EOMONTH(DATE(2025,$C1595-1,1),0))/SUMIFS(Actuals!$F:$F,Actuals!$A:$A,$A1595,Actuals!$D:$D,$D1595,Actuals!$B:$B,EOMONTH(DATE(2024,$C1595-1,1),0)),
 SUMIFS(Actuals!$F:$F,Actuals!$A:$A,$A1595,Actuals!$D:$D,$D1595,Actuals!$B:$B,EOMONTH(DATE(2025,$C1595-2,1),0))/SUMIFS(Actuals!$F:$F,Actuals!$A:$A,$A1595,Actuals!$D:$D,$D1595,Actuals!$B:$B,EOMONTH(DATE(2024,$C1595-2,1),0)),
 SUMIFS(Actuals!$F:$F,Actuals!$A:$A,$A1595,Actuals!$D:$D,$D1595,Actuals!$B:$B,EOMONTH(DATE(2025,$C1595-3,1),0))/SUMIFS(Actuals!$F:$F,Actuals!$A:$A,$A1595,Actuals!$D:$D,$D1595,Actuals!$B:$B,EOMONTH(DATE(2024,$C1595-3,1),0))
)</f>
        <v>0.72931161401160638</v>
      </c>
      <c r="P1595" s="29">
        <f t="shared" si="144"/>
        <v>13926.205269551623</v>
      </c>
      <c r="Q1595" s="2">
        <f t="shared" si="145"/>
        <v>0.13474959493310823</v>
      </c>
      <c r="R1595" s="29" t="str">
        <f t="shared" si="146"/>
        <v>2 Test data (Sep-Nov)</v>
      </c>
      <c r="S1595" s="29">
        <f t="shared" si="147"/>
        <v>0.97740808992841244</v>
      </c>
      <c r="T1595" s="29">
        <f t="shared" si="148"/>
        <v>15419.012956211021</v>
      </c>
      <c r="U1595" s="2">
        <f t="shared" si="149"/>
        <v>4.1999816327367413E-2</v>
      </c>
    </row>
    <row r="1596" spans="1:21">
      <c r="A1596">
        <v>9652</v>
      </c>
      <c r="B1596" s="1">
        <v>45991</v>
      </c>
      <c r="C1596">
        <v>10</v>
      </c>
      <c r="D1596">
        <v>9</v>
      </c>
      <c r="E1596" t="s">
        <v>7</v>
      </c>
      <c r="F1596" s="3">
        <v>15775.409591034124</v>
      </c>
      <c r="G1596" s="3">
        <v>16095</v>
      </c>
      <c r="H1596">
        <v>1</v>
      </c>
      <c r="I1596" s="3">
        <v>-319.59040896587612</v>
      </c>
      <c r="J1596" s="3">
        <v>319.59040896587612</v>
      </c>
      <c r="K1596" s="2">
        <v>1.9856502576320399E-2</v>
      </c>
      <c r="L1596" s="6">
        <v>-1.9856502576320399E-2</v>
      </c>
      <c r="M1596" t="s">
        <v>30</v>
      </c>
      <c r="N1596">
        <f>SUMIFS(Actuals!$F:$F,Actuals!$A:$A,$A1596,Actuals!$D:$D,$D1596,Actuals!$B:$B,EDATE($B1596,-12))</f>
        <v>19095</v>
      </c>
      <c r="O1596">
        <f>AVERAGE(SUMIFS(Actuals!$F:$F,Actuals!$A:$A,$A1596,Actuals!$D:$D,$D1596,Actuals!$B:$B,EOMONTH(DATE(2025,$C1596-1,1),0))/SUMIFS(Actuals!$F:$F,Actuals!$A:$A,$A1596,Actuals!$D:$D,$D1596,Actuals!$B:$B,EOMONTH(DATE(2024,$C1596-1,1),0)),
 SUMIFS(Actuals!$F:$F,Actuals!$A:$A,$A1596,Actuals!$D:$D,$D1596,Actuals!$B:$B,EOMONTH(DATE(2025,$C1596-2,1),0))/SUMIFS(Actuals!$F:$F,Actuals!$A:$A,$A1596,Actuals!$D:$D,$D1596,Actuals!$B:$B,EOMONTH(DATE(2024,$C1596-2,1),0)),
 SUMIFS(Actuals!$F:$F,Actuals!$A:$A,$A1596,Actuals!$D:$D,$D1596,Actuals!$B:$B,EOMONTH(DATE(2025,$C1596-3,1),0))/SUMIFS(Actuals!$F:$F,Actuals!$A:$A,$A1596,Actuals!$D:$D,$D1596,Actuals!$B:$B,EOMONTH(DATE(2024,$C1596-3,1),0))
)</f>
        <v>0.7470245816398724</v>
      </c>
      <c r="P1596" s="29">
        <f t="shared" si="144"/>
        <v>14264.434386413364</v>
      </c>
      <c r="Q1596" s="2">
        <f t="shared" si="145"/>
        <v>0.11373504899575244</v>
      </c>
      <c r="R1596" s="29" t="str">
        <f t="shared" si="146"/>
        <v>2 Test data (Sep-Nov)</v>
      </c>
      <c r="S1596" s="29">
        <f t="shared" si="147"/>
        <v>0.97740808992841244</v>
      </c>
      <c r="T1596" s="29">
        <f t="shared" si="148"/>
        <v>15419.012956211021</v>
      </c>
      <c r="U1596" s="2">
        <f t="shared" si="149"/>
        <v>4.1999816327367413E-2</v>
      </c>
    </row>
    <row r="1597" spans="1:21">
      <c r="A1597">
        <v>9652</v>
      </c>
      <c r="B1597" s="1">
        <v>45991</v>
      </c>
      <c r="C1597">
        <v>11</v>
      </c>
      <c r="D1597">
        <v>9</v>
      </c>
      <c r="E1597" t="s">
        <v>7</v>
      </c>
      <c r="F1597" s="3">
        <v>15523.373854827341</v>
      </c>
      <c r="G1597" s="3">
        <v>16095</v>
      </c>
      <c r="H1597">
        <v>0</v>
      </c>
      <c r="I1597" s="3">
        <v>-571.62614517265865</v>
      </c>
      <c r="J1597" s="3">
        <v>571.62614517265865</v>
      </c>
      <c r="K1597" s="2">
        <v>3.5515759252728103E-2</v>
      </c>
      <c r="L1597" s="6">
        <v>-3.5515759252728103E-2</v>
      </c>
      <c r="M1597" t="s">
        <v>30</v>
      </c>
      <c r="N1597">
        <f>SUMIFS(Actuals!$F:$F,Actuals!$A:$A,$A1597,Actuals!$D:$D,$D1597,Actuals!$B:$B,EDATE($B1597,-12))</f>
        <v>19095</v>
      </c>
      <c r="O1597">
        <f>AVERAGE(SUMIFS(Actuals!$F:$F,Actuals!$A:$A,$A1597,Actuals!$D:$D,$D1597,Actuals!$B:$B,EOMONTH(DATE(2025,$C1597-1,1),0))/SUMIFS(Actuals!$F:$F,Actuals!$A:$A,$A1597,Actuals!$D:$D,$D1597,Actuals!$B:$B,EOMONTH(DATE(2024,$C1597-1,1),0)),
 SUMIFS(Actuals!$F:$F,Actuals!$A:$A,$A1597,Actuals!$D:$D,$D1597,Actuals!$B:$B,EOMONTH(DATE(2025,$C1597-2,1),0))/SUMIFS(Actuals!$F:$F,Actuals!$A:$A,$A1597,Actuals!$D:$D,$D1597,Actuals!$B:$B,EOMONTH(DATE(2024,$C1597-2,1),0)),
 SUMIFS(Actuals!$F:$F,Actuals!$A:$A,$A1597,Actuals!$D:$D,$D1597,Actuals!$B:$B,EOMONTH(DATE(2025,$C1597-3,1),0))/SUMIFS(Actuals!$F:$F,Actuals!$A:$A,$A1597,Actuals!$D:$D,$D1597,Actuals!$B:$B,EOMONTH(DATE(2024,$C1597-3,1),0))
)</f>
        <v>0.82334735442273133</v>
      </c>
      <c r="P1597" s="29">
        <f t="shared" si="144"/>
        <v>15721.817732702055</v>
      </c>
      <c r="Q1597" s="2">
        <f t="shared" si="145"/>
        <v>2.318622350406618E-2</v>
      </c>
      <c r="R1597" s="29" t="str">
        <f t="shared" si="146"/>
        <v>2 Test data (Sep-Nov)</v>
      </c>
      <c r="S1597" s="29">
        <f t="shared" si="147"/>
        <v>0.97740808992841244</v>
      </c>
      <c r="T1597" s="29">
        <f t="shared" si="148"/>
        <v>15172.671188691449</v>
      </c>
      <c r="U1597" s="2">
        <f t="shared" si="149"/>
        <v>5.730530048515383E-2</v>
      </c>
    </row>
    <row r="1598" spans="1:21">
      <c r="A1598">
        <v>9656</v>
      </c>
      <c r="B1598" s="1">
        <v>45808</v>
      </c>
      <c r="C1598">
        <v>5</v>
      </c>
      <c r="D1598">
        <v>9</v>
      </c>
      <c r="E1598" t="s">
        <v>7</v>
      </c>
      <c r="F1598" s="3">
        <v>575892.24534130003</v>
      </c>
      <c r="G1598" s="3">
        <v>594815</v>
      </c>
      <c r="H1598">
        <v>0</v>
      </c>
      <c r="I1598" s="3">
        <v>-18922.754658699967</v>
      </c>
      <c r="J1598" s="3">
        <v>18922.754658699967</v>
      </c>
      <c r="K1598" s="2">
        <v>3.1812840393567701E-2</v>
      </c>
      <c r="L1598" s="6">
        <v>-3.1812840393567701E-2</v>
      </c>
      <c r="M1598" t="s">
        <v>32</v>
      </c>
      <c r="N1598">
        <f>SUMIFS(Actuals!$F:$F,Actuals!$A:$A,$A1598,Actuals!$D:$D,$D1598,Actuals!$B:$B,EDATE($B1598,-12))</f>
        <v>603832.5</v>
      </c>
      <c r="O1598">
        <f>AVERAGE(SUMIFS(Actuals!$F:$F,Actuals!$A:$A,$A1598,Actuals!$D:$D,$D1598,Actuals!$B:$B,EOMONTH(DATE(2025,$C1598-1,1),0))/SUMIFS(Actuals!$F:$F,Actuals!$A:$A,$A1598,Actuals!$D:$D,$D1598,Actuals!$B:$B,EOMONTH(DATE(2024,$C1598-1,1),0)),
 SUMIFS(Actuals!$F:$F,Actuals!$A:$A,$A1598,Actuals!$D:$D,$D1598,Actuals!$B:$B,EOMONTH(DATE(2025,$C1598-2,1),0))/SUMIFS(Actuals!$F:$F,Actuals!$A:$A,$A1598,Actuals!$D:$D,$D1598,Actuals!$B:$B,EOMONTH(DATE(2024,$C1598-2,1),0)),
 SUMIFS(Actuals!$F:$F,Actuals!$A:$A,$A1598,Actuals!$D:$D,$D1598,Actuals!$B:$B,EOMONTH(DATE(2025,$C1598-3,1),0))/SUMIFS(Actuals!$F:$F,Actuals!$A:$A,$A1598,Actuals!$D:$D,$D1598,Actuals!$B:$B,EOMONTH(DATE(2024,$C1598-3,1),0))
)</f>
        <v>1.1025413634493961</v>
      </c>
      <c r="P1598" s="29">
        <f t="shared" si="144"/>
        <v>665750.30784505745</v>
      </c>
      <c r="Q1598" s="2">
        <f t="shared" si="145"/>
        <v>0.11925608440449123</v>
      </c>
      <c r="R1598" s="29" t="str">
        <f t="shared" si="146"/>
        <v>1 train date (May-Aug)</v>
      </c>
      <c r="S1598" s="29">
        <f t="shared" si="147"/>
        <v>1.0196167866584092</v>
      </c>
      <c r="T1598" s="29">
        <f t="shared" si="148"/>
        <v>587189.40065639256</v>
      </c>
      <c r="U1598" s="2">
        <f t="shared" si="149"/>
        <v>1.2820119438157133E-2</v>
      </c>
    </row>
    <row r="1599" spans="1:21">
      <c r="A1599">
        <v>9656</v>
      </c>
      <c r="B1599" s="1">
        <v>45838</v>
      </c>
      <c r="C1599">
        <v>5</v>
      </c>
      <c r="D1599">
        <v>9</v>
      </c>
      <c r="E1599" t="s">
        <v>7</v>
      </c>
      <c r="F1599" s="3">
        <v>681436.47710001911</v>
      </c>
      <c r="G1599" s="3">
        <v>609262.5</v>
      </c>
      <c r="H1599">
        <v>1</v>
      </c>
      <c r="I1599" s="3">
        <v>72173.97710001911</v>
      </c>
      <c r="J1599" s="3">
        <v>72173.97710001911</v>
      </c>
      <c r="K1599" s="2">
        <v>0.11846121679903</v>
      </c>
      <c r="L1599" s="6">
        <v>0.11846121679903</v>
      </c>
      <c r="M1599" t="s">
        <v>32</v>
      </c>
      <c r="N1599">
        <f>SUMIFS(Actuals!$F:$F,Actuals!$A:$A,$A1599,Actuals!$D:$D,$D1599,Actuals!$B:$B,EDATE($B1599,-12))</f>
        <v>601765</v>
      </c>
      <c r="O1599">
        <f>AVERAGE(SUMIFS(Actuals!$F:$F,Actuals!$A:$A,$A1599,Actuals!$D:$D,$D1599,Actuals!$B:$B,EOMONTH(DATE(2025,$C1599-1,1),0))/SUMIFS(Actuals!$F:$F,Actuals!$A:$A,$A1599,Actuals!$D:$D,$D1599,Actuals!$B:$B,EOMONTH(DATE(2024,$C1599-1,1),0)),
 SUMIFS(Actuals!$F:$F,Actuals!$A:$A,$A1599,Actuals!$D:$D,$D1599,Actuals!$B:$B,EOMONTH(DATE(2025,$C1599-2,1),0))/SUMIFS(Actuals!$F:$F,Actuals!$A:$A,$A1599,Actuals!$D:$D,$D1599,Actuals!$B:$B,EOMONTH(DATE(2024,$C1599-2,1),0)),
 SUMIFS(Actuals!$F:$F,Actuals!$A:$A,$A1599,Actuals!$D:$D,$D1599,Actuals!$B:$B,EOMONTH(DATE(2025,$C1599-3,1),0))/SUMIFS(Actuals!$F:$F,Actuals!$A:$A,$A1599,Actuals!$D:$D,$D1599,Actuals!$B:$B,EOMONTH(DATE(2024,$C1599-3,1),0))
)</f>
        <v>1.1025413634493961</v>
      </c>
      <c r="P1599" s="29">
        <f t="shared" si="144"/>
        <v>663470.80357612588</v>
      </c>
      <c r="Q1599" s="2">
        <f t="shared" si="145"/>
        <v>8.8973642028068164E-2</v>
      </c>
      <c r="R1599" s="29" t="str">
        <f t="shared" si="146"/>
        <v>1 train date (May-Aug)</v>
      </c>
      <c r="S1599" s="29">
        <f t="shared" si="147"/>
        <v>1.0196167866584092</v>
      </c>
      <c r="T1599" s="29">
        <f t="shared" si="148"/>
        <v>694804.07109254808</v>
      </c>
      <c r="U1599" s="2">
        <f t="shared" si="149"/>
        <v>0.14040183187468142</v>
      </c>
    </row>
    <row r="1600" spans="1:21">
      <c r="A1600">
        <v>9656</v>
      </c>
      <c r="B1600" s="1">
        <v>45838</v>
      </c>
      <c r="C1600">
        <v>6</v>
      </c>
      <c r="D1600">
        <v>9</v>
      </c>
      <c r="E1600" t="s">
        <v>7</v>
      </c>
      <c r="F1600" s="3">
        <v>662500</v>
      </c>
      <c r="G1600" s="3">
        <v>609262.5</v>
      </c>
      <c r="H1600">
        <v>0</v>
      </c>
      <c r="I1600" s="3">
        <v>53237.5</v>
      </c>
      <c r="J1600" s="3">
        <v>53237.5</v>
      </c>
      <c r="K1600" s="2">
        <v>8.7380234299665599E-2</v>
      </c>
      <c r="L1600" s="6">
        <v>8.7380234299665599E-2</v>
      </c>
      <c r="M1600" t="s">
        <v>32</v>
      </c>
      <c r="N1600">
        <f>SUMIFS(Actuals!$F:$F,Actuals!$A:$A,$A1600,Actuals!$D:$D,$D1600,Actuals!$B:$B,EDATE($B1600,-12))</f>
        <v>601765</v>
      </c>
      <c r="O1600">
        <f>AVERAGE(SUMIFS(Actuals!$F:$F,Actuals!$A:$A,$A1600,Actuals!$D:$D,$D1600,Actuals!$B:$B,EOMONTH(DATE(2025,$C1600-1,1),0))/SUMIFS(Actuals!$F:$F,Actuals!$A:$A,$A1600,Actuals!$D:$D,$D1600,Actuals!$B:$B,EOMONTH(DATE(2024,$C1600-1,1),0)),
 SUMIFS(Actuals!$F:$F,Actuals!$A:$A,$A1600,Actuals!$D:$D,$D1600,Actuals!$B:$B,EOMONTH(DATE(2025,$C1600-2,1),0))/SUMIFS(Actuals!$F:$F,Actuals!$A:$A,$A1600,Actuals!$D:$D,$D1600,Actuals!$B:$B,EOMONTH(DATE(2024,$C1600-2,1),0)),
 SUMIFS(Actuals!$F:$F,Actuals!$A:$A,$A1600,Actuals!$D:$D,$D1600,Actuals!$B:$B,EOMONTH(DATE(2025,$C1600-3,1),0))/SUMIFS(Actuals!$F:$F,Actuals!$A:$A,$A1600,Actuals!$D:$D,$D1600,Actuals!$B:$B,EOMONTH(DATE(2024,$C1600-3,1),0))
)</f>
        <v>1.0909091009687073</v>
      </c>
      <c r="P1600" s="29">
        <f t="shared" si="144"/>
        <v>656470.9151444342</v>
      </c>
      <c r="Q1600" s="2">
        <f t="shared" si="145"/>
        <v>7.7484524559502999E-2</v>
      </c>
      <c r="R1600" s="29" t="str">
        <f t="shared" si="146"/>
        <v>1 train date (May-Aug)</v>
      </c>
      <c r="S1600" s="29">
        <f t="shared" si="147"/>
        <v>1.0196167866584092</v>
      </c>
      <c r="T1600" s="29">
        <f t="shared" si="148"/>
        <v>675496.12116119603</v>
      </c>
      <c r="U1600" s="2">
        <f t="shared" si="149"/>
        <v>0.10871114037249302</v>
      </c>
    </row>
    <row r="1601" spans="1:21">
      <c r="A1601">
        <v>9656</v>
      </c>
      <c r="B1601" s="1">
        <v>45869</v>
      </c>
      <c r="C1601">
        <v>5</v>
      </c>
      <c r="D1601">
        <v>9</v>
      </c>
      <c r="E1601" t="s">
        <v>7</v>
      </c>
      <c r="F1601" s="3">
        <v>670932.84778510698</v>
      </c>
      <c r="G1601" s="3">
        <v>734682.5</v>
      </c>
      <c r="H1601">
        <v>2</v>
      </c>
      <c r="I1601" s="3">
        <v>-63749.652214893023</v>
      </c>
      <c r="J1601" s="3">
        <v>63749.652214893023</v>
      </c>
      <c r="K1601" s="2">
        <v>8.6771703715405005E-2</v>
      </c>
      <c r="L1601" s="6">
        <v>-8.6771703715405005E-2</v>
      </c>
      <c r="M1601" t="s">
        <v>32</v>
      </c>
      <c r="N1601">
        <f>SUMIFS(Actuals!$F:$F,Actuals!$A:$A,$A1601,Actuals!$D:$D,$D1601,Actuals!$B:$B,EDATE($B1601,-12))</f>
        <v>559340</v>
      </c>
      <c r="O1601">
        <f>AVERAGE(SUMIFS(Actuals!$F:$F,Actuals!$A:$A,$A1601,Actuals!$D:$D,$D1601,Actuals!$B:$B,EOMONTH(DATE(2025,$C1601-1,1),0))/SUMIFS(Actuals!$F:$F,Actuals!$A:$A,$A1601,Actuals!$D:$D,$D1601,Actuals!$B:$B,EOMONTH(DATE(2024,$C1601-1,1),0)),
 SUMIFS(Actuals!$F:$F,Actuals!$A:$A,$A1601,Actuals!$D:$D,$D1601,Actuals!$B:$B,EOMONTH(DATE(2025,$C1601-2,1),0))/SUMIFS(Actuals!$F:$F,Actuals!$A:$A,$A1601,Actuals!$D:$D,$D1601,Actuals!$B:$B,EOMONTH(DATE(2024,$C1601-2,1),0)),
 SUMIFS(Actuals!$F:$F,Actuals!$A:$A,$A1601,Actuals!$D:$D,$D1601,Actuals!$B:$B,EOMONTH(DATE(2025,$C1601-3,1),0))/SUMIFS(Actuals!$F:$F,Actuals!$A:$A,$A1601,Actuals!$D:$D,$D1601,Actuals!$B:$B,EOMONTH(DATE(2024,$C1601-3,1),0))
)</f>
        <v>1.1025413634493961</v>
      </c>
      <c r="P1601" s="29">
        <f t="shared" si="144"/>
        <v>616695.48623178527</v>
      </c>
      <c r="Q1601" s="2">
        <f t="shared" si="145"/>
        <v>0.16059592241303519</v>
      </c>
      <c r="R1601" s="29" t="str">
        <f t="shared" si="146"/>
        <v>1 train date (May-Aug)</v>
      </c>
      <c r="S1601" s="29">
        <f t="shared" si="147"/>
        <v>1.0196167866584092</v>
      </c>
      <c r="T1601" s="29">
        <f t="shared" si="148"/>
        <v>684094.39432222629</v>
      </c>
      <c r="U1601" s="2">
        <f t="shared" si="149"/>
        <v>6.8857099056767665E-2</v>
      </c>
    </row>
    <row r="1602" spans="1:21">
      <c r="A1602">
        <v>9656</v>
      </c>
      <c r="B1602" s="1">
        <v>45869</v>
      </c>
      <c r="C1602">
        <v>6</v>
      </c>
      <c r="D1602">
        <v>9</v>
      </c>
      <c r="E1602" t="s">
        <v>7</v>
      </c>
      <c r="F1602" s="3">
        <v>650000</v>
      </c>
      <c r="G1602" s="3">
        <v>734682.5</v>
      </c>
      <c r="H1602">
        <v>1</v>
      </c>
      <c r="I1602" s="3">
        <v>-84682.5</v>
      </c>
      <c r="J1602" s="3">
        <v>84682.5</v>
      </c>
      <c r="K1602" s="2">
        <v>0.115264076658965</v>
      </c>
      <c r="L1602" s="6">
        <v>-0.115264076658965</v>
      </c>
      <c r="M1602" t="s">
        <v>32</v>
      </c>
      <c r="N1602">
        <f>SUMIFS(Actuals!$F:$F,Actuals!$A:$A,$A1602,Actuals!$D:$D,$D1602,Actuals!$B:$B,EDATE($B1602,-12))</f>
        <v>559340</v>
      </c>
      <c r="O1602">
        <f>AVERAGE(SUMIFS(Actuals!$F:$F,Actuals!$A:$A,$A1602,Actuals!$D:$D,$D1602,Actuals!$B:$B,EOMONTH(DATE(2025,$C1602-1,1),0))/SUMIFS(Actuals!$F:$F,Actuals!$A:$A,$A1602,Actuals!$D:$D,$D1602,Actuals!$B:$B,EOMONTH(DATE(2024,$C1602-1,1),0)),
 SUMIFS(Actuals!$F:$F,Actuals!$A:$A,$A1602,Actuals!$D:$D,$D1602,Actuals!$B:$B,EOMONTH(DATE(2025,$C1602-2,1),0))/SUMIFS(Actuals!$F:$F,Actuals!$A:$A,$A1602,Actuals!$D:$D,$D1602,Actuals!$B:$B,EOMONTH(DATE(2024,$C1602-2,1),0)),
 SUMIFS(Actuals!$F:$F,Actuals!$A:$A,$A1602,Actuals!$D:$D,$D1602,Actuals!$B:$B,EOMONTH(DATE(2025,$C1602-3,1),0))/SUMIFS(Actuals!$F:$F,Actuals!$A:$A,$A1602,Actuals!$D:$D,$D1602,Actuals!$B:$B,EOMONTH(DATE(2024,$C1602-3,1),0))
)</f>
        <v>1.0909091009687073</v>
      </c>
      <c r="P1602" s="29">
        <f t="shared" ref="P1602:P1665" si="150">N1602*O1602</f>
        <v>610189.0965358367</v>
      </c>
      <c r="Q1602" s="2">
        <f t="shared" ref="Q1602:Q1665" si="151">IFERROR(ABS(P1602-G1602)/ABS(G1602),"")</f>
        <v>0.16945197886728391</v>
      </c>
      <c r="R1602" s="29" t="str">
        <f t="shared" ref="R1602:R1665" si="152">IF(C1602&lt;=8,"1 train date (May-Aug)","2 Test data (Sep-Nov)")</f>
        <v>1 train date (May-Aug)</v>
      </c>
      <c r="S1602" s="29">
        <f t="shared" ref="S1602:S1665" si="153">1/(1+AVERAGEIFS($L:$L,$A:$A,$A1602,$R:$R,"1 train date (May-Aug)"))</f>
        <v>1.0196167866584092</v>
      </c>
      <c r="T1602" s="29">
        <f t="shared" ref="T1602:T1665" si="154">F1602*S1602</f>
        <v>662750.91132796591</v>
      </c>
      <c r="U1602" s="2">
        <f t="shared" ref="U1602:U1665" si="155">IFERROR(ABS(T1602-G1602)/ABS(G1602),"")</f>
        <v>9.7908400801753268E-2</v>
      </c>
    </row>
    <row r="1603" spans="1:21">
      <c r="A1603">
        <v>9656</v>
      </c>
      <c r="B1603" s="1">
        <v>45869</v>
      </c>
      <c r="C1603">
        <v>7</v>
      </c>
      <c r="D1603">
        <v>9</v>
      </c>
      <c r="E1603" t="s">
        <v>7</v>
      </c>
      <c r="F1603" s="3">
        <v>625000</v>
      </c>
      <c r="G1603" s="3">
        <v>734682.5</v>
      </c>
      <c r="H1603">
        <v>0</v>
      </c>
      <c r="I1603" s="3">
        <v>-109682.5</v>
      </c>
      <c r="J1603" s="3">
        <v>109682.5</v>
      </c>
      <c r="K1603" s="2">
        <v>0.149292381402851</v>
      </c>
      <c r="L1603" s="6">
        <v>-0.149292381402851</v>
      </c>
      <c r="M1603" t="s">
        <v>32</v>
      </c>
      <c r="N1603">
        <f>SUMIFS(Actuals!$F:$F,Actuals!$A:$A,$A1603,Actuals!$D:$D,$D1603,Actuals!$B:$B,EDATE($B1603,-12))</f>
        <v>559340</v>
      </c>
      <c r="O1603">
        <f>AVERAGE(SUMIFS(Actuals!$F:$F,Actuals!$A:$A,$A1603,Actuals!$D:$D,$D1603,Actuals!$B:$B,EOMONTH(DATE(2025,$C1603-1,1),0))/SUMIFS(Actuals!$F:$F,Actuals!$A:$A,$A1603,Actuals!$D:$D,$D1603,Actuals!$B:$B,EOMONTH(DATE(2024,$C1603-1,1),0)),
 SUMIFS(Actuals!$F:$F,Actuals!$A:$A,$A1603,Actuals!$D:$D,$D1603,Actuals!$B:$B,EOMONTH(DATE(2025,$C1603-2,1),0))/SUMIFS(Actuals!$F:$F,Actuals!$A:$A,$A1603,Actuals!$D:$D,$D1603,Actuals!$B:$B,EOMONTH(DATE(2024,$C1603-2,1),0)),
 SUMIFS(Actuals!$F:$F,Actuals!$A:$A,$A1603,Actuals!$D:$D,$D1603,Actuals!$B:$B,EOMONTH(DATE(2025,$C1603-3,1),0))/SUMIFS(Actuals!$F:$F,Actuals!$A:$A,$A1603,Actuals!$D:$D,$D1603,Actuals!$B:$B,EOMONTH(DATE(2024,$C1603-3,1),0))
)</f>
        <v>1.071789610360824</v>
      </c>
      <c r="P1603" s="29">
        <f t="shared" si="150"/>
        <v>599494.80065922334</v>
      </c>
      <c r="Q1603" s="2">
        <f t="shared" si="151"/>
        <v>0.1840083292317112</v>
      </c>
      <c r="R1603" s="29" t="str">
        <f t="shared" si="152"/>
        <v>1 train date (May-Aug)</v>
      </c>
      <c r="S1603" s="29">
        <f t="shared" si="153"/>
        <v>1.0196167866584092</v>
      </c>
      <c r="T1603" s="29">
        <f t="shared" si="154"/>
        <v>637260.49166150577</v>
      </c>
      <c r="U1603" s="2">
        <f t="shared" si="155"/>
        <v>0.13260423154014725</v>
      </c>
    </row>
    <row r="1604" spans="1:21">
      <c r="A1604">
        <v>9656</v>
      </c>
      <c r="B1604" s="1">
        <v>45900</v>
      </c>
      <c r="C1604">
        <v>5</v>
      </c>
      <c r="D1604">
        <v>9</v>
      </c>
      <c r="E1604" t="s">
        <v>7</v>
      </c>
      <c r="F1604" s="3">
        <v>581719.20255516609</v>
      </c>
      <c r="G1604" s="3">
        <v>583602.5</v>
      </c>
      <c r="H1604">
        <v>3</v>
      </c>
      <c r="I1604" s="3">
        <v>-1883.2974448339082</v>
      </c>
      <c r="J1604" s="3">
        <v>1883.2974448339082</v>
      </c>
      <c r="K1604" s="2">
        <v>3.2270208658014801E-3</v>
      </c>
      <c r="L1604" s="6">
        <v>-3.2270208658014801E-3</v>
      </c>
      <c r="M1604" t="s">
        <v>32</v>
      </c>
      <c r="N1604">
        <f>SUMIFS(Actuals!$F:$F,Actuals!$A:$A,$A1604,Actuals!$D:$D,$D1604,Actuals!$B:$B,EDATE($B1604,-12))</f>
        <v>537535</v>
      </c>
      <c r="O1604">
        <f>AVERAGE(SUMIFS(Actuals!$F:$F,Actuals!$A:$A,$A1604,Actuals!$D:$D,$D1604,Actuals!$B:$B,EOMONTH(DATE(2025,$C1604-1,1),0))/SUMIFS(Actuals!$F:$F,Actuals!$A:$A,$A1604,Actuals!$D:$D,$D1604,Actuals!$B:$B,EOMONTH(DATE(2024,$C1604-1,1),0)),
 SUMIFS(Actuals!$F:$F,Actuals!$A:$A,$A1604,Actuals!$D:$D,$D1604,Actuals!$B:$B,EOMONTH(DATE(2025,$C1604-2,1),0))/SUMIFS(Actuals!$F:$F,Actuals!$A:$A,$A1604,Actuals!$D:$D,$D1604,Actuals!$B:$B,EOMONTH(DATE(2024,$C1604-2,1),0)),
 SUMIFS(Actuals!$F:$F,Actuals!$A:$A,$A1604,Actuals!$D:$D,$D1604,Actuals!$B:$B,EOMONTH(DATE(2025,$C1604-3,1),0))/SUMIFS(Actuals!$F:$F,Actuals!$A:$A,$A1604,Actuals!$D:$D,$D1604,Actuals!$B:$B,EOMONTH(DATE(2024,$C1604-3,1),0))
)</f>
        <v>1.1025413634493961</v>
      </c>
      <c r="P1604" s="29">
        <f t="shared" si="150"/>
        <v>592654.57180177118</v>
      </c>
      <c r="Q1604" s="2">
        <f t="shared" si="151"/>
        <v>1.5510680303410587E-2</v>
      </c>
      <c r="R1604" s="29" t="str">
        <f t="shared" si="152"/>
        <v>1 train date (May-Aug)</v>
      </c>
      <c r="S1604" s="29">
        <f t="shared" si="153"/>
        <v>1.0196167866584092</v>
      </c>
      <c r="T1604" s="29">
        <f t="shared" si="154"/>
        <v>593130.66404679068</v>
      </c>
      <c r="U1604" s="2">
        <f t="shared" si="155"/>
        <v>1.6326462012741006E-2</v>
      </c>
    </row>
    <row r="1605" spans="1:21">
      <c r="A1605">
        <v>9656</v>
      </c>
      <c r="B1605" s="1">
        <v>45900</v>
      </c>
      <c r="C1605">
        <v>6</v>
      </c>
      <c r="D1605">
        <v>9</v>
      </c>
      <c r="E1605" t="s">
        <v>7</v>
      </c>
      <c r="F1605" s="3">
        <v>550000</v>
      </c>
      <c r="G1605" s="3">
        <v>583602.5</v>
      </c>
      <c r="H1605">
        <v>2</v>
      </c>
      <c r="I1605" s="3">
        <v>-33602.5</v>
      </c>
      <c r="J1605" s="3">
        <v>33602.5</v>
      </c>
      <c r="K1605" s="2">
        <v>5.7577717710256597E-2</v>
      </c>
      <c r="L1605" s="6">
        <v>-5.7577717710256597E-2</v>
      </c>
      <c r="M1605" t="s">
        <v>32</v>
      </c>
      <c r="N1605">
        <f>SUMIFS(Actuals!$F:$F,Actuals!$A:$A,$A1605,Actuals!$D:$D,$D1605,Actuals!$B:$B,EDATE($B1605,-12))</f>
        <v>537535</v>
      </c>
      <c r="O1605">
        <f>AVERAGE(SUMIFS(Actuals!$F:$F,Actuals!$A:$A,$A1605,Actuals!$D:$D,$D1605,Actuals!$B:$B,EOMONTH(DATE(2025,$C1605-1,1),0))/SUMIFS(Actuals!$F:$F,Actuals!$A:$A,$A1605,Actuals!$D:$D,$D1605,Actuals!$B:$B,EOMONTH(DATE(2024,$C1605-1,1),0)),
 SUMIFS(Actuals!$F:$F,Actuals!$A:$A,$A1605,Actuals!$D:$D,$D1605,Actuals!$B:$B,EOMONTH(DATE(2025,$C1605-2,1),0))/SUMIFS(Actuals!$F:$F,Actuals!$A:$A,$A1605,Actuals!$D:$D,$D1605,Actuals!$B:$B,EOMONTH(DATE(2024,$C1605-2,1),0)),
 SUMIFS(Actuals!$F:$F,Actuals!$A:$A,$A1605,Actuals!$D:$D,$D1605,Actuals!$B:$B,EOMONTH(DATE(2025,$C1605-3,1),0))/SUMIFS(Actuals!$F:$F,Actuals!$A:$A,$A1605,Actuals!$D:$D,$D1605,Actuals!$B:$B,EOMONTH(DATE(2024,$C1605-3,1),0))
)</f>
        <v>1.0909091009687073</v>
      </c>
      <c r="P1605" s="29">
        <f t="shared" si="150"/>
        <v>586401.82358921412</v>
      </c>
      <c r="Q1605" s="2">
        <f t="shared" si="151"/>
        <v>4.7966271378448921E-3</v>
      </c>
      <c r="R1605" s="29" t="str">
        <f t="shared" si="152"/>
        <v>1 train date (May-Aug)</v>
      </c>
      <c r="S1605" s="29">
        <f t="shared" si="153"/>
        <v>1.0196167866584092</v>
      </c>
      <c r="T1605" s="29">
        <f t="shared" si="154"/>
        <v>560789.23266212502</v>
      </c>
      <c r="U1605" s="2">
        <f t="shared" si="155"/>
        <v>3.9090420856447622E-2</v>
      </c>
    </row>
    <row r="1606" spans="1:21">
      <c r="A1606">
        <v>9656</v>
      </c>
      <c r="B1606" s="1">
        <v>45900</v>
      </c>
      <c r="C1606">
        <v>7</v>
      </c>
      <c r="D1606">
        <v>9</v>
      </c>
      <c r="E1606" t="s">
        <v>7</v>
      </c>
      <c r="F1606" s="3">
        <v>566970.0719135399</v>
      </c>
      <c r="G1606" s="3">
        <v>583602.5</v>
      </c>
      <c r="H1606">
        <v>1</v>
      </c>
      <c r="I1606" s="3">
        <v>-16632.428086460102</v>
      </c>
      <c r="J1606" s="3">
        <v>16632.428086460102</v>
      </c>
      <c r="K1606" s="2">
        <v>2.8499583340475899E-2</v>
      </c>
      <c r="L1606" s="6">
        <v>-2.8499583340475899E-2</v>
      </c>
      <c r="M1606" t="s">
        <v>32</v>
      </c>
      <c r="N1606">
        <f>SUMIFS(Actuals!$F:$F,Actuals!$A:$A,$A1606,Actuals!$D:$D,$D1606,Actuals!$B:$B,EDATE($B1606,-12))</f>
        <v>537535</v>
      </c>
      <c r="O1606">
        <f>AVERAGE(SUMIFS(Actuals!$F:$F,Actuals!$A:$A,$A1606,Actuals!$D:$D,$D1606,Actuals!$B:$B,EOMONTH(DATE(2025,$C1606-1,1),0))/SUMIFS(Actuals!$F:$F,Actuals!$A:$A,$A1606,Actuals!$D:$D,$D1606,Actuals!$B:$B,EOMONTH(DATE(2024,$C1606-1,1),0)),
 SUMIFS(Actuals!$F:$F,Actuals!$A:$A,$A1606,Actuals!$D:$D,$D1606,Actuals!$B:$B,EOMONTH(DATE(2025,$C1606-2,1),0))/SUMIFS(Actuals!$F:$F,Actuals!$A:$A,$A1606,Actuals!$D:$D,$D1606,Actuals!$B:$B,EOMONTH(DATE(2024,$C1606-2,1),0)),
 SUMIFS(Actuals!$F:$F,Actuals!$A:$A,$A1606,Actuals!$D:$D,$D1606,Actuals!$B:$B,EOMONTH(DATE(2025,$C1606-3,1),0))/SUMIFS(Actuals!$F:$F,Actuals!$A:$A,$A1606,Actuals!$D:$D,$D1606,Actuals!$B:$B,EOMONTH(DATE(2024,$C1606-3,1),0))
)</f>
        <v>1.071789610360824</v>
      </c>
      <c r="P1606" s="29">
        <f t="shared" si="150"/>
        <v>576124.42820530548</v>
      </c>
      <c r="Q1606" s="2">
        <f t="shared" si="151"/>
        <v>1.2813639068877399E-2</v>
      </c>
      <c r="R1606" s="29" t="str">
        <f t="shared" si="152"/>
        <v>1 train date (May-Aug)</v>
      </c>
      <c r="S1606" s="29">
        <f t="shared" si="153"/>
        <v>1.0196167866584092</v>
      </c>
      <c r="T1606" s="29">
        <f t="shared" si="154"/>
        <v>578092.20285597071</v>
      </c>
      <c r="U1606" s="2">
        <f t="shared" si="155"/>
        <v>9.4418669283104339E-3</v>
      </c>
    </row>
    <row r="1607" spans="1:21">
      <c r="A1607">
        <v>9656</v>
      </c>
      <c r="B1607" s="1">
        <v>45900</v>
      </c>
      <c r="C1607">
        <v>8</v>
      </c>
      <c r="D1607">
        <v>9</v>
      </c>
      <c r="E1607" t="s">
        <v>7</v>
      </c>
      <c r="F1607" s="3">
        <v>637111.34856982785</v>
      </c>
      <c r="G1607" s="3">
        <v>583602.5</v>
      </c>
      <c r="H1607">
        <v>0</v>
      </c>
      <c r="I1607" s="3">
        <v>53508.848569827853</v>
      </c>
      <c r="J1607" s="3">
        <v>53508.848569827853</v>
      </c>
      <c r="K1607" s="2">
        <v>9.1687147621588097E-2</v>
      </c>
      <c r="L1607" s="6">
        <v>9.1687147621588097E-2</v>
      </c>
      <c r="M1607" t="s">
        <v>32</v>
      </c>
      <c r="N1607">
        <f>SUMIFS(Actuals!$F:$F,Actuals!$A:$A,$A1607,Actuals!$D:$D,$D1607,Actuals!$B:$B,EDATE($B1607,-12))</f>
        <v>537535</v>
      </c>
      <c r="O1607">
        <f>AVERAGE(SUMIFS(Actuals!$F:$F,Actuals!$A:$A,$A1607,Actuals!$D:$D,$D1607,Actuals!$B:$B,EOMONTH(DATE(2025,$C1607-1,1),0))/SUMIFS(Actuals!$F:$F,Actuals!$A:$A,$A1607,Actuals!$D:$D,$D1607,Actuals!$B:$B,EOMONTH(DATE(2024,$C1607-1,1),0)),
 SUMIFS(Actuals!$F:$F,Actuals!$A:$A,$A1607,Actuals!$D:$D,$D1607,Actuals!$B:$B,EOMONTH(DATE(2025,$C1607-2,1),0))/SUMIFS(Actuals!$F:$F,Actuals!$A:$A,$A1607,Actuals!$D:$D,$D1607,Actuals!$B:$B,EOMONTH(DATE(2024,$C1607-2,1),0)),
 SUMIFS(Actuals!$F:$F,Actuals!$A:$A,$A1607,Actuals!$D:$D,$D1607,Actuals!$B:$B,EOMONTH(DATE(2025,$C1607-3,1),0))/SUMIFS(Actuals!$F:$F,Actuals!$A:$A,$A1607,Actuals!$D:$D,$D1607,Actuals!$B:$B,EOMONTH(DATE(2024,$C1607-3,1),0))
)</f>
        <v>1.1036688241260109</v>
      </c>
      <c r="P1607" s="29">
        <f t="shared" si="150"/>
        <v>593260.6213765752</v>
      </c>
      <c r="Q1607" s="2">
        <f t="shared" si="151"/>
        <v>1.6549143255169749E-2</v>
      </c>
      <c r="R1607" s="29" t="str">
        <f t="shared" si="152"/>
        <v>1 train date (May-Aug)</v>
      </c>
      <c r="S1607" s="29">
        <f t="shared" si="153"/>
        <v>1.0196167866584092</v>
      </c>
      <c r="T1607" s="29">
        <f t="shared" si="154"/>
        <v>649609.42597237357</v>
      </c>
      <c r="U1607" s="2">
        <f t="shared" si="155"/>
        <v>0.11310254149420809</v>
      </c>
    </row>
    <row r="1608" spans="1:21">
      <c r="A1608">
        <v>9656</v>
      </c>
      <c r="B1608" s="1">
        <v>45930</v>
      </c>
      <c r="C1608">
        <v>5</v>
      </c>
      <c r="D1608">
        <v>9</v>
      </c>
      <c r="E1608" t="s">
        <v>7</v>
      </c>
      <c r="F1608" s="3">
        <v>649616.73748490319</v>
      </c>
      <c r="G1608" s="3">
        <v>597937.5</v>
      </c>
      <c r="H1608">
        <v>4</v>
      </c>
      <c r="I1608" s="3">
        <v>51679.237484903191</v>
      </c>
      <c r="J1608" s="3">
        <v>51679.237484903191</v>
      </c>
      <c r="K1608" s="2">
        <v>8.64291627216945E-2</v>
      </c>
      <c r="L1608" s="6">
        <v>8.64291627216945E-2</v>
      </c>
      <c r="M1608" t="s">
        <v>32</v>
      </c>
      <c r="N1608">
        <f>SUMIFS(Actuals!$F:$F,Actuals!$A:$A,$A1608,Actuals!$D:$D,$D1608,Actuals!$B:$B,EDATE($B1608,-12))</f>
        <v>546962.5</v>
      </c>
      <c r="O1608">
        <f>AVERAGE(SUMIFS(Actuals!$F:$F,Actuals!$A:$A,$A1608,Actuals!$D:$D,$D1608,Actuals!$B:$B,EOMONTH(DATE(2025,$C1608-1,1),0))/SUMIFS(Actuals!$F:$F,Actuals!$A:$A,$A1608,Actuals!$D:$D,$D1608,Actuals!$B:$B,EOMONTH(DATE(2024,$C1608-1,1),0)),
 SUMIFS(Actuals!$F:$F,Actuals!$A:$A,$A1608,Actuals!$D:$D,$D1608,Actuals!$B:$B,EOMONTH(DATE(2025,$C1608-2,1),0))/SUMIFS(Actuals!$F:$F,Actuals!$A:$A,$A1608,Actuals!$D:$D,$D1608,Actuals!$B:$B,EOMONTH(DATE(2024,$C1608-2,1),0)),
 SUMIFS(Actuals!$F:$F,Actuals!$A:$A,$A1608,Actuals!$D:$D,$D1608,Actuals!$B:$B,EOMONTH(DATE(2025,$C1608-3,1),0))/SUMIFS(Actuals!$F:$F,Actuals!$A:$A,$A1608,Actuals!$D:$D,$D1608,Actuals!$B:$B,EOMONTH(DATE(2024,$C1608-3,1),0))
)</f>
        <v>1.1025413634493961</v>
      </c>
      <c r="P1608" s="29">
        <f t="shared" si="150"/>
        <v>603048.78050569037</v>
      </c>
      <c r="Q1608" s="2">
        <f t="shared" si="151"/>
        <v>8.5481852295438473E-3</v>
      </c>
      <c r="R1608" s="29" t="str">
        <f t="shared" si="152"/>
        <v>1 train date (May-Aug)</v>
      </c>
      <c r="S1608" s="29">
        <f t="shared" si="153"/>
        <v>1.0196167866584092</v>
      </c>
      <c r="T1608" s="29">
        <f t="shared" si="154"/>
        <v>662360.1304338763</v>
      </c>
      <c r="U1608" s="2">
        <f t="shared" si="155"/>
        <v>0.10774141182628</v>
      </c>
    </row>
    <row r="1609" spans="1:21">
      <c r="A1609">
        <v>9656</v>
      </c>
      <c r="B1609" s="1">
        <v>45930</v>
      </c>
      <c r="C1609">
        <v>6</v>
      </c>
      <c r="D1609">
        <v>9</v>
      </c>
      <c r="E1609" t="s">
        <v>7</v>
      </c>
      <c r="F1609" s="3">
        <v>637500</v>
      </c>
      <c r="G1609" s="3">
        <v>597937.5</v>
      </c>
      <c r="H1609">
        <v>3</v>
      </c>
      <c r="I1609" s="3">
        <v>39562.5</v>
      </c>
      <c r="J1609" s="3">
        <v>39562.5</v>
      </c>
      <c r="K1609" s="2">
        <v>6.6164941988083995E-2</v>
      </c>
      <c r="L1609" s="6">
        <v>6.6164941988083995E-2</v>
      </c>
      <c r="M1609" t="s">
        <v>32</v>
      </c>
      <c r="N1609">
        <f>SUMIFS(Actuals!$F:$F,Actuals!$A:$A,$A1609,Actuals!$D:$D,$D1609,Actuals!$B:$B,EDATE($B1609,-12))</f>
        <v>546962.5</v>
      </c>
      <c r="O1609">
        <f>AVERAGE(SUMIFS(Actuals!$F:$F,Actuals!$A:$A,$A1609,Actuals!$D:$D,$D1609,Actuals!$B:$B,EOMONTH(DATE(2025,$C1609-1,1),0))/SUMIFS(Actuals!$F:$F,Actuals!$A:$A,$A1609,Actuals!$D:$D,$D1609,Actuals!$B:$B,EOMONTH(DATE(2024,$C1609-1,1),0)),
 SUMIFS(Actuals!$F:$F,Actuals!$A:$A,$A1609,Actuals!$D:$D,$D1609,Actuals!$B:$B,EOMONTH(DATE(2025,$C1609-2,1),0))/SUMIFS(Actuals!$F:$F,Actuals!$A:$A,$A1609,Actuals!$D:$D,$D1609,Actuals!$B:$B,EOMONTH(DATE(2024,$C1609-2,1),0)),
 SUMIFS(Actuals!$F:$F,Actuals!$A:$A,$A1609,Actuals!$D:$D,$D1609,Actuals!$B:$B,EOMONTH(DATE(2025,$C1609-3,1),0))/SUMIFS(Actuals!$F:$F,Actuals!$A:$A,$A1609,Actuals!$D:$D,$D1609,Actuals!$B:$B,EOMONTH(DATE(2024,$C1609-3,1),0))
)</f>
        <v>1.0909091009687073</v>
      </c>
      <c r="P1609" s="29">
        <f t="shared" si="150"/>
        <v>596686.36913859658</v>
      </c>
      <c r="Q1609" s="2">
        <f t="shared" si="151"/>
        <v>2.092410764341458E-3</v>
      </c>
      <c r="R1609" s="29" t="str">
        <f t="shared" si="152"/>
        <v>1 train date (May-Aug)</v>
      </c>
      <c r="S1609" s="29">
        <f t="shared" si="153"/>
        <v>1.0196167866584092</v>
      </c>
      <c r="T1609" s="29">
        <f t="shared" si="154"/>
        <v>650005.70149473578</v>
      </c>
      <c r="U1609" s="2">
        <f t="shared" si="155"/>
        <v>8.7079672197739363E-2</v>
      </c>
    </row>
    <row r="1610" spans="1:21">
      <c r="A1610">
        <v>9656</v>
      </c>
      <c r="B1610" s="1">
        <v>45930</v>
      </c>
      <c r="C1610">
        <v>7</v>
      </c>
      <c r="D1610">
        <v>9</v>
      </c>
      <c r="E1610" t="s">
        <v>7</v>
      </c>
      <c r="F1610" s="3">
        <v>634668.69621251395</v>
      </c>
      <c r="G1610" s="3">
        <v>597937.5</v>
      </c>
      <c r="H1610">
        <v>2</v>
      </c>
      <c r="I1610" s="3">
        <v>36731.196212513954</v>
      </c>
      <c r="J1610" s="3">
        <v>36731.196212513954</v>
      </c>
      <c r="K1610" s="2">
        <v>6.1429825378929999E-2</v>
      </c>
      <c r="L1610" s="6">
        <v>6.1429825378929999E-2</v>
      </c>
      <c r="M1610" t="s">
        <v>32</v>
      </c>
      <c r="N1610">
        <f>SUMIFS(Actuals!$F:$F,Actuals!$A:$A,$A1610,Actuals!$D:$D,$D1610,Actuals!$B:$B,EDATE($B1610,-12))</f>
        <v>546962.5</v>
      </c>
      <c r="O1610">
        <f>AVERAGE(SUMIFS(Actuals!$F:$F,Actuals!$A:$A,$A1610,Actuals!$D:$D,$D1610,Actuals!$B:$B,EOMONTH(DATE(2025,$C1610-1,1),0))/SUMIFS(Actuals!$F:$F,Actuals!$A:$A,$A1610,Actuals!$D:$D,$D1610,Actuals!$B:$B,EOMONTH(DATE(2024,$C1610-1,1),0)),
 SUMIFS(Actuals!$F:$F,Actuals!$A:$A,$A1610,Actuals!$D:$D,$D1610,Actuals!$B:$B,EOMONTH(DATE(2025,$C1610-2,1),0))/SUMIFS(Actuals!$F:$F,Actuals!$A:$A,$A1610,Actuals!$D:$D,$D1610,Actuals!$B:$B,EOMONTH(DATE(2024,$C1610-2,1),0)),
 SUMIFS(Actuals!$F:$F,Actuals!$A:$A,$A1610,Actuals!$D:$D,$D1610,Actuals!$B:$B,EOMONTH(DATE(2025,$C1610-3,1),0))/SUMIFS(Actuals!$F:$F,Actuals!$A:$A,$A1610,Actuals!$D:$D,$D1610,Actuals!$B:$B,EOMONTH(DATE(2024,$C1610-3,1),0))
)</f>
        <v>1.071789610360824</v>
      </c>
      <c r="P1610" s="29">
        <f t="shared" si="150"/>
        <v>586228.72475698218</v>
      </c>
      <c r="Q1610" s="2">
        <f t="shared" si="151"/>
        <v>1.9581938317997823E-2</v>
      </c>
      <c r="R1610" s="29" t="str">
        <f t="shared" si="152"/>
        <v>1 train date (May-Aug)</v>
      </c>
      <c r="S1610" s="29">
        <f t="shared" si="153"/>
        <v>1.0196167866584092</v>
      </c>
      <c r="T1610" s="29">
        <f t="shared" si="154"/>
        <v>647118.85662488558</v>
      </c>
      <c r="U1610" s="2">
        <f t="shared" si="155"/>
        <v>8.2251667816261032E-2</v>
      </c>
    </row>
    <row r="1611" spans="1:21">
      <c r="A1611">
        <v>9656</v>
      </c>
      <c r="B1611" s="1">
        <v>45930</v>
      </c>
      <c r="C1611">
        <v>8</v>
      </c>
      <c r="D1611">
        <v>9</v>
      </c>
      <c r="E1611" t="s">
        <v>7</v>
      </c>
      <c r="F1611" s="3">
        <v>641761.95247485244</v>
      </c>
      <c r="G1611" s="3">
        <v>597937.5</v>
      </c>
      <c r="H1611">
        <v>1</v>
      </c>
      <c r="I1611" s="3">
        <v>43824.452474852442</v>
      </c>
      <c r="J1611" s="3">
        <v>43824.452474852442</v>
      </c>
      <c r="K1611" s="2">
        <v>7.3292697773349999E-2</v>
      </c>
      <c r="L1611" s="6">
        <v>7.3292697773349999E-2</v>
      </c>
      <c r="M1611" t="s">
        <v>32</v>
      </c>
      <c r="N1611">
        <f>SUMIFS(Actuals!$F:$F,Actuals!$A:$A,$A1611,Actuals!$D:$D,$D1611,Actuals!$B:$B,EDATE($B1611,-12))</f>
        <v>546962.5</v>
      </c>
      <c r="O1611">
        <f>AVERAGE(SUMIFS(Actuals!$F:$F,Actuals!$A:$A,$A1611,Actuals!$D:$D,$D1611,Actuals!$B:$B,EOMONTH(DATE(2025,$C1611-1,1),0))/SUMIFS(Actuals!$F:$F,Actuals!$A:$A,$A1611,Actuals!$D:$D,$D1611,Actuals!$B:$B,EOMONTH(DATE(2024,$C1611-1,1),0)),
 SUMIFS(Actuals!$F:$F,Actuals!$A:$A,$A1611,Actuals!$D:$D,$D1611,Actuals!$B:$B,EOMONTH(DATE(2025,$C1611-2,1),0))/SUMIFS(Actuals!$F:$F,Actuals!$A:$A,$A1611,Actuals!$D:$D,$D1611,Actuals!$B:$B,EOMONTH(DATE(2024,$C1611-2,1),0)),
 SUMIFS(Actuals!$F:$F,Actuals!$A:$A,$A1611,Actuals!$D:$D,$D1611,Actuals!$B:$B,EOMONTH(DATE(2025,$C1611-3,1),0))/SUMIFS(Actuals!$F:$F,Actuals!$A:$A,$A1611,Actuals!$D:$D,$D1611,Actuals!$B:$B,EOMONTH(DATE(2024,$C1611-3,1),0))
)</f>
        <v>1.1036688241260109</v>
      </c>
      <c r="P1611" s="29">
        <f t="shared" si="150"/>
        <v>603665.45921602321</v>
      </c>
      <c r="Q1611" s="2">
        <f t="shared" si="151"/>
        <v>9.5795283219788242E-3</v>
      </c>
      <c r="R1611" s="29" t="str">
        <f t="shared" si="152"/>
        <v>1 train date (May-Aug)</v>
      </c>
      <c r="S1611" s="29">
        <f t="shared" si="153"/>
        <v>1.0196167866584092</v>
      </c>
      <c r="T1611" s="29">
        <f t="shared" si="154"/>
        <v>654351.25978203572</v>
      </c>
      <c r="U1611" s="2">
        <f t="shared" si="155"/>
        <v>9.4347251647598149E-2</v>
      </c>
    </row>
    <row r="1612" spans="1:21">
      <c r="A1612">
        <v>9656</v>
      </c>
      <c r="B1612" s="1">
        <v>45930</v>
      </c>
      <c r="C1612">
        <v>9</v>
      </c>
      <c r="D1612">
        <v>9</v>
      </c>
      <c r="E1612" t="s">
        <v>7</v>
      </c>
      <c r="F1612" s="3">
        <v>644796.35864237149</v>
      </c>
      <c r="G1612" s="3">
        <v>597937.5</v>
      </c>
      <c r="H1612">
        <v>0</v>
      </c>
      <c r="I1612" s="3">
        <v>46858.858642371488</v>
      </c>
      <c r="J1612" s="3">
        <v>46858.858642371488</v>
      </c>
      <c r="K1612" s="2">
        <v>7.8367485970308806E-2</v>
      </c>
      <c r="L1612" s="6">
        <v>7.8367485970308806E-2</v>
      </c>
      <c r="M1612" t="s">
        <v>32</v>
      </c>
      <c r="N1612">
        <f>SUMIFS(Actuals!$F:$F,Actuals!$A:$A,$A1612,Actuals!$D:$D,$D1612,Actuals!$B:$B,EDATE($B1612,-12))</f>
        <v>546962.5</v>
      </c>
      <c r="O1612">
        <f>AVERAGE(SUMIFS(Actuals!$F:$F,Actuals!$A:$A,$A1612,Actuals!$D:$D,$D1612,Actuals!$B:$B,EOMONTH(DATE(2025,$C1612-1,1),0))/SUMIFS(Actuals!$F:$F,Actuals!$A:$A,$A1612,Actuals!$D:$D,$D1612,Actuals!$B:$B,EOMONTH(DATE(2024,$C1612-1,1),0)),
 SUMIFS(Actuals!$F:$F,Actuals!$A:$A,$A1612,Actuals!$D:$D,$D1612,Actuals!$B:$B,EOMONTH(DATE(2025,$C1612-2,1),0))/SUMIFS(Actuals!$F:$F,Actuals!$A:$A,$A1612,Actuals!$D:$D,$D1612,Actuals!$B:$B,EOMONTH(DATE(2024,$C1612-2,1),0)),
 SUMIFS(Actuals!$F:$F,Actuals!$A:$A,$A1612,Actuals!$D:$D,$D1612,Actuals!$B:$B,EOMONTH(DATE(2025,$C1612-3,1),0))/SUMIFS(Actuals!$F:$F,Actuals!$A:$A,$A1612,Actuals!$D:$D,$D1612,Actuals!$B:$B,EOMONTH(DATE(2024,$C1612-3,1),0))
)</f>
        <v>1.1372138819104043</v>
      </c>
      <c r="P1612" s="29">
        <f t="shared" si="150"/>
        <v>622013.34788441949</v>
      </c>
      <c r="Q1612" s="2">
        <f t="shared" si="151"/>
        <v>4.0264823471382029E-2</v>
      </c>
      <c r="R1612" s="29" t="str">
        <f t="shared" si="152"/>
        <v>2 Test data (Sep-Nov)</v>
      </c>
      <c r="S1612" s="29">
        <f t="shared" si="153"/>
        <v>1.0196167866584092</v>
      </c>
      <c r="T1612" s="29">
        <f t="shared" si="154"/>
        <v>657445.19124797801</v>
      </c>
      <c r="U1612" s="2">
        <f t="shared" si="155"/>
        <v>9.9521590881953406E-2</v>
      </c>
    </row>
    <row r="1613" spans="1:21">
      <c r="A1613">
        <v>9656</v>
      </c>
      <c r="B1613" s="1">
        <v>45961</v>
      </c>
      <c r="C1613">
        <v>5</v>
      </c>
      <c r="D1613">
        <v>9</v>
      </c>
      <c r="E1613" t="s">
        <v>7</v>
      </c>
      <c r="F1613" s="3">
        <v>629712.43987167091</v>
      </c>
      <c r="G1613" s="3">
        <v>667590</v>
      </c>
      <c r="H1613">
        <v>5</v>
      </c>
      <c r="I1613" s="3">
        <v>-37877.560128329089</v>
      </c>
      <c r="J1613" s="3">
        <v>37877.560128329089</v>
      </c>
      <c r="K1613" s="2">
        <v>5.6737758397113598E-2</v>
      </c>
      <c r="L1613" s="6">
        <v>-5.6737758397113598E-2</v>
      </c>
      <c r="M1613" t="s">
        <v>32</v>
      </c>
      <c r="N1613">
        <f>SUMIFS(Actuals!$F:$F,Actuals!$A:$A,$A1613,Actuals!$D:$D,$D1613,Actuals!$B:$B,EDATE($B1613,-12))</f>
        <v>592015</v>
      </c>
      <c r="O1613">
        <f>AVERAGE(SUMIFS(Actuals!$F:$F,Actuals!$A:$A,$A1613,Actuals!$D:$D,$D1613,Actuals!$B:$B,EOMONTH(DATE(2025,$C1613-1,1),0))/SUMIFS(Actuals!$F:$F,Actuals!$A:$A,$A1613,Actuals!$D:$D,$D1613,Actuals!$B:$B,EOMONTH(DATE(2024,$C1613-1,1),0)),
 SUMIFS(Actuals!$F:$F,Actuals!$A:$A,$A1613,Actuals!$D:$D,$D1613,Actuals!$B:$B,EOMONTH(DATE(2025,$C1613-2,1),0))/SUMIFS(Actuals!$F:$F,Actuals!$A:$A,$A1613,Actuals!$D:$D,$D1613,Actuals!$B:$B,EOMONTH(DATE(2024,$C1613-2,1),0)),
 SUMIFS(Actuals!$F:$F,Actuals!$A:$A,$A1613,Actuals!$D:$D,$D1613,Actuals!$B:$B,EOMONTH(DATE(2025,$C1613-3,1),0))/SUMIFS(Actuals!$F:$F,Actuals!$A:$A,$A1613,Actuals!$D:$D,$D1613,Actuals!$B:$B,EOMONTH(DATE(2024,$C1613-3,1),0))
)</f>
        <v>1.1025413634493961</v>
      </c>
      <c r="P1613" s="29">
        <f t="shared" si="150"/>
        <v>652721.02528249426</v>
      </c>
      <c r="Q1613" s="2">
        <f t="shared" si="151"/>
        <v>2.2272614505168955E-2</v>
      </c>
      <c r="R1613" s="29" t="str">
        <f t="shared" si="152"/>
        <v>1 train date (May-Aug)</v>
      </c>
      <c r="S1613" s="29">
        <f t="shared" si="153"/>
        <v>1.0196167866584092</v>
      </c>
      <c r="T1613" s="29">
        <f t="shared" si="154"/>
        <v>642065.37446077983</v>
      </c>
      <c r="U1613" s="2">
        <f t="shared" si="155"/>
        <v>3.8233984240656944E-2</v>
      </c>
    </row>
    <row r="1614" spans="1:21">
      <c r="A1614">
        <v>9656</v>
      </c>
      <c r="B1614" s="1">
        <v>45961</v>
      </c>
      <c r="C1614">
        <v>6</v>
      </c>
      <c r="D1614">
        <v>9</v>
      </c>
      <c r="E1614" t="s">
        <v>7</v>
      </c>
      <c r="F1614" s="3">
        <v>625000</v>
      </c>
      <c r="G1614" s="3">
        <v>667590</v>
      </c>
      <c r="H1614">
        <v>4</v>
      </c>
      <c r="I1614" s="3">
        <v>-42590</v>
      </c>
      <c r="J1614" s="3">
        <v>42590</v>
      </c>
      <c r="K1614" s="2">
        <v>6.3796641651312894E-2</v>
      </c>
      <c r="L1614" s="6">
        <v>-6.3796641651312894E-2</v>
      </c>
      <c r="M1614" t="s">
        <v>32</v>
      </c>
      <c r="N1614">
        <f>SUMIFS(Actuals!$F:$F,Actuals!$A:$A,$A1614,Actuals!$D:$D,$D1614,Actuals!$B:$B,EDATE($B1614,-12))</f>
        <v>592015</v>
      </c>
      <c r="O1614">
        <f>AVERAGE(SUMIFS(Actuals!$F:$F,Actuals!$A:$A,$A1614,Actuals!$D:$D,$D1614,Actuals!$B:$B,EOMONTH(DATE(2025,$C1614-1,1),0))/SUMIFS(Actuals!$F:$F,Actuals!$A:$A,$A1614,Actuals!$D:$D,$D1614,Actuals!$B:$B,EOMONTH(DATE(2024,$C1614-1,1),0)),
 SUMIFS(Actuals!$F:$F,Actuals!$A:$A,$A1614,Actuals!$D:$D,$D1614,Actuals!$B:$B,EOMONTH(DATE(2025,$C1614-2,1),0))/SUMIFS(Actuals!$F:$F,Actuals!$A:$A,$A1614,Actuals!$D:$D,$D1614,Actuals!$B:$B,EOMONTH(DATE(2024,$C1614-2,1),0)),
 SUMIFS(Actuals!$F:$F,Actuals!$A:$A,$A1614,Actuals!$D:$D,$D1614,Actuals!$B:$B,EOMONTH(DATE(2025,$C1614-3,1),0))/SUMIFS(Actuals!$F:$F,Actuals!$A:$A,$A1614,Actuals!$D:$D,$D1614,Actuals!$B:$B,EOMONTH(DATE(2024,$C1614-3,1),0))
)</f>
        <v>1.0909091009687073</v>
      </c>
      <c r="P1614" s="29">
        <f t="shared" si="150"/>
        <v>645834.55140998925</v>
      </c>
      <c r="Q1614" s="2">
        <f t="shared" si="151"/>
        <v>3.2588038451760441E-2</v>
      </c>
      <c r="R1614" s="29" t="str">
        <f t="shared" si="152"/>
        <v>1 train date (May-Aug)</v>
      </c>
      <c r="S1614" s="29">
        <f t="shared" si="153"/>
        <v>1.0196167866584092</v>
      </c>
      <c r="T1614" s="29">
        <f t="shared" si="154"/>
        <v>637260.49166150577</v>
      </c>
      <c r="U1614" s="2">
        <f t="shared" si="155"/>
        <v>4.5431340101700482E-2</v>
      </c>
    </row>
    <row r="1615" spans="1:21">
      <c r="A1615">
        <v>9656</v>
      </c>
      <c r="B1615" s="1">
        <v>45961</v>
      </c>
      <c r="C1615">
        <v>7</v>
      </c>
      <c r="D1615">
        <v>9</v>
      </c>
      <c r="E1615" t="s">
        <v>7</v>
      </c>
      <c r="F1615" s="3">
        <v>614548.74928050872</v>
      </c>
      <c r="G1615" s="3">
        <v>667590</v>
      </c>
      <c r="H1615">
        <v>3</v>
      </c>
      <c r="I1615" s="3">
        <v>-53041.250719491276</v>
      </c>
      <c r="J1615" s="3">
        <v>53041.250719491276</v>
      </c>
      <c r="K1615" s="2">
        <v>7.9451835287363895E-2</v>
      </c>
      <c r="L1615" s="6">
        <v>-7.9451835287363895E-2</v>
      </c>
      <c r="M1615" t="s">
        <v>32</v>
      </c>
      <c r="N1615">
        <f>SUMIFS(Actuals!$F:$F,Actuals!$A:$A,$A1615,Actuals!$D:$D,$D1615,Actuals!$B:$B,EDATE($B1615,-12))</f>
        <v>592015</v>
      </c>
      <c r="O1615">
        <f>AVERAGE(SUMIFS(Actuals!$F:$F,Actuals!$A:$A,$A1615,Actuals!$D:$D,$D1615,Actuals!$B:$B,EOMONTH(DATE(2025,$C1615-1,1),0))/SUMIFS(Actuals!$F:$F,Actuals!$A:$A,$A1615,Actuals!$D:$D,$D1615,Actuals!$B:$B,EOMONTH(DATE(2024,$C1615-1,1),0)),
 SUMIFS(Actuals!$F:$F,Actuals!$A:$A,$A1615,Actuals!$D:$D,$D1615,Actuals!$B:$B,EOMONTH(DATE(2025,$C1615-2,1),0))/SUMIFS(Actuals!$F:$F,Actuals!$A:$A,$A1615,Actuals!$D:$D,$D1615,Actuals!$B:$B,EOMONTH(DATE(2024,$C1615-2,1),0)),
 SUMIFS(Actuals!$F:$F,Actuals!$A:$A,$A1615,Actuals!$D:$D,$D1615,Actuals!$B:$B,EOMONTH(DATE(2025,$C1615-3,1),0))/SUMIFS(Actuals!$F:$F,Actuals!$A:$A,$A1615,Actuals!$D:$D,$D1615,Actuals!$B:$B,EOMONTH(DATE(2024,$C1615-3,1),0))
)</f>
        <v>1.071789610360824</v>
      </c>
      <c r="P1615" s="29">
        <f t="shared" si="150"/>
        <v>634515.52617776324</v>
      </c>
      <c r="Q1615" s="2">
        <f t="shared" si="151"/>
        <v>4.9543093548790065E-2</v>
      </c>
      <c r="R1615" s="29" t="str">
        <f t="shared" si="152"/>
        <v>1 train date (May-Aug)</v>
      </c>
      <c r="S1615" s="29">
        <f t="shared" si="153"/>
        <v>1.0196167866584092</v>
      </c>
      <c r="T1615" s="29">
        <f t="shared" si="154"/>
        <v>626604.22098633659</v>
      </c>
      <c r="U1615" s="2">
        <f t="shared" si="155"/>
        <v>6.1393638331406125E-2</v>
      </c>
    </row>
    <row r="1616" spans="1:21">
      <c r="A1616">
        <v>9656</v>
      </c>
      <c r="B1616" s="1">
        <v>45961</v>
      </c>
      <c r="C1616">
        <v>8</v>
      </c>
      <c r="D1616">
        <v>9</v>
      </c>
      <c r="E1616" t="s">
        <v>7</v>
      </c>
      <c r="F1616" s="3">
        <v>646522.2763146431</v>
      </c>
      <c r="G1616" s="3">
        <v>667590</v>
      </c>
      <c r="H1616">
        <v>2</v>
      </c>
      <c r="I1616" s="3">
        <v>-21067.723685356905</v>
      </c>
      <c r="J1616" s="3">
        <v>21067.723685356905</v>
      </c>
      <c r="K1616" s="2">
        <v>3.1557877867189298E-2</v>
      </c>
      <c r="L1616" s="6">
        <v>-3.1557877867189298E-2</v>
      </c>
      <c r="M1616" t="s">
        <v>32</v>
      </c>
      <c r="N1616">
        <f>SUMIFS(Actuals!$F:$F,Actuals!$A:$A,$A1616,Actuals!$D:$D,$D1616,Actuals!$B:$B,EDATE($B1616,-12))</f>
        <v>592015</v>
      </c>
      <c r="O1616">
        <f>AVERAGE(SUMIFS(Actuals!$F:$F,Actuals!$A:$A,$A1616,Actuals!$D:$D,$D1616,Actuals!$B:$B,EOMONTH(DATE(2025,$C1616-1,1),0))/SUMIFS(Actuals!$F:$F,Actuals!$A:$A,$A1616,Actuals!$D:$D,$D1616,Actuals!$B:$B,EOMONTH(DATE(2024,$C1616-1,1),0)),
 SUMIFS(Actuals!$F:$F,Actuals!$A:$A,$A1616,Actuals!$D:$D,$D1616,Actuals!$B:$B,EOMONTH(DATE(2025,$C1616-2,1),0))/SUMIFS(Actuals!$F:$F,Actuals!$A:$A,$A1616,Actuals!$D:$D,$D1616,Actuals!$B:$B,EOMONTH(DATE(2024,$C1616-2,1),0)),
 SUMIFS(Actuals!$F:$F,Actuals!$A:$A,$A1616,Actuals!$D:$D,$D1616,Actuals!$B:$B,EOMONTH(DATE(2025,$C1616-3,1),0))/SUMIFS(Actuals!$F:$F,Actuals!$A:$A,$A1616,Actuals!$D:$D,$D1616,Actuals!$B:$B,EOMONTH(DATE(2024,$C1616-3,1),0))
)</f>
        <v>1.1036688241260109</v>
      </c>
      <c r="P1616" s="29">
        <f t="shared" si="150"/>
        <v>653388.49891496031</v>
      </c>
      <c r="Q1616" s="2">
        <f t="shared" si="151"/>
        <v>2.1272788815050694E-2</v>
      </c>
      <c r="R1616" s="29" t="str">
        <f t="shared" si="152"/>
        <v>1 train date (May-Aug)</v>
      </c>
      <c r="S1616" s="29">
        <f t="shared" si="153"/>
        <v>1.0196167866584092</v>
      </c>
      <c r="T1616" s="29">
        <f t="shared" si="154"/>
        <v>659204.96587901656</v>
      </c>
      <c r="U1616" s="2">
        <f t="shared" si="155"/>
        <v>1.256015536629285E-2</v>
      </c>
    </row>
    <row r="1617" spans="1:21">
      <c r="A1617">
        <v>9656</v>
      </c>
      <c r="B1617" s="1">
        <v>45961</v>
      </c>
      <c r="C1617">
        <v>9</v>
      </c>
      <c r="D1617">
        <v>9</v>
      </c>
      <c r="E1617" t="s">
        <v>7</v>
      </c>
      <c r="F1617" s="3">
        <v>638425.62913776736</v>
      </c>
      <c r="G1617" s="3">
        <v>667590</v>
      </c>
      <c r="H1617">
        <v>1</v>
      </c>
      <c r="I1617" s="3">
        <v>-29164.370862232638</v>
      </c>
      <c r="J1617" s="3">
        <v>29164.370862232638</v>
      </c>
      <c r="K1617" s="2">
        <v>4.3686051112558098E-2</v>
      </c>
      <c r="L1617" s="6">
        <v>-4.3686051112558098E-2</v>
      </c>
      <c r="M1617" t="s">
        <v>32</v>
      </c>
      <c r="N1617">
        <f>SUMIFS(Actuals!$F:$F,Actuals!$A:$A,$A1617,Actuals!$D:$D,$D1617,Actuals!$B:$B,EDATE($B1617,-12))</f>
        <v>592015</v>
      </c>
      <c r="O1617">
        <f>AVERAGE(SUMIFS(Actuals!$F:$F,Actuals!$A:$A,$A1617,Actuals!$D:$D,$D1617,Actuals!$B:$B,EOMONTH(DATE(2025,$C1617-1,1),0))/SUMIFS(Actuals!$F:$F,Actuals!$A:$A,$A1617,Actuals!$D:$D,$D1617,Actuals!$B:$B,EOMONTH(DATE(2024,$C1617-1,1),0)),
 SUMIFS(Actuals!$F:$F,Actuals!$A:$A,$A1617,Actuals!$D:$D,$D1617,Actuals!$B:$B,EOMONTH(DATE(2025,$C1617-2,1),0))/SUMIFS(Actuals!$F:$F,Actuals!$A:$A,$A1617,Actuals!$D:$D,$D1617,Actuals!$B:$B,EOMONTH(DATE(2024,$C1617-2,1),0)),
 SUMIFS(Actuals!$F:$F,Actuals!$A:$A,$A1617,Actuals!$D:$D,$D1617,Actuals!$B:$B,EOMONTH(DATE(2025,$C1617-3,1),0))/SUMIFS(Actuals!$F:$F,Actuals!$A:$A,$A1617,Actuals!$D:$D,$D1617,Actuals!$B:$B,EOMONTH(DATE(2024,$C1617-3,1),0))
)</f>
        <v>1.1372138819104043</v>
      </c>
      <c r="P1617" s="29">
        <f t="shared" si="150"/>
        <v>673247.67629918805</v>
      </c>
      <c r="Q1617" s="2">
        <f t="shared" si="151"/>
        <v>8.4747768827994029E-3</v>
      </c>
      <c r="R1617" s="29" t="str">
        <f t="shared" si="152"/>
        <v>2 Test data (Sep-Nov)</v>
      </c>
      <c r="S1617" s="29">
        <f t="shared" si="153"/>
        <v>1.0196167866584092</v>
      </c>
      <c r="T1617" s="29">
        <f t="shared" si="154"/>
        <v>650949.48850182362</v>
      </c>
      <c r="U1617" s="2">
        <f t="shared" si="155"/>
        <v>2.4926244398772265E-2</v>
      </c>
    </row>
    <row r="1618" spans="1:21">
      <c r="A1618">
        <v>9656</v>
      </c>
      <c r="B1618" s="1">
        <v>45961</v>
      </c>
      <c r="C1618">
        <v>10</v>
      </c>
      <c r="D1618">
        <v>9</v>
      </c>
      <c r="E1618" t="s">
        <v>7</v>
      </c>
      <c r="F1618" s="3">
        <v>594093.52551004756</v>
      </c>
      <c r="G1618" s="3">
        <v>667590</v>
      </c>
      <c r="H1618">
        <v>0</v>
      </c>
      <c r="I1618" s="3">
        <v>-73496.474489952438</v>
      </c>
      <c r="J1618" s="3">
        <v>73496.474489952438</v>
      </c>
      <c r="K1618" s="2">
        <v>0.110092233990851</v>
      </c>
      <c r="L1618" s="6">
        <v>-0.110092233990851</v>
      </c>
      <c r="M1618" t="s">
        <v>32</v>
      </c>
      <c r="N1618">
        <f>SUMIFS(Actuals!$F:$F,Actuals!$A:$A,$A1618,Actuals!$D:$D,$D1618,Actuals!$B:$B,EDATE($B1618,-12))</f>
        <v>592015</v>
      </c>
      <c r="O1618">
        <f>AVERAGE(SUMIFS(Actuals!$F:$F,Actuals!$A:$A,$A1618,Actuals!$D:$D,$D1618,Actuals!$B:$B,EOMONTH(DATE(2025,$C1618-1,1),0))/SUMIFS(Actuals!$F:$F,Actuals!$A:$A,$A1618,Actuals!$D:$D,$D1618,Actuals!$B:$B,EOMONTH(DATE(2024,$C1618-1,1),0)),
 SUMIFS(Actuals!$F:$F,Actuals!$A:$A,$A1618,Actuals!$D:$D,$D1618,Actuals!$B:$B,EOMONTH(DATE(2025,$C1618-2,1),0))/SUMIFS(Actuals!$F:$F,Actuals!$A:$A,$A1618,Actuals!$D:$D,$D1618,Actuals!$B:$B,EOMONTH(DATE(2024,$C1618-2,1),0)),
 SUMIFS(Actuals!$F:$F,Actuals!$A:$A,$A1618,Actuals!$D:$D,$D1618,Actuals!$B:$B,EOMONTH(DATE(2025,$C1618-3,1),0))/SUMIFS(Actuals!$F:$F,Actuals!$A:$A,$A1618,Actuals!$D:$D,$D1618,Actuals!$B:$B,EOMONTH(DATE(2024,$C1618-3,1),0))
)</f>
        <v>1.164126326762877</v>
      </c>
      <c r="P1618" s="29">
        <f t="shared" si="150"/>
        <v>689180.24733852455</v>
      </c>
      <c r="Q1618" s="2">
        <f t="shared" si="151"/>
        <v>3.2340579305448786E-2</v>
      </c>
      <c r="R1618" s="29" t="str">
        <f t="shared" si="152"/>
        <v>2 Test data (Sep-Nov)</v>
      </c>
      <c r="S1618" s="29">
        <f t="shared" si="153"/>
        <v>1.0196167866584092</v>
      </c>
      <c r="T1618" s="29">
        <f t="shared" si="154"/>
        <v>605747.73145512037</v>
      </c>
      <c r="U1618" s="2">
        <f t="shared" si="155"/>
        <v>9.263510319938828E-2</v>
      </c>
    </row>
    <row r="1619" spans="1:21">
      <c r="A1619">
        <v>9656</v>
      </c>
      <c r="B1619" s="1">
        <v>45991</v>
      </c>
      <c r="C1619">
        <v>5</v>
      </c>
      <c r="D1619">
        <v>9</v>
      </c>
      <c r="E1619" t="s">
        <v>7</v>
      </c>
      <c r="F1619" s="3">
        <v>634447.94626045565</v>
      </c>
      <c r="G1619" s="3">
        <v>620840</v>
      </c>
      <c r="H1619">
        <v>6</v>
      </c>
      <c r="I1619" s="3">
        <v>13607.946260455647</v>
      </c>
      <c r="J1619" s="3">
        <v>13607.946260455647</v>
      </c>
      <c r="K1619" s="2">
        <v>2.1918604246594399E-2</v>
      </c>
      <c r="L1619" s="6">
        <v>2.1918604246594399E-2</v>
      </c>
      <c r="M1619" t="s">
        <v>32</v>
      </c>
      <c r="N1619">
        <f>SUMIFS(Actuals!$F:$F,Actuals!$A:$A,$A1619,Actuals!$D:$D,$D1619,Actuals!$B:$B,EDATE($B1619,-12))</f>
        <v>560235</v>
      </c>
      <c r="O1619">
        <f>AVERAGE(SUMIFS(Actuals!$F:$F,Actuals!$A:$A,$A1619,Actuals!$D:$D,$D1619,Actuals!$B:$B,EOMONTH(DATE(2025,$C1619-1,1),0))/SUMIFS(Actuals!$F:$F,Actuals!$A:$A,$A1619,Actuals!$D:$D,$D1619,Actuals!$B:$B,EOMONTH(DATE(2024,$C1619-1,1),0)),
 SUMIFS(Actuals!$F:$F,Actuals!$A:$A,$A1619,Actuals!$D:$D,$D1619,Actuals!$B:$B,EOMONTH(DATE(2025,$C1619-2,1),0))/SUMIFS(Actuals!$F:$F,Actuals!$A:$A,$A1619,Actuals!$D:$D,$D1619,Actuals!$B:$B,EOMONTH(DATE(2024,$C1619-2,1),0)),
 SUMIFS(Actuals!$F:$F,Actuals!$A:$A,$A1619,Actuals!$D:$D,$D1619,Actuals!$B:$B,EOMONTH(DATE(2025,$C1619-3,1),0))/SUMIFS(Actuals!$F:$F,Actuals!$A:$A,$A1619,Actuals!$D:$D,$D1619,Actuals!$B:$B,EOMONTH(DATE(2024,$C1619-3,1),0))
)</f>
        <v>1.1025413634493961</v>
      </c>
      <c r="P1619" s="29">
        <f t="shared" si="150"/>
        <v>617682.26075207244</v>
      </c>
      <c r="Q1619" s="2">
        <f t="shared" si="151"/>
        <v>5.0862367887500141E-3</v>
      </c>
      <c r="R1619" s="29" t="str">
        <f t="shared" si="152"/>
        <v>1 train date (May-Aug)</v>
      </c>
      <c r="S1619" s="29">
        <f t="shared" si="153"/>
        <v>1.0196167866584092</v>
      </c>
      <c r="T1619" s="29">
        <f t="shared" si="154"/>
        <v>646893.77626811282</v>
      </c>
      <c r="U1619" s="2">
        <f t="shared" si="155"/>
        <v>4.1965363488359032E-2</v>
      </c>
    </row>
    <row r="1620" spans="1:21">
      <c r="A1620">
        <v>9656</v>
      </c>
      <c r="B1620" s="1">
        <v>45991</v>
      </c>
      <c r="C1620">
        <v>6</v>
      </c>
      <c r="D1620">
        <v>9</v>
      </c>
      <c r="E1620" t="s">
        <v>7</v>
      </c>
      <c r="F1620" s="3">
        <v>630000</v>
      </c>
      <c r="G1620" s="3">
        <v>620840</v>
      </c>
      <c r="H1620">
        <v>5</v>
      </c>
      <c r="I1620" s="3">
        <v>9160</v>
      </c>
      <c r="J1620" s="3">
        <v>9160</v>
      </c>
      <c r="K1620" s="2">
        <v>1.4754203981702199E-2</v>
      </c>
      <c r="L1620" s="6">
        <v>1.4754203981702199E-2</v>
      </c>
      <c r="M1620" t="s">
        <v>32</v>
      </c>
      <c r="N1620">
        <f>SUMIFS(Actuals!$F:$F,Actuals!$A:$A,$A1620,Actuals!$D:$D,$D1620,Actuals!$B:$B,EDATE($B1620,-12))</f>
        <v>560235</v>
      </c>
      <c r="O1620">
        <f>AVERAGE(SUMIFS(Actuals!$F:$F,Actuals!$A:$A,$A1620,Actuals!$D:$D,$D1620,Actuals!$B:$B,EOMONTH(DATE(2025,$C1620-1,1),0))/SUMIFS(Actuals!$F:$F,Actuals!$A:$A,$A1620,Actuals!$D:$D,$D1620,Actuals!$B:$B,EOMONTH(DATE(2024,$C1620-1,1),0)),
 SUMIFS(Actuals!$F:$F,Actuals!$A:$A,$A1620,Actuals!$D:$D,$D1620,Actuals!$B:$B,EOMONTH(DATE(2025,$C1620-2,1),0))/SUMIFS(Actuals!$F:$F,Actuals!$A:$A,$A1620,Actuals!$D:$D,$D1620,Actuals!$B:$B,EOMONTH(DATE(2024,$C1620-2,1),0)),
 SUMIFS(Actuals!$F:$F,Actuals!$A:$A,$A1620,Actuals!$D:$D,$D1620,Actuals!$B:$B,EOMONTH(DATE(2025,$C1620-3,1),0))/SUMIFS(Actuals!$F:$F,Actuals!$A:$A,$A1620,Actuals!$D:$D,$D1620,Actuals!$B:$B,EOMONTH(DATE(2024,$C1620-3,1),0))
)</f>
        <v>1.0909091009687073</v>
      </c>
      <c r="P1620" s="29">
        <f t="shared" si="150"/>
        <v>611165.46018120379</v>
      </c>
      <c r="Q1620" s="2">
        <f t="shared" si="151"/>
        <v>1.5582984051923543E-2</v>
      </c>
      <c r="R1620" s="29" t="str">
        <f t="shared" si="152"/>
        <v>1 train date (May-Aug)</v>
      </c>
      <c r="S1620" s="29">
        <f t="shared" si="153"/>
        <v>1.0196167866584092</v>
      </c>
      <c r="T1620" s="29">
        <f t="shared" si="154"/>
        <v>642358.57559479773</v>
      </c>
      <c r="U1620" s="2">
        <f t="shared" si="155"/>
        <v>3.4660420711935008E-2</v>
      </c>
    </row>
    <row r="1621" spans="1:21">
      <c r="A1621">
        <v>9656</v>
      </c>
      <c r="B1621" s="1">
        <v>45991</v>
      </c>
      <c r="C1621">
        <v>7</v>
      </c>
      <c r="D1621">
        <v>9</v>
      </c>
      <c r="E1621" t="s">
        <v>7</v>
      </c>
      <c r="F1621" s="3">
        <v>618981.20143732254</v>
      </c>
      <c r="G1621" s="3">
        <v>620840</v>
      </c>
      <c r="H1621">
        <v>4</v>
      </c>
      <c r="I1621" s="3">
        <v>-1858.7985626774607</v>
      </c>
      <c r="J1621" s="3">
        <v>1858.7985626774607</v>
      </c>
      <c r="K1621" s="2">
        <v>2.9940058029080899E-3</v>
      </c>
      <c r="L1621" s="6">
        <v>-2.9940058029080899E-3</v>
      </c>
      <c r="M1621" t="s">
        <v>32</v>
      </c>
      <c r="N1621">
        <f>SUMIFS(Actuals!$F:$F,Actuals!$A:$A,$A1621,Actuals!$D:$D,$D1621,Actuals!$B:$B,EDATE($B1621,-12))</f>
        <v>560235</v>
      </c>
      <c r="O1621">
        <f>AVERAGE(SUMIFS(Actuals!$F:$F,Actuals!$A:$A,$A1621,Actuals!$D:$D,$D1621,Actuals!$B:$B,EOMONTH(DATE(2025,$C1621-1,1),0))/SUMIFS(Actuals!$F:$F,Actuals!$A:$A,$A1621,Actuals!$D:$D,$D1621,Actuals!$B:$B,EOMONTH(DATE(2024,$C1621-1,1),0)),
 SUMIFS(Actuals!$F:$F,Actuals!$A:$A,$A1621,Actuals!$D:$D,$D1621,Actuals!$B:$B,EOMONTH(DATE(2025,$C1621-2,1),0))/SUMIFS(Actuals!$F:$F,Actuals!$A:$A,$A1621,Actuals!$D:$D,$D1621,Actuals!$B:$B,EOMONTH(DATE(2024,$C1621-2,1),0)),
 SUMIFS(Actuals!$F:$F,Actuals!$A:$A,$A1621,Actuals!$D:$D,$D1621,Actuals!$B:$B,EOMONTH(DATE(2025,$C1621-3,1),0))/SUMIFS(Actuals!$F:$F,Actuals!$A:$A,$A1621,Actuals!$D:$D,$D1621,Actuals!$B:$B,EOMONTH(DATE(2024,$C1621-3,1),0))
)</f>
        <v>1.071789610360824</v>
      </c>
      <c r="P1621" s="29">
        <f t="shared" si="150"/>
        <v>600454.05236049625</v>
      </c>
      <c r="Q1621" s="2">
        <f t="shared" si="151"/>
        <v>3.2836073125932203E-2</v>
      </c>
      <c r="R1621" s="29" t="str">
        <f t="shared" si="152"/>
        <v>1 train date (May-Aug)</v>
      </c>
      <c r="S1621" s="29">
        <f t="shared" si="153"/>
        <v>1.0196167866584092</v>
      </c>
      <c r="T1621" s="29">
        <f t="shared" si="154"/>
        <v>631123.62361148431</v>
      </c>
      <c r="U1621" s="2">
        <f t="shared" si="155"/>
        <v>1.6564048082411419E-2</v>
      </c>
    </row>
    <row r="1622" spans="1:21">
      <c r="A1622">
        <v>9656</v>
      </c>
      <c r="B1622" s="1">
        <v>45991</v>
      </c>
      <c r="C1622">
        <v>8</v>
      </c>
      <c r="D1622">
        <v>9</v>
      </c>
      <c r="E1622" t="s">
        <v>7</v>
      </c>
      <c r="F1622" s="3">
        <v>641791.49507900793</v>
      </c>
      <c r="G1622" s="3">
        <v>620840</v>
      </c>
      <c r="H1622">
        <v>3</v>
      </c>
      <c r="I1622" s="3">
        <v>20951.495079007931</v>
      </c>
      <c r="J1622" s="3">
        <v>20951.495079007931</v>
      </c>
      <c r="K1622" s="2">
        <v>3.3747012239881302E-2</v>
      </c>
      <c r="L1622" s="6">
        <v>3.3747012239881302E-2</v>
      </c>
      <c r="M1622" t="s">
        <v>32</v>
      </c>
      <c r="N1622">
        <f>SUMIFS(Actuals!$F:$F,Actuals!$A:$A,$A1622,Actuals!$D:$D,$D1622,Actuals!$B:$B,EDATE($B1622,-12))</f>
        <v>560235</v>
      </c>
      <c r="O1622">
        <f>AVERAGE(SUMIFS(Actuals!$F:$F,Actuals!$A:$A,$A1622,Actuals!$D:$D,$D1622,Actuals!$B:$B,EOMONTH(DATE(2025,$C1622-1,1),0))/SUMIFS(Actuals!$F:$F,Actuals!$A:$A,$A1622,Actuals!$D:$D,$D1622,Actuals!$B:$B,EOMONTH(DATE(2024,$C1622-1,1),0)),
 SUMIFS(Actuals!$F:$F,Actuals!$A:$A,$A1622,Actuals!$D:$D,$D1622,Actuals!$B:$B,EOMONTH(DATE(2025,$C1622-2,1),0))/SUMIFS(Actuals!$F:$F,Actuals!$A:$A,$A1622,Actuals!$D:$D,$D1622,Actuals!$B:$B,EOMONTH(DATE(2024,$C1622-2,1),0)),
 SUMIFS(Actuals!$F:$F,Actuals!$A:$A,$A1622,Actuals!$D:$D,$D1622,Actuals!$B:$B,EOMONTH(DATE(2025,$C1622-3,1),0))/SUMIFS(Actuals!$F:$F,Actuals!$A:$A,$A1622,Actuals!$D:$D,$D1622,Actuals!$B:$B,EOMONTH(DATE(2024,$C1622-3,1),0))
)</f>
        <v>1.1036688241260109</v>
      </c>
      <c r="P1622" s="29">
        <f t="shared" si="150"/>
        <v>618313.90368423564</v>
      </c>
      <c r="Q1622" s="2">
        <f t="shared" si="151"/>
        <v>4.0688362794993179E-3</v>
      </c>
      <c r="R1622" s="29" t="str">
        <f t="shared" si="152"/>
        <v>1 train date (May-Aug)</v>
      </c>
      <c r="S1622" s="29">
        <f t="shared" si="153"/>
        <v>1.0196167866584092</v>
      </c>
      <c r="T1622" s="29">
        <f t="shared" si="154"/>
        <v>654381.3819171543</v>
      </c>
      <c r="U1622" s="2">
        <f t="shared" si="155"/>
        <v>5.4025806837759004E-2</v>
      </c>
    </row>
    <row r="1623" spans="1:21">
      <c r="A1623">
        <v>9656</v>
      </c>
      <c r="B1623" s="1">
        <v>45991</v>
      </c>
      <c r="C1623">
        <v>9</v>
      </c>
      <c r="D1623">
        <v>9</v>
      </c>
      <c r="E1623" t="s">
        <v>7</v>
      </c>
      <c r="F1623" s="3">
        <v>634474.0152579787</v>
      </c>
      <c r="G1623" s="3">
        <v>620840</v>
      </c>
      <c r="H1623">
        <v>2</v>
      </c>
      <c r="I1623" s="3">
        <v>13634.015257978695</v>
      </c>
      <c r="J1623" s="3">
        <v>13634.015257978695</v>
      </c>
      <c r="K1623" s="2">
        <v>2.1960594127277099E-2</v>
      </c>
      <c r="L1623" s="6">
        <v>2.1960594127277099E-2</v>
      </c>
      <c r="M1623" t="s">
        <v>32</v>
      </c>
      <c r="N1623">
        <f>SUMIFS(Actuals!$F:$F,Actuals!$A:$A,$A1623,Actuals!$D:$D,$D1623,Actuals!$B:$B,EDATE($B1623,-12))</f>
        <v>560235</v>
      </c>
      <c r="O1623">
        <f>AVERAGE(SUMIFS(Actuals!$F:$F,Actuals!$A:$A,$A1623,Actuals!$D:$D,$D1623,Actuals!$B:$B,EOMONTH(DATE(2025,$C1623-1,1),0))/SUMIFS(Actuals!$F:$F,Actuals!$A:$A,$A1623,Actuals!$D:$D,$D1623,Actuals!$B:$B,EOMONTH(DATE(2024,$C1623-1,1),0)),
 SUMIFS(Actuals!$F:$F,Actuals!$A:$A,$A1623,Actuals!$D:$D,$D1623,Actuals!$B:$B,EOMONTH(DATE(2025,$C1623-2,1),0))/SUMIFS(Actuals!$F:$F,Actuals!$A:$A,$A1623,Actuals!$D:$D,$D1623,Actuals!$B:$B,EOMONTH(DATE(2024,$C1623-2,1),0)),
 SUMIFS(Actuals!$F:$F,Actuals!$A:$A,$A1623,Actuals!$D:$D,$D1623,Actuals!$B:$B,EOMONTH(DATE(2025,$C1623-3,1),0))/SUMIFS(Actuals!$F:$F,Actuals!$A:$A,$A1623,Actuals!$D:$D,$D1623,Actuals!$B:$B,EOMONTH(DATE(2024,$C1623-3,1),0))
)</f>
        <v>1.1372138819104043</v>
      </c>
      <c r="P1623" s="29">
        <f t="shared" si="150"/>
        <v>637107.01913207537</v>
      </c>
      <c r="Q1623" s="2">
        <f t="shared" si="151"/>
        <v>2.6201628651625807E-2</v>
      </c>
      <c r="R1623" s="29" t="str">
        <f t="shared" si="152"/>
        <v>2 Test data (Sep-Nov)</v>
      </c>
      <c r="S1623" s="29">
        <f t="shared" si="153"/>
        <v>1.0196167866584092</v>
      </c>
      <c r="T1623" s="29">
        <f t="shared" si="154"/>
        <v>646920.35665559873</v>
      </c>
      <c r="U1623" s="2">
        <f t="shared" si="155"/>
        <v>4.2008177075572986E-2</v>
      </c>
    </row>
    <row r="1624" spans="1:21">
      <c r="A1624">
        <v>9656</v>
      </c>
      <c r="B1624" s="1">
        <v>45991</v>
      </c>
      <c r="C1624">
        <v>10</v>
      </c>
      <c r="D1624">
        <v>9</v>
      </c>
      <c r="E1624" t="s">
        <v>7</v>
      </c>
      <c r="F1624" s="3">
        <v>589973.81538944598</v>
      </c>
      <c r="G1624" s="3">
        <v>620840</v>
      </c>
      <c r="H1624">
        <v>1</v>
      </c>
      <c r="I1624" s="3">
        <v>-30866.184610554017</v>
      </c>
      <c r="J1624" s="3">
        <v>30866.184610554017</v>
      </c>
      <c r="K1624" s="2">
        <v>4.9716810467357202E-2</v>
      </c>
      <c r="L1624" s="6">
        <v>-4.9716810467357202E-2</v>
      </c>
      <c r="M1624" t="s">
        <v>32</v>
      </c>
      <c r="N1624">
        <f>SUMIFS(Actuals!$F:$F,Actuals!$A:$A,$A1624,Actuals!$D:$D,$D1624,Actuals!$B:$B,EDATE($B1624,-12))</f>
        <v>560235</v>
      </c>
      <c r="O1624">
        <f>AVERAGE(SUMIFS(Actuals!$F:$F,Actuals!$A:$A,$A1624,Actuals!$D:$D,$D1624,Actuals!$B:$B,EOMONTH(DATE(2025,$C1624-1,1),0))/SUMIFS(Actuals!$F:$F,Actuals!$A:$A,$A1624,Actuals!$D:$D,$D1624,Actuals!$B:$B,EOMONTH(DATE(2024,$C1624-1,1),0)),
 SUMIFS(Actuals!$F:$F,Actuals!$A:$A,$A1624,Actuals!$D:$D,$D1624,Actuals!$B:$B,EOMONTH(DATE(2025,$C1624-2,1),0))/SUMIFS(Actuals!$F:$F,Actuals!$A:$A,$A1624,Actuals!$D:$D,$D1624,Actuals!$B:$B,EOMONTH(DATE(2024,$C1624-2,1),0)),
 SUMIFS(Actuals!$F:$F,Actuals!$A:$A,$A1624,Actuals!$D:$D,$D1624,Actuals!$B:$B,EOMONTH(DATE(2025,$C1624-3,1),0))/SUMIFS(Actuals!$F:$F,Actuals!$A:$A,$A1624,Actuals!$D:$D,$D1624,Actuals!$B:$B,EOMONTH(DATE(2024,$C1624-3,1),0))
)</f>
        <v>1.164126326762877</v>
      </c>
      <c r="P1624" s="29">
        <f t="shared" si="150"/>
        <v>652184.31267400039</v>
      </c>
      <c r="Q1624" s="2">
        <f t="shared" si="151"/>
        <v>5.0486941360093414E-2</v>
      </c>
      <c r="R1624" s="29" t="str">
        <f t="shared" si="152"/>
        <v>2 Test data (Sep-Nov)</v>
      </c>
      <c r="S1624" s="29">
        <f t="shared" si="153"/>
        <v>1.0196167866584092</v>
      </c>
      <c r="T1624" s="29">
        <f t="shared" si="154"/>
        <v>601547.20585998846</v>
      </c>
      <c r="U1624" s="2">
        <f t="shared" si="155"/>
        <v>3.107530787322263E-2</v>
      </c>
    </row>
    <row r="1625" spans="1:21">
      <c r="A1625">
        <v>9656</v>
      </c>
      <c r="B1625" s="1">
        <v>45991</v>
      </c>
      <c r="C1625">
        <v>11</v>
      </c>
      <c r="D1625">
        <v>9</v>
      </c>
      <c r="E1625" t="s">
        <v>7</v>
      </c>
      <c r="F1625" s="3">
        <v>642737.21433787304</v>
      </c>
      <c r="G1625" s="3">
        <v>620840</v>
      </c>
      <c r="H1625">
        <v>0</v>
      </c>
      <c r="I1625" s="3">
        <v>21897.21433787304</v>
      </c>
      <c r="J1625" s="3">
        <v>21897.21433787304</v>
      </c>
      <c r="K1625" s="2">
        <v>3.5270302071182702E-2</v>
      </c>
      <c r="L1625" s="6">
        <v>3.5270302071182702E-2</v>
      </c>
      <c r="M1625" t="s">
        <v>32</v>
      </c>
      <c r="N1625">
        <f>SUMIFS(Actuals!$F:$F,Actuals!$A:$A,$A1625,Actuals!$D:$D,$D1625,Actuals!$B:$B,EDATE($B1625,-12))</f>
        <v>560235</v>
      </c>
      <c r="O1625">
        <f>AVERAGE(SUMIFS(Actuals!$F:$F,Actuals!$A:$A,$A1625,Actuals!$D:$D,$D1625,Actuals!$B:$B,EOMONTH(DATE(2025,$C1625-1,1),0))/SUMIFS(Actuals!$F:$F,Actuals!$A:$A,$A1625,Actuals!$D:$D,$D1625,Actuals!$B:$B,EOMONTH(DATE(2024,$C1625-1,1),0)),
 SUMIFS(Actuals!$F:$F,Actuals!$A:$A,$A1625,Actuals!$D:$D,$D1625,Actuals!$B:$B,EOMONTH(DATE(2025,$C1625-2,1),0))/SUMIFS(Actuals!$F:$F,Actuals!$A:$A,$A1625,Actuals!$D:$D,$D1625,Actuals!$B:$B,EOMONTH(DATE(2024,$C1625-2,1),0)),
 SUMIFS(Actuals!$F:$F,Actuals!$A:$A,$A1625,Actuals!$D:$D,$D1625,Actuals!$B:$B,EOMONTH(DATE(2025,$C1625-3,1),0))/SUMIFS(Actuals!$F:$F,Actuals!$A:$A,$A1625,Actuals!$D:$D,$D1625,Actuals!$B:$B,EOMONTH(DATE(2024,$C1625-3,1),0))
)</f>
        <v>1.1021850505771367</v>
      </c>
      <c r="P1625" s="29">
        <f t="shared" si="150"/>
        <v>617482.64181008213</v>
      </c>
      <c r="Q1625" s="2">
        <f t="shared" si="151"/>
        <v>5.4077672023675472E-3</v>
      </c>
      <c r="R1625" s="29" t="str">
        <f t="shared" si="152"/>
        <v>2 Test data (Sep-Nov)</v>
      </c>
      <c r="S1625" s="29">
        <f t="shared" si="153"/>
        <v>1.0196167866584092</v>
      </c>
      <c r="T1625" s="29">
        <f t="shared" si="154"/>
        <v>655345.65314895927</v>
      </c>
      <c r="U1625" s="2">
        <f t="shared" si="155"/>
        <v>5.557897872069982E-2</v>
      </c>
    </row>
    <row r="1626" spans="1:21">
      <c r="A1626">
        <v>9657</v>
      </c>
      <c r="B1626" s="1">
        <v>45808</v>
      </c>
      <c r="C1626">
        <v>5</v>
      </c>
      <c r="D1626">
        <v>9</v>
      </c>
      <c r="E1626" t="s">
        <v>7</v>
      </c>
      <c r="F1626" s="3">
        <v>4041.0053745213745</v>
      </c>
      <c r="G1626" s="3">
        <v>4132.5</v>
      </c>
      <c r="H1626">
        <v>0</v>
      </c>
      <c r="I1626" s="3">
        <v>-91.494625478625494</v>
      </c>
      <c r="J1626" s="3">
        <v>91.494625478625494</v>
      </c>
      <c r="K1626" s="2">
        <v>2.2140260248911199E-2</v>
      </c>
      <c r="L1626" s="6">
        <v>-2.2140260248911199E-2</v>
      </c>
      <c r="M1626" t="s">
        <v>34</v>
      </c>
      <c r="N1626">
        <f>SUMIFS(Actuals!$F:$F,Actuals!$A:$A,$A1626,Actuals!$D:$D,$D1626,Actuals!$B:$B,EDATE($B1626,-12))</f>
        <v>4085</v>
      </c>
      <c r="O1626">
        <f>AVERAGE(SUMIFS(Actuals!$F:$F,Actuals!$A:$A,$A1626,Actuals!$D:$D,$D1626,Actuals!$B:$B,EOMONTH(DATE(2025,$C1626-1,1),0))/SUMIFS(Actuals!$F:$F,Actuals!$A:$A,$A1626,Actuals!$D:$D,$D1626,Actuals!$B:$B,EOMONTH(DATE(2024,$C1626-1,1),0)),
 SUMIFS(Actuals!$F:$F,Actuals!$A:$A,$A1626,Actuals!$D:$D,$D1626,Actuals!$B:$B,EOMONTH(DATE(2025,$C1626-2,1),0))/SUMIFS(Actuals!$F:$F,Actuals!$A:$A,$A1626,Actuals!$D:$D,$D1626,Actuals!$B:$B,EOMONTH(DATE(2024,$C1626-2,1),0)),
 SUMIFS(Actuals!$F:$F,Actuals!$A:$A,$A1626,Actuals!$D:$D,$D1626,Actuals!$B:$B,EOMONTH(DATE(2025,$C1626-3,1),0))/SUMIFS(Actuals!$F:$F,Actuals!$A:$A,$A1626,Actuals!$D:$D,$D1626,Actuals!$B:$B,EOMONTH(DATE(2024,$C1626-3,1),0))
)</f>
        <v>1.1176449616499582</v>
      </c>
      <c r="P1626" s="29">
        <f t="shared" si="150"/>
        <v>4565.5796683400795</v>
      </c>
      <c r="Q1626" s="2">
        <f t="shared" si="151"/>
        <v>0.10479846783788978</v>
      </c>
      <c r="R1626" s="29" t="str">
        <f t="shared" si="152"/>
        <v>1 train date (May-Aug)</v>
      </c>
      <c r="S1626" s="29">
        <f t="shared" si="153"/>
        <v>1.0159969143173808</v>
      </c>
      <c r="T1626" s="29">
        <f t="shared" si="154"/>
        <v>4105.6489912536681</v>
      </c>
      <c r="U1626" s="2">
        <f t="shared" si="155"/>
        <v>6.497521777696769E-3</v>
      </c>
    </row>
    <row r="1627" spans="1:21">
      <c r="A1627">
        <v>9657</v>
      </c>
      <c r="B1627" s="1">
        <v>45838</v>
      </c>
      <c r="C1627">
        <v>5</v>
      </c>
      <c r="D1627">
        <v>9</v>
      </c>
      <c r="E1627" t="s">
        <v>7</v>
      </c>
      <c r="F1627" s="3">
        <v>4396.1581065637592</v>
      </c>
      <c r="G1627" s="3">
        <v>3947.5</v>
      </c>
      <c r="H1627">
        <v>1</v>
      </c>
      <c r="I1627" s="3">
        <v>448.65810656375925</v>
      </c>
      <c r="J1627" s="3">
        <v>448.65810656375925</v>
      </c>
      <c r="K1627" s="2">
        <v>0.113656265120648</v>
      </c>
      <c r="L1627" s="6">
        <v>0.113656265120648</v>
      </c>
      <c r="M1627" t="s">
        <v>34</v>
      </c>
      <c r="N1627">
        <f>SUMIFS(Actuals!$F:$F,Actuals!$A:$A,$A1627,Actuals!$D:$D,$D1627,Actuals!$B:$B,EDATE($B1627,-12))</f>
        <v>3970</v>
      </c>
      <c r="O1627">
        <f>AVERAGE(SUMIFS(Actuals!$F:$F,Actuals!$A:$A,$A1627,Actuals!$D:$D,$D1627,Actuals!$B:$B,EOMONTH(DATE(2025,$C1627-1,1),0))/SUMIFS(Actuals!$F:$F,Actuals!$A:$A,$A1627,Actuals!$D:$D,$D1627,Actuals!$B:$B,EOMONTH(DATE(2024,$C1627-1,1),0)),
 SUMIFS(Actuals!$F:$F,Actuals!$A:$A,$A1627,Actuals!$D:$D,$D1627,Actuals!$B:$B,EOMONTH(DATE(2025,$C1627-2,1),0))/SUMIFS(Actuals!$F:$F,Actuals!$A:$A,$A1627,Actuals!$D:$D,$D1627,Actuals!$B:$B,EOMONTH(DATE(2024,$C1627-2,1),0)),
 SUMIFS(Actuals!$F:$F,Actuals!$A:$A,$A1627,Actuals!$D:$D,$D1627,Actuals!$B:$B,EOMONTH(DATE(2025,$C1627-3,1),0))/SUMIFS(Actuals!$F:$F,Actuals!$A:$A,$A1627,Actuals!$D:$D,$D1627,Actuals!$B:$B,EOMONTH(DATE(2024,$C1627-3,1),0))
)</f>
        <v>1.1176449616499582</v>
      </c>
      <c r="P1627" s="29">
        <f t="shared" si="150"/>
        <v>4437.0504977503342</v>
      </c>
      <c r="Q1627" s="2">
        <f t="shared" si="151"/>
        <v>0.12401532558589848</v>
      </c>
      <c r="R1627" s="29" t="str">
        <f t="shared" si="152"/>
        <v>1 train date (May-Aug)</v>
      </c>
      <c r="S1627" s="29">
        <f t="shared" si="153"/>
        <v>1.0159969143173808</v>
      </c>
      <c r="T1627" s="29">
        <f t="shared" si="154"/>
        <v>4466.4830711201184</v>
      </c>
      <c r="U1627" s="2">
        <f t="shared" si="155"/>
        <v>0.13147132897279759</v>
      </c>
    </row>
    <row r="1628" spans="1:21">
      <c r="A1628">
        <v>9657</v>
      </c>
      <c r="B1628" s="1">
        <v>45838</v>
      </c>
      <c r="C1628">
        <v>6</v>
      </c>
      <c r="D1628">
        <v>9</v>
      </c>
      <c r="E1628" t="s">
        <v>7</v>
      </c>
      <c r="F1628" s="3">
        <v>4388.1895108918798</v>
      </c>
      <c r="G1628" s="3">
        <v>3947.5</v>
      </c>
      <c r="H1628">
        <v>0</v>
      </c>
      <c r="I1628" s="3">
        <v>440.68951089187976</v>
      </c>
      <c r="J1628" s="3">
        <v>440.68951089187976</v>
      </c>
      <c r="K1628" s="2">
        <v>0.11163762150522601</v>
      </c>
      <c r="L1628" s="6">
        <v>0.11163762150522601</v>
      </c>
      <c r="M1628" t="s">
        <v>34</v>
      </c>
      <c r="N1628">
        <f>SUMIFS(Actuals!$F:$F,Actuals!$A:$A,$A1628,Actuals!$D:$D,$D1628,Actuals!$B:$B,EDATE($B1628,-12))</f>
        <v>3970</v>
      </c>
      <c r="O1628">
        <f>AVERAGE(SUMIFS(Actuals!$F:$F,Actuals!$A:$A,$A1628,Actuals!$D:$D,$D1628,Actuals!$B:$B,EOMONTH(DATE(2025,$C1628-1,1),0))/SUMIFS(Actuals!$F:$F,Actuals!$A:$A,$A1628,Actuals!$D:$D,$D1628,Actuals!$B:$B,EOMONTH(DATE(2024,$C1628-1,1),0)),
 SUMIFS(Actuals!$F:$F,Actuals!$A:$A,$A1628,Actuals!$D:$D,$D1628,Actuals!$B:$B,EOMONTH(DATE(2025,$C1628-2,1),0))/SUMIFS(Actuals!$F:$F,Actuals!$A:$A,$A1628,Actuals!$D:$D,$D1628,Actuals!$B:$B,EOMONTH(DATE(2024,$C1628-2,1),0)),
 SUMIFS(Actuals!$F:$F,Actuals!$A:$A,$A1628,Actuals!$D:$D,$D1628,Actuals!$B:$B,EOMONTH(DATE(2025,$C1628-3,1),0))/SUMIFS(Actuals!$F:$F,Actuals!$A:$A,$A1628,Actuals!$D:$D,$D1628,Actuals!$B:$B,EOMONTH(DATE(2024,$C1628-3,1),0))
)</f>
        <v>1.0885107736708306</v>
      </c>
      <c r="P1628" s="29">
        <f t="shared" si="150"/>
        <v>4321.3877714731971</v>
      </c>
      <c r="Q1628" s="2">
        <f t="shared" si="151"/>
        <v>9.4715078270600897E-2</v>
      </c>
      <c r="R1628" s="29" t="str">
        <f t="shared" si="152"/>
        <v>1 train date (May-Aug)</v>
      </c>
      <c r="S1628" s="29">
        <f t="shared" si="153"/>
        <v>1.0159969143173808</v>
      </c>
      <c r="T1628" s="29">
        <f t="shared" si="154"/>
        <v>4458.387002506046</v>
      </c>
      <c r="U1628" s="2">
        <f t="shared" si="155"/>
        <v>0.12942039328842203</v>
      </c>
    </row>
    <row r="1629" spans="1:21">
      <c r="A1629">
        <v>9657</v>
      </c>
      <c r="B1629" s="1">
        <v>45869</v>
      </c>
      <c r="C1629">
        <v>5</v>
      </c>
      <c r="D1629">
        <v>9</v>
      </c>
      <c r="E1629" t="s">
        <v>7</v>
      </c>
      <c r="F1629" s="3">
        <v>4175.4284697698113</v>
      </c>
      <c r="G1629" s="3">
        <v>4425</v>
      </c>
      <c r="H1629">
        <v>2</v>
      </c>
      <c r="I1629" s="3">
        <v>-249.57153023018873</v>
      </c>
      <c r="J1629" s="3">
        <v>249.57153023018873</v>
      </c>
      <c r="K1629" s="2">
        <v>5.6400345814731898E-2</v>
      </c>
      <c r="L1629" s="6">
        <v>-5.6400345814731898E-2</v>
      </c>
      <c r="M1629" t="s">
        <v>34</v>
      </c>
      <c r="N1629">
        <f>SUMIFS(Actuals!$F:$F,Actuals!$A:$A,$A1629,Actuals!$D:$D,$D1629,Actuals!$B:$B,EDATE($B1629,-12))</f>
        <v>3630</v>
      </c>
      <c r="O1629">
        <f>AVERAGE(SUMIFS(Actuals!$F:$F,Actuals!$A:$A,$A1629,Actuals!$D:$D,$D1629,Actuals!$B:$B,EOMONTH(DATE(2025,$C1629-1,1),0))/SUMIFS(Actuals!$F:$F,Actuals!$A:$A,$A1629,Actuals!$D:$D,$D1629,Actuals!$B:$B,EOMONTH(DATE(2024,$C1629-1,1),0)),
 SUMIFS(Actuals!$F:$F,Actuals!$A:$A,$A1629,Actuals!$D:$D,$D1629,Actuals!$B:$B,EOMONTH(DATE(2025,$C1629-2,1),0))/SUMIFS(Actuals!$F:$F,Actuals!$A:$A,$A1629,Actuals!$D:$D,$D1629,Actuals!$B:$B,EOMONTH(DATE(2024,$C1629-2,1),0)),
 SUMIFS(Actuals!$F:$F,Actuals!$A:$A,$A1629,Actuals!$D:$D,$D1629,Actuals!$B:$B,EOMONTH(DATE(2025,$C1629-3,1),0))/SUMIFS(Actuals!$F:$F,Actuals!$A:$A,$A1629,Actuals!$D:$D,$D1629,Actuals!$B:$B,EOMONTH(DATE(2024,$C1629-3,1),0))
)</f>
        <v>1.1176449616499582</v>
      </c>
      <c r="P1629" s="29">
        <f t="shared" si="150"/>
        <v>4057.0512107893483</v>
      </c>
      <c r="Q1629" s="2">
        <f t="shared" si="151"/>
        <v>8.3152268748169889E-2</v>
      </c>
      <c r="R1629" s="29" t="str">
        <f t="shared" si="152"/>
        <v>1 train date (May-Aug)</v>
      </c>
      <c r="S1629" s="29">
        <f t="shared" si="153"/>
        <v>1.0159969143173808</v>
      </c>
      <c r="T1629" s="29">
        <f t="shared" si="154"/>
        <v>4242.2224412390715</v>
      </c>
      <c r="U1629" s="2">
        <f t="shared" si="155"/>
        <v>4.1305662996820001E-2</v>
      </c>
    </row>
    <row r="1630" spans="1:21">
      <c r="A1630">
        <v>9657</v>
      </c>
      <c r="B1630" s="1">
        <v>45869</v>
      </c>
      <c r="C1630">
        <v>6</v>
      </c>
      <c r="D1630">
        <v>9</v>
      </c>
      <c r="E1630" t="s">
        <v>7</v>
      </c>
      <c r="F1630" s="3">
        <v>4169.726195133524</v>
      </c>
      <c r="G1630" s="3">
        <v>4425</v>
      </c>
      <c r="H1630">
        <v>1</v>
      </c>
      <c r="I1630" s="3">
        <v>-255.27380486647598</v>
      </c>
      <c r="J1630" s="3">
        <v>255.27380486647598</v>
      </c>
      <c r="K1630" s="2">
        <v>5.76889954500511E-2</v>
      </c>
      <c r="L1630" s="6">
        <v>-5.76889954500511E-2</v>
      </c>
      <c r="M1630" t="s">
        <v>34</v>
      </c>
      <c r="N1630">
        <f>SUMIFS(Actuals!$F:$F,Actuals!$A:$A,$A1630,Actuals!$D:$D,$D1630,Actuals!$B:$B,EDATE($B1630,-12))</f>
        <v>3630</v>
      </c>
      <c r="O1630">
        <f>AVERAGE(SUMIFS(Actuals!$F:$F,Actuals!$A:$A,$A1630,Actuals!$D:$D,$D1630,Actuals!$B:$B,EOMONTH(DATE(2025,$C1630-1,1),0))/SUMIFS(Actuals!$F:$F,Actuals!$A:$A,$A1630,Actuals!$D:$D,$D1630,Actuals!$B:$B,EOMONTH(DATE(2024,$C1630-1,1),0)),
 SUMIFS(Actuals!$F:$F,Actuals!$A:$A,$A1630,Actuals!$D:$D,$D1630,Actuals!$B:$B,EOMONTH(DATE(2025,$C1630-2,1),0))/SUMIFS(Actuals!$F:$F,Actuals!$A:$A,$A1630,Actuals!$D:$D,$D1630,Actuals!$B:$B,EOMONTH(DATE(2024,$C1630-2,1),0)),
 SUMIFS(Actuals!$F:$F,Actuals!$A:$A,$A1630,Actuals!$D:$D,$D1630,Actuals!$B:$B,EOMONTH(DATE(2025,$C1630-3,1),0))/SUMIFS(Actuals!$F:$F,Actuals!$A:$A,$A1630,Actuals!$D:$D,$D1630,Actuals!$B:$B,EOMONTH(DATE(2024,$C1630-3,1),0))
)</f>
        <v>1.0885107736708306</v>
      </c>
      <c r="P1630" s="29">
        <f t="shared" si="150"/>
        <v>3951.2941084251152</v>
      </c>
      <c r="Q1630" s="2">
        <f t="shared" si="151"/>
        <v>0.10705217888697963</v>
      </c>
      <c r="R1630" s="29" t="str">
        <f t="shared" si="152"/>
        <v>1 train date (May-Aug)</v>
      </c>
      <c r="S1630" s="29">
        <f t="shared" si="153"/>
        <v>1.0159969143173808</v>
      </c>
      <c r="T1630" s="29">
        <f t="shared" si="154"/>
        <v>4236.4289478040137</v>
      </c>
      <c r="U1630" s="2">
        <f t="shared" si="155"/>
        <v>4.2614927049940417E-2</v>
      </c>
    </row>
    <row r="1631" spans="1:21">
      <c r="A1631">
        <v>9657</v>
      </c>
      <c r="B1631" s="1">
        <v>45869</v>
      </c>
      <c r="C1631">
        <v>7</v>
      </c>
      <c r="D1631">
        <v>9</v>
      </c>
      <c r="E1631" t="s">
        <v>7</v>
      </c>
      <c r="F1631" s="3">
        <v>4099.2370587901887</v>
      </c>
      <c r="G1631" s="3">
        <v>4425</v>
      </c>
      <c r="H1631">
        <v>0</v>
      </c>
      <c r="I1631" s="3">
        <v>-325.76294120981129</v>
      </c>
      <c r="J1631" s="3">
        <v>325.76294120981129</v>
      </c>
      <c r="K1631" s="2">
        <v>7.3618743776228596E-2</v>
      </c>
      <c r="L1631" s="6">
        <v>-7.3618743776228596E-2</v>
      </c>
      <c r="M1631" t="s">
        <v>34</v>
      </c>
      <c r="N1631">
        <f>SUMIFS(Actuals!$F:$F,Actuals!$A:$A,$A1631,Actuals!$D:$D,$D1631,Actuals!$B:$B,EDATE($B1631,-12))</f>
        <v>3630</v>
      </c>
      <c r="O1631">
        <f>AVERAGE(SUMIFS(Actuals!$F:$F,Actuals!$A:$A,$A1631,Actuals!$D:$D,$D1631,Actuals!$B:$B,EOMONTH(DATE(2025,$C1631-1,1),0))/SUMIFS(Actuals!$F:$F,Actuals!$A:$A,$A1631,Actuals!$D:$D,$D1631,Actuals!$B:$B,EOMONTH(DATE(2024,$C1631-1,1),0)),
 SUMIFS(Actuals!$F:$F,Actuals!$A:$A,$A1631,Actuals!$D:$D,$D1631,Actuals!$B:$B,EOMONTH(DATE(2025,$C1631-2,1),0))/SUMIFS(Actuals!$F:$F,Actuals!$A:$A,$A1631,Actuals!$D:$D,$D1631,Actuals!$B:$B,EOMONTH(DATE(2024,$C1631-2,1),0)),
 SUMIFS(Actuals!$F:$F,Actuals!$A:$A,$A1631,Actuals!$D:$D,$D1631,Actuals!$B:$B,EOMONTH(DATE(2025,$C1631-3,1),0))/SUMIFS(Actuals!$F:$F,Actuals!$A:$A,$A1631,Actuals!$D:$D,$D1631,Actuals!$B:$B,EOMONTH(DATE(2024,$C1631-3,1),0))
)</f>
        <v>1.0659726373534648</v>
      </c>
      <c r="P1631" s="29">
        <f t="shared" si="150"/>
        <v>3869.4806735930774</v>
      </c>
      <c r="Q1631" s="2">
        <f t="shared" si="151"/>
        <v>0.12554109071342884</v>
      </c>
      <c r="R1631" s="29" t="str">
        <f t="shared" si="152"/>
        <v>1 train date (May-Aug)</v>
      </c>
      <c r="S1631" s="29">
        <f t="shared" si="153"/>
        <v>1.0159969143173808</v>
      </c>
      <c r="T1631" s="29">
        <f t="shared" si="154"/>
        <v>4164.8122027862873</v>
      </c>
      <c r="U1631" s="2">
        <f t="shared" si="155"/>
        <v>5.8799502195189299E-2</v>
      </c>
    </row>
    <row r="1632" spans="1:21">
      <c r="A1632">
        <v>9657</v>
      </c>
      <c r="B1632" s="1">
        <v>45900</v>
      </c>
      <c r="C1632">
        <v>5</v>
      </c>
      <c r="D1632">
        <v>9</v>
      </c>
      <c r="E1632" t="s">
        <v>7</v>
      </c>
      <c r="F1632" s="3">
        <v>4439.7011834980494</v>
      </c>
      <c r="G1632" s="3">
        <v>4690</v>
      </c>
      <c r="H1632">
        <v>3</v>
      </c>
      <c r="I1632" s="3">
        <v>-250.29881650195057</v>
      </c>
      <c r="J1632" s="3">
        <v>250.29881650195057</v>
      </c>
      <c r="K1632" s="2">
        <v>5.3368617591034201E-2</v>
      </c>
      <c r="L1632" s="6">
        <v>-5.3368617591034201E-2</v>
      </c>
      <c r="M1632" t="s">
        <v>34</v>
      </c>
      <c r="N1632">
        <f>SUMIFS(Actuals!$F:$F,Actuals!$A:$A,$A1632,Actuals!$D:$D,$D1632,Actuals!$B:$B,EDATE($B1632,-12))</f>
        <v>4417.5</v>
      </c>
      <c r="O1632">
        <f>AVERAGE(SUMIFS(Actuals!$F:$F,Actuals!$A:$A,$A1632,Actuals!$D:$D,$D1632,Actuals!$B:$B,EOMONTH(DATE(2025,$C1632-1,1),0))/SUMIFS(Actuals!$F:$F,Actuals!$A:$A,$A1632,Actuals!$D:$D,$D1632,Actuals!$B:$B,EOMONTH(DATE(2024,$C1632-1,1),0)),
 SUMIFS(Actuals!$F:$F,Actuals!$A:$A,$A1632,Actuals!$D:$D,$D1632,Actuals!$B:$B,EOMONTH(DATE(2025,$C1632-2,1),0))/SUMIFS(Actuals!$F:$F,Actuals!$A:$A,$A1632,Actuals!$D:$D,$D1632,Actuals!$B:$B,EOMONTH(DATE(2024,$C1632-2,1),0)),
 SUMIFS(Actuals!$F:$F,Actuals!$A:$A,$A1632,Actuals!$D:$D,$D1632,Actuals!$B:$B,EOMONTH(DATE(2025,$C1632-3,1),0))/SUMIFS(Actuals!$F:$F,Actuals!$A:$A,$A1632,Actuals!$D:$D,$D1632,Actuals!$B:$B,EOMONTH(DATE(2024,$C1632-3,1),0))
)</f>
        <v>1.1176449616499582</v>
      </c>
      <c r="P1632" s="29">
        <f t="shared" si="150"/>
        <v>4937.1966180886902</v>
      </c>
      <c r="Q1632" s="2">
        <f t="shared" si="151"/>
        <v>5.2707168035968067E-2</v>
      </c>
      <c r="R1632" s="29" t="str">
        <f t="shared" si="152"/>
        <v>1 train date (May-Aug)</v>
      </c>
      <c r="S1632" s="29">
        <f t="shared" si="153"/>
        <v>1.0159969143173808</v>
      </c>
      <c r="T1632" s="29">
        <f t="shared" si="154"/>
        <v>4510.7227029252417</v>
      </c>
      <c r="U1632" s="2">
        <f t="shared" si="155"/>
        <v>3.8225436476494304E-2</v>
      </c>
    </row>
    <row r="1633" spans="1:21">
      <c r="A1633">
        <v>9657</v>
      </c>
      <c r="B1633" s="1">
        <v>45900</v>
      </c>
      <c r="C1633">
        <v>6</v>
      </c>
      <c r="D1633">
        <v>9</v>
      </c>
      <c r="E1633" t="s">
        <v>7</v>
      </c>
      <c r="F1633" s="3">
        <v>4444.6652475512001</v>
      </c>
      <c r="G1633" s="3">
        <v>4690</v>
      </c>
      <c r="H1633">
        <v>2</v>
      </c>
      <c r="I1633" s="3">
        <v>-245.33475244879992</v>
      </c>
      <c r="J1633" s="3">
        <v>245.33475244879992</v>
      </c>
      <c r="K1633" s="2">
        <v>5.2310181758806001E-2</v>
      </c>
      <c r="L1633" s="6">
        <v>-5.2310181758806001E-2</v>
      </c>
      <c r="M1633" t="s">
        <v>34</v>
      </c>
      <c r="N1633">
        <f>SUMIFS(Actuals!$F:$F,Actuals!$A:$A,$A1633,Actuals!$D:$D,$D1633,Actuals!$B:$B,EDATE($B1633,-12))</f>
        <v>4417.5</v>
      </c>
      <c r="O1633">
        <f>AVERAGE(SUMIFS(Actuals!$F:$F,Actuals!$A:$A,$A1633,Actuals!$D:$D,$D1633,Actuals!$B:$B,EOMONTH(DATE(2025,$C1633-1,1),0))/SUMIFS(Actuals!$F:$F,Actuals!$A:$A,$A1633,Actuals!$D:$D,$D1633,Actuals!$B:$B,EOMONTH(DATE(2024,$C1633-1,1),0)),
 SUMIFS(Actuals!$F:$F,Actuals!$A:$A,$A1633,Actuals!$D:$D,$D1633,Actuals!$B:$B,EOMONTH(DATE(2025,$C1633-2,1),0))/SUMIFS(Actuals!$F:$F,Actuals!$A:$A,$A1633,Actuals!$D:$D,$D1633,Actuals!$B:$B,EOMONTH(DATE(2024,$C1633-2,1),0)),
 SUMIFS(Actuals!$F:$F,Actuals!$A:$A,$A1633,Actuals!$D:$D,$D1633,Actuals!$B:$B,EOMONTH(DATE(2025,$C1633-3,1),0))/SUMIFS(Actuals!$F:$F,Actuals!$A:$A,$A1633,Actuals!$D:$D,$D1633,Actuals!$B:$B,EOMONTH(DATE(2024,$C1633-3,1),0))
)</f>
        <v>1.0885107736708306</v>
      </c>
      <c r="P1633" s="29">
        <f t="shared" si="150"/>
        <v>4808.4963426908944</v>
      </c>
      <c r="Q1633" s="2">
        <f t="shared" si="151"/>
        <v>2.5265744710212021E-2</v>
      </c>
      <c r="R1633" s="29" t="str">
        <f t="shared" si="152"/>
        <v>1 train date (May-Aug)</v>
      </c>
      <c r="S1633" s="29">
        <f t="shared" si="153"/>
        <v>1.0159969143173808</v>
      </c>
      <c r="T1633" s="29">
        <f t="shared" si="154"/>
        <v>4515.7661766857173</v>
      </c>
      <c r="U1633" s="2">
        <f t="shared" si="155"/>
        <v>3.7150068936947278E-2</v>
      </c>
    </row>
    <row r="1634" spans="1:21">
      <c r="A1634">
        <v>9657</v>
      </c>
      <c r="B1634" s="1">
        <v>45900</v>
      </c>
      <c r="C1634">
        <v>7</v>
      </c>
      <c r="D1634">
        <v>9</v>
      </c>
      <c r="E1634" t="s">
        <v>7</v>
      </c>
      <c r="F1634" s="3">
        <v>4437.5</v>
      </c>
      <c r="G1634" s="3">
        <v>4690</v>
      </c>
      <c r="H1634">
        <v>1</v>
      </c>
      <c r="I1634" s="3">
        <v>-252.5</v>
      </c>
      <c r="J1634" s="3">
        <v>252.5</v>
      </c>
      <c r="K1634" s="2">
        <v>5.3837953091684397E-2</v>
      </c>
      <c r="L1634" s="6">
        <v>-5.3837953091684397E-2</v>
      </c>
      <c r="M1634" t="s">
        <v>34</v>
      </c>
      <c r="N1634">
        <f>SUMIFS(Actuals!$F:$F,Actuals!$A:$A,$A1634,Actuals!$D:$D,$D1634,Actuals!$B:$B,EDATE($B1634,-12))</f>
        <v>4417.5</v>
      </c>
      <c r="O1634">
        <f>AVERAGE(SUMIFS(Actuals!$F:$F,Actuals!$A:$A,$A1634,Actuals!$D:$D,$D1634,Actuals!$B:$B,EOMONTH(DATE(2025,$C1634-1,1),0))/SUMIFS(Actuals!$F:$F,Actuals!$A:$A,$A1634,Actuals!$D:$D,$D1634,Actuals!$B:$B,EOMONTH(DATE(2024,$C1634-1,1),0)),
 SUMIFS(Actuals!$F:$F,Actuals!$A:$A,$A1634,Actuals!$D:$D,$D1634,Actuals!$B:$B,EOMONTH(DATE(2025,$C1634-2,1),0))/SUMIFS(Actuals!$F:$F,Actuals!$A:$A,$A1634,Actuals!$D:$D,$D1634,Actuals!$B:$B,EOMONTH(DATE(2024,$C1634-2,1),0)),
 SUMIFS(Actuals!$F:$F,Actuals!$A:$A,$A1634,Actuals!$D:$D,$D1634,Actuals!$B:$B,EOMONTH(DATE(2025,$C1634-3,1),0))/SUMIFS(Actuals!$F:$F,Actuals!$A:$A,$A1634,Actuals!$D:$D,$D1634,Actuals!$B:$B,EOMONTH(DATE(2024,$C1634-3,1),0))
)</f>
        <v>1.0659726373534648</v>
      </c>
      <c r="P1634" s="29">
        <f t="shared" si="150"/>
        <v>4708.9341255089312</v>
      </c>
      <c r="Q1634" s="2">
        <f t="shared" si="151"/>
        <v>4.0371269741857514E-3</v>
      </c>
      <c r="R1634" s="29" t="str">
        <f t="shared" si="152"/>
        <v>1 train date (May-Aug)</v>
      </c>
      <c r="S1634" s="29">
        <f t="shared" si="153"/>
        <v>1.0159969143173808</v>
      </c>
      <c r="T1634" s="29">
        <f t="shared" si="154"/>
        <v>4508.4863072833778</v>
      </c>
      <c r="U1634" s="2">
        <f t="shared" si="155"/>
        <v>3.870227989693438E-2</v>
      </c>
    </row>
    <row r="1635" spans="1:21">
      <c r="A1635">
        <v>9657</v>
      </c>
      <c r="B1635" s="1">
        <v>45900</v>
      </c>
      <c r="C1635">
        <v>8</v>
      </c>
      <c r="D1635">
        <v>9</v>
      </c>
      <c r="E1635" t="s">
        <v>7</v>
      </c>
      <c r="F1635" s="3">
        <v>4122.6797422578202</v>
      </c>
      <c r="G1635" s="3">
        <v>4690</v>
      </c>
      <c r="H1635">
        <v>0</v>
      </c>
      <c r="I1635" s="3">
        <v>-567.32025774217982</v>
      </c>
      <c r="J1635" s="3">
        <v>567.32025774217982</v>
      </c>
      <c r="K1635" s="2">
        <v>0.12096380762093401</v>
      </c>
      <c r="L1635" s="6">
        <v>-0.12096380762093401</v>
      </c>
      <c r="M1635" t="s">
        <v>34</v>
      </c>
      <c r="N1635">
        <f>SUMIFS(Actuals!$F:$F,Actuals!$A:$A,$A1635,Actuals!$D:$D,$D1635,Actuals!$B:$B,EDATE($B1635,-12))</f>
        <v>4417.5</v>
      </c>
      <c r="O1635">
        <f>AVERAGE(SUMIFS(Actuals!$F:$F,Actuals!$A:$A,$A1635,Actuals!$D:$D,$D1635,Actuals!$B:$B,EOMONTH(DATE(2025,$C1635-1,1),0))/SUMIFS(Actuals!$F:$F,Actuals!$A:$A,$A1635,Actuals!$D:$D,$D1635,Actuals!$B:$B,EOMONTH(DATE(2024,$C1635-1,1),0)),
 SUMIFS(Actuals!$F:$F,Actuals!$A:$A,$A1635,Actuals!$D:$D,$D1635,Actuals!$B:$B,EOMONTH(DATE(2025,$C1635-2,1),0))/SUMIFS(Actuals!$F:$F,Actuals!$A:$A,$A1635,Actuals!$D:$D,$D1635,Actuals!$B:$B,EOMONTH(DATE(2024,$C1635-2,1),0)),
 SUMIFS(Actuals!$F:$F,Actuals!$A:$A,$A1635,Actuals!$D:$D,$D1635,Actuals!$B:$B,EOMONTH(DATE(2025,$C1635-3,1),0))/SUMIFS(Actuals!$F:$F,Actuals!$A:$A,$A1635,Actuals!$D:$D,$D1635,Actuals!$B:$B,EOMONTH(DATE(2024,$C1635-3,1),0))
)</f>
        <v>1.0749895550474415</v>
      </c>
      <c r="P1635" s="29">
        <f t="shared" si="150"/>
        <v>4748.766359422073</v>
      </c>
      <c r="Q1635" s="2">
        <f t="shared" si="151"/>
        <v>1.2530140601721329E-2</v>
      </c>
      <c r="R1635" s="29" t="str">
        <f t="shared" si="152"/>
        <v>1 train date (May-Aug)</v>
      </c>
      <c r="S1635" s="29">
        <f t="shared" si="153"/>
        <v>1.0159969143173808</v>
      </c>
      <c r="T1635" s="29">
        <f t="shared" si="154"/>
        <v>4188.6298968527199</v>
      </c>
      <c r="U1635" s="2">
        <f t="shared" si="155"/>
        <v>0.10690194096956933</v>
      </c>
    </row>
    <row r="1636" spans="1:21">
      <c r="A1636">
        <v>9657</v>
      </c>
      <c r="B1636" s="1">
        <v>45930</v>
      </c>
      <c r="C1636">
        <v>5</v>
      </c>
      <c r="D1636">
        <v>9</v>
      </c>
      <c r="E1636" t="s">
        <v>7</v>
      </c>
      <c r="F1636" s="3">
        <v>4388.7611485314901</v>
      </c>
      <c r="G1636" s="3">
        <v>4107.5</v>
      </c>
      <c r="H1636">
        <v>4</v>
      </c>
      <c r="I1636" s="3">
        <v>281.26114853149011</v>
      </c>
      <c r="J1636" s="3">
        <v>281.26114853149011</v>
      </c>
      <c r="K1636" s="2">
        <v>6.8475020944976303E-2</v>
      </c>
      <c r="L1636" s="6">
        <v>6.8475020944976303E-2</v>
      </c>
      <c r="M1636" t="s">
        <v>34</v>
      </c>
      <c r="N1636">
        <f>SUMIFS(Actuals!$F:$F,Actuals!$A:$A,$A1636,Actuals!$D:$D,$D1636,Actuals!$B:$B,EDATE($B1636,-12))</f>
        <v>3865</v>
      </c>
      <c r="O1636">
        <f>AVERAGE(SUMIFS(Actuals!$F:$F,Actuals!$A:$A,$A1636,Actuals!$D:$D,$D1636,Actuals!$B:$B,EOMONTH(DATE(2025,$C1636-1,1),0))/SUMIFS(Actuals!$F:$F,Actuals!$A:$A,$A1636,Actuals!$D:$D,$D1636,Actuals!$B:$B,EOMONTH(DATE(2024,$C1636-1,1),0)),
 SUMIFS(Actuals!$F:$F,Actuals!$A:$A,$A1636,Actuals!$D:$D,$D1636,Actuals!$B:$B,EOMONTH(DATE(2025,$C1636-2,1),0))/SUMIFS(Actuals!$F:$F,Actuals!$A:$A,$A1636,Actuals!$D:$D,$D1636,Actuals!$B:$B,EOMONTH(DATE(2024,$C1636-2,1),0)),
 SUMIFS(Actuals!$F:$F,Actuals!$A:$A,$A1636,Actuals!$D:$D,$D1636,Actuals!$B:$B,EOMONTH(DATE(2025,$C1636-3,1),0))/SUMIFS(Actuals!$F:$F,Actuals!$A:$A,$A1636,Actuals!$D:$D,$D1636,Actuals!$B:$B,EOMONTH(DATE(2024,$C1636-3,1),0))
)</f>
        <v>1.1176449616499582</v>
      </c>
      <c r="P1636" s="29">
        <f t="shared" si="150"/>
        <v>4319.6977767770886</v>
      </c>
      <c r="Q1636" s="2">
        <f t="shared" si="151"/>
        <v>5.1661053384562047E-2</v>
      </c>
      <c r="R1636" s="29" t="str">
        <f t="shared" si="152"/>
        <v>1 train date (May-Aug)</v>
      </c>
      <c r="S1636" s="29">
        <f t="shared" si="153"/>
        <v>1.0159969143173808</v>
      </c>
      <c r="T1636" s="29">
        <f t="shared" si="154"/>
        <v>4458.9677845839979</v>
      </c>
      <c r="U1636" s="2">
        <f t="shared" si="155"/>
        <v>8.5567324305294665E-2</v>
      </c>
    </row>
    <row r="1637" spans="1:21">
      <c r="A1637">
        <v>9657</v>
      </c>
      <c r="B1637" s="1">
        <v>45930</v>
      </c>
      <c r="C1637">
        <v>6</v>
      </c>
      <c r="D1637">
        <v>9</v>
      </c>
      <c r="E1637" t="s">
        <v>7</v>
      </c>
      <c r="F1637" s="3">
        <v>4393.8257697309728</v>
      </c>
      <c r="G1637" s="3">
        <v>4107.5</v>
      </c>
      <c r="H1637">
        <v>3</v>
      </c>
      <c r="I1637" s="3">
        <v>286.32576973097275</v>
      </c>
      <c r="J1637" s="3">
        <v>286.32576973097275</v>
      </c>
      <c r="K1637" s="2">
        <v>6.9708038887637894E-2</v>
      </c>
      <c r="L1637" s="6">
        <v>6.9708038887637894E-2</v>
      </c>
      <c r="M1637" t="s">
        <v>34</v>
      </c>
      <c r="N1637">
        <f>SUMIFS(Actuals!$F:$F,Actuals!$A:$A,$A1637,Actuals!$D:$D,$D1637,Actuals!$B:$B,EDATE($B1637,-12))</f>
        <v>3865</v>
      </c>
      <c r="O1637">
        <f>AVERAGE(SUMIFS(Actuals!$F:$F,Actuals!$A:$A,$A1637,Actuals!$D:$D,$D1637,Actuals!$B:$B,EOMONTH(DATE(2025,$C1637-1,1),0))/SUMIFS(Actuals!$F:$F,Actuals!$A:$A,$A1637,Actuals!$D:$D,$D1637,Actuals!$B:$B,EOMONTH(DATE(2024,$C1637-1,1),0)),
 SUMIFS(Actuals!$F:$F,Actuals!$A:$A,$A1637,Actuals!$D:$D,$D1637,Actuals!$B:$B,EOMONTH(DATE(2025,$C1637-2,1),0))/SUMIFS(Actuals!$F:$F,Actuals!$A:$A,$A1637,Actuals!$D:$D,$D1637,Actuals!$B:$B,EOMONTH(DATE(2024,$C1637-2,1),0)),
 SUMIFS(Actuals!$F:$F,Actuals!$A:$A,$A1637,Actuals!$D:$D,$D1637,Actuals!$B:$B,EOMONTH(DATE(2025,$C1637-3,1),0))/SUMIFS(Actuals!$F:$F,Actuals!$A:$A,$A1637,Actuals!$D:$D,$D1637,Actuals!$B:$B,EOMONTH(DATE(2024,$C1637-3,1),0))
)</f>
        <v>1.0885107736708306</v>
      </c>
      <c r="P1637" s="29">
        <f t="shared" si="150"/>
        <v>4207.0941402377603</v>
      </c>
      <c r="Q1637" s="2">
        <f t="shared" si="151"/>
        <v>2.4246899631834511E-2</v>
      </c>
      <c r="R1637" s="29" t="str">
        <f t="shared" si="152"/>
        <v>1 train date (May-Aug)</v>
      </c>
      <c r="S1637" s="29">
        <f t="shared" si="153"/>
        <v>1.0159969143173808</v>
      </c>
      <c r="T1637" s="29">
        <f t="shared" si="154"/>
        <v>4464.1134240948586</v>
      </c>
      <c r="U1637" s="2">
        <f t="shared" si="155"/>
        <v>8.6820066730336848E-2</v>
      </c>
    </row>
    <row r="1638" spans="1:21">
      <c r="A1638">
        <v>9657</v>
      </c>
      <c r="B1638" s="1">
        <v>45930</v>
      </c>
      <c r="C1638">
        <v>7</v>
      </c>
      <c r="D1638">
        <v>9</v>
      </c>
      <c r="E1638" t="s">
        <v>7</v>
      </c>
      <c r="F1638" s="3">
        <v>4302.3153692070091</v>
      </c>
      <c r="G1638" s="3">
        <v>4107.5</v>
      </c>
      <c r="H1638">
        <v>2</v>
      </c>
      <c r="I1638" s="3">
        <v>194.8153692070091</v>
      </c>
      <c r="J1638" s="3">
        <v>194.8153692070091</v>
      </c>
      <c r="K1638" s="2">
        <v>4.7429183008401501E-2</v>
      </c>
      <c r="L1638" s="6">
        <v>4.7429183008401501E-2</v>
      </c>
      <c r="M1638" t="s">
        <v>34</v>
      </c>
      <c r="N1638">
        <f>SUMIFS(Actuals!$F:$F,Actuals!$A:$A,$A1638,Actuals!$D:$D,$D1638,Actuals!$B:$B,EDATE($B1638,-12))</f>
        <v>3865</v>
      </c>
      <c r="O1638">
        <f>AVERAGE(SUMIFS(Actuals!$F:$F,Actuals!$A:$A,$A1638,Actuals!$D:$D,$D1638,Actuals!$B:$B,EOMONTH(DATE(2025,$C1638-1,1),0))/SUMIFS(Actuals!$F:$F,Actuals!$A:$A,$A1638,Actuals!$D:$D,$D1638,Actuals!$B:$B,EOMONTH(DATE(2024,$C1638-1,1),0)),
 SUMIFS(Actuals!$F:$F,Actuals!$A:$A,$A1638,Actuals!$D:$D,$D1638,Actuals!$B:$B,EOMONTH(DATE(2025,$C1638-2,1),0))/SUMIFS(Actuals!$F:$F,Actuals!$A:$A,$A1638,Actuals!$D:$D,$D1638,Actuals!$B:$B,EOMONTH(DATE(2024,$C1638-2,1),0)),
 SUMIFS(Actuals!$F:$F,Actuals!$A:$A,$A1638,Actuals!$D:$D,$D1638,Actuals!$B:$B,EOMONTH(DATE(2025,$C1638-3,1),0))/SUMIFS(Actuals!$F:$F,Actuals!$A:$A,$A1638,Actuals!$D:$D,$D1638,Actuals!$B:$B,EOMONTH(DATE(2024,$C1638-3,1),0))
)</f>
        <v>1.0659726373534648</v>
      </c>
      <c r="P1638" s="29">
        <f t="shared" si="150"/>
        <v>4119.9842433711419</v>
      </c>
      <c r="Q1638" s="2">
        <f t="shared" si="151"/>
        <v>3.0393775705762458E-3</v>
      </c>
      <c r="R1638" s="29" t="str">
        <f t="shared" si="152"/>
        <v>1 train date (May-Aug)</v>
      </c>
      <c r="S1638" s="29">
        <f t="shared" si="153"/>
        <v>1.0159969143173808</v>
      </c>
      <c r="T1638" s="29">
        <f t="shared" si="154"/>
        <v>4371.1391395345645</v>
      </c>
      <c r="U1638" s="2">
        <f t="shared" si="155"/>
        <v>6.418481790251114E-2</v>
      </c>
    </row>
    <row r="1639" spans="1:21">
      <c r="A1639">
        <v>9657</v>
      </c>
      <c r="B1639" s="1">
        <v>45930</v>
      </c>
      <c r="C1639">
        <v>8</v>
      </c>
      <c r="D1639">
        <v>9</v>
      </c>
      <c r="E1639" t="s">
        <v>7</v>
      </c>
      <c r="F1639" s="3">
        <v>4248.5862136237993</v>
      </c>
      <c r="G1639" s="3">
        <v>4107.5</v>
      </c>
      <c r="H1639">
        <v>1</v>
      </c>
      <c r="I1639" s="3">
        <v>141.08621362379927</v>
      </c>
      <c r="J1639" s="3">
        <v>141.08621362379927</v>
      </c>
      <c r="K1639" s="2">
        <v>3.4348439105002897E-2</v>
      </c>
      <c r="L1639" s="6">
        <v>3.4348439105002897E-2</v>
      </c>
      <c r="M1639" t="s">
        <v>34</v>
      </c>
      <c r="N1639">
        <f>SUMIFS(Actuals!$F:$F,Actuals!$A:$A,$A1639,Actuals!$D:$D,$D1639,Actuals!$B:$B,EDATE($B1639,-12))</f>
        <v>3865</v>
      </c>
      <c r="O1639">
        <f>AVERAGE(SUMIFS(Actuals!$F:$F,Actuals!$A:$A,$A1639,Actuals!$D:$D,$D1639,Actuals!$B:$B,EOMONTH(DATE(2025,$C1639-1,1),0))/SUMIFS(Actuals!$F:$F,Actuals!$A:$A,$A1639,Actuals!$D:$D,$D1639,Actuals!$B:$B,EOMONTH(DATE(2024,$C1639-1,1),0)),
 SUMIFS(Actuals!$F:$F,Actuals!$A:$A,$A1639,Actuals!$D:$D,$D1639,Actuals!$B:$B,EOMONTH(DATE(2025,$C1639-2,1),0))/SUMIFS(Actuals!$F:$F,Actuals!$A:$A,$A1639,Actuals!$D:$D,$D1639,Actuals!$B:$B,EOMONTH(DATE(2024,$C1639-2,1),0)),
 SUMIFS(Actuals!$F:$F,Actuals!$A:$A,$A1639,Actuals!$D:$D,$D1639,Actuals!$B:$B,EOMONTH(DATE(2025,$C1639-3,1),0))/SUMIFS(Actuals!$F:$F,Actuals!$A:$A,$A1639,Actuals!$D:$D,$D1639,Actuals!$B:$B,EOMONTH(DATE(2024,$C1639-3,1),0))
)</f>
        <v>1.0749895550474415</v>
      </c>
      <c r="P1639" s="29">
        <f t="shared" si="150"/>
        <v>4154.8346302583614</v>
      </c>
      <c r="Q1639" s="2">
        <f t="shared" si="151"/>
        <v>1.1523951371481767E-2</v>
      </c>
      <c r="R1639" s="29" t="str">
        <f t="shared" si="152"/>
        <v>1 train date (May-Aug)</v>
      </c>
      <c r="S1639" s="29">
        <f t="shared" si="153"/>
        <v>1.0159969143173808</v>
      </c>
      <c r="T1639" s="29">
        <f t="shared" si="154"/>
        <v>4316.5504832531442</v>
      </c>
      <c r="U1639" s="2">
        <f t="shared" si="155"/>
        <v>5.089482245968209E-2</v>
      </c>
    </row>
    <row r="1640" spans="1:21">
      <c r="A1640">
        <v>9657</v>
      </c>
      <c r="B1640" s="1">
        <v>45930</v>
      </c>
      <c r="C1640">
        <v>9</v>
      </c>
      <c r="D1640">
        <v>9</v>
      </c>
      <c r="E1640" t="s">
        <v>7</v>
      </c>
      <c r="F1640" s="3">
        <v>4431.9184822375737</v>
      </c>
      <c r="G1640" s="3">
        <v>4107.5</v>
      </c>
      <c r="H1640">
        <v>0</v>
      </c>
      <c r="I1640" s="3">
        <v>324.4184822375737</v>
      </c>
      <c r="J1640" s="3">
        <v>324.4184822375737</v>
      </c>
      <c r="K1640" s="2">
        <v>7.8981979850900497E-2</v>
      </c>
      <c r="L1640" s="6">
        <v>7.8981979850900497E-2</v>
      </c>
      <c r="M1640" t="s">
        <v>34</v>
      </c>
      <c r="N1640">
        <f>SUMIFS(Actuals!$F:$F,Actuals!$A:$A,$A1640,Actuals!$D:$D,$D1640,Actuals!$B:$B,EDATE($B1640,-12))</f>
        <v>3865</v>
      </c>
      <c r="O1640">
        <f>AVERAGE(SUMIFS(Actuals!$F:$F,Actuals!$A:$A,$A1640,Actuals!$D:$D,$D1640,Actuals!$B:$B,EOMONTH(DATE(2025,$C1640-1,1),0))/SUMIFS(Actuals!$F:$F,Actuals!$A:$A,$A1640,Actuals!$D:$D,$D1640,Actuals!$B:$B,EOMONTH(DATE(2024,$C1640-1,1),0)),
 SUMIFS(Actuals!$F:$F,Actuals!$A:$A,$A1640,Actuals!$D:$D,$D1640,Actuals!$B:$B,EOMONTH(DATE(2025,$C1640-2,1),0))/SUMIFS(Actuals!$F:$F,Actuals!$A:$A,$A1640,Actuals!$D:$D,$D1640,Actuals!$B:$B,EOMONTH(DATE(2024,$C1640-2,1),0)),
 SUMIFS(Actuals!$F:$F,Actuals!$A:$A,$A1640,Actuals!$D:$D,$D1640,Actuals!$B:$B,EOMONTH(DATE(2025,$C1640-3,1),0))/SUMIFS(Actuals!$F:$F,Actuals!$A:$A,$A1640,Actuals!$D:$D,$D1640,Actuals!$B:$B,EOMONTH(DATE(2024,$C1640-3,1),0))
)</f>
        <v>1.091675744138574</v>
      </c>
      <c r="P1640" s="29">
        <f t="shared" si="150"/>
        <v>4219.3267510955884</v>
      </c>
      <c r="Q1640" s="2">
        <f t="shared" si="151"/>
        <v>2.7225015482796933E-2</v>
      </c>
      <c r="R1640" s="29" t="str">
        <f t="shared" si="152"/>
        <v>2 Test data (Sep-Nov)</v>
      </c>
      <c r="S1640" s="29">
        <f t="shared" si="153"/>
        <v>1.0159969143173808</v>
      </c>
      <c r="T1640" s="29">
        <f t="shared" si="154"/>
        <v>4502.8155024595444</v>
      </c>
      <c r="U1640" s="2">
        <f t="shared" si="155"/>
        <v>9.62423621325732E-2</v>
      </c>
    </row>
    <row r="1641" spans="1:21">
      <c r="A1641">
        <v>9657</v>
      </c>
      <c r="B1641" s="1">
        <v>45961</v>
      </c>
      <c r="C1641">
        <v>5</v>
      </c>
      <c r="D1641">
        <v>9</v>
      </c>
      <c r="E1641" t="s">
        <v>7</v>
      </c>
      <c r="F1641" s="3">
        <v>4154.3090874416903</v>
      </c>
      <c r="G1641" s="3">
        <v>4462.5</v>
      </c>
      <c r="H1641">
        <v>5</v>
      </c>
      <c r="I1641" s="3">
        <v>-308.19091255830972</v>
      </c>
      <c r="J1641" s="3">
        <v>308.19091255830972</v>
      </c>
      <c r="K1641" s="2">
        <v>6.9062389368808902E-2</v>
      </c>
      <c r="L1641" s="6">
        <v>-6.9062389368808902E-2</v>
      </c>
      <c r="M1641" t="s">
        <v>34</v>
      </c>
      <c r="N1641">
        <f>SUMIFS(Actuals!$F:$F,Actuals!$A:$A,$A1641,Actuals!$D:$D,$D1641,Actuals!$B:$B,EDATE($B1641,-12))</f>
        <v>3872.5</v>
      </c>
      <c r="O1641">
        <f>AVERAGE(SUMIFS(Actuals!$F:$F,Actuals!$A:$A,$A1641,Actuals!$D:$D,$D1641,Actuals!$B:$B,EOMONTH(DATE(2025,$C1641-1,1),0))/SUMIFS(Actuals!$F:$F,Actuals!$A:$A,$A1641,Actuals!$D:$D,$D1641,Actuals!$B:$B,EOMONTH(DATE(2024,$C1641-1,1),0)),
 SUMIFS(Actuals!$F:$F,Actuals!$A:$A,$A1641,Actuals!$D:$D,$D1641,Actuals!$B:$B,EOMONTH(DATE(2025,$C1641-2,1),0))/SUMIFS(Actuals!$F:$F,Actuals!$A:$A,$A1641,Actuals!$D:$D,$D1641,Actuals!$B:$B,EOMONTH(DATE(2024,$C1641-2,1),0)),
 SUMIFS(Actuals!$F:$F,Actuals!$A:$A,$A1641,Actuals!$D:$D,$D1641,Actuals!$B:$B,EOMONTH(DATE(2025,$C1641-3,1),0))/SUMIFS(Actuals!$F:$F,Actuals!$A:$A,$A1641,Actuals!$D:$D,$D1641,Actuals!$B:$B,EOMONTH(DATE(2024,$C1641-3,1),0))
)</f>
        <v>1.1176449616499582</v>
      </c>
      <c r="P1641" s="29">
        <f t="shared" si="150"/>
        <v>4328.0801139894629</v>
      </c>
      <c r="Q1641" s="2">
        <f t="shared" si="151"/>
        <v>3.012210330768338E-2</v>
      </c>
      <c r="R1641" s="29" t="str">
        <f t="shared" si="152"/>
        <v>1 train date (May-Aug)</v>
      </c>
      <c r="S1641" s="29">
        <f t="shared" si="153"/>
        <v>1.0159969143173808</v>
      </c>
      <c r="T1641" s="29">
        <f t="shared" si="154"/>
        <v>4220.7652139614111</v>
      </c>
      <c r="U1641" s="2">
        <f t="shared" si="155"/>
        <v>5.4170260176714606E-2</v>
      </c>
    </row>
    <row r="1642" spans="1:21">
      <c r="A1642">
        <v>9657</v>
      </c>
      <c r="B1642" s="1">
        <v>45961</v>
      </c>
      <c r="C1642">
        <v>6</v>
      </c>
      <c r="D1642">
        <v>9</v>
      </c>
      <c r="E1642" t="s">
        <v>7</v>
      </c>
      <c r="F1642" s="3">
        <v>4150.8171538518964</v>
      </c>
      <c r="G1642" s="3">
        <v>4462.5</v>
      </c>
      <c r="H1642">
        <v>4</v>
      </c>
      <c r="I1642" s="3">
        <v>-311.68284614810364</v>
      </c>
      <c r="J1642" s="3">
        <v>311.68284614810364</v>
      </c>
      <c r="K1642" s="2">
        <v>6.9844895495373399E-2</v>
      </c>
      <c r="L1642" s="6">
        <v>-6.9844895495373399E-2</v>
      </c>
      <c r="M1642" t="s">
        <v>34</v>
      </c>
      <c r="N1642">
        <f>SUMIFS(Actuals!$F:$F,Actuals!$A:$A,$A1642,Actuals!$D:$D,$D1642,Actuals!$B:$B,EDATE($B1642,-12))</f>
        <v>3872.5</v>
      </c>
      <c r="O1642">
        <f>AVERAGE(SUMIFS(Actuals!$F:$F,Actuals!$A:$A,$A1642,Actuals!$D:$D,$D1642,Actuals!$B:$B,EOMONTH(DATE(2025,$C1642-1,1),0))/SUMIFS(Actuals!$F:$F,Actuals!$A:$A,$A1642,Actuals!$D:$D,$D1642,Actuals!$B:$B,EOMONTH(DATE(2024,$C1642-1,1),0)),
 SUMIFS(Actuals!$F:$F,Actuals!$A:$A,$A1642,Actuals!$D:$D,$D1642,Actuals!$B:$B,EOMONTH(DATE(2025,$C1642-2,1),0))/SUMIFS(Actuals!$F:$F,Actuals!$A:$A,$A1642,Actuals!$D:$D,$D1642,Actuals!$B:$B,EOMONTH(DATE(2024,$C1642-2,1),0)),
 SUMIFS(Actuals!$F:$F,Actuals!$A:$A,$A1642,Actuals!$D:$D,$D1642,Actuals!$B:$B,EOMONTH(DATE(2025,$C1642-3,1),0))/SUMIFS(Actuals!$F:$F,Actuals!$A:$A,$A1642,Actuals!$D:$D,$D1642,Actuals!$B:$B,EOMONTH(DATE(2024,$C1642-3,1),0))
)</f>
        <v>1.0885107736708306</v>
      </c>
      <c r="P1642" s="29">
        <f t="shared" si="150"/>
        <v>4215.2579710402915</v>
      </c>
      <c r="Q1642" s="2">
        <f t="shared" si="151"/>
        <v>5.5404376237469688E-2</v>
      </c>
      <c r="R1642" s="29" t="str">
        <f t="shared" si="152"/>
        <v>1 train date (May-Aug)</v>
      </c>
      <c r="S1642" s="29">
        <f t="shared" si="153"/>
        <v>1.0159969143173808</v>
      </c>
      <c r="T1642" s="29">
        <f t="shared" si="154"/>
        <v>4217.2174202091801</v>
      </c>
      <c r="U1642" s="2">
        <f t="shared" si="155"/>
        <v>5.4965283986738354E-2</v>
      </c>
    </row>
    <row r="1643" spans="1:21">
      <c r="A1643">
        <v>9657</v>
      </c>
      <c r="B1643" s="1">
        <v>45961</v>
      </c>
      <c r="C1643">
        <v>7</v>
      </c>
      <c r="D1643">
        <v>9</v>
      </c>
      <c r="E1643" t="s">
        <v>7</v>
      </c>
      <c r="F1643" s="3">
        <v>4153.2219308975946</v>
      </c>
      <c r="G1643" s="3">
        <v>4462.5</v>
      </c>
      <c r="H1643">
        <v>3</v>
      </c>
      <c r="I1643" s="3">
        <v>-309.27806910240542</v>
      </c>
      <c r="J1643" s="3">
        <v>309.27806910240542</v>
      </c>
      <c r="K1643" s="2">
        <v>6.9306009882891997E-2</v>
      </c>
      <c r="L1643" s="6">
        <v>-6.9306009882891997E-2</v>
      </c>
      <c r="M1643" t="s">
        <v>34</v>
      </c>
      <c r="N1643">
        <f>SUMIFS(Actuals!$F:$F,Actuals!$A:$A,$A1643,Actuals!$D:$D,$D1643,Actuals!$B:$B,EDATE($B1643,-12))</f>
        <v>3872.5</v>
      </c>
      <c r="O1643">
        <f>AVERAGE(SUMIFS(Actuals!$F:$F,Actuals!$A:$A,$A1643,Actuals!$D:$D,$D1643,Actuals!$B:$B,EOMONTH(DATE(2025,$C1643-1,1),0))/SUMIFS(Actuals!$F:$F,Actuals!$A:$A,$A1643,Actuals!$D:$D,$D1643,Actuals!$B:$B,EOMONTH(DATE(2024,$C1643-1,1),0)),
 SUMIFS(Actuals!$F:$F,Actuals!$A:$A,$A1643,Actuals!$D:$D,$D1643,Actuals!$B:$B,EOMONTH(DATE(2025,$C1643-2,1),0))/SUMIFS(Actuals!$F:$F,Actuals!$A:$A,$A1643,Actuals!$D:$D,$D1643,Actuals!$B:$B,EOMONTH(DATE(2024,$C1643-2,1),0)),
 SUMIFS(Actuals!$F:$F,Actuals!$A:$A,$A1643,Actuals!$D:$D,$D1643,Actuals!$B:$B,EOMONTH(DATE(2025,$C1643-3,1),0))/SUMIFS(Actuals!$F:$F,Actuals!$A:$A,$A1643,Actuals!$D:$D,$D1643,Actuals!$B:$B,EOMONTH(DATE(2024,$C1643-3,1),0))
)</f>
        <v>1.0659726373534648</v>
      </c>
      <c r="P1643" s="29">
        <f t="shared" si="150"/>
        <v>4127.9790381512921</v>
      </c>
      <c r="Q1643" s="2">
        <f t="shared" si="151"/>
        <v>7.4962680526321088E-2</v>
      </c>
      <c r="R1643" s="29" t="str">
        <f t="shared" si="152"/>
        <v>1 train date (May-Aug)</v>
      </c>
      <c r="S1643" s="29">
        <f t="shared" si="153"/>
        <v>1.0159969143173808</v>
      </c>
      <c r="T1643" s="29">
        <f t="shared" si="154"/>
        <v>4219.6606662672302</v>
      </c>
      <c r="U1643" s="2">
        <f t="shared" si="155"/>
        <v>5.4417777867287347E-2</v>
      </c>
    </row>
    <row r="1644" spans="1:21">
      <c r="A1644">
        <v>9657</v>
      </c>
      <c r="B1644" s="1">
        <v>45961</v>
      </c>
      <c r="C1644">
        <v>8</v>
      </c>
      <c r="D1644">
        <v>9</v>
      </c>
      <c r="E1644" t="s">
        <v>7</v>
      </c>
      <c r="F1644" s="3">
        <v>4300.788642348718</v>
      </c>
      <c r="G1644" s="3">
        <v>4462.5</v>
      </c>
      <c r="H1644">
        <v>2</v>
      </c>
      <c r="I1644" s="3">
        <v>-161.71135765128201</v>
      </c>
      <c r="J1644" s="3">
        <v>161.71135765128201</v>
      </c>
      <c r="K1644" s="2">
        <v>3.6237839249586998E-2</v>
      </c>
      <c r="L1644" s="6">
        <v>-3.6237839249586998E-2</v>
      </c>
      <c r="M1644" t="s">
        <v>34</v>
      </c>
      <c r="N1644">
        <f>SUMIFS(Actuals!$F:$F,Actuals!$A:$A,$A1644,Actuals!$D:$D,$D1644,Actuals!$B:$B,EDATE($B1644,-12))</f>
        <v>3872.5</v>
      </c>
      <c r="O1644">
        <f>AVERAGE(SUMIFS(Actuals!$F:$F,Actuals!$A:$A,$A1644,Actuals!$D:$D,$D1644,Actuals!$B:$B,EOMONTH(DATE(2025,$C1644-1,1),0))/SUMIFS(Actuals!$F:$F,Actuals!$A:$A,$A1644,Actuals!$D:$D,$D1644,Actuals!$B:$B,EOMONTH(DATE(2024,$C1644-1,1),0)),
 SUMIFS(Actuals!$F:$F,Actuals!$A:$A,$A1644,Actuals!$D:$D,$D1644,Actuals!$B:$B,EOMONTH(DATE(2025,$C1644-2,1),0))/SUMIFS(Actuals!$F:$F,Actuals!$A:$A,$A1644,Actuals!$D:$D,$D1644,Actuals!$B:$B,EOMONTH(DATE(2024,$C1644-2,1),0)),
 SUMIFS(Actuals!$F:$F,Actuals!$A:$A,$A1644,Actuals!$D:$D,$D1644,Actuals!$B:$B,EOMONTH(DATE(2025,$C1644-3,1),0))/SUMIFS(Actuals!$F:$F,Actuals!$A:$A,$A1644,Actuals!$D:$D,$D1644,Actuals!$B:$B,EOMONTH(DATE(2024,$C1644-3,1),0))
)</f>
        <v>1.0749895550474415</v>
      </c>
      <c r="P1644" s="29">
        <f t="shared" si="150"/>
        <v>4162.8970519212171</v>
      </c>
      <c r="Q1644" s="2">
        <f t="shared" si="151"/>
        <v>6.7137915535861709E-2</v>
      </c>
      <c r="R1644" s="29" t="str">
        <f t="shared" si="152"/>
        <v>1 train date (May-Aug)</v>
      </c>
      <c r="S1644" s="29">
        <f t="shared" si="153"/>
        <v>1.0159969143173808</v>
      </c>
      <c r="T1644" s="29">
        <f t="shared" si="154"/>
        <v>4369.5879897575351</v>
      </c>
      <c r="U1644" s="2">
        <f t="shared" si="155"/>
        <v>2.0820618541728834E-2</v>
      </c>
    </row>
    <row r="1645" spans="1:21">
      <c r="A1645">
        <v>9657</v>
      </c>
      <c r="B1645" s="1">
        <v>45961</v>
      </c>
      <c r="C1645">
        <v>9</v>
      </c>
      <c r="D1645">
        <v>9</v>
      </c>
      <c r="E1645" t="s">
        <v>7</v>
      </c>
      <c r="F1645" s="3">
        <v>4209.5046184601215</v>
      </c>
      <c r="G1645" s="3">
        <v>4462.5</v>
      </c>
      <c r="H1645">
        <v>1</v>
      </c>
      <c r="I1645" s="3">
        <v>-252.99538153987851</v>
      </c>
      <c r="J1645" s="3">
        <v>252.99538153987851</v>
      </c>
      <c r="K1645" s="2">
        <v>5.6693642922101599E-2</v>
      </c>
      <c r="L1645" s="6">
        <v>-5.6693642922101599E-2</v>
      </c>
      <c r="M1645" t="s">
        <v>34</v>
      </c>
      <c r="N1645">
        <f>SUMIFS(Actuals!$F:$F,Actuals!$A:$A,$A1645,Actuals!$D:$D,$D1645,Actuals!$B:$B,EDATE($B1645,-12))</f>
        <v>3872.5</v>
      </c>
      <c r="O1645">
        <f>AVERAGE(SUMIFS(Actuals!$F:$F,Actuals!$A:$A,$A1645,Actuals!$D:$D,$D1645,Actuals!$B:$B,EOMONTH(DATE(2025,$C1645-1,1),0))/SUMIFS(Actuals!$F:$F,Actuals!$A:$A,$A1645,Actuals!$D:$D,$D1645,Actuals!$B:$B,EOMONTH(DATE(2024,$C1645-1,1),0)),
 SUMIFS(Actuals!$F:$F,Actuals!$A:$A,$A1645,Actuals!$D:$D,$D1645,Actuals!$B:$B,EOMONTH(DATE(2025,$C1645-2,1),0))/SUMIFS(Actuals!$F:$F,Actuals!$A:$A,$A1645,Actuals!$D:$D,$D1645,Actuals!$B:$B,EOMONTH(DATE(2024,$C1645-2,1),0)),
 SUMIFS(Actuals!$F:$F,Actuals!$A:$A,$A1645,Actuals!$D:$D,$D1645,Actuals!$B:$B,EOMONTH(DATE(2025,$C1645-3,1),0))/SUMIFS(Actuals!$F:$F,Actuals!$A:$A,$A1645,Actuals!$D:$D,$D1645,Actuals!$B:$B,EOMONTH(DATE(2024,$C1645-3,1),0))
)</f>
        <v>1.091675744138574</v>
      </c>
      <c r="P1645" s="29">
        <f t="shared" si="150"/>
        <v>4227.5143191766283</v>
      </c>
      <c r="Q1645" s="2">
        <f t="shared" si="151"/>
        <v>5.2657855646693938E-2</v>
      </c>
      <c r="R1645" s="29" t="str">
        <f t="shared" si="152"/>
        <v>2 Test data (Sep-Nov)</v>
      </c>
      <c r="S1645" s="29">
        <f t="shared" si="153"/>
        <v>1.0159969143173808</v>
      </c>
      <c r="T1645" s="29">
        <f t="shared" si="154"/>
        <v>4276.8437031602471</v>
      </c>
      <c r="U1645" s="2">
        <f t="shared" si="155"/>
        <v>4.160365195288581E-2</v>
      </c>
    </row>
    <row r="1646" spans="1:21">
      <c r="A1646">
        <v>9657</v>
      </c>
      <c r="B1646" s="1">
        <v>45961</v>
      </c>
      <c r="C1646">
        <v>10</v>
      </c>
      <c r="D1646">
        <v>9</v>
      </c>
      <c r="E1646" t="s">
        <v>7</v>
      </c>
      <c r="F1646" s="3">
        <v>4154.5876234964417</v>
      </c>
      <c r="G1646" s="3">
        <v>4462.5</v>
      </c>
      <c r="H1646">
        <v>0</v>
      </c>
      <c r="I1646" s="3">
        <v>-307.91237650355833</v>
      </c>
      <c r="J1646" s="3">
        <v>307.91237650355833</v>
      </c>
      <c r="K1646" s="2">
        <v>6.8999972325727396E-2</v>
      </c>
      <c r="L1646" s="6">
        <v>-6.8999972325727396E-2</v>
      </c>
      <c r="M1646" t="s">
        <v>34</v>
      </c>
      <c r="N1646">
        <f>SUMIFS(Actuals!$F:$F,Actuals!$A:$A,$A1646,Actuals!$D:$D,$D1646,Actuals!$B:$B,EDATE($B1646,-12))</f>
        <v>3872.5</v>
      </c>
      <c r="O1646">
        <f>AVERAGE(SUMIFS(Actuals!$F:$F,Actuals!$A:$A,$A1646,Actuals!$D:$D,$D1646,Actuals!$B:$B,EOMONTH(DATE(2025,$C1646-1,1),0))/SUMIFS(Actuals!$F:$F,Actuals!$A:$A,$A1646,Actuals!$D:$D,$D1646,Actuals!$B:$B,EOMONTH(DATE(2024,$C1646-1,1),0)),
 SUMIFS(Actuals!$F:$F,Actuals!$A:$A,$A1646,Actuals!$D:$D,$D1646,Actuals!$B:$B,EOMONTH(DATE(2025,$C1646-2,1),0))/SUMIFS(Actuals!$F:$F,Actuals!$A:$A,$A1646,Actuals!$D:$D,$D1646,Actuals!$B:$B,EOMONTH(DATE(2024,$C1646-2,1),0)),
 SUMIFS(Actuals!$F:$F,Actuals!$A:$A,$A1646,Actuals!$D:$D,$D1646,Actuals!$B:$B,EOMONTH(DATE(2025,$C1646-3,1),0))/SUMIFS(Actuals!$F:$F,Actuals!$A:$A,$A1646,Actuals!$D:$D,$D1646,Actuals!$B:$B,EOMONTH(DATE(2024,$C1646-3,1),0))
)</f>
        <v>1.1144791000539507</v>
      </c>
      <c r="P1646" s="29">
        <f t="shared" si="150"/>
        <v>4315.8203149589244</v>
      </c>
      <c r="Q1646" s="2">
        <f t="shared" si="151"/>
        <v>3.2869397208084163E-2</v>
      </c>
      <c r="R1646" s="29" t="str">
        <f t="shared" si="152"/>
        <v>2 Test data (Sep-Nov)</v>
      </c>
      <c r="S1646" s="29">
        <f t="shared" si="153"/>
        <v>1.0159969143173808</v>
      </c>
      <c r="T1646" s="29">
        <f t="shared" si="154"/>
        <v>4221.0482057335648</v>
      </c>
      <c r="U1646" s="2">
        <f t="shared" si="155"/>
        <v>5.4106844653542895E-2</v>
      </c>
    </row>
    <row r="1647" spans="1:21">
      <c r="A1647">
        <v>9657</v>
      </c>
      <c r="B1647" s="1">
        <v>45991</v>
      </c>
      <c r="C1647">
        <v>5</v>
      </c>
      <c r="D1647">
        <v>9</v>
      </c>
      <c r="E1647" t="s">
        <v>7</v>
      </c>
      <c r="F1647" s="3">
        <v>4363.3224574232145</v>
      </c>
      <c r="G1647" s="3">
        <v>4370</v>
      </c>
      <c r="H1647">
        <v>6</v>
      </c>
      <c r="I1647" s="3">
        <v>-6.6775425767855268</v>
      </c>
      <c r="J1647" s="3">
        <v>6.6775425767855268</v>
      </c>
      <c r="K1647" s="2">
        <v>1.5280417795847899E-3</v>
      </c>
      <c r="L1647" s="6">
        <v>-1.5280417795847899E-3</v>
      </c>
      <c r="M1647" t="s">
        <v>34</v>
      </c>
      <c r="N1647">
        <f>SUMIFS(Actuals!$F:$F,Actuals!$A:$A,$A1647,Actuals!$D:$D,$D1647,Actuals!$B:$B,EDATE($B1647,-12))</f>
        <v>4057.5</v>
      </c>
      <c r="O1647">
        <f>AVERAGE(SUMIFS(Actuals!$F:$F,Actuals!$A:$A,$A1647,Actuals!$D:$D,$D1647,Actuals!$B:$B,EOMONTH(DATE(2025,$C1647-1,1),0))/SUMIFS(Actuals!$F:$F,Actuals!$A:$A,$A1647,Actuals!$D:$D,$D1647,Actuals!$B:$B,EOMONTH(DATE(2024,$C1647-1,1),0)),
 SUMIFS(Actuals!$F:$F,Actuals!$A:$A,$A1647,Actuals!$D:$D,$D1647,Actuals!$B:$B,EOMONTH(DATE(2025,$C1647-2,1),0))/SUMIFS(Actuals!$F:$F,Actuals!$A:$A,$A1647,Actuals!$D:$D,$D1647,Actuals!$B:$B,EOMONTH(DATE(2024,$C1647-2,1),0)),
 SUMIFS(Actuals!$F:$F,Actuals!$A:$A,$A1647,Actuals!$D:$D,$D1647,Actuals!$B:$B,EOMONTH(DATE(2025,$C1647-3,1),0))/SUMIFS(Actuals!$F:$F,Actuals!$A:$A,$A1647,Actuals!$D:$D,$D1647,Actuals!$B:$B,EOMONTH(DATE(2024,$C1647-3,1),0))
)</f>
        <v>1.1176449616499582</v>
      </c>
      <c r="P1647" s="29">
        <f t="shared" si="150"/>
        <v>4534.8444318947049</v>
      </c>
      <c r="Q1647" s="2">
        <f t="shared" si="151"/>
        <v>3.7721837962175042E-2</v>
      </c>
      <c r="R1647" s="29" t="str">
        <f t="shared" si="152"/>
        <v>1 train date (May-Aug)</v>
      </c>
      <c r="S1647" s="29">
        <f t="shared" si="153"/>
        <v>1.0159969143173808</v>
      </c>
      <c r="T1647" s="29">
        <f t="shared" si="154"/>
        <v>4433.1221529137174</v>
      </c>
      <c r="U1647" s="2">
        <f t="shared" si="155"/>
        <v>1.4444428584374691E-2</v>
      </c>
    </row>
    <row r="1648" spans="1:21">
      <c r="A1648">
        <v>9657</v>
      </c>
      <c r="B1648" s="1">
        <v>45991</v>
      </c>
      <c r="C1648">
        <v>6</v>
      </c>
      <c r="D1648">
        <v>9</v>
      </c>
      <c r="E1648" t="s">
        <v>7</v>
      </c>
      <c r="F1648" s="3">
        <v>4359.3323906302603</v>
      </c>
      <c r="G1648" s="3">
        <v>4370</v>
      </c>
      <c r="H1648">
        <v>5</v>
      </c>
      <c r="I1648" s="3">
        <v>-10.667609369739694</v>
      </c>
      <c r="J1648" s="3">
        <v>10.667609369739694</v>
      </c>
      <c r="K1648" s="2">
        <v>2.4411005422745298E-3</v>
      </c>
      <c r="L1648" s="6">
        <v>-2.4411005422745298E-3</v>
      </c>
      <c r="M1648" t="s">
        <v>34</v>
      </c>
      <c r="N1648">
        <f>SUMIFS(Actuals!$F:$F,Actuals!$A:$A,$A1648,Actuals!$D:$D,$D1648,Actuals!$B:$B,EDATE($B1648,-12))</f>
        <v>4057.5</v>
      </c>
      <c r="O1648">
        <f>AVERAGE(SUMIFS(Actuals!$F:$F,Actuals!$A:$A,$A1648,Actuals!$D:$D,$D1648,Actuals!$B:$B,EOMONTH(DATE(2025,$C1648-1,1),0))/SUMIFS(Actuals!$F:$F,Actuals!$A:$A,$A1648,Actuals!$D:$D,$D1648,Actuals!$B:$B,EOMONTH(DATE(2024,$C1648-1,1),0)),
 SUMIFS(Actuals!$F:$F,Actuals!$A:$A,$A1648,Actuals!$D:$D,$D1648,Actuals!$B:$B,EOMONTH(DATE(2025,$C1648-2,1),0))/SUMIFS(Actuals!$F:$F,Actuals!$A:$A,$A1648,Actuals!$D:$D,$D1648,Actuals!$B:$B,EOMONTH(DATE(2024,$C1648-2,1),0)),
 SUMIFS(Actuals!$F:$F,Actuals!$A:$A,$A1648,Actuals!$D:$D,$D1648,Actuals!$B:$B,EOMONTH(DATE(2025,$C1648-3,1),0))/SUMIFS(Actuals!$F:$F,Actuals!$A:$A,$A1648,Actuals!$D:$D,$D1648,Actuals!$B:$B,EOMONTH(DATE(2024,$C1648-3,1),0))
)</f>
        <v>1.0885107736708306</v>
      </c>
      <c r="P1648" s="29">
        <f t="shared" si="150"/>
        <v>4416.6324641693955</v>
      </c>
      <c r="Q1648" s="2">
        <f t="shared" si="151"/>
        <v>1.067104443235594E-2</v>
      </c>
      <c r="R1648" s="29" t="str">
        <f t="shared" si="152"/>
        <v>1 train date (May-Aug)</v>
      </c>
      <c r="S1648" s="29">
        <f t="shared" si="153"/>
        <v>1.0159969143173808</v>
      </c>
      <c r="T1648" s="29">
        <f t="shared" si="154"/>
        <v>4429.0682573641552</v>
      </c>
      <c r="U1648" s="2">
        <f t="shared" si="155"/>
        <v>1.3516763698891354E-2</v>
      </c>
    </row>
    <row r="1649" spans="1:21">
      <c r="A1649">
        <v>9657</v>
      </c>
      <c r="B1649" s="1">
        <v>45991</v>
      </c>
      <c r="C1649">
        <v>7</v>
      </c>
      <c r="D1649">
        <v>9</v>
      </c>
      <c r="E1649" t="s">
        <v>7</v>
      </c>
      <c r="F1649" s="3">
        <v>4364.2632686191355</v>
      </c>
      <c r="G1649" s="3">
        <v>4370</v>
      </c>
      <c r="H1649">
        <v>4</v>
      </c>
      <c r="I1649" s="3">
        <v>-5.7367313808645122</v>
      </c>
      <c r="J1649" s="3">
        <v>5.7367313808645122</v>
      </c>
      <c r="K1649" s="2">
        <v>1.3127531763992E-3</v>
      </c>
      <c r="L1649" s="6">
        <v>-1.3127531763992E-3</v>
      </c>
      <c r="M1649" t="s">
        <v>34</v>
      </c>
      <c r="N1649">
        <f>SUMIFS(Actuals!$F:$F,Actuals!$A:$A,$A1649,Actuals!$D:$D,$D1649,Actuals!$B:$B,EDATE($B1649,-12))</f>
        <v>4057.5</v>
      </c>
      <c r="O1649">
        <f>AVERAGE(SUMIFS(Actuals!$F:$F,Actuals!$A:$A,$A1649,Actuals!$D:$D,$D1649,Actuals!$B:$B,EOMONTH(DATE(2025,$C1649-1,1),0))/SUMIFS(Actuals!$F:$F,Actuals!$A:$A,$A1649,Actuals!$D:$D,$D1649,Actuals!$B:$B,EOMONTH(DATE(2024,$C1649-1,1),0)),
 SUMIFS(Actuals!$F:$F,Actuals!$A:$A,$A1649,Actuals!$D:$D,$D1649,Actuals!$B:$B,EOMONTH(DATE(2025,$C1649-2,1),0))/SUMIFS(Actuals!$F:$F,Actuals!$A:$A,$A1649,Actuals!$D:$D,$D1649,Actuals!$B:$B,EOMONTH(DATE(2024,$C1649-2,1),0)),
 SUMIFS(Actuals!$F:$F,Actuals!$A:$A,$A1649,Actuals!$D:$D,$D1649,Actuals!$B:$B,EOMONTH(DATE(2025,$C1649-3,1),0))/SUMIFS(Actuals!$F:$F,Actuals!$A:$A,$A1649,Actuals!$D:$D,$D1649,Actuals!$B:$B,EOMONTH(DATE(2024,$C1649-3,1),0))
)</f>
        <v>1.0659726373534648</v>
      </c>
      <c r="P1649" s="29">
        <f t="shared" si="150"/>
        <v>4325.1839760616831</v>
      </c>
      <c r="Q1649" s="2">
        <f t="shared" si="151"/>
        <v>1.0255383052246431E-2</v>
      </c>
      <c r="R1649" s="29" t="str">
        <f t="shared" si="152"/>
        <v>1 train date (May-Aug)</v>
      </c>
      <c r="S1649" s="29">
        <f t="shared" si="153"/>
        <v>1.0159969143173808</v>
      </c>
      <c r="T1649" s="29">
        <f t="shared" si="154"/>
        <v>4434.0780141857285</v>
      </c>
      <c r="U1649" s="2">
        <f t="shared" si="155"/>
        <v>1.4663161140898977E-2</v>
      </c>
    </row>
    <row r="1650" spans="1:21">
      <c r="A1650">
        <v>9657</v>
      </c>
      <c r="B1650" s="1">
        <v>45991</v>
      </c>
      <c r="C1650">
        <v>8</v>
      </c>
      <c r="D1650">
        <v>9</v>
      </c>
      <c r="E1650" t="s">
        <v>7</v>
      </c>
      <c r="F1650" s="3">
        <v>4147.3603691868348</v>
      </c>
      <c r="G1650" s="3">
        <v>4370</v>
      </c>
      <c r="H1650">
        <v>3</v>
      </c>
      <c r="I1650" s="3">
        <v>-222.63963081316524</v>
      </c>
      <c r="J1650" s="3">
        <v>222.63963081316524</v>
      </c>
      <c r="K1650" s="2">
        <v>5.0947283938939401E-2</v>
      </c>
      <c r="L1650" s="6">
        <v>-5.0947283938939401E-2</v>
      </c>
      <c r="M1650" t="s">
        <v>34</v>
      </c>
      <c r="N1650">
        <f>SUMIFS(Actuals!$F:$F,Actuals!$A:$A,$A1650,Actuals!$D:$D,$D1650,Actuals!$B:$B,EDATE($B1650,-12))</f>
        <v>4057.5</v>
      </c>
      <c r="O1650">
        <f>AVERAGE(SUMIFS(Actuals!$F:$F,Actuals!$A:$A,$A1650,Actuals!$D:$D,$D1650,Actuals!$B:$B,EOMONTH(DATE(2025,$C1650-1,1),0))/SUMIFS(Actuals!$F:$F,Actuals!$A:$A,$A1650,Actuals!$D:$D,$D1650,Actuals!$B:$B,EOMONTH(DATE(2024,$C1650-1,1),0)),
 SUMIFS(Actuals!$F:$F,Actuals!$A:$A,$A1650,Actuals!$D:$D,$D1650,Actuals!$B:$B,EOMONTH(DATE(2025,$C1650-2,1),0))/SUMIFS(Actuals!$F:$F,Actuals!$A:$A,$A1650,Actuals!$D:$D,$D1650,Actuals!$B:$B,EOMONTH(DATE(2024,$C1650-2,1),0)),
 SUMIFS(Actuals!$F:$F,Actuals!$A:$A,$A1650,Actuals!$D:$D,$D1650,Actuals!$B:$B,EOMONTH(DATE(2025,$C1650-3,1),0))/SUMIFS(Actuals!$F:$F,Actuals!$A:$A,$A1650,Actuals!$D:$D,$D1650,Actuals!$B:$B,EOMONTH(DATE(2024,$C1650-3,1),0))
)</f>
        <v>1.0749895550474415</v>
      </c>
      <c r="P1650" s="29">
        <f t="shared" si="150"/>
        <v>4361.7701196049939</v>
      </c>
      <c r="Q1650" s="2">
        <f t="shared" si="151"/>
        <v>1.8832678249441988E-3</v>
      </c>
      <c r="R1650" s="29" t="str">
        <f t="shared" si="152"/>
        <v>1 train date (May-Aug)</v>
      </c>
      <c r="S1650" s="29">
        <f t="shared" si="153"/>
        <v>1.0159969143173808</v>
      </c>
      <c r="T1650" s="29">
        <f t="shared" si="154"/>
        <v>4213.705337656017</v>
      </c>
      <c r="U1650" s="2">
        <f t="shared" si="155"/>
        <v>3.5765368957433173E-2</v>
      </c>
    </row>
    <row r="1651" spans="1:21">
      <c r="A1651">
        <v>9657</v>
      </c>
      <c r="B1651" s="1">
        <v>45991</v>
      </c>
      <c r="C1651">
        <v>9</v>
      </c>
      <c r="D1651">
        <v>9</v>
      </c>
      <c r="E1651" t="s">
        <v>7</v>
      </c>
      <c r="F1651" s="3">
        <v>4414.9856578481003</v>
      </c>
      <c r="G1651" s="3">
        <v>4370</v>
      </c>
      <c r="H1651">
        <v>2</v>
      </c>
      <c r="I1651" s="3">
        <v>44.985657848100345</v>
      </c>
      <c r="J1651" s="3">
        <v>44.985657848100345</v>
      </c>
      <c r="K1651" s="2">
        <v>1.02942008805722E-2</v>
      </c>
      <c r="L1651" s="6">
        <v>1.02942008805722E-2</v>
      </c>
      <c r="M1651" t="s">
        <v>34</v>
      </c>
      <c r="N1651">
        <f>SUMIFS(Actuals!$F:$F,Actuals!$A:$A,$A1651,Actuals!$D:$D,$D1651,Actuals!$B:$B,EDATE($B1651,-12))</f>
        <v>4057.5</v>
      </c>
      <c r="O1651">
        <f>AVERAGE(SUMIFS(Actuals!$F:$F,Actuals!$A:$A,$A1651,Actuals!$D:$D,$D1651,Actuals!$B:$B,EOMONTH(DATE(2025,$C1651-1,1),0))/SUMIFS(Actuals!$F:$F,Actuals!$A:$A,$A1651,Actuals!$D:$D,$D1651,Actuals!$B:$B,EOMONTH(DATE(2024,$C1651-1,1),0)),
 SUMIFS(Actuals!$F:$F,Actuals!$A:$A,$A1651,Actuals!$D:$D,$D1651,Actuals!$B:$B,EOMONTH(DATE(2025,$C1651-2,1),0))/SUMIFS(Actuals!$F:$F,Actuals!$A:$A,$A1651,Actuals!$D:$D,$D1651,Actuals!$B:$B,EOMONTH(DATE(2024,$C1651-2,1),0)),
 SUMIFS(Actuals!$F:$F,Actuals!$A:$A,$A1651,Actuals!$D:$D,$D1651,Actuals!$B:$B,EOMONTH(DATE(2025,$C1651-3,1),0))/SUMIFS(Actuals!$F:$F,Actuals!$A:$A,$A1651,Actuals!$D:$D,$D1651,Actuals!$B:$B,EOMONTH(DATE(2024,$C1651-3,1),0))
)</f>
        <v>1.091675744138574</v>
      </c>
      <c r="P1651" s="29">
        <f t="shared" si="150"/>
        <v>4429.4743318422643</v>
      </c>
      <c r="Q1651" s="2">
        <f t="shared" si="151"/>
        <v>1.3609686920426611E-2</v>
      </c>
      <c r="R1651" s="29" t="str">
        <f t="shared" si="152"/>
        <v>2 Test data (Sep-Nov)</v>
      </c>
      <c r="S1651" s="29">
        <f t="shared" si="153"/>
        <v>1.0159969143173808</v>
      </c>
      <c r="T1651" s="29">
        <f t="shared" si="154"/>
        <v>4485.6118051291614</v>
      </c>
      <c r="U1651" s="2">
        <f t="shared" si="155"/>
        <v>2.6455790647405365E-2</v>
      </c>
    </row>
    <row r="1652" spans="1:21">
      <c r="A1652">
        <v>9657</v>
      </c>
      <c r="B1652" s="1">
        <v>45991</v>
      </c>
      <c r="C1652">
        <v>10</v>
      </c>
      <c r="D1652">
        <v>9</v>
      </c>
      <c r="E1652" t="s">
        <v>7</v>
      </c>
      <c r="F1652" s="3">
        <v>4365.7842700157298</v>
      </c>
      <c r="G1652" s="3">
        <v>4370</v>
      </c>
      <c r="H1652">
        <v>1</v>
      </c>
      <c r="I1652" s="3">
        <v>-4.2157299842701832</v>
      </c>
      <c r="J1652" s="3">
        <v>4.2157299842701832</v>
      </c>
      <c r="K1652" s="2">
        <v>9.6469793690393197E-4</v>
      </c>
      <c r="L1652" s="6">
        <v>-9.6469793690393197E-4</v>
      </c>
      <c r="M1652" t="s">
        <v>34</v>
      </c>
      <c r="N1652">
        <f>SUMIFS(Actuals!$F:$F,Actuals!$A:$A,$A1652,Actuals!$D:$D,$D1652,Actuals!$B:$B,EDATE($B1652,-12))</f>
        <v>4057.5</v>
      </c>
      <c r="O1652">
        <f>AVERAGE(SUMIFS(Actuals!$F:$F,Actuals!$A:$A,$A1652,Actuals!$D:$D,$D1652,Actuals!$B:$B,EOMONTH(DATE(2025,$C1652-1,1),0))/SUMIFS(Actuals!$F:$F,Actuals!$A:$A,$A1652,Actuals!$D:$D,$D1652,Actuals!$B:$B,EOMONTH(DATE(2024,$C1652-1,1),0)),
 SUMIFS(Actuals!$F:$F,Actuals!$A:$A,$A1652,Actuals!$D:$D,$D1652,Actuals!$B:$B,EOMONTH(DATE(2025,$C1652-2,1),0))/SUMIFS(Actuals!$F:$F,Actuals!$A:$A,$A1652,Actuals!$D:$D,$D1652,Actuals!$B:$B,EOMONTH(DATE(2024,$C1652-2,1),0)),
 SUMIFS(Actuals!$F:$F,Actuals!$A:$A,$A1652,Actuals!$D:$D,$D1652,Actuals!$B:$B,EOMONTH(DATE(2025,$C1652-3,1),0))/SUMIFS(Actuals!$F:$F,Actuals!$A:$A,$A1652,Actuals!$D:$D,$D1652,Actuals!$B:$B,EOMONTH(DATE(2024,$C1652-3,1),0))
)</f>
        <v>1.1144791000539507</v>
      </c>
      <c r="P1652" s="29">
        <f t="shared" si="150"/>
        <v>4521.9989484689049</v>
      </c>
      <c r="Q1652" s="2">
        <f t="shared" si="151"/>
        <v>3.4782368070687623E-2</v>
      </c>
      <c r="R1652" s="29" t="str">
        <f t="shared" si="152"/>
        <v>2 Test data (Sep-Nov)</v>
      </c>
      <c r="S1652" s="29">
        <f t="shared" si="153"/>
        <v>1.0159969143173808</v>
      </c>
      <c r="T1652" s="29">
        <f t="shared" si="154"/>
        <v>4435.6233469113404</v>
      </c>
      <c r="U1652" s="2">
        <f t="shared" si="155"/>
        <v>1.5016784190238072E-2</v>
      </c>
    </row>
    <row r="1653" spans="1:21">
      <c r="A1653">
        <v>9657</v>
      </c>
      <c r="B1653" s="1">
        <v>45991</v>
      </c>
      <c r="C1653">
        <v>11</v>
      </c>
      <c r="D1653">
        <v>9</v>
      </c>
      <c r="E1653" t="s">
        <v>7</v>
      </c>
      <c r="F1653" s="3">
        <v>4359.5687031269954</v>
      </c>
      <c r="G1653" s="3">
        <v>4370</v>
      </c>
      <c r="H1653">
        <v>0</v>
      </c>
      <c r="I1653" s="3">
        <v>-10.431296873004612</v>
      </c>
      <c r="J1653" s="3">
        <v>10.431296873004612</v>
      </c>
      <c r="K1653" s="2">
        <v>2.3870244560651298E-3</v>
      </c>
      <c r="L1653" s="6">
        <v>-2.3870244560651298E-3</v>
      </c>
      <c r="M1653" t="s">
        <v>34</v>
      </c>
      <c r="N1653">
        <f>SUMIFS(Actuals!$F:$F,Actuals!$A:$A,$A1653,Actuals!$D:$D,$D1653,Actuals!$B:$B,EDATE($B1653,-12))</f>
        <v>4057.5</v>
      </c>
      <c r="O1653">
        <f>AVERAGE(SUMIFS(Actuals!$F:$F,Actuals!$A:$A,$A1653,Actuals!$D:$D,$D1653,Actuals!$B:$B,EOMONTH(DATE(2025,$C1653-1,1),0))/SUMIFS(Actuals!$F:$F,Actuals!$A:$A,$A1653,Actuals!$D:$D,$D1653,Actuals!$B:$B,EOMONTH(DATE(2024,$C1653-1,1),0)),
 SUMIFS(Actuals!$F:$F,Actuals!$A:$A,$A1653,Actuals!$D:$D,$D1653,Actuals!$B:$B,EOMONTH(DATE(2025,$C1653-2,1),0))/SUMIFS(Actuals!$F:$F,Actuals!$A:$A,$A1653,Actuals!$D:$D,$D1653,Actuals!$B:$B,EOMONTH(DATE(2024,$C1653-2,1),0)),
 SUMIFS(Actuals!$F:$F,Actuals!$A:$A,$A1653,Actuals!$D:$D,$D1653,Actuals!$B:$B,EOMONTH(DATE(2025,$C1653-3,1),0))/SUMIFS(Actuals!$F:$F,Actuals!$A:$A,$A1653,Actuals!$D:$D,$D1653,Actuals!$B:$B,EOMONTH(DATE(2024,$C1653-3,1),0))
)</f>
        <v>1.0922617982134313</v>
      </c>
      <c r="P1653" s="29">
        <f t="shared" si="150"/>
        <v>4431.8522462509973</v>
      </c>
      <c r="Q1653" s="2">
        <f t="shared" si="151"/>
        <v>1.4153832094049718E-2</v>
      </c>
      <c r="R1653" s="29" t="str">
        <f t="shared" si="152"/>
        <v>2 Test data (Sep-Nov)</v>
      </c>
      <c r="S1653" s="29">
        <f t="shared" si="153"/>
        <v>1.0159969143173808</v>
      </c>
      <c r="T1653" s="29">
        <f t="shared" si="154"/>
        <v>4429.3083501316532</v>
      </c>
      <c r="U1653" s="2">
        <f t="shared" si="155"/>
        <v>1.357170483561859E-2</v>
      </c>
    </row>
    <row r="1654" spans="1:21">
      <c r="A1654">
        <v>9683</v>
      </c>
      <c r="B1654" s="1">
        <v>45808</v>
      </c>
      <c r="C1654">
        <v>5</v>
      </c>
      <c r="D1654">
        <v>9</v>
      </c>
      <c r="E1654" t="s">
        <v>7</v>
      </c>
      <c r="F1654" s="3">
        <v>2502231.5499999998</v>
      </c>
      <c r="G1654" s="3">
        <v>2248112.5</v>
      </c>
      <c r="H1654">
        <v>0</v>
      </c>
      <c r="I1654" s="3">
        <v>254119.04999999981</v>
      </c>
      <c r="J1654" s="3">
        <v>254119.04999999981</v>
      </c>
      <c r="K1654" s="2">
        <v>0.113036625168892</v>
      </c>
      <c r="L1654" s="6">
        <v>0.113036625168892</v>
      </c>
      <c r="M1654" t="s">
        <v>36</v>
      </c>
      <c r="N1654">
        <f>SUMIFS(Actuals!$F:$F,Actuals!$A:$A,$A1654,Actuals!$D:$D,$D1654,Actuals!$B:$B,EDATE($B1654,-12))</f>
        <v>2016775</v>
      </c>
      <c r="O1654">
        <f>AVERAGE(SUMIFS(Actuals!$F:$F,Actuals!$A:$A,$A1654,Actuals!$D:$D,$D1654,Actuals!$B:$B,EOMONTH(DATE(2025,$C1654-1,1),0))/SUMIFS(Actuals!$F:$F,Actuals!$A:$A,$A1654,Actuals!$D:$D,$D1654,Actuals!$B:$B,EOMONTH(DATE(2024,$C1654-1,1),0)),
 SUMIFS(Actuals!$F:$F,Actuals!$A:$A,$A1654,Actuals!$D:$D,$D1654,Actuals!$B:$B,EOMONTH(DATE(2025,$C1654-2,1),0))/SUMIFS(Actuals!$F:$F,Actuals!$A:$A,$A1654,Actuals!$D:$D,$D1654,Actuals!$B:$B,EOMONTH(DATE(2024,$C1654-2,1),0)),
 SUMIFS(Actuals!$F:$F,Actuals!$A:$A,$A1654,Actuals!$D:$D,$D1654,Actuals!$B:$B,EOMONTH(DATE(2025,$C1654-3,1),0))/SUMIFS(Actuals!$F:$F,Actuals!$A:$A,$A1654,Actuals!$D:$D,$D1654,Actuals!$B:$B,EOMONTH(DATE(2024,$C1654-3,1),0))
)</f>
        <v>1.1536158647703272</v>
      </c>
      <c r="P1654" s="29">
        <f t="shared" si="150"/>
        <v>2326583.6356721767</v>
      </c>
      <c r="Q1654" s="2">
        <f t="shared" si="151"/>
        <v>3.4905342002313815E-2</v>
      </c>
      <c r="R1654" s="29" t="str">
        <f t="shared" si="152"/>
        <v>1 train date (May-Aug)</v>
      </c>
      <c r="S1654" s="29">
        <f t="shared" si="153"/>
        <v>1.0221222832217594</v>
      </c>
      <c r="T1654" s="29">
        <f t="shared" si="154"/>
        <v>2557586.6250355216</v>
      </c>
      <c r="U1654" s="2">
        <f t="shared" si="155"/>
        <v>0.13765953662706895</v>
      </c>
    </row>
    <row r="1655" spans="1:21">
      <c r="A1655">
        <v>9683</v>
      </c>
      <c r="B1655" s="1">
        <v>45838</v>
      </c>
      <c r="C1655">
        <v>5</v>
      </c>
      <c r="D1655">
        <v>9</v>
      </c>
      <c r="E1655" t="s">
        <v>7</v>
      </c>
      <c r="F1655" s="3">
        <v>2452186.9190000002</v>
      </c>
      <c r="G1655" s="3">
        <v>2248112.5</v>
      </c>
      <c r="H1655">
        <v>1</v>
      </c>
      <c r="I1655" s="3">
        <v>204074.41900000023</v>
      </c>
      <c r="J1655" s="3">
        <v>204074.41900000023</v>
      </c>
      <c r="K1655" s="2">
        <v>9.0775892665514002E-2</v>
      </c>
      <c r="L1655" s="6">
        <v>9.0775892665514002E-2</v>
      </c>
      <c r="M1655" t="s">
        <v>36</v>
      </c>
      <c r="N1655">
        <f>SUMIFS(Actuals!$F:$F,Actuals!$A:$A,$A1655,Actuals!$D:$D,$D1655,Actuals!$B:$B,EDATE($B1655,-12))</f>
        <v>2149672.5</v>
      </c>
      <c r="O1655">
        <f>AVERAGE(SUMIFS(Actuals!$F:$F,Actuals!$A:$A,$A1655,Actuals!$D:$D,$D1655,Actuals!$B:$B,EOMONTH(DATE(2025,$C1655-1,1),0))/SUMIFS(Actuals!$F:$F,Actuals!$A:$A,$A1655,Actuals!$D:$D,$D1655,Actuals!$B:$B,EOMONTH(DATE(2024,$C1655-1,1),0)),
 SUMIFS(Actuals!$F:$F,Actuals!$A:$A,$A1655,Actuals!$D:$D,$D1655,Actuals!$B:$B,EOMONTH(DATE(2025,$C1655-2,1),0))/SUMIFS(Actuals!$F:$F,Actuals!$A:$A,$A1655,Actuals!$D:$D,$D1655,Actuals!$B:$B,EOMONTH(DATE(2024,$C1655-2,1),0)),
 SUMIFS(Actuals!$F:$F,Actuals!$A:$A,$A1655,Actuals!$D:$D,$D1655,Actuals!$B:$B,EOMONTH(DATE(2025,$C1655-3,1),0))/SUMIFS(Actuals!$F:$F,Actuals!$A:$A,$A1655,Actuals!$D:$D,$D1655,Actuals!$B:$B,EOMONTH(DATE(2024,$C1655-3,1),0))
)</f>
        <v>1.1536158647703272</v>
      </c>
      <c r="P1655" s="29">
        <f t="shared" si="150"/>
        <v>2479896.3000604911</v>
      </c>
      <c r="Q1655" s="2">
        <f t="shared" si="151"/>
        <v>0.10310151296275924</v>
      </c>
      <c r="R1655" s="29" t="str">
        <f t="shared" si="152"/>
        <v>1 train date (May-Aug)</v>
      </c>
      <c r="S1655" s="29">
        <f t="shared" si="153"/>
        <v>1.0221222832217594</v>
      </c>
      <c r="T1655" s="29">
        <f t="shared" si="154"/>
        <v>2506434.8925348115</v>
      </c>
      <c r="U1655" s="2">
        <f t="shared" si="155"/>
        <v>0.11490634589452775</v>
      </c>
    </row>
    <row r="1656" spans="1:21">
      <c r="A1656">
        <v>9683</v>
      </c>
      <c r="B1656" s="1">
        <v>45838</v>
      </c>
      <c r="C1656">
        <v>6</v>
      </c>
      <c r="D1656">
        <v>9</v>
      </c>
      <c r="E1656" t="s">
        <v>7</v>
      </c>
      <c r="F1656" s="3">
        <v>2259353.0624999995</v>
      </c>
      <c r="G1656" s="3">
        <v>2248112.5</v>
      </c>
      <c r="H1656">
        <v>0</v>
      </c>
      <c r="I1656" s="3">
        <v>11240.562499999534</v>
      </c>
      <c r="J1656" s="3">
        <v>11240.562499999534</v>
      </c>
      <c r="K1656" s="2">
        <v>4.9999999999997902E-3</v>
      </c>
      <c r="L1656" s="6">
        <v>4.9999999999997902E-3</v>
      </c>
      <c r="M1656" t="s">
        <v>36</v>
      </c>
      <c r="N1656">
        <f>SUMIFS(Actuals!$F:$F,Actuals!$A:$A,$A1656,Actuals!$D:$D,$D1656,Actuals!$B:$B,EDATE($B1656,-12))</f>
        <v>2149672.5</v>
      </c>
      <c r="O1656">
        <f>AVERAGE(SUMIFS(Actuals!$F:$F,Actuals!$A:$A,$A1656,Actuals!$D:$D,$D1656,Actuals!$B:$B,EOMONTH(DATE(2025,$C1656-1,1),0))/SUMIFS(Actuals!$F:$F,Actuals!$A:$A,$A1656,Actuals!$D:$D,$D1656,Actuals!$B:$B,EOMONTH(DATE(2024,$C1656-1,1),0)),
 SUMIFS(Actuals!$F:$F,Actuals!$A:$A,$A1656,Actuals!$D:$D,$D1656,Actuals!$B:$B,EOMONTH(DATE(2025,$C1656-2,1),0))/SUMIFS(Actuals!$F:$F,Actuals!$A:$A,$A1656,Actuals!$D:$D,$D1656,Actuals!$B:$B,EOMONTH(DATE(2024,$C1656-2,1),0)),
 SUMIFS(Actuals!$F:$F,Actuals!$A:$A,$A1656,Actuals!$D:$D,$D1656,Actuals!$B:$B,EOMONTH(DATE(2025,$C1656-3,1),0))/SUMIFS(Actuals!$F:$F,Actuals!$A:$A,$A1656,Actuals!$D:$D,$D1656,Actuals!$B:$B,EOMONTH(DATE(2024,$C1656-3,1),0))
)</f>
        <v>1.140980541853045</v>
      </c>
      <c r="P1656" s="29">
        <f t="shared" si="150"/>
        <v>2452734.4938565898</v>
      </c>
      <c r="Q1656" s="2">
        <f t="shared" si="151"/>
        <v>9.1019463597391048E-2</v>
      </c>
      <c r="R1656" s="29" t="str">
        <f t="shared" si="152"/>
        <v>1 train date (May-Aug)</v>
      </c>
      <c r="S1656" s="29">
        <f t="shared" si="153"/>
        <v>1.0221222832217594</v>
      </c>
      <c r="T1656" s="29">
        <f t="shared" si="154"/>
        <v>2309335.110846574</v>
      </c>
      <c r="U1656" s="2">
        <f t="shared" si="155"/>
        <v>2.7232894637867967E-2</v>
      </c>
    </row>
    <row r="1657" spans="1:21">
      <c r="A1657">
        <v>9683</v>
      </c>
      <c r="B1657" s="1">
        <v>45869</v>
      </c>
      <c r="C1657">
        <v>5</v>
      </c>
      <c r="D1657">
        <v>9</v>
      </c>
      <c r="E1657" t="s">
        <v>7</v>
      </c>
      <c r="F1657" s="3">
        <v>2403143.1806200002</v>
      </c>
      <c r="G1657" s="3">
        <v>2481282.5</v>
      </c>
      <c r="H1657">
        <v>2</v>
      </c>
      <c r="I1657" s="3">
        <v>-78139.319379999768</v>
      </c>
      <c r="J1657" s="3">
        <v>78139.319379999768</v>
      </c>
      <c r="K1657" s="2">
        <v>3.1491504647294201E-2</v>
      </c>
      <c r="L1657" s="6">
        <v>-3.1491504647294201E-2</v>
      </c>
      <c r="M1657" t="s">
        <v>36</v>
      </c>
      <c r="N1657">
        <f>SUMIFS(Actuals!$F:$F,Actuals!$A:$A,$A1657,Actuals!$D:$D,$D1657,Actuals!$B:$B,EDATE($B1657,-12))</f>
        <v>2015465</v>
      </c>
      <c r="O1657">
        <f>AVERAGE(SUMIFS(Actuals!$F:$F,Actuals!$A:$A,$A1657,Actuals!$D:$D,$D1657,Actuals!$B:$B,EOMONTH(DATE(2025,$C1657-1,1),0))/SUMIFS(Actuals!$F:$F,Actuals!$A:$A,$A1657,Actuals!$D:$D,$D1657,Actuals!$B:$B,EOMONTH(DATE(2024,$C1657-1,1),0)),
 SUMIFS(Actuals!$F:$F,Actuals!$A:$A,$A1657,Actuals!$D:$D,$D1657,Actuals!$B:$B,EOMONTH(DATE(2025,$C1657-2,1),0))/SUMIFS(Actuals!$F:$F,Actuals!$A:$A,$A1657,Actuals!$D:$D,$D1657,Actuals!$B:$B,EOMONTH(DATE(2024,$C1657-2,1),0)),
 SUMIFS(Actuals!$F:$F,Actuals!$A:$A,$A1657,Actuals!$D:$D,$D1657,Actuals!$B:$B,EOMONTH(DATE(2025,$C1657-3,1),0))/SUMIFS(Actuals!$F:$F,Actuals!$A:$A,$A1657,Actuals!$D:$D,$D1657,Actuals!$B:$B,EOMONTH(DATE(2024,$C1657-3,1),0))
)</f>
        <v>1.1536158647703272</v>
      </c>
      <c r="P1657" s="29">
        <f t="shared" si="150"/>
        <v>2325072.3988893274</v>
      </c>
      <c r="Q1657" s="2">
        <f t="shared" si="151"/>
        <v>6.2955387429957127E-2</v>
      </c>
      <c r="R1657" s="29" t="str">
        <f t="shared" si="152"/>
        <v>1 train date (May-Aug)</v>
      </c>
      <c r="S1657" s="29">
        <f t="shared" si="153"/>
        <v>1.0221222832217594</v>
      </c>
      <c r="T1657" s="29">
        <f t="shared" si="154"/>
        <v>2456306.1946841152</v>
      </c>
      <c r="U1657" s="2">
        <f t="shared" si="155"/>
        <v>1.0065885410421731E-2</v>
      </c>
    </row>
    <row r="1658" spans="1:21">
      <c r="A1658">
        <v>9683</v>
      </c>
      <c r="B1658" s="1">
        <v>45869</v>
      </c>
      <c r="C1658">
        <v>6</v>
      </c>
      <c r="D1658">
        <v>9</v>
      </c>
      <c r="E1658" t="s">
        <v>7</v>
      </c>
      <c r="F1658" s="3">
        <v>2270649.8278124994</v>
      </c>
      <c r="G1658" s="3">
        <v>2481282.5</v>
      </c>
      <c r="H1658">
        <v>1</v>
      </c>
      <c r="I1658" s="3">
        <v>-210632.67218750063</v>
      </c>
      <c r="J1658" s="3">
        <v>210632.67218750063</v>
      </c>
      <c r="K1658" s="2">
        <v>8.4888630048170904E-2</v>
      </c>
      <c r="L1658" s="6">
        <v>-8.4888630048170904E-2</v>
      </c>
      <c r="M1658" t="s">
        <v>36</v>
      </c>
      <c r="N1658">
        <f>SUMIFS(Actuals!$F:$F,Actuals!$A:$A,$A1658,Actuals!$D:$D,$D1658,Actuals!$B:$B,EDATE($B1658,-12))</f>
        <v>2015465</v>
      </c>
      <c r="O1658">
        <f>AVERAGE(SUMIFS(Actuals!$F:$F,Actuals!$A:$A,$A1658,Actuals!$D:$D,$D1658,Actuals!$B:$B,EOMONTH(DATE(2025,$C1658-1,1),0))/SUMIFS(Actuals!$F:$F,Actuals!$A:$A,$A1658,Actuals!$D:$D,$D1658,Actuals!$B:$B,EOMONTH(DATE(2024,$C1658-1,1),0)),
 SUMIFS(Actuals!$F:$F,Actuals!$A:$A,$A1658,Actuals!$D:$D,$D1658,Actuals!$B:$B,EOMONTH(DATE(2025,$C1658-2,1),0))/SUMIFS(Actuals!$F:$F,Actuals!$A:$A,$A1658,Actuals!$D:$D,$D1658,Actuals!$B:$B,EOMONTH(DATE(2024,$C1658-2,1),0)),
 SUMIFS(Actuals!$F:$F,Actuals!$A:$A,$A1658,Actuals!$D:$D,$D1658,Actuals!$B:$B,EOMONTH(DATE(2025,$C1658-3,1),0))/SUMIFS(Actuals!$F:$F,Actuals!$A:$A,$A1658,Actuals!$D:$D,$D1658,Actuals!$B:$B,EOMONTH(DATE(2024,$C1658-3,1),0))
)</f>
        <v>1.140980541853045</v>
      </c>
      <c r="P1658" s="29">
        <f t="shared" si="150"/>
        <v>2299606.3477858473</v>
      </c>
      <c r="Q1658" s="2">
        <f t="shared" si="151"/>
        <v>7.3218648910050643E-2</v>
      </c>
      <c r="R1658" s="29" t="str">
        <f t="shared" si="152"/>
        <v>1 train date (May-Aug)</v>
      </c>
      <c r="S1658" s="29">
        <f t="shared" si="153"/>
        <v>1.0221222832217594</v>
      </c>
      <c r="T1658" s="29">
        <f t="shared" si="154"/>
        <v>2320881.7864008066</v>
      </c>
      <c r="U1658" s="2">
        <f t="shared" si="155"/>
        <v>6.4644277142644327E-2</v>
      </c>
    </row>
    <row r="1659" spans="1:21">
      <c r="A1659">
        <v>9683</v>
      </c>
      <c r="B1659" s="1">
        <v>45869</v>
      </c>
      <c r="C1659">
        <v>7</v>
      </c>
      <c r="D1659">
        <v>9</v>
      </c>
      <c r="E1659" t="s">
        <v>7</v>
      </c>
      <c r="F1659" s="3">
        <v>2365612.9790145261</v>
      </c>
      <c r="G1659" s="3">
        <v>2481282.5</v>
      </c>
      <c r="H1659">
        <v>0</v>
      </c>
      <c r="I1659" s="3">
        <v>-115669.52098547388</v>
      </c>
      <c r="J1659" s="3">
        <v>115669.52098547388</v>
      </c>
      <c r="K1659" s="2">
        <v>4.6616828589841702E-2</v>
      </c>
      <c r="L1659" s="6">
        <v>-4.6616828589841702E-2</v>
      </c>
      <c r="M1659" t="s">
        <v>36</v>
      </c>
      <c r="N1659">
        <f>SUMIFS(Actuals!$F:$F,Actuals!$A:$A,$A1659,Actuals!$D:$D,$D1659,Actuals!$B:$B,EDATE($B1659,-12))</f>
        <v>2015465</v>
      </c>
      <c r="O1659">
        <f>AVERAGE(SUMIFS(Actuals!$F:$F,Actuals!$A:$A,$A1659,Actuals!$D:$D,$D1659,Actuals!$B:$B,EOMONTH(DATE(2025,$C1659-1,1),0))/SUMIFS(Actuals!$F:$F,Actuals!$A:$A,$A1659,Actuals!$D:$D,$D1659,Actuals!$B:$B,EOMONTH(DATE(2024,$C1659-1,1),0)),
 SUMIFS(Actuals!$F:$F,Actuals!$A:$A,$A1659,Actuals!$D:$D,$D1659,Actuals!$B:$B,EOMONTH(DATE(2025,$C1659-2,1),0))/SUMIFS(Actuals!$F:$F,Actuals!$A:$A,$A1659,Actuals!$D:$D,$D1659,Actuals!$B:$B,EOMONTH(DATE(2024,$C1659-2,1),0)),
 SUMIFS(Actuals!$F:$F,Actuals!$A:$A,$A1659,Actuals!$D:$D,$D1659,Actuals!$B:$B,EOMONTH(DATE(2025,$C1659-3,1),0))/SUMIFS(Actuals!$F:$F,Actuals!$A:$A,$A1659,Actuals!$D:$D,$D1659,Actuals!$B:$B,EOMONTH(DATE(2024,$C1659-3,1),0))
)</f>
        <v>1.1262282253484306</v>
      </c>
      <c r="P1659" s="29">
        <f t="shared" si="150"/>
        <v>2269873.5702018747</v>
      </c>
      <c r="Q1659" s="2">
        <f t="shared" si="151"/>
        <v>8.5201475365310197E-2</v>
      </c>
      <c r="R1659" s="29" t="str">
        <f t="shared" si="152"/>
        <v>1 train date (May-Aug)</v>
      </c>
      <c r="S1659" s="29">
        <f t="shared" si="153"/>
        <v>1.0221222832217594</v>
      </c>
      <c r="T1659" s="29">
        <f t="shared" si="154"/>
        <v>2417945.7393293553</v>
      </c>
      <c r="U1659" s="2">
        <f t="shared" si="155"/>
        <v>2.5525816053047042E-2</v>
      </c>
    </row>
    <row r="1660" spans="1:21">
      <c r="A1660">
        <v>9683</v>
      </c>
      <c r="B1660" s="1">
        <v>45900</v>
      </c>
      <c r="C1660">
        <v>5</v>
      </c>
      <c r="D1660">
        <v>9</v>
      </c>
      <c r="E1660" t="s">
        <v>7</v>
      </c>
      <c r="F1660" s="3">
        <v>2355080.3170076003</v>
      </c>
      <c r="G1660" s="3">
        <v>2523442.5</v>
      </c>
      <c r="H1660">
        <v>3</v>
      </c>
      <c r="I1660" s="3">
        <v>-168362.18299239967</v>
      </c>
      <c r="J1660" s="3">
        <v>168362.18299239967</v>
      </c>
      <c r="K1660" s="2">
        <v>6.6719246819533104E-2</v>
      </c>
      <c r="L1660" s="6">
        <v>-6.6719246819533104E-2</v>
      </c>
      <c r="M1660" t="s">
        <v>36</v>
      </c>
      <c r="N1660">
        <f>SUMIFS(Actuals!$F:$F,Actuals!$A:$A,$A1660,Actuals!$D:$D,$D1660,Actuals!$B:$B,EDATE($B1660,-12))</f>
        <v>2056270</v>
      </c>
      <c r="O1660">
        <f>AVERAGE(SUMIFS(Actuals!$F:$F,Actuals!$A:$A,$A1660,Actuals!$D:$D,$D1660,Actuals!$B:$B,EOMONTH(DATE(2025,$C1660-1,1),0))/SUMIFS(Actuals!$F:$F,Actuals!$A:$A,$A1660,Actuals!$D:$D,$D1660,Actuals!$B:$B,EOMONTH(DATE(2024,$C1660-1,1),0)),
 SUMIFS(Actuals!$F:$F,Actuals!$A:$A,$A1660,Actuals!$D:$D,$D1660,Actuals!$B:$B,EOMONTH(DATE(2025,$C1660-2,1),0))/SUMIFS(Actuals!$F:$F,Actuals!$A:$A,$A1660,Actuals!$D:$D,$D1660,Actuals!$B:$B,EOMONTH(DATE(2024,$C1660-2,1),0)),
 SUMIFS(Actuals!$F:$F,Actuals!$A:$A,$A1660,Actuals!$D:$D,$D1660,Actuals!$B:$B,EOMONTH(DATE(2025,$C1660-3,1),0))/SUMIFS(Actuals!$F:$F,Actuals!$A:$A,$A1660,Actuals!$D:$D,$D1660,Actuals!$B:$B,EOMONTH(DATE(2024,$C1660-3,1),0))
)</f>
        <v>1.1536158647703272</v>
      </c>
      <c r="P1660" s="29">
        <f t="shared" si="150"/>
        <v>2372145.6942512807</v>
      </c>
      <c r="Q1660" s="2">
        <f t="shared" si="151"/>
        <v>5.9956510104240239E-2</v>
      </c>
      <c r="R1660" s="29" t="str">
        <f t="shared" si="152"/>
        <v>1 train date (May-Aug)</v>
      </c>
      <c r="S1660" s="29">
        <f t="shared" si="153"/>
        <v>1.0221222832217594</v>
      </c>
      <c r="T1660" s="29">
        <f t="shared" si="154"/>
        <v>2407180.0707904333</v>
      </c>
      <c r="U1660" s="2">
        <f t="shared" si="155"/>
        <v>4.6072945672257906E-2</v>
      </c>
    </row>
    <row r="1661" spans="1:21">
      <c r="A1661">
        <v>9683</v>
      </c>
      <c r="B1661" s="1">
        <v>45900</v>
      </c>
      <c r="C1661">
        <v>6</v>
      </c>
      <c r="D1661">
        <v>9</v>
      </c>
      <c r="E1661" t="s">
        <v>7</v>
      </c>
      <c r="F1661" s="3">
        <v>2282003.0769515615</v>
      </c>
      <c r="G1661" s="3">
        <v>2523442.5</v>
      </c>
      <c r="H1661">
        <v>2</v>
      </c>
      <c r="I1661" s="3">
        <v>-241439.4230484385</v>
      </c>
      <c r="J1661" s="3">
        <v>241439.4230484385</v>
      </c>
      <c r="K1661" s="2">
        <v>9.5678591070903596E-2</v>
      </c>
      <c r="L1661" s="6">
        <v>-9.5678591070903596E-2</v>
      </c>
      <c r="M1661" t="s">
        <v>36</v>
      </c>
      <c r="N1661">
        <f>SUMIFS(Actuals!$F:$F,Actuals!$A:$A,$A1661,Actuals!$D:$D,$D1661,Actuals!$B:$B,EDATE($B1661,-12))</f>
        <v>2056270</v>
      </c>
      <c r="O1661">
        <f>AVERAGE(SUMIFS(Actuals!$F:$F,Actuals!$A:$A,$A1661,Actuals!$D:$D,$D1661,Actuals!$B:$B,EOMONTH(DATE(2025,$C1661-1,1),0))/SUMIFS(Actuals!$F:$F,Actuals!$A:$A,$A1661,Actuals!$D:$D,$D1661,Actuals!$B:$B,EOMONTH(DATE(2024,$C1661-1,1),0)),
 SUMIFS(Actuals!$F:$F,Actuals!$A:$A,$A1661,Actuals!$D:$D,$D1661,Actuals!$B:$B,EOMONTH(DATE(2025,$C1661-2,1),0))/SUMIFS(Actuals!$F:$F,Actuals!$A:$A,$A1661,Actuals!$D:$D,$D1661,Actuals!$B:$B,EOMONTH(DATE(2024,$C1661-2,1),0)),
 SUMIFS(Actuals!$F:$F,Actuals!$A:$A,$A1661,Actuals!$D:$D,$D1661,Actuals!$B:$B,EOMONTH(DATE(2025,$C1661-3,1),0))/SUMIFS(Actuals!$F:$F,Actuals!$A:$A,$A1661,Actuals!$D:$D,$D1661,Actuals!$B:$B,EOMONTH(DATE(2024,$C1661-3,1),0))
)</f>
        <v>1.140980541853045</v>
      </c>
      <c r="P1661" s="29">
        <f t="shared" si="150"/>
        <v>2346164.0587961609</v>
      </c>
      <c r="Q1661" s="2">
        <f t="shared" si="151"/>
        <v>7.0252617685498731E-2</v>
      </c>
      <c r="R1661" s="29" t="str">
        <f t="shared" si="152"/>
        <v>1 train date (May-Aug)</v>
      </c>
      <c r="S1661" s="29">
        <f t="shared" si="153"/>
        <v>1.0221222832217594</v>
      </c>
      <c r="T1661" s="29">
        <f t="shared" si="154"/>
        <v>2332486.1953328103</v>
      </c>
      <c r="U1661" s="2">
        <f t="shared" si="155"/>
        <v>7.567293673907359E-2</v>
      </c>
    </row>
    <row r="1662" spans="1:21">
      <c r="A1662">
        <v>9683</v>
      </c>
      <c r="B1662" s="1">
        <v>45900</v>
      </c>
      <c r="C1662">
        <v>7</v>
      </c>
      <c r="D1662">
        <v>9</v>
      </c>
      <c r="E1662" t="s">
        <v>7</v>
      </c>
      <c r="F1662" s="3">
        <v>2385019.0277383616</v>
      </c>
      <c r="G1662" s="3">
        <v>2523442.5</v>
      </c>
      <c r="H1662">
        <v>1</v>
      </c>
      <c r="I1662" s="3">
        <v>-138423.47226163838</v>
      </c>
      <c r="J1662" s="3">
        <v>138423.47226163838</v>
      </c>
      <c r="K1662" s="2">
        <v>5.4855013443594801E-2</v>
      </c>
      <c r="L1662" s="6">
        <v>-5.4855013443594801E-2</v>
      </c>
      <c r="M1662" t="s">
        <v>36</v>
      </c>
      <c r="N1662">
        <f>SUMIFS(Actuals!$F:$F,Actuals!$A:$A,$A1662,Actuals!$D:$D,$D1662,Actuals!$B:$B,EDATE($B1662,-12))</f>
        <v>2056270</v>
      </c>
      <c r="O1662">
        <f>AVERAGE(SUMIFS(Actuals!$F:$F,Actuals!$A:$A,$A1662,Actuals!$D:$D,$D1662,Actuals!$B:$B,EOMONTH(DATE(2025,$C1662-1,1),0))/SUMIFS(Actuals!$F:$F,Actuals!$A:$A,$A1662,Actuals!$D:$D,$D1662,Actuals!$B:$B,EOMONTH(DATE(2024,$C1662-1,1),0)),
 SUMIFS(Actuals!$F:$F,Actuals!$A:$A,$A1662,Actuals!$D:$D,$D1662,Actuals!$B:$B,EOMONTH(DATE(2025,$C1662-2,1),0))/SUMIFS(Actuals!$F:$F,Actuals!$A:$A,$A1662,Actuals!$D:$D,$D1662,Actuals!$B:$B,EOMONTH(DATE(2024,$C1662-2,1),0)),
 SUMIFS(Actuals!$F:$F,Actuals!$A:$A,$A1662,Actuals!$D:$D,$D1662,Actuals!$B:$B,EOMONTH(DATE(2025,$C1662-3,1),0))/SUMIFS(Actuals!$F:$F,Actuals!$A:$A,$A1662,Actuals!$D:$D,$D1662,Actuals!$B:$B,EOMONTH(DATE(2024,$C1662-3,1),0))
)</f>
        <v>1.1262282253484306</v>
      </c>
      <c r="P1662" s="29">
        <f t="shared" si="150"/>
        <v>2315829.3129372173</v>
      </c>
      <c r="Q1662" s="2">
        <f t="shared" si="151"/>
        <v>8.2273793463802994E-2</v>
      </c>
      <c r="R1662" s="29" t="str">
        <f t="shared" si="152"/>
        <v>1 train date (May-Aug)</v>
      </c>
      <c r="S1662" s="29">
        <f t="shared" si="153"/>
        <v>1.0221222832217594</v>
      </c>
      <c r="T1662" s="29">
        <f t="shared" si="154"/>
        <v>2437781.0941592748</v>
      </c>
      <c r="U1662" s="2">
        <f t="shared" si="155"/>
        <v>3.3946248365368012E-2</v>
      </c>
    </row>
    <row r="1663" spans="1:21">
      <c r="A1663">
        <v>9683</v>
      </c>
      <c r="B1663" s="1">
        <v>45900</v>
      </c>
      <c r="C1663">
        <v>8</v>
      </c>
      <c r="D1663">
        <v>9</v>
      </c>
      <c r="E1663" t="s">
        <v>7</v>
      </c>
      <c r="F1663" s="3">
        <v>2415072.5431382954</v>
      </c>
      <c r="G1663" s="3">
        <v>2523442.5</v>
      </c>
      <c r="H1663">
        <v>0</v>
      </c>
      <c r="I1663" s="3">
        <v>-108369.95686170459</v>
      </c>
      <c r="J1663" s="3">
        <v>108369.95686170459</v>
      </c>
      <c r="K1663" s="2">
        <v>4.2945284809027602E-2</v>
      </c>
      <c r="L1663" s="6">
        <v>-4.2945284809027602E-2</v>
      </c>
      <c r="M1663" t="s">
        <v>36</v>
      </c>
      <c r="N1663">
        <f>SUMIFS(Actuals!$F:$F,Actuals!$A:$A,$A1663,Actuals!$D:$D,$D1663,Actuals!$B:$B,EDATE($B1663,-12))</f>
        <v>2056270</v>
      </c>
      <c r="O1663">
        <f>AVERAGE(SUMIFS(Actuals!$F:$F,Actuals!$A:$A,$A1663,Actuals!$D:$D,$D1663,Actuals!$B:$B,EOMONTH(DATE(2025,$C1663-1,1),0))/SUMIFS(Actuals!$F:$F,Actuals!$A:$A,$A1663,Actuals!$D:$D,$D1663,Actuals!$B:$B,EOMONTH(DATE(2024,$C1663-1,1),0)),
 SUMIFS(Actuals!$F:$F,Actuals!$A:$A,$A1663,Actuals!$D:$D,$D1663,Actuals!$B:$B,EOMONTH(DATE(2025,$C1663-2,1),0))/SUMIFS(Actuals!$F:$F,Actuals!$A:$A,$A1663,Actuals!$D:$D,$D1663,Actuals!$B:$B,EOMONTH(DATE(2024,$C1663-2,1),0)),
 SUMIFS(Actuals!$F:$F,Actuals!$A:$A,$A1663,Actuals!$D:$D,$D1663,Actuals!$B:$B,EOMONTH(DATE(2025,$C1663-3,1),0))/SUMIFS(Actuals!$F:$F,Actuals!$A:$A,$A1663,Actuals!$D:$D,$D1663,Actuals!$B:$B,EOMONTH(DATE(2024,$C1663-3,1),0))
)</f>
        <v>1.1305404240537367</v>
      </c>
      <c r="P1663" s="29">
        <f t="shared" si="150"/>
        <v>2324696.3577689771</v>
      </c>
      <c r="Q1663" s="2">
        <f t="shared" si="151"/>
        <v>7.8759925074981071E-2</v>
      </c>
      <c r="R1663" s="29" t="str">
        <f t="shared" si="152"/>
        <v>1 train date (May-Aug)</v>
      </c>
      <c r="S1663" s="29">
        <f t="shared" si="153"/>
        <v>1.0221222832217594</v>
      </c>
      <c r="T1663" s="29">
        <f t="shared" si="154"/>
        <v>2468499.4619386955</v>
      </c>
      <c r="U1663" s="2">
        <f t="shared" si="155"/>
        <v>2.177304934085262E-2</v>
      </c>
    </row>
    <row r="1664" spans="1:21">
      <c r="A1664">
        <v>9683</v>
      </c>
      <c r="B1664" s="1">
        <v>45930</v>
      </c>
      <c r="C1664">
        <v>5</v>
      </c>
      <c r="D1664">
        <v>9</v>
      </c>
      <c r="E1664" t="s">
        <v>7</v>
      </c>
      <c r="F1664" s="3">
        <v>2307978.7106674481</v>
      </c>
      <c r="G1664" s="3">
        <v>2396762.5</v>
      </c>
      <c r="H1664">
        <v>4</v>
      </c>
      <c r="I1664" s="3">
        <v>-88783.789332551882</v>
      </c>
      <c r="J1664" s="3">
        <v>88783.789332551882</v>
      </c>
      <c r="K1664" s="2">
        <v>3.7043215309214797E-2</v>
      </c>
      <c r="L1664" s="6">
        <v>-3.7043215309214797E-2</v>
      </c>
      <c r="M1664" t="s">
        <v>36</v>
      </c>
      <c r="N1664">
        <f>SUMIFS(Actuals!$F:$F,Actuals!$A:$A,$A1664,Actuals!$D:$D,$D1664,Actuals!$B:$B,EDATE($B1664,-12))</f>
        <v>2178070</v>
      </c>
      <c r="O1664">
        <f>AVERAGE(SUMIFS(Actuals!$F:$F,Actuals!$A:$A,$A1664,Actuals!$D:$D,$D1664,Actuals!$B:$B,EOMONTH(DATE(2025,$C1664-1,1),0))/SUMIFS(Actuals!$F:$F,Actuals!$A:$A,$A1664,Actuals!$D:$D,$D1664,Actuals!$B:$B,EOMONTH(DATE(2024,$C1664-1,1),0)),
 SUMIFS(Actuals!$F:$F,Actuals!$A:$A,$A1664,Actuals!$D:$D,$D1664,Actuals!$B:$B,EOMONTH(DATE(2025,$C1664-2,1),0))/SUMIFS(Actuals!$F:$F,Actuals!$A:$A,$A1664,Actuals!$D:$D,$D1664,Actuals!$B:$B,EOMONTH(DATE(2024,$C1664-2,1),0)),
 SUMIFS(Actuals!$F:$F,Actuals!$A:$A,$A1664,Actuals!$D:$D,$D1664,Actuals!$B:$B,EOMONTH(DATE(2025,$C1664-3,1),0))/SUMIFS(Actuals!$F:$F,Actuals!$A:$A,$A1664,Actuals!$D:$D,$D1664,Actuals!$B:$B,EOMONTH(DATE(2024,$C1664-3,1),0))
)</f>
        <v>1.1536158647703272</v>
      </c>
      <c r="P1664" s="29">
        <f t="shared" si="150"/>
        <v>2512656.1065803063</v>
      </c>
      <c r="Q1664" s="2">
        <f t="shared" si="151"/>
        <v>4.8354230584092626E-2</v>
      </c>
      <c r="R1664" s="29" t="str">
        <f t="shared" si="152"/>
        <v>1 train date (May-Aug)</v>
      </c>
      <c r="S1664" s="29">
        <f t="shared" si="153"/>
        <v>1.0221222832217594</v>
      </c>
      <c r="T1664" s="29">
        <f t="shared" si="154"/>
        <v>2359036.4693746245</v>
      </c>
      <c r="U1664" s="2">
        <f t="shared" si="155"/>
        <v>1.5740412587970421E-2</v>
      </c>
    </row>
    <row r="1665" spans="1:21">
      <c r="A1665">
        <v>9683</v>
      </c>
      <c r="B1665" s="1">
        <v>45930</v>
      </c>
      <c r="C1665">
        <v>6</v>
      </c>
      <c r="D1665">
        <v>9</v>
      </c>
      <c r="E1665" t="s">
        <v>7</v>
      </c>
      <c r="F1665" s="3">
        <v>2293413.0923363189</v>
      </c>
      <c r="G1665" s="3">
        <v>2396762.5</v>
      </c>
      <c r="H1665">
        <v>3</v>
      </c>
      <c r="I1665" s="3">
        <v>-103349.40766368108</v>
      </c>
      <c r="J1665" s="3">
        <v>103349.40766368108</v>
      </c>
      <c r="K1665" s="2">
        <v>4.3120420844235098E-2</v>
      </c>
      <c r="L1665" s="6">
        <v>-4.3120420844235098E-2</v>
      </c>
      <c r="M1665" t="s">
        <v>36</v>
      </c>
      <c r="N1665">
        <f>SUMIFS(Actuals!$F:$F,Actuals!$A:$A,$A1665,Actuals!$D:$D,$D1665,Actuals!$B:$B,EDATE($B1665,-12))</f>
        <v>2178070</v>
      </c>
      <c r="O1665">
        <f>AVERAGE(SUMIFS(Actuals!$F:$F,Actuals!$A:$A,$A1665,Actuals!$D:$D,$D1665,Actuals!$B:$B,EOMONTH(DATE(2025,$C1665-1,1),0))/SUMIFS(Actuals!$F:$F,Actuals!$A:$A,$A1665,Actuals!$D:$D,$D1665,Actuals!$B:$B,EOMONTH(DATE(2024,$C1665-1,1),0)),
 SUMIFS(Actuals!$F:$F,Actuals!$A:$A,$A1665,Actuals!$D:$D,$D1665,Actuals!$B:$B,EOMONTH(DATE(2025,$C1665-2,1),0))/SUMIFS(Actuals!$F:$F,Actuals!$A:$A,$A1665,Actuals!$D:$D,$D1665,Actuals!$B:$B,EOMONTH(DATE(2024,$C1665-2,1),0)),
 SUMIFS(Actuals!$F:$F,Actuals!$A:$A,$A1665,Actuals!$D:$D,$D1665,Actuals!$B:$B,EOMONTH(DATE(2025,$C1665-3,1),0))/SUMIFS(Actuals!$F:$F,Actuals!$A:$A,$A1665,Actuals!$D:$D,$D1665,Actuals!$B:$B,EOMONTH(DATE(2024,$C1665-3,1),0))
)</f>
        <v>1.140980541853045</v>
      </c>
      <c r="P1665" s="29">
        <f t="shared" si="150"/>
        <v>2485135.4887938616</v>
      </c>
      <c r="Q1665" s="2">
        <f t="shared" si="151"/>
        <v>3.6871817209198486E-2</v>
      </c>
      <c r="R1665" s="29" t="str">
        <f t="shared" si="152"/>
        <v>1 train date (May-Aug)</v>
      </c>
      <c r="S1665" s="29">
        <f t="shared" si="153"/>
        <v>1.0221222832217594</v>
      </c>
      <c r="T1665" s="29">
        <f t="shared" si="154"/>
        <v>2344148.626309474</v>
      </c>
      <c r="U1665" s="2">
        <f t="shared" si="155"/>
        <v>2.1952059785033354E-2</v>
      </c>
    </row>
    <row r="1666" spans="1:21">
      <c r="A1666">
        <v>9683</v>
      </c>
      <c r="B1666" s="1">
        <v>45930</v>
      </c>
      <c r="C1666">
        <v>7</v>
      </c>
      <c r="D1666">
        <v>9</v>
      </c>
      <c r="E1666" t="s">
        <v>7</v>
      </c>
      <c r="F1666" s="3">
        <v>2403799.0748904604</v>
      </c>
      <c r="G1666" s="3">
        <v>2396762.5</v>
      </c>
      <c r="H1666">
        <v>2</v>
      </c>
      <c r="I1666" s="3">
        <v>7036.5748904603533</v>
      </c>
      <c r="J1666" s="3">
        <v>7036.5748904603533</v>
      </c>
      <c r="K1666" s="2">
        <v>2.9358665660282799E-3</v>
      </c>
      <c r="L1666" s="6">
        <v>2.9358665660282799E-3</v>
      </c>
      <c r="M1666" t="s">
        <v>36</v>
      </c>
      <c r="N1666">
        <f>SUMIFS(Actuals!$F:$F,Actuals!$A:$A,$A1666,Actuals!$D:$D,$D1666,Actuals!$B:$B,EDATE($B1666,-12))</f>
        <v>2178070</v>
      </c>
      <c r="O1666">
        <f>AVERAGE(SUMIFS(Actuals!$F:$F,Actuals!$A:$A,$A1666,Actuals!$D:$D,$D1666,Actuals!$B:$B,EOMONTH(DATE(2025,$C1666-1,1),0))/SUMIFS(Actuals!$F:$F,Actuals!$A:$A,$A1666,Actuals!$D:$D,$D1666,Actuals!$B:$B,EOMONTH(DATE(2024,$C1666-1,1),0)),
 SUMIFS(Actuals!$F:$F,Actuals!$A:$A,$A1666,Actuals!$D:$D,$D1666,Actuals!$B:$B,EOMONTH(DATE(2025,$C1666-2,1),0))/SUMIFS(Actuals!$F:$F,Actuals!$A:$A,$A1666,Actuals!$D:$D,$D1666,Actuals!$B:$B,EOMONTH(DATE(2024,$C1666-2,1),0)),
 SUMIFS(Actuals!$F:$F,Actuals!$A:$A,$A1666,Actuals!$D:$D,$D1666,Actuals!$B:$B,EOMONTH(DATE(2025,$C1666-3,1),0))/SUMIFS(Actuals!$F:$F,Actuals!$A:$A,$A1666,Actuals!$D:$D,$D1666,Actuals!$B:$B,EOMONTH(DATE(2024,$C1666-3,1),0))
)</f>
        <v>1.1262282253484306</v>
      </c>
      <c r="P1666" s="29">
        <f t="shared" ref="P1666:P1729" si="156">N1666*O1666</f>
        <v>2453003.9107846562</v>
      </c>
      <c r="Q1666" s="2">
        <f t="shared" ref="Q1666:Q1729" si="157">IFERROR(ABS(P1666-G1666)/ABS(G1666),"")</f>
        <v>2.3465575243544649E-2</v>
      </c>
      <c r="R1666" s="29" t="str">
        <f t="shared" ref="R1666:R1729" si="158">IF(C1666&lt;=8,"1 train date (May-Aug)","2 Test data (Sep-Nov)")</f>
        <v>1 train date (May-Aug)</v>
      </c>
      <c r="S1666" s="29">
        <f t="shared" ref="S1666:S1729" si="159">1/(1+AVERAGEIFS($L:$L,$A:$A,$A1666,$R:$R,"1 train date (May-Aug)"))</f>
        <v>1.0221222832217594</v>
      </c>
      <c r="T1666" s="29">
        <f t="shared" ref="T1666:T1729" si="160">F1666*S1666</f>
        <v>2456976.59883339</v>
      </c>
      <c r="U1666" s="2">
        <f t="shared" ref="U1666:U1729" si="161">IFERROR(ABS(T1666-G1666)/ABS(G1666),"")</f>
        <v>2.5123097859462522E-2</v>
      </c>
    </row>
    <row r="1667" spans="1:21">
      <c r="A1667">
        <v>9683</v>
      </c>
      <c r="B1667" s="1">
        <v>45930</v>
      </c>
      <c r="C1667">
        <v>8</v>
      </c>
      <c r="D1667">
        <v>9</v>
      </c>
      <c r="E1667" t="s">
        <v>7</v>
      </c>
      <c r="F1667" s="3">
        <v>2434321.0657571889</v>
      </c>
      <c r="G1667" s="3">
        <v>2396762.5</v>
      </c>
      <c r="H1667">
        <v>1</v>
      </c>
      <c r="I1667" s="3">
        <v>37558.565757188946</v>
      </c>
      <c r="J1667" s="3">
        <v>37558.565757188946</v>
      </c>
      <c r="K1667" s="2">
        <v>1.56705413061115E-2</v>
      </c>
      <c r="L1667" s="6">
        <v>1.56705413061115E-2</v>
      </c>
      <c r="M1667" t="s">
        <v>36</v>
      </c>
      <c r="N1667">
        <f>SUMIFS(Actuals!$F:$F,Actuals!$A:$A,$A1667,Actuals!$D:$D,$D1667,Actuals!$B:$B,EDATE($B1667,-12))</f>
        <v>2178070</v>
      </c>
      <c r="O1667">
        <f>AVERAGE(SUMIFS(Actuals!$F:$F,Actuals!$A:$A,$A1667,Actuals!$D:$D,$D1667,Actuals!$B:$B,EOMONTH(DATE(2025,$C1667-1,1),0))/SUMIFS(Actuals!$F:$F,Actuals!$A:$A,$A1667,Actuals!$D:$D,$D1667,Actuals!$B:$B,EOMONTH(DATE(2024,$C1667-1,1),0)),
 SUMIFS(Actuals!$F:$F,Actuals!$A:$A,$A1667,Actuals!$D:$D,$D1667,Actuals!$B:$B,EOMONTH(DATE(2025,$C1667-2,1),0))/SUMIFS(Actuals!$F:$F,Actuals!$A:$A,$A1667,Actuals!$D:$D,$D1667,Actuals!$B:$B,EOMONTH(DATE(2024,$C1667-2,1),0)),
 SUMIFS(Actuals!$F:$F,Actuals!$A:$A,$A1667,Actuals!$D:$D,$D1667,Actuals!$B:$B,EOMONTH(DATE(2025,$C1667-3,1),0))/SUMIFS(Actuals!$F:$F,Actuals!$A:$A,$A1667,Actuals!$D:$D,$D1667,Actuals!$B:$B,EOMONTH(DATE(2024,$C1667-3,1),0))
)</f>
        <v>1.1305404240537367</v>
      </c>
      <c r="P1667" s="29">
        <f t="shared" si="156"/>
        <v>2462396.181418722</v>
      </c>
      <c r="Q1667" s="2">
        <f t="shared" si="157"/>
        <v>2.7384307547669837E-2</v>
      </c>
      <c r="R1667" s="29" t="str">
        <f t="shared" si="158"/>
        <v>1 train date (May-Aug)</v>
      </c>
      <c r="S1667" s="29">
        <f t="shared" si="159"/>
        <v>1.0221222832217594</v>
      </c>
      <c r="T1667" s="29">
        <f t="shared" si="160"/>
        <v>2488173.8058265648</v>
      </c>
      <c r="U1667" s="2">
        <f t="shared" si="161"/>
        <v>3.8139492680882979E-2</v>
      </c>
    </row>
    <row r="1668" spans="1:21">
      <c r="A1668">
        <v>9683</v>
      </c>
      <c r="B1668" s="1">
        <v>45930</v>
      </c>
      <c r="C1668">
        <v>9</v>
      </c>
      <c r="D1668">
        <v>9</v>
      </c>
      <c r="E1668" t="s">
        <v>7</v>
      </c>
      <c r="F1668" s="3">
        <v>2463025.7743050708</v>
      </c>
      <c r="G1668" s="3">
        <v>2396762.5</v>
      </c>
      <c r="H1668">
        <v>0</v>
      </c>
      <c r="I1668" s="3">
        <v>66263.27430507075</v>
      </c>
      <c r="J1668" s="3">
        <v>66263.27430507075</v>
      </c>
      <c r="K1668" s="2">
        <v>2.7646992267724001E-2</v>
      </c>
      <c r="L1668" s="6">
        <v>2.7646992267724001E-2</v>
      </c>
      <c r="M1668" t="s">
        <v>36</v>
      </c>
      <c r="N1668">
        <f>SUMIFS(Actuals!$F:$F,Actuals!$A:$A,$A1668,Actuals!$D:$D,$D1668,Actuals!$B:$B,EDATE($B1668,-12))</f>
        <v>2178070</v>
      </c>
      <c r="O1668">
        <f>AVERAGE(SUMIFS(Actuals!$F:$F,Actuals!$A:$A,$A1668,Actuals!$D:$D,$D1668,Actuals!$B:$B,EOMONTH(DATE(2025,$C1668-1,1),0))/SUMIFS(Actuals!$F:$F,Actuals!$A:$A,$A1668,Actuals!$D:$D,$D1668,Actuals!$B:$B,EOMONTH(DATE(2024,$C1668-1,1),0)),
 SUMIFS(Actuals!$F:$F,Actuals!$A:$A,$A1668,Actuals!$D:$D,$D1668,Actuals!$B:$B,EOMONTH(DATE(2025,$C1668-2,1),0))/SUMIFS(Actuals!$F:$F,Actuals!$A:$A,$A1668,Actuals!$D:$D,$D1668,Actuals!$B:$B,EOMONTH(DATE(2024,$C1668-2,1),0)),
 SUMIFS(Actuals!$F:$F,Actuals!$A:$A,$A1668,Actuals!$D:$D,$D1668,Actuals!$B:$B,EOMONTH(DATE(2025,$C1668-3,1),0))/SUMIFS(Actuals!$F:$F,Actuals!$A:$A,$A1668,Actuals!$D:$D,$D1668,Actuals!$B:$B,EOMONTH(DATE(2024,$C1668-3,1),0))
)</f>
        <v>1.168036255654586</v>
      </c>
      <c r="P1668" s="29">
        <f t="shared" si="156"/>
        <v>2544064.727353584</v>
      </c>
      <c r="Q1668" s="2">
        <f t="shared" si="157"/>
        <v>6.1458833469559049E-2</v>
      </c>
      <c r="R1668" s="29" t="str">
        <f t="shared" si="158"/>
        <v>2 Test data (Sep-Nov)</v>
      </c>
      <c r="S1668" s="29">
        <f t="shared" si="159"/>
        <v>1.0221222832217594</v>
      </c>
      <c r="T1668" s="29">
        <f t="shared" si="160"/>
        <v>2517513.5280667408</v>
      </c>
      <c r="U1668" s="2">
        <f t="shared" si="161"/>
        <v>5.0380890082659772E-2</v>
      </c>
    </row>
    <row r="1669" spans="1:21">
      <c r="A1669">
        <v>9683</v>
      </c>
      <c r="B1669" s="1">
        <v>45961</v>
      </c>
      <c r="C1669">
        <v>5</v>
      </c>
      <c r="D1669">
        <v>9</v>
      </c>
      <c r="E1669" t="s">
        <v>7</v>
      </c>
      <c r="F1669" s="3">
        <v>2261819.1364540993</v>
      </c>
      <c r="G1669" s="3">
        <v>2500270</v>
      </c>
      <c r="H1669">
        <v>5</v>
      </c>
      <c r="I1669" s="3">
        <v>-238450.86354590068</v>
      </c>
      <c r="J1669" s="3">
        <v>238450.86354590068</v>
      </c>
      <c r="K1669" s="2">
        <v>9.5370045453451305E-2</v>
      </c>
      <c r="L1669" s="6">
        <v>-9.5370045453451305E-2</v>
      </c>
      <c r="M1669" t="s">
        <v>36</v>
      </c>
      <c r="N1669">
        <f>SUMIFS(Actuals!$F:$F,Actuals!$A:$A,$A1669,Actuals!$D:$D,$D1669,Actuals!$B:$B,EDATE($B1669,-12))</f>
        <v>2090090</v>
      </c>
      <c r="O1669">
        <f>AVERAGE(SUMIFS(Actuals!$F:$F,Actuals!$A:$A,$A1669,Actuals!$D:$D,$D1669,Actuals!$B:$B,EOMONTH(DATE(2025,$C1669-1,1),0))/SUMIFS(Actuals!$F:$F,Actuals!$A:$A,$A1669,Actuals!$D:$D,$D1669,Actuals!$B:$B,EOMONTH(DATE(2024,$C1669-1,1),0)),
 SUMIFS(Actuals!$F:$F,Actuals!$A:$A,$A1669,Actuals!$D:$D,$D1669,Actuals!$B:$B,EOMONTH(DATE(2025,$C1669-2,1),0))/SUMIFS(Actuals!$F:$F,Actuals!$A:$A,$A1669,Actuals!$D:$D,$D1669,Actuals!$B:$B,EOMONTH(DATE(2024,$C1669-2,1),0)),
 SUMIFS(Actuals!$F:$F,Actuals!$A:$A,$A1669,Actuals!$D:$D,$D1669,Actuals!$B:$B,EOMONTH(DATE(2025,$C1669-3,1),0))/SUMIFS(Actuals!$F:$F,Actuals!$A:$A,$A1669,Actuals!$D:$D,$D1669,Actuals!$B:$B,EOMONTH(DATE(2024,$C1669-3,1),0))
)</f>
        <v>1.1536158647703272</v>
      </c>
      <c r="P1669" s="29">
        <f t="shared" si="156"/>
        <v>2411160.9827978131</v>
      </c>
      <c r="Q1669" s="2">
        <f t="shared" si="157"/>
        <v>3.5639757787033745E-2</v>
      </c>
      <c r="R1669" s="29" t="str">
        <f t="shared" si="158"/>
        <v>1 train date (May-Aug)</v>
      </c>
      <c r="S1669" s="29">
        <f t="shared" si="159"/>
        <v>1.0221222832217594</v>
      </c>
      <c r="T1669" s="29">
        <f t="shared" si="160"/>
        <v>2311855.7399871321</v>
      </c>
      <c r="U1669" s="2">
        <f t="shared" si="161"/>
        <v>7.5357565388085232E-2</v>
      </c>
    </row>
    <row r="1670" spans="1:21">
      <c r="A1670">
        <v>9683</v>
      </c>
      <c r="B1670" s="1">
        <v>45961</v>
      </c>
      <c r="C1670">
        <v>6</v>
      </c>
      <c r="D1670">
        <v>9</v>
      </c>
      <c r="E1670" t="s">
        <v>7</v>
      </c>
      <c r="F1670" s="3">
        <v>2304880.1577980006</v>
      </c>
      <c r="G1670" s="3">
        <v>2500270</v>
      </c>
      <c r="H1670">
        <v>4</v>
      </c>
      <c r="I1670" s="3">
        <v>-195389.84220199939</v>
      </c>
      <c r="J1670" s="3">
        <v>195389.84220199939</v>
      </c>
      <c r="K1670" s="2">
        <v>7.8147496951129006E-2</v>
      </c>
      <c r="L1670" s="6">
        <v>-7.8147496951129006E-2</v>
      </c>
      <c r="M1670" t="s">
        <v>36</v>
      </c>
      <c r="N1670">
        <f>SUMIFS(Actuals!$F:$F,Actuals!$A:$A,$A1670,Actuals!$D:$D,$D1670,Actuals!$B:$B,EDATE($B1670,-12))</f>
        <v>2090090</v>
      </c>
      <c r="O1670">
        <f>AVERAGE(SUMIFS(Actuals!$F:$F,Actuals!$A:$A,$A1670,Actuals!$D:$D,$D1670,Actuals!$B:$B,EOMONTH(DATE(2025,$C1670-1,1),0))/SUMIFS(Actuals!$F:$F,Actuals!$A:$A,$A1670,Actuals!$D:$D,$D1670,Actuals!$B:$B,EOMONTH(DATE(2024,$C1670-1,1),0)),
 SUMIFS(Actuals!$F:$F,Actuals!$A:$A,$A1670,Actuals!$D:$D,$D1670,Actuals!$B:$B,EOMONTH(DATE(2025,$C1670-2,1),0))/SUMIFS(Actuals!$F:$F,Actuals!$A:$A,$A1670,Actuals!$D:$D,$D1670,Actuals!$B:$B,EOMONTH(DATE(2024,$C1670-2,1),0)),
 SUMIFS(Actuals!$F:$F,Actuals!$A:$A,$A1670,Actuals!$D:$D,$D1670,Actuals!$B:$B,EOMONTH(DATE(2025,$C1670-3,1),0))/SUMIFS(Actuals!$F:$F,Actuals!$A:$A,$A1670,Actuals!$D:$D,$D1670,Actuals!$B:$B,EOMONTH(DATE(2024,$C1670-3,1),0))
)</f>
        <v>1.140980541853045</v>
      </c>
      <c r="P1670" s="29">
        <f t="shared" si="156"/>
        <v>2384752.0207216307</v>
      </c>
      <c r="Q1670" s="2">
        <f t="shared" si="157"/>
        <v>4.6202201873545394E-2</v>
      </c>
      <c r="R1670" s="29" t="str">
        <f t="shared" si="158"/>
        <v>1 train date (May-Aug)</v>
      </c>
      <c r="S1670" s="29">
        <f t="shared" si="159"/>
        <v>1.0221222832217594</v>
      </c>
      <c r="T1670" s="29">
        <f t="shared" si="160"/>
        <v>2355869.3694410212</v>
      </c>
      <c r="U1670" s="2">
        <f t="shared" si="161"/>
        <v>5.7754014789994187E-2</v>
      </c>
    </row>
    <row r="1671" spans="1:21">
      <c r="A1671">
        <v>9683</v>
      </c>
      <c r="B1671" s="1">
        <v>45961</v>
      </c>
      <c r="C1671">
        <v>7</v>
      </c>
      <c r="D1671">
        <v>9</v>
      </c>
      <c r="E1671" t="s">
        <v>7</v>
      </c>
      <c r="F1671" s="3">
        <v>2423831.1251860321</v>
      </c>
      <c r="G1671" s="3">
        <v>2500270</v>
      </c>
      <c r="H1671">
        <v>3</v>
      </c>
      <c r="I1671" s="3">
        <v>-76438.87481396785</v>
      </c>
      <c r="J1671" s="3">
        <v>76438.87481396785</v>
      </c>
      <c r="K1671" s="2">
        <v>3.05722481227899E-2</v>
      </c>
      <c r="L1671" s="6">
        <v>-3.05722481227899E-2</v>
      </c>
      <c r="M1671" t="s">
        <v>36</v>
      </c>
      <c r="N1671">
        <f>SUMIFS(Actuals!$F:$F,Actuals!$A:$A,$A1671,Actuals!$D:$D,$D1671,Actuals!$B:$B,EDATE($B1671,-12))</f>
        <v>2090090</v>
      </c>
      <c r="O1671">
        <f>AVERAGE(SUMIFS(Actuals!$F:$F,Actuals!$A:$A,$A1671,Actuals!$D:$D,$D1671,Actuals!$B:$B,EOMONTH(DATE(2025,$C1671-1,1),0))/SUMIFS(Actuals!$F:$F,Actuals!$A:$A,$A1671,Actuals!$D:$D,$D1671,Actuals!$B:$B,EOMONTH(DATE(2024,$C1671-1,1),0)),
 SUMIFS(Actuals!$F:$F,Actuals!$A:$A,$A1671,Actuals!$D:$D,$D1671,Actuals!$B:$B,EOMONTH(DATE(2025,$C1671-2,1),0))/SUMIFS(Actuals!$F:$F,Actuals!$A:$A,$A1671,Actuals!$D:$D,$D1671,Actuals!$B:$B,EOMONTH(DATE(2024,$C1671-2,1),0)),
 SUMIFS(Actuals!$F:$F,Actuals!$A:$A,$A1671,Actuals!$D:$D,$D1671,Actuals!$B:$B,EOMONTH(DATE(2025,$C1671-3,1),0))/SUMIFS(Actuals!$F:$F,Actuals!$A:$A,$A1671,Actuals!$D:$D,$D1671,Actuals!$B:$B,EOMONTH(DATE(2024,$C1671-3,1),0))
)</f>
        <v>1.1262282253484306</v>
      </c>
      <c r="P1671" s="29">
        <f t="shared" si="156"/>
        <v>2353918.3515185011</v>
      </c>
      <c r="Q1671" s="2">
        <f t="shared" si="157"/>
        <v>5.8534337684129689E-2</v>
      </c>
      <c r="R1671" s="29" t="str">
        <f t="shared" si="158"/>
        <v>1 train date (May-Aug)</v>
      </c>
      <c r="S1671" s="29">
        <f t="shared" si="159"/>
        <v>1.0221222832217594</v>
      </c>
      <c r="T1671" s="29">
        <f t="shared" si="160"/>
        <v>2477451.8038191134</v>
      </c>
      <c r="U1671" s="2">
        <f t="shared" si="161"/>
        <v>9.1262928327287014E-3</v>
      </c>
    </row>
    <row r="1672" spans="1:21">
      <c r="A1672">
        <v>9683</v>
      </c>
      <c r="B1672" s="1">
        <v>45961</v>
      </c>
      <c r="C1672">
        <v>8</v>
      </c>
      <c r="D1672">
        <v>9</v>
      </c>
      <c r="E1672" t="s">
        <v>7</v>
      </c>
      <c r="F1672" s="3">
        <v>2454852.8232173421</v>
      </c>
      <c r="G1672" s="3">
        <v>2500270</v>
      </c>
      <c r="H1672">
        <v>2</v>
      </c>
      <c r="I1672" s="3">
        <v>-45417.176782657858</v>
      </c>
      <c r="J1672" s="3">
        <v>45417.176782657858</v>
      </c>
      <c r="K1672" s="2">
        <v>1.8164908902901601E-2</v>
      </c>
      <c r="L1672" s="6">
        <v>-1.8164908902901601E-2</v>
      </c>
      <c r="M1672" t="s">
        <v>36</v>
      </c>
      <c r="N1672">
        <f>SUMIFS(Actuals!$F:$F,Actuals!$A:$A,$A1672,Actuals!$D:$D,$D1672,Actuals!$B:$B,EDATE($B1672,-12))</f>
        <v>2090090</v>
      </c>
      <c r="O1672">
        <f>AVERAGE(SUMIFS(Actuals!$F:$F,Actuals!$A:$A,$A1672,Actuals!$D:$D,$D1672,Actuals!$B:$B,EOMONTH(DATE(2025,$C1672-1,1),0))/SUMIFS(Actuals!$F:$F,Actuals!$A:$A,$A1672,Actuals!$D:$D,$D1672,Actuals!$B:$B,EOMONTH(DATE(2024,$C1672-1,1),0)),
 SUMIFS(Actuals!$F:$F,Actuals!$A:$A,$A1672,Actuals!$D:$D,$D1672,Actuals!$B:$B,EOMONTH(DATE(2025,$C1672-2,1),0))/SUMIFS(Actuals!$F:$F,Actuals!$A:$A,$A1672,Actuals!$D:$D,$D1672,Actuals!$B:$B,EOMONTH(DATE(2024,$C1672-2,1),0)),
 SUMIFS(Actuals!$F:$F,Actuals!$A:$A,$A1672,Actuals!$D:$D,$D1672,Actuals!$B:$B,EOMONTH(DATE(2025,$C1672-3,1),0))/SUMIFS(Actuals!$F:$F,Actuals!$A:$A,$A1672,Actuals!$D:$D,$D1672,Actuals!$B:$B,EOMONTH(DATE(2024,$C1672-3,1),0))
)</f>
        <v>1.1305404240537367</v>
      </c>
      <c r="P1672" s="29">
        <f t="shared" si="156"/>
        <v>2362931.2349104746</v>
      </c>
      <c r="Q1672" s="2">
        <f t="shared" si="157"/>
        <v>5.4929573641856827E-2</v>
      </c>
      <c r="R1672" s="29" t="str">
        <f t="shared" si="158"/>
        <v>1 train date (May-Aug)</v>
      </c>
      <c r="S1672" s="29">
        <f t="shared" si="159"/>
        <v>1.0221222832217594</v>
      </c>
      <c r="T1672" s="29">
        <f t="shared" si="160"/>
        <v>2509159.7726402916</v>
      </c>
      <c r="U1672" s="2">
        <f t="shared" si="161"/>
        <v>3.5555250594102241E-3</v>
      </c>
    </row>
    <row r="1673" spans="1:21">
      <c r="A1673">
        <v>9683</v>
      </c>
      <c r="B1673" s="1">
        <v>45961</v>
      </c>
      <c r="C1673">
        <v>9</v>
      </c>
      <c r="D1673">
        <v>9</v>
      </c>
      <c r="E1673" t="s">
        <v>7</v>
      </c>
      <c r="F1673" s="3">
        <v>2484056.7323699989</v>
      </c>
      <c r="G1673" s="3">
        <v>2500270</v>
      </c>
      <c r="H1673">
        <v>1</v>
      </c>
      <c r="I1673" s="3">
        <v>-16213.267630001064</v>
      </c>
      <c r="J1673" s="3">
        <v>16213.267630001064</v>
      </c>
      <c r="K1673" s="2">
        <v>6.4846067144752597E-3</v>
      </c>
      <c r="L1673" s="6">
        <v>-6.4846067144752597E-3</v>
      </c>
      <c r="M1673" t="s">
        <v>36</v>
      </c>
      <c r="N1673">
        <f>SUMIFS(Actuals!$F:$F,Actuals!$A:$A,$A1673,Actuals!$D:$D,$D1673,Actuals!$B:$B,EDATE($B1673,-12))</f>
        <v>2090090</v>
      </c>
      <c r="O1673">
        <f>AVERAGE(SUMIFS(Actuals!$F:$F,Actuals!$A:$A,$A1673,Actuals!$D:$D,$D1673,Actuals!$B:$B,EOMONTH(DATE(2025,$C1673-1,1),0))/SUMIFS(Actuals!$F:$F,Actuals!$A:$A,$A1673,Actuals!$D:$D,$D1673,Actuals!$B:$B,EOMONTH(DATE(2024,$C1673-1,1),0)),
 SUMIFS(Actuals!$F:$F,Actuals!$A:$A,$A1673,Actuals!$D:$D,$D1673,Actuals!$B:$B,EOMONTH(DATE(2025,$C1673-2,1),0))/SUMIFS(Actuals!$F:$F,Actuals!$A:$A,$A1673,Actuals!$D:$D,$D1673,Actuals!$B:$B,EOMONTH(DATE(2024,$C1673-2,1),0)),
 SUMIFS(Actuals!$F:$F,Actuals!$A:$A,$A1673,Actuals!$D:$D,$D1673,Actuals!$B:$B,EOMONTH(DATE(2025,$C1673-3,1),0))/SUMIFS(Actuals!$F:$F,Actuals!$A:$A,$A1673,Actuals!$D:$D,$D1673,Actuals!$B:$B,EOMONTH(DATE(2024,$C1673-3,1),0))
)</f>
        <v>1.168036255654586</v>
      </c>
      <c r="P1673" s="29">
        <f t="shared" si="156"/>
        <v>2441300.8975810935</v>
      </c>
      <c r="Q1673" s="2">
        <f t="shared" si="157"/>
        <v>2.3585093777434646E-2</v>
      </c>
      <c r="R1673" s="29" t="str">
        <f t="shared" si="158"/>
        <v>2 Test data (Sep-Nov)</v>
      </c>
      <c r="S1673" s="29">
        <f t="shared" si="159"/>
        <v>1.0221222832217594</v>
      </c>
      <c r="T1673" s="29">
        <f t="shared" si="160"/>
        <v>2539009.7389424061</v>
      </c>
      <c r="U1673" s="2">
        <f t="shared" si="161"/>
        <v>1.5494222200964752E-2</v>
      </c>
    </row>
    <row r="1674" spans="1:21">
      <c r="A1674">
        <v>9683</v>
      </c>
      <c r="B1674" s="1">
        <v>45961</v>
      </c>
      <c r="C1674">
        <v>10</v>
      </c>
      <c r="D1674">
        <v>9</v>
      </c>
      <c r="E1674" t="s">
        <v>7</v>
      </c>
      <c r="F1674" s="3">
        <v>2408746.3125</v>
      </c>
      <c r="G1674" s="3">
        <v>2500270</v>
      </c>
      <c r="H1674">
        <v>0</v>
      </c>
      <c r="I1674" s="3">
        <v>-91523.6875</v>
      </c>
      <c r="J1674" s="3">
        <v>91523.6875</v>
      </c>
      <c r="K1674" s="2">
        <v>3.6605521603666799E-2</v>
      </c>
      <c r="L1674" s="6">
        <v>-3.6605521603666799E-2</v>
      </c>
      <c r="M1674" t="s">
        <v>36</v>
      </c>
      <c r="N1674">
        <f>SUMIFS(Actuals!$F:$F,Actuals!$A:$A,$A1674,Actuals!$D:$D,$D1674,Actuals!$B:$B,EDATE($B1674,-12))</f>
        <v>2090090</v>
      </c>
      <c r="O1674">
        <f>AVERAGE(SUMIFS(Actuals!$F:$F,Actuals!$A:$A,$A1674,Actuals!$D:$D,$D1674,Actuals!$B:$B,EOMONTH(DATE(2025,$C1674-1,1),0))/SUMIFS(Actuals!$F:$F,Actuals!$A:$A,$A1674,Actuals!$D:$D,$D1674,Actuals!$B:$B,EOMONTH(DATE(2024,$C1674-1,1),0)),
 SUMIFS(Actuals!$F:$F,Actuals!$A:$A,$A1674,Actuals!$D:$D,$D1674,Actuals!$B:$B,EOMONTH(DATE(2025,$C1674-2,1),0))/SUMIFS(Actuals!$F:$F,Actuals!$A:$A,$A1674,Actuals!$D:$D,$D1674,Actuals!$B:$B,EOMONTH(DATE(2024,$C1674-2,1),0)),
 SUMIFS(Actuals!$F:$F,Actuals!$A:$A,$A1674,Actuals!$D:$D,$D1674,Actuals!$B:$B,EOMONTH(DATE(2025,$C1674-3,1),0))/SUMIFS(Actuals!$F:$F,Actuals!$A:$A,$A1674,Actuals!$D:$D,$D1674,Actuals!$B:$B,EOMONTH(DATE(2024,$C1674-3,1),0))
)</f>
        <v>1.1862407658645244</v>
      </c>
      <c r="P1674" s="29">
        <f t="shared" si="156"/>
        <v>2479349.9623257839</v>
      </c>
      <c r="Q1674" s="2">
        <f t="shared" si="157"/>
        <v>8.3671114216528966E-3</v>
      </c>
      <c r="R1674" s="29" t="str">
        <f t="shared" si="158"/>
        <v>2 Test data (Sep-Nov)</v>
      </c>
      <c r="S1674" s="29">
        <f t="shared" si="159"/>
        <v>1.0221222832217594</v>
      </c>
      <c r="T1674" s="29">
        <f t="shared" si="160"/>
        <v>2462033.2806344936</v>
      </c>
      <c r="U1674" s="2">
        <f t="shared" si="161"/>
        <v>1.5293036098303956E-2</v>
      </c>
    </row>
    <row r="1675" spans="1:21">
      <c r="A1675">
        <v>9683</v>
      </c>
      <c r="B1675" s="1">
        <v>45991</v>
      </c>
      <c r="C1675">
        <v>5</v>
      </c>
      <c r="D1675">
        <v>9</v>
      </c>
      <c r="E1675" t="s">
        <v>7</v>
      </c>
      <c r="F1675" s="3">
        <v>2216582.7537250174</v>
      </c>
      <c r="G1675" s="3">
        <v>2600565</v>
      </c>
      <c r="H1675">
        <v>6</v>
      </c>
      <c r="I1675" s="3">
        <v>-383982.24627498258</v>
      </c>
      <c r="J1675" s="3">
        <v>383982.24627498258</v>
      </c>
      <c r="K1675" s="2">
        <v>0.147653393118412</v>
      </c>
      <c r="L1675" s="6">
        <v>-0.147653393118412</v>
      </c>
      <c r="M1675" t="s">
        <v>36</v>
      </c>
      <c r="N1675">
        <f>SUMIFS(Actuals!$F:$F,Actuals!$A:$A,$A1675,Actuals!$D:$D,$D1675,Actuals!$B:$B,EDATE($B1675,-12))</f>
        <v>2234115</v>
      </c>
      <c r="O1675">
        <f>AVERAGE(SUMIFS(Actuals!$F:$F,Actuals!$A:$A,$A1675,Actuals!$D:$D,$D1675,Actuals!$B:$B,EOMONTH(DATE(2025,$C1675-1,1),0))/SUMIFS(Actuals!$F:$F,Actuals!$A:$A,$A1675,Actuals!$D:$D,$D1675,Actuals!$B:$B,EOMONTH(DATE(2024,$C1675-1,1),0)),
 SUMIFS(Actuals!$F:$F,Actuals!$A:$A,$A1675,Actuals!$D:$D,$D1675,Actuals!$B:$B,EOMONTH(DATE(2025,$C1675-2,1),0))/SUMIFS(Actuals!$F:$F,Actuals!$A:$A,$A1675,Actuals!$D:$D,$D1675,Actuals!$B:$B,EOMONTH(DATE(2024,$C1675-2,1),0)),
 SUMIFS(Actuals!$F:$F,Actuals!$A:$A,$A1675,Actuals!$D:$D,$D1675,Actuals!$B:$B,EOMONTH(DATE(2025,$C1675-3,1),0))/SUMIFS(Actuals!$F:$F,Actuals!$A:$A,$A1675,Actuals!$D:$D,$D1675,Actuals!$B:$B,EOMONTH(DATE(2024,$C1675-3,1),0))
)</f>
        <v>1.1536158647703272</v>
      </c>
      <c r="P1675" s="29">
        <f t="shared" si="156"/>
        <v>2577310.5077213594</v>
      </c>
      <c r="Q1675" s="2">
        <f t="shared" si="157"/>
        <v>8.9420923063413624E-3</v>
      </c>
      <c r="R1675" s="29" t="str">
        <f t="shared" si="158"/>
        <v>1 train date (May-Aug)</v>
      </c>
      <c r="S1675" s="29">
        <f t="shared" si="159"/>
        <v>1.0221222832217594</v>
      </c>
      <c r="T1675" s="29">
        <f t="shared" si="160"/>
        <v>2265618.6251873896</v>
      </c>
      <c r="U1675" s="2">
        <f t="shared" si="161"/>
        <v>0.12879754007787172</v>
      </c>
    </row>
    <row r="1676" spans="1:21">
      <c r="A1676">
        <v>9683</v>
      </c>
      <c r="B1676" s="1">
        <v>45991</v>
      </c>
      <c r="C1676">
        <v>6</v>
      </c>
      <c r="D1676">
        <v>9</v>
      </c>
      <c r="E1676" t="s">
        <v>7</v>
      </c>
      <c r="F1676" s="3">
        <v>2316404.55858699</v>
      </c>
      <c r="G1676" s="3">
        <v>2600565</v>
      </c>
      <c r="H1676">
        <v>5</v>
      </c>
      <c r="I1676" s="3">
        <v>-284160.44141301</v>
      </c>
      <c r="J1676" s="3">
        <v>284160.44141301</v>
      </c>
      <c r="K1676" s="2">
        <v>0.10926873253043499</v>
      </c>
      <c r="L1676" s="6">
        <v>-0.10926873253043499</v>
      </c>
      <c r="M1676" t="s">
        <v>36</v>
      </c>
      <c r="N1676">
        <f>SUMIFS(Actuals!$F:$F,Actuals!$A:$A,$A1676,Actuals!$D:$D,$D1676,Actuals!$B:$B,EDATE($B1676,-12))</f>
        <v>2234115</v>
      </c>
      <c r="O1676">
        <f>AVERAGE(SUMIFS(Actuals!$F:$F,Actuals!$A:$A,$A1676,Actuals!$D:$D,$D1676,Actuals!$B:$B,EOMONTH(DATE(2025,$C1676-1,1),0))/SUMIFS(Actuals!$F:$F,Actuals!$A:$A,$A1676,Actuals!$D:$D,$D1676,Actuals!$B:$B,EOMONTH(DATE(2024,$C1676-1,1),0)),
 SUMIFS(Actuals!$F:$F,Actuals!$A:$A,$A1676,Actuals!$D:$D,$D1676,Actuals!$B:$B,EOMONTH(DATE(2025,$C1676-2,1),0))/SUMIFS(Actuals!$F:$F,Actuals!$A:$A,$A1676,Actuals!$D:$D,$D1676,Actuals!$B:$B,EOMONTH(DATE(2024,$C1676-2,1),0)),
 SUMIFS(Actuals!$F:$F,Actuals!$A:$A,$A1676,Actuals!$D:$D,$D1676,Actuals!$B:$B,EOMONTH(DATE(2025,$C1676-3,1),0))/SUMIFS(Actuals!$F:$F,Actuals!$A:$A,$A1676,Actuals!$D:$D,$D1676,Actuals!$B:$B,EOMONTH(DATE(2024,$C1676-3,1),0))
)</f>
        <v>1.140980541853045</v>
      </c>
      <c r="P1676" s="29">
        <f t="shared" si="156"/>
        <v>2549081.7432620157</v>
      </c>
      <c r="Q1676" s="2">
        <f t="shared" si="157"/>
        <v>1.9796950561891069E-2</v>
      </c>
      <c r="R1676" s="29" t="str">
        <f t="shared" si="158"/>
        <v>1 train date (May-Aug)</v>
      </c>
      <c r="S1676" s="29">
        <f t="shared" si="159"/>
        <v>1.0221222832217594</v>
      </c>
      <c r="T1676" s="29">
        <f t="shared" si="160"/>
        <v>2367648.7162882257</v>
      </c>
      <c r="U1676" s="2">
        <f t="shared" si="161"/>
        <v>8.9563723156996372E-2</v>
      </c>
    </row>
    <row r="1677" spans="1:21">
      <c r="A1677">
        <v>9683</v>
      </c>
      <c r="B1677" s="1">
        <v>45991</v>
      </c>
      <c r="C1677">
        <v>7</v>
      </c>
      <c r="D1677">
        <v>9</v>
      </c>
      <c r="E1677" t="s">
        <v>7</v>
      </c>
      <c r="F1677" s="3">
        <v>2442611.1723381309</v>
      </c>
      <c r="G1677" s="3">
        <v>2600565</v>
      </c>
      <c r="H1677">
        <v>4</v>
      </c>
      <c r="I1677" s="3">
        <v>-157953.82766186912</v>
      </c>
      <c r="J1677" s="3">
        <v>157953.82766186912</v>
      </c>
      <c r="K1677" s="2">
        <v>6.0738273283640003E-2</v>
      </c>
      <c r="L1677" s="6">
        <v>-6.0738273283640003E-2</v>
      </c>
      <c r="M1677" t="s">
        <v>36</v>
      </c>
      <c r="N1677">
        <f>SUMIFS(Actuals!$F:$F,Actuals!$A:$A,$A1677,Actuals!$D:$D,$D1677,Actuals!$B:$B,EDATE($B1677,-12))</f>
        <v>2234115</v>
      </c>
      <c r="O1677">
        <f>AVERAGE(SUMIFS(Actuals!$F:$F,Actuals!$A:$A,$A1677,Actuals!$D:$D,$D1677,Actuals!$B:$B,EOMONTH(DATE(2025,$C1677-1,1),0))/SUMIFS(Actuals!$F:$F,Actuals!$A:$A,$A1677,Actuals!$D:$D,$D1677,Actuals!$B:$B,EOMONTH(DATE(2024,$C1677-1,1),0)),
 SUMIFS(Actuals!$F:$F,Actuals!$A:$A,$A1677,Actuals!$D:$D,$D1677,Actuals!$B:$B,EOMONTH(DATE(2025,$C1677-2,1),0))/SUMIFS(Actuals!$F:$F,Actuals!$A:$A,$A1677,Actuals!$D:$D,$D1677,Actuals!$B:$B,EOMONTH(DATE(2024,$C1677-2,1),0)),
 SUMIFS(Actuals!$F:$F,Actuals!$A:$A,$A1677,Actuals!$D:$D,$D1677,Actuals!$B:$B,EOMONTH(DATE(2025,$C1677-3,1),0))/SUMIFS(Actuals!$F:$F,Actuals!$A:$A,$A1677,Actuals!$D:$D,$D1677,Actuals!$B:$B,EOMONTH(DATE(2024,$C1677-3,1),0))
)</f>
        <v>1.1262282253484306</v>
      </c>
      <c r="P1677" s="29">
        <f t="shared" si="156"/>
        <v>2516123.371674309</v>
      </c>
      <c r="Q1677" s="2">
        <f t="shared" si="157"/>
        <v>3.2470493268074815E-2</v>
      </c>
      <c r="R1677" s="29" t="str">
        <f t="shared" si="158"/>
        <v>1 train date (May-Aug)</v>
      </c>
      <c r="S1677" s="29">
        <f t="shared" si="159"/>
        <v>1.0221222832217594</v>
      </c>
      <c r="T1677" s="29">
        <f t="shared" si="160"/>
        <v>2496647.3084932286</v>
      </c>
      <c r="U1677" s="2">
        <f t="shared" si="161"/>
        <v>3.995965934586191E-2</v>
      </c>
    </row>
    <row r="1678" spans="1:21">
      <c r="A1678">
        <v>9683</v>
      </c>
      <c r="B1678" s="1">
        <v>45991</v>
      </c>
      <c r="C1678">
        <v>8</v>
      </c>
      <c r="D1678">
        <v>9</v>
      </c>
      <c r="E1678" t="s">
        <v>7</v>
      </c>
      <c r="F1678" s="3">
        <v>2474101.3458362357</v>
      </c>
      <c r="G1678" s="3">
        <v>2600565</v>
      </c>
      <c r="H1678">
        <v>3</v>
      </c>
      <c r="I1678" s="3">
        <v>-126463.65416376432</v>
      </c>
      <c r="J1678" s="3">
        <v>126463.65416376432</v>
      </c>
      <c r="K1678" s="2">
        <v>4.86292994652179E-2</v>
      </c>
      <c r="L1678" s="6">
        <v>-4.86292994652179E-2</v>
      </c>
      <c r="M1678" t="s">
        <v>36</v>
      </c>
      <c r="N1678">
        <f>SUMIFS(Actuals!$F:$F,Actuals!$A:$A,$A1678,Actuals!$D:$D,$D1678,Actuals!$B:$B,EDATE($B1678,-12))</f>
        <v>2234115</v>
      </c>
      <c r="O1678">
        <f>AVERAGE(SUMIFS(Actuals!$F:$F,Actuals!$A:$A,$A1678,Actuals!$D:$D,$D1678,Actuals!$B:$B,EOMONTH(DATE(2025,$C1678-1,1),0))/SUMIFS(Actuals!$F:$F,Actuals!$A:$A,$A1678,Actuals!$D:$D,$D1678,Actuals!$B:$B,EOMONTH(DATE(2024,$C1678-1,1),0)),
 SUMIFS(Actuals!$F:$F,Actuals!$A:$A,$A1678,Actuals!$D:$D,$D1678,Actuals!$B:$B,EOMONTH(DATE(2025,$C1678-2,1),0))/SUMIFS(Actuals!$F:$F,Actuals!$A:$A,$A1678,Actuals!$D:$D,$D1678,Actuals!$B:$B,EOMONTH(DATE(2024,$C1678-2,1),0)),
 SUMIFS(Actuals!$F:$F,Actuals!$A:$A,$A1678,Actuals!$D:$D,$D1678,Actuals!$B:$B,EOMONTH(DATE(2025,$C1678-3,1),0))/SUMIFS(Actuals!$F:$F,Actuals!$A:$A,$A1678,Actuals!$D:$D,$D1678,Actuals!$B:$B,EOMONTH(DATE(2024,$C1678-3,1),0))
)</f>
        <v>1.1305404240537367</v>
      </c>
      <c r="P1678" s="29">
        <f t="shared" si="156"/>
        <v>2525757.3194848141</v>
      </c>
      <c r="Q1678" s="2">
        <f t="shared" si="157"/>
        <v>2.8765933754851706E-2</v>
      </c>
      <c r="R1678" s="29" t="str">
        <f t="shared" si="158"/>
        <v>1 train date (May-Aug)</v>
      </c>
      <c r="S1678" s="29">
        <f t="shared" si="159"/>
        <v>1.0221222832217594</v>
      </c>
      <c r="T1678" s="29">
        <f t="shared" si="160"/>
        <v>2528834.1165281609</v>
      </c>
      <c r="U1678" s="2">
        <f t="shared" si="161"/>
        <v>2.7582807379103822E-2</v>
      </c>
    </row>
    <row r="1679" spans="1:21">
      <c r="A1679">
        <v>9683</v>
      </c>
      <c r="B1679" s="1">
        <v>45991</v>
      </c>
      <c r="C1679">
        <v>9</v>
      </c>
      <c r="D1679">
        <v>9</v>
      </c>
      <c r="E1679" t="s">
        <v>7</v>
      </c>
      <c r="F1679" s="3">
        <v>2503773.2555558691</v>
      </c>
      <c r="G1679" s="3">
        <v>2600565</v>
      </c>
      <c r="H1679">
        <v>2</v>
      </c>
      <c r="I1679" s="3">
        <v>-96791.74444413092</v>
      </c>
      <c r="J1679" s="3">
        <v>96791.74444413092</v>
      </c>
      <c r="K1679" s="2">
        <v>3.7219505932030501E-2</v>
      </c>
      <c r="L1679" s="6">
        <v>-3.7219505932030501E-2</v>
      </c>
      <c r="M1679" t="s">
        <v>36</v>
      </c>
      <c r="N1679">
        <f>SUMIFS(Actuals!$F:$F,Actuals!$A:$A,$A1679,Actuals!$D:$D,$D1679,Actuals!$B:$B,EDATE($B1679,-12))</f>
        <v>2234115</v>
      </c>
      <c r="O1679">
        <f>AVERAGE(SUMIFS(Actuals!$F:$F,Actuals!$A:$A,$A1679,Actuals!$D:$D,$D1679,Actuals!$B:$B,EOMONTH(DATE(2025,$C1679-1,1),0))/SUMIFS(Actuals!$F:$F,Actuals!$A:$A,$A1679,Actuals!$D:$D,$D1679,Actuals!$B:$B,EOMONTH(DATE(2024,$C1679-1,1),0)),
 SUMIFS(Actuals!$F:$F,Actuals!$A:$A,$A1679,Actuals!$D:$D,$D1679,Actuals!$B:$B,EOMONTH(DATE(2025,$C1679-2,1),0))/SUMIFS(Actuals!$F:$F,Actuals!$A:$A,$A1679,Actuals!$D:$D,$D1679,Actuals!$B:$B,EOMONTH(DATE(2024,$C1679-2,1),0)),
 SUMIFS(Actuals!$F:$F,Actuals!$A:$A,$A1679,Actuals!$D:$D,$D1679,Actuals!$B:$B,EOMONTH(DATE(2025,$C1679-3,1),0))/SUMIFS(Actuals!$F:$F,Actuals!$A:$A,$A1679,Actuals!$D:$D,$D1679,Actuals!$B:$B,EOMONTH(DATE(2024,$C1679-3,1),0))
)</f>
        <v>1.168036255654586</v>
      </c>
      <c r="P1679" s="29">
        <f t="shared" si="156"/>
        <v>2609527.3193017454</v>
      </c>
      <c r="Q1679" s="2">
        <f t="shared" si="157"/>
        <v>3.4462969784432953E-3</v>
      </c>
      <c r="R1679" s="29" t="str">
        <f t="shared" si="158"/>
        <v>2 Test data (Sep-Nov)</v>
      </c>
      <c r="S1679" s="29">
        <f t="shared" si="159"/>
        <v>1.0221222832217594</v>
      </c>
      <c r="T1679" s="29">
        <f t="shared" si="160"/>
        <v>2559162.4366383427</v>
      </c>
      <c r="U1679" s="2">
        <f t="shared" si="161"/>
        <v>1.5920603161873409E-2</v>
      </c>
    </row>
    <row r="1680" spans="1:21">
      <c r="A1680">
        <v>9683</v>
      </c>
      <c r="B1680" s="1">
        <v>45991</v>
      </c>
      <c r="C1680">
        <v>10</v>
      </c>
      <c r="D1680">
        <v>9</v>
      </c>
      <c r="E1680" t="s">
        <v>7</v>
      </c>
      <c r="F1680" s="3">
        <v>2420790.0440624994</v>
      </c>
      <c r="G1680" s="3">
        <v>2600565</v>
      </c>
      <c r="H1680">
        <v>1</v>
      </c>
      <c r="I1680" s="3">
        <v>-179774.95593750058</v>
      </c>
      <c r="J1680" s="3">
        <v>179774.95593750058</v>
      </c>
      <c r="K1680" s="2">
        <v>6.9129191517036004E-2</v>
      </c>
      <c r="L1680" s="6">
        <v>-6.9129191517036004E-2</v>
      </c>
      <c r="M1680" t="s">
        <v>36</v>
      </c>
      <c r="N1680">
        <f>SUMIFS(Actuals!$F:$F,Actuals!$A:$A,$A1680,Actuals!$D:$D,$D1680,Actuals!$B:$B,EDATE($B1680,-12))</f>
        <v>2234115</v>
      </c>
      <c r="O1680">
        <f>AVERAGE(SUMIFS(Actuals!$F:$F,Actuals!$A:$A,$A1680,Actuals!$D:$D,$D1680,Actuals!$B:$B,EOMONTH(DATE(2025,$C1680-1,1),0))/SUMIFS(Actuals!$F:$F,Actuals!$A:$A,$A1680,Actuals!$D:$D,$D1680,Actuals!$B:$B,EOMONTH(DATE(2024,$C1680-1,1),0)),
 SUMIFS(Actuals!$F:$F,Actuals!$A:$A,$A1680,Actuals!$D:$D,$D1680,Actuals!$B:$B,EOMONTH(DATE(2025,$C1680-2,1),0))/SUMIFS(Actuals!$F:$F,Actuals!$A:$A,$A1680,Actuals!$D:$D,$D1680,Actuals!$B:$B,EOMONTH(DATE(2024,$C1680-2,1),0)),
 SUMIFS(Actuals!$F:$F,Actuals!$A:$A,$A1680,Actuals!$D:$D,$D1680,Actuals!$B:$B,EOMONTH(DATE(2025,$C1680-3,1),0))/SUMIFS(Actuals!$F:$F,Actuals!$A:$A,$A1680,Actuals!$D:$D,$D1680,Actuals!$B:$B,EOMONTH(DATE(2024,$C1680-3,1),0))
)</f>
        <v>1.1862407658645244</v>
      </c>
      <c r="P1680" s="29">
        <f t="shared" si="156"/>
        <v>2650198.288629422</v>
      </c>
      <c r="Q1680" s="2">
        <f t="shared" si="157"/>
        <v>1.9085578952812932E-2</v>
      </c>
      <c r="R1680" s="29" t="str">
        <f t="shared" si="158"/>
        <v>2 Test data (Sep-Nov)</v>
      </c>
      <c r="S1680" s="29">
        <f t="shared" si="159"/>
        <v>1.0221222832217594</v>
      </c>
      <c r="T1680" s="29">
        <f t="shared" si="160"/>
        <v>2474343.4470376652</v>
      </c>
      <c r="U1680" s="2">
        <f t="shared" si="161"/>
        <v>4.8536203848907764E-2</v>
      </c>
    </row>
    <row r="1681" spans="1:21">
      <c r="A1681">
        <v>9683</v>
      </c>
      <c r="B1681" s="1">
        <v>45991</v>
      </c>
      <c r="C1681">
        <v>11</v>
      </c>
      <c r="D1681">
        <v>9</v>
      </c>
      <c r="E1681" t="s">
        <v>7</v>
      </c>
      <c r="F1681" s="3">
        <v>2503556.9591049533</v>
      </c>
      <c r="G1681" s="3">
        <v>2600565</v>
      </c>
      <c r="H1681">
        <v>0</v>
      </c>
      <c r="I1681" s="3">
        <v>-97008.040895046666</v>
      </c>
      <c r="J1681" s="3">
        <v>97008.040895046666</v>
      </c>
      <c r="K1681" s="2">
        <v>3.7302678800586297E-2</v>
      </c>
      <c r="L1681" s="6">
        <v>-3.7302678800586297E-2</v>
      </c>
      <c r="M1681" t="s">
        <v>36</v>
      </c>
      <c r="N1681">
        <f>SUMIFS(Actuals!$F:$F,Actuals!$A:$A,$A1681,Actuals!$D:$D,$D1681,Actuals!$B:$B,EDATE($B1681,-12))</f>
        <v>2234115</v>
      </c>
      <c r="O1681">
        <f>AVERAGE(SUMIFS(Actuals!$F:$F,Actuals!$A:$A,$A1681,Actuals!$D:$D,$D1681,Actuals!$B:$B,EOMONTH(DATE(2025,$C1681-1,1),0))/SUMIFS(Actuals!$F:$F,Actuals!$A:$A,$A1681,Actuals!$D:$D,$D1681,Actuals!$B:$B,EOMONTH(DATE(2024,$C1681-1,1),0)),
 SUMIFS(Actuals!$F:$F,Actuals!$A:$A,$A1681,Actuals!$D:$D,$D1681,Actuals!$B:$B,EOMONTH(DATE(2025,$C1681-2,1),0))/SUMIFS(Actuals!$F:$F,Actuals!$A:$A,$A1681,Actuals!$D:$D,$D1681,Actuals!$B:$B,EOMONTH(DATE(2024,$C1681-2,1),0)),
 SUMIFS(Actuals!$F:$F,Actuals!$A:$A,$A1681,Actuals!$D:$D,$D1681,Actuals!$B:$B,EOMONTH(DATE(2025,$C1681-3,1),0))/SUMIFS(Actuals!$F:$F,Actuals!$A:$A,$A1681,Actuals!$D:$D,$D1681,Actuals!$B:$B,EOMONTH(DATE(2024,$C1681-3,1),0))
)</f>
        <v>1.1746168725449404</v>
      </c>
      <c r="P1681" s="29">
        <f t="shared" si="156"/>
        <v>2624229.1742057395</v>
      </c>
      <c r="Q1681" s="2">
        <f t="shared" si="157"/>
        <v>9.0996280445747434E-3</v>
      </c>
      <c r="R1681" s="29" t="str">
        <f t="shared" si="158"/>
        <v>2 Test data (Sep-Nov)</v>
      </c>
      <c r="S1681" s="29">
        <f t="shared" si="159"/>
        <v>1.0221222832217594</v>
      </c>
      <c r="T1681" s="29">
        <f t="shared" si="160"/>
        <v>2558941.3552160799</v>
      </c>
      <c r="U1681" s="2">
        <f t="shared" si="161"/>
        <v>1.6005616004183761E-2</v>
      </c>
    </row>
    <row r="1682" spans="1:21">
      <c r="A1682">
        <v>9692</v>
      </c>
      <c r="B1682" s="1">
        <v>45808</v>
      </c>
      <c r="C1682">
        <v>5</v>
      </c>
      <c r="D1682">
        <v>9</v>
      </c>
      <c r="E1682" t="s">
        <v>7</v>
      </c>
      <c r="F1682" s="3">
        <v>472500</v>
      </c>
      <c r="G1682" s="3">
        <v>476515</v>
      </c>
      <c r="H1682">
        <v>0</v>
      </c>
      <c r="I1682" s="3">
        <v>-4015</v>
      </c>
      <c r="J1682" s="3">
        <v>4015</v>
      </c>
      <c r="K1682" s="2">
        <v>8.4257578460279307E-3</v>
      </c>
      <c r="L1682" s="6">
        <v>-8.4257578460279307E-3</v>
      </c>
      <c r="M1682" t="s">
        <v>38</v>
      </c>
      <c r="N1682">
        <f>SUMIFS(Actuals!$F:$F,Actuals!$A:$A,$A1682,Actuals!$D:$D,$D1682,Actuals!$B:$B,EDATE($B1682,-12))</f>
        <v>428737.5</v>
      </c>
      <c r="O1682">
        <f>AVERAGE(SUMIFS(Actuals!$F:$F,Actuals!$A:$A,$A1682,Actuals!$D:$D,$D1682,Actuals!$B:$B,EOMONTH(DATE(2025,$C1682-1,1),0))/SUMIFS(Actuals!$F:$F,Actuals!$A:$A,$A1682,Actuals!$D:$D,$D1682,Actuals!$B:$B,EOMONTH(DATE(2024,$C1682-1,1),0)),
 SUMIFS(Actuals!$F:$F,Actuals!$A:$A,$A1682,Actuals!$D:$D,$D1682,Actuals!$B:$B,EOMONTH(DATE(2025,$C1682-2,1),0))/SUMIFS(Actuals!$F:$F,Actuals!$A:$A,$A1682,Actuals!$D:$D,$D1682,Actuals!$B:$B,EOMONTH(DATE(2024,$C1682-2,1),0)),
 SUMIFS(Actuals!$F:$F,Actuals!$A:$A,$A1682,Actuals!$D:$D,$D1682,Actuals!$B:$B,EOMONTH(DATE(2025,$C1682-3,1),0))/SUMIFS(Actuals!$F:$F,Actuals!$A:$A,$A1682,Actuals!$D:$D,$D1682,Actuals!$B:$B,EOMONTH(DATE(2024,$C1682-3,1),0))
)</f>
        <v>1.2986457380824581</v>
      </c>
      <c r="P1682" s="29">
        <f t="shared" si="156"/>
        <v>556778.12713112787</v>
      </c>
      <c r="Q1682" s="2">
        <f t="shared" si="157"/>
        <v>0.16843777663059478</v>
      </c>
      <c r="R1682" s="29" t="str">
        <f t="shared" si="158"/>
        <v>1 train date (May-Aug)</v>
      </c>
      <c r="S1682" s="29">
        <f t="shared" si="159"/>
        <v>0.93215158223729411</v>
      </c>
      <c r="T1682" s="29">
        <f t="shared" si="160"/>
        <v>440441.62260712148</v>
      </c>
      <c r="U1682" s="2">
        <f t="shared" si="161"/>
        <v>7.5702501270429101E-2</v>
      </c>
    </row>
    <row r="1683" spans="1:21">
      <c r="A1683">
        <v>9692</v>
      </c>
      <c r="B1683" s="1">
        <v>45838</v>
      </c>
      <c r="C1683">
        <v>5</v>
      </c>
      <c r="D1683">
        <v>9</v>
      </c>
      <c r="E1683" t="s">
        <v>7</v>
      </c>
      <c r="F1683" s="3">
        <v>425000</v>
      </c>
      <c r="G1683" s="3">
        <v>509097.5</v>
      </c>
      <c r="H1683">
        <v>1</v>
      </c>
      <c r="I1683" s="3">
        <v>-84097.5</v>
      </c>
      <c r="J1683" s="3">
        <v>84097.5</v>
      </c>
      <c r="K1683" s="2">
        <v>0.165189379244644</v>
      </c>
      <c r="L1683" s="6">
        <v>-0.165189379244644</v>
      </c>
      <c r="M1683" t="s">
        <v>38</v>
      </c>
      <c r="N1683">
        <f>SUMIFS(Actuals!$F:$F,Actuals!$A:$A,$A1683,Actuals!$D:$D,$D1683,Actuals!$B:$B,EDATE($B1683,-12))</f>
        <v>435762.5</v>
      </c>
      <c r="O1683">
        <f>AVERAGE(SUMIFS(Actuals!$F:$F,Actuals!$A:$A,$A1683,Actuals!$D:$D,$D1683,Actuals!$B:$B,EOMONTH(DATE(2025,$C1683-1,1),0))/SUMIFS(Actuals!$F:$F,Actuals!$A:$A,$A1683,Actuals!$D:$D,$D1683,Actuals!$B:$B,EOMONTH(DATE(2024,$C1683-1,1),0)),
 SUMIFS(Actuals!$F:$F,Actuals!$A:$A,$A1683,Actuals!$D:$D,$D1683,Actuals!$B:$B,EOMONTH(DATE(2025,$C1683-2,1),0))/SUMIFS(Actuals!$F:$F,Actuals!$A:$A,$A1683,Actuals!$D:$D,$D1683,Actuals!$B:$B,EOMONTH(DATE(2024,$C1683-2,1),0)),
 SUMIFS(Actuals!$F:$F,Actuals!$A:$A,$A1683,Actuals!$D:$D,$D1683,Actuals!$B:$B,EOMONTH(DATE(2025,$C1683-3,1),0))/SUMIFS(Actuals!$F:$F,Actuals!$A:$A,$A1683,Actuals!$D:$D,$D1683,Actuals!$B:$B,EOMONTH(DATE(2024,$C1683-3,1),0))
)</f>
        <v>1.2986457380824581</v>
      </c>
      <c r="P1683" s="29">
        <f t="shared" si="156"/>
        <v>565901.11344115715</v>
      </c>
      <c r="Q1683" s="2">
        <f t="shared" si="157"/>
        <v>0.11157708187755225</v>
      </c>
      <c r="R1683" s="29" t="str">
        <f t="shared" si="158"/>
        <v>1 train date (May-Aug)</v>
      </c>
      <c r="S1683" s="29">
        <f t="shared" si="159"/>
        <v>0.93215158223729411</v>
      </c>
      <c r="T1683" s="29">
        <f t="shared" si="160"/>
        <v>396164.42245085002</v>
      </c>
      <c r="U1683" s="2">
        <f t="shared" si="161"/>
        <v>0.22182995899439692</v>
      </c>
    </row>
    <row r="1684" spans="1:21">
      <c r="A1684">
        <v>9692</v>
      </c>
      <c r="B1684" s="1">
        <v>45838</v>
      </c>
      <c r="C1684">
        <v>6</v>
      </c>
      <c r="D1684">
        <v>9</v>
      </c>
      <c r="E1684" t="s">
        <v>7</v>
      </c>
      <c r="F1684" s="3">
        <v>485000</v>
      </c>
      <c r="G1684" s="3">
        <v>509097.5</v>
      </c>
      <c r="H1684">
        <v>0</v>
      </c>
      <c r="I1684" s="3">
        <v>-24097.5</v>
      </c>
      <c r="J1684" s="3">
        <v>24097.5</v>
      </c>
      <c r="K1684" s="2">
        <v>4.7333762196828701E-2</v>
      </c>
      <c r="L1684" s="6">
        <v>-4.7333762196828701E-2</v>
      </c>
      <c r="M1684" t="s">
        <v>38</v>
      </c>
      <c r="N1684">
        <f>SUMIFS(Actuals!$F:$F,Actuals!$A:$A,$A1684,Actuals!$D:$D,$D1684,Actuals!$B:$B,EDATE($B1684,-12))</f>
        <v>435762.5</v>
      </c>
      <c r="O1684">
        <f>AVERAGE(SUMIFS(Actuals!$F:$F,Actuals!$A:$A,$A1684,Actuals!$D:$D,$D1684,Actuals!$B:$B,EOMONTH(DATE(2025,$C1684-1,1),0))/SUMIFS(Actuals!$F:$F,Actuals!$A:$A,$A1684,Actuals!$D:$D,$D1684,Actuals!$B:$B,EOMONTH(DATE(2024,$C1684-1,1),0)),
 SUMIFS(Actuals!$F:$F,Actuals!$A:$A,$A1684,Actuals!$D:$D,$D1684,Actuals!$B:$B,EOMONTH(DATE(2025,$C1684-2,1),0))/SUMIFS(Actuals!$F:$F,Actuals!$A:$A,$A1684,Actuals!$D:$D,$D1684,Actuals!$B:$B,EOMONTH(DATE(2024,$C1684-2,1),0)),
 SUMIFS(Actuals!$F:$F,Actuals!$A:$A,$A1684,Actuals!$D:$D,$D1684,Actuals!$B:$B,EOMONTH(DATE(2025,$C1684-3,1),0))/SUMIFS(Actuals!$F:$F,Actuals!$A:$A,$A1684,Actuals!$D:$D,$D1684,Actuals!$B:$B,EOMONTH(DATE(2024,$C1684-3,1),0))
)</f>
        <v>1.2552443722291746</v>
      </c>
      <c r="P1684" s="29">
        <f t="shared" si="156"/>
        <v>546988.42575351568</v>
      </c>
      <c r="Q1684" s="2">
        <f t="shared" si="157"/>
        <v>7.4427640586558916E-2</v>
      </c>
      <c r="R1684" s="29" t="str">
        <f t="shared" si="158"/>
        <v>1 train date (May-Aug)</v>
      </c>
      <c r="S1684" s="29">
        <f t="shared" si="159"/>
        <v>0.93215158223729411</v>
      </c>
      <c r="T1684" s="29">
        <f t="shared" si="160"/>
        <v>452093.51738508762</v>
      </c>
      <c r="U1684" s="2">
        <f t="shared" si="161"/>
        <v>0.11197065908772363</v>
      </c>
    </row>
    <row r="1685" spans="1:21">
      <c r="A1685">
        <v>9692</v>
      </c>
      <c r="B1685" s="1">
        <v>45869</v>
      </c>
      <c r="C1685">
        <v>5</v>
      </c>
      <c r="D1685">
        <v>9</v>
      </c>
      <c r="E1685" t="s">
        <v>7</v>
      </c>
      <c r="F1685" s="3">
        <v>525000</v>
      </c>
      <c r="G1685" s="3">
        <v>522892.5</v>
      </c>
      <c r="H1685">
        <v>2</v>
      </c>
      <c r="I1685" s="3">
        <v>2107.5</v>
      </c>
      <c r="J1685" s="3">
        <v>2107.5</v>
      </c>
      <c r="K1685" s="2">
        <v>4.0304651529712099E-3</v>
      </c>
      <c r="L1685" s="6">
        <v>4.0304651529712099E-3</v>
      </c>
      <c r="M1685" t="s">
        <v>38</v>
      </c>
      <c r="N1685">
        <f>SUMIFS(Actuals!$F:$F,Actuals!$A:$A,$A1685,Actuals!$D:$D,$D1685,Actuals!$B:$B,EDATE($B1685,-12))</f>
        <v>603045</v>
      </c>
      <c r="O1685">
        <f>AVERAGE(SUMIFS(Actuals!$F:$F,Actuals!$A:$A,$A1685,Actuals!$D:$D,$D1685,Actuals!$B:$B,EOMONTH(DATE(2025,$C1685-1,1),0))/SUMIFS(Actuals!$F:$F,Actuals!$A:$A,$A1685,Actuals!$D:$D,$D1685,Actuals!$B:$B,EOMONTH(DATE(2024,$C1685-1,1),0)),
 SUMIFS(Actuals!$F:$F,Actuals!$A:$A,$A1685,Actuals!$D:$D,$D1685,Actuals!$B:$B,EOMONTH(DATE(2025,$C1685-2,1),0))/SUMIFS(Actuals!$F:$F,Actuals!$A:$A,$A1685,Actuals!$D:$D,$D1685,Actuals!$B:$B,EOMONTH(DATE(2024,$C1685-2,1),0)),
 SUMIFS(Actuals!$F:$F,Actuals!$A:$A,$A1685,Actuals!$D:$D,$D1685,Actuals!$B:$B,EOMONTH(DATE(2025,$C1685-3,1),0))/SUMIFS(Actuals!$F:$F,Actuals!$A:$A,$A1685,Actuals!$D:$D,$D1685,Actuals!$B:$B,EOMONTH(DATE(2024,$C1685-3,1),0))
)</f>
        <v>1.2986457380824581</v>
      </c>
      <c r="P1685" s="29">
        <f t="shared" si="156"/>
        <v>783141.81912193599</v>
      </c>
      <c r="Q1685" s="2">
        <f t="shared" si="157"/>
        <v>0.49771094273093608</v>
      </c>
      <c r="R1685" s="29" t="str">
        <f t="shared" si="158"/>
        <v>1 train date (May-Aug)</v>
      </c>
      <c r="S1685" s="29">
        <f t="shared" si="159"/>
        <v>0.93215158223729411</v>
      </c>
      <c r="T1685" s="29">
        <f t="shared" si="160"/>
        <v>489379.58067457943</v>
      </c>
      <c r="U1685" s="2">
        <f t="shared" si="161"/>
        <v>6.4091413293211469E-2</v>
      </c>
    </row>
    <row r="1686" spans="1:21">
      <c r="A1686">
        <v>9692</v>
      </c>
      <c r="B1686" s="1">
        <v>45869</v>
      </c>
      <c r="C1686">
        <v>6</v>
      </c>
      <c r="D1686">
        <v>9</v>
      </c>
      <c r="E1686" t="s">
        <v>7</v>
      </c>
      <c r="F1686" s="3">
        <v>612500</v>
      </c>
      <c r="G1686" s="3">
        <v>522892.5</v>
      </c>
      <c r="H1686">
        <v>1</v>
      </c>
      <c r="I1686" s="3">
        <v>89607.5</v>
      </c>
      <c r="J1686" s="3">
        <v>89607.5</v>
      </c>
      <c r="K1686" s="2">
        <v>0.17136887601180001</v>
      </c>
      <c r="L1686" s="6">
        <v>0.17136887601180001</v>
      </c>
      <c r="M1686" t="s">
        <v>38</v>
      </c>
      <c r="N1686">
        <f>SUMIFS(Actuals!$F:$F,Actuals!$A:$A,$A1686,Actuals!$D:$D,$D1686,Actuals!$B:$B,EDATE($B1686,-12))</f>
        <v>603045</v>
      </c>
      <c r="O1686">
        <f>AVERAGE(SUMIFS(Actuals!$F:$F,Actuals!$A:$A,$A1686,Actuals!$D:$D,$D1686,Actuals!$B:$B,EOMONTH(DATE(2025,$C1686-1,1),0))/SUMIFS(Actuals!$F:$F,Actuals!$A:$A,$A1686,Actuals!$D:$D,$D1686,Actuals!$B:$B,EOMONTH(DATE(2024,$C1686-1,1),0)),
 SUMIFS(Actuals!$F:$F,Actuals!$A:$A,$A1686,Actuals!$D:$D,$D1686,Actuals!$B:$B,EOMONTH(DATE(2025,$C1686-2,1),0))/SUMIFS(Actuals!$F:$F,Actuals!$A:$A,$A1686,Actuals!$D:$D,$D1686,Actuals!$B:$B,EOMONTH(DATE(2024,$C1686-2,1),0)),
 SUMIFS(Actuals!$F:$F,Actuals!$A:$A,$A1686,Actuals!$D:$D,$D1686,Actuals!$B:$B,EOMONTH(DATE(2025,$C1686-3,1),0))/SUMIFS(Actuals!$F:$F,Actuals!$A:$A,$A1686,Actuals!$D:$D,$D1686,Actuals!$B:$B,EOMONTH(DATE(2024,$C1686-3,1),0))
)</f>
        <v>1.2552443722291746</v>
      </c>
      <c r="P1686" s="29">
        <f t="shared" si="156"/>
        <v>756968.84245094261</v>
      </c>
      <c r="Q1686" s="2">
        <f t="shared" si="157"/>
        <v>0.44765672189014494</v>
      </c>
      <c r="R1686" s="29" t="str">
        <f t="shared" si="158"/>
        <v>1 train date (May-Aug)</v>
      </c>
      <c r="S1686" s="29">
        <f t="shared" si="159"/>
        <v>0.93215158223729411</v>
      </c>
      <c r="T1686" s="29">
        <f t="shared" si="160"/>
        <v>570942.84412034263</v>
      </c>
      <c r="U1686" s="2">
        <f t="shared" si="161"/>
        <v>9.1893351157919911E-2</v>
      </c>
    </row>
    <row r="1687" spans="1:21">
      <c r="A1687">
        <v>9692</v>
      </c>
      <c r="B1687" s="1">
        <v>45869</v>
      </c>
      <c r="C1687">
        <v>7</v>
      </c>
      <c r="D1687">
        <v>9</v>
      </c>
      <c r="E1687" t="s">
        <v>7</v>
      </c>
      <c r="F1687" s="3">
        <v>535196.07654739846</v>
      </c>
      <c r="G1687" s="3">
        <v>522892.5</v>
      </c>
      <c r="H1687">
        <v>0</v>
      </c>
      <c r="I1687" s="3">
        <v>12303.576547398465</v>
      </c>
      <c r="J1687" s="3">
        <v>12303.576547398465</v>
      </c>
      <c r="K1687" s="2">
        <v>2.35298393979613E-2</v>
      </c>
      <c r="L1687" s="6">
        <v>2.35298393979613E-2</v>
      </c>
      <c r="M1687" t="s">
        <v>38</v>
      </c>
      <c r="N1687">
        <f>SUMIFS(Actuals!$F:$F,Actuals!$A:$A,$A1687,Actuals!$D:$D,$D1687,Actuals!$B:$B,EDATE($B1687,-12))</f>
        <v>603045</v>
      </c>
      <c r="O1687">
        <f>AVERAGE(SUMIFS(Actuals!$F:$F,Actuals!$A:$A,$A1687,Actuals!$D:$D,$D1687,Actuals!$B:$B,EOMONTH(DATE(2025,$C1687-1,1),0))/SUMIFS(Actuals!$F:$F,Actuals!$A:$A,$A1687,Actuals!$D:$D,$D1687,Actuals!$B:$B,EOMONTH(DATE(2024,$C1687-1,1),0)),
 SUMIFS(Actuals!$F:$F,Actuals!$A:$A,$A1687,Actuals!$D:$D,$D1687,Actuals!$B:$B,EOMONTH(DATE(2025,$C1687-2,1),0))/SUMIFS(Actuals!$F:$F,Actuals!$A:$A,$A1687,Actuals!$D:$D,$D1687,Actuals!$B:$B,EOMONTH(DATE(2024,$C1687-2,1),0)),
 SUMIFS(Actuals!$F:$F,Actuals!$A:$A,$A1687,Actuals!$D:$D,$D1687,Actuals!$B:$B,EOMONTH(DATE(2025,$C1687-3,1),0))/SUMIFS(Actuals!$F:$F,Actuals!$A:$A,$A1687,Actuals!$D:$D,$D1687,Actuals!$B:$B,EOMONTH(DATE(2024,$C1687-3,1),0))
)</f>
        <v>1.0591667058368588</v>
      </c>
      <c r="P1687" s="29">
        <f t="shared" si="156"/>
        <v>638725.18612138845</v>
      </c>
      <c r="Q1687" s="2">
        <f t="shared" si="157"/>
        <v>0.22152294424071575</v>
      </c>
      <c r="R1687" s="29" t="str">
        <f t="shared" si="158"/>
        <v>1 train date (May-Aug)</v>
      </c>
      <c r="S1687" s="29">
        <f t="shared" si="159"/>
        <v>0.93215158223729411</v>
      </c>
      <c r="T1687" s="29">
        <f t="shared" si="160"/>
        <v>498883.86956084945</v>
      </c>
      <c r="U1687" s="2">
        <f t="shared" si="161"/>
        <v>4.5915040738106885E-2</v>
      </c>
    </row>
    <row r="1688" spans="1:21">
      <c r="A1688">
        <v>9692</v>
      </c>
      <c r="B1688" s="1">
        <v>45900</v>
      </c>
      <c r="C1688">
        <v>5</v>
      </c>
      <c r="D1688">
        <v>9</v>
      </c>
      <c r="E1688" t="s">
        <v>7</v>
      </c>
      <c r="F1688" s="3">
        <v>475000</v>
      </c>
      <c r="G1688" s="3">
        <v>461880</v>
      </c>
      <c r="H1688">
        <v>3</v>
      </c>
      <c r="I1688" s="3">
        <v>13120</v>
      </c>
      <c r="J1688" s="3">
        <v>13120</v>
      </c>
      <c r="K1688" s="2">
        <v>2.84056464882654E-2</v>
      </c>
      <c r="L1688" s="6">
        <v>2.84056464882654E-2</v>
      </c>
      <c r="M1688" t="s">
        <v>38</v>
      </c>
      <c r="N1688">
        <f>SUMIFS(Actuals!$F:$F,Actuals!$A:$A,$A1688,Actuals!$D:$D,$D1688,Actuals!$B:$B,EDATE($B1688,-12))</f>
        <v>512435</v>
      </c>
      <c r="O1688">
        <f>AVERAGE(SUMIFS(Actuals!$F:$F,Actuals!$A:$A,$A1688,Actuals!$D:$D,$D1688,Actuals!$B:$B,EOMONTH(DATE(2025,$C1688-1,1),0))/SUMIFS(Actuals!$F:$F,Actuals!$A:$A,$A1688,Actuals!$D:$D,$D1688,Actuals!$B:$B,EOMONTH(DATE(2024,$C1688-1,1),0)),
 SUMIFS(Actuals!$F:$F,Actuals!$A:$A,$A1688,Actuals!$D:$D,$D1688,Actuals!$B:$B,EOMONTH(DATE(2025,$C1688-2,1),0))/SUMIFS(Actuals!$F:$F,Actuals!$A:$A,$A1688,Actuals!$D:$D,$D1688,Actuals!$B:$B,EOMONTH(DATE(2024,$C1688-2,1),0)),
 SUMIFS(Actuals!$F:$F,Actuals!$A:$A,$A1688,Actuals!$D:$D,$D1688,Actuals!$B:$B,EOMONTH(DATE(2025,$C1688-3,1),0))/SUMIFS(Actuals!$F:$F,Actuals!$A:$A,$A1688,Actuals!$D:$D,$D1688,Actuals!$B:$B,EOMONTH(DATE(2024,$C1688-3,1),0))
)</f>
        <v>1.2986457380824581</v>
      </c>
      <c r="P1688" s="29">
        <f t="shared" si="156"/>
        <v>665471.52879428444</v>
      </c>
      <c r="Q1688" s="2">
        <f t="shared" si="157"/>
        <v>0.44078879534572712</v>
      </c>
      <c r="R1688" s="29" t="str">
        <f t="shared" si="158"/>
        <v>1 train date (May-Aug)</v>
      </c>
      <c r="S1688" s="29">
        <f t="shared" si="159"/>
        <v>0.93215158223729411</v>
      </c>
      <c r="T1688" s="29">
        <f t="shared" si="160"/>
        <v>442772.00156271469</v>
      </c>
      <c r="U1688" s="2">
        <f t="shared" si="161"/>
        <v>4.1370049444196123E-2</v>
      </c>
    </row>
    <row r="1689" spans="1:21">
      <c r="A1689">
        <v>9692</v>
      </c>
      <c r="B1689" s="1">
        <v>45900</v>
      </c>
      <c r="C1689">
        <v>6</v>
      </c>
      <c r="D1689">
        <v>9</v>
      </c>
      <c r="E1689" t="s">
        <v>7</v>
      </c>
      <c r="F1689" s="3">
        <v>537500</v>
      </c>
      <c r="G1689" s="3">
        <v>461880</v>
      </c>
      <c r="H1689">
        <v>2</v>
      </c>
      <c r="I1689" s="3">
        <v>75620</v>
      </c>
      <c r="J1689" s="3">
        <v>75620</v>
      </c>
      <c r="K1689" s="2">
        <v>0.16372217892093199</v>
      </c>
      <c r="L1689" s="6">
        <v>0.16372217892093199</v>
      </c>
      <c r="M1689" t="s">
        <v>38</v>
      </c>
      <c r="N1689">
        <f>SUMIFS(Actuals!$F:$F,Actuals!$A:$A,$A1689,Actuals!$D:$D,$D1689,Actuals!$B:$B,EDATE($B1689,-12))</f>
        <v>512435</v>
      </c>
      <c r="O1689">
        <f>AVERAGE(SUMIFS(Actuals!$F:$F,Actuals!$A:$A,$A1689,Actuals!$D:$D,$D1689,Actuals!$B:$B,EOMONTH(DATE(2025,$C1689-1,1),0))/SUMIFS(Actuals!$F:$F,Actuals!$A:$A,$A1689,Actuals!$D:$D,$D1689,Actuals!$B:$B,EOMONTH(DATE(2024,$C1689-1,1),0)),
 SUMIFS(Actuals!$F:$F,Actuals!$A:$A,$A1689,Actuals!$D:$D,$D1689,Actuals!$B:$B,EOMONTH(DATE(2025,$C1689-2,1),0))/SUMIFS(Actuals!$F:$F,Actuals!$A:$A,$A1689,Actuals!$D:$D,$D1689,Actuals!$B:$B,EOMONTH(DATE(2024,$C1689-2,1),0)),
 SUMIFS(Actuals!$F:$F,Actuals!$A:$A,$A1689,Actuals!$D:$D,$D1689,Actuals!$B:$B,EOMONTH(DATE(2025,$C1689-3,1),0))/SUMIFS(Actuals!$F:$F,Actuals!$A:$A,$A1689,Actuals!$D:$D,$D1689,Actuals!$B:$B,EOMONTH(DATE(2024,$C1689-3,1),0))
)</f>
        <v>1.2552443722291746</v>
      </c>
      <c r="P1689" s="29">
        <f t="shared" si="156"/>
        <v>643231.14988325711</v>
      </c>
      <c r="Q1689" s="2">
        <f t="shared" si="157"/>
        <v>0.39263694007806599</v>
      </c>
      <c r="R1689" s="29" t="str">
        <f t="shared" si="158"/>
        <v>1 train date (May-Aug)</v>
      </c>
      <c r="S1689" s="29">
        <f t="shared" si="159"/>
        <v>0.93215158223729411</v>
      </c>
      <c r="T1689" s="29">
        <f t="shared" si="160"/>
        <v>501031.47545254556</v>
      </c>
      <c r="U1689" s="2">
        <f t="shared" si="161"/>
        <v>8.4765470365778042E-2</v>
      </c>
    </row>
    <row r="1690" spans="1:21">
      <c r="A1690">
        <v>9692</v>
      </c>
      <c r="B1690" s="1">
        <v>45900</v>
      </c>
      <c r="C1690">
        <v>7</v>
      </c>
      <c r="D1690">
        <v>9</v>
      </c>
      <c r="E1690" t="s">
        <v>7</v>
      </c>
      <c r="F1690" s="3">
        <v>538497.18528603402</v>
      </c>
      <c r="G1690" s="3">
        <v>461880</v>
      </c>
      <c r="H1690">
        <v>1</v>
      </c>
      <c r="I1690" s="3">
        <v>76617.185286034015</v>
      </c>
      <c r="J1690" s="3">
        <v>76617.185286034015</v>
      </c>
      <c r="K1690" s="2">
        <v>0.165881149402516</v>
      </c>
      <c r="L1690" s="6">
        <v>0.165881149402516</v>
      </c>
      <c r="M1690" t="s">
        <v>38</v>
      </c>
      <c r="N1690">
        <f>SUMIFS(Actuals!$F:$F,Actuals!$A:$A,$A1690,Actuals!$D:$D,$D1690,Actuals!$B:$B,EDATE($B1690,-12))</f>
        <v>512435</v>
      </c>
      <c r="O1690">
        <f>AVERAGE(SUMIFS(Actuals!$F:$F,Actuals!$A:$A,$A1690,Actuals!$D:$D,$D1690,Actuals!$B:$B,EOMONTH(DATE(2025,$C1690-1,1),0))/SUMIFS(Actuals!$F:$F,Actuals!$A:$A,$A1690,Actuals!$D:$D,$D1690,Actuals!$B:$B,EOMONTH(DATE(2024,$C1690-1,1),0)),
 SUMIFS(Actuals!$F:$F,Actuals!$A:$A,$A1690,Actuals!$D:$D,$D1690,Actuals!$B:$B,EOMONTH(DATE(2025,$C1690-2,1),0))/SUMIFS(Actuals!$F:$F,Actuals!$A:$A,$A1690,Actuals!$D:$D,$D1690,Actuals!$B:$B,EOMONTH(DATE(2024,$C1690-2,1),0)),
 SUMIFS(Actuals!$F:$F,Actuals!$A:$A,$A1690,Actuals!$D:$D,$D1690,Actuals!$B:$B,EOMONTH(DATE(2025,$C1690-3,1),0))/SUMIFS(Actuals!$F:$F,Actuals!$A:$A,$A1690,Actuals!$D:$D,$D1690,Actuals!$B:$B,EOMONTH(DATE(2024,$C1690-3,1),0))
)</f>
        <v>1.0591667058368588</v>
      </c>
      <c r="P1690" s="29">
        <f t="shared" si="156"/>
        <v>542754.0909055107</v>
      </c>
      <c r="Q1690" s="2">
        <f t="shared" si="157"/>
        <v>0.17509762471964732</v>
      </c>
      <c r="R1690" s="29" t="str">
        <f t="shared" si="158"/>
        <v>1 train date (May-Aug)</v>
      </c>
      <c r="S1690" s="29">
        <f t="shared" si="159"/>
        <v>0.93215158223729411</v>
      </c>
      <c r="T1690" s="29">
        <f t="shared" si="160"/>
        <v>501961.00329470594</v>
      </c>
      <c r="U1690" s="2">
        <f t="shared" si="161"/>
        <v>8.6777958116190212E-2</v>
      </c>
    </row>
    <row r="1691" spans="1:21">
      <c r="A1691">
        <v>9692</v>
      </c>
      <c r="B1691" s="1">
        <v>45900</v>
      </c>
      <c r="C1691">
        <v>8</v>
      </c>
      <c r="D1691">
        <v>9</v>
      </c>
      <c r="E1691" t="s">
        <v>7</v>
      </c>
      <c r="F1691" s="3">
        <v>525250</v>
      </c>
      <c r="G1691" s="3">
        <v>461880</v>
      </c>
      <c r="H1691">
        <v>0</v>
      </c>
      <c r="I1691" s="3">
        <v>63370</v>
      </c>
      <c r="J1691" s="3">
        <v>63370</v>
      </c>
      <c r="K1691" s="2">
        <v>0.13720013856412899</v>
      </c>
      <c r="L1691" s="6">
        <v>0.13720013856412899</v>
      </c>
      <c r="M1691" t="s">
        <v>38</v>
      </c>
      <c r="N1691">
        <f>SUMIFS(Actuals!$F:$F,Actuals!$A:$A,$A1691,Actuals!$D:$D,$D1691,Actuals!$B:$B,EDATE($B1691,-12))</f>
        <v>512435</v>
      </c>
      <c r="O1691">
        <f>AVERAGE(SUMIFS(Actuals!$F:$F,Actuals!$A:$A,$A1691,Actuals!$D:$D,$D1691,Actuals!$B:$B,EOMONTH(DATE(2025,$C1691-1,1),0))/SUMIFS(Actuals!$F:$F,Actuals!$A:$A,$A1691,Actuals!$D:$D,$D1691,Actuals!$B:$B,EOMONTH(DATE(2024,$C1691-1,1),0)),
 SUMIFS(Actuals!$F:$F,Actuals!$A:$A,$A1691,Actuals!$D:$D,$D1691,Actuals!$B:$B,EOMONTH(DATE(2025,$C1691-2,1),0))/SUMIFS(Actuals!$F:$F,Actuals!$A:$A,$A1691,Actuals!$D:$D,$D1691,Actuals!$B:$B,EOMONTH(DATE(2024,$C1691-2,1),0)),
 SUMIFS(Actuals!$F:$F,Actuals!$A:$A,$A1691,Actuals!$D:$D,$D1691,Actuals!$B:$B,EOMONTH(DATE(2025,$C1691-3,1),0))/SUMIFS(Actuals!$F:$F,Actuals!$A:$A,$A1691,Actuals!$D:$D,$D1691,Actuals!$B:$B,EOMONTH(DATE(2024,$C1691-3,1),0))
)</f>
        <v>1.0489386327422079</v>
      </c>
      <c r="P1691" s="29">
        <f t="shared" si="156"/>
        <v>537512.86826925329</v>
      </c>
      <c r="Q1691" s="2">
        <f t="shared" si="157"/>
        <v>0.16375003955411208</v>
      </c>
      <c r="R1691" s="29" t="str">
        <f t="shared" si="158"/>
        <v>1 train date (May-Aug)</v>
      </c>
      <c r="S1691" s="29">
        <f t="shared" si="159"/>
        <v>0.93215158223729411</v>
      </c>
      <c r="T1691" s="29">
        <f t="shared" si="160"/>
        <v>489612.61857013876</v>
      </c>
      <c r="U1691" s="2">
        <f t="shared" si="161"/>
        <v>6.0042908483023204E-2</v>
      </c>
    </row>
    <row r="1692" spans="1:21">
      <c r="A1692">
        <v>9692</v>
      </c>
      <c r="B1692" s="1">
        <v>45930</v>
      </c>
      <c r="C1692">
        <v>5</v>
      </c>
      <c r="D1692">
        <v>9</v>
      </c>
      <c r="E1692" t="s">
        <v>7</v>
      </c>
      <c r="F1692" s="3">
        <v>450000</v>
      </c>
      <c r="G1692" s="3">
        <v>477710</v>
      </c>
      <c r="H1692">
        <v>4</v>
      </c>
      <c r="I1692" s="3">
        <v>-27710</v>
      </c>
      <c r="J1692" s="3">
        <v>27710</v>
      </c>
      <c r="K1692" s="2">
        <v>5.80059031630068E-2</v>
      </c>
      <c r="L1692" s="6">
        <v>-5.80059031630068E-2</v>
      </c>
      <c r="M1692" t="s">
        <v>38</v>
      </c>
      <c r="N1692">
        <f>SUMIFS(Actuals!$F:$F,Actuals!$A:$A,$A1692,Actuals!$D:$D,$D1692,Actuals!$B:$B,EDATE($B1692,-12))</f>
        <v>641387.5</v>
      </c>
      <c r="O1692">
        <f>AVERAGE(SUMIFS(Actuals!$F:$F,Actuals!$A:$A,$A1692,Actuals!$D:$D,$D1692,Actuals!$B:$B,EOMONTH(DATE(2025,$C1692-1,1),0))/SUMIFS(Actuals!$F:$F,Actuals!$A:$A,$A1692,Actuals!$D:$D,$D1692,Actuals!$B:$B,EOMONTH(DATE(2024,$C1692-1,1),0)),
 SUMIFS(Actuals!$F:$F,Actuals!$A:$A,$A1692,Actuals!$D:$D,$D1692,Actuals!$B:$B,EOMONTH(DATE(2025,$C1692-2,1),0))/SUMIFS(Actuals!$F:$F,Actuals!$A:$A,$A1692,Actuals!$D:$D,$D1692,Actuals!$B:$B,EOMONTH(DATE(2024,$C1692-2,1),0)),
 SUMIFS(Actuals!$F:$F,Actuals!$A:$A,$A1692,Actuals!$D:$D,$D1692,Actuals!$B:$B,EOMONTH(DATE(2025,$C1692-3,1),0))/SUMIFS(Actuals!$F:$F,Actuals!$A:$A,$A1692,Actuals!$D:$D,$D1692,Actuals!$B:$B,EOMONTH(DATE(2024,$C1692-3,1),0))
)</f>
        <v>1.2986457380824581</v>
      </c>
      <c r="P1692" s="29">
        <f t="shared" si="156"/>
        <v>832935.14333436254</v>
      </c>
      <c r="Q1692" s="2">
        <f t="shared" si="157"/>
        <v>0.7435999734867651</v>
      </c>
      <c r="R1692" s="29" t="str">
        <f t="shared" si="158"/>
        <v>1 train date (May-Aug)</v>
      </c>
      <c r="S1692" s="29">
        <f t="shared" si="159"/>
        <v>0.93215158223729411</v>
      </c>
      <c r="T1692" s="29">
        <f t="shared" si="160"/>
        <v>419468.21200678236</v>
      </c>
      <c r="U1692" s="2">
        <f t="shared" si="161"/>
        <v>0.12191871217520597</v>
      </c>
    </row>
    <row r="1693" spans="1:21">
      <c r="A1693">
        <v>9692</v>
      </c>
      <c r="B1693" s="1">
        <v>45930</v>
      </c>
      <c r="C1693">
        <v>6</v>
      </c>
      <c r="D1693">
        <v>9</v>
      </c>
      <c r="E1693" t="s">
        <v>7</v>
      </c>
      <c r="F1693" s="3">
        <v>487500</v>
      </c>
      <c r="G1693" s="3">
        <v>477710</v>
      </c>
      <c r="H1693">
        <v>3</v>
      </c>
      <c r="I1693" s="3">
        <v>9790</v>
      </c>
      <c r="J1693" s="3">
        <v>9790</v>
      </c>
      <c r="K1693" s="2">
        <v>2.04936049067426E-2</v>
      </c>
      <c r="L1693" s="6">
        <v>2.04936049067426E-2</v>
      </c>
      <c r="M1693" t="s">
        <v>38</v>
      </c>
      <c r="N1693">
        <f>SUMIFS(Actuals!$F:$F,Actuals!$A:$A,$A1693,Actuals!$D:$D,$D1693,Actuals!$B:$B,EDATE($B1693,-12))</f>
        <v>641387.5</v>
      </c>
      <c r="O1693">
        <f>AVERAGE(SUMIFS(Actuals!$F:$F,Actuals!$A:$A,$A1693,Actuals!$D:$D,$D1693,Actuals!$B:$B,EOMONTH(DATE(2025,$C1693-1,1),0))/SUMIFS(Actuals!$F:$F,Actuals!$A:$A,$A1693,Actuals!$D:$D,$D1693,Actuals!$B:$B,EOMONTH(DATE(2024,$C1693-1,1),0)),
 SUMIFS(Actuals!$F:$F,Actuals!$A:$A,$A1693,Actuals!$D:$D,$D1693,Actuals!$B:$B,EOMONTH(DATE(2025,$C1693-2,1),0))/SUMIFS(Actuals!$F:$F,Actuals!$A:$A,$A1693,Actuals!$D:$D,$D1693,Actuals!$B:$B,EOMONTH(DATE(2024,$C1693-2,1),0)),
 SUMIFS(Actuals!$F:$F,Actuals!$A:$A,$A1693,Actuals!$D:$D,$D1693,Actuals!$B:$B,EOMONTH(DATE(2025,$C1693-3,1),0))/SUMIFS(Actuals!$F:$F,Actuals!$A:$A,$A1693,Actuals!$D:$D,$D1693,Actuals!$B:$B,EOMONTH(DATE(2024,$C1693-3,1),0))
)</f>
        <v>1.2552443722291746</v>
      </c>
      <c r="P1693" s="29">
        <f t="shared" si="156"/>
        <v>805098.04979313968</v>
      </c>
      <c r="Q1693" s="2">
        <f t="shared" si="157"/>
        <v>0.68532802284469596</v>
      </c>
      <c r="R1693" s="29" t="str">
        <f t="shared" si="158"/>
        <v>1 train date (May-Aug)</v>
      </c>
      <c r="S1693" s="29">
        <f t="shared" si="159"/>
        <v>0.93215158223729411</v>
      </c>
      <c r="T1693" s="29">
        <f t="shared" si="160"/>
        <v>454423.89634068089</v>
      </c>
      <c r="U1693" s="2">
        <f t="shared" si="161"/>
        <v>4.8745271523139788E-2</v>
      </c>
    </row>
    <row r="1694" spans="1:21">
      <c r="A1694">
        <v>9692</v>
      </c>
      <c r="B1694" s="1">
        <v>45930</v>
      </c>
      <c r="C1694">
        <v>7</v>
      </c>
      <c r="D1694">
        <v>9</v>
      </c>
      <c r="E1694" t="s">
        <v>7</v>
      </c>
      <c r="F1694" s="3">
        <v>541691.80664600478</v>
      </c>
      <c r="G1694" s="3">
        <v>477710</v>
      </c>
      <c r="H1694">
        <v>2</v>
      </c>
      <c r="I1694" s="3">
        <v>63981.806646004785</v>
      </c>
      <c r="J1694" s="3">
        <v>63981.806646004785</v>
      </c>
      <c r="K1694" s="2">
        <v>0.13393440925667199</v>
      </c>
      <c r="L1694" s="6">
        <v>0.13393440925667199</v>
      </c>
      <c r="M1694" t="s">
        <v>38</v>
      </c>
      <c r="N1694">
        <f>SUMIFS(Actuals!$F:$F,Actuals!$A:$A,$A1694,Actuals!$D:$D,$D1694,Actuals!$B:$B,EDATE($B1694,-12))</f>
        <v>641387.5</v>
      </c>
      <c r="O1694">
        <f>AVERAGE(SUMIFS(Actuals!$F:$F,Actuals!$A:$A,$A1694,Actuals!$D:$D,$D1694,Actuals!$B:$B,EOMONTH(DATE(2025,$C1694-1,1),0))/SUMIFS(Actuals!$F:$F,Actuals!$A:$A,$A1694,Actuals!$D:$D,$D1694,Actuals!$B:$B,EOMONTH(DATE(2024,$C1694-1,1),0)),
 SUMIFS(Actuals!$F:$F,Actuals!$A:$A,$A1694,Actuals!$D:$D,$D1694,Actuals!$B:$B,EOMONTH(DATE(2025,$C1694-2,1),0))/SUMIFS(Actuals!$F:$F,Actuals!$A:$A,$A1694,Actuals!$D:$D,$D1694,Actuals!$B:$B,EOMONTH(DATE(2024,$C1694-2,1),0)),
 SUMIFS(Actuals!$F:$F,Actuals!$A:$A,$A1694,Actuals!$D:$D,$D1694,Actuals!$B:$B,EOMONTH(DATE(2025,$C1694-3,1),0))/SUMIFS(Actuals!$F:$F,Actuals!$A:$A,$A1694,Actuals!$D:$D,$D1694,Actuals!$B:$B,EOMONTH(DATE(2024,$C1694-3,1),0))
)</f>
        <v>1.0591667058368588</v>
      </c>
      <c r="P1694" s="29">
        <f t="shared" si="156"/>
        <v>679336.28553993825</v>
      </c>
      <c r="Q1694" s="2">
        <f t="shared" si="157"/>
        <v>0.42206837943509296</v>
      </c>
      <c r="R1694" s="29" t="str">
        <f t="shared" si="158"/>
        <v>1 train date (May-Aug)</v>
      </c>
      <c r="S1694" s="29">
        <f t="shared" si="159"/>
        <v>0.93215158223729411</v>
      </c>
      <c r="T1694" s="29">
        <f t="shared" si="160"/>
        <v>504938.87465005176</v>
      </c>
      <c r="U1694" s="2">
        <f t="shared" si="161"/>
        <v>5.6998753741918234E-2</v>
      </c>
    </row>
    <row r="1695" spans="1:21">
      <c r="A1695">
        <v>9692</v>
      </c>
      <c r="B1695" s="1">
        <v>45930</v>
      </c>
      <c r="C1695">
        <v>8</v>
      </c>
      <c r="D1695">
        <v>9</v>
      </c>
      <c r="E1695" t="s">
        <v>7</v>
      </c>
      <c r="F1695" s="3">
        <v>527400.25555302785</v>
      </c>
      <c r="G1695" s="3">
        <v>477710</v>
      </c>
      <c r="H1695">
        <v>1</v>
      </c>
      <c r="I1695" s="3">
        <v>49690.255553027848</v>
      </c>
      <c r="J1695" s="3">
        <v>49690.255553027848</v>
      </c>
      <c r="K1695" s="2">
        <v>0.104017616447275</v>
      </c>
      <c r="L1695" s="6">
        <v>0.104017616447275</v>
      </c>
      <c r="M1695" t="s">
        <v>38</v>
      </c>
      <c r="N1695">
        <f>SUMIFS(Actuals!$F:$F,Actuals!$A:$A,$A1695,Actuals!$D:$D,$D1695,Actuals!$B:$B,EDATE($B1695,-12))</f>
        <v>641387.5</v>
      </c>
      <c r="O1695">
        <f>AVERAGE(SUMIFS(Actuals!$F:$F,Actuals!$A:$A,$A1695,Actuals!$D:$D,$D1695,Actuals!$B:$B,EOMONTH(DATE(2025,$C1695-1,1),0))/SUMIFS(Actuals!$F:$F,Actuals!$A:$A,$A1695,Actuals!$D:$D,$D1695,Actuals!$B:$B,EOMONTH(DATE(2024,$C1695-1,1),0)),
 SUMIFS(Actuals!$F:$F,Actuals!$A:$A,$A1695,Actuals!$D:$D,$D1695,Actuals!$B:$B,EOMONTH(DATE(2025,$C1695-2,1),0))/SUMIFS(Actuals!$F:$F,Actuals!$A:$A,$A1695,Actuals!$D:$D,$D1695,Actuals!$B:$B,EOMONTH(DATE(2024,$C1695-2,1),0)),
 SUMIFS(Actuals!$F:$F,Actuals!$A:$A,$A1695,Actuals!$D:$D,$D1695,Actuals!$B:$B,EOMONTH(DATE(2025,$C1695-3,1),0))/SUMIFS(Actuals!$F:$F,Actuals!$A:$A,$A1695,Actuals!$D:$D,$D1695,Actuals!$B:$B,EOMONTH(DATE(2024,$C1695-3,1),0))
)</f>
        <v>1.0489386327422079</v>
      </c>
      <c r="P1695" s="29">
        <f t="shared" si="156"/>
        <v>672776.12730794284</v>
      </c>
      <c r="Q1695" s="2">
        <f t="shared" si="157"/>
        <v>0.40833586759319007</v>
      </c>
      <c r="R1695" s="29" t="str">
        <f t="shared" si="158"/>
        <v>1 train date (May-Aug)</v>
      </c>
      <c r="S1695" s="29">
        <f t="shared" si="159"/>
        <v>0.93215158223729411</v>
      </c>
      <c r="T1695" s="29">
        <f t="shared" si="160"/>
        <v>491616.98268610815</v>
      </c>
      <c r="U1695" s="2">
        <f t="shared" si="161"/>
        <v>2.9111767989173667E-2</v>
      </c>
    </row>
    <row r="1696" spans="1:21">
      <c r="A1696">
        <v>9692</v>
      </c>
      <c r="B1696" s="1">
        <v>45930</v>
      </c>
      <c r="C1696">
        <v>9</v>
      </c>
      <c r="D1696">
        <v>9</v>
      </c>
      <c r="E1696" t="s">
        <v>7</v>
      </c>
      <c r="F1696" s="3">
        <v>540618.11207752302</v>
      </c>
      <c r="G1696" s="3">
        <v>477710</v>
      </c>
      <c r="H1696">
        <v>0</v>
      </c>
      <c r="I1696" s="3">
        <v>62908.112077523023</v>
      </c>
      <c r="J1696" s="3">
        <v>62908.112077523023</v>
      </c>
      <c r="K1696" s="2">
        <v>0.13168682271152601</v>
      </c>
      <c r="L1696" s="6">
        <v>0.13168682271152601</v>
      </c>
      <c r="M1696" t="s">
        <v>38</v>
      </c>
      <c r="N1696">
        <f>SUMIFS(Actuals!$F:$F,Actuals!$A:$A,$A1696,Actuals!$D:$D,$D1696,Actuals!$B:$B,EDATE($B1696,-12))</f>
        <v>641387.5</v>
      </c>
      <c r="O1696">
        <f>AVERAGE(SUMIFS(Actuals!$F:$F,Actuals!$A:$A,$A1696,Actuals!$D:$D,$D1696,Actuals!$B:$B,EOMONTH(DATE(2025,$C1696-1,1),0))/SUMIFS(Actuals!$F:$F,Actuals!$A:$A,$A1696,Actuals!$D:$D,$D1696,Actuals!$B:$B,EOMONTH(DATE(2024,$C1696-1,1),0)),
 SUMIFS(Actuals!$F:$F,Actuals!$A:$A,$A1696,Actuals!$D:$D,$D1696,Actuals!$B:$B,EOMONTH(DATE(2025,$C1696-2,1),0))/SUMIFS(Actuals!$F:$F,Actuals!$A:$A,$A1696,Actuals!$D:$D,$D1696,Actuals!$B:$B,EOMONTH(DATE(2024,$C1696-2,1),0)),
 SUMIFS(Actuals!$F:$F,Actuals!$A:$A,$A1696,Actuals!$D:$D,$D1696,Actuals!$B:$B,EOMONTH(DATE(2025,$C1696-3,1),0))/SUMIFS(Actuals!$F:$F,Actuals!$A:$A,$A1696,Actuals!$D:$D,$D1696,Actuals!$B:$B,EOMONTH(DATE(2024,$C1696-3,1),0))
)</f>
        <v>0.97890727734106697</v>
      </c>
      <c r="P1696" s="29">
        <f t="shared" si="156"/>
        <v>627858.89134559361</v>
      </c>
      <c r="Q1696" s="2">
        <f t="shared" si="157"/>
        <v>0.31430970954259618</v>
      </c>
      <c r="R1696" s="29" t="str">
        <f t="shared" si="158"/>
        <v>2 Test data (Sep-Nov)</v>
      </c>
      <c r="S1696" s="29">
        <f t="shared" si="159"/>
        <v>0.93215158223729411</v>
      </c>
      <c r="T1696" s="29">
        <f t="shared" si="160"/>
        <v>503938.02855920186</v>
      </c>
      <c r="U1696" s="2">
        <f t="shared" si="161"/>
        <v>5.4903662387644936E-2</v>
      </c>
    </row>
    <row r="1697" spans="1:21">
      <c r="A1697">
        <v>9692</v>
      </c>
      <c r="B1697" s="1">
        <v>45961</v>
      </c>
      <c r="C1697">
        <v>5</v>
      </c>
      <c r="D1697">
        <v>9</v>
      </c>
      <c r="E1697" t="s">
        <v>7</v>
      </c>
      <c r="F1697" s="3">
        <v>550000</v>
      </c>
      <c r="G1697" s="3">
        <v>631155</v>
      </c>
      <c r="H1697">
        <v>5</v>
      </c>
      <c r="I1697" s="3">
        <v>-81155</v>
      </c>
      <c r="J1697" s="3">
        <v>81155</v>
      </c>
      <c r="K1697" s="2">
        <v>0.12858172715101701</v>
      </c>
      <c r="L1697" s="6">
        <v>-0.12858172715101701</v>
      </c>
      <c r="M1697" t="s">
        <v>38</v>
      </c>
      <c r="N1697">
        <f>SUMIFS(Actuals!$F:$F,Actuals!$A:$A,$A1697,Actuals!$D:$D,$D1697,Actuals!$B:$B,EDATE($B1697,-12))</f>
        <v>500582.5</v>
      </c>
      <c r="O1697">
        <f>AVERAGE(SUMIFS(Actuals!$F:$F,Actuals!$A:$A,$A1697,Actuals!$D:$D,$D1697,Actuals!$B:$B,EOMONTH(DATE(2025,$C1697-1,1),0))/SUMIFS(Actuals!$F:$F,Actuals!$A:$A,$A1697,Actuals!$D:$D,$D1697,Actuals!$B:$B,EOMONTH(DATE(2024,$C1697-1,1),0)),
 SUMIFS(Actuals!$F:$F,Actuals!$A:$A,$A1697,Actuals!$D:$D,$D1697,Actuals!$B:$B,EOMONTH(DATE(2025,$C1697-2,1),0))/SUMIFS(Actuals!$F:$F,Actuals!$A:$A,$A1697,Actuals!$D:$D,$D1697,Actuals!$B:$B,EOMONTH(DATE(2024,$C1697-2,1),0)),
 SUMIFS(Actuals!$F:$F,Actuals!$A:$A,$A1697,Actuals!$D:$D,$D1697,Actuals!$B:$B,EOMONTH(DATE(2025,$C1697-3,1),0))/SUMIFS(Actuals!$F:$F,Actuals!$A:$A,$A1697,Actuals!$D:$D,$D1697,Actuals!$B:$B,EOMONTH(DATE(2024,$C1697-3,1),0))
)</f>
        <v>1.2986457380824581</v>
      </c>
      <c r="P1697" s="29">
        <f t="shared" si="156"/>
        <v>650079.33018366212</v>
      </c>
      <c r="Q1697" s="2">
        <f t="shared" si="157"/>
        <v>2.9983649315401328E-2</v>
      </c>
      <c r="R1697" s="29" t="str">
        <f t="shared" si="158"/>
        <v>1 train date (May-Aug)</v>
      </c>
      <c r="S1697" s="29">
        <f t="shared" si="159"/>
        <v>0.93215158223729411</v>
      </c>
      <c r="T1697" s="29">
        <f t="shared" si="160"/>
        <v>512683.37023051176</v>
      </c>
      <c r="U1697" s="2">
        <f t="shared" si="161"/>
        <v>0.18770607817333024</v>
      </c>
    </row>
    <row r="1698" spans="1:21">
      <c r="A1698">
        <v>9692</v>
      </c>
      <c r="B1698" s="1">
        <v>45961</v>
      </c>
      <c r="C1698">
        <v>6</v>
      </c>
      <c r="D1698">
        <v>9</v>
      </c>
      <c r="E1698" t="s">
        <v>7</v>
      </c>
      <c r="F1698" s="3">
        <v>625000</v>
      </c>
      <c r="G1698" s="3">
        <v>631155</v>
      </c>
      <c r="H1698">
        <v>4</v>
      </c>
      <c r="I1698" s="3">
        <v>-6155</v>
      </c>
      <c r="J1698" s="3">
        <v>6155</v>
      </c>
      <c r="K1698" s="2">
        <v>9.7519626716099806E-3</v>
      </c>
      <c r="L1698" s="6">
        <v>-9.7519626716099806E-3</v>
      </c>
      <c r="M1698" t="s">
        <v>38</v>
      </c>
      <c r="N1698">
        <f>SUMIFS(Actuals!$F:$F,Actuals!$A:$A,$A1698,Actuals!$D:$D,$D1698,Actuals!$B:$B,EDATE($B1698,-12))</f>
        <v>500582.5</v>
      </c>
      <c r="O1698">
        <f>AVERAGE(SUMIFS(Actuals!$F:$F,Actuals!$A:$A,$A1698,Actuals!$D:$D,$D1698,Actuals!$B:$B,EOMONTH(DATE(2025,$C1698-1,1),0))/SUMIFS(Actuals!$F:$F,Actuals!$A:$A,$A1698,Actuals!$D:$D,$D1698,Actuals!$B:$B,EOMONTH(DATE(2024,$C1698-1,1),0)),
 SUMIFS(Actuals!$F:$F,Actuals!$A:$A,$A1698,Actuals!$D:$D,$D1698,Actuals!$B:$B,EOMONTH(DATE(2025,$C1698-2,1),0))/SUMIFS(Actuals!$F:$F,Actuals!$A:$A,$A1698,Actuals!$D:$D,$D1698,Actuals!$B:$B,EOMONTH(DATE(2024,$C1698-2,1),0)),
 SUMIFS(Actuals!$F:$F,Actuals!$A:$A,$A1698,Actuals!$D:$D,$D1698,Actuals!$B:$B,EOMONTH(DATE(2025,$C1698-3,1),0))/SUMIFS(Actuals!$F:$F,Actuals!$A:$A,$A1698,Actuals!$D:$D,$D1698,Actuals!$B:$B,EOMONTH(DATE(2024,$C1698-3,1),0))
)</f>
        <v>1.2552443722291746</v>
      </c>
      <c r="P1698" s="29">
        <f t="shared" si="156"/>
        <v>628353.3659614108</v>
      </c>
      <c r="Q1698" s="2">
        <f t="shared" si="157"/>
        <v>4.4389001728405804E-3</v>
      </c>
      <c r="R1698" s="29" t="str">
        <f t="shared" si="158"/>
        <v>1 train date (May-Aug)</v>
      </c>
      <c r="S1698" s="29">
        <f t="shared" si="159"/>
        <v>0.93215158223729411</v>
      </c>
      <c r="T1698" s="29">
        <f t="shared" si="160"/>
        <v>582594.73889830883</v>
      </c>
      <c r="U1698" s="2">
        <f t="shared" si="161"/>
        <v>7.6938725196966151E-2</v>
      </c>
    </row>
    <row r="1699" spans="1:21">
      <c r="A1699">
        <v>9692</v>
      </c>
      <c r="B1699" s="1">
        <v>45961</v>
      </c>
      <c r="C1699">
        <v>7</v>
      </c>
      <c r="D1699">
        <v>9</v>
      </c>
      <c r="E1699" t="s">
        <v>7</v>
      </c>
      <c r="F1699" s="3">
        <v>545099.40276330593</v>
      </c>
      <c r="G1699" s="3">
        <v>631155</v>
      </c>
      <c r="H1699">
        <v>3</v>
      </c>
      <c r="I1699" s="3">
        <v>-86055.59723669407</v>
      </c>
      <c r="J1699" s="3">
        <v>86055.59723669407</v>
      </c>
      <c r="K1699" s="2">
        <v>0.13634621802361399</v>
      </c>
      <c r="L1699" s="6">
        <v>-0.13634621802361399</v>
      </c>
      <c r="M1699" t="s">
        <v>38</v>
      </c>
      <c r="N1699">
        <f>SUMIFS(Actuals!$F:$F,Actuals!$A:$A,$A1699,Actuals!$D:$D,$D1699,Actuals!$B:$B,EDATE($B1699,-12))</f>
        <v>500582.5</v>
      </c>
      <c r="O1699">
        <f>AVERAGE(SUMIFS(Actuals!$F:$F,Actuals!$A:$A,$A1699,Actuals!$D:$D,$D1699,Actuals!$B:$B,EOMONTH(DATE(2025,$C1699-1,1),0))/SUMIFS(Actuals!$F:$F,Actuals!$A:$A,$A1699,Actuals!$D:$D,$D1699,Actuals!$B:$B,EOMONTH(DATE(2024,$C1699-1,1),0)),
 SUMIFS(Actuals!$F:$F,Actuals!$A:$A,$A1699,Actuals!$D:$D,$D1699,Actuals!$B:$B,EOMONTH(DATE(2025,$C1699-2,1),0))/SUMIFS(Actuals!$F:$F,Actuals!$A:$A,$A1699,Actuals!$D:$D,$D1699,Actuals!$B:$B,EOMONTH(DATE(2024,$C1699-2,1),0)),
 SUMIFS(Actuals!$F:$F,Actuals!$A:$A,$A1699,Actuals!$D:$D,$D1699,Actuals!$B:$B,EOMONTH(DATE(2025,$C1699-3,1),0))/SUMIFS(Actuals!$F:$F,Actuals!$A:$A,$A1699,Actuals!$D:$D,$D1699,Actuals!$B:$B,EOMONTH(DATE(2024,$C1699-3,1),0))
)</f>
        <v>1.0591667058368588</v>
      </c>
      <c r="P1699" s="29">
        <f t="shared" si="156"/>
        <v>530200.31752457935</v>
      </c>
      <c r="Q1699" s="2">
        <f t="shared" si="157"/>
        <v>0.15995228188863378</v>
      </c>
      <c r="R1699" s="29" t="str">
        <f t="shared" si="158"/>
        <v>1 train date (May-Aug)</v>
      </c>
      <c r="S1699" s="29">
        <f t="shared" si="159"/>
        <v>0.93215158223729411</v>
      </c>
      <c r="T1699" s="29">
        <f t="shared" si="160"/>
        <v>508115.27076241968</v>
      </c>
      <c r="U1699" s="2">
        <f t="shared" si="161"/>
        <v>0.19494376062548871</v>
      </c>
    </row>
    <row r="1700" spans="1:21">
      <c r="A1700">
        <v>9692</v>
      </c>
      <c r="B1700" s="1">
        <v>45961</v>
      </c>
      <c r="C1700">
        <v>8</v>
      </c>
      <c r="D1700">
        <v>9</v>
      </c>
      <c r="E1700" t="s">
        <v>7</v>
      </c>
      <c r="F1700" s="3">
        <v>612500</v>
      </c>
      <c r="G1700" s="3">
        <v>631155</v>
      </c>
      <c r="H1700">
        <v>2</v>
      </c>
      <c r="I1700" s="3">
        <v>-18655</v>
      </c>
      <c r="J1700" s="3">
        <v>18655</v>
      </c>
      <c r="K1700" s="2">
        <v>2.95569234181778E-2</v>
      </c>
      <c r="L1700" s="6">
        <v>-2.95569234181778E-2</v>
      </c>
      <c r="M1700" t="s">
        <v>38</v>
      </c>
      <c r="N1700">
        <f>SUMIFS(Actuals!$F:$F,Actuals!$A:$A,$A1700,Actuals!$D:$D,$D1700,Actuals!$B:$B,EDATE($B1700,-12))</f>
        <v>500582.5</v>
      </c>
      <c r="O1700">
        <f>AVERAGE(SUMIFS(Actuals!$F:$F,Actuals!$A:$A,$A1700,Actuals!$D:$D,$D1700,Actuals!$B:$B,EOMONTH(DATE(2025,$C1700-1,1),0))/SUMIFS(Actuals!$F:$F,Actuals!$A:$A,$A1700,Actuals!$D:$D,$D1700,Actuals!$B:$B,EOMONTH(DATE(2024,$C1700-1,1),0)),
 SUMIFS(Actuals!$F:$F,Actuals!$A:$A,$A1700,Actuals!$D:$D,$D1700,Actuals!$B:$B,EOMONTH(DATE(2025,$C1700-2,1),0))/SUMIFS(Actuals!$F:$F,Actuals!$A:$A,$A1700,Actuals!$D:$D,$D1700,Actuals!$B:$B,EOMONTH(DATE(2024,$C1700-2,1),0)),
 SUMIFS(Actuals!$F:$F,Actuals!$A:$A,$A1700,Actuals!$D:$D,$D1700,Actuals!$B:$B,EOMONTH(DATE(2025,$C1700-3,1),0))/SUMIFS(Actuals!$F:$F,Actuals!$A:$A,$A1700,Actuals!$D:$D,$D1700,Actuals!$B:$B,EOMONTH(DATE(2024,$C1700-3,1),0))
)</f>
        <v>1.0489386327422079</v>
      </c>
      <c r="P1700" s="29">
        <f t="shared" si="156"/>
        <v>525080.32312467624</v>
      </c>
      <c r="Q1700" s="2">
        <f t="shared" si="157"/>
        <v>0.16806438493765202</v>
      </c>
      <c r="R1700" s="29" t="str">
        <f t="shared" si="158"/>
        <v>1 train date (May-Aug)</v>
      </c>
      <c r="S1700" s="29">
        <f t="shared" si="159"/>
        <v>0.93215158223729411</v>
      </c>
      <c r="T1700" s="29">
        <f t="shared" si="160"/>
        <v>570942.84412034263</v>
      </c>
      <c r="U1700" s="2">
        <f t="shared" si="161"/>
        <v>9.5399950693026855E-2</v>
      </c>
    </row>
    <row r="1701" spans="1:21">
      <c r="A1701">
        <v>9692</v>
      </c>
      <c r="B1701" s="1">
        <v>45961</v>
      </c>
      <c r="C1701">
        <v>9</v>
      </c>
      <c r="D1701">
        <v>9</v>
      </c>
      <c r="E1701" t="s">
        <v>7</v>
      </c>
      <c r="F1701" s="3">
        <v>632466.94771468861</v>
      </c>
      <c r="G1701" s="3">
        <v>631155</v>
      </c>
      <c r="H1701">
        <v>1</v>
      </c>
      <c r="I1701" s="3">
        <v>1311.9477146886056</v>
      </c>
      <c r="J1701" s="3">
        <v>1311.9477146886056</v>
      </c>
      <c r="K1701" s="2">
        <v>2.0786458392765702E-3</v>
      </c>
      <c r="L1701" s="6">
        <v>2.0786458392765702E-3</v>
      </c>
      <c r="M1701" t="s">
        <v>38</v>
      </c>
      <c r="N1701">
        <f>SUMIFS(Actuals!$F:$F,Actuals!$A:$A,$A1701,Actuals!$D:$D,$D1701,Actuals!$B:$B,EDATE($B1701,-12))</f>
        <v>500582.5</v>
      </c>
      <c r="O1701">
        <f>AVERAGE(SUMIFS(Actuals!$F:$F,Actuals!$A:$A,$A1701,Actuals!$D:$D,$D1701,Actuals!$B:$B,EOMONTH(DATE(2025,$C1701-1,1),0))/SUMIFS(Actuals!$F:$F,Actuals!$A:$A,$A1701,Actuals!$D:$D,$D1701,Actuals!$B:$B,EOMONTH(DATE(2024,$C1701-1,1),0)),
 SUMIFS(Actuals!$F:$F,Actuals!$A:$A,$A1701,Actuals!$D:$D,$D1701,Actuals!$B:$B,EOMONTH(DATE(2025,$C1701-2,1),0))/SUMIFS(Actuals!$F:$F,Actuals!$A:$A,$A1701,Actuals!$D:$D,$D1701,Actuals!$B:$B,EOMONTH(DATE(2024,$C1701-2,1),0)),
 SUMIFS(Actuals!$F:$F,Actuals!$A:$A,$A1701,Actuals!$D:$D,$D1701,Actuals!$B:$B,EOMONTH(DATE(2025,$C1701-3,1),0))/SUMIFS(Actuals!$F:$F,Actuals!$A:$A,$A1701,Actuals!$D:$D,$D1701,Actuals!$B:$B,EOMONTH(DATE(2024,$C1701-3,1),0))
)</f>
        <v>0.97890727734106697</v>
      </c>
      <c r="P1701" s="29">
        <f t="shared" si="156"/>
        <v>490023.85215958464</v>
      </c>
      <c r="Q1701" s="2">
        <f t="shared" si="157"/>
        <v>0.22360774744779865</v>
      </c>
      <c r="R1701" s="29" t="str">
        <f t="shared" si="158"/>
        <v>2 Test data (Sep-Nov)</v>
      </c>
      <c r="S1701" s="29">
        <f t="shared" si="159"/>
        <v>0.93215158223729411</v>
      </c>
      <c r="T1701" s="29">
        <f t="shared" si="160"/>
        <v>589555.06602503895</v>
      </c>
      <c r="U1701" s="2">
        <f t="shared" si="161"/>
        <v>6.5910804754713267E-2</v>
      </c>
    </row>
    <row r="1702" spans="1:21">
      <c r="A1702">
        <v>9692</v>
      </c>
      <c r="B1702" s="1">
        <v>45961</v>
      </c>
      <c r="C1702">
        <v>10</v>
      </c>
      <c r="D1702">
        <v>9</v>
      </c>
      <c r="E1702" t="s">
        <v>7</v>
      </c>
      <c r="F1702" s="3">
        <v>587222.5</v>
      </c>
      <c r="G1702" s="3">
        <v>631155</v>
      </c>
      <c r="H1702">
        <v>0</v>
      </c>
      <c r="I1702" s="3">
        <v>-43932.5</v>
      </c>
      <c r="J1702" s="3">
        <v>43932.5</v>
      </c>
      <c r="K1702" s="2">
        <v>6.9606515039887198E-2</v>
      </c>
      <c r="L1702" s="6">
        <v>-6.9606515039887198E-2</v>
      </c>
      <c r="M1702" t="s">
        <v>38</v>
      </c>
      <c r="N1702">
        <f>SUMIFS(Actuals!$F:$F,Actuals!$A:$A,$A1702,Actuals!$D:$D,$D1702,Actuals!$B:$B,EDATE($B1702,-12))</f>
        <v>500582.5</v>
      </c>
      <c r="O1702">
        <f>AVERAGE(SUMIFS(Actuals!$F:$F,Actuals!$A:$A,$A1702,Actuals!$D:$D,$D1702,Actuals!$B:$B,EOMONTH(DATE(2025,$C1702-1,1),0))/SUMIFS(Actuals!$F:$F,Actuals!$A:$A,$A1702,Actuals!$D:$D,$D1702,Actuals!$B:$B,EOMONTH(DATE(2024,$C1702-1,1),0)),
 SUMIFS(Actuals!$F:$F,Actuals!$A:$A,$A1702,Actuals!$D:$D,$D1702,Actuals!$B:$B,EOMONTH(DATE(2025,$C1702-2,1),0))/SUMIFS(Actuals!$F:$F,Actuals!$A:$A,$A1702,Actuals!$D:$D,$D1702,Actuals!$B:$B,EOMONTH(DATE(2024,$C1702-2,1),0)),
 SUMIFS(Actuals!$F:$F,Actuals!$A:$A,$A1702,Actuals!$D:$D,$D1702,Actuals!$B:$B,EOMONTH(DATE(2025,$C1702-3,1),0))/SUMIFS(Actuals!$F:$F,Actuals!$A:$A,$A1702,Actuals!$D:$D,$D1702,Actuals!$B:$B,EOMONTH(DATE(2024,$C1702-3,1),0))
)</f>
        <v>0.83774592490208688</v>
      </c>
      <c r="P1702" s="29">
        <f t="shared" si="156"/>
        <v>419360.94945229893</v>
      </c>
      <c r="Q1702" s="2">
        <f t="shared" si="157"/>
        <v>0.33556582859630529</v>
      </c>
      <c r="R1702" s="29" t="str">
        <f t="shared" si="158"/>
        <v>2 Test data (Sep-Nov)</v>
      </c>
      <c r="S1702" s="29">
        <f t="shared" si="159"/>
        <v>0.93215158223729411</v>
      </c>
      <c r="T1702" s="29">
        <f t="shared" si="160"/>
        <v>547380.38250033942</v>
      </c>
      <c r="U1702" s="2">
        <f t="shared" si="161"/>
        <v>0.13273224089116079</v>
      </c>
    </row>
    <row r="1703" spans="1:21">
      <c r="A1703">
        <v>9692</v>
      </c>
      <c r="B1703" s="1">
        <v>45991</v>
      </c>
      <c r="C1703">
        <v>5</v>
      </c>
      <c r="D1703">
        <v>9</v>
      </c>
      <c r="E1703" t="s">
        <v>7</v>
      </c>
      <c r="F1703" s="3">
        <v>475000</v>
      </c>
      <c r="G1703" s="3">
        <v>491937.5</v>
      </c>
      <c r="H1703">
        <v>6</v>
      </c>
      <c r="I1703" s="3">
        <v>-16937.5</v>
      </c>
      <c r="J1703" s="3">
        <v>16937.5</v>
      </c>
      <c r="K1703" s="2">
        <v>3.4430186761529702E-2</v>
      </c>
      <c r="L1703" s="6">
        <v>-3.4430186761529702E-2</v>
      </c>
      <c r="M1703" t="s">
        <v>38</v>
      </c>
      <c r="N1703">
        <f>SUMIFS(Actuals!$F:$F,Actuals!$A:$A,$A1703,Actuals!$D:$D,$D1703,Actuals!$B:$B,EDATE($B1703,-12))</f>
        <v>448922.5</v>
      </c>
      <c r="O1703">
        <f>AVERAGE(SUMIFS(Actuals!$F:$F,Actuals!$A:$A,$A1703,Actuals!$D:$D,$D1703,Actuals!$B:$B,EOMONTH(DATE(2025,$C1703-1,1),0))/SUMIFS(Actuals!$F:$F,Actuals!$A:$A,$A1703,Actuals!$D:$D,$D1703,Actuals!$B:$B,EOMONTH(DATE(2024,$C1703-1,1),0)),
 SUMIFS(Actuals!$F:$F,Actuals!$A:$A,$A1703,Actuals!$D:$D,$D1703,Actuals!$B:$B,EOMONTH(DATE(2025,$C1703-2,1),0))/SUMIFS(Actuals!$F:$F,Actuals!$A:$A,$A1703,Actuals!$D:$D,$D1703,Actuals!$B:$B,EOMONTH(DATE(2024,$C1703-2,1),0)),
 SUMIFS(Actuals!$F:$F,Actuals!$A:$A,$A1703,Actuals!$D:$D,$D1703,Actuals!$B:$B,EOMONTH(DATE(2025,$C1703-3,1),0))/SUMIFS(Actuals!$F:$F,Actuals!$A:$A,$A1703,Actuals!$D:$D,$D1703,Actuals!$B:$B,EOMONTH(DATE(2024,$C1703-3,1),0))
)</f>
        <v>1.2986457380824581</v>
      </c>
      <c r="P1703" s="29">
        <f t="shared" si="156"/>
        <v>582991.29135432234</v>
      </c>
      <c r="Q1703" s="2">
        <f t="shared" si="157"/>
        <v>0.18509219434241614</v>
      </c>
      <c r="R1703" s="29" t="str">
        <f t="shared" si="158"/>
        <v>1 train date (May-Aug)</v>
      </c>
      <c r="S1703" s="29">
        <f t="shared" si="159"/>
        <v>0.93215158223729411</v>
      </c>
      <c r="T1703" s="29">
        <f t="shared" si="160"/>
        <v>442772.00156271469</v>
      </c>
      <c r="U1703" s="2">
        <f t="shared" si="161"/>
        <v>9.9942570829191321E-2</v>
      </c>
    </row>
    <row r="1704" spans="1:21">
      <c r="A1704">
        <v>9692</v>
      </c>
      <c r="B1704" s="1">
        <v>45991</v>
      </c>
      <c r="C1704">
        <v>6</v>
      </c>
      <c r="D1704">
        <v>9</v>
      </c>
      <c r="E1704" t="s">
        <v>7</v>
      </c>
      <c r="F1704" s="3">
        <v>500000</v>
      </c>
      <c r="G1704" s="3">
        <v>491937.5</v>
      </c>
      <c r="H1704">
        <v>5</v>
      </c>
      <c r="I1704" s="3">
        <v>8062.5</v>
      </c>
      <c r="J1704" s="3">
        <v>8062.5</v>
      </c>
      <c r="K1704" s="2">
        <v>1.6389277093126702E-2</v>
      </c>
      <c r="L1704" s="6">
        <v>1.6389277093126702E-2</v>
      </c>
      <c r="M1704" t="s">
        <v>38</v>
      </c>
      <c r="N1704">
        <f>SUMIFS(Actuals!$F:$F,Actuals!$A:$A,$A1704,Actuals!$D:$D,$D1704,Actuals!$B:$B,EDATE($B1704,-12))</f>
        <v>448922.5</v>
      </c>
      <c r="O1704">
        <f>AVERAGE(SUMIFS(Actuals!$F:$F,Actuals!$A:$A,$A1704,Actuals!$D:$D,$D1704,Actuals!$B:$B,EOMONTH(DATE(2025,$C1704-1,1),0))/SUMIFS(Actuals!$F:$F,Actuals!$A:$A,$A1704,Actuals!$D:$D,$D1704,Actuals!$B:$B,EOMONTH(DATE(2024,$C1704-1,1),0)),
 SUMIFS(Actuals!$F:$F,Actuals!$A:$A,$A1704,Actuals!$D:$D,$D1704,Actuals!$B:$B,EOMONTH(DATE(2025,$C1704-2,1),0))/SUMIFS(Actuals!$F:$F,Actuals!$A:$A,$A1704,Actuals!$D:$D,$D1704,Actuals!$B:$B,EOMONTH(DATE(2024,$C1704-2,1),0)),
 SUMIFS(Actuals!$F:$F,Actuals!$A:$A,$A1704,Actuals!$D:$D,$D1704,Actuals!$B:$B,EOMONTH(DATE(2025,$C1704-3,1),0))/SUMIFS(Actuals!$F:$F,Actuals!$A:$A,$A1704,Actuals!$D:$D,$D1704,Actuals!$B:$B,EOMONTH(DATE(2024,$C1704-3,1),0))
)</f>
        <v>1.2552443722291746</v>
      </c>
      <c r="P1704" s="29">
        <f t="shared" si="156"/>
        <v>563507.44169205159</v>
      </c>
      <c r="Q1704" s="2">
        <f t="shared" si="157"/>
        <v>0.14548584259596309</v>
      </c>
      <c r="R1704" s="29" t="str">
        <f t="shared" si="158"/>
        <v>1 train date (May-Aug)</v>
      </c>
      <c r="S1704" s="29">
        <f t="shared" si="159"/>
        <v>0.93215158223729411</v>
      </c>
      <c r="T1704" s="29">
        <f t="shared" si="160"/>
        <v>466075.79111864703</v>
      </c>
      <c r="U1704" s="2">
        <f t="shared" si="161"/>
        <v>5.2571127188622474E-2</v>
      </c>
    </row>
    <row r="1705" spans="1:21">
      <c r="A1705">
        <v>9692</v>
      </c>
      <c r="B1705" s="1">
        <v>45991</v>
      </c>
      <c r="C1705">
        <v>7</v>
      </c>
      <c r="D1705">
        <v>9</v>
      </c>
      <c r="E1705" t="s">
        <v>7</v>
      </c>
      <c r="F1705" s="3">
        <v>548294.02412327682</v>
      </c>
      <c r="G1705" s="3">
        <v>491937.5</v>
      </c>
      <c r="H1705">
        <v>4</v>
      </c>
      <c r="I1705" s="3">
        <v>56356.524123276817</v>
      </c>
      <c r="J1705" s="3">
        <v>56356.524123276817</v>
      </c>
      <c r="K1705" s="2">
        <v>0.114560333626277</v>
      </c>
      <c r="L1705" s="6">
        <v>0.114560333626277</v>
      </c>
      <c r="M1705" t="s">
        <v>38</v>
      </c>
      <c r="N1705">
        <f>SUMIFS(Actuals!$F:$F,Actuals!$A:$A,$A1705,Actuals!$D:$D,$D1705,Actuals!$B:$B,EDATE($B1705,-12))</f>
        <v>448922.5</v>
      </c>
      <c r="O1705">
        <f>AVERAGE(SUMIFS(Actuals!$F:$F,Actuals!$A:$A,$A1705,Actuals!$D:$D,$D1705,Actuals!$B:$B,EOMONTH(DATE(2025,$C1705-1,1),0))/SUMIFS(Actuals!$F:$F,Actuals!$A:$A,$A1705,Actuals!$D:$D,$D1705,Actuals!$B:$B,EOMONTH(DATE(2024,$C1705-1,1),0)),
 SUMIFS(Actuals!$F:$F,Actuals!$A:$A,$A1705,Actuals!$D:$D,$D1705,Actuals!$B:$B,EOMONTH(DATE(2025,$C1705-2,1),0))/SUMIFS(Actuals!$F:$F,Actuals!$A:$A,$A1705,Actuals!$D:$D,$D1705,Actuals!$B:$B,EOMONTH(DATE(2024,$C1705-2,1),0)),
 SUMIFS(Actuals!$F:$F,Actuals!$A:$A,$A1705,Actuals!$D:$D,$D1705,Actuals!$B:$B,EOMONTH(DATE(2025,$C1705-3,1),0))/SUMIFS(Actuals!$F:$F,Actuals!$A:$A,$A1705,Actuals!$D:$D,$D1705,Actuals!$B:$B,EOMONTH(DATE(2024,$C1705-3,1),0))
)</f>
        <v>1.0591667058368588</v>
      </c>
      <c r="P1705" s="29">
        <f t="shared" si="156"/>
        <v>475483.76550104725</v>
      </c>
      <c r="Q1705" s="2">
        <f t="shared" si="157"/>
        <v>3.3446798625745643E-2</v>
      </c>
      <c r="R1705" s="29" t="str">
        <f t="shared" si="158"/>
        <v>1 train date (May-Aug)</v>
      </c>
      <c r="S1705" s="29">
        <f t="shared" si="159"/>
        <v>0.93215158223729411</v>
      </c>
      <c r="T1705" s="29">
        <f t="shared" si="160"/>
        <v>511093.14211776562</v>
      </c>
      <c r="U1705" s="2">
        <f t="shared" si="161"/>
        <v>3.8939178488660887E-2</v>
      </c>
    </row>
    <row r="1706" spans="1:21">
      <c r="A1706">
        <v>9692</v>
      </c>
      <c r="B1706" s="1">
        <v>45991</v>
      </c>
      <c r="C1706">
        <v>8</v>
      </c>
      <c r="D1706">
        <v>9</v>
      </c>
      <c r="E1706" t="s">
        <v>7</v>
      </c>
      <c r="F1706" s="3">
        <v>526205.98609803314</v>
      </c>
      <c r="G1706" s="3">
        <v>491937.5</v>
      </c>
      <c r="H1706">
        <v>3</v>
      </c>
      <c r="I1706" s="3">
        <v>34268.486098033143</v>
      </c>
      <c r="J1706" s="3">
        <v>34268.486098033143</v>
      </c>
      <c r="K1706" s="2">
        <v>6.9660243624511495E-2</v>
      </c>
      <c r="L1706" s="6">
        <v>6.9660243624511495E-2</v>
      </c>
      <c r="M1706" t="s">
        <v>38</v>
      </c>
      <c r="N1706">
        <f>SUMIFS(Actuals!$F:$F,Actuals!$A:$A,$A1706,Actuals!$D:$D,$D1706,Actuals!$B:$B,EDATE($B1706,-12))</f>
        <v>448922.5</v>
      </c>
      <c r="O1706">
        <f>AVERAGE(SUMIFS(Actuals!$F:$F,Actuals!$A:$A,$A1706,Actuals!$D:$D,$D1706,Actuals!$B:$B,EOMONTH(DATE(2025,$C1706-1,1),0))/SUMIFS(Actuals!$F:$F,Actuals!$A:$A,$A1706,Actuals!$D:$D,$D1706,Actuals!$B:$B,EOMONTH(DATE(2024,$C1706-1,1),0)),
 SUMIFS(Actuals!$F:$F,Actuals!$A:$A,$A1706,Actuals!$D:$D,$D1706,Actuals!$B:$B,EOMONTH(DATE(2025,$C1706-2,1),0))/SUMIFS(Actuals!$F:$F,Actuals!$A:$A,$A1706,Actuals!$D:$D,$D1706,Actuals!$B:$B,EOMONTH(DATE(2024,$C1706-2,1),0)),
 SUMIFS(Actuals!$F:$F,Actuals!$A:$A,$A1706,Actuals!$D:$D,$D1706,Actuals!$B:$B,EOMONTH(DATE(2025,$C1706-3,1),0))/SUMIFS(Actuals!$F:$F,Actuals!$A:$A,$A1706,Actuals!$D:$D,$D1706,Actuals!$B:$B,EOMONTH(DATE(2024,$C1706-3,1),0))
)</f>
        <v>1.0489386327422079</v>
      </c>
      <c r="P1706" s="29">
        <f t="shared" si="156"/>
        <v>470892.15335721383</v>
      </c>
      <c r="Q1706" s="2">
        <f t="shared" si="157"/>
        <v>4.2780529320871397E-2</v>
      </c>
      <c r="R1706" s="29" t="str">
        <f t="shared" si="158"/>
        <v>1 train date (May-Aug)</v>
      </c>
      <c r="S1706" s="29">
        <f t="shared" si="159"/>
        <v>0.93215158223729411</v>
      </c>
      <c r="T1706" s="29">
        <f t="shared" si="160"/>
        <v>490503.74252401717</v>
      </c>
      <c r="U1706" s="2">
        <f t="shared" si="161"/>
        <v>2.9145114490821042E-3</v>
      </c>
    </row>
    <row r="1707" spans="1:21">
      <c r="A1707">
        <v>9692</v>
      </c>
      <c r="B1707" s="1">
        <v>45991</v>
      </c>
      <c r="C1707">
        <v>9</v>
      </c>
      <c r="D1707">
        <v>9</v>
      </c>
      <c r="E1707" t="s">
        <v>7</v>
      </c>
      <c r="F1707" s="3">
        <v>516293.91977648588</v>
      </c>
      <c r="G1707" s="3">
        <v>491937.5</v>
      </c>
      <c r="H1707">
        <v>2</v>
      </c>
      <c r="I1707" s="3">
        <v>24356.419776485884</v>
      </c>
      <c r="J1707" s="3">
        <v>24356.419776485884</v>
      </c>
      <c r="K1707" s="2">
        <v>4.9511207778398403E-2</v>
      </c>
      <c r="L1707" s="6">
        <v>4.9511207778398403E-2</v>
      </c>
      <c r="M1707" t="s">
        <v>38</v>
      </c>
      <c r="N1707">
        <f>SUMIFS(Actuals!$F:$F,Actuals!$A:$A,$A1707,Actuals!$D:$D,$D1707,Actuals!$B:$B,EDATE($B1707,-12))</f>
        <v>448922.5</v>
      </c>
      <c r="O1707">
        <f>AVERAGE(SUMIFS(Actuals!$F:$F,Actuals!$A:$A,$A1707,Actuals!$D:$D,$D1707,Actuals!$B:$B,EOMONTH(DATE(2025,$C1707-1,1),0))/SUMIFS(Actuals!$F:$F,Actuals!$A:$A,$A1707,Actuals!$D:$D,$D1707,Actuals!$B:$B,EOMONTH(DATE(2024,$C1707-1,1),0)),
 SUMIFS(Actuals!$F:$F,Actuals!$A:$A,$A1707,Actuals!$D:$D,$D1707,Actuals!$B:$B,EOMONTH(DATE(2025,$C1707-2,1),0))/SUMIFS(Actuals!$F:$F,Actuals!$A:$A,$A1707,Actuals!$D:$D,$D1707,Actuals!$B:$B,EOMONTH(DATE(2024,$C1707-2,1),0)),
 SUMIFS(Actuals!$F:$F,Actuals!$A:$A,$A1707,Actuals!$D:$D,$D1707,Actuals!$B:$B,EOMONTH(DATE(2025,$C1707-3,1),0))/SUMIFS(Actuals!$F:$F,Actuals!$A:$A,$A1707,Actuals!$D:$D,$D1707,Actuals!$B:$B,EOMONTH(DATE(2024,$C1707-3,1),0))
)</f>
        <v>0.97890727734106697</v>
      </c>
      <c r="P1707" s="29">
        <f t="shared" si="156"/>
        <v>439453.50221214513</v>
      </c>
      <c r="Q1707" s="2">
        <f t="shared" si="157"/>
        <v>0.10668834514111014</v>
      </c>
      <c r="R1707" s="29" t="str">
        <f t="shared" si="158"/>
        <v>2 Test data (Sep-Nov)</v>
      </c>
      <c r="S1707" s="29">
        <f t="shared" si="159"/>
        <v>0.93215158223729411</v>
      </c>
      <c r="T1707" s="29">
        <f t="shared" si="160"/>
        <v>481264.19421914592</v>
      </c>
      <c r="U1707" s="2">
        <f t="shared" si="161"/>
        <v>2.1696467093592329E-2</v>
      </c>
    </row>
    <row r="1708" spans="1:21">
      <c r="A1708">
        <v>9692</v>
      </c>
      <c r="B1708" s="1">
        <v>45991</v>
      </c>
      <c r="C1708">
        <v>10</v>
      </c>
      <c r="D1708">
        <v>9</v>
      </c>
      <c r="E1708" t="s">
        <v>7</v>
      </c>
      <c r="F1708" s="3">
        <v>509614.27374999766</v>
      </c>
      <c r="G1708" s="3">
        <v>491937.5</v>
      </c>
      <c r="H1708">
        <v>1</v>
      </c>
      <c r="I1708" s="3">
        <v>17676.773749997665</v>
      </c>
      <c r="J1708" s="3">
        <v>17676.773749997665</v>
      </c>
      <c r="K1708" s="2">
        <v>3.5932966586197802E-2</v>
      </c>
      <c r="L1708" s="6">
        <v>3.5932966586197802E-2</v>
      </c>
      <c r="M1708" t="s">
        <v>38</v>
      </c>
      <c r="N1708">
        <f>SUMIFS(Actuals!$F:$F,Actuals!$A:$A,$A1708,Actuals!$D:$D,$D1708,Actuals!$B:$B,EDATE($B1708,-12))</f>
        <v>448922.5</v>
      </c>
      <c r="O1708">
        <f>AVERAGE(SUMIFS(Actuals!$F:$F,Actuals!$A:$A,$A1708,Actuals!$D:$D,$D1708,Actuals!$B:$B,EOMONTH(DATE(2025,$C1708-1,1),0))/SUMIFS(Actuals!$F:$F,Actuals!$A:$A,$A1708,Actuals!$D:$D,$D1708,Actuals!$B:$B,EOMONTH(DATE(2024,$C1708-1,1),0)),
 SUMIFS(Actuals!$F:$F,Actuals!$A:$A,$A1708,Actuals!$D:$D,$D1708,Actuals!$B:$B,EOMONTH(DATE(2025,$C1708-2,1),0))/SUMIFS(Actuals!$F:$F,Actuals!$A:$A,$A1708,Actuals!$D:$D,$D1708,Actuals!$B:$B,EOMONTH(DATE(2024,$C1708-2,1),0)),
 SUMIFS(Actuals!$F:$F,Actuals!$A:$A,$A1708,Actuals!$D:$D,$D1708,Actuals!$B:$B,EOMONTH(DATE(2025,$C1708-3,1),0))/SUMIFS(Actuals!$F:$F,Actuals!$A:$A,$A1708,Actuals!$D:$D,$D1708,Actuals!$B:$B,EOMONTH(DATE(2024,$C1708-3,1),0))
)</f>
        <v>0.83774592490208688</v>
      </c>
      <c r="P1708" s="29">
        <f t="shared" si="156"/>
        <v>376082.99497185712</v>
      </c>
      <c r="Q1708" s="2">
        <f t="shared" si="157"/>
        <v>0.23550655322707231</v>
      </c>
      <c r="R1708" s="29" t="str">
        <f t="shared" si="158"/>
        <v>2 Test data (Sep-Nov)</v>
      </c>
      <c r="S1708" s="29">
        <f t="shared" si="159"/>
        <v>0.93215158223729411</v>
      </c>
      <c r="T1708" s="29">
        <f t="shared" si="160"/>
        <v>475037.75160676986</v>
      </c>
      <c r="U1708" s="2">
        <f t="shared" si="161"/>
        <v>3.4353446104901819E-2</v>
      </c>
    </row>
    <row r="1709" spans="1:21">
      <c r="A1709">
        <v>9692</v>
      </c>
      <c r="B1709" s="1">
        <v>45991</v>
      </c>
      <c r="C1709">
        <v>11</v>
      </c>
      <c r="D1709">
        <v>9</v>
      </c>
      <c r="E1709" t="s">
        <v>7</v>
      </c>
      <c r="F1709" s="3">
        <v>480037.5</v>
      </c>
      <c r="G1709" s="3">
        <v>491937.5</v>
      </c>
      <c r="H1709">
        <v>0</v>
      </c>
      <c r="I1709" s="3">
        <v>-11900</v>
      </c>
      <c r="J1709" s="3">
        <v>11900</v>
      </c>
      <c r="K1709" s="2">
        <v>2.4190064794816401E-2</v>
      </c>
      <c r="L1709" s="6">
        <v>-2.4190064794816401E-2</v>
      </c>
      <c r="M1709" t="s">
        <v>38</v>
      </c>
      <c r="N1709">
        <f>SUMIFS(Actuals!$F:$F,Actuals!$A:$A,$A1709,Actuals!$D:$D,$D1709,Actuals!$B:$B,EDATE($B1709,-12))</f>
        <v>448922.5</v>
      </c>
      <c r="O1709">
        <f>AVERAGE(SUMIFS(Actuals!$F:$F,Actuals!$A:$A,$A1709,Actuals!$D:$D,$D1709,Actuals!$B:$B,EOMONTH(DATE(2025,$C1709-1,1),0))/SUMIFS(Actuals!$F:$F,Actuals!$A:$A,$A1709,Actuals!$D:$D,$D1709,Actuals!$B:$B,EOMONTH(DATE(2024,$C1709-1,1),0)),
 SUMIFS(Actuals!$F:$F,Actuals!$A:$A,$A1709,Actuals!$D:$D,$D1709,Actuals!$B:$B,EOMONTH(DATE(2025,$C1709-2,1),0))/SUMIFS(Actuals!$F:$F,Actuals!$A:$A,$A1709,Actuals!$D:$D,$D1709,Actuals!$B:$B,EOMONTH(DATE(2024,$C1709-2,1),0)),
 SUMIFS(Actuals!$F:$F,Actuals!$A:$A,$A1709,Actuals!$D:$D,$D1709,Actuals!$B:$B,EOMONTH(DATE(2025,$C1709-3,1),0))/SUMIFS(Actuals!$F:$F,Actuals!$A:$A,$A1709,Actuals!$D:$D,$D1709,Actuals!$B:$B,EOMONTH(DATE(2024,$C1709-3,1),0))
)</f>
        <v>0.9689972871651259</v>
      </c>
      <c r="P1709" s="29">
        <f t="shared" si="156"/>
        <v>435004.68464738625</v>
      </c>
      <c r="Q1709" s="2">
        <f t="shared" si="157"/>
        <v>0.1157318060782391</v>
      </c>
      <c r="R1709" s="29" t="str">
        <f t="shared" si="158"/>
        <v>2 Test data (Sep-Nov)</v>
      </c>
      <c r="S1709" s="29">
        <f t="shared" si="159"/>
        <v>0.93215158223729411</v>
      </c>
      <c r="T1709" s="29">
        <f t="shared" si="160"/>
        <v>447467.71515823505</v>
      </c>
      <c r="U1709" s="2">
        <f t="shared" si="161"/>
        <v>9.0397224935616721E-2</v>
      </c>
    </row>
    <row r="1710" spans="1:21">
      <c r="A1710">
        <v>9700</v>
      </c>
      <c r="B1710" s="1">
        <v>45808</v>
      </c>
      <c r="C1710">
        <v>5</v>
      </c>
      <c r="D1710">
        <v>9</v>
      </c>
      <c r="E1710" t="s">
        <v>7</v>
      </c>
      <c r="F1710" s="3">
        <v>730837.8</v>
      </c>
      <c r="G1710" s="3">
        <v>748730</v>
      </c>
      <c r="H1710">
        <v>0</v>
      </c>
      <c r="I1710" s="3">
        <v>-17892.199999999953</v>
      </c>
      <c r="J1710" s="3">
        <v>17892.199999999953</v>
      </c>
      <c r="K1710" s="2">
        <v>2.38967317991799E-2</v>
      </c>
      <c r="L1710" s="6">
        <v>-2.38967317991799E-2</v>
      </c>
      <c r="M1710" t="s">
        <v>40</v>
      </c>
      <c r="N1710">
        <f>SUMIFS(Actuals!$F:$F,Actuals!$A:$A,$A1710,Actuals!$D:$D,$D1710,Actuals!$B:$B,EDATE($B1710,-12))</f>
        <v>741220</v>
      </c>
      <c r="O1710">
        <f>AVERAGE(SUMIFS(Actuals!$F:$F,Actuals!$A:$A,$A1710,Actuals!$D:$D,$D1710,Actuals!$B:$B,EOMONTH(DATE(2025,$C1710-1,1),0))/SUMIFS(Actuals!$F:$F,Actuals!$A:$A,$A1710,Actuals!$D:$D,$D1710,Actuals!$B:$B,EOMONTH(DATE(2024,$C1710-1,1),0)),
 SUMIFS(Actuals!$F:$F,Actuals!$A:$A,$A1710,Actuals!$D:$D,$D1710,Actuals!$B:$B,EOMONTH(DATE(2025,$C1710-2,1),0))/SUMIFS(Actuals!$F:$F,Actuals!$A:$A,$A1710,Actuals!$D:$D,$D1710,Actuals!$B:$B,EOMONTH(DATE(2024,$C1710-2,1),0)),
 SUMIFS(Actuals!$F:$F,Actuals!$A:$A,$A1710,Actuals!$D:$D,$D1710,Actuals!$B:$B,EOMONTH(DATE(2025,$C1710-3,1),0))/SUMIFS(Actuals!$F:$F,Actuals!$A:$A,$A1710,Actuals!$D:$D,$D1710,Actuals!$B:$B,EOMONTH(DATE(2024,$C1710-3,1),0))
)</f>
        <v>1.1156120802414153</v>
      </c>
      <c r="P1710" s="29">
        <f t="shared" si="156"/>
        <v>826913.9861165419</v>
      </c>
      <c r="Q1710" s="2">
        <f t="shared" si="157"/>
        <v>0.10442213630620104</v>
      </c>
      <c r="R1710" s="29" t="str">
        <f t="shared" si="158"/>
        <v>1 train date (May-Aug)</v>
      </c>
      <c r="S1710" s="29">
        <f t="shared" si="159"/>
        <v>1.0247686841986505</v>
      </c>
      <c r="T1710" s="29">
        <f t="shared" si="160"/>
        <v>748939.69066863658</v>
      </c>
      <c r="U1710" s="2">
        <f t="shared" si="161"/>
        <v>2.8006179615693737E-4</v>
      </c>
    </row>
    <row r="1711" spans="1:21">
      <c r="A1711">
        <v>9700</v>
      </c>
      <c r="B1711" s="1">
        <v>45838</v>
      </c>
      <c r="C1711">
        <v>5</v>
      </c>
      <c r="D1711">
        <v>9</v>
      </c>
      <c r="E1711" t="s">
        <v>7</v>
      </c>
      <c r="F1711" s="3">
        <v>723529.42200000002</v>
      </c>
      <c r="G1711" s="3">
        <v>705340</v>
      </c>
      <c r="H1711">
        <v>1</v>
      </c>
      <c r="I1711" s="3">
        <v>18189.42200000002</v>
      </c>
      <c r="J1711" s="3">
        <v>18189.42200000002</v>
      </c>
      <c r="K1711" s="2">
        <v>2.57881617376018E-2</v>
      </c>
      <c r="L1711" s="6">
        <v>2.57881617376018E-2</v>
      </c>
      <c r="M1711" t="s">
        <v>40</v>
      </c>
      <c r="N1711">
        <f>SUMIFS(Actuals!$F:$F,Actuals!$A:$A,$A1711,Actuals!$D:$D,$D1711,Actuals!$B:$B,EDATE($B1711,-12))</f>
        <v>689367.5</v>
      </c>
      <c r="O1711">
        <f>AVERAGE(SUMIFS(Actuals!$F:$F,Actuals!$A:$A,$A1711,Actuals!$D:$D,$D1711,Actuals!$B:$B,EOMONTH(DATE(2025,$C1711-1,1),0))/SUMIFS(Actuals!$F:$F,Actuals!$A:$A,$A1711,Actuals!$D:$D,$D1711,Actuals!$B:$B,EOMONTH(DATE(2024,$C1711-1,1),0)),
 SUMIFS(Actuals!$F:$F,Actuals!$A:$A,$A1711,Actuals!$D:$D,$D1711,Actuals!$B:$B,EOMONTH(DATE(2025,$C1711-2,1),0))/SUMIFS(Actuals!$F:$F,Actuals!$A:$A,$A1711,Actuals!$D:$D,$D1711,Actuals!$B:$B,EOMONTH(DATE(2024,$C1711-2,1),0)),
 SUMIFS(Actuals!$F:$F,Actuals!$A:$A,$A1711,Actuals!$D:$D,$D1711,Actuals!$B:$B,EOMONTH(DATE(2025,$C1711-3,1),0))/SUMIFS(Actuals!$F:$F,Actuals!$A:$A,$A1711,Actuals!$D:$D,$D1711,Actuals!$B:$B,EOMONTH(DATE(2024,$C1711-3,1),0))
)</f>
        <v>1.1156120802414153</v>
      </c>
      <c r="P1711" s="29">
        <f t="shared" si="156"/>
        <v>769066.71072582388</v>
      </c>
      <c r="Q1711" s="2">
        <f t="shared" si="157"/>
        <v>9.034892495225548E-2</v>
      </c>
      <c r="R1711" s="29" t="str">
        <f t="shared" si="158"/>
        <v>1 train date (May-Aug)</v>
      </c>
      <c r="S1711" s="29">
        <f t="shared" si="159"/>
        <v>1.0247686841986505</v>
      </c>
      <c r="T1711" s="29">
        <f t="shared" si="160"/>
        <v>741450.29376195022</v>
      </c>
      <c r="U1711" s="2">
        <f t="shared" si="161"/>
        <v>5.1195584770394729E-2</v>
      </c>
    </row>
    <row r="1712" spans="1:21">
      <c r="A1712">
        <v>9700</v>
      </c>
      <c r="B1712" s="1">
        <v>45838</v>
      </c>
      <c r="C1712">
        <v>6</v>
      </c>
      <c r="D1712">
        <v>9</v>
      </c>
      <c r="E1712" t="s">
        <v>7</v>
      </c>
      <c r="F1712" s="3">
        <v>739557.83439514064</v>
      </c>
      <c r="G1712" s="3">
        <v>705340</v>
      </c>
      <c r="H1712">
        <v>0</v>
      </c>
      <c r="I1712" s="3">
        <v>34217.834395140642</v>
      </c>
      <c r="J1712" s="3">
        <v>34217.834395140642</v>
      </c>
      <c r="K1712" s="2">
        <v>4.8512539194063398E-2</v>
      </c>
      <c r="L1712" s="6">
        <v>4.8512539194063398E-2</v>
      </c>
      <c r="M1712" t="s">
        <v>40</v>
      </c>
      <c r="N1712">
        <f>SUMIFS(Actuals!$F:$F,Actuals!$A:$A,$A1712,Actuals!$D:$D,$D1712,Actuals!$B:$B,EDATE($B1712,-12))</f>
        <v>689367.5</v>
      </c>
      <c r="O1712">
        <f>AVERAGE(SUMIFS(Actuals!$F:$F,Actuals!$A:$A,$A1712,Actuals!$D:$D,$D1712,Actuals!$B:$B,EOMONTH(DATE(2025,$C1712-1,1),0))/SUMIFS(Actuals!$F:$F,Actuals!$A:$A,$A1712,Actuals!$D:$D,$D1712,Actuals!$B:$B,EOMONTH(DATE(2024,$C1712-1,1),0)),
 SUMIFS(Actuals!$F:$F,Actuals!$A:$A,$A1712,Actuals!$D:$D,$D1712,Actuals!$B:$B,EOMONTH(DATE(2025,$C1712-2,1),0))/SUMIFS(Actuals!$F:$F,Actuals!$A:$A,$A1712,Actuals!$D:$D,$D1712,Actuals!$B:$B,EOMONTH(DATE(2024,$C1712-2,1),0)),
 SUMIFS(Actuals!$F:$F,Actuals!$A:$A,$A1712,Actuals!$D:$D,$D1712,Actuals!$B:$B,EOMONTH(DATE(2025,$C1712-3,1),0))/SUMIFS(Actuals!$F:$F,Actuals!$A:$A,$A1712,Actuals!$D:$D,$D1712,Actuals!$B:$B,EOMONTH(DATE(2024,$C1712-3,1),0))
)</f>
        <v>1.0914716604628631</v>
      </c>
      <c r="P1712" s="29">
        <f t="shared" si="156"/>
        <v>752425.08989413281</v>
      </c>
      <c r="Q1712" s="2">
        <f t="shared" si="157"/>
        <v>6.675516757043809E-2</v>
      </c>
      <c r="R1712" s="29" t="str">
        <f t="shared" si="158"/>
        <v>1 train date (May-Aug)</v>
      </c>
      <c r="S1712" s="29">
        <f t="shared" si="159"/>
        <v>1.0247686841986505</v>
      </c>
      <c r="T1712" s="29">
        <f t="shared" si="160"/>
        <v>757875.70884191175</v>
      </c>
      <c r="U1712" s="2">
        <f t="shared" si="161"/>
        <v>7.4482815155686263E-2</v>
      </c>
    </row>
    <row r="1713" spans="1:21">
      <c r="A1713">
        <v>9700</v>
      </c>
      <c r="B1713" s="1">
        <v>45869</v>
      </c>
      <c r="C1713">
        <v>5</v>
      </c>
      <c r="D1713">
        <v>9</v>
      </c>
      <c r="E1713" t="s">
        <v>7</v>
      </c>
      <c r="F1713" s="3">
        <v>716294.12777999998</v>
      </c>
      <c r="G1713" s="3">
        <v>777430</v>
      </c>
      <c r="H1713">
        <v>2</v>
      </c>
      <c r="I1713" s="3">
        <v>-61135.872220000019</v>
      </c>
      <c r="J1713" s="3">
        <v>61135.872220000019</v>
      </c>
      <c r="K1713" s="2">
        <v>7.8638426893739594E-2</v>
      </c>
      <c r="L1713" s="6">
        <v>-7.8638426893739594E-2</v>
      </c>
      <c r="M1713" t="s">
        <v>40</v>
      </c>
      <c r="N1713">
        <f>SUMIFS(Actuals!$F:$F,Actuals!$A:$A,$A1713,Actuals!$D:$D,$D1713,Actuals!$B:$B,EDATE($B1713,-12))</f>
        <v>636527.5</v>
      </c>
      <c r="O1713">
        <f>AVERAGE(SUMIFS(Actuals!$F:$F,Actuals!$A:$A,$A1713,Actuals!$D:$D,$D1713,Actuals!$B:$B,EOMONTH(DATE(2025,$C1713-1,1),0))/SUMIFS(Actuals!$F:$F,Actuals!$A:$A,$A1713,Actuals!$D:$D,$D1713,Actuals!$B:$B,EOMONTH(DATE(2024,$C1713-1,1),0)),
 SUMIFS(Actuals!$F:$F,Actuals!$A:$A,$A1713,Actuals!$D:$D,$D1713,Actuals!$B:$B,EOMONTH(DATE(2025,$C1713-2,1),0))/SUMIFS(Actuals!$F:$F,Actuals!$A:$A,$A1713,Actuals!$D:$D,$D1713,Actuals!$B:$B,EOMONTH(DATE(2024,$C1713-2,1),0)),
 SUMIFS(Actuals!$F:$F,Actuals!$A:$A,$A1713,Actuals!$D:$D,$D1713,Actuals!$B:$B,EOMONTH(DATE(2025,$C1713-3,1),0))/SUMIFS(Actuals!$F:$F,Actuals!$A:$A,$A1713,Actuals!$D:$D,$D1713,Actuals!$B:$B,EOMONTH(DATE(2024,$C1713-3,1),0))
)</f>
        <v>1.1156120802414153</v>
      </c>
      <c r="P1713" s="29">
        <f t="shared" si="156"/>
        <v>710117.76840586751</v>
      </c>
      <c r="Q1713" s="2">
        <f t="shared" si="157"/>
        <v>8.658301273958105E-2</v>
      </c>
      <c r="R1713" s="29" t="str">
        <f t="shared" si="158"/>
        <v>1 train date (May-Aug)</v>
      </c>
      <c r="S1713" s="29">
        <f t="shared" si="159"/>
        <v>1.0247686841986505</v>
      </c>
      <c r="T1713" s="29">
        <f t="shared" si="160"/>
        <v>734035.79082433064</v>
      </c>
      <c r="U1713" s="2">
        <f t="shared" si="161"/>
        <v>5.5817513056698811E-2</v>
      </c>
    </row>
    <row r="1714" spans="1:21">
      <c r="A1714">
        <v>9700</v>
      </c>
      <c r="B1714" s="1">
        <v>45869</v>
      </c>
      <c r="C1714">
        <v>6</v>
      </c>
      <c r="D1714">
        <v>9</v>
      </c>
      <c r="E1714" t="s">
        <v>7</v>
      </c>
      <c r="F1714" s="3">
        <v>732162.25605118927</v>
      </c>
      <c r="G1714" s="3">
        <v>777430</v>
      </c>
      <c r="H1714">
        <v>1</v>
      </c>
      <c r="I1714" s="3">
        <v>-45267.743948810734</v>
      </c>
      <c r="J1714" s="3">
        <v>45267.743948810734</v>
      </c>
      <c r="K1714" s="2">
        <v>5.8227421052455798E-2</v>
      </c>
      <c r="L1714" s="6">
        <v>-5.8227421052455798E-2</v>
      </c>
      <c r="M1714" t="s">
        <v>40</v>
      </c>
      <c r="N1714">
        <f>SUMIFS(Actuals!$F:$F,Actuals!$A:$A,$A1714,Actuals!$D:$D,$D1714,Actuals!$B:$B,EDATE($B1714,-12))</f>
        <v>636527.5</v>
      </c>
      <c r="O1714">
        <f>AVERAGE(SUMIFS(Actuals!$F:$F,Actuals!$A:$A,$A1714,Actuals!$D:$D,$D1714,Actuals!$B:$B,EOMONTH(DATE(2025,$C1714-1,1),0))/SUMIFS(Actuals!$F:$F,Actuals!$A:$A,$A1714,Actuals!$D:$D,$D1714,Actuals!$B:$B,EOMONTH(DATE(2024,$C1714-1,1),0)),
 SUMIFS(Actuals!$F:$F,Actuals!$A:$A,$A1714,Actuals!$D:$D,$D1714,Actuals!$B:$B,EOMONTH(DATE(2025,$C1714-2,1),0))/SUMIFS(Actuals!$F:$F,Actuals!$A:$A,$A1714,Actuals!$D:$D,$D1714,Actuals!$B:$B,EOMONTH(DATE(2024,$C1714-2,1),0)),
 SUMIFS(Actuals!$F:$F,Actuals!$A:$A,$A1714,Actuals!$D:$D,$D1714,Actuals!$B:$B,EOMONTH(DATE(2025,$C1714-3,1),0))/SUMIFS(Actuals!$F:$F,Actuals!$A:$A,$A1714,Actuals!$D:$D,$D1714,Actuals!$B:$B,EOMONTH(DATE(2024,$C1714-3,1),0))
)</f>
        <v>1.0914716604628631</v>
      </c>
      <c r="P1714" s="29">
        <f t="shared" si="156"/>
        <v>694751.72735527507</v>
      </c>
      <c r="Q1714" s="2">
        <f t="shared" si="157"/>
        <v>0.10634818909062543</v>
      </c>
      <c r="R1714" s="29" t="str">
        <f t="shared" si="158"/>
        <v>1 train date (May-Aug)</v>
      </c>
      <c r="S1714" s="29">
        <f t="shared" si="159"/>
        <v>1.0247686841986505</v>
      </c>
      <c r="T1714" s="29">
        <f t="shared" si="160"/>
        <v>750296.9517534927</v>
      </c>
      <c r="U1714" s="2">
        <f t="shared" si="161"/>
        <v>3.4900953457555409E-2</v>
      </c>
    </row>
    <row r="1715" spans="1:21">
      <c r="A1715">
        <v>9700</v>
      </c>
      <c r="B1715" s="1">
        <v>45869</v>
      </c>
      <c r="C1715">
        <v>7</v>
      </c>
      <c r="D1715">
        <v>9</v>
      </c>
      <c r="E1715" t="s">
        <v>7</v>
      </c>
      <c r="F1715" s="3">
        <v>706045.33999999985</v>
      </c>
      <c r="G1715" s="3">
        <v>777430</v>
      </c>
      <c r="H1715">
        <v>0</v>
      </c>
      <c r="I1715" s="3">
        <v>-71384.660000000149</v>
      </c>
      <c r="J1715" s="3">
        <v>71384.660000000149</v>
      </c>
      <c r="K1715" s="2">
        <v>9.1821334396666093E-2</v>
      </c>
      <c r="L1715" s="6">
        <v>-9.1821334396666093E-2</v>
      </c>
      <c r="M1715" t="s">
        <v>40</v>
      </c>
      <c r="N1715">
        <f>SUMIFS(Actuals!$F:$F,Actuals!$A:$A,$A1715,Actuals!$D:$D,$D1715,Actuals!$B:$B,EDATE($B1715,-12))</f>
        <v>636527.5</v>
      </c>
      <c r="O1715">
        <f>AVERAGE(SUMIFS(Actuals!$F:$F,Actuals!$A:$A,$A1715,Actuals!$D:$D,$D1715,Actuals!$B:$B,EOMONTH(DATE(2025,$C1715-1,1),0))/SUMIFS(Actuals!$F:$F,Actuals!$A:$A,$A1715,Actuals!$D:$D,$D1715,Actuals!$B:$B,EOMONTH(DATE(2024,$C1715-1,1),0)),
 SUMIFS(Actuals!$F:$F,Actuals!$A:$A,$A1715,Actuals!$D:$D,$D1715,Actuals!$B:$B,EOMONTH(DATE(2025,$C1715-2,1),0))/SUMIFS(Actuals!$F:$F,Actuals!$A:$A,$A1715,Actuals!$D:$D,$D1715,Actuals!$B:$B,EOMONTH(DATE(2024,$C1715-2,1),0)),
 SUMIFS(Actuals!$F:$F,Actuals!$A:$A,$A1715,Actuals!$D:$D,$D1715,Actuals!$B:$B,EOMONTH(DATE(2025,$C1715-3,1),0))/SUMIFS(Actuals!$F:$F,Actuals!$A:$A,$A1715,Actuals!$D:$D,$D1715,Actuals!$B:$B,EOMONTH(DATE(2024,$C1715-3,1),0))
)</f>
        <v>1.0772888276663364</v>
      </c>
      <c r="P1715" s="29">
        <f t="shared" si="156"/>
        <v>685723.96425238391</v>
      </c>
      <c r="Q1715" s="2">
        <f t="shared" si="157"/>
        <v>0.11796050544436938</v>
      </c>
      <c r="R1715" s="29" t="str">
        <f t="shared" si="158"/>
        <v>1 train date (May-Aug)</v>
      </c>
      <c r="S1715" s="29">
        <f t="shared" si="159"/>
        <v>1.0247686841986505</v>
      </c>
      <c r="T1715" s="29">
        <f t="shared" si="160"/>
        <v>723533.15405638865</v>
      </c>
      <c r="U1715" s="2">
        <f t="shared" si="161"/>
        <v>6.9326943832385357E-2</v>
      </c>
    </row>
    <row r="1716" spans="1:21">
      <c r="A1716">
        <v>9700</v>
      </c>
      <c r="B1716" s="1">
        <v>45900</v>
      </c>
      <c r="C1716">
        <v>5</v>
      </c>
      <c r="D1716">
        <v>9</v>
      </c>
      <c r="E1716" t="s">
        <v>7</v>
      </c>
      <c r="F1716" s="3">
        <v>709131.18650219997</v>
      </c>
      <c r="G1716" s="3">
        <v>737437.5</v>
      </c>
      <c r="H1716">
        <v>3</v>
      </c>
      <c r="I1716" s="3">
        <v>-28306.313497800031</v>
      </c>
      <c r="J1716" s="3">
        <v>28306.313497800031</v>
      </c>
      <c r="K1716" s="2">
        <v>3.8384694971167102E-2</v>
      </c>
      <c r="L1716" s="6">
        <v>-3.8384694971167102E-2</v>
      </c>
      <c r="M1716" t="s">
        <v>40</v>
      </c>
      <c r="N1716">
        <f>SUMIFS(Actuals!$F:$F,Actuals!$A:$A,$A1716,Actuals!$D:$D,$D1716,Actuals!$B:$B,EDATE($B1716,-12))</f>
        <v>701220</v>
      </c>
      <c r="O1716">
        <f>AVERAGE(SUMIFS(Actuals!$F:$F,Actuals!$A:$A,$A1716,Actuals!$D:$D,$D1716,Actuals!$B:$B,EOMONTH(DATE(2025,$C1716-1,1),0))/SUMIFS(Actuals!$F:$F,Actuals!$A:$A,$A1716,Actuals!$D:$D,$D1716,Actuals!$B:$B,EOMONTH(DATE(2024,$C1716-1,1),0)),
 SUMIFS(Actuals!$F:$F,Actuals!$A:$A,$A1716,Actuals!$D:$D,$D1716,Actuals!$B:$B,EOMONTH(DATE(2025,$C1716-2,1),0))/SUMIFS(Actuals!$F:$F,Actuals!$A:$A,$A1716,Actuals!$D:$D,$D1716,Actuals!$B:$B,EOMONTH(DATE(2024,$C1716-2,1),0)),
 SUMIFS(Actuals!$F:$F,Actuals!$A:$A,$A1716,Actuals!$D:$D,$D1716,Actuals!$B:$B,EOMONTH(DATE(2025,$C1716-3,1),0))/SUMIFS(Actuals!$F:$F,Actuals!$A:$A,$A1716,Actuals!$D:$D,$D1716,Actuals!$B:$B,EOMONTH(DATE(2024,$C1716-3,1),0))
)</f>
        <v>1.1156120802414153</v>
      </c>
      <c r="P1716" s="29">
        <f t="shared" si="156"/>
        <v>782289.50290688523</v>
      </c>
      <c r="Q1716" s="2">
        <f t="shared" si="157"/>
        <v>6.0821429486411026E-2</v>
      </c>
      <c r="R1716" s="29" t="str">
        <f t="shared" si="158"/>
        <v>1 train date (May-Aug)</v>
      </c>
      <c r="S1716" s="29">
        <f t="shared" si="159"/>
        <v>1.0247686841986505</v>
      </c>
      <c r="T1716" s="29">
        <f t="shared" si="160"/>
        <v>726695.43291608733</v>
      </c>
      <c r="U1716" s="2">
        <f t="shared" si="161"/>
        <v>1.4566749160318899E-2</v>
      </c>
    </row>
    <row r="1717" spans="1:21">
      <c r="A1717">
        <v>9700</v>
      </c>
      <c r="B1717" s="1">
        <v>45900</v>
      </c>
      <c r="C1717">
        <v>6</v>
      </c>
      <c r="D1717">
        <v>9</v>
      </c>
      <c r="E1717" t="s">
        <v>7</v>
      </c>
      <c r="F1717" s="3">
        <v>724840.63349067746</v>
      </c>
      <c r="G1717" s="3">
        <v>737437.5</v>
      </c>
      <c r="H1717">
        <v>2</v>
      </c>
      <c r="I1717" s="3">
        <v>-12596.866509322543</v>
      </c>
      <c r="J1717" s="3">
        <v>12596.866509322543</v>
      </c>
      <c r="K1717" s="2">
        <v>1.7081944584215698E-2</v>
      </c>
      <c r="L1717" s="6">
        <v>-1.7081944584215698E-2</v>
      </c>
      <c r="M1717" t="s">
        <v>40</v>
      </c>
      <c r="N1717">
        <f>SUMIFS(Actuals!$F:$F,Actuals!$A:$A,$A1717,Actuals!$D:$D,$D1717,Actuals!$B:$B,EDATE($B1717,-12))</f>
        <v>701220</v>
      </c>
      <c r="O1717">
        <f>AVERAGE(SUMIFS(Actuals!$F:$F,Actuals!$A:$A,$A1717,Actuals!$D:$D,$D1717,Actuals!$B:$B,EOMONTH(DATE(2025,$C1717-1,1),0))/SUMIFS(Actuals!$F:$F,Actuals!$A:$A,$A1717,Actuals!$D:$D,$D1717,Actuals!$B:$B,EOMONTH(DATE(2024,$C1717-1,1),0)),
 SUMIFS(Actuals!$F:$F,Actuals!$A:$A,$A1717,Actuals!$D:$D,$D1717,Actuals!$B:$B,EOMONTH(DATE(2025,$C1717-2,1),0))/SUMIFS(Actuals!$F:$F,Actuals!$A:$A,$A1717,Actuals!$D:$D,$D1717,Actuals!$B:$B,EOMONTH(DATE(2024,$C1717-2,1),0)),
 SUMIFS(Actuals!$F:$F,Actuals!$A:$A,$A1717,Actuals!$D:$D,$D1717,Actuals!$B:$B,EOMONTH(DATE(2025,$C1717-3,1),0))/SUMIFS(Actuals!$F:$F,Actuals!$A:$A,$A1717,Actuals!$D:$D,$D1717,Actuals!$B:$B,EOMONTH(DATE(2024,$C1717-3,1),0))
)</f>
        <v>1.0914716604628631</v>
      </c>
      <c r="P1717" s="29">
        <f t="shared" si="156"/>
        <v>765361.75774976891</v>
      </c>
      <c r="Q1717" s="2">
        <f t="shared" si="157"/>
        <v>3.7866609373362357E-2</v>
      </c>
      <c r="R1717" s="29" t="str">
        <f t="shared" si="158"/>
        <v>1 train date (May-Aug)</v>
      </c>
      <c r="S1717" s="29">
        <f t="shared" si="159"/>
        <v>1.0247686841986505</v>
      </c>
      <c r="T1717" s="29">
        <f t="shared" si="160"/>
        <v>742793.98223595787</v>
      </c>
      <c r="U1717" s="2">
        <f t="shared" si="161"/>
        <v>7.2636423235296118E-3</v>
      </c>
    </row>
    <row r="1718" spans="1:21">
      <c r="A1718">
        <v>9700</v>
      </c>
      <c r="B1718" s="1">
        <v>45900</v>
      </c>
      <c r="C1718">
        <v>7</v>
      </c>
      <c r="D1718">
        <v>9</v>
      </c>
      <c r="E1718" t="s">
        <v>7</v>
      </c>
      <c r="F1718" s="3">
        <v>706751.3853399998</v>
      </c>
      <c r="G1718" s="3">
        <v>737437.5</v>
      </c>
      <c r="H1718">
        <v>1</v>
      </c>
      <c r="I1718" s="3">
        <v>-30686.114660000196</v>
      </c>
      <c r="J1718" s="3">
        <v>30686.114660000196</v>
      </c>
      <c r="K1718" s="2">
        <v>4.1611817489618001E-2</v>
      </c>
      <c r="L1718" s="6">
        <v>-4.1611817489618001E-2</v>
      </c>
      <c r="M1718" t="s">
        <v>40</v>
      </c>
      <c r="N1718">
        <f>SUMIFS(Actuals!$F:$F,Actuals!$A:$A,$A1718,Actuals!$D:$D,$D1718,Actuals!$B:$B,EDATE($B1718,-12))</f>
        <v>701220</v>
      </c>
      <c r="O1718">
        <f>AVERAGE(SUMIFS(Actuals!$F:$F,Actuals!$A:$A,$A1718,Actuals!$D:$D,$D1718,Actuals!$B:$B,EOMONTH(DATE(2025,$C1718-1,1),0))/SUMIFS(Actuals!$F:$F,Actuals!$A:$A,$A1718,Actuals!$D:$D,$D1718,Actuals!$B:$B,EOMONTH(DATE(2024,$C1718-1,1),0)),
 SUMIFS(Actuals!$F:$F,Actuals!$A:$A,$A1718,Actuals!$D:$D,$D1718,Actuals!$B:$B,EOMONTH(DATE(2025,$C1718-2,1),0))/SUMIFS(Actuals!$F:$F,Actuals!$A:$A,$A1718,Actuals!$D:$D,$D1718,Actuals!$B:$B,EOMONTH(DATE(2024,$C1718-2,1),0)),
 SUMIFS(Actuals!$F:$F,Actuals!$A:$A,$A1718,Actuals!$D:$D,$D1718,Actuals!$B:$B,EOMONTH(DATE(2025,$C1718-3,1),0))/SUMIFS(Actuals!$F:$F,Actuals!$A:$A,$A1718,Actuals!$D:$D,$D1718,Actuals!$B:$B,EOMONTH(DATE(2024,$C1718-3,1),0))
)</f>
        <v>1.0772888276663364</v>
      </c>
      <c r="P1718" s="29">
        <f t="shared" si="156"/>
        <v>755416.4717361884</v>
      </c>
      <c r="Q1718" s="2">
        <f t="shared" si="157"/>
        <v>2.4380332890839421E-2</v>
      </c>
      <c r="R1718" s="29" t="str">
        <f t="shared" si="158"/>
        <v>1 train date (May-Aug)</v>
      </c>
      <c r="S1718" s="29">
        <f t="shared" si="159"/>
        <v>1.0247686841986505</v>
      </c>
      <c r="T1718" s="29">
        <f t="shared" si="160"/>
        <v>724256.68721044506</v>
      </c>
      <c r="U1718" s="2">
        <f t="shared" si="161"/>
        <v>1.7873803257299689E-2</v>
      </c>
    </row>
    <row r="1719" spans="1:21">
      <c r="A1719">
        <v>9700</v>
      </c>
      <c r="B1719" s="1">
        <v>45900</v>
      </c>
      <c r="C1719">
        <v>8</v>
      </c>
      <c r="D1719">
        <v>9</v>
      </c>
      <c r="E1719" t="s">
        <v>7</v>
      </c>
      <c r="F1719" s="3">
        <v>751551.95291712123</v>
      </c>
      <c r="G1719" s="3">
        <v>737437.5</v>
      </c>
      <c r="H1719">
        <v>0</v>
      </c>
      <c r="I1719" s="3">
        <v>14114.452917121234</v>
      </c>
      <c r="J1719" s="3">
        <v>14114.452917121234</v>
      </c>
      <c r="K1719" s="2">
        <v>1.91398632658649E-2</v>
      </c>
      <c r="L1719" s="6">
        <v>1.91398632658649E-2</v>
      </c>
      <c r="M1719" t="s">
        <v>40</v>
      </c>
      <c r="N1719">
        <f>SUMIFS(Actuals!$F:$F,Actuals!$A:$A,$A1719,Actuals!$D:$D,$D1719,Actuals!$B:$B,EDATE($B1719,-12))</f>
        <v>701220</v>
      </c>
      <c r="O1719">
        <f>AVERAGE(SUMIFS(Actuals!$F:$F,Actuals!$A:$A,$A1719,Actuals!$D:$D,$D1719,Actuals!$B:$B,EOMONTH(DATE(2025,$C1719-1,1),0))/SUMIFS(Actuals!$F:$F,Actuals!$A:$A,$A1719,Actuals!$D:$D,$D1719,Actuals!$B:$B,EOMONTH(DATE(2024,$C1719-1,1),0)),
 SUMIFS(Actuals!$F:$F,Actuals!$A:$A,$A1719,Actuals!$D:$D,$D1719,Actuals!$B:$B,EOMONTH(DATE(2025,$C1719-2,1),0))/SUMIFS(Actuals!$F:$F,Actuals!$A:$A,$A1719,Actuals!$D:$D,$D1719,Actuals!$B:$B,EOMONTH(DATE(2024,$C1719-2,1),0)),
 SUMIFS(Actuals!$F:$F,Actuals!$A:$A,$A1719,Actuals!$D:$D,$D1719,Actuals!$B:$B,EOMONTH(DATE(2025,$C1719-3,1),0))/SUMIFS(Actuals!$F:$F,Actuals!$A:$A,$A1719,Actuals!$D:$D,$D1719,Actuals!$B:$B,EOMONTH(DATE(2024,$C1719-3,1),0))
)</f>
        <v>1.0848876493678397</v>
      </c>
      <c r="P1719" s="29">
        <f t="shared" si="156"/>
        <v>760744.91748971655</v>
      </c>
      <c r="Q1719" s="2">
        <f t="shared" si="157"/>
        <v>3.1605956423041343E-2</v>
      </c>
      <c r="R1719" s="29" t="str">
        <f t="shared" si="158"/>
        <v>1 train date (May-Aug)</v>
      </c>
      <c r="S1719" s="29">
        <f t="shared" si="159"/>
        <v>1.0247686841986505</v>
      </c>
      <c r="T1719" s="29">
        <f t="shared" si="160"/>
        <v>770166.90589780454</v>
      </c>
      <c r="U1719" s="2">
        <f t="shared" si="161"/>
        <v>4.4382616693353041E-2</v>
      </c>
    </row>
    <row r="1720" spans="1:21">
      <c r="A1720">
        <v>9700</v>
      </c>
      <c r="B1720" s="1">
        <v>45930</v>
      </c>
      <c r="C1720">
        <v>5</v>
      </c>
      <c r="D1720">
        <v>9</v>
      </c>
      <c r="E1720" t="s">
        <v>7</v>
      </c>
      <c r="F1720" s="3">
        <v>702039.87463717803</v>
      </c>
      <c r="G1720" s="3">
        <v>690400</v>
      </c>
      <c r="H1720">
        <v>4</v>
      </c>
      <c r="I1720" s="3">
        <v>11639.874637178029</v>
      </c>
      <c r="J1720" s="3">
        <v>11639.874637178029</v>
      </c>
      <c r="K1720" s="2">
        <v>1.6859609845275202E-2</v>
      </c>
      <c r="L1720" s="6">
        <v>1.6859609845275202E-2</v>
      </c>
      <c r="M1720" t="s">
        <v>40</v>
      </c>
      <c r="N1720">
        <f>SUMIFS(Actuals!$F:$F,Actuals!$A:$A,$A1720,Actuals!$D:$D,$D1720,Actuals!$B:$B,EDATE($B1720,-12))</f>
        <v>647960</v>
      </c>
      <c r="O1720">
        <f>AVERAGE(SUMIFS(Actuals!$F:$F,Actuals!$A:$A,$A1720,Actuals!$D:$D,$D1720,Actuals!$B:$B,EOMONTH(DATE(2025,$C1720-1,1),0))/SUMIFS(Actuals!$F:$F,Actuals!$A:$A,$A1720,Actuals!$D:$D,$D1720,Actuals!$B:$B,EOMONTH(DATE(2024,$C1720-1,1),0)),
 SUMIFS(Actuals!$F:$F,Actuals!$A:$A,$A1720,Actuals!$D:$D,$D1720,Actuals!$B:$B,EOMONTH(DATE(2025,$C1720-2,1),0))/SUMIFS(Actuals!$F:$F,Actuals!$A:$A,$A1720,Actuals!$D:$D,$D1720,Actuals!$B:$B,EOMONTH(DATE(2024,$C1720-2,1),0)),
 SUMIFS(Actuals!$F:$F,Actuals!$A:$A,$A1720,Actuals!$D:$D,$D1720,Actuals!$B:$B,EOMONTH(DATE(2025,$C1720-3,1),0))/SUMIFS(Actuals!$F:$F,Actuals!$A:$A,$A1720,Actuals!$D:$D,$D1720,Actuals!$B:$B,EOMONTH(DATE(2024,$C1720-3,1),0))
)</f>
        <v>1.1156120802414153</v>
      </c>
      <c r="P1720" s="29">
        <f t="shared" si="156"/>
        <v>722872.00351322745</v>
      </c>
      <c r="Q1720" s="2">
        <f t="shared" si="157"/>
        <v>4.7033608796679387E-2</v>
      </c>
      <c r="R1720" s="29" t="str">
        <f t="shared" si="158"/>
        <v>1 train date (May-Aug)</v>
      </c>
      <c r="S1720" s="29">
        <f t="shared" si="159"/>
        <v>1.0247686841986505</v>
      </c>
      <c r="T1720" s="29">
        <f t="shared" si="160"/>
        <v>719428.47858692647</v>
      </c>
      <c r="U1720" s="2">
        <f t="shared" si="161"/>
        <v>4.2045884395895822E-2</v>
      </c>
    </row>
    <row r="1721" spans="1:21">
      <c r="A1721">
        <v>9700</v>
      </c>
      <c r="B1721" s="1">
        <v>45930</v>
      </c>
      <c r="C1721">
        <v>6</v>
      </c>
      <c r="D1721">
        <v>9</v>
      </c>
      <c r="E1721" t="s">
        <v>7</v>
      </c>
      <c r="F1721" s="3">
        <v>717592.22715577064</v>
      </c>
      <c r="G1721" s="3">
        <v>690400</v>
      </c>
      <c r="H1721">
        <v>3</v>
      </c>
      <c r="I1721" s="3">
        <v>27192.227155770641</v>
      </c>
      <c r="J1721" s="3">
        <v>27192.227155770641</v>
      </c>
      <c r="K1721" s="2">
        <v>3.9386192288196203E-2</v>
      </c>
      <c r="L1721" s="6">
        <v>3.9386192288196203E-2</v>
      </c>
      <c r="M1721" t="s">
        <v>40</v>
      </c>
      <c r="N1721">
        <f>SUMIFS(Actuals!$F:$F,Actuals!$A:$A,$A1721,Actuals!$D:$D,$D1721,Actuals!$B:$B,EDATE($B1721,-12))</f>
        <v>647960</v>
      </c>
      <c r="O1721">
        <f>AVERAGE(SUMIFS(Actuals!$F:$F,Actuals!$A:$A,$A1721,Actuals!$D:$D,$D1721,Actuals!$B:$B,EOMONTH(DATE(2025,$C1721-1,1),0))/SUMIFS(Actuals!$F:$F,Actuals!$A:$A,$A1721,Actuals!$D:$D,$D1721,Actuals!$B:$B,EOMONTH(DATE(2024,$C1721-1,1),0)),
 SUMIFS(Actuals!$F:$F,Actuals!$A:$A,$A1721,Actuals!$D:$D,$D1721,Actuals!$B:$B,EOMONTH(DATE(2025,$C1721-2,1),0))/SUMIFS(Actuals!$F:$F,Actuals!$A:$A,$A1721,Actuals!$D:$D,$D1721,Actuals!$B:$B,EOMONTH(DATE(2024,$C1721-2,1),0)),
 SUMIFS(Actuals!$F:$F,Actuals!$A:$A,$A1721,Actuals!$D:$D,$D1721,Actuals!$B:$B,EOMONTH(DATE(2025,$C1721-3,1),0))/SUMIFS(Actuals!$F:$F,Actuals!$A:$A,$A1721,Actuals!$D:$D,$D1721,Actuals!$B:$B,EOMONTH(DATE(2024,$C1721-3,1),0))
)</f>
        <v>1.0914716604628631</v>
      </c>
      <c r="P1721" s="29">
        <f t="shared" si="156"/>
        <v>707229.97711351677</v>
      </c>
      <c r="Q1721" s="2">
        <f t="shared" si="157"/>
        <v>2.4377139503935063E-2</v>
      </c>
      <c r="R1721" s="29" t="str">
        <f t="shared" si="158"/>
        <v>1 train date (May-Aug)</v>
      </c>
      <c r="S1721" s="29">
        <f t="shared" si="159"/>
        <v>1.0247686841986505</v>
      </c>
      <c r="T1721" s="29">
        <f t="shared" si="160"/>
        <v>735366.04241359816</v>
      </c>
      <c r="U1721" s="2">
        <f t="shared" si="161"/>
        <v>6.5130420645420281E-2</v>
      </c>
    </row>
    <row r="1722" spans="1:21">
      <c r="A1722">
        <v>9700</v>
      </c>
      <c r="B1722" s="1">
        <v>45930</v>
      </c>
      <c r="C1722">
        <v>7</v>
      </c>
      <c r="D1722">
        <v>9</v>
      </c>
      <c r="E1722" t="s">
        <v>7</v>
      </c>
      <c r="F1722" s="3">
        <v>707458.13672533969</v>
      </c>
      <c r="G1722" s="3">
        <v>690400</v>
      </c>
      <c r="H1722">
        <v>2</v>
      </c>
      <c r="I1722" s="3">
        <v>17058.136725339689</v>
      </c>
      <c r="J1722" s="3">
        <v>17058.136725339689</v>
      </c>
      <c r="K1722" s="2">
        <v>2.4707614028591701E-2</v>
      </c>
      <c r="L1722" s="6">
        <v>2.4707614028591701E-2</v>
      </c>
      <c r="M1722" t="s">
        <v>40</v>
      </c>
      <c r="N1722">
        <f>SUMIFS(Actuals!$F:$F,Actuals!$A:$A,$A1722,Actuals!$D:$D,$D1722,Actuals!$B:$B,EDATE($B1722,-12))</f>
        <v>647960</v>
      </c>
      <c r="O1722">
        <f>AVERAGE(SUMIFS(Actuals!$F:$F,Actuals!$A:$A,$A1722,Actuals!$D:$D,$D1722,Actuals!$B:$B,EOMONTH(DATE(2025,$C1722-1,1),0))/SUMIFS(Actuals!$F:$F,Actuals!$A:$A,$A1722,Actuals!$D:$D,$D1722,Actuals!$B:$B,EOMONTH(DATE(2024,$C1722-1,1),0)),
 SUMIFS(Actuals!$F:$F,Actuals!$A:$A,$A1722,Actuals!$D:$D,$D1722,Actuals!$B:$B,EOMONTH(DATE(2025,$C1722-2,1),0))/SUMIFS(Actuals!$F:$F,Actuals!$A:$A,$A1722,Actuals!$D:$D,$D1722,Actuals!$B:$B,EOMONTH(DATE(2024,$C1722-2,1),0)),
 SUMIFS(Actuals!$F:$F,Actuals!$A:$A,$A1722,Actuals!$D:$D,$D1722,Actuals!$B:$B,EOMONTH(DATE(2025,$C1722-3,1),0))/SUMIFS(Actuals!$F:$F,Actuals!$A:$A,$A1722,Actuals!$D:$D,$D1722,Actuals!$B:$B,EOMONTH(DATE(2024,$C1722-3,1),0))
)</f>
        <v>1.0772888276663364</v>
      </c>
      <c r="P1722" s="29">
        <f t="shared" si="156"/>
        <v>698040.06877467933</v>
      </c>
      <c r="Q1722" s="2">
        <f t="shared" si="157"/>
        <v>1.1066148283139232E-2</v>
      </c>
      <c r="R1722" s="29" t="str">
        <f t="shared" si="158"/>
        <v>1 train date (May-Aug)</v>
      </c>
      <c r="S1722" s="29">
        <f t="shared" si="159"/>
        <v>1.0247686841986505</v>
      </c>
      <c r="T1722" s="29">
        <f t="shared" si="160"/>
        <v>724980.94389765535</v>
      </c>
      <c r="U1722" s="2">
        <f t="shared" si="161"/>
        <v>5.0088273316418526E-2</v>
      </c>
    </row>
    <row r="1723" spans="1:21">
      <c r="A1723">
        <v>9700</v>
      </c>
      <c r="B1723" s="1">
        <v>45930</v>
      </c>
      <c r="C1723">
        <v>8</v>
      </c>
      <c r="D1723">
        <v>9</v>
      </c>
      <c r="E1723" t="s">
        <v>7</v>
      </c>
      <c r="F1723" s="3">
        <v>757167.01079152757</v>
      </c>
      <c r="G1723" s="3">
        <v>690400</v>
      </c>
      <c r="H1723">
        <v>1</v>
      </c>
      <c r="I1723" s="3">
        <v>66767.010791527573</v>
      </c>
      <c r="J1723" s="3">
        <v>66767.010791527573</v>
      </c>
      <c r="K1723" s="2">
        <v>9.6707721308701602E-2</v>
      </c>
      <c r="L1723" s="6">
        <v>9.6707721308701602E-2</v>
      </c>
      <c r="M1723" t="s">
        <v>40</v>
      </c>
      <c r="N1723">
        <f>SUMIFS(Actuals!$F:$F,Actuals!$A:$A,$A1723,Actuals!$D:$D,$D1723,Actuals!$B:$B,EDATE($B1723,-12))</f>
        <v>647960</v>
      </c>
      <c r="O1723">
        <f>AVERAGE(SUMIFS(Actuals!$F:$F,Actuals!$A:$A,$A1723,Actuals!$D:$D,$D1723,Actuals!$B:$B,EOMONTH(DATE(2025,$C1723-1,1),0))/SUMIFS(Actuals!$F:$F,Actuals!$A:$A,$A1723,Actuals!$D:$D,$D1723,Actuals!$B:$B,EOMONTH(DATE(2024,$C1723-1,1),0)),
 SUMIFS(Actuals!$F:$F,Actuals!$A:$A,$A1723,Actuals!$D:$D,$D1723,Actuals!$B:$B,EOMONTH(DATE(2025,$C1723-2,1),0))/SUMIFS(Actuals!$F:$F,Actuals!$A:$A,$A1723,Actuals!$D:$D,$D1723,Actuals!$B:$B,EOMONTH(DATE(2024,$C1723-2,1),0)),
 SUMIFS(Actuals!$F:$F,Actuals!$A:$A,$A1723,Actuals!$D:$D,$D1723,Actuals!$B:$B,EOMONTH(DATE(2025,$C1723-3,1),0))/SUMIFS(Actuals!$F:$F,Actuals!$A:$A,$A1723,Actuals!$D:$D,$D1723,Actuals!$B:$B,EOMONTH(DATE(2024,$C1723-3,1),0))
)</f>
        <v>1.0848876493678397</v>
      </c>
      <c r="P1723" s="29">
        <f t="shared" si="156"/>
        <v>702963.80128438538</v>
      </c>
      <c r="Q1723" s="2">
        <f t="shared" si="157"/>
        <v>1.8197858175529227E-2</v>
      </c>
      <c r="R1723" s="29" t="str">
        <f t="shared" si="158"/>
        <v>1 train date (May-Aug)</v>
      </c>
      <c r="S1723" s="29">
        <f t="shared" si="159"/>
        <v>1.0247686841986505</v>
      </c>
      <c r="T1723" s="29">
        <f t="shared" si="160"/>
        <v>775921.04136745911</v>
      </c>
      <c r="U1723" s="2">
        <f t="shared" si="161"/>
        <v>0.12387172851601841</v>
      </c>
    </row>
    <row r="1724" spans="1:21">
      <c r="A1724">
        <v>9700</v>
      </c>
      <c r="B1724" s="1">
        <v>45930</v>
      </c>
      <c r="C1724">
        <v>9</v>
      </c>
      <c r="D1724">
        <v>9</v>
      </c>
      <c r="E1724" t="s">
        <v>7</v>
      </c>
      <c r="F1724" s="3">
        <v>755121.59023371106</v>
      </c>
      <c r="G1724" s="3">
        <v>690400</v>
      </c>
      <c r="H1724">
        <v>0</v>
      </c>
      <c r="I1724" s="3">
        <v>64721.59023371106</v>
      </c>
      <c r="J1724" s="3">
        <v>64721.59023371106</v>
      </c>
      <c r="K1724" s="2">
        <v>9.3745061172814406E-2</v>
      </c>
      <c r="L1724" s="6">
        <v>9.3745061172814406E-2</v>
      </c>
      <c r="M1724" t="s">
        <v>40</v>
      </c>
      <c r="N1724">
        <f>SUMIFS(Actuals!$F:$F,Actuals!$A:$A,$A1724,Actuals!$D:$D,$D1724,Actuals!$B:$B,EDATE($B1724,-12))</f>
        <v>647960</v>
      </c>
      <c r="O1724">
        <f>AVERAGE(SUMIFS(Actuals!$F:$F,Actuals!$A:$A,$A1724,Actuals!$D:$D,$D1724,Actuals!$B:$B,EOMONTH(DATE(2025,$C1724-1,1),0))/SUMIFS(Actuals!$F:$F,Actuals!$A:$A,$A1724,Actuals!$D:$D,$D1724,Actuals!$B:$B,EOMONTH(DATE(2024,$C1724-1,1),0)),
 SUMIFS(Actuals!$F:$F,Actuals!$A:$A,$A1724,Actuals!$D:$D,$D1724,Actuals!$B:$B,EOMONTH(DATE(2025,$C1724-2,1),0))/SUMIFS(Actuals!$F:$F,Actuals!$A:$A,$A1724,Actuals!$D:$D,$D1724,Actuals!$B:$B,EOMONTH(DATE(2024,$C1724-2,1),0)),
 SUMIFS(Actuals!$F:$F,Actuals!$A:$A,$A1724,Actuals!$D:$D,$D1724,Actuals!$B:$B,EOMONTH(DATE(2025,$C1724-3,1),0))/SUMIFS(Actuals!$F:$F,Actuals!$A:$A,$A1724,Actuals!$D:$D,$D1724,Actuals!$B:$B,EOMONTH(DATE(2024,$C1724-3,1),0))
)</f>
        <v>1.098726757296532</v>
      </c>
      <c r="P1724" s="29">
        <f t="shared" si="156"/>
        <v>711930.98965786083</v>
      </c>
      <c r="Q1724" s="2">
        <f t="shared" si="157"/>
        <v>3.1186253849740487E-2</v>
      </c>
      <c r="R1724" s="29" t="str">
        <f t="shared" si="158"/>
        <v>2 Test data (Sep-Nov)</v>
      </c>
      <c r="S1724" s="29">
        <f t="shared" si="159"/>
        <v>1.0247686841986505</v>
      </c>
      <c r="T1724" s="29">
        <f t="shared" si="160"/>
        <v>773824.95843379269</v>
      </c>
      <c r="U1724" s="2">
        <f t="shared" si="161"/>
        <v>0.12083568718683763</v>
      </c>
    </row>
    <row r="1725" spans="1:21">
      <c r="A1725">
        <v>9700</v>
      </c>
      <c r="B1725" s="1">
        <v>45961</v>
      </c>
      <c r="C1725">
        <v>5</v>
      </c>
      <c r="D1725">
        <v>9</v>
      </c>
      <c r="E1725" t="s">
        <v>7</v>
      </c>
      <c r="F1725" s="3">
        <v>695019.47589080618</v>
      </c>
      <c r="G1725" s="3">
        <v>783430</v>
      </c>
      <c r="H1725">
        <v>5</v>
      </c>
      <c r="I1725" s="3">
        <v>-88410.524109193822</v>
      </c>
      <c r="J1725" s="3">
        <v>88410.524109193822</v>
      </c>
      <c r="K1725" s="2">
        <v>0.11285057262192399</v>
      </c>
      <c r="L1725" s="6">
        <v>-0.11285057262192399</v>
      </c>
      <c r="M1725" t="s">
        <v>40</v>
      </c>
      <c r="N1725">
        <f>SUMIFS(Actuals!$F:$F,Actuals!$A:$A,$A1725,Actuals!$D:$D,$D1725,Actuals!$B:$B,EDATE($B1725,-12))</f>
        <v>687500</v>
      </c>
      <c r="O1725">
        <f>AVERAGE(SUMIFS(Actuals!$F:$F,Actuals!$A:$A,$A1725,Actuals!$D:$D,$D1725,Actuals!$B:$B,EOMONTH(DATE(2025,$C1725-1,1),0))/SUMIFS(Actuals!$F:$F,Actuals!$A:$A,$A1725,Actuals!$D:$D,$D1725,Actuals!$B:$B,EOMONTH(DATE(2024,$C1725-1,1),0)),
 SUMIFS(Actuals!$F:$F,Actuals!$A:$A,$A1725,Actuals!$D:$D,$D1725,Actuals!$B:$B,EOMONTH(DATE(2025,$C1725-2,1),0))/SUMIFS(Actuals!$F:$F,Actuals!$A:$A,$A1725,Actuals!$D:$D,$D1725,Actuals!$B:$B,EOMONTH(DATE(2024,$C1725-2,1),0)),
 SUMIFS(Actuals!$F:$F,Actuals!$A:$A,$A1725,Actuals!$D:$D,$D1725,Actuals!$B:$B,EOMONTH(DATE(2025,$C1725-3,1),0))/SUMIFS(Actuals!$F:$F,Actuals!$A:$A,$A1725,Actuals!$D:$D,$D1725,Actuals!$B:$B,EOMONTH(DATE(2024,$C1725-3,1),0))
)</f>
        <v>1.1156120802414153</v>
      </c>
      <c r="P1725" s="29">
        <f t="shared" si="156"/>
        <v>766983.30516597303</v>
      </c>
      <c r="Q1725" s="2">
        <f t="shared" si="157"/>
        <v>2.0993189990205857E-2</v>
      </c>
      <c r="R1725" s="29" t="str">
        <f t="shared" si="158"/>
        <v>1 train date (May-Aug)</v>
      </c>
      <c r="S1725" s="29">
        <f t="shared" si="159"/>
        <v>1.0247686841986505</v>
      </c>
      <c r="T1725" s="29">
        <f t="shared" si="160"/>
        <v>712234.19380105718</v>
      </c>
      <c r="U1725" s="2">
        <f t="shared" si="161"/>
        <v>9.0877048618182632E-2</v>
      </c>
    </row>
    <row r="1726" spans="1:21">
      <c r="A1726">
        <v>9700</v>
      </c>
      <c r="B1726" s="1">
        <v>45961</v>
      </c>
      <c r="C1726">
        <v>6</v>
      </c>
      <c r="D1726">
        <v>9</v>
      </c>
      <c r="E1726" t="s">
        <v>7</v>
      </c>
      <c r="F1726" s="3">
        <v>710416.30488421302</v>
      </c>
      <c r="G1726" s="3">
        <v>783430</v>
      </c>
      <c r="H1726">
        <v>4</v>
      </c>
      <c r="I1726" s="3">
        <v>-73013.695115786977</v>
      </c>
      <c r="J1726" s="3">
        <v>73013.695115786977</v>
      </c>
      <c r="K1726" s="2">
        <v>9.3197471523667696E-2</v>
      </c>
      <c r="L1726" s="6">
        <v>-9.3197471523667696E-2</v>
      </c>
      <c r="M1726" t="s">
        <v>40</v>
      </c>
      <c r="N1726">
        <f>SUMIFS(Actuals!$F:$F,Actuals!$A:$A,$A1726,Actuals!$D:$D,$D1726,Actuals!$B:$B,EDATE($B1726,-12))</f>
        <v>687500</v>
      </c>
      <c r="O1726">
        <f>AVERAGE(SUMIFS(Actuals!$F:$F,Actuals!$A:$A,$A1726,Actuals!$D:$D,$D1726,Actuals!$B:$B,EOMONTH(DATE(2025,$C1726-1,1),0))/SUMIFS(Actuals!$F:$F,Actuals!$A:$A,$A1726,Actuals!$D:$D,$D1726,Actuals!$B:$B,EOMONTH(DATE(2024,$C1726-1,1),0)),
 SUMIFS(Actuals!$F:$F,Actuals!$A:$A,$A1726,Actuals!$D:$D,$D1726,Actuals!$B:$B,EOMONTH(DATE(2025,$C1726-2,1),0))/SUMIFS(Actuals!$F:$F,Actuals!$A:$A,$A1726,Actuals!$D:$D,$D1726,Actuals!$B:$B,EOMONTH(DATE(2024,$C1726-2,1),0)),
 SUMIFS(Actuals!$F:$F,Actuals!$A:$A,$A1726,Actuals!$D:$D,$D1726,Actuals!$B:$B,EOMONTH(DATE(2025,$C1726-3,1),0))/SUMIFS(Actuals!$F:$F,Actuals!$A:$A,$A1726,Actuals!$D:$D,$D1726,Actuals!$B:$B,EOMONTH(DATE(2024,$C1726-3,1),0))
)</f>
        <v>1.0914716604628631</v>
      </c>
      <c r="P1726" s="29">
        <f t="shared" si="156"/>
        <v>750386.76656821836</v>
      </c>
      <c r="Q1726" s="2">
        <f t="shared" si="157"/>
        <v>4.2177646288477137E-2</v>
      </c>
      <c r="R1726" s="29" t="str">
        <f t="shared" si="158"/>
        <v>1 train date (May-Aug)</v>
      </c>
      <c r="S1726" s="29">
        <f t="shared" si="159"/>
        <v>1.0247686841986505</v>
      </c>
      <c r="T1726" s="29">
        <f t="shared" si="160"/>
        <v>728012.3819894623</v>
      </c>
      <c r="U1726" s="2">
        <f t="shared" si="161"/>
        <v>7.0737166065299645E-2</v>
      </c>
    </row>
    <row r="1727" spans="1:21">
      <c r="A1727">
        <v>9700</v>
      </c>
      <c r="B1727" s="1">
        <v>45961</v>
      </c>
      <c r="C1727">
        <v>7</v>
      </c>
      <c r="D1727">
        <v>9</v>
      </c>
      <c r="E1727" t="s">
        <v>7</v>
      </c>
      <c r="F1727" s="3">
        <v>708165.59486206505</v>
      </c>
      <c r="G1727" s="3">
        <v>783430</v>
      </c>
      <c r="H1727">
        <v>3</v>
      </c>
      <c r="I1727" s="3">
        <v>-75264.405137934955</v>
      </c>
      <c r="J1727" s="3">
        <v>75264.405137934955</v>
      </c>
      <c r="K1727" s="2">
        <v>9.60703638333162E-2</v>
      </c>
      <c r="L1727" s="6">
        <v>-9.60703638333162E-2</v>
      </c>
      <c r="M1727" t="s">
        <v>40</v>
      </c>
      <c r="N1727">
        <f>SUMIFS(Actuals!$F:$F,Actuals!$A:$A,$A1727,Actuals!$D:$D,$D1727,Actuals!$B:$B,EDATE($B1727,-12))</f>
        <v>687500</v>
      </c>
      <c r="O1727">
        <f>AVERAGE(SUMIFS(Actuals!$F:$F,Actuals!$A:$A,$A1727,Actuals!$D:$D,$D1727,Actuals!$B:$B,EOMONTH(DATE(2025,$C1727-1,1),0))/SUMIFS(Actuals!$F:$F,Actuals!$A:$A,$A1727,Actuals!$D:$D,$D1727,Actuals!$B:$B,EOMONTH(DATE(2024,$C1727-1,1),0)),
 SUMIFS(Actuals!$F:$F,Actuals!$A:$A,$A1727,Actuals!$D:$D,$D1727,Actuals!$B:$B,EOMONTH(DATE(2025,$C1727-2,1),0))/SUMIFS(Actuals!$F:$F,Actuals!$A:$A,$A1727,Actuals!$D:$D,$D1727,Actuals!$B:$B,EOMONTH(DATE(2024,$C1727-2,1),0)),
 SUMIFS(Actuals!$F:$F,Actuals!$A:$A,$A1727,Actuals!$D:$D,$D1727,Actuals!$B:$B,EOMONTH(DATE(2025,$C1727-3,1),0))/SUMIFS(Actuals!$F:$F,Actuals!$A:$A,$A1727,Actuals!$D:$D,$D1727,Actuals!$B:$B,EOMONTH(DATE(2024,$C1727-3,1),0))
)</f>
        <v>1.0772888276663364</v>
      </c>
      <c r="P1727" s="29">
        <f t="shared" si="156"/>
        <v>740636.06902060623</v>
      </c>
      <c r="Q1727" s="2">
        <f t="shared" si="157"/>
        <v>5.4623809375941398E-2</v>
      </c>
      <c r="R1727" s="29" t="str">
        <f t="shared" si="158"/>
        <v>1 train date (May-Aug)</v>
      </c>
      <c r="S1727" s="29">
        <f t="shared" si="159"/>
        <v>1.0247686841986505</v>
      </c>
      <c r="T1727" s="29">
        <f t="shared" si="160"/>
        <v>725705.92484155297</v>
      </c>
      <c r="U1727" s="2">
        <f t="shared" si="161"/>
        <v>7.3681216137302663E-2</v>
      </c>
    </row>
    <row r="1728" spans="1:21">
      <c r="A1728">
        <v>9700</v>
      </c>
      <c r="B1728" s="1">
        <v>45961</v>
      </c>
      <c r="C1728">
        <v>8</v>
      </c>
      <c r="D1728">
        <v>9</v>
      </c>
      <c r="E1728" t="s">
        <v>7</v>
      </c>
      <c r="F1728" s="3">
        <v>763156.40585756116</v>
      </c>
      <c r="G1728" s="3">
        <v>783430</v>
      </c>
      <c r="H1728">
        <v>2</v>
      </c>
      <c r="I1728" s="3">
        <v>-20273.594142438844</v>
      </c>
      <c r="J1728" s="3">
        <v>20273.594142438844</v>
      </c>
      <c r="K1728" s="2">
        <v>2.5877990557470198E-2</v>
      </c>
      <c r="L1728" s="6">
        <v>-2.5877990557470198E-2</v>
      </c>
      <c r="M1728" t="s">
        <v>40</v>
      </c>
      <c r="N1728">
        <f>SUMIFS(Actuals!$F:$F,Actuals!$A:$A,$A1728,Actuals!$D:$D,$D1728,Actuals!$B:$B,EDATE($B1728,-12))</f>
        <v>687500</v>
      </c>
      <c r="O1728">
        <f>AVERAGE(SUMIFS(Actuals!$F:$F,Actuals!$A:$A,$A1728,Actuals!$D:$D,$D1728,Actuals!$B:$B,EOMONTH(DATE(2025,$C1728-1,1),0))/SUMIFS(Actuals!$F:$F,Actuals!$A:$A,$A1728,Actuals!$D:$D,$D1728,Actuals!$B:$B,EOMONTH(DATE(2024,$C1728-1,1),0)),
 SUMIFS(Actuals!$F:$F,Actuals!$A:$A,$A1728,Actuals!$D:$D,$D1728,Actuals!$B:$B,EOMONTH(DATE(2025,$C1728-2,1),0))/SUMIFS(Actuals!$F:$F,Actuals!$A:$A,$A1728,Actuals!$D:$D,$D1728,Actuals!$B:$B,EOMONTH(DATE(2024,$C1728-2,1),0)),
 SUMIFS(Actuals!$F:$F,Actuals!$A:$A,$A1728,Actuals!$D:$D,$D1728,Actuals!$B:$B,EOMONTH(DATE(2025,$C1728-3,1),0))/SUMIFS(Actuals!$F:$F,Actuals!$A:$A,$A1728,Actuals!$D:$D,$D1728,Actuals!$B:$B,EOMONTH(DATE(2024,$C1728-3,1),0))
)</f>
        <v>1.0848876493678397</v>
      </c>
      <c r="P1728" s="29">
        <f t="shared" si="156"/>
        <v>745860.25894038973</v>
      </c>
      <c r="Q1728" s="2">
        <f t="shared" si="157"/>
        <v>4.7955453658412715E-2</v>
      </c>
      <c r="R1728" s="29" t="str">
        <f t="shared" si="158"/>
        <v>1 train date (May-Aug)</v>
      </c>
      <c r="S1728" s="29">
        <f t="shared" si="159"/>
        <v>1.0247686841986505</v>
      </c>
      <c r="T1728" s="29">
        <f t="shared" si="160"/>
        <v>782058.78586842422</v>
      </c>
      <c r="U1728" s="2">
        <f t="shared" si="161"/>
        <v>1.7502701346333129E-3</v>
      </c>
    </row>
    <row r="1729" spans="1:21">
      <c r="A1729">
        <v>9700</v>
      </c>
      <c r="B1729" s="1">
        <v>45961</v>
      </c>
      <c r="C1729">
        <v>9</v>
      </c>
      <c r="D1729">
        <v>9</v>
      </c>
      <c r="E1729" t="s">
        <v>7</v>
      </c>
      <c r="F1729" s="3">
        <v>761065.12581654964</v>
      </c>
      <c r="G1729" s="3">
        <v>783430</v>
      </c>
      <c r="H1729">
        <v>1</v>
      </c>
      <c r="I1729" s="3">
        <v>-22364.87418345036</v>
      </c>
      <c r="J1729" s="3">
        <v>22364.87418345036</v>
      </c>
      <c r="K1729" s="2">
        <v>2.85473803447026E-2</v>
      </c>
      <c r="L1729" s="6">
        <v>-2.85473803447026E-2</v>
      </c>
      <c r="M1729" t="s">
        <v>40</v>
      </c>
      <c r="N1729">
        <f>SUMIFS(Actuals!$F:$F,Actuals!$A:$A,$A1729,Actuals!$D:$D,$D1729,Actuals!$B:$B,EDATE($B1729,-12))</f>
        <v>687500</v>
      </c>
      <c r="O1729">
        <f>AVERAGE(SUMIFS(Actuals!$F:$F,Actuals!$A:$A,$A1729,Actuals!$D:$D,$D1729,Actuals!$B:$B,EOMONTH(DATE(2025,$C1729-1,1),0))/SUMIFS(Actuals!$F:$F,Actuals!$A:$A,$A1729,Actuals!$D:$D,$D1729,Actuals!$B:$B,EOMONTH(DATE(2024,$C1729-1,1),0)),
 SUMIFS(Actuals!$F:$F,Actuals!$A:$A,$A1729,Actuals!$D:$D,$D1729,Actuals!$B:$B,EOMONTH(DATE(2025,$C1729-2,1),0))/SUMIFS(Actuals!$F:$F,Actuals!$A:$A,$A1729,Actuals!$D:$D,$D1729,Actuals!$B:$B,EOMONTH(DATE(2024,$C1729-2,1),0)),
 SUMIFS(Actuals!$F:$F,Actuals!$A:$A,$A1729,Actuals!$D:$D,$D1729,Actuals!$B:$B,EOMONTH(DATE(2025,$C1729-3,1),0))/SUMIFS(Actuals!$F:$F,Actuals!$A:$A,$A1729,Actuals!$D:$D,$D1729,Actuals!$B:$B,EOMONTH(DATE(2024,$C1729-3,1),0))
)</f>
        <v>1.098726757296532</v>
      </c>
      <c r="P1729" s="29">
        <f t="shared" si="156"/>
        <v>755374.64564136579</v>
      </c>
      <c r="Q1729" s="2">
        <f t="shared" si="157"/>
        <v>3.5810926768995589E-2</v>
      </c>
      <c r="R1729" s="29" t="str">
        <f t="shared" si="158"/>
        <v>2 Test data (Sep-Nov)</v>
      </c>
      <c r="S1729" s="29">
        <f t="shared" si="159"/>
        <v>1.0247686841986505</v>
      </c>
      <c r="T1729" s="29">
        <f t="shared" si="160"/>
        <v>779915.70757250604</v>
      </c>
      <c r="U1729" s="2">
        <f t="shared" si="161"/>
        <v>4.4857771945087093E-3</v>
      </c>
    </row>
    <row r="1730" spans="1:21">
      <c r="A1730">
        <v>9700</v>
      </c>
      <c r="B1730" s="1">
        <v>45961</v>
      </c>
      <c r="C1730">
        <v>10</v>
      </c>
      <c r="D1730">
        <v>9</v>
      </c>
      <c r="E1730" t="s">
        <v>7</v>
      </c>
      <c r="F1730" s="3">
        <v>766774.16881506518</v>
      </c>
      <c r="G1730" s="3">
        <v>783430</v>
      </c>
      <c r="H1730">
        <v>0</v>
      </c>
      <c r="I1730" s="3">
        <v>-16655.831184934825</v>
      </c>
      <c r="J1730" s="3">
        <v>16655.831184934825</v>
      </c>
      <c r="K1730" s="2">
        <v>2.1260139623112202E-2</v>
      </c>
      <c r="L1730" s="6">
        <v>-2.1260139623112202E-2</v>
      </c>
      <c r="M1730" t="s">
        <v>40</v>
      </c>
      <c r="N1730">
        <f>SUMIFS(Actuals!$F:$F,Actuals!$A:$A,$A1730,Actuals!$D:$D,$D1730,Actuals!$B:$B,EDATE($B1730,-12))</f>
        <v>687500</v>
      </c>
      <c r="O1730">
        <f>AVERAGE(SUMIFS(Actuals!$F:$F,Actuals!$A:$A,$A1730,Actuals!$D:$D,$D1730,Actuals!$B:$B,EOMONTH(DATE(2025,$C1730-1,1),0))/SUMIFS(Actuals!$F:$F,Actuals!$A:$A,$A1730,Actuals!$D:$D,$D1730,Actuals!$B:$B,EOMONTH(DATE(2024,$C1730-1,1),0)),
 SUMIFS(Actuals!$F:$F,Actuals!$A:$A,$A1730,Actuals!$D:$D,$D1730,Actuals!$B:$B,EOMONTH(DATE(2025,$C1730-2,1),0))/SUMIFS(Actuals!$F:$F,Actuals!$A:$A,$A1730,Actuals!$D:$D,$D1730,Actuals!$B:$B,EOMONTH(DATE(2024,$C1730-2,1),0)),
 SUMIFS(Actuals!$F:$F,Actuals!$A:$A,$A1730,Actuals!$D:$D,$D1730,Actuals!$B:$B,EOMONTH(DATE(2025,$C1730-3,1),0))/SUMIFS(Actuals!$F:$F,Actuals!$A:$A,$A1730,Actuals!$D:$D,$D1730,Actuals!$B:$B,EOMONTH(DATE(2024,$C1730-3,1),0))
)</f>
        <v>1.1128361174766572</v>
      </c>
      <c r="P1730" s="29">
        <f t="shared" ref="P1730:P1793" si="162">N1730*O1730</f>
        <v>765074.83076520183</v>
      </c>
      <c r="Q1730" s="2">
        <f t="shared" ref="Q1730:Q1793" si="163">IFERROR(ABS(P1730-G1730)/ABS(G1730),"")</f>
        <v>2.3429239670166031E-2</v>
      </c>
      <c r="R1730" s="29" t="str">
        <f t="shared" ref="R1730:R1793" si="164">IF(C1730&lt;=8,"1 train date (May-Aug)","2 Test data (Sep-Nov)")</f>
        <v>2 Test data (Sep-Nov)</v>
      </c>
      <c r="S1730" s="29">
        <f t="shared" ref="S1730:S1793" si="165">1/(1+AVERAGEIFS($L:$L,$A:$A,$A1730,$R:$R,"1 train date (May-Aug)"))</f>
        <v>1.0247686841986505</v>
      </c>
      <c r="T1730" s="29">
        <f t="shared" ref="T1730:T1793" si="166">F1730*S1730</f>
        <v>785766.15605412831</v>
      </c>
      <c r="U1730" s="2">
        <f t="shared" ref="U1730:U1793" si="167">IFERROR(ABS(T1730-G1730)/ABS(G1730),"")</f>
        <v>2.9819588911942493E-3</v>
      </c>
    </row>
    <row r="1731" spans="1:21">
      <c r="A1731">
        <v>9700</v>
      </c>
      <c r="B1731" s="1">
        <v>45991</v>
      </c>
      <c r="C1731">
        <v>5</v>
      </c>
      <c r="D1731">
        <v>9</v>
      </c>
      <c r="E1731" t="s">
        <v>7</v>
      </c>
      <c r="F1731" s="3">
        <v>688069.28113189817</v>
      </c>
      <c r="G1731" s="3">
        <v>791400</v>
      </c>
      <c r="H1731">
        <v>6</v>
      </c>
      <c r="I1731" s="3">
        <v>-103330.71886810183</v>
      </c>
      <c r="J1731" s="3">
        <v>103330.71886810183</v>
      </c>
      <c r="K1731" s="2">
        <v>0.13056699376813499</v>
      </c>
      <c r="L1731" s="6">
        <v>-0.13056699376813499</v>
      </c>
      <c r="M1731" t="s">
        <v>40</v>
      </c>
      <c r="N1731">
        <f>SUMIFS(Actuals!$F:$F,Actuals!$A:$A,$A1731,Actuals!$D:$D,$D1731,Actuals!$B:$B,EDATE($B1731,-12))</f>
        <v>716360</v>
      </c>
      <c r="O1731">
        <f>AVERAGE(SUMIFS(Actuals!$F:$F,Actuals!$A:$A,$A1731,Actuals!$D:$D,$D1731,Actuals!$B:$B,EOMONTH(DATE(2025,$C1731-1,1),0))/SUMIFS(Actuals!$F:$F,Actuals!$A:$A,$A1731,Actuals!$D:$D,$D1731,Actuals!$B:$B,EOMONTH(DATE(2024,$C1731-1,1),0)),
 SUMIFS(Actuals!$F:$F,Actuals!$A:$A,$A1731,Actuals!$D:$D,$D1731,Actuals!$B:$B,EOMONTH(DATE(2025,$C1731-2,1),0))/SUMIFS(Actuals!$F:$F,Actuals!$A:$A,$A1731,Actuals!$D:$D,$D1731,Actuals!$B:$B,EOMONTH(DATE(2024,$C1731-2,1),0)),
 SUMIFS(Actuals!$F:$F,Actuals!$A:$A,$A1731,Actuals!$D:$D,$D1731,Actuals!$B:$B,EOMONTH(DATE(2025,$C1731-3,1),0))/SUMIFS(Actuals!$F:$F,Actuals!$A:$A,$A1731,Actuals!$D:$D,$D1731,Actuals!$B:$B,EOMONTH(DATE(2024,$C1731-3,1),0))
)</f>
        <v>1.1156120802414153</v>
      </c>
      <c r="P1731" s="29">
        <f t="shared" si="162"/>
        <v>799179.86980174028</v>
      </c>
      <c r="Q1731" s="2">
        <f t="shared" si="163"/>
        <v>9.8305152915596147E-3</v>
      </c>
      <c r="R1731" s="29" t="str">
        <f t="shared" si="164"/>
        <v>1 train date (May-Aug)</v>
      </c>
      <c r="S1731" s="29">
        <f t="shared" si="165"/>
        <v>1.0247686841986505</v>
      </c>
      <c r="T1731" s="29">
        <f t="shared" si="166"/>
        <v>705111.85186304664</v>
      </c>
      <c r="U1731" s="2">
        <f t="shared" si="167"/>
        <v>0.1090322822048943</v>
      </c>
    </row>
    <row r="1732" spans="1:21">
      <c r="A1732">
        <v>9700</v>
      </c>
      <c r="B1732" s="1">
        <v>45991</v>
      </c>
      <c r="C1732">
        <v>6</v>
      </c>
      <c r="D1732">
        <v>9</v>
      </c>
      <c r="E1732" t="s">
        <v>7</v>
      </c>
      <c r="F1732" s="3">
        <v>703312.1418353708</v>
      </c>
      <c r="G1732" s="3">
        <v>791400</v>
      </c>
      <c r="H1732">
        <v>5</v>
      </c>
      <c r="I1732" s="3">
        <v>-88087.8581646292</v>
      </c>
      <c r="J1732" s="3">
        <v>88087.8581646292</v>
      </c>
      <c r="K1732" s="2">
        <v>0.111306366141811</v>
      </c>
      <c r="L1732" s="6">
        <v>-0.111306366141811</v>
      </c>
      <c r="M1732" t="s">
        <v>40</v>
      </c>
      <c r="N1732">
        <f>SUMIFS(Actuals!$F:$F,Actuals!$A:$A,$A1732,Actuals!$D:$D,$D1732,Actuals!$B:$B,EDATE($B1732,-12))</f>
        <v>716360</v>
      </c>
      <c r="O1732">
        <f>AVERAGE(SUMIFS(Actuals!$F:$F,Actuals!$A:$A,$A1732,Actuals!$D:$D,$D1732,Actuals!$B:$B,EOMONTH(DATE(2025,$C1732-1,1),0))/SUMIFS(Actuals!$F:$F,Actuals!$A:$A,$A1732,Actuals!$D:$D,$D1732,Actuals!$B:$B,EOMONTH(DATE(2024,$C1732-1,1),0)),
 SUMIFS(Actuals!$F:$F,Actuals!$A:$A,$A1732,Actuals!$D:$D,$D1732,Actuals!$B:$B,EOMONTH(DATE(2025,$C1732-2,1),0))/SUMIFS(Actuals!$F:$F,Actuals!$A:$A,$A1732,Actuals!$D:$D,$D1732,Actuals!$B:$B,EOMONTH(DATE(2024,$C1732-2,1),0)),
 SUMIFS(Actuals!$F:$F,Actuals!$A:$A,$A1732,Actuals!$D:$D,$D1732,Actuals!$B:$B,EOMONTH(DATE(2025,$C1732-3,1),0))/SUMIFS(Actuals!$F:$F,Actuals!$A:$A,$A1732,Actuals!$D:$D,$D1732,Actuals!$B:$B,EOMONTH(DATE(2024,$C1732-3,1),0))
)</f>
        <v>1.0914716604628631</v>
      </c>
      <c r="P1732" s="29">
        <f t="shared" si="162"/>
        <v>781886.63868917665</v>
      </c>
      <c r="Q1732" s="2">
        <f t="shared" si="163"/>
        <v>1.2020926599473535E-2</v>
      </c>
      <c r="R1732" s="29" t="str">
        <f t="shared" si="164"/>
        <v>1 train date (May-Aug)</v>
      </c>
      <c r="S1732" s="29">
        <f t="shared" si="165"/>
        <v>1.0247686841986505</v>
      </c>
      <c r="T1732" s="29">
        <f t="shared" si="166"/>
        <v>720732.25816956756</v>
      </c>
      <c r="U1732" s="2">
        <f t="shared" si="167"/>
        <v>8.9294594175426387E-2</v>
      </c>
    </row>
    <row r="1733" spans="1:21">
      <c r="A1733">
        <v>9700</v>
      </c>
      <c r="B1733" s="1">
        <v>45991</v>
      </c>
      <c r="C1733">
        <v>7</v>
      </c>
      <c r="D1733">
        <v>9</v>
      </c>
      <c r="E1733" t="s">
        <v>7</v>
      </c>
      <c r="F1733" s="3">
        <v>708873.760456927</v>
      </c>
      <c r="G1733" s="3">
        <v>791400</v>
      </c>
      <c r="H1733">
        <v>4</v>
      </c>
      <c r="I1733" s="3">
        <v>-82526.239543072996</v>
      </c>
      <c r="J1733" s="3">
        <v>82526.239543072996</v>
      </c>
      <c r="K1733" s="2">
        <v>0.104278796491121</v>
      </c>
      <c r="L1733" s="6">
        <v>-0.104278796491121</v>
      </c>
      <c r="M1733" t="s">
        <v>40</v>
      </c>
      <c r="N1733">
        <f>SUMIFS(Actuals!$F:$F,Actuals!$A:$A,$A1733,Actuals!$D:$D,$D1733,Actuals!$B:$B,EDATE($B1733,-12))</f>
        <v>716360</v>
      </c>
      <c r="O1733">
        <f>AVERAGE(SUMIFS(Actuals!$F:$F,Actuals!$A:$A,$A1733,Actuals!$D:$D,$D1733,Actuals!$B:$B,EOMONTH(DATE(2025,$C1733-1,1),0))/SUMIFS(Actuals!$F:$F,Actuals!$A:$A,$A1733,Actuals!$D:$D,$D1733,Actuals!$B:$B,EOMONTH(DATE(2024,$C1733-1,1),0)),
 SUMIFS(Actuals!$F:$F,Actuals!$A:$A,$A1733,Actuals!$D:$D,$D1733,Actuals!$B:$B,EOMONTH(DATE(2025,$C1733-2,1),0))/SUMIFS(Actuals!$F:$F,Actuals!$A:$A,$A1733,Actuals!$D:$D,$D1733,Actuals!$B:$B,EOMONTH(DATE(2024,$C1733-2,1),0)),
 SUMIFS(Actuals!$F:$F,Actuals!$A:$A,$A1733,Actuals!$D:$D,$D1733,Actuals!$B:$B,EOMONTH(DATE(2025,$C1733-3,1),0))/SUMIFS(Actuals!$F:$F,Actuals!$A:$A,$A1733,Actuals!$D:$D,$D1733,Actuals!$B:$B,EOMONTH(DATE(2024,$C1733-3,1),0))
)</f>
        <v>1.0772888276663364</v>
      </c>
      <c r="P1733" s="29">
        <f t="shared" si="162"/>
        <v>771726.62458705669</v>
      </c>
      <c r="Q1733" s="2">
        <f t="shared" si="163"/>
        <v>2.4858953011047898E-2</v>
      </c>
      <c r="R1733" s="29" t="str">
        <f t="shared" si="164"/>
        <v>1 train date (May-Aug)</v>
      </c>
      <c r="S1733" s="29">
        <f t="shared" si="165"/>
        <v>1.0247686841986505</v>
      </c>
      <c r="T1733" s="29">
        <f t="shared" si="166"/>
        <v>726431.63076639443</v>
      </c>
      <c r="U1733" s="2">
        <f t="shared" si="167"/>
        <v>8.2092960871374229E-2</v>
      </c>
    </row>
    <row r="1734" spans="1:21">
      <c r="A1734">
        <v>9700</v>
      </c>
      <c r="B1734" s="1">
        <v>45991</v>
      </c>
      <c r="C1734">
        <v>8</v>
      </c>
      <c r="D1734">
        <v>9</v>
      </c>
      <c r="E1734" t="s">
        <v>7</v>
      </c>
      <c r="F1734" s="3">
        <v>768771.46373196761</v>
      </c>
      <c r="G1734" s="3">
        <v>791400</v>
      </c>
      <c r="H1734">
        <v>3</v>
      </c>
      <c r="I1734" s="3">
        <v>-22628.536268032389</v>
      </c>
      <c r="J1734" s="3">
        <v>22628.536268032389</v>
      </c>
      <c r="K1734" s="2">
        <v>2.8593045574971401E-2</v>
      </c>
      <c r="L1734" s="6">
        <v>-2.8593045574971401E-2</v>
      </c>
      <c r="M1734" t="s">
        <v>40</v>
      </c>
      <c r="N1734">
        <f>SUMIFS(Actuals!$F:$F,Actuals!$A:$A,$A1734,Actuals!$D:$D,$D1734,Actuals!$B:$B,EDATE($B1734,-12))</f>
        <v>716360</v>
      </c>
      <c r="O1734">
        <f>AVERAGE(SUMIFS(Actuals!$F:$F,Actuals!$A:$A,$A1734,Actuals!$D:$D,$D1734,Actuals!$B:$B,EOMONTH(DATE(2025,$C1734-1,1),0))/SUMIFS(Actuals!$F:$F,Actuals!$A:$A,$A1734,Actuals!$D:$D,$D1734,Actuals!$B:$B,EOMONTH(DATE(2024,$C1734-1,1),0)),
 SUMIFS(Actuals!$F:$F,Actuals!$A:$A,$A1734,Actuals!$D:$D,$D1734,Actuals!$B:$B,EOMONTH(DATE(2025,$C1734-2,1),0))/SUMIFS(Actuals!$F:$F,Actuals!$A:$A,$A1734,Actuals!$D:$D,$D1734,Actuals!$B:$B,EOMONTH(DATE(2024,$C1734-2,1),0)),
 SUMIFS(Actuals!$F:$F,Actuals!$A:$A,$A1734,Actuals!$D:$D,$D1734,Actuals!$B:$B,EOMONTH(DATE(2025,$C1734-3,1),0))/SUMIFS(Actuals!$F:$F,Actuals!$A:$A,$A1734,Actuals!$D:$D,$D1734,Actuals!$B:$B,EOMONTH(DATE(2024,$C1734-3,1),0))
)</f>
        <v>1.0848876493678397</v>
      </c>
      <c r="P1734" s="29">
        <f t="shared" si="162"/>
        <v>777170.11650114565</v>
      </c>
      <c r="Q1734" s="2">
        <f t="shared" si="163"/>
        <v>1.7980646321524327E-2</v>
      </c>
      <c r="R1734" s="29" t="str">
        <f t="shared" si="164"/>
        <v>1 train date (May-Aug)</v>
      </c>
      <c r="S1734" s="29">
        <f t="shared" si="165"/>
        <v>1.0247686841986505</v>
      </c>
      <c r="T1734" s="29">
        <f t="shared" si="166"/>
        <v>787812.92133807903</v>
      </c>
      <c r="U1734" s="2">
        <f t="shared" si="167"/>
        <v>4.5325734924449943E-3</v>
      </c>
    </row>
    <row r="1735" spans="1:21">
      <c r="A1735">
        <v>9700</v>
      </c>
      <c r="B1735" s="1">
        <v>45991</v>
      </c>
      <c r="C1735">
        <v>9</v>
      </c>
      <c r="D1735">
        <v>9</v>
      </c>
      <c r="E1735" t="s">
        <v>7</v>
      </c>
      <c r="F1735" s="3">
        <v>766637.19042546116</v>
      </c>
      <c r="G1735" s="3">
        <v>791400</v>
      </c>
      <c r="H1735">
        <v>2</v>
      </c>
      <c r="I1735" s="3">
        <v>-24762.809574538842</v>
      </c>
      <c r="J1735" s="3">
        <v>24762.809574538842</v>
      </c>
      <c r="K1735" s="2">
        <v>3.1289878158376097E-2</v>
      </c>
      <c r="L1735" s="6">
        <v>-3.1289878158376097E-2</v>
      </c>
      <c r="M1735" t="s">
        <v>40</v>
      </c>
      <c r="N1735">
        <f>SUMIFS(Actuals!$F:$F,Actuals!$A:$A,$A1735,Actuals!$D:$D,$D1735,Actuals!$B:$B,EDATE($B1735,-12))</f>
        <v>716360</v>
      </c>
      <c r="O1735">
        <f>AVERAGE(SUMIFS(Actuals!$F:$F,Actuals!$A:$A,$A1735,Actuals!$D:$D,$D1735,Actuals!$B:$B,EOMONTH(DATE(2025,$C1735-1,1),0))/SUMIFS(Actuals!$F:$F,Actuals!$A:$A,$A1735,Actuals!$D:$D,$D1735,Actuals!$B:$B,EOMONTH(DATE(2024,$C1735-1,1),0)),
 SUMIFS(Actuals!$F:$F,Actuals!$A:$A,$A1735,Actuals!$D:$D,$D1735,Actuals!$B:$B,EOMONTH(DATE(2025,$C1735-2,1),0))/SUMIFS(Actuals!$F:$F,Actuals!$A:$A,$A1735,Actuals!$D:$D,$D1735,Actuals!$B:$B,EOMONTH(DATE(2024,$C1735-2,1),0)),
 SUMIFS(Actuals!$F:$F,Actuals!$A:$A,$A1735,Actuals!$D:$D,$D1735,Actuals!$B:$B,EOMONTH(DATE(2025,$C1735-3,1),0))/SUMIFS(Actuals!$F:$F,Actuals!$A:$A,$A1735,Actuals!$D:$D,$D1735,Actuals!$B:$B,EOMONTH(DATE(2024,$C1735-3,1),0))
)</f>
        <v>1.098726757296532</v>
      </c>
      <c r="P1735" s="29">
        <f t="shared" si="162"/>
        <v>787083.89985694364</v>
      </c>
      <c r="Q1735" s="2">
        <f t="shared" si="163"/>
        <v>5.4537530238265896E-3</v>
      </c>
      <c r="R1735" s="29" t="str">
        <f t="shared" si="164"/>
        <v>2 Test data (Sep-Nov)</v>
      </c>
      <c r="S1735" s="29">
        <f t="shared" si="165"/>
        <v>1.0247686841986505</v>
      </c>
      <c r="T1735" s="29">
        <f t="shared" si="166"/>
        <v>785625.78489005007</v>
      </c>
      <c r="U1735" s="2">
        <f t="shared" si="167"/>
        <v>7.2962030704446946E-3</v>
      </c>
    </row>
    <row r="1736" spans="1:21">
      <c r="A1736">
        <v>9700</v>
      </c>
      <c r="B1736" s="1">
        <v>45991</v>
      </c>
      <c r="C1736">
        <v>10</v>
      </c>
      <c r="D1736">
        <v>9</v>
      </c>
      <c r="E1736" t="s">
        <v>7</v>
      </c>
      <c r="F1736" s="3">
        <v>777847.40190284769</v>
      </c>
      <c r="G1736" s="3">
        <v>791400</v>
      </c>
      <c r="H1736">
        <v>1</v>
      </c>
      <c r="I1736" s="3">
        <v>-13552.598097152309</v>
      </c>
      <c r="J1736" s="3">
        <v>13552.598097152309</v>
      </c>
      <c r="K1736" s="2">
        <v>1.7124839647652702E-2</v>
      </c>
      <c r="L1736" s="6">
        <v>-1.7124839647652702E-2</v>
      </c>
      <c r="M1736" t="s">
        <v>40</v>
      </c>
      <c r="N1736">
        <f>SUMIFS(Actuals!$F:$F,Actuals!$A:$A,$A1736,Actuals!$D:$D,$D1736,Actuals!$B:$B,EDATE($B1736,-12))</f>
        <v>716360</v>
      </c>
      <c r="O1736">
        <f>AVERAGE(SUMIFS(Actuals!$F:$F,Actuals!$A:$A,$A1736,Actuals!$D:$D,$D1736,Actuals!$B:$B,EOMONTH(DATE(2025,$C1736-1,1),0))/SUMIFS(Actuals!$F:$F,Actuals!$A:$A,$A1736,Actuals!$D:$D,$D1736,Actuals!$B:$B,EOMONTH(DATE(2024,$C1736-1,1),0)),
 SUMIFS(Actuals!$F:$F,Actuals!$A:$A,$A1736,Actuals!$D:$D,$D1736,Actuals!$B:$B,EOMONTH(DATE(2025,$C1736-2,1),0))/SUMIFS(Actuals!$F:$F,Actuals!$A:$A,$A1736,Actuals!$D:$D,$D1736,Actuals!$B:$B,EOMONTH(DATE(2024,$C1736-2,1),0)),
 SUMIFS(Actuals!$F:$F,Actuals!$A:$A,$A1736,Actuals!$D:$D,$D1736,Actuals!$B:$B,EOMONTH(DATE(2025,$C1736-3,1),0))/SUMIFS(Actuals!$F:$F,Actuals!$A:$A,$A1736,Actuals!$D:$D,$D1736,Actuals!$B:$B,EOMONTH(DATE(2024,$C1736-3,1),0))
)</f>
        <v>1.1128361174766572</v>
      </c>
      <c r="P1736" s="29">
        <f t="shared" si="162"/>
        <v>797191.28111557814</v>
      </c>
      <c r="Q1736" s="2">
        <f t="shared" si="163"/>
        <v>7.3177673939577182E-3</v>
      </c>
      <c r="R1736" s="29" t="str">
        <f t="shared" si="164"/>
        <v>2 Test data (Sep-Nov)</v>
      </c>
      <c r="S1736" s="29">
        <f t="shared" si="165"/>
        <v>1.0247686841986505</v>
      </c>
      <c r="T1736" s="29">
        <f t="shared" si="166"/>
        <v>797113.65855532011</v>
      </c>
      <c r="U1736" s="2">
        <f t="shared" si="167"/>
        <v>7.2196848058126289E-3</v>
      </c>
    </row>
    <row r="1737" spans="1:21">
      <c r="A1737">
        <v>9700</v>
      </c>
      <c r="B1737" s="1">
        <v>45991</v>
      </c>
      <c r="C1737">
        <v>11</v>
      </c>
      <c r="D1737">
        <v>9</v>
      </c>
      <c r="E1737" t="s">
        <v>7</v>
      </c>
      <c r="F1737" s="3">
        <v>761531.70607194467</v>
      </c>
      <c r="G1737" s="3">
        <v>791400</v>
      </c>
      <c r="H1737">
        <v>0</v>
      </c>
      <c r="I1737" s="3">
        <v>-29868.293928055326</v>
      </c>
      <c r="J1737" s="3">
        <v>29868.293928055326</v>
      </c>
      <c r="K1737" s="2">
        <v>3.7741084063754503E-2</v>
      </c>
      <c r="L1737" s="6">
        <v>-3.7741084063754503E-2</v>
      </c>
      <c r="M1737" t="s">
        <v>40</v>
      </c>
      <c r="N1737">
        <f>SUMIFS(Actuals!$F:$F,Actuals!$A:$A,$A1737,Actuals!$D:$D,$D1737,Actuals!$B:$B,EDATE($B1737,-12))</f>
        <v>716360</v>
      </c>
      <c r="O1737">
        <f>AVERAGE(SUMIFS(Actuals!$F:$F,Actuals!$A:$A,$A1737,Actuals!$D:$D,$D1737,Actuals!$B:$B,EOMONTH(DATE(2025,$C1737-1,1),0))/SUMIFS(Actuals!$F:$F,Actuals!$A:$A,$A1737,Actuals!$D:$D,$D1737,Actuals!$B:$B,EOMONTH(DATE(2024,$C1737-1,1),0)),
 SUMIFS(Actuals!$F:$F,Actuals!$A:$A,$A1737,Actuals!$D:$D,$D1737,Actuals!$B:$B,EOMONTH(DATE(2025,$C1737-2,1),0))/SUMIFS(Actuals!$F:$F,Actuals!$A:$A,$A1737,Actuals!$D:$D,$D1737,Actuals!$B:$B,EOMONTH(DATE(2024,$C1737-2,1),0)),
 SUMIFS(Actuals!$F:$F,Actuals!$A:$A,$A1737,Actuals!$D:$D,$D1737,Actuals!$B:$B,EOMONTH(DATE(2025,$C1737-3,1),0))/SUMIFS(Actuals!$F:$F,Actuals!$A:$A,$A1737,Actuals!$D:$D,$D1737,Actuals!$B:$B,EOMONTH(DATE(2024,$C1737-3,1),0))
)</f>
        <v>1.0855605613704498</v>
      </c>
      <c r="P1737" s="29">
        <f t="shared" si="162"/>
        <v>777652.1637433354</v>
      </c>
      <c r="Q1737" s="2">
        <f t="shared" si="163"/>
        <v>1.7371539369048009E-2</v>
      </c>
      <c r="R1737" s="29" t="str">
        <f t="shared" si="164"/>
        <v>2 Test data (Sep-Nov)</v>
      </c>
      <c r="S1737" s="29">
        <f t="shared" si="165"/>
        <v>1.0247686841986505</v>
      </c>
      <c r="T1737" s="29">
        <f t="shared" si="166"/>
        <v>780393.84440690023</v>
      </c>
      <c r="U1737" s="2">
        <f t="shared" si="167"/>
        <v>1.3907196857593849E-2</v>
      </c>
    </row>
    <row r="1738" spans="1:21">
      <c r="A1738">
        <v>9701</v>
      </c>
      <c r="B1738" s="1">
        <v>45808</v>
      </c>
      <c r="C1738">
        <v>5</v>
      </c>
      <c r="D1738">
        <v>9</v>
      </c>
      <c r="E1738" t="s">
        <v>7</v>
      </c>
      <c r="F1738" s="3">
        <v>7190.3572448908526</v>
      </c>
      <c r="G1738" s="3">
        <v>7297.5</v>
      </c>
      <c r="H1738">
        <v>0</v>
      </c>
      <c r="I1738" s="3">
        <v>-107.1427551091474</v>
      </c>
      <c r="J1738" s="3">
        <v>107.1427551091474</v>
      </c>
      <c r="K1738" s="2">
        <v>1.4682117863535101E-2</v>
      </c>
      <c r="L1738" s="6">
        <v>-1.4682117863535101E-2</v>
      </c>
      <c r="M1738" t="s">
        <v>42</v>
      </c>
      <c r="N1738">
        <f>SUMIFS(Actuals!$F:$F,Actuals!$A:$A,$A1738,Actuals!$D:$D,$D1738,Actuals!$B:$B,EDATE($B1738,-12))</f>
        <v>7707.5</v>
      </c>
      <c r="O1738">
        <f>AVERAGE(SUMIFS(Actuals!$F:$F,Actuals!$A:$A,$A1738,Actuals!$D:$D,$D1738,Actuals!$B:$B,EOMONTH(DATE(2025,$C1738-1,1),0))/SUMIFS(Actuals!$F:$F,Actuals!$A:$A,$A1738,Actuals!$D:$D,$D1738,Actuals!$B:$B,EOMONTH(DATE(2024,$C1738-1,1),0)),
 SUMIFS(Actuals!$F:$F,Actuals!$A:$A,$A1738,Actuals!$D:$D,$D1738,Actuals!$B:$B,EOMONTH(DATE(2025,$C1738-2,1),0))/SUMIFS(Actuals!$F:$F,Actuals!$A:$A,$A1738,Actuals!$D:$D,$D1738,Actuals!$B:$B,EOMONTH(DATE(2024,$C1738-2,1),0)),
 SUMIFS(Actuals!$F:$F,Actuals!$A:$A,$A1738,Actuals!$D:$D,$D1738,Actuals!$B:$B,EOMONTH(DATE(2025,$C1738-3,1),0))/SUMIFS(Actuals!$F:$F,Actuals!$A:$A,$A1738,Actuals!$D:$D,$D1738,Actuals!$B:$B,EOMONTH(DATE(2024,$C1738-3,1),0))
)</f>
        <v>1.0653010371221681</v>
      </c>
      <c r="P1738" s="29">
        <f t="shared" si="162"/>
        <v>8210.8077436191106</v>
      </c>
      <c r="Q1738" s="2">
        <f t="shared" si="163"/>
        <v>0.12515351060213917</v>
      </c>
      <c r="R1738" s="29" t="str">
        <f t="shared" si="164"/>
        <v>1 train date (May-Aug)</v>
      </c>
      <c r="S1738" s="29">
        <f t="shared" si="165"/>
        <v>1.005048087592062</v>
      </c>
      <c r="T1738" s="29">
        <f t="shared" si="166"/>
        <v>7226.6547980812793</v>
      </c>
      <c r="U1738" s="2">
        <f t="shared" si="167"/>
        <v>9.7081468884851942E-3</v>
      </c>
    </row>
    <row r="1739" spans="1:21">
      <c r="A1739">
        <v>9701</v>
      </c>
      <c r="B1739" s="1">
        <v>45838</v>
      </c>
      <c r="C1739">
        <v>5</v>
      </c>
      <c r="D1739">
        <v>9</v>
      </c>
      <c r="E1739" t="s">
        <v>7</v>
      </c>
      <c r="F1739" s="3">
        <v>7069.5692332911221</v>
      </c>
      <c r="G1739" s="3">
        <v>7112.5</v>
      </c>
      <c r="H1739">
        <v>1</v>
      </c>
      <c r="I1739" s="3">
        <v>-42.930766708877854</v>
      </c>
      <c r="J1739" s="3">
        <v>42.930766708877854</v>
      </c>
      <c r="K1739" s="2">
        <v>6.0359601699652501E-3</v>
      </c>
      <c r="L1739" s="6">
        <v>-6.0359601699652501E-3</v>
      </c>
      <c r="M1739" t="s">
        <v>42</v>
      </c>
      <c r="N1739">
        <f>SUMIFS(Actuals!$F:$F,Actuals!$A:$A,$A1739,Actuals!$D:$D,$D1739,Actuals!$B:$B,EDATE($B1739,-12))</f>
        <v>7227.5</v>
      </c>
      <c r="O1739">
        <f>AVERAGE(SUMIFS(Actuals!$F:$F,Actuals!$A:$A,$A1739,Actuals!$D:$D,$D1739,Actuals!$B:$B,EOMONTH(DATE(2025,$C1739-1,1),0))/SUMIFS(Actuals!$F:$F,Actuals!$A:$A,$A1739,Actuals!$D:$D,$D1739,Actuals!$B:$B,EOMONTH(DATE(2024,$C1739-1,1),0)),
 SUMIFS(Actuals!$F:$F,Actuals!$A:$A,$A1739,Actuals!$D:$D,$D1739,Actuals!$B:$B,EOMONTH(DATE(2025,$C1739-2,1),0))/SUMIFS(Actuals!$F:$F,Actuals!$A:$A,$A1739,Actuals!$D:$D,$D1739,Actuals!$B:$B,EOMONTH(DATE(2024,$C1739-2,1),0)),
 SUMIFS(Actuals!$F:$F,Actuals!$A:$A,$A1739,Actuals!$D:$D,$D1739,Actuals!$B:$B,EOMONTH(DATE(2025,$C1739-3,1),0))/SUMIFS(Actuals!$F:$F,Actuals!$A:$A,$A1739,Actuals!$D:$D,$D1739,Actuals!$B:$B,EOMONTH(DATE(2024,$C1739-3,1),0))
)</f>
        <v>1.0653010371221681</v>
      </c>
      <c r="P1739" s="29">
        <f t="shared" si="162"/>
        <v>7699.4632458004698</v>
      </c>
      <c r="Q1739" s="2">
        <f t="shared" si="163"/>
        <v>8.2525588161753233E-2</v>
      </c>
      <c r="R1739" s="29" t="str">
        <f t="shared" si="164"/>
        <v>1 train date (May-Aug)</v>
      </c>
      <c r="S1739" s="29">
        <f t="shared" si="165"/>
        <v>1.005048087592062</v>
      </c>
      <c r="T1739" s="29">
        <f t="shared" si="166"/>
        <v>7105.2570380189227</v>
      </c>
      <c r="U1739" s="2">
        <f t="shared" si="167"/>
        <v>1.0183426335433835E-3</v>
      </c>
    </row>
    <row r="1740" spans="1:21">
      <c r="A1740">
        <v>9701</v>
      </c>
      <c r="B1740" s="1">
        <v>45838</v>
      </c>
      <c r="C1740">
        <v>6</v>
      </c>
      <c r="D1740">
        <v>9</v>
      </c>
      <c r="E1740" t="s">
        <v>7</v>
      </c>
      <c r="F1740" s="3">
        <v>7713.5012883629142</v>
      </c>
      <c r="G1740" s="3">
        <v>7112.5</v>
      </c>
      <c r="H1740">
        <v>0</v>
      </c>
      <c r="I1740" s="3">
        <v>601.00128836291424</v>
      </c>
      <c r="J1740" s="3">
        <v>601.00128836291424</v>
      </c>
      <c r="K1740" s="2">
        <v>8.4499302406033594E-2</v>
      </c>
      <c r="L1740" s="6">
        <v>8.4499302406033594E-2</v>
      </c>
      <c r="M1740" t="s">
        <v>42</v>
      </c>
      <c r="N1740">
        <f>SUMIFS(Actuals!$F:$F,Actuals!$A:$A,$A1740,Actuals!$D:$D,$D1740,Actuals!$B:$B,EDATE($B1740,-12))</f>
        <v>7227.5</v>
      </c>
      <c r="O1740">
        <f>AVERAGE(SUMIFS(Actuals!$F:$F,Actuals!$A:$A,$A1740,Actuals!$D:$D,$D1740,Actuals!$B:$B,EOMONTH(DATE(2025,$C1740-1,1),0))/SUMIFS(Actuals!$F:$F,Actuals!$A:$A,$A1740,Actuals!$D:$D,$D1740,Actuals!$B:$B,EOMONTH(DATE(2024,$C1740-1,1),0)),
 SUMIFS(Actuals!$F:$F,Actuals!$A:$A,$A1740,Actuals!$D:$D,$D1740,Actuals!$B:$B,EOMONTH(DATE(2025,$C1740-2,1),0))/SUMIFS(Actuals!$F:$F,Actuals!$A:$A,$A1740,Actuals!$D:$D,$D1740,Actuals!$B:$B,EOMONTH(DATE(2024,$C1740-2,1),0)),
 SUMIFS(Actuals!$F:$F,Actuals!$A:$A,$A1740,Actuals!$D:$D,$D1740,Actuals!$B:$B,EOMONTH(DATE(2025,$C1740-3,1),0))/SUMIFS(Actuals!$F:$F,Actuals!$A:$A,$A1740,Actuals!$D:$D,$D1740,Actuals!$B:$B,EOMONTH(DATE(2024,$C1740-3,1),0))
)</f>
        <v>1.0144688742110801</v>
      </c>
      <c r="P1740" s="29">
        <f t="shared" si="162"/>
        <v>7332.0737883605816</v>
      </c>
      <c r="Q1740" s="2">
        <f t="shared" si="163"/>
        <v>3.087153439164592E-2</v>
      </c>
      <c r="R1740" s="29" t="str">
        <f t="shared" si="164"/>
        <v>1 train date (May-Aug)</v>
      </c>
      <c r="S1740" s="29">
        <f t="shared" si="165"/>
        <v>1.005048087592062</v>
      </c>
      <c r="T1740" s="29">
        <f t="shared" si="166"/>
        <v>7752.4397185080534</v>
      </c>
      <c r="U1740" s="2">
        <f t="shared" si="167"/>
        <v>8.9973949878109444E-2</v>
      </c>
    </row>
    <row r="1741" spans="1:21">
      <c r="A1741">
        <v>9701</v>
      </c>
      <c r="B1741" s="1">
        <v>45869</v>
      </c>
      <c r="C1741">
        <v>5</v>
      </c>
      <c r="D1741">
        <v>9</v>
      </c>
      <c r="E1741" t="s">
        <v>7</v>
      </c>
      <c r="F1741" s="3">
        <v>7462.9073488313352</v>
      </c>
      <c r="G1741" s="3">
        <v>8125</v>
      </c>
      <c r="H1741">
        <v>2</v>
      </c>
      <c r="I1741" s="3">
        <v>-662.09265116866482</v>
      </c>
      <c r="J1741" s="3">
        <v>662.09265116866482</v>
      </c>
      <c r="K1741" s="2">
        <v>8.1488326297681796E-2</v>
      </c>
      <c r="L1741" s="6">
        <v>-8.1488326297681796E-2</v>
      </c>
      <c r="M1741" t="s">
        <v>42</v>
      </c>
      <c r="N1741">
        <f>SUMIFS(Actuals!$F:$F,Actuals!$A:$A,$A1741,Actuals!$D:$D,$D1741,Actuals!$B:$B,EDATE($B1741,-12))</f>
        <v>6812.5</v>
      </c>
      <c r="O1741">
        <f>AVERAGE(SUMIFS(Actuals!$F:$F,Actuals!$A:$A,$A1741,Actuals!$D:$D,$D1741,Actuals!$B:$B,EOMONTH(DATE(2025,$C1741-1,1),0))/SUMIFS(Actuals!$F:$F,Actuals!$A:$A,$A1741,Actuals!$D:$D,$D1741,Actuals!$B:$B,EOMONTH(DATE(2024,$C1741-1,1),0)),
 SUMIFS(Actuals!$F:$F,Actuals!$A:$A,$A1741,Actuals!$D:$D,$D1741,Actuals!$B:$B,EOMONTH(DATE(2025,$C1741-2,1),0))/SUMIFS(Actuals!$F:$F,Actuals!$A:$A,$A1741,Actuals!$D:$D,$D1741,Actuals!$B:$B,EOMONTH(DATE(2024,$C1741-2,1),0)),
 SUMIFS(Actuals!$F:$F,Actuals!$A:$A,$A1741,Actuals!$D:$D,$D1741,Actuals!$B:$B,EOMONTH(DATE(2025,$C1741-3,1),0))/SUMIFS(Actuals!$F:$F,Actuals!$A:$A,$A1741,Actuals!$D:$D,$D1741,Actuals!$B:$B,EOMONTH(DATE(2024,$C1741-3,1),0))
)</f>
        <v>1.0653010371221681</v>
      </c>
      <c r="P1741" s="29">
        <f t="shared" si="162"/>
        <v>7257.3633153947703</v>
      </c>
      <c r="Q1741" s="2">
        <f t="shared" si="163"/>
        <v>0.10678605348987442</v>
      </c>
      <c r="R1741" s="29" t="str">
        <f t="shared" si="164"/>
        <v>1 train date (May-Aug)</v>
      </c>
      <c r="S1741" s="29">
        <f t="shared" si="165"/>
        <v>1.005048087592062</v>
      </c>
      <c r="T1741" s="29">
        <f t="shared" si="166"/>
        <v>7500.5807588196785</v>
      </c>
      <c r="U1741" s="2">
        <f t="shared" si="167"/>
        <v>7.6851598914501107E-2</v>
      </c>
    </row>
    <row r="1742" spans="1:21">
      <c r="A1742">
        <v>9701</v>
      </c>
      <c r="B1742" s="1">
        <v>45869</v>
      </c>
      <c r="C1742">
        <v>6</v>
      </c>
      <c r="D1742">
        <v>9</v>
      </c>
      <c r="E1742" t="s">
        <v>7</v>
      </c>
      <c r="F1742" s="3">
        <v>8202.046624824754</v>
      </c>
      <c r="G1742" s="3">
        <v>8125</v>
      </c>
      <c r="H1742">
        <v>1</v>
      </c>
      <c r="I1742" s="3">
        <v>77.046624824753962</v>
      </c>
      <c r="J1742" s="3">
        <v>77.046624824753962</v>
      </c>
      <c r="K1742" s="2">
        <v>9.4826615168927993E-3</v>
      </c>
      <c r="L1742" s="6">
        <v>9.4826615168927993E-3</v>
      </c>
      <c r="M1742" t="s">
        <v>42</v>
      </c>
      <c r="N1742">
        <f>SUMIFS(Actuals!$F:$F,Actuals!$A:$A,$A1742,Actuals!$D:$D,$D1742,Actuals!$B:$B,EDATE($B1742,-12))</f>
        <v>6812.5</v>
      </c>
      <c r="O1742">
        <f>AVERAGE(SUMIFS(Actuals!$F:$F,Actuals!$A:$A,$A1742,Actuals!$D:$D,$D1742,Actuals!$B:$B,EOMONTH(DATE(2025,$C1742-1,1),0))/SUMIFS(Actuals!$F:$F,Actuals!$A:$A,$A1742,Actuals!$D:$D,$D1742,Actuals!$B:$B,EOMONTH(DATE(2024,$C1742-1,1),0)),
 SUMIFS(Actuals!$F:$F,Actuals!$A:$A,$A1742,Actuals!$D:$D,$D1742,Actuals!$B:$B,EOMONTH(DATE(2025,$C1742-2,1),0))/SUMIFS(Actuals!$F:$F,Actuals!$A:$A,$A1742,Actuals!$D:$D,$D1742,Actuals!$B:$B,EOMONTH(DATE(2024,$C1742-2,1),0)),
 SUMIFS(Actuals!$F:$F,Actuals!$A:$A,$A1742,Actuals!$D:$D,$D1742,Actuals!$B:$B,EOMONTH(DATE(2025,$C1742-3,1),0))/SUMIFS(Actuals!$F:$F,Actuals!$A:$A,$A1742,Actuals!$D:$D,$D1742,Actuals!$B:$B,EOMONTH(DATE(2024,$C1742-3,1),0))
)</f>
        <v>1.0144688742110801</v>
      </c>
      <c r="P1742" s="29">
        <f t="shared" si="162"/>
        <v>6911.0692055629834</v>
      </c>
      <c r="Q1742" s="2">
        <f t="shared" si="163"/>
        <v>0.14940686700763281</v>
      </c>
      <c r="R1742" s="29" t="str">
        <f t="shared" si="164"/>
        <v>1 train date (May-Aug)</v>
      </c>
      <c r="S1742" s="29">
        <f t="shared" si="165"/>
        <v>1.005048087592062</v>
      </c>
      <c r="T1742" s="29">
        <f t="shared" si="166"/>
        <v>8243.4512746210457</v>
      </c>
      <c r="U1742" s="2">
        <f t="shared" si="167"/>
        <v>1.4578618414897937E-2</v>
      </c>
    </row>
    <row r="1743" spans="1:21">
      <c r="A1743">
        <v>9701</v>
      </c>
      <c r="B1743" s="1">
        <v>45869</v>
      </c>
      <c r="C1743">
        <v>7</v>
      </c>
      <c r="D1743">
        <v>9</v>
      </c>
      <c r="E1743" t="s">
        <v>7</v>
      </c>
      <c r="F1743" s="3">
        <v>7593.4865839981612</v>
      </c>
      <c r="G1743" s="3">
        <v>8125</v>
      </c>
      <c r="H1743">
        <v>0</v>
      </c>
      <c r="I1743" s="3">
        <v>-531.51341600183878</v>
      </c>
      <c r="J1743" s="3">
        <v>531.51341600183878</v>
      </c>
      <c r="K1743" s="2">
        <v>6.5417035815610897E-2</v>
      </c>
      <c r="L1743" s="6">
        <v>-6.5417035815610897E-2</v>
      </c>
      <c r="M1743" t="s">
        <v>42</v>
      </c>
      <c r="N1743">
        <f>SUMIFS(Actuals!$F:$F,Actuals!$A:$A,$A1743,Actuals!$D:$D,$D1743,Actuals!$B:$B,EDATE($B1743,-12))</f>
        <v>6812.5</v>
      </c>
      <c r="O1743">
        <f>AVERAGE(SUMIFS(Actuals!$F:$F,Actuals!$A:$A,$A1743,Actuals!$D:$D,$D1743,Actuals!$B:$B,EOMONTH(DATE(2025,$C1743-1,1),0))/SUMIFS(Actuals!$F:$F,Actuals!$A:$A,$A1743,Actuals!$D:$D,$D1743,Actuals!$B:$B,EOMONTH(DATE(2024,$C1743-1,1),0)),
 SUMIFS(Actuals!$F:$F,Actuals!$A:$A,$A1743,Actuals!$D:$D,$D1743,Actuals!$B:$B,EOMONTH(DATE(2025,$C1743-2,1),0))/SUMIFS(Actuals!$F:$F,Actuals!$A:$A,$A1743,Actuals!$D:$D,$D1743,Actuals!$B:$B,EOMONTH(DATE(2024,$C1743-2,1),0)),
 SUMIFS(Actuals!$F:$F,Actuals!$A:$A,$A1743,Actuals!$D:$D,$D1743,Actuals!$B:$B,EOMONTH(DATE(2025,$C1743-3,1),0))/SUMIFS(Actuals!$F:$F,Actuals!$A:$A,$A1743,Actuals!$D:$D,$D1743,Actuals!$B:$B,EOMONTH(DATE(2024,$C1743-3,1),0))
)</f>
        <v>1.013729991624289</v>
      </c>
      <c r="P1743" s="29">
        <f t="shared" si="162"/>
        <v>6906.0355679404693</v>
      </c>
      <c r="Q1743" s="2">
        <f t="shared" si="163"/>
        <v>0.15002639163809608</v>
      </c>
      <c r="R1743" s="29" t="str">
        <f t="shared" si="164"/>
        <v>1 train date (May-Aug)</v>
      </c>
      <c r="S1743" s="29">
        <f t="shared" si="165"/>
        <v>1.005048087592062</v>
      </c>
      <c r="T1743" s="29">
        <f t="shared" si="166"/>
        <v>7631.8191694033312</v>
      </c>
      <c r="U1743" s="2">
        <f t="shared" si="167"/>
        <v>6.0699179150359238E-2</v>
      </c>
    </row>
    <row r="1744" spans="1:21">
      <c r="A1744">
        <v>9701</v>
      </c>
      <c r="B1744" s="1">
        <v>45900</v>
      </c>
      <c r="C1744">
        <v>5</v>
      </c>
      <c r="D1744">
        <v>9</v>
      </c>
      <c r="E1744" t="s">
        <v>7</v>
      </c>
      <c r="F1744" s="3">
        <v>7094.4431175243317</v>
      </c>
      <c r="G1744" s="3">
        <v>7940</v>
      </c>
      <c r="H1744">
        <v>3</v>
      </c>
      <c r="I1744" s="3">
        <v>-845.55688247566832</v>
      </c>
      <c r="J1744" s="3">
        <v>845.55688247566832</v>
      </c>
      <c r="K1744" s="2">
        <v>0.106493310135475</v>
      </c>
      <c r="L1744" s="6">
        <v>-0.106493310135475</v>
      </c>
      <c r="M1744" t="s">
        <v>42</v>
      </c>
      <c r="N1744">
        <f>SUMIFS(Actuals!$F:$F,Actuals!$A:$A,$A1744,Actuals!$D:$D,$D1744,Actuals!$B:$B,EDATE($B1744,-12))</f>
        <v>7860</v>
      </c>
      <c r="O1744">
        <f>AVERAGE(SUMIFS(Actuals!$F:$F,Actuals!$A:$A,$A1744,Actuals!$D:$D,$D1744,Actuals!$B:$B,EOMONTH(DATE(2025,$C1744-1,1),0))/SUMIFS(Actuals!$F:$F,Actuals!$A:$A,$A1744,Actuals!$D:$D,$D1744,Actuals!$B:$B,EOMONTH(DATE(2024,$C1744-1,1),0)),
 SUMIFS(Actuals!$F:$F,Actuals!$A:$A,$A1744,Actuals!$D:$D,$D1744,Actuals!$B:$B,EOMONTH(DATE(2025,$C1744-2,1),0))/SUMIFS(Actuals!$F:$F,Actuals!$A:$A,$A1744,Actuals!$D:$D,$D1744,Actuals!$B:$B,EOMONTH(DATE(2024,$C1744-2,1),0)),
 SUMIFS(Actuals!$F:$F,Actuals!$A:$A,$A1744,Actuals!$D:$D,$D1744,Actuals!$B:$B,EOMONTH(DATE(2025,$C1744-3,1),0))/SUMIFS(Actuals!$F:$F,Actuals!$A:$A,$A1744,Actuals!$D:$D,$D1744,Actuals!$B:$B,EOMONTH(DATE(2024,$C1744-3,1),0))
)</f>
        <v>1.0653010371221681</v>
      </c>
      <c r="P1744" s="29">
        <f t="shared" si="162"/>
        <v>8373.2661517802408</v>
      </c>
      <c r="Q1744" s="2">
        <f t="shared" si="163"/>
        <v>5.4567525413128558E-2</v>
      </c>
      <c r="R1744" s="29" t="str">
        <f t="shared" si="164"/>
        <v>1 train date (May-Aug)</v>
      </c>
      <c r="S1744" s="29">
        <f t="shared" si="165"/>
        <v>1.005048087592062</v>
      </c>
      <c r="T1744" s="29">
        <f t="shared" si="166"/>
        <v>7130.256487798496</v>
      </c>
      <c r="U1744" s="2">
        <f t="shared" si="167"/>
        <v>0.10198281010094509</v>
      </c>
    </row>
    <row r="1745" spans="1:21">
      <c r="A1745">
        <v>9701</v>
      </c>
      <c r="B1745" s="1">
        <v>45900</v>
      </c>
      <c r="C1745">
        <v>6</v>
      </c>
      <c r="D1745">
        <v>9</v>
      </c>
      <c r="E1745" t="s">
        <v>7</v>
      </c>
      <c r="F1745" s="3">
        <v>7313.5823963906114</v>
      </c>
      <c r="G1745" s="3">
        <v>7940</v>
      </c>
      <c r="H1745">
        <v>2</v>
      </c>
      <c r="I1745" s="3">
        <v>-626.41760360938861</v>
      </c>
      <c r="J1745" s="3">
        <v>626.41760360938861</v>
      </c>
      <c r="K1745" s="2">
        <v>7.88939047366988E-2</v>
      </c>
      <c r="L1745" s="6">
        <v>-7.88939047366988E-2</v>
      </c>
      <c r="M1745" t="s">
        <v>42</v>
      </c>
      <c r="N1745">
        <f>SUMIFS(Actuals!$F:$F,Actuals!$A:$A,$A1745,Actuals!$D:$D,$D1745,Actuals!$B:$B,EDATE($B1745,-12))</f>
        <v>7860</v>
      </c>
      <c r="O1745">
        <f>AVERAGE(SUMIFS(Actuals!$F:$F,Actuals!$A:$A,$A1745,Actuals!$D:$D,$D1745,Actuals!$B:$B,EOMONTH(DATE(2025,$C1745-1,1),0))/SUMIFS(Actuals!$F:$F,Actuals!$A:$A,$A1745,Actuals!$D:$D,$D1745,Actuals!$B:$B,EOMONTH(DATE(2024,$C1745-1,1),0)),
 SUMIFS(Actuals!$F:$F,Actuals!$A:$A,$A1745,Actuals!$D:$D,$D1745,Actuals!$B:$B,EOMONTH(DATE(2025,$C1745-2,1),0))/SUMIFS(Actuals!$F:$F,Actuals!$A:$A,$A1745,Actuals!$D:$D,$D1745,Actuals!$B:$B,EOMONTH(DATE(2024,$C1745-2,1),0)),
 SUMIFS(Actuals!$F:$F,Actuals!$A:$A,$A1745,Actuals!$D:$D,$D1745,Actuals!$B:$B,EOMONTH(DATE(2025,$C1745-3,1),0))/SUMIFS(Actuals!$F:$F,Actuals!$A:$A,$A1745,Actuals!$D:$D,$D1745,Actuals!$B:$B,EOMONTH(DATE(2024,$C1745-3,1),0))
)</f>
        <v>1.0144688742110801</v>
      </c>
      <c r="P1745" s="29">
        <f t="shared" si="162"/>
        <v>7973.7253512990901</v>
      </c>
      <c r="Q1745" s="2">
        <f t="shared" si="163"/>
        <v>4.2475253525302405E-3</v>
      </c>
      <c r="R1745" s="29" t="str">
        <f t="shared" si="164"/>
        <v>1 train date (May-Aug)</v>
      </c>
      <c r="S1745" s="29">
        <f t="shared" si="165"/>
        <v>1.005048087592062</v>
      </c>
      <c r="T1745" s="29">
        <f t="shared" si="166"/>
        <v>7350.5020009393538</v>
      </c>
      <c r="U1745" s="2">
        <f t="shared" si="167"/>
        <v>7.4244080486227479E-2</v>
      </c>
    </row>
    <row r="1746" spans="1:21">
      <c r="A1746">
        <v>9701</v>
      </c>
      <c r="B1746" s="1">
        <v>45900</v>
      </c>
      <c r="C1746">
        <v>7</v>
      </c>
      <c r="D1746">
        <v>9</v>
      </c>
      <c r="E1746" t="s">
        <v>7</v>
      </c>
      <c r="F1746" s="3">
        <v>6982.3668666393414</v>
      </c>
      <c r="G1746" s="3">
        <v>7940</v>
      </c>
      <c r="H1746">
        <v>1</v>
      </c>
      <c r="I1746" s="3">
        <v>-957.63313336065858</v>
      </c>
      <c r="J1746" s="3">
        <v>957.63313336065858</v>
      </c>
      <c r="K1746" s="2">
        <v>0.120608706972375</v>
      </c>
      <c r="L1746" s="6">
        <v>-0.120608706972375</v>
      </c>
      <c r="M1746" t="s">
        <v>42</v>
      </c>
      <c r="N1746">
        <f>SUMIFS(Actuals!$F:$F,Actuals!$A:$A,$A1746,Actuals!$D:$D,$D1746,Actuals!$B:$B,EDATE($B1746,-12))</f>
        <v>7860</v>
      </c>
      <c r="O1746">
        <f>AVERAGE(SUMIFS(Actuals!$F:$F,Actuals!$A:$A,$A1746,Actuals!$D:$D,$D1746,Actuals!$B:$B,EOMONTH(DATE(2025,$C1746-1,1),0))/SUMIFS(Actuals!$F:$F,Actuals!$A:$A,$A1746,Actuals!$D:$D,$D1746,Actuals!$B:$B,EOMONTH(DATE(2024,$C1746-1,1),0)),
 SUMIFS(Actuals!$F:$F,Actuals!$A:$A,$A1746,Actuals!$D:$D,$D1746,Actuals!$B:$B,EOMONTH(DATE(2025,$C1746-2,1),0))/SUMIFS(Actuals!$F:$F,Actuals!$A:$A,$A1746,Actuals!$D:$D,$D1746,Actuals!$B:$B,EOMONTH(DATE(2024,$C1746-2,1),0)),
 SUMIFS(Actuals!$F:$F,Actuals!$A:$A,$A1746,Actuals!$D:$D,$D1746,Actuals!$B:$B,EOMONTH(DATE(2025,$C1746-3,1),0))/SUMIFS(Actuals!$F:$F,Actuals!$A:$A,$A1746,Actuals!$D:$D,$D1746,Actuals!$B:$B,EOMONTH(DATE(2024,$C1746-3,1),0))
)</f>
        <v>1.013729991624289</v>
      </c>
      <c r="P1746" s="29">
        <f t="shared" si="162"/>
        <v>7967.9177341669119</v>
      </c>
      <c r="Q1746" s="2">
        <f t="shared" si="163"/>
        <v>3.5160874265632168E-3</v>
      </c>
      <c r="R1746" s="29" t="str">
        <f t="shared" si="164"/>
        <v>1 train date (May-Aug)</v>
      </c>
      <c r="S1746" s="29">
        <f t="shared" si="165"/>
        <v>1.005048087592062</v>
      </c>
      <c r="T1746" s="29">
        <f t="shared" si="166"/>
        <v>7017.6144661820481</v>
      </c>
      <c r="U1746" s="2">
        <f t="shared" si="167"/>
        <v>0.11616946269747505</v>
      </c>
    </row>
    <row r="1747" spans="1:21">
      <c r="A1747">
        <v>9701</v>
      </c>
      <c r="B1747" s="1">
        <v>45900</v>
      </c>
      <c r="C1747">
        <v>8</v>
      </c>
      <c r="D1747">
        <v>9</v>
      </c>
      <c r="E1747" t="s">
        <v>7</v>
      </c>
      <c r="F1747" s="3">
        <v>7407.8186357378027</v>
      </c>
      <c r="G1747" s="3">
        <v>7940</v>
      </c>
      <c r="H1747">
        <v>0</v>
      </c>
      <c r="I1747" s="3">
        <v>-532.18136426219735</v>
      </c>
      <c r="J1747" s="3">
        <v>532.18136426219735</v>
      </c>
      <c r="K1747" s="2">
        <v>6.7025360738312001E-2</v>
      </c>
      <c r="L1747" s="6">
        <v>-6.7025360738312001E-2</v>
      </c>
      <c r="M1747" t="s">
        <v>42</v>
      </c>
      <c r="N1747">
        <f>SUMIFS(Actuals!$F:$F,Actuals!$A:$A,$A1747,Actuals!$D:$D,$D1747,Actuals!$B:$B,EDATE($B1747,-12))</f>
        <v>7860</v>
      </c>
      <c r="O1747">
        <f>AVERAGE(SUMIFS(Actuals!$F:$F,Actuals!$A:$A,$A1747,Actuals!$D:$D,$D1747,Actuals!$B:$B,EOMONTH(DATE(2025,$C1747-1,1),0))/SUMIFS(Actuals!$F:$F,Actuals!$A:$A,$A1747,Actuals!$D:$D,$D1747,Actuals!$B:$B,EOMONTH(DATE(2024,$C1747-1,1),0)),
 SUMIFS(Actuals!$F:$F,Actuals!$A:$A,$A1747,Actuals!$D:$D,$D1747,Actuals!$B:$B,EOMONTH(DATE(2025,$C1747-2,1),0))/SUMIFS(Actuals!$F:$F,Actuals!$A:$A,$A1747,Actuals!$D:$D,$D1747,Actuals!$B:$B,EOMONTH(DATE(2024,$C1747-2,1),0)),
 SUMIFS(Actuals!$F:$F,Actuals!$A:$A,$A1747,Actuals!$D:$D,$D1747,Actuals!$B:$B,EOMONTH(DATE(2025,$C1747-3,1),0))/SUMIFS(Actuals!$F:$F,Actuals!$A:$A,$A1747,Actuals!$D:$D,$D1747,Actuals!$B:$B,EOMONTH(DATE(2024,$C1747-3,1),0))
)</f>
        <v>1.0411847203799034</v>
      </c>
      <c r="P1747" s="29">
        <f t="shared" si="162"/>
        <v>8183.7119021860408</v>
      </c>
      <c r="Q1747" s="2">
        <f t="shared" si="163"/>
        <v>3.0694194229979949E-2</v>
      </c>
      <c r="R1747" s="29" t="str">
        <f t="shared" si="164"/>
        <v>1 train date (May-Aug)</v>
      </c>
      <c r="S1747" s="29">
        <f t="shared" si="165"/>
        <v>1.005048087592062</v>
      </c>
      <c r="T1747" s="29">
        <f t="shared" si="166"/>
        <v>7445.2139530771165</v>
      </c>
      <c r="U1747" s="2">
        <f t="shared" si="167"/>
        <v>6.2315623038146542E-2</v>
      </c>
    </row>
    <row r="1748" spans="1:21">
      <c r="A1748">
        <v>9701</v>
      </c>
      <c r="B1748" s="1">
        <v>45930</v>
      </c>
      <c r="C1748">
        <v>5</v>
      </c>
      <c r="D1748">
        <v>9</v>
      </c>
      <c r="E1748" t="s">
        <v>7</v>
      </c>
      <c r="F1748" s="3">
        <v>7115.4456372095874</v>
      </c>
      <c r="G1748" s="3">
        <v>6870</v>
      </c>
      <c r="H1748">
        <v>4</v>
      </c>
      <c r="I1748" s="3">
        <v>245.4456372095874</v>
      </c>
      <c r="J1748" s="3">
        <v>245.4456372095874</v>
      </c>
      <c r="K1748" s="2">
        <v>3.5727166988295103E-2</v>
      </c>
      <c r="L1748" s="6">
        <v>3.5727166988295103E-2</v>
      </c>
      <c r="M1748" t="s">
        <v>42</v>
      </c>
      <c r="N1748">
        <f>SUMIFS(Actuals!$F:$F,Actuals!$A:$A,$A1748,Actuals!$D:$D,$D1748,Actuals!$B:$B,EDATE($B1748,-12))</f>
        <v>6727.5</v>
      </c>
      <c r="O1748">
        <f>AVERAGE(SUMIFS(Actuals!$F:$F,Actuals!$A:$A,$A1748,Actuals!$D:$D,$D1748,Actuals!$B:$B,EOMONTH(DATE(2025,$C1748-1,1),0))/SUMIFS(Actuals!$F:$F,Actuals!$A:$A,$A1748,Actuals!$D:$D,$D1748,Actuals!$B:$B,EOMONTH(DATE(2024,$C1748-1,1),0)),
 SUMIFS(Actuals!$F:$F,Actuals!$A:$A,$A1748,Actuals!$D:$D,$D1748,Actuals!$B:$B,EOMONTH(DATE(2025,$C1748-2,1),0))/SUMIFS(Actuals!$F:$F,Actuals!$A:$A,$A1748,Actuals!$D:$D,$D1748,Actuals!$B:$B,EOMONTH(DATE(2024,$C1748-2,1),0)),
 SUMIFS(Actuals!$F:$F,Actuals!$A:$A,$A1748,Actuals!$D:$D,$D1748,Actuals!$B:$B,EOMONTH(DATE(2025,$C1748-3,1),0))/SUMIFS(Actuals!$F:$F,Actuals!$A:$A,$A1748,Actuals!$D:$D,$D1748,Actuals!$B:$B,EOMONTH(DATE(2024,$C1748-3,1),0))
)</f>
        <v>1.0653010371221681</v>
      </c>
      <c r="P1748" s="29">
        <f t="shared" si="162"/>
        <v>7166.8127272393858</v>
      </c>
      <c r="Q1748" s="2">
        <f t="shared" si="163"/>
        <v>4.3204181548673337E-2</v>
      </c>
      <c r="R1748" s="29" t="str">
        <f t="shared" si="164"/>
        <v>1 train date (May-Aug)</v>
      </c>
      <c r="S1748" s="29">
        <f t="shared" si="165"/>
        <v>1.005048087592062</v>
      </c>
      <c r="T1748" s="29">
        <f t="shared" si="166"/>
        <v>7151.3650300427771</v>
      </c>
      <c r="U1748" s="2">
        <f t="shared" si="167"/>
        <v>4.0955608448730293E-2</v>
      </c>
    </row>
    <row r="1749" spans="1:21">
      <c r="A1749">
        <v>9701</v>
      </c>
      <c r="B1749" s="1">
        <v>45930</v>
      </c>
      <c r="C1749">
        <v>6</v>
      </c>
      <c r="D1749">
        <v>9</v>
      </c>
      <c r="E1749" t="s">
        <v>7</v>
      </c>
      <c r="F1749" s="3">
        <v>7787.1202290755946</v>
      </c>
      <c r="G1749" s="3">
        <v>6870</v>
      </c>
      <c r="H1749">
        <v>3</v>
      </c>
      <c r="I1749" s="3">
        <v>917.12022907559458</v>
      </c>
      <c r="J1749" s="3">
        <v>917.12022907559458</v>
      </c>
      <c r="K1749" s="2">
        <v>0.13349639433414801</v>
      </c>
      <c r="L1749" s="6">
        <v>0.13349639433414801</v>
      </c>
      <c r="M1749" t="s">
        <v>42</v>
      </c>
      <c r="N1749">
        <f>SUMIFS(Actuals!$F:$F,Actuals!$A:$A,$A1749,Actuals!$D:$D,$D1749,Actuals!$B:$B,EDATE($B1749,-12))</f>
        <v>6727.5</v>
      </c>
      <c r="O1749">
        <f>AVERAGE(SUMIFS(Actuals!$F:$F,Actuals!$A:$A,$A1749,Actuals!$D:$D,$D1749,Actuals!$B:$B,EOMONTH(DATE(2025,$C1749-1,1),0))/SUMIFS(Actuals!$F:$F,Actuals!$A:$A,$A1749,Actuals!$D:$D,$D1749,Actuals!$B:$B,EOMONTH(DATE(2024,$C1749-1,1),0)),
 SUMIFS(Actuals!$F:$F,Actuals!$A:$A,$A1749,Actuals!$D:$D,$D1749,Actuals!$B:$B,EOMONTH(DATE(2025,$C1749-2,1),0))/SUMIFS(Actuals!$F:$F,Actuals!$A:$A,$A1749,Actuals!$D:$D,$D1749,Actuals!$B:$B,EOMONTH(DATE(2024,$C1749-2,1),0)),
 SUMIFS(Actuals!$F:$F,Actuals!$A:$A,$A1749,Actuals!$D:$D,$D1749,Actuals!$B:$B,EOMONTH(DATE(2025,$C1749-3,1),0))/SUMIFS(Actuals!$F:$F,Actuals!$A:$A,$A1749,Actuals!$D:$D,$D1749,Actuals!$B:$B,EOMONTH(DATE(2024,$C1749-3,1),0))
)</f>
        <v>1.0144688742110801</v>
      </c>
      <c r="P1749" s="29">
        <f t="shared" si="162"/>
        <v>6824.8393512550419</v>
      </c>
      <c r="Q1749" s="2">
        <f t="shared" si="163"/>
        <v>6.573602437402919E-3</v>
      </c>
      <c r="R1749" s="29" t="str">
        <f t="shared" si="164"/>
        <v>1 train date (May-Aug)</v>
      </c>
      <c r="S1749" s="29">
        <f t="shared" si="165"/>
        <v>1.005048087592062</v>
      </c>
      <c r="T1749" s="29">
        <f t="shared" si="166"/>
        <v>7826.4302940818861</v>
      </c>
      <c r="U1749" s="2">
        <f t="shared" si="167"/>
        <v>0.13921838341803291</v>
      </c>
    </row>
    <row r="1750" spans="1:21">
      <c r="A1750">
        <v>9701</v>
      </c>
      <c r="B1750" s="1">
        <v>45930</v>
      </c>
      <c r="C1750">
        <v>7</v>
      </c>
      <c r="D1750">
        <v>9</v>
      </c>
      <c r="E1750" t="s">
        <v>7</v>
      </c>
      <c r="F1750" s="3">
        <v>7195.2624280655264</v>
      </c>
      <c r="G1750" s="3">
        <v>6870</v>
      </c>
      <c r="H1750">
        <v>2</v>
      </c>
      <c r="I1750" s="3">
        <v>325.26242806552636</v>
      </c>
      <c r="J1750" s="3">
        <v>325.26242806552636</v>
      </c>
      <c r="K1750" s="2">
        <v>4.7345331596146498E-2</v>
      </c>
      <c r="L1750" s="6">
        <v>4.7345331596146498E-2</v>
      </c>
      <c r="M1750" t="s">
        <v>42</v>
      </c>
      <c r="N1750">
        <f>SUMIFS(Actuals!$F:$F,Actuals!$A:$A,$A1750,Actuals!$D:$D,$D1750,Actuals!$B:$B,EDATE($B1750,-12))</f>
        <v>6727.5</v>
      </c>
      <c r="O1750">
        <f>AVERAGE(SUMIFS(Actuals!$F:$F,Actuals!$A:$A,$A1750,Actuals!$D:$D,$D1750,Actuals!$B:$B,EOMONTH(DATE(2025,$C1750-1,1),0))/SUMIFS(Actuals!$F:$F,Actuals!$A:$A,$A1750,Actuals!$D:$D,$D1750,Actuals!$B:$B,EOMONTH(DATE(2024,$C1750-1,1),0)),
 SUMIFS(Actuals!$F:$F,Actuals!$A:$A,$A1750,Actuals!$D:$D,$D1750,Actuals!$B:$B,EOMONTH(DATE(2025,$C1750-2,1),0))/SUMIFS(Actuals!$F:$F,Actuals!$A:$A,$A1750,Actuals!$D:$D,$D1750,Actuals!$B:$B,EOMONTH(DATE(2024,$C1750-2,1),0)),
 SUMIFS(Actuals!$F:$F,Actuals!$A:$A,$A1750,Actuals!$D:$D,$D1750,Actuals!$B:$B,EOMONTH(DATE(2025,$C1750-3,1),0))/SUMIFS(Actuals!$F:$F,Actuals!$A:$A,$A1750,Actuals!$D:$D,$D1750,Actuals!$B:$B,EOMONTH(DATE(2024,$C1750-3,1),0))
)</f>
        <v>1.013729991624289</v>
      </c>
      <c r="P1750" s="29">
        <f t="shared" si="162"/>
        <v>6819.8685186524044</v>
      </c>
      <c r="Q1750" s="2">
        <f t="shared" si="163"/>
        <v>7.2971588570008121E-3</v>
      </c>
      <c r="R1750" s="29" t="str">
        <f t="shared" si="164"/>
        <v>1 train date (May-Aug)</v>
      </c>
      <c r="S1750" s="29">
        <f t="shared" si="165"/>
        <v>1.005048087592062</v>
      </c>
      <c r="T1750" s="29">
        <f t="shared" si="166"/>
        <v>7231.5847430502736</v>
      </c>
      <c r="U1750" s="2">
        <f t="shared" si="167"/>
        <v>5.2632422569181013E-2</v>
      </c>
    </row>
    <row r="1751" spans="1:21">
      <c r="A1751">
        <v>9701</v>
      </c>
      <c r="B1751" s="1">
        <v>45930</v>
      </c>
      <c r="C1751">
        <v>8</v>
      </c>
      <c r="D1751">
        <v>9</v>
      </c>
      <c r="E1751" t="s">
        <v>7</v>
      </c>
      <c r="F1751" s="3">
        <v>7630.7450652697098</v>
      </c>
      <c r="G1751" s="3">
        <v>6870</v>
      </c>
      <c r="H1751">
        <v>1</v>
      </c>
      <c r="I1751" s="3">
        <v>760.74506526970981</v>
      </c>
      <c r="J1751" s="3">
        <v>760.74506526970981</v>
      </c>
      <c r="K1751" s="2">
        <v>0.110734361756872</v>
      </c>
      <c r="L1751" s="6">
        <v>0.110734361756872</v>
      </c>
      <c r="M1751" t="s">
        <v>42</v>
      </c>
      <c r="N1751">
        <f>SUMIFS(Actuals!$F:$F,Actuals!$A:$A,$A1751,Actuals!$D:$D,$D1751,Actuals!$B:$B,EDATE($B1751,-12))</f>
        <v>6727.5</v>
      </c>
      <c r="O1751">
        <f>AVERAGE(SUMIFS(Actuals!$F:$F,Actuals!$A:$A,$A1751,Actuals!$D:$D,$D1751,Actuals!$B:$B,EOMONTH(DATE(2025,$C1751-1,1),0))/SUMIFS(Actuals!$F:$F,Actuals!$A:$A,$A1751,Actuals!$D:$D,$D1751,Actuals!$B:$B,EOMONTH(DATE(2024,$C1751-1,1),0)),
 SUMIFS(Actuals!$F:$F,Actuals!$A:$A,$A1751,Actuals!$D:$D,$D1751,Actuals!$B:$B,EOMONTH(DATE(2025,$C1751-2,1),0))/SUMIFS(Actuals!$F:$F,Actuals!$A:$A,$A1751,Actuals!$D:$D,$D1751,Actuals!$B:$B,EOMONTH(DATE(2024,$C1751-2,1),0)),
 SUMIFS(Actuals!$F:$F,Actuals!$A:$A,$A1751,Actuals!$D:$D,$D1751,Actuals!$B:$B,EOMONTH(DATE(2025,$C1751-3,1),0))/SUMIFS(Actuals!$F:$F,Actuals!$A:$A,$A1751,Actuals!$D:$D,$D1751,Actuals!$B:$B,EOMONTH(DATE(2024,$C1751-3,1),0))
)</f>
        <v>1.0411847203799034</v>
      </c>
      <c r="P1751" s="29">
        <f t="shared" si="162"/>
        <v>7004.5702063558001</v>
      </c>
      <c r="Q1751" s="2">
        <f t="shared" si="163"/>
        <v>1.9588094083813699E-2</v>
      </c>
      <c r="R1751" s="29" t="str">
        <f t="shared" si="164"/>
        <v>1 train date (May-Aug)</v>
      </c>
      <c r="S1751" s="29">
        <f t="shared" si="165"/>
        <v>1.005048087592062</v>
      </c>
      <c r="T1751" s="29">
        <f t="shared" si="166"/>
        <v>7669.2657347518862</v>
      </c>
      <c r="U1751" s="2">
        <f t="shared" si="167"/>
        <v>0.11634144610653364</v>
      </c>
    </row>
    <row r="1752" spans="1:21">
      <c r="A1752">
        <v>9701</v>
      </c>
      <c r="B1752" s="1">
        <v>45930</v>
      </c>
      <c r="C1752">
        <v>9</v>
      </c>
      <c r="D1752">
        <v>9</v>
      </c>
      <c r="E1752" t="s">
        <v>7</v>
      </c>
      <c r="F1752" s="3">
        <v>7682.5239285540738</v>
      </c>
      <c r="G1752" s="3">
        <v>6870</v>
      </c>
      <c r="H1752">
        <v>0</v>
      </c>
      <c r="I1752" s="3">
        <v>812.52392855407379</v>
      </c>
      <c r="J1752" s="3">
        <v>812.52392855407379</v>
      </c>
      <c r="K1752" s="2">
        <v>0.118271314200011</v>
      </c>
      <c r="L1752" s="6">
        <v>0.118271314200011</v>
      </c>
      <c r="M1752" t="s">
        <v>42</v>
      </c>
      <c r="N1752">
        <f>SUMIFS(Actuals!$F:$F,Actuals!$A:$A,$A1752,Actuals!$D:$D,$D1752,Actuals!$B:$B,EDATE($B1752,-12))</f>
        <v>6727.5</v>
      </c>
      <c r="O1752">
        <f>AVERAGE(SUMIFS(Actuals!$F:$F,Actuals!$A:$A,$A1752,Actuals!$D:$D,$D1752,Actuals!$B:$B,EOMONTH(DATE(2025,$C1752-1,1),0))/SUMIFS(Actuals!$F:$F,Actuals!$A:$A,$A1752,Actuals!$D:$D,$D1752,Actuals!$B:$B,EOMONTH(DATE(2024,$C1752-1,1),0)),
 SUMIFS(Actuals!$F:$F,Actuals!$A:$A,$A1752,Actuals!$D:$D,$D1752,Actuals!$B:$B,EOMONTH(DATE(2025,$C1752-2,1),0))/SUMIFS(Actuals!$F:$F,Actuals!$A:$A,$A1752,Actuals!$D:$D,$D1752,Actuals!$B:$B,EOMONTH(DATE(2024,$C1752-2,1),0)),
 SUMIFS(Actuals!$F:$F,Actuals!$A:$A,$A1752,Actuals!$D:$D,$D1752,Actuals!$B:$B,EOMONTH(DATE(2025,$C1752-3,1),0))/SUMIFS(Actuals!$F:$F,Actuals!$A:$A,$A1752,Actuals!$D:$D,$D1752,Actuals!$B:$B,EOMONTH(DATE(2024,$C1752-3,1),0))
)</f>
        <v>1.0623090727271898</v>
      </c>
      <c r="P1752" s="29">
        <f t="shared" si="162"/>
        <v>7146.6842867721689</v>
      </c>
      <c r="Q1752" s="2">
        <f t="shared" si="163"/>
        <v>4.0274277550534046E-2</v>
      </c>
      <c r="R1752" s="29" t="str">
        <f t="shared" si="164"/>
        <v>2 Test data (Sep-Nov)</v>
      </c>
      <c r="S1752" s="29">
        <f t="shared" si="165"/>
        <v>1.005048087592062</v>
      </c>
      <c r="T1752" s="29">
        <f t="shared" si="166"/>
        <v>7721.3059822735268</v>
      </c>
      <c r="U1752" s="2">
        <f t="shared" si="167"/>
        <v>0.12391644574578264</v>
      </c>
    </row>
    <row r="1753" spans="1:21">
      <c r="A1753">
        <v>9701</v>
      </c>
      <c r="B1753" s="1">
        <v>45961</v>
      </c>
      <c r="C1753">
        <v>5</v>
      </c>
      <c r="D1753">
        <v>9</v>
      </c>
      <c r="E1753" t="s">
        <v>7</v>
      </c>
      <c r="F1753" s="3">
        <v>7607.3253599336467</v>
      </c>
      <c r="G1753" s="3">
        <v>8260</v>
      </c>
      <c r="H1753">
        <v>5</v>
      </c>
      <c r="I1753" s="3">
        <v>-652.67464006635328</v>
      </c>
      <c r="J1753" s="3">
        <v>652.67464006635328</v>
      </c>
      <c r="K1753" s="2">
        <v>7.9016300250163804E-2</v>
      </c>
      <c r="L1753" s="6">
        <v>-7.9016300250163804E-2</v>
      </c>
      <c r="M1753" t="s">
        <v>42</v>
      </c>
      <c r="N1753">
        <f>SUMIFS(Actuals!$F:$F,Actuals!$A:$A,$A1753,Actuals!$D:$D,$D1753,Actuals!$B:$B,EDATE($B1753,-12))</f>
        <v>7715</v>
      </c>
      <c r="O1753">
        <f>AVERAGE(SUMIFS(Actuals!$F:$F,Actuals!$A:$A,$A1753,Actuals!$D:$D,$D1753,Actuals!$B:$B,EOMONTH(DATE(2025,$C1753-1,1),0))/SUMIFS(Actuals!$F:$F,Actuals!$A:$A,$A1753,Actuals!$D:$D,$D1753,Actuals!$B:$B,EOMONTH(DATE(2024,$C1753-1,1),0)),
 SUMIFS(Actuals!$F:$F,Actuals!$A:$A,$A1753,Actuals!$D:$D,$D1753,Actuals!$B:$B,EOMONTH(DATE(2025,$C1753-2,1),0))/SUMIFS(Actuals!$F:$F,Actuals!$A:$A,$A1753,Actuals!$D:$D,$D1753,Actuals!$B:$B,EOMONTH(DATE(2024,$C1753-2,1),0)),
 SUMIFS(Actuals!$F:$F,Actuals!$A:$A,$A1753,Actuals!$D:$D,$D1753,Actuals!$B:$B,EOMONTH(DATE(2025,$C1753-3,1),0))/SUMIFS(Actuals!$F:$F,Actuals!$A:$A,$A1753,Actuals!$D:$D,$D1753,Actuals!$B:$B,EOMONTH(DATE(2024,$C1753-3,1),0))
)</f>
        <v>1.0653010371221681</v>
      </c>
      <c r="P1753" s="29">
        <f t="shared" si="162"/>
        <v>8218.7975013975265</v>
      </c>
      <c r="Q1753" s="2">
        <f t="shared" si="163"/>
        <v>4.98819595671592E-3</v>
      </c>
      <c r="R1753" s="29" t="str">
        <f t="shared" si="164"/>
        <v>1 train date (May-Aug)</v>
      </c>
      <c r="S1753" s="29">
        <f t="shared" si="165"/>
        <v>1.005048087592062</v>
      </c>
      <c r="T1753" s="29">
        <f t="shared" si="166"/>
        <v>7645.7278046919064</v>
      </c>
      <c r="U1753" s="2">
        <f t="shared" si="167"/>
        <v>7.4367093862965333E-2</v>
      </c>
    </row>
    <row r="1754" spans="1:21">
      <c r="A1754">
        <v>9701</v>
      </c>
      <c r="B1754" s="1">
        <v>45961</v>
      </c>
      <c r="C1754">
        <v>6</v>
      </c>
      <c r="D1754">
        <v>9</v>
      </c>
      <c r="E1754" t="s">
        <v>7</v>
      </c>
      <c r="F1754" s="3">
        <v>8030.7675519662234</v>
      </c>
      <c r="G1754" s="3">
        <v>8260</v>
      </c>
      <c r="H1754">
        <v>4</v>
      </c>
      <c r="I1754" s="3">
        <v>-229.23244803377656</v>
      </c>
      <c r="J1754" s="3">
        <v>229.23244803377656</v>
      </c>
      <c r="K1754" s="2">
        <v>2.7752112352757499E-2</v>
      </c>
      <c r="L1754" s="6">
        <v>-2.7752112352757499E-2</v>
      </c>
      <c r="M1754" t="s">
        <v>42</v>
      </c>
      <c r="N1754">
        <f>SUMIFS(Actuals!$F:$F,Actuals!$A:$A,$A1754,Actuals!$D:$D,$D1754,Actuals!$B:$B,EDATE($B1754,-12))</f>
        <v>7715</v>
      </c>
      <c r="O1754">
        <f>AVERAGE(SUMIFS(Actuals!$F:$F,Actuals!$A:$A,$A1754,Actuals!$D:$D,$D1754,Actuals!$B:$B,EOMONTH(DATE(2025,$C1754-1,1),0))/SUMIFS(Actuals!$F:$F,Actuals!$A:$A,$A1754,Actuals!$D:$D,$D1754,Actuals!$B:$B,EOMONTH(DATE(2024,$C1754-1,1),0)),
 SUMIFS(Actuals!$F:$F,Actuals!$A:$A,$A1754,Actuals!$D:$D,$D1754,Actuals!$B:$B,EOMONTH(DATE(2025,$C1754-2,1),0))/SUMIFS(Actuals!$F:$F,Actuals!$A:$A,$A1754,Actuals!$D:$D,$D1754,Actuals!$B:$B,EOMONTH(DATE(2024,$C1754-2,1),0)),
 SUMIFS(Actuals!$F:$F,Actuals!$A:$A,$A1754,Actuals!$D:$D,$D1754,Actuals!$B:$B,EOMONTH(DATE(2025,$C1754-3,1),0))/SUMIFS(Actuals!$F:$F,Actuals!$A:$A,$A1754,Actuals!$D:$D,$D1754,Actuals!$B:$B,EOMONTH(DATE(2024,$C1754-3,1),0))
)</f>
        <v>1.0144688742110801</v>
      </c>
      <c r="P1754" s="29">
        <f t="shared" si="162"/>
        <v>7826.6273645384836</v>
      </c>
      <c r="Q1754" s="2">
        <f t="shared" si="163"/>
        <v>5.2466420758052836E-2</v>
      </c>
      <c r="R1754" s="29" t="str">
        <f t="shared" si="164"/>
        <v>1 train date (May-Aug)</v>
      </c>
      <c r="S1754" s="29">
        <f t="shared" si="165"/>
        <v>1.005048087592062</v>
      </c>
      <c r="T1754" s="29">
        <f t="shared" si="166"/>
        <v>8071.3075700000381</v>
      </c>
      <c r="U1754" s="2">
        <f t="shared" si="167"/>
        <v>2.2844119854716932E-2</v>
      </c>
    </row>
    <row r="1755" spans="1:21">
      <c r="A1755">
        <v>9701</v>
      </c>
      <c r="B1755" s="1">
        <v>45961</v>
      </c>
      <c r="C1755">
        <v>7</v>
      </c>
      <c r="D1755">
        <v>9</v>
      </c>
      <c r="E1755" t="s">
        <v>7</v>
      </c>
      <c r="F1755" s="3">
        <v>7572.7731894654798</v>
      </c>
      <c r="G1755" s="3">
        <v>8260</v>
      </c>
      <c r="H1755">
        <v>3</v>
      </c>
      <c r="I1755" s="3">
        <v>-687.22681053452015</v>
      </c>
      <c r="J1755" s="3">
        <v>687.22681053452015</v>
      </c>
      <c r="K1755" s="2">
        <v>8.3199371735414099E-2</v>
      </c>
      <c r="L1755" s="6">
        <v>-8.3199371735414099E-2</v>
      </c>
      <c r="M1755" t="s">
        <v>42</v>
      </c>
      <c r="N1755">
        <f>SUMIFS(Actuals!$F:$F,Actuals!$A:$A,$A1755,Actuals!$D:$D,$D1755,Actuals!$B:$B,EDATE($B1755,-12))</f>
        <v>7715</v>
      </c>
      <c r="O1755">
        <f>AVERAGE(SUMIFS(Actuals!$F:$F,Actuals!$A:$A,$A1755,Actuals!$D:$D,$D1755,Actuals!$B:$B,EOMONTH(DATE(2025,$C1755-1,1),0))/SUMIFS(Actuals!$F:$F,Actuals!$A:$A,$A1755,Actuals!$D:$D,$D1755,Actuals!$B:$B,EOMONTH(DATE(2024,$C1755-1,1),0)),
 SUMIFS(Actuals!$F:$F,Actuals!$A:$A,$A1755,Actuals!$D:$D,$D1755,Actuals!$B:$B,EOMONTH(DATE(2025,$C1755-2,1),0))/SUMIFS(Actuals!$F:$F,Actuals!$A:$A,$A1755,Actuals!$D:$D,$D1755,Actuals!$B:$B,EOMONTH(DATE(2024,$C1755-2,1),0)),
 SUMIFS(Actuals!$F:$F,Actuals!$A:$A,$A1755,Actuals!$D:$D,$D1755,Actuals!$B:$B,EOMONTH(DATE(2025,$C1755-3,1),0))/SUMIFS(Actuals!$F:$F,Actuals!$A:$A,$A1755,Actuals!$D:$D,$D1755,Actuals!$B:$B,EOMONTH(DATE(2024,$C1755-3,1),0))
)</f>
        <v>1.013729991624289</v>
      </c>
      <c r="P1755" s="29">
        <f t="shared" si="162"/>
        <v>7820.9268853813901</v>
      </c>
      <c r="Q1755" s="2">
        <f t="shared" si="163"/>
        <v>5.3156551406611366E-2</v>
      </c>
      <c r="R1755" s="29" t="str">
        <f t="shared" si="164"/>
        <v>1 train date (May-Aug)</v>
      </c>
      <c r="S1755" s="29">
        <f t="shared" si="165"/>
        <v>1.005048087592062</v>
      </c>
      <c r="T1755" s="29">
        <f t="shared" si="166"/>
        <v>7611.0012118407203</v>
      </c>
      <c r="U1755" s="2">
        <f t="shared" si="167"/>
        <v>7.8571281859476955E-2</v>
      </c>
    </row>
    <row r="1756" spans="1:21">
      <c r="A1756">
        <v>9701</v>
      </c>
      <c r="B1756" s="1">
        <v>45961</v>
      </c>
      <c r="C1756">
        <v>8</v>
      </c>
      <c r="D1756">
        <v>9</v>
      </c>
      <c r="E1756" t="s">
        <v>7</v>
      </c>
      <c r="F1756" s="3">
        <v>8028.7236830641714</v>
      </c>
      <c r="G1756" s="3">
        <v>8260</v>
      </c>
      <c r="H1756">
        <v>2</v>
      </c>
      <c r="I1756" s="3">
        <v>-231.27631693582862</v>
      </c>
      <c r="J1756" s="3">
        <v>231.27631693582862</v>
      </c>
      <c r="K1756" s="2">
        <v>2.7999554108453801E-2</v>
      </c>
      <c r="L1756" s="6">
        <v>-2.7999554108453801E-2</v>
      </c>
      <c r="M1756" t="s">
        <v>42</v>
      </c>
      <c r="N1756">
        <f>SUMIFS(Actuals!$F:$F,Actuals!$A:$A,$A1756,Actuals!$D:$D,$D1756,Actuals!$B:$B,EDATE($B1756,-12))</f>
        <v>7715</v>
      </c>
      <c r="O1756">
        <f>AVERAGE(SUMIFS(Actuals!$F:$F,Actuals!$A:$A,$A1756,Actuals!$D:$D,$D1756,Actuals!$B:$B,EOMONTH(DATE(2025,$C1756-1,1),0))/SUMIFS(Actuals!$F:$F,Actuals!$A:$A,$A1756,Actuals!$D:$D,$D1756,Actuals!$B:$B,EOMONTH(DATE(2024,$C1756-1,1),0)),
 SUMIFS(Actuals!$F:$F,Actuals!$A:$A,$A1756,Actuals!$D:$D,$D1756,Actuals!$B:$B,EOMONTH(DATE(2025,$C1756-2,1),0))/SUMIFS(Actuals!$F:$F,Actuals!$A:$A,$A1756,Actuals!$D:$D,$D1756,Actuals!$B:$B,EOMONTH(DATE(2024,$C1756-2,1),0)),
 SUMIFS(Actuals!$F:$F,Actuals!$A:$A,$A1756,Actuals!$D:$D,$D1756,Actuals!$B:$B,EOMONTH(DATE(2025,$C1756-3,1),0))/SUMIFS(Actuals!$F:$F,Actuals!$A:$A,$A1756,Actuals!$D:$D,$D1756,Actuals!$B:$B,EOMONTH(DATE(2024,$C1756-3,1),0))
)</f>
        <v>1.0411847203799034</v>
      </c>
      <c r="P1756" s="29">
        <f t="shared" si="162"/>
        <v>8032.7401177309548</v>
      </c>
      <c r="Q1756" s="2">
        <f t="shared" si="163"/>
        <v>2.7513302938141065E-2</v>
      </c>
      <c r="R1756" s="29" t="str">
        <f t="shared" si="164"/>
        <v>1 train date (May-Aug)</v>
      </c>
      <c r="S1756" s="29">
        <f t="shared" si="165"/>
        <v>1.005048087592062</v>
      </c>
      <c r="T1756" s="29">
        <f t="shared" si="166"/>
        <v>8069.253383468742</v>
      </c>
      <c r="U1756" s="2">
        <f t="shared" si="167"/>
        <v>2.309281071806998E-2</v>
      </c>
    </row>
    <row r="1757" spans="1:21">
      <c r="A1757">
        <v>9701</v>
      </c>
      <c r="B1757" s="1">
        <v>45961</v>
      </c>
      <c r="C1757">
        <v>9</v>
      </c>
      <c r="D1757">
        <v>9</v>
      </c>
      <c r="E1757" t="s">
        <v>7</v>
      </c>
      <c r="F1757" s="3">
        <v>8297.0003210708819</v>
      </c>
      <c r="G1757" s="3">
        <v>8260</v>
      </c>
      <c r="H1757">
        <v>1</v>
      </c>
      <c r="I1757" s="3">
        <v>37.00032107088191</v>
      </c>
      <c r="J1757" s="3">
        <v>37.00032107088191</v>
      </c>
      <c r="K1757" s="2">
        <v>4.4794577567653596E-3</v>
      </c>
      <c r="L1757" s="6">
        <v>4.4794577567653596E-3</v>
      </c>
      <c r="M1757" t="s">
        <v>42</v>
      </c>
      <c r="N1757">
        <f>SUMIFS(Actuals!$F:$F,Actuals!$A:$A,$A1757,Actuals!$D:$D,$D1757,Actuals!$B:$B,EDATE($B1757,-12))</f>
        <v>7715</v>
      </c>
      <c r="O1757">
        <f>AVERAGE(SUMIFS(Actuals!$F:$F,Actuals!$A:$A,$A1757,Actuals!$D:$D,$D1757,Actuals!$B:$B,EOMONTH(DATE(2025,$C1757-1,1),0))/SUMIFS(Actuals!$F:$F,Actuals!$A:$A,$A1757,Actuals!$D:$D,$D1757,Actuals!$B:$B,EOMONTH(DATE(2024,$C1757-1,1),0)),
 SUMIFS(Actuals!$F:$F,Actuals!$A:$A,$A1757,Actuals!$D:$D,$D1757,Actuals!$B:$B,EOMONTH(DATE(2025,$C1757-2,1),0))/SUMIFS(Actuals!$F:$F,Actuals!$A:$A,$A1757,Actuals!$D:$D,$D1757,Actuals!$B:$B,EOMONTH(DATE(2024,$C1757-2,1),0)),
 SUMIFS(Actuals!$F:$F,Actuals!$A:$A,$A1757,Actuals!$D:$D,$D1757,Actuals!$B:$B,EOMONTH(DATE(2025,$C1757-3,1),0))/SUMIFS(Actuals!$F:$F,Actuals!$A:$A,$A1757,Actuals!$D:$D,$D1757,Actuals!$B:$B,EOMONTH(DATE(2024,$C1757-3,1),0))
)</f>
        <v>1.0623090727271898</v>
      </c>
      <c r="P1757" s="29">
        <f t="shared" si="162"/>
        <v>8195.7144960902697</v>
      </c>
      <c r="Q1757" s="2">
        <f t="shared" si="163"/>
        <v>7.7827486573523392E-3</v>
      </c>
      <c r="R1757" s="29" t="str">
        <f t="shared" si="164"/>
        <v>2 Test data (Sep-Nov)</v>
      </c>
      <c r="S1757" s="29">
        <f t="shared" si="165"/>
        <v>1.005048087592062</v>
      </c>
      <c r="T1757" s="29">
        <f t="shared" si="166"/>
        <v>8338.8843054430145</v>
      </c>
      <c r="U1757" s="2">
        <f t="shared" si="167"/>
        <v>9.5501580439484816E-3</v>
      </c>
    </row>
    <row r="1758" spans="1:21">
      <c r="A1758">
        <v>9701</v>
      </c>
      <c r="B1758" s="1">
        <v>45961</v>
      </c>
      <c r="C1758">
        <v>10</v>
      </c>
      <c r="D1758">
        <v>9</v>
      </c>
      <c r="E1758" t="s">
        <v>7</v>
      </c>
      <c r="F1758" s="3">
        <v>7646.0075426174726</v>
      </c>
      <c r="G1758" s="3">
        <v>8260</v>
      </c>
      <c r="H1758">
        <v>0</v>
      </c>
      <c r="I1758" s="3">
        <v>-613.99245738252739</v>
      </c>
      <c r="J1758" s="3">
        <v>613.99245738252739</v>
      </c>
      <c r="K1758" s="2">
        <v>7.4333227286020306E-2</v>
      </c>
      <c r="L1758" s="6">
        <v>-7.4333227286020306E-2</v>
      </c>
      <c r="M1758" t="s">
        <v>42</v>
      </c>
      <c r="N1758">
        <f>SUMIFS(Actuals!$F:$F,Actuals!$A:$A,$A1758,Actuals!$D:$D,$D1758,Actuals!$B:$B,EDATE($B1758,-12))</f>
        <v>7715</v>
      </c>
      <c r="O1758">
        <f>AVERAGE(SUMIFS(Actuals!$F:$F,Actuals!$A:$A,$A1758,Actuals!$D:$D,$D1758,Actuals!$B:$B,EOMONTH(DATE(2025,$C1758-1,1),0))/SUMIFS(Actuals!$F:$F,Actuals!$A:$A,$A1758,Actuals!$D:$D,$D1758,Actuals!$B:$B,EOMONTH(DATE(2024,$C1758-1,1),0)),
 SUMIFS(Actuals!$F:$F,Actuals!$A:$A,$A1758,Actuals!$D:$D,$D1758,Actuals!$B:$B,EOMONTH(DATE(2025,$C1758-2,1),0))/SUMIFS(Actuals!$F:$F,Actuals!$A:$A,$A1758,Actuals!$D:$D,$D1758,Actuals!$B:$B,EOMONTH(DATE(2024,$C1758-2,1),0)),
 SUMIFS(Actuals!$F:$F,Actuals!$A:$A,$A1758,Actuals!$D:$D,$D1758,Actuals!$B:$B,EOMONTH(DATE(2025,$C1758-3,1),0))/SUMIFS(Actuals!$F:$F,Actuals!$A:$A,$A1758,Actuals!$D:$D,$D1758,Actuals!$B:$B,EOMONTH(DATE(2024,$C1758-3,1),0))
)</f>
        <v>1.0746734614469842</v>
      </c>
      <c r="P1758" s="29">
        <f t="shared" si="162"/>
        <v>8291.1057550634832</v>
      </c>
      <c r="Q1758" s="2">
        <f t="shared" si="163"/>
        <v>3.7658299108333207E-3</v>
      </c>
      <c r="R1758" s="29" t="str">
        <f t="shared" si="164"/>
        <v>2 Test data (Sep-Nov)</v>
      </c>
      <c r="S1758" s="29">
        <f t="shared" si="165"/>
        <v>1.005048087592062</v>
      </c>
      <c r="T1758" s="29">
        <f t="shared" si="166"/>
        <v>7684.6052584221725</v>
      </c>
      <c r="U1758" s="2">
        <f t="shared" si="167"/>
        <v>6.9660380336298733E-2</v>
      </c>
    </row>
    <row r="1759" spans="1:21">
      <c r="A1759">
        <v>9701</v>
      </c>
      <c r="B1759" s="1">
        <v>45991</v>
      </c>
      <c r="C1759">
        <v>5</v>
      </c>
      <c r="D1759">
        <v>9</v>
      </c>
      <c r="E1759" t="s">
        <v>7</v>
      </c>
      <c r="F1759" s="3">
        <v>7543.6179333617101</v>
      </c>
      <c r="G1759" s="3">
        <v>8925</v>
      </c>
      <c r="H1759">
        <v>6</v>
      </c>
      <c r="I1759" s="3">
        <v>-1381.3820666382899</v>
      </c>
      <c r="J1759" s="3">
        <v>1381.3820666382899</v>
      </c>
      <c r="K1759" s="2">
        <v>0.154776702144346</v>
      </c>
      <c r="L1759" s="6">
        <v>-0.154776702144346</v>
      </c>
      <c r="M1759" t="s">
        <v>42</v>
      </c>
      <c r="N1759">
        <f>SUMIFS(Actuals!$F:$F,Actuals!$A:$A,$A1759,Actuals!$D:$D,$D1759,Actuals!$B:$B,EDATE($B1759,-12))</f>
        <v>7782.5</v>
      </c>
      <c r="O1759">
        <f>AVERAGE(SUMIFS(Actuals!$F:$F,Actuals!$A:$A,$A1759,Actuals!$D:$D,$D1759,Actuals!$B:$B,EOMONTH(DATE(2025,$C1759-1,1),0))/SUMIFS(Actuals!$F:$F,Actuals!$A:$A,$A1759,Actuals!$D:$D,$D1759,Actuals!$B:$B,EOMONTH(DATE(2024,$C1759-1,1),0)),
 SUMIFS(Actuals!$F:$F,Actuals!$A:$A,$A1759,Actuals!$D:$D,$D1759,Actuals!$B:$B,EOMONTH(DATE(2025,$C1759-2,1),0))/SUMIFS(Actuals!$F:$F,Actuals!$A:$A,$A1759,Actuals!$D:$D,$D1759,Actuals!$B:$B,EOMONTH(DATE(2024,$C1759-2,1),0)),
 SUMIFS(Actuals!$F:$F,Actuals!$A:$A,$A1759,Actuals!$D:$D,$D1759,Actuals!$B:$B,EOMONTH(DATE(2025,$C1759-3,1),0))/SUMIFS(Actuals!$F:$F,Actuals!$A:$A,$A1759,Actuals!$D:$D,$D1759,Actuals!$B:$B,EOMONTH(DATE(2024,$C1759-3,1),0))
)</f>
        <v>1.0653010371221681</v>
      </c>
      <c r="P1759" s="29">
        <f t="shared" si="162"/>
        <v>8290.705321403273</v>
      </c>
      <c r="Q1759" s="2">
        <f t="shared" si="163"/>
        <v>7.1069431775543632E-2</v>
      </c>
      <c r="R1759" s="29" t="str">
        <f t="shared" si="164"/>
        <v>1 train date (May-Aug)</v>
      </c>
      <c r="S1759" s="29">
        <f t="shared" si="165"/>
        <v>1.005048087592062</v>
      </c>
      <c r="T1759" s="29">
        <f t="shared" si="166"/>
        <v>7581.6987774503696</v>
      </c>
      <c r="U1759" s="2">
        <f t="shared" si="167"/>
        <v>0.15050994090191938</v>
      </c>
    </row>
    <row r="1760" spans="1:21">
      <c r="A1760">
        <v>9701</v>
      </c>
      <c r="B1760" s="1">
        <v>45991</v>
      </c>
      <c r="C1760">
        <v>6</v>
      </c>
      <c r="D1760">
        <v>9</v>
      </c>
      <c r="E1760" t="s">
        <v>7</v>
      </c>
      <c r="F1760" s="3">
        <v>7968.7511154492804</v>
      </c>
      <c r="G1760" s="3">
        <v>8925</v>
      </c>
      <c r="H1760">
        <v>5</v>
      </c>
      <c r="I1760" s="3">
        <v>-956.24888455071959</v>
      </c>
      <c r="J1760" s="3">
        <v>956.24888455071959</v>
      </c>
      <c r="K1760" s="2">
        <v>0.10714273216254599</v>
      </c>
      <c r="L1760" s="6">
        <v>-0.10714273216254599</v>
      </c>
      <c r="M1760" t="s">
        <v>42</v>
      </c>
      <c r="N1760">
        <f>SUMIFS(Actuals!$F:$F,Actuals!$A:$A,$A1760,Actuals!$D:$D,$D1760,Actuals!$B:$B,EDATE($B1760,-12))</f>
        <v>7782.5</v>
      </c>
      <c r="O1760">
        <f>AVERAGE(SUMIFS(Actuals!$F:$F,Actuals!$A:$A,$A1760,Actuals!$D:$D,$D1760,Actuals!$B:$B,EOMONTH(DATE(2025,$C1760-1,1),0))/SUMIFS(Actuals!$F:$F,Actuals!$A:$A,$A1760,Actuals!$D:$D,$D1760,Actuals!$B:$B,EOMONTH(DATE(2024,$C1760-1,1),0)),
 SUMIFS(Actuals!$F:$F,Actuals!$A:$A,$A1760,Actuals!$D:$D,$D1760,Actuals!$B:$B,EOMONTH(DATE(2025,$C1760-2,1),0))/SUMIFS(Actuals!$F:$F,Actuals!$A:$A,$A1760,Actuals!$D:$D,$D1760,Actuals!$B:$B,EOMONTH(DATE(2024,$C1760-2,1),0)),
 SUMIFS(Actuals!$F:$F,Actuals!$A:$A,$A1760,Actuals!$D:$D,$D1760,Actuals!$B:$B,EOMONTH(DATE(2025,$C1760-3,1),0))/SUMIFS(Actuals!$F:$F,Actuals!$A:$A,$A1760,Actuals!$D:$D,$D1760,Actuals!$B:$B,EOMONTH(DATE(2024,$C1760-3,1),0))
)</f>
        <v>1.0144688742110801</v>
      </c>
      <c r="P1760" s="29">
        <f t="shared" si="162"/>
        <v>7895.1040135477306</v>
      </c>
      <c r="Q1760" s="2">
        <f t="shared" si="163"/>
        <v>0.11539450828596856</v>
      </c>
      <c r="R1760" s="29" t="str">
        <f t="shared" si="164"/>
        <v>1 train date (May-Aug)</v>
      </c>
      <c r="S1760" s="29">
        <f t="shared" si="165"/>
        <v>1.005048087592062</v>
      </c>
      <c r="T1760" s="29">
        <f t="shared" si="166"/>
        <v>8008.9780690794105</v>
      </c>
      <c r="U1760" s="2">
        <f t="shared" si="167"/>
        <v>0.10263551046729294</v>
      </c>
    </row>
    <row r="1761" spans="1:21">
      <c r="A1761">
        <v>9701</v>
      </c>
      <c r="B1761" s="1">
        <v>45991</v>
      </c>
      <c r="C1761">
        <v>7</v>
      </c>
      <c r="D1761">
        <v>9</v>
      </c>
      <c r="E1761" t="s">
        <v>7</v>
      </c>
      <c r="F1761" s="3">
        <v>7492.5930509135096</v>
      </c>
      <c r="G1761" s="3">
        <v>8925</v>
      </c>
      <c r="H1761">
        <v>4</v>
      </c>
      <c r="I1761" s="3">
        <v>-1432.4069490864904</v>
      </c>
      <c r="J1761" s="3">
        <v>1432.4069490864904</v>
      </c>
      <c r="K1761" s="2">
        <v>0.16049377580801</v>
      </c>
      <c r="L1761" s="6">
        <v>-0.16049377580801</v>
      </c>
      <c r="M1761" t="s">
        <v>42</v>
      </c>
      <c r="N1761">
        <f>SUMIFS(Actuals!$F:$F,Actuals!$A:$A,$A1761,Actuals!$D:$D,$D1761,Actuals!$B:$B,EDATE($B1761,-12))</f>
        <v>7782.5</v>
      </c>
      <c r="O1761">
        <f>AVERAGE(SUMIFS(Actuals!$F:$F,Actuals!$A:$A,$A1761,Actuals!$D:$D,$D1761,Actuals!$B:$B,EOMONTH(DATE(2025,$C1761-1,1),0))/SUMIFS(Actuals!$F:$F,Actuals!$A:$A,$A1761,Actuals!$D:$D,$D1761,Actuals!$B:$B,EOMONTH(DATE(2024,$C1761-1,1),0)),
 SUMIFS(Actuals!$F:$F,Actuals!$A:$A,$A1761,Actuals!$D:$D,$D1761,Actuals!$B:$B,EOMONTH(DATE(2025,$C1761-2,1),0))/SUMIFS(Actuals!$F:$F,Actuals!$A:$A,$A1761,Actuals!$D:$D,$D1761,Actuals!$B:$B,EOMONTH(DATE(2024,$C1761-2,1),0)),
 SUMIFS(Actuals!$F:$F,Actuals!$A:$A,$A1761,Actuals!$D:$D,$D1761,Actuals!$B:$B,EOMONTH(DATE(2025,$C1761-3,1),0))/SUMIFS(Actuals!$F:$F,Actuals!$A:$A,$A1761,Actuals!$D:$D,$D1761,Actuals!$B:$B,EOMONTH(DATE(2024,$C1761-3,1),0))
)</f>
        <v>1.013729991624289</v>
      </c>
      <c r="P1761" s="29">
        <f t="shared" si="162"/>
        <v>7889.353659816029</v>
      </c>
      <c r="Q1761" s="2">
        <f t="shared" si="163"/>
        <v>0.11603880562285389</v>
      </c>
      <c r="R1761" s="29" t="str">
        <f t="shared" si="164"/>
        <v>1 train date (May-Aug)</v>
      </c>
      <c r="S1761" s="29">
        <f t="shared" si="165"/>
        <v>1.005048087592062</v>
      </c>
      <c r="T1761" s="29">
        <f t="shared" si="166"/>
        <v>7530.4163169261956</v>
      </c>
      <c r="U1761" s="2">
        <f t="shared" si="167"/>
        <v>0.15625587485420778</v>
      </c>
    </row>
    <row r="1762" spans="1:21">
      <c r="A1762">
        <v>9701</v>
      </c>
      <c r="B1762" s="1">
        <v>45991</v>
      </c>
      <c r="C1762">
        <v>8</v>
      </c>
      <c r="D1762">
        <v>9</v>
      </c>
      <c r="E1762" t="s">
        <v>7</v>
      </c>
      <c r="F1762" s="3">
        <v>7958.5726443097592</v>
      </c>
      <c r="G1762" s="3">
        <v>8925</v>
      </c>
      <c r="H1762">
        <v>3</v>
      </c>
      <c r="I1762" s="3">
        <v>-966.4273556902408</v>
      </c>
      <c r="J1762" s="3">
        <v>966.4273556902408</v>
      </c>
      <c r="K1762" s="2">
        <v>0.10828317710815</v>
      </c>
      <c r="L1762" s="6">
        <v>-0.10828317710815</v>
      </c>
      <c r="M1762" t="s">
        <v>42</v>
      </c>
      <c r="N1762">
        <f>SUMIFS(Actuals!$F:$F,Actuals!$A:$A,$A1762,Actuals!$D:$D,$D1762,Actuals!$B:$B,EDATE($B1762,-12))</f>
        <v>7782.5</v>
      </c>
      <c r="O1762">
        <f>AVERAGE(SUMIFS(Actuals!$F:$F,Actuals!$A:$A,$A1762,Actuals!$D:$D,$D1762,Actuals!$B:$B,EOMONTH(DATE(2025,$C1762-1,1),0))/SUMIFS(Actuals!$F:$F,Actuals!$A:$A,$A1762,Actuals!$D:$D,$D1762,Actuals!$B:$B,EOMONTH(DATE(2024,$C1762-1,1),0)),
 SUMIFS(Actuals!$F:$F,Actuals!$A:$A,$A1762,Actuals!$D:$D,$D1762,Actuals!$B:$B,EOMONTH(DATE(2025,$C1762-2,1),0))/SUMIFS(Actuals!$F:$F,Actuals!$A:$A,$A1762,Actuals!$D:$D,$D1762,Actuals!$B:$B,EOMONTH(DATE(2024,$C1762-2,1),0)),
 SUMIFS(Actuals!$F:$F,Actuals!$A:$A,$A1762,Actuals!$D:$D,$D1762,Actuals!$B:$B,EOMONTH(DATE(2025,$C1762-3,1),0))/SUMIFS(Actuals!$F:$F,Actuals!$A:$A,$A1762,Actuals!$D:$D,$D1762,Actuals!$B:$B,EOMONTH(DATE(2024,$C1762-3,1),0))
)</f>
        <v>1.0411847203799034</v>
      </c>
      <c r="P1762" s="29">
        <f t="shared" si="162"/>
        <v>8103.0200863565979</v>
      </c>
      <c r="Q1762" s="2">
        <f t="shared" si="163"/>
        <v>9.2098589763966621E-2</v>
      </c>
      <c r="R1762" s="29" t="str">
        <f t="shared" si="164"/>
        <v>1 train date (May-Aug)</v>
      </c>
      <c r="S1762" s="29">
        <f t="shared" si="165"/>
        <v>1.005048087592062</v>
      </c>
      <c r="T1762" s="29">
        <f t="shared" si="166"/>
        <v>7998.7482161260232</v>
      </c>
      <c r="U1762" s="2">
        <f t="shared" si="167"/>
        <v>0.10378171247887695</v>
      </c>
    </row>
    <row r="1763" spans="1:21">
      <c r="A1763">
        <v>9701</v>
      </c>
      <c r="B1763" s="1">
        <v>45991</v>
      </c>
      <c r="C1763">
        <v>9</v>
      </c>
      <c r="D1763">
        <v>9</v>
      </c>
      <c r="E1763" t="s">
        <v>7</v>
      </c>
      <c r="F1763" s="3">
        <v>8225.9729982428835</v>
      </c>
      <c r="G1763" s="3">
        <v>8925</v>
      </c>
      <c r="H1763">
        <v>2</v>
      </c>
      <c r="I1763" s="3">
        <v>-699.02700175711652</v>
      </c>
      <c r="J1763" s="3">
        <v>699.02700175711652</v>
      </c>
      <c r="K1763" s="2">
        <v>7.8322353138052303E-2</v>
      </c>
      <c r="L1763" s="6">
        <v>-7.8322353138052303E-2</v>
      </c>
      <c r="M1763" t="s">
        <v>42</v>
      </c>
      <c r="N1763">
        <f>SUMIFS(Actuals!$F:$F,Actuals!$A:$A,$A1763,Actuals!$D:$D,$D1763,Actuals!$B:$B,EDATE($B1763,-12))</f>
        <v>7782.5</v>
      </c>
      <c r="O1763">
        <f>AVERAGE(SUMIFS(Actuals!$F:$F,Actuals!$A:$A,$A1763,Actuals!$D:$D,$D1763,Actuals!$B:$B,EOMONTH(DATE(2025,$C1763-1,1),0))/SUMIFS(Actuals!$F:$F,Actuals!$A:$A,$A1763,Actuals!$D:$D,$D1763,Actuals!$B:$B,EOMONTH(DATE(2024,$C1763-1,1),0)),
 SUMIFS(Actuals!$F:$F,Actuals!$A:$A,$A1763,Actuals!$D:$D,$D1763,Actuals!$B:$B,EOMONTH(DATE(2025,$C1763-2,1),0))/SUMIFS(Actuals!$F:$F,Actuals!$A:$A,$A1763,Actuals!$D:$D,$D1763,Actuals!$B:$B,EOMONTH(DATE(2024,$C1763-2,1),0)),
 SUMIFS(Actuals!$F:$F,Actuals!$A:$A,$A1763,Actuals!$D:$D,$D1763,Actuals!$B:$B,EOMONTH(DATE(2025,$C1763-3,1),0))/SUMIFS(Actuals!$F:$F,Actuals!$A:$A,$A1763,Actuals!$D:$D,$D1763,Actuals!$B:$B,EOMONTH(DATE(2024,$C1763-3,1),0))
)</f>
        <v>1.0623090727271898</v>
      </c>
      <c r="P1763" s="29">
        <f t="shared" si="162"/>
        <v>8267.4203584993538</v>
      </c>
      <c r="Q1763" s="2">
        <f t="shared" si="163"/>
        <v>7.3678391204554189E-2</v>
      </c>
      <c r="R1763" s="29" t="str">
        <f t="shared" si="164"/>
        <v>2 Test data (Sep-Nov)</v>
      </c>
      <c r="S1763" s="29">
        <f t="shared" si="165"/>
        <v>1.005048087592062</v>
      </c>
      <c r="T1763" s="29">
        <f t="shared" si="166"/>
        <v>8267.498430467951</v>
      </c>
      <c r="U1763" s="2">
        <f t="shared" si="167"/>
        <v>7.3669643645047508E-2</v>
      </c>
    </row>
    <row r="1764" spans="1:21">
      <c r="A1764">
        <v>9701</v>
      </c>
      <c r="B1764" s="1">
        <v>45991</v>
      </c>
      <c r="C1764">
        <v>10</v>
      </c>
      <c r="D1764">
        <v>9</v>
      </c>
      <c r="E1764" t="s">
        <v>7</v>
      </c>
      <c r="F1764" s="3">
        <v>7581.5486483747318</v>
      </c>
      <c r="G1764" s="3">
        <v>8925</v>
      </c>
      <c r="H1764">
        <v>1</v>
      </c>
      <c r="I1764" s="3">
        <v>-1343.4513516252682</v>
      </c>
      <c r="J1764" s="3">
        <v>1343.4513516252682</v>
      </c>
      <c r="K1764" s="2">
        <v>0.150526762086865</v>
      </c>
      <c r="L1764" s="6">
        <v>-0.150526762086865</v>
      </c>
      <c r="M1764" t="s">
        <v>42</v>
      </c>
      <c r="N1764">
        <f>SUMIFS(Actuals!$F:$F,Actuals!$A:$A,$A1764,Actuals!$D:$D,$D1764,Actuals!$B:$B,EDATE($B1764,-12))</f>
        <v>7782.5</v>
      </c>
      <c r="O1764">
        <f>AVERAGE(SUMIFS(Actuals!$F:$F,Actuals!$A:$A,$A1764,Actuals!$D:$D,$D1764,Actuals!$B:$B,EOMONTH(DATE(2025,$C1764-1,1),0))/SUMIFS(Actuals!$F:$F,Actuals!$A:$A,$A1764,Actuals!$D:$D,$D1764,Actuals!$B:$B,EOMONTH(DATE(2024,$C1764-1,1),0)),
 SUMIFS(Actuals!$F:$F,Actuals!$A:$A,$A1764,Actuals!$D:$D,$D1764,Actuals!$B:$B,EOMONTH(DATE(2025,$C1764-2,1),0))/SUMIFS(Actuals!$F:$F,Actuals!$A:$A,$A1764,Actuals!$D:$D,$D1764,Actuals!$B:$B,EOMONTH(DATE(2024,$C1764-2,1),0)),
 SUMIFS(Actuals!$F:$F,Actuals!$A:$A,$A1764,Actuals!$D:$D,$D1764,Actuals!$B:$B,EOMONTH(DATE(2025,$C1764-3,1),0))/SUMIFS(Actuals!$F:$F,Actuals!$A:$A,$A1764,Actuals!$D:$D,$D1764,Actuals!$B:$B,EOMONTH(DATE(2024,$C1764-3,1),0))
)</f>
        <v>1.0746734614469842</v>
      </c>
      <c r="P1764" s="29">
        <f t="shared" si="162"/>
        <v>8363.6462137111539</v>
      </c>
      <c r="Q1764" s="2">
        <f t="shared" si="163"/>
        <v>6.2896782777461746E-2</v>
      </c>
      <c r="R1764" s="29" t="str">
        <f t="shared" si="164"/>
        <v>2 Test data (Sep-Nov)</v>
      </c>
      <c r="S1764" s="29">
        <f t="shared" si="165"/>
        <v>1.005048087592062</v>
      </c>
      <c r="T1764" s="29">
        <f t="shared" si="166"/>
        <v>7619.8209700352063</v>
      </c>
      <c r="U1764" s="2">
        <f t="shared" si="167"/>
        <v>0.1462385467747668</v>
      </c>
    </row>
    <row r="1765" spans="1:21">
      <c r="A1765">
        <v>9701</v>
      </c>
      <c r="B1765" s="1">
        <v>45991</v>
      </c>
      <c r="C1765">
        <v>11</v>
      </c>
      <c r="D1765">
        <v>9</v>
      </c>
      <c r="E1765" t="s">
        <v>7</v>
      </c>
      <c r="F1765" s="3">
        <v>7810.3466690143832</v>
      </c>
      <c r="G1765" s="3">
        <v>8925</v>
      </c>
      <c r="H1765">
        <v>0</v>
      </c>
      <c r="I1765" s="3">
        <v>-1114.6533309856168</v>
      </c>
      <c r="J1765" s="3">
        <v>1114.6533309856168</v>
      </c>
      <c r="K1765" s="2">
        <v>0.124891129522198</v>
      </c>
      <c r="L1765" s="6">
        <v>-0.124891129522198</v>
      </c>
      <c r="M1765" t="s">
        <v>42</v>
      </c>
      <c r="N1765">
        <f>SUMIFS(Actuals!$F:$F,Actuals!$A:$A,$A1765,Actuals!$D:$D,$D1765,Actuals!$B:$B,EDATE($B1765,-12))</f>
        <v>7782.5</v>
      </c>
      <c r="O1765">
        <f>AVERAGE(SUMIFS(Actuals!$F:$F,Actuals!$A:$A,$A1765,Actuals!$D:$D,$D1765,Actuals!$B:$B,EOMONTH(DATE(2025,$C1765-1,1),0))/SUMIFS(Actuals!$F:$F,Actuals!$A:$A,$A1765,Actuals!$D:$D,$D1765,Actuals!$B:$B,EOMONTH(DATE(2024,$C1765-1,1),0)),
 SUMIFS(Actuals!$F:$F,Actuals!$A:$A,$A1765,Actuals!$D:$D,$D1765,Actuals!$B:$B,EOMONTH(DATE(2025,$C1765-2,1),0))/SUMIFS(Actuals!$F:$F,Actuals!$A:$A,$A1765,Actuals!$D:$D,$D1765,Actuals!$B:$B,EOMONTH(DATE(2024,$C1765-2,1),0)),
 SUMIFS(Actuals!$F:$F,Actuals!$A:$A,$A1765,Actuals!$D:$D,$D1765,Actuals!$B:$B,EOMONTH(DATE(2025,$C1765-3,1),0))/SUMIFS(Actuals!$F:$F,Actuals!$A:$A,$A1765,Actuals!$D:$D,$D1765,Actuals!$B:$B,EOMONTH(DATE(2024,$C1765-3,1),0))
)</f>
        <v>1.0340004803802747</v>
      </c>
      <c r="P1765" s="29">
        <f t="shared" si="162"/>
        <v>8047.1087385594883</v>
      </c>
      <c r="Q1765" s="2">
        <f t="shared" si="163"/>
        <v>9.8363166547956488E-2</v>
      </c>
      <c r="R1765" s="29" t="str">
        <f t="shared" si="164"/>
        <v>2 Test data (Sep-Nov)</v>
      </c>
      <c r="S1765" s="29">
        <f t="shared" si="165"/>
        <v>1.005048087592062</v>
      </c>
      <c r="T1765" s="29">
        <f t="shared" si="166"/>
        <v>7849.7739831239378</v>
      </c>
      <c r="U1765" s="2">
        <f t="shared" si="167"/>
        <v>0.12047350329143554</v>
      </c>
    </row>
    <row r="1766" spans="1:21">
      <c r="A1766">
        <v>9702</v>
      </c>
      <c r="B1766" s="1">
        <v>45808</v>
      </c>
      <c r="C1766">
        <v>5</v>
      </c>
      <c r="D1766">
        <v>9</v>
      </c>
      <c r="E1766" t="s">
        <v>7</v>
      </c>
      <c r="F1766" s="3">
        <v>4111.8374999999996</v>
      </c>
      <c r="G1766" s="3">
        <v>4127.5</v>
      </c>
      <c r="H1766">
        <v>0</v>
      </c>
      <c r="I1766" s="3">
        <v>-15.662500000000364</v>
      </c>
      <c r="J1766" s="3">
        <v>15.662500000000364</v>
      </c>
      <c r="K1766" s="2">
        <v>3.7946698970321899E-3</v>
      </c>
      <c r="L1766" s="6">
        <v>-3.7946698970321899E-3</v>
      </c>
      <c r="M1766" t="s">
        <v>44</v>
      </c>
      <c r="N1766">
        <f>SUMIFS(Actuals!$F:$F,Actuals!$A:$A,$A1766,Actuals!$D:$D,$D1766,Actuals!$B:$B,EDATE($B1766,-12))</f>
        <v>3985</v>
      </c>
      <c r="O1766">
        <f>AVERAGE(SUMIFS(Actuals!$F:$F,Actuals!$A:$A,$A1766,Actuals!$D:$D,$D1766,Actuals!$B:$B,EOMONTH(DATE(2025,$C1766-1,1),0))/SUMIFS(Actuals!$F:$F,Actuals!$A:$A,$A1766,Actuals!$D:$D,$D1766,Actuals!$B:$B,EOMONTH(DATE(2024,$C1766-1,1),0)),
 SUMIFS(Actuals!$F:$F,Actuals!$A:$A,$A1766,Actuals!$D:$D,$D1766,Actuals!$B:$B,EOMONTH(DATE(2025,$C1766-2,1),0))/SUMIFS(Actuals!$F:$F,Actuals!$A:$A,$A1766,Actuals!$D:$D,$D1766,Actuals!$B:$B,EOMONTH(DATE(2024,$C1766-2,1),0)),
 SUMIFS(Actuals!$F:$F,Actuals!$A:$A,$A1766,Actuals!$D:$D,$D1766,Actuals!$B:$B,EOMONTH(DATE(2025,$C1766-3,1),0))/SUMIFS(Actuals!$F:$F,Actuals!$A:$A,$A1766,Actuals!$D:$D,$D1766,Actuals!$B:$B,EOMONTH(DATE(2024,$C1766-3,1),0))
)</f>
        <v>1.0727627861860187</v>
      </c>
      <c r="P1766" s="29">
        <f t="shared" si="162"/>
        <v>4274.9597029512843</v>
      </c>
      <c r="Q1766" s="2">
        <f t="shared" si="163"/>
        <v>3.5726154561183346E-2</v>
      </c>
      <c r="R1766" s="29" t="str">
        <f t="shared" si="164"/>
        <v>1 train date (May-Aug)</v>
      </c>
      <c r="S1766" s="29">
        <f t="shared" si="165"/>
        <v>1.018716649634493</v>
      </c>
      <c r="T1766" s="29">
        <f t="shared" si="166"/>
        <v>4188.7973218414691</v>
      </c>
      <c r="U1766" s="2">
        <f t="shared" si="167"/>
        <v>1.4850956230519456E-2</v>
      </c>
    </row>
    <row r="1767" spans="1:21">
      <c r="A1767">
        <v>9702</v>
      </c>
      <c r="B1767" s="1">
        <v>45838</v>
      </c>
      <c r="C1767">
        <v>5</v>
      </c>
      <c r="D1767">
        <v>9</v>
      </c>
      <c r="E1767" t="s">
        <v>7</v>
      </c>
      <c r="F1767" s="3">
        <v>4091.2783124999996</v>
      </c>
      <c r="G1767" s="3">
        <v>4037.5</v>
      </c>
      <c r="H1767">
        <v>1</v>
      </c>
      <c r="I1767" s="3">
        <v>53.778312499999629</v>
      </c>
      <c r="J1767" s="3">
        <v>53.778312499999629</v>
      </c>
      <c r="K1767" s="2">
        <v>1.33197058823528E-2</v>
      </c>
      <c r="L1767" s="6">
        <v>1.33197058823528E-2</v>
      </c>
      <c r="M1767" t="s">
        <v>44</v>
      </c>
      <c r="N1767">
        <f>SUMIFS(Actuals!$F:$F,Actuals!$A:$A,$A1767,Actuals!$D:$D,$D1767,Actuals!$B:$B,EDATE($B1767,-12))</f>
        <v>4152.5</v>
      </c>
      <c r="O1767">
        <f>AVERAGE(SUMIFS(Actuals!$F:$F,Actuals!$A:$A,$A1767,Actuals!$D:$D,$D1767,Actuals!$B:$B,EOMONTH(DATE(2025,$C1767-1,1),0))/SUMIFS(Actuals!$F:$F,Actuals!$A:$A,$A1767,Actuals!$D:$D,$D1767,Actuals!$B:$B,EOMONTH(DATE(2024,$C1767-1,1),0)),
 SUMIFS(Actuals!$F:$F,Actuals!$A:$A,$A1767,Actuals!$D:$D,$D1767,Actuals!$B:$B,EOMONTH(DATE(2025,$C1767-2,1),0))/SUMIFS(Actuals!$F:$F,Actuals!$A:$A,$A1767,Actuals!$D:$D,$D1767,Actuals!$B:$B,EOMONTH(DATE(2024,$C1767-2,1),0)),
 SUMIFS(Actuals!$F:$F,Actuals!$A:$A,$A1767,Actuals!$D:$D,$D1767,Actuals!$B:$B,EOMONTH(DATE(2025,$C1767-3,1),0))/SUMIFS(Actuals!$F:$F,Actuals!$A:$A,$A1767,Actuals!$D:$D,$D1767,Actuals!$B:$B,EOMONTH(DATE(2024,$C1767-3,1),0))
)</f>
        <v>1.0727627861860187</v>
      </c>
      <c r="P1767" s="29">
        <f t="shared" si="162"/>
        <v>4454.6474696374426</v>
      </c>
      <c r="Q1767" s="2">
        <f t="shared" si="163"/>
        <v>0.1033182587337319</v>
      </c>
      <c r="R1767" s="29" t="str">
        <f t="shared" si="164"/>
        <v>1 train date (May-Aug)</v>
      </c>
      <c r="S1767" s="29">
        <f t="shared" si="165"/>
        <v>1.018716649634493</v>
      </c>
      <c r="T1767" s="29">
        <f t="shared" si="166"/>
        <v>4167.853335232262</v>
      </c>
      <c r="U1767" s="2">
        <f t="shared" si="167"/>
        <v>3.2285655785080372E-2</v>
      </c>
    </row>
    <row r="1768" spans="1:21">
      <c r="A1768">
        <v>9702</v>
      </c>
      <c r="B1768" s="1">
        <v>45838</v>
      </c>
      <c r="C1768">
        <v>6</v>
      </c>
      <c r="D1768">
        <v>9</v>
      </c>
      <c r="E1768" t="s">
        <v>7</v>
      </c>
      <c r="F1768" s="3">
        <v>4091.2783124999996</v>
      </c>
      <c r="G1768" s="3">
        <v>4037.5</v>
      </c>
      <c r="H1768">
        <v>0</v>
      </c>
      <c r="I1768" s="3">
        <v>53.778312499999629</v>
      </c>
      <c r="J1768" s="3">
        <v>53.778312499999629</v>
      </c>
      <c r="K1768" s="2">
        <v>1.33197058823528E-2</v>
      </c>
      <c r="L1768" s="6">
        <v>1.33197058823528E-2</v>
      </c>
      <c r="M1768" t="s">
        <v>44</v>
      </c>
      <c r="N1768">
        <f>SUMIFS(Actuals!$F:$F,Actuals!$A:$A,$A1768,Actuals!$D:$D,$D1768,Actuals!$B:$B,EDATE($B1768,-12))</f>
        <v>4152.5</v>
      </c>
      <c r="O1768">
        <f>AVERAGE(SUMIFS(Actuals!$F:$F,Actuals!$A:$A,$A1768,Actuals!$D:$D,$D1768,Actuals!$B:$B,EOMONTH(DATE(2025,$C1768-1,1),0))/SUMIFS(Actuals!$F:$F,Actuals!$A:$A,$A1768,Actuals!$D:$D,$D1768,Actuals!$B:$B,EOMONTH(DATE(2024,$C1768-1,1),0)),
 SUMIFS(Actuals!$F:$F,Actuals!$A:$A,$A1768,Actuals!$D:$D,$D1768,Actuals!$B:$B,EOMONTH(DATE(2025,$C1768-2,1),0))/SUMIFS(Actuals!$F:$F,Actuals!$A:$A,$A1768,Actuals!$D:$D,$D1768,Actuals!$B:$B,EOMONTH(DATE(2024,$C1768-2,1),0)),
 SUMIFS(Actuals!$F:$F,Actuals!$A:$A,$A1768,Actuals!$D:$D,$D1768,Actuals!$B:$B,EOMONTH(DATE(2025,$C1768-3,1),0))/SUMIFS(Actuals!$F:$F,Actuals!$A:$A,$A1768,Actuals!$D:$D,$D1768,Actuals!$B:$B,EOMONTH(DATE(2024,$C1768-3,1),0))
)</f>
        <v>1.0485656228529656</v>
      </c>
      <c r="P1768" s="29">
        <f t="shared" si="162"/>
        <v>4354.1687488969401</v>
      </c>
      <c r="Q1768" s="2">
        <f t="shared" si="163"/>
        <v>7.8431888271687941E-2</v>
      </c>
      <c r="R1768" s="29" t="str">
        <f t="shared" si="164"/>
        <v>1 train date (May-Aug)</v>
      </c>
      <c r="S1768" s="29">
        <f t="shared" si="165"/>
        <v>1.018716649634493</v>
      </c>
      <c r="T1768" s="29">
        <f t="shared" si="166"/>
        <v>4167.853335232262</v>
      </c>
      <c r="U1768" s="2">
        <f t="shared" si="167"/>
        <v>3.2285655785080372E-2</v>
      </c>
    </row>
    <row r="1769" spans="1:21">
      <c r="A1769">
        <v>9702</v>
      </c>
      <c r="B1769" s="1">
        <v>45869</v>
      </c>
      <c r="C1769">
        <v>5</v>
      </c>
      <c r="D1769">
        <v>9</v>
      </c>
      <c r="E1769" t="s">
        <v>7</v>
      </c>
      <c r="F1769" s="3">
        <v>4070.8219209375002</v>
      </c>
      <c r="G1769" s="3">
        <v>4337.5</v>
      </c>
      <c r="H1769">
        <v>2</v>
      </c>
      <c r="I1769" s="3">
        <v>-266.67807906249982</v>
      </c>
      <c r="J1769" s="3">
        <v>266.67807906249982</v>
      </c>
      <c r="K1769" s="2">
        <v>6.1481977881844299E-2</v>
      </c>
      <c r="L1769" s="6">
        <v>-6.1481977881844299E-2</v>
      </c>
      <c r="M1769" t="s">
        <v>44</v>
      </c>
      <c r="N1769">
        <f>SUMIFS(Actuals!$F:$F,Actuals!$A:$A,$A1769,Actuals!$D:$D,$D1769,Actuals!$B:$B,EDATE($B1769,-12))</f>
        <v>3642.5</v>
      </c>
      <c r="O1769">
        <f>AVERAGE(SUMIFS(Actuals!$F:$F,Actuals!$A:$A,$A1769,Actuals!$D:$D,$D1769,Actuals!$B:$B,EOMONTH(DATE(2025,$C1769-1,1),0))/SUMIFS(Actuals!$F:$F,Actuals!$A:$A,$A1769,Actuals!$D:$D,$D1769,Actuals!$B:$B,EOMONTH(DATE(2024,$C1769-1,1),0)),
 SUMIFS(Actuals!$F:$F,Actuals!$A:$A,$A1769,Actuals!$D:$D,$D1769,Actuals!$B:$B,EOMONTH(DATE(2025,$C1769-2,1),0))/SUMIFS(Actuals!$F:$F,Actuals!$A:$A,$A1769,Actuals!$D:$D,$D1769,Actuals!$B:$B,EOMONTH(DATE(2024,$C1769-2,1),0)),
 SUMIFS(Actuals!$F:$F,Actuals!$A:$A,$A1769,Actuals!$D:$D,$D1769,Actuals!$B:$B,EOMONTH(DATE(2025,$C1769-3,1),0))/SUMIFS(Actuals!$F:$F,Actuals!$A:$A,$A1769,Actuals!$D:$D,$D1769,Actuals!$B:$B,EOMONTH(DATE(2024,$C1769-3,1),0))
)</f>
        <v>1.0727627861860187</v>
      </c>
      <c r="P1769" s="29">
        <f t="shared" si="162"/>
        <v>3907.5384486825733</v>
      </c>
      <c r="Q1769" s="2">
        <f t="shared" si="163"/>
        <v>9.9126582436294339E-2</v>
      </c>
      <c r="R1769" s="29" t="str">
        <f t="shared" si="164"/>
        <v>1 train date (May-Aug)</v>
      </c>
      <c r="S1769" s="29">
        <f t="shared" si="165"/>
        <v>1.018716649634493</v>
      </c>
      <c r="T1769" s="29">
        <f t="shared" si="166"/>
        <v>4147.0140685561009</v>
      </c>
      <c r="U1769" s="2">
        <f t="shared" si="167"/>
        <v>4.3916064886201513E-2</v>
      </c>
    </row>
    <row r="1770" spans="1:21">
      <c r="A1770">
        <v>9702</v>
      </c>
      <c r="B1770" s="1">
        <v>45869</v>
      </c>
      <c r="C1770">
        <v>6</v>
      </c>
      <c r="D1770">
        <v>9</v>
      </c>
      <c r="E1770" t="s">
        <v>7</v>
      </c>
      <c r="F1770" s="3">
        <v>4070.8219209375002</v>
      </c>
      <c r="G1770" s="3">
        <v>4337.5</v>
      </c>
      <c r="H1770">
        <v>1</v>
      </c>
      <c r="I1770" s="3">
        <v>-266.67807906249982</v>
      </c>
      <c r="J1770" s="3">
        <v>266.67807906249982</v>
      </c>
      <c r="K1770" s="2">
        <v>6.1481977881844299E-2</v>
      </c>
      <c r="L1770" s="6">
        <v>-6.1481977881844299E-2</v>
      </c>
      <c r="M1770" t="s">
        <v>44</v>
      </c>
      <c r="N1770">
        <f>SUMIFS(Actuals!$F:$F,Actuals!$A:$A,$A1770,Actuals!$D:$D,$D1770,Actuals!$B:$B,EDATE($B1770,-12))</f>
        <v>3642.5</v>
      </c>
      <c r="O1770">
        <f>AVERAGE(SUMIFS(Actuals!$F:$F,Actuals!$A:$A,$A1770,Actuals!$D:$D,$D1770,Actuals!$B:$B,EOMONTH(DATE(2025,$C1770-1,1),0))/SUMIFS(Actuals!$F:$F,Actuals!$A:$A,$A1770,Actuals!$D:$D,$D1770,Actuals!$B:$B,EOMONTH(DATE(2024,$C1770-1,1),0)),
 SUMIFS(Actuals!$F:$F,Actuals!$A:$A,$A1770,Actuals!$D:$D,$D1770,Actuals!$B:$B,EOMONTH(DATE(2025,$C1770-2,1),0))/SUMIFS(Actuals!$F:$F,Actuals!$A:$A,$A1770,Actuals!$D:$D,$D1770,Actuals!$B:$B,EOMONTH(DATE(2024,$C1770-2,1),0)),
 SUMIFS(Actuals!$F:$F,Actuals!$A:$A,$A1770,Actuals!$D:$D,$D1770,Actuals!$B:$B,EOMONTH(DATE(2025,$C1770-3,1),0))/SUMIFS(Actuals!$F:$F,Actuals!$A:$A,$A1770,Actuals!$D:$D,$D1770,Actuals!$B:$B,EOMONTH(DATE(2024,$C1770-3,1),0))
)</f>
        <v>1.0485656228529656</v>
      </c>
      <c r="P1770" s="29">
        <f t="shared" si="162"/>
        <v>3819.4002812419271</v>
      </c>
      <c r="Q1770" s="2">
        <f t="shared" si="163"/>
        <v>0.11944662103932516</v>
      </c>
      <c r="R1770" s="29" t="str">
        <f t="shared" si="164"/>
        <v>1 train date (May-Aug)</v>
      </c>
      <c r="S1770" s="29">
        <f t="shared" si="165"/>
        <v>1.018716649634493</v>
      </c>
      <c r="T1770" s="29">
        <f t="shared" si="166"/>
        <v>4147.0140685561009</v>
      </c>
      <c r="U1770" s="2">
        <f t="shared" si="167"/>
        <v>4.3916064886201513E-2</v>
      </c>
    </row>
    <row r="1771" spans="1:21">
      <c r="A1771">
        <v>9702</v>
      </c>
      <c r="B1771" s="1">
        <v>45869</v>
      </c>
      <c r="C1771">
        <v>7</v>
      </c>
      <c r="D1771">
        <v>9</v>
      </c>
      <c r="E1771" t="s">
        <v>7</v>
      </c>
      <c r="F1771" s="3">
        <v>4070.8219209375002</v>
      </c>
      <c r="G1771" s="3">
        <v>4337.5</v>
      </c>
      <c r="H1771">
        <v>0</v>
      </c>
      <c r="I1771" s="3">
        <v>-266.67807906249982</v>
      </c>
      <c r="J1771" s="3">
        <v>266.67807906249982</v>
      </c>
      <c r="K1771" s="2">
        <v>6.1481977881844299E-2</v>
      </c>
      <c r="L1771" s="6">
        <v>-6.1481977881844299E-2</v>
      </c>
      <c r="M1771" t="s">
        <v>44</v>
      </c>
      <c r="N1771">
        <f>SUMIFS(Actuals!$F:$F,Actuals!$A:$A,$A1771,Actuals!$D:$D,$D1771,Actuals!$B:$B,EDATE($B1771,-12))</f>
        <v>3642.5</v>
      </c>
      <c r="O1771">
        <f>AVERAGE(SUMIFS(Actuals!$F:$F,Actuals!$A:$A,$A1771,Actuals!$D:$D,$D1771,Actuals!$B:$B,EOMONTH(DATE(2025,$C1771-1,1),0))/SUMIFS(Actuals!$F:$F,Actuals!$A:$A,$A1771,Actuals!$D:$D,$D1771,Actuals!$B:$B,EOMONTH(DATE(2024,$C1771-1,1),0)),
 SUMIFS(Actuals!$F:$F,Actuals!$A:$A,$A1771,Actuals!$D:$D,$D1771,Actuals!$B:$B,EOMONTH(DATE(2025,$C1771-2,1),0))/SUMIFS(Actuals!$F:$F,Actuals!$A:$A,$A1771,Actuals!$D:$D,$D1771,Actuals!$B:$B,EOMONTH(DATE(2024,$C1771-2,1),0)),
 SUMIFS(Actuals!$F:$F,Actuals!$A:$A,$A1771,Actuals!$D:$D,$D1771,Actuals!$B:$B,EOMONTH(DATE(2025,$C1771-3,1),0))/SUMIFS(Actuals!$F:$F,Actuals!$A:$A,$A1771,Actuals!$D:$D,$D1771,Actuals!$B:$B,EOMONTH(DATE(2024,$C1771-3,1),0))
)</f>
        <v>1.0262202637966948</v>
      </c>
      <c r="P1771" s="29">
        <f t="shared" si="162"/>
        <v>3738.0073108794609</v>
      </c>
      <c r="Q1771" s="2">
        <f t="shared" si="163"/>
        <v>0.13821157097879866</v>
      </c>
      <c r="R1771" s="29" t="str">
        <f t="shared" si="164"/>
        <v>1 train date (May-Aug)</v>
      </c>
      <c r="S1771" s="29">
        <f t="shared" si="165"/>
        <v>1.018716649634493</v>
      </c>
      <c r="T1771" s="29">
        <f t="shared" si="166"/>
        <v>4147.0140685561009</v>
      </c>
      <c r="U1771" s="2">
        <f t="shared" si="167"/>
        <v>4.3916064886201513E-2</v>
      </c>
    </row>
    <row r="1772" spans="1:21">
      <c r="A1772">
        <v>9702</v>
      </c>
      <c r="B1772" s="1">
        <v>45900</v>
      </c>
      <c r="C1772">
        <v>5</v>
      </c>
      <c r="D1772">
        <v>9</v>
      </c>
      <c r="E1772" t="s">
        <v>7</v>
      </c>
      <c r="F1772" s="3">
        <v>4050.4678113328123</v>
      </c>
      <c r="G1772" s="3">
        <v>4360</v>
      </c>
      <c r="H1772">
        <v>3</v>
      </c>
      <c r="I1772" s="3">
        <v>-309.53218866718771</v>
      </c>
      <c r="J1772" s="3">
        <v>309.53218866718771</v>
      </c>
      <c r="K1772" s="2">
        <v>7.0993621253942096E-2</v>
      </c>
      <c r="L1772" s="6">
        <v>-7.0993621253942096E-2</v>
      </c>
      <c r="M1772" t="s">
        <v>44</v>
      </c>
      <c r="N1772">
        <f>SUMIFS(Actuals!$F:$F,Actuals!$A:$A,$A1772,Actuals!$D:$D,$D1772,Actuals!$B:$B,EDATE($B1772,-12))</f>
        <v>3957.5</v>
      </c>
      <c r="O1772">
        <f>AVERAGE(SUMIFS(Actuals!$F:$F,Actuals!$A:$A,$A1772,Actuals!$D:$D,$D1772,Actuals!$B:$B,EOMONTH(DATE(2025,$C1772-1,1),0))/SUMIFS(Actuals!$F:$F,Actuals!$A:$A,$A1772,Actuals!$D:$D,$D1772,Actuals!$B:$B,EOMONTH(DATE(2024,$C1772-1,1),0)),
 SUMIFS(Actuals!$F:$F,Actuals!$A:$A,$A1772,Actuals!$D:$D,$D1772,Actuals!$B:$B,EOMONTH(DATE(2025,$C1772-2,1),0))/SUMIFS(Actuals!$F:$F,Actuals!$A:$A,$A1772,Actuals!$D:$D,$D1772,Actuals!$B:$B,EOMONTH(DATE(2024,$C1772-2,1),0)),
 SUMIFS(Actuals!$F:$F,Actuals!$A:$A,$A1772,Actuals!$D:$D,$D1772,Actuals!$B:$B,EOMONTH(DATE(2025,$C1772-3,1),0))/SUMIFS(Actuals!$F:$F,Actuals!$A:$A,$A1772,Actuals!$D:$D,$D1772,Actuals!$B:$B,EOMONTH(DATE(2024,$C1772-3,1),0))
)</f>
        <v>1.0727627861860187</v>
      </c>
      <c r="P1772" s="29">
        <f t="shared" si="162"/>
        <v>4245.4587263311687</v>
      </c>
      <c r="Q1772" s="2">
        <f t="shared" si="163"/>
        <v>2.6270934327713602E-2</v>
      </c>
      <c r="R1772" s="29" t="str">
        <f t="shared" si="164"/>
        <v>1 train date (May-Aug)</v>
      </c>
      <c r="S1772" s="29">
        <f t="shared" si="165"/>
        <v>1.018716649634493</v>
      </c>
      <c r="T1772" s="29">
        <f t="shared" si="166"/>
        <v>4126.2789982133208</v>
      </c>
      <c r="U1772" s="2">
        <f t="shared" si="167"/>
        <v>5.3605734354742925E-2</v>
      </c>
    </row>
    <row r="1773" spans="1:21">
      <c r="A1773">
        <v>9702</v>
      </c>
      <c r="B1773" s="1">
        <v>45900</v>
      </c>
      <c r="C1773">
        <v>6</v>
      </c>
      <c r="D1773">
        <v>9</v>
      </c>
      <c r="E1773" t="s">
        <v>7</v>
      </c>
      <c r="F1773" s="3">
        <v>4050.4678113328123</v>
      </c>
      <c r="G1773" s="3">
        <v>4360</v>
      </c>
      <c r="H1773">
        <v>2</v>
      </c>
      <c r="I1773" s="3">
        <v>-309.53218866718771</v>
      </c>
      <c r="J1773" s="3">
        <v>309.53218866718771</v>
      </c>
      <c r="K1773" s="2">
        <v>7.0993621253942096E-2</v>
      </c>
      <c r="L1773" s="6">
        <v>-7.0993621253942096E-2</v>
      </c>
      <c r="M1773" t="s">
        <v>44</v>
      </c>
      <c r="N1773">
        <f>SUMIFS(Actuals!$F:$F,Actuals!$A:$A,$A1773,Actuals!$D:$D,$D1773,Actuals!$B:$B,EDATE($B1773,-12))</f>
        <v>3957.5</v>
      </c>
      <c r="O1773">
        <f>AVERAGE(SUMIFS(Actuals!$F:$F,Actuals!$A:$A,$A1773,Actuals!$D:$D,$D1773,Actuals!$B:$B,EOMONTH(DATE(2025,$C1773-1,1),0))/SUMIFS(Actuals!$F:$F,Actuals!$A:$A,$A1773,Actuals!$D:$D,$D1773,Actuals!$B:$B,EOMONTH(DATE(2024,$C1773-1,1),0)),
 SUMIFS(Actuals!$F:$F,Actuals!$A:$A,$A1773,Actuals!$D:$D,$D1773,Actuals!$B:$B,EOMONTH(DATE(2025,$C1773-2,1),0))/SUMIFS(Actuals!$F:$F,Actuals!$A:$A,$A1773,Actuals!$D:$D,$D1773,Actuals!$B:$B,EOMONTH(DATE(2024,$C1773-2,1),0)),
 SUMIFS(Actuals!$F:$F,Actuals!$A:$A,$A1773,Actuals!$D:$D,$D1773,Actuals!$B:$B,EOMONTH(DATE(2025,$C1773-3,1),0))/SUMIFS(Actuals!$F:$F,Actuals!$A:$A,$A1773,Actuals!$D:$D,$D1773,Actuals!$B:$B,EOMONTH(DATE(2024,$C1773-3,1),0))
)</f>
        <v>1.0485656228529656</v>
      </c>
      <c r="P1773" s="29">
        <f t="shared" si="162"/>
        <v>4149.6984524406116</v>
      </c>
      <c r="Q1773" s="2">
        <f t="shared" si="163"/>
        <v>4.823429989894229E-2</v>
      </c>
      <c r="R1773" s="29" t="str">
        <f t="shared" si="164"/>
        <v>1 train date (May-Aug)</v>
      </c>
      <c r="S1773" s="29">
        <f t="shared" si="165"/>
        <v>1.018716649634493</v>
      </c>
      <c r="T1773" s="29">
        <f t="shared" si="166"/>
        <v>4126.2789982133208</v>
      </c>
      <c r="U1773" s="2">
        <f t="shared" si="167"/>
        <v>5.3605734354742925E-2</v>
      </c>
    </row>
    <row r="1774" spans="1:21">
      <c r="A1774">
        <v>9702</v>
      </c>
      <c r="B1774" s="1">
        <v>45900</v>
      </c>
      <c r="C1774">
        <v>7</v>
      </c>
      <c r="D1774">
        <v>9</v>
      </c>
      <c r="E1774" t="s">
        <v>7</v>
      </c>
      <c r="F1774" s="3">
        <v>4050.4678113328123</v>
      </c>
      <c r="G1774" s="3">
        <v>4360</v>
      </c>
      <c r="H1774">
        <v>1</v>
      </c>
      <c r="I1774" s="3">
        <v>-309.53218866718771</v>
      </c>
      <c r="J1774" s="3">
        <v>309.53218866718771</v>
      </c>
      <c r="K1774" s="2">
        <v>7.0993621253942096E-2</v>
      </c>
      <c r="L1774" s="6">
        <v>-7.0993621253942096E-2</v>
      </c>
      <c r="M1774" t="s">
        <v>44</v>
      </c>
      <c r="N1774">
        <f>SUMIFS(Actuals!$F:$F,Actuals!$A:$A,$A1774,Actuals!$D:$D,$D1774,Actuals!$B:$B,EDATE($B1774,-12))</f>
        <v>3957.5</v>
      </c>
      <c r="O1774">
        <f>AVERAGE(SUMIFS(Actuals!$F:$F,Actuals!$A:$A,$A1774,Actuals!$D:$D,$D1774,Actuals!$B:$B,EOMONTH(DATE(2025,$C1774-1,1),0))/SUMIFS(Actuals!$F:$F,Actuals!$A:$A,$A1774,Actuals!$D:$D,$D1774,Actuals!$B:$B,EOMONTH(DATE(2024,$C1774-1,1),0)),
 SUMIFS(Actuals!$F:$F,Actuals!$A:$A,$A1774,Actuals!$D:$D,$D1774,Actuals!$B:$B,EOMONTH(DATE(2025,$C1774-2,1),0))/SUMIFS(Actuals!$F:$F,Actuals!$A:$A,$A1774,Actuals!$D:$D,$D1774,Actuals!$B:$B,EOMONTH(DATE(2024,$C1774-2,1),0)),
 SUMIFS(Actuals!$F:$F,Actuals!$A:$A,$A1774,Actuals!$D:$D,$D1774,Actuals!$B:$B,EOMONTH(DATE(2025,$C1774-3,1),0))/SUMIFS(Actuals!$F:$F,Actuals!$A:$A,$A1774,Actuals!$D:$D,$D1774,Actuals!$B:$B,EOMONTH(DATE(2024,$C1774-3,1),0))
)</f>
        <v>1.0262202637966948</v>
      </c>
      <c r="P1774" s="29">
        <f t="shared" si="162"/>
        <v>4061.2666939754199</v>
      </c>
      <c r="Q1774" s="2">
        <f t="shared" si="163"/>
        <v>6.8516813308389934E-2</v>
      </c>
      <c r="R1774" s="29" t="str">
        <f t="shared" si="164"/>
        <v>1 train date (May-Aug)</v>
      </c>
      <c r="S1774" s="29">
        <f t="shared" si="165"/>
        <v>1.018716649634493</v>
      </c>
      <c r="T1774" s="29">
        <f t="shared" si="166"/>
        <v>4126.2789982133208</v>
      </c>
      <c r="U1774" s="2">
        <f t="shared" si="167"/>
        <v>5.3605734354742925E-2</v>
      </c>
    </row>
    <row r="1775" spans="1:21">
      <c r="A1775">
        <v>9702</v>
      </c>
      <c r="B1775" s="1">
        <v>45900</v>
      </c>
      <c r="C1775">
        <v>8</v>
      </c>
      <c r="D1775">
        <v>9</v>
      </c>
      <c r="E1775" t="s">
        <v>7</v>
      </c>
      <c r="F1775" s="3">
        <v>4082.1489197124442</v>
      </c>
      <c r="G1775" s="3">
        <v>4360</v>
      </c>
      <c r="H1775">
        <v>0</v>
      </c>
      <c r="I1775" s="3">
        <v>-277.85108028755576</v>
      </c>
      <c r="J1775" s="3">
        <v>277.85108028755576</v>
      </c>
      <c r="K1775" s="2">
        <v>6.37273119925586E-2</v>
      </c>
      <c r="L1775" s="6">
        <v>-6.37273119925586E-2</v>
      </c>
      <c r="M1775" t="s">
        <v>44</v>
      </c>
      <c r="N1775">
        <f>SUMIFS(Actuals!$F:$F,Actuals!$A:$A,$A1775,Actuals!$D:$D,$D1775,Actuals!$B:$B,EDATE($B1775,-12))</f>
        <v>3957.5</v>
      </c>
      <c r="O1775">
        <f>AVERAGE(SUMIFS(Actuals!$F:$F,Actuals!$A:$A,$A1775,Actuals!$D:$D,$D1775,Actuals!$B:$B,EOMONTH(DATE(2025,$C1775-1,1),0))/SUMIFS(Actuals!$F:$F,Actuals!$A:$A,$A1775,Actuals!$D:$D,$D1775,Actuals!$B:$B,EOMONTH(DATE(2024,$C1775-1,1),0)),
 SUMIFS(Actuals!$F:$F,Actuals!$A:$A,$A1775,Actuals!$D:$D,$D1775,Actuals!$B:$B,EOMONTH(DATE(2025,$C1775-2,1),0))/SUMIFS(Actuals!$F:$F,Actuals!$A:$A,$A1775,Actuals!$D:$D,$D1775,Actuals!$B:$B,EOMONTH(DATE(2024,$C1775-2,1),0)),
 SUMIFS(Actuals!$F:$F,Actuals!$A:$A,$A1775,Actuals!$D:$D,$D1775,Actuals!$B:$B,EOMONTH(DATE(2025,$C1775-3,1),0))/SUMIFS(Actuals!$F:$F,Actuals!$A:$A,$A1775,Actuals!$D:$D,$D1775,Actuals!$B:$B,EOMONTH(DATE(2024,$C1775-3,1),0))
)</f>
        <v>1.0662893187905722</v>
      </c>
      <c r="P1775" s="29">
        <f t="shared" si="162"/>
        <v>4219.8399791136899</v>
      </c>
      <c r="Q1775" s="2">
        <f t="shared" si="163"/>
        <v>3.214679378126379E-2</v>
      </c>
      <c r="R1775" s="29" t="str">
        <f t="shared" si="164"/>
        <v>1 train date (May-Aug)</v>
      </c>
      <c r="S1775" s="29">
        <f t="shared" si="165"/>
        <v>1.018716649634493</v>
      </c>
      <c r="T1775" s="29">
        <f t="shared" si="166"/>
        <v>4158.5530707985263</v>
      </c>
      <c r="U1775" s="2">
        <f t="shared" si="167"/>
        <v>4.6203424128778377E-2</v>
      </c>
    </row>
    <row r="1776" spans="1:21">
      <c r="A1776">
        <v>9702</v>
      </c>
      <c r="B1776" s="1">
        <v>45930</v>
      </c>
      <c r="C1776">
        <v>5</v>
      </c>
      <c r="D1776">
        <v>9</v>
      </c>
      <c r="E1776" t="s">
        <v>7</v>
      </c>
      <c r="F1776" s="3">
        <v>4030.2154722761479</v>
      </c>
      <c r="G1776" s="3">
        <v>3815</v>
      </c>
      <c r="H1776">
        <v>4</v>
      </c>
      <c r="I1776" s="3">
        <v>215.21547227614792</v>
      </c>
      <c r="J1776" s="3">
        <v>215.21547227614792</v>
      </c>
      <c r="K1776" s="2">
        <v>5.6412967831231398E-2</v>
      </c>
      <c r="L1776" s="6">
        <v>5.6412967831231398E-2</v>
      </c>
      <c r="M1776" t="s">
        <v>44</v>
      </c>
      <c r="N1776">
        <f>SUMIFS(Actuals!$F:$F,Actuals!$A:$A,$A1776,Actuals!$D:$D,$D1776,Actuals!$B:$B,EDATE($B1776,-12))</f>
        <v>3590</v>
      </c>
      <c r="O1776">
        <f>AVERAGE(SUMIFS(Actuals!$F:$F,Actuals!$A:$A,$A1776,Actuals!$D:$D,$D1776,Actuals!$B:$B,EOMONTH(DATE(2025,$C1776-1,1),0))/SUMIFS(Actuals!$F:$F,Actuals!$A:$A,$A1776,Actuals!$D:$D,$D1776,Actuals!$B:$B,EOMONTH(DATE(2024,$C1776-1,1),0)),
 SUMIFS(Actuals!$F:$F,Actuals!$A:$A,$A1776,Actuals!$D:$D,$D1776,Actuals!$B:$B,EOMONTH(DATE(2025,$C1776-2,1),0))/SUMIFS(Actuals!$F:$F,Actuals!$A:$A,$A1776,Actuals!$D:$D,$D1776,Actuals!$B:$B,EOMONTH(DATE(2024,$C1776-2,1),0)),
 SUMIFS(Actuals!$F:$F,Actuals!$A:$A,$A1776,Actuals!$D:$D,$D1776,Actuals!$B:$B,EOMONTH(DATE(2025,$C1776-3,1),0))/SUMIFS(Actuals!$F:$F,Actuals!$A:$A,$A1776,Actuals!$D:$D,$D1776,Actuals!$B:$B,EOMONTH(DATE(2024,$C1776-3,1),0))
)</f>
        <v>1.0727627861860187</v>
      </c>
      <c r="P1776" s="29">
        <f t="shared" si="162"/>
        <v>3851.2184024078074</v>
      </c>
      <c r="Q1776" s="2">
        <f t="shared" si="163"/>
        <v>9.4936834620727092E-3</v>
      </c>
      <c r="R1776" s="29" t="str">
        <f t="shared" si="164"/>
        <v>1 train date (May-Aug)</v>
      </c>
      <c r="S1776" s="29">
        <f t="shared" si="165"/>
        <v>1.018716649634493</v>
      </c>
      <c r="T1776" s="29">
        <f t="shared" si="166"/>
        <v>4105.6476032222536</v>
      </c>
      <c r="U1776" s="2">
        <f t="shared" si="167"/>
        <v>7.6185479219463587E-2</v>
      </c>
    </row>
    <row r="1777" spans="1:21">
      <c r="A1777">
        <v>9702</v>
      </c>
      <c r="B1777" s="1">
        <v>45930</v>
      </c>
      <c r="C1777">
        <v>6</v>
      </c>
      <c r="D1777">
        <v>9</v>
      </c>
      <c r="E1777" t="s">
        <v>7</v>
      </c>
      <c r="F1777" s="3">
        <v>4030.2154722761479</v>
      </c>
      <c r="G1777" s="3">
        <v>3815</v>
      </c>
      <c r="H1777">
        <v>3</v>
      </c>
      <c r="I1777" s="3">
        <v>215.21547227614792</v>
      </c>
      <c r="J1777" s="3">
        <v>215.21547227614792</v>
      </c>
      <c r="K1777" s="2">
        <v>5.6412967831231398E-2</v>
      </c>
      <c r="L1777" s="6">
        <v>5.6412967831231398E-2</v>
      </c>
      <c r="M1777" t="s">
        <v>44</v>
      </c>
      <c r="N1777">
        <f>SUMIFS(Actuals!$F:$F,Actuals!$A:$A,$A1777,Actuals!$D:$D,$D1777,Actuals!$B:$B,EDATE($B1777,-12))</f>
        <v>3590</v>
      </c>
      <c r="O1777">
        <f>AVERAGE(SUMIFS(Actuals!$F:$F,Actuals!$A:$A,$A1777,Actuals!$D:$D,$D1777,Actuals!$B:$B,EOMONTH(DATE(2025,$C1777-1,1),0))/SUMIFS(Actuals!$F:$F,Actuals!$A:$A,$A1777,Actuals!$D:$D,$D1777,Actuals!$B:$B,EOMONTH(DATE(2024,$C1777-1,1),0)),
 SUMIFS(Actuals!$F:$F,Actuals!$A:$A,$A1777,Actuals!$D:$D,$D1777,Actuals!$B:$B,EOMONTH(DATE(2025,$C1777-2,1),0))/SUMIFS(Actuals!$F:$F,Actuals!$A:$A,$A1777,Actuals!$D:$D,$D1777,Actuals!$B:$B,EOMONTH(DATE(2024,$C1777-2,1),0)),
 SUMIFS(Actuals!$F:$F,Actuals!$A:$A,$A1777,Actuals!$D:$D,$D1777,Actuals!$B:$B,EOMONTH(DATE(2025,$C1777-3,1),0))/SUMIFS(Actuals!$F:$F,Actuals!$A:$A,$A1777,Actuals!$D:$D,$D1777,Actuals!$B:$B,EOMONTH(DATE(2024,$C1777-3,1),0))
)</f>
        <v>1.0485656228529656</v>
      </c>
      <c r="P1777" s="29">
        <f t="shared" si="162"/>
        <v>3764.3505860421465</v>
      </c>
      <c r="Q1777" s="2">
        <f t="shared" si="163"/>
        <v>1.3276386358546144E-2</v>
      </c>
      <c r="R1777" s="29" t="str">
        <f t="shared" si="164"/>
        <v>1 train date (May-Aug)</v>
      </c>
      <c r="S1777" s="29">
        <f t="shared" si="165"/>
        <v>1.018716649634493</v>
      </c>
      <c r="T1777" s="29">
        <f t="shared" si="166"/>
        <v>4105.6476032222536</v>
      </c>
      <c r="U1777" s="2">
        <f t="shared" si="167"/>
        <v>7.6185479219463587E-2</v>
      </c>
    </row>
    <row r="1778" spans="1:21">
      <c r="A1778">
        <v>9702</v>
      </c>
      <c r="B1778" s="1">
        <v>45930</v>
      </c>
      <c r="C1778">
        <v>7</v>
      </c>
      <c r="D1778">
        <v>9</v>
      </c>
      <c r="E1778" t="s">
        <v>7</v>
      </c>
      <c r="F1778" s="3">
        <v>4030.2154722761479</v>
      </c>
      <c r="G1778" s="3">
        <v>3815</v>
      </c>
      <c r="H1778">
        <v>2</v>
      </c>
      <c r="I1778" s="3">
        <v>215.21547227614792</v>
      </c>
      <c r="J1778" s="3">
        <v>215.21547227614792</v>
      </c>
      <c r="K1778" s="2">
        <v>5.6412967831231398E-2</v>
      </c>
      <c r="L1778" s="6">
        <v>5.6412967831231398E-2</v>
      </c>
      <c r="M1778" t="s">
        <v>44</v>
      </c>
      <c r="N1778">
        <f>SUMIFS(Actuals!$F:$F,Actuals!$A:$A,$A1778,Actuals!$D:$D,$D1778,Actuals!$B:$B,EDATE($B1778,-12))</f>
        <v>3590</v>
      </c>
      <c r="O1778">
        <f>AVERAGE(SUMIFS(Actuals!$F:$F,Actuals!$A:$A,$A1778,Actuals!$D:$D,$D1778,Actuals!$B:$B,EOMONTH(DATE(2025,$C1778-1,1),0))/SUMIFS(Actuals!$F:$F,Actuals!$A:$A,$A1778,Actuals!$D:$D,$D1778,Actuals!$B:$B,EOMONTH(DATE(2024,$C1778-1,1),0)),
 SUMIFS(Actuals!$F:$F,Actuals!$A:$A,$A1778,Actuals!$D:$D,$D1778,Actuals!$B:$B,EOMONTH(DATE(2025,$C1778-2,1),0))/SUMIFS(Actuals!$F:$F,Actuals!$A:$A,$A1778,Actuals!$D:$D,$D1778,Actuals!$B:$B,EOMONTH(DATE(2024,$C1778-2,1),0)),
 SUMIFS(Actuals!$F:$F,Actuals!$A:$A,$A1778,Actuals!$D:$D,$D1778,Actuals!$B:$B,EOMONTH(DATE(2025,$C1778-3,1),0))/SUMIFS(Actuals!$F:$F,Actuals!$A:$A,$A1778,Actuals!$D:$D,$D1778,Actuals!$B:$B,EOMONTH(DATE(2024,$C1778-3,1),0))
)</f>
        <v>1.0262202637966948</v>
      </c>
      <c r="P1778" s="29">
        <f t="shared" si="162"/>
        <v>3684.1307470301344</v>
      </c>
      <c r="Q1778" s="2">
        <f t="shared" si="163"/>
        <v>3.4303867095639727E-2</v>
      </c>
      <c r="R1778" s="29" t="str">
        <f t="shared" si="164"/>
        <v>1 train date (May-Aug)</v>
      </c>
      <c r="S1778" s="29">
        <f t="shared" si="165"/>
        <v>1.018716649634493</v>
      </c>
      <c r="T1778" s="29">
        <f t="shared" si="166"/>
        <v>4105.6476032222536</v>
      </c>
      <c r="U1778" s="2">
        <f t="shared" si="167"/>
        <v>7.6185479219463587E-2</v>
      </c>
    </row>
    <row r="1779" spans="1:21">
      <c r="A1779">
        <v>9702</v>
      </c>
      <c r="B1779" s="1">
        <v>45930</v>
      </c>
      <c r="C1779">
        <v>8</v>
      </c>
      <c r="D1779">
        <v>9</v>
      </c>
      <c r="E1779" t="s">
        <v>7</v>
      </c>
      <c r="F1779" s="3">
        <v>4045.3943870884605</v>
      </c>
      <c r="G1779" s="3">
        <v>3815</v>
      </c>
      <c r="H1779">
        <v>1</v>
      </c>
      <c r="I1779" s="3">
        <v>230.39438708846046</v>
      </c>
      <c r="J1779" s="3">
        <v>230.39438708846046</v>
      </c>
      <c r="K1779" s="2">
        <v>6.0391713522532198E-2</v>
      </c>
      <c r="L1779" s="6">
        <v>6.0391713522532198E-2</v>
      </c>
      <c r="M1779" t="s">
        <v>44</v>
      </c>
      <c r="N1779">
        <f>SUMIFS(Actuals!$F:$F,Actuals!$A:$A,$A1779,Actuals!$D:$D,$D1779,Actuals!$B:$B,EDATE($B1779,-12))</f>
        <v>3590</v>
      </c>
      <c r="O1779">
        <f>AVERAGE(SUMIFS(Actuals!$F:$F,Actuals!$A:$A,$A1779,Actuals!$D:$D,$D1779,Actuals!$B:$B,EOMONTH(DATE(2025,$C1779-1,1),0))/SUMIFS(Actuals!$F:$F,Actuals!$A:$A,$A1779,Actuals!$D:$D,$D1779,Actuals!$B:$B,EOMONTH(DATE(2024,$C1779-1,1),0)),
 SUMIFS(Actuals!$F:$F,Actuals!$A:$A,$A1779,Actuals!$D:$D,$D1779,Actuals!$B:$B,EOMONTH(DATE(2025,$C1779-2,1),0))/SUMIFS(Actuals!$F:$F,Actuals!$A:$A,$A1779,Actuals!$D:$D,$D1779,Actuals!$B:$B,EOMONTH(DATE(2024,$C1779-2,1),0)),
 SUMIFS(Actuals!$F:$F,Actuals!$A:$A,$A1779,Actuals!$D:$D,$D1779,Actuals!$B:$B,EOMONTH(DATE(2025,$C1779-3,1),0))/SUMIFS(Actuals!$F:$F,Actuals!$A:$A,$A1779,Actuals!$D:$D,$D1779,Actuals!$B:$B,EOMONTH(DATE(2024,$C1779-3,1),0))
)</f>
        <v>1.0662893187905722</v>
      </c>
      <c r="P1779" s="29">
        <f t="shared" si="162"/>
        <v>3827.9786544581543</v>
      </c>
      <c r="Q1779" s="2">
        <f t="shared" si="163"/>
        <v>3.4020064110496261E-3</v>
      </c>
      <c r="R1779" s="29" t="str">
        <f t="shared" si="164"/>
        <v>1 train date (May-Aug)</v>
      </c>
      <c r="S1779" s="29">
        <f t="shared" si="165"/>
        <v>1.018716649634493</v>
      </c>
      <c r="T1779" s="29">
        <f t="shared" si="166"/>
        <v>4121.11061646494</v>
      </c>
      <c r="U1779" s="2">
        <f t="shared" si="167"/>
        <v>8.0238693699853203E-2</v>
      </c>
    </row>
    <row r="1780" spans="1:21">
      <c r="A1780">
        <v>9702</v>
      </c>
      <c r="B1780" s="1">
        <v>45930</v>
      </c>
      <c r="C1780">
        <v>9</v>
      </c>
      <c r="D1780">
        <v>9</v>
      </c>
      <c r="E1780" t="s">
        <v>7</v>
      </c>
      <c r="F1780" s="3">
        <v>4117.6211388526317</v>
      </c>
      <c r="G1780" s="3">
        <v>3815</v>
      </c>
      <c r="H1780">
        <v>0</v>
      </c>
      <c r="I1780" s="3">
        <v>302.6211388526317</v>
      </c>
      <c r="J1780" s="3">
        <v>302.6211388526317</v>
      </c>
      <c r="K1780" s="2">
        <v>7.9324020669104003E-2</v>
      </c>
      <c r="L1780" s="6">
        <v>7.9324020669104003E-2</v>
      </c>
      <c r="M1780" t="s">
        <v>44</v>
      </c>
      <c r="N1780">
        <f>SUMIFS(Actuals!$F:$F,Actuals!$A:$A,$A1780,Actuals!$D:$D,$D1780,Actuals!$B:$B,EDATE($B1780,-12))</f>
        <v>3590</v>
      </c>
      <c r="O1780">
        <f>AVERAGE(SUMIFS(Actuals!$F:$F,Actuals!$A:$A,$A1780,Actuals!$D:$D,$D1780,Actuals!$B:$B,EOMONTH(DATE(2025,$C1780-1,1),0))/SUMIFS(Actuals!$F:$F,Actuals!$A:$A,$A1780,Actuals!$D:$D,$D1780,Actuals!$B:$B,EOMONTH(DATE(2024,$C1780-1,1),0)),
 SUMIFS(Actuals!$F:$F,Actuals!$A:$A,$A1780,Actuals!$D:$D,$D1780,Actuals!$B:$B,EOMONTH(DATE(2025,$C1780-2,1),0))/SUMIFS(Actuals!$F:$F,Actuals!$A:$A,$A1780,Actuals!$D:$D,$D1780,Actuals!$B:$B,EOMONTH(DATE(2024,$C1780-2,1),0)),
 SUMIFS(Actuals!$F:$F,Actuals!$A:$A,$A1780,Actuals!$D:$D,$D1780,Actuals!$B:$B,EOMONTH(DATE(2025,$C1780-3,1),0))/SUMIFS(Actuals!$F:$F,Actuals!$A:$A,$A1780,Actuals!$D:$D,$D1780,Actuals!$B:$B,EOMONTH(DATE(2024,$C1780-3,1),0))
)</f>
        <v>1.0882714939985603</v>
      </c>
      <c r="P1780" s="29">
        <f t="shared" si="162"/>
        <v>3906.8946634548315</v>
      </c>
      <c r="Q1780" s="2">
        <f t="shared" si="163"/>
        <v>2.4087723055001706E-2</v>
      </c>
      <c r="R1780" s="29" t="str">
        <f t="shared" si="164"/>
        <v>2 Test data (Sep-Nov)</v>
      </c>
      <c r="S1780" s="29">
        <f t="shared" si="165"/>
        <v>1.018716649634493</v>
      </c>
      <c r="T1780" s="29">
        <f t="shared" si="166"/>
        <v>4194.6892110361186</v>
      </c>
      <c r="U1780" s="2">
        <f t="shared" si="167"/>
        <v>9.9525350206059932E-2</v>
      </c>
    </row>
    <row r="1781" spans="1:21">
      <c r="A1781">
        <v>9702</v>
      </c>
      <c r="B1781" s="1">
        <v>45961</v>
      </c>
      <c r="C1781">
        <v>5</v>
      </c>
      <c r="D1781">
        <v>9</v>
      </c>
      <c r="E1781" t="s">
        <v>7</v>
      </c>
      <c r="F1781" s="3">
        <v>4010.064394914767</v>
      </c>
      <c r="G1781" s="3">
        <v>4200</v>
      </c>
      <c r="H1781">
        <v>5</v>
      </c>
      <c r="I1781" s="3">
        <v>-189.93560508523296</v>
      </c>
      <c r="J1781" s="3">
        <v>189.93560508523296</v>
      </c>
      <c r="K1781" s="2">
        <v>4.5222763115531701E-2</v>
      </c>
      <c r="L1781" s="6">
        <v>-4.5222763115531701E-2</v>
      </c>
      <c r="M1781" t="s">
        <v>44</v>
      </c>
      <c r="N1781">
        <f>SUMIFS(Actuals!$F:$F,Actuals!$A:$A,$A1781,Actuals!$D:$D,$D1781,Actuals!$B:$B,EDATE($B1781,-12))</f>
        <v>3947.5</v>
      </c>
      <c r="O1781">
        <f>AVERAGE(SUMIFS(Actuals!$F:$F,Actuals!$A:$A,$A1781,Actuals!$D:$D,$D1781,Actuals!$B:$B,EOMONTH(DATE(2025,$C1781-1,1),0))/SUMIFS(Actuals!$F:$F,Actuals!$A:$A,$A1781,Actuals!$D:$D,$D1781,Actuals!$B:$B,EOMONTH(DATE(2024,$C1781-1,1),0)),
 SUMIFS(Actuals!$F:$F,Actuals!$A:$A,$A1781,Actuals!$D:$D,$D1781,Actuals!$B:$B,EOMONTH(DATE(2025,$C1781-2,1),0))/SUMIFS(Actuals!$F:$F,Actuals!$A:$A,$A1781,Actuals!$D:$D,$D1781,Actuals!$B:$B,EOMONTH(DATE(2024,$C1781-2,1),0)),
 SUMIFS(Actuals!$F:$F,Actuals!$A:$A,$A1781,Actuals!$D:$D,$D1781,Actuals!$B:$B,EOMONTH(DATE(2025,$C1781-3,1),0))/SUMIFS(Actuals!$F:$F,Actuals!$A:$A,$A1781,Actuals!$D:$D,$D1781,Actuals!$B:$B,EOMONTH(DATE(2024,$C1781-3,1),0))
)</f>
        <v>1.0727627861860187</v>
      </c>
      <c r="P1781" s="29">
        <f t="shared" si="162"/>
        <v>4234.7310984693086</v>
      </c>
      <c r="Q1781" s="2">
        <f t="shared" si="163"/>
        <v>8.2693091593591811E-3</v>
      </c>
      <c r="R1781" s="29" t="str">
        <f t="shared" si="164"/>
        <v>1 train date (May-Aug)</v>
      </c>
      <c r="S1781" s="29">
        <f t="shared" si="165"/>
        <v>1.018716649634493</v>
      </c>
      <c r="T1781" s="29">
        <f t="shared" si="166"/>
        <v>4085.119365206142</v>
      </c>
      <c r="U1781" s="2">
        <f t="shared" si="167"/>
        <v>2.7352532093775715E-2</v>
      </c>
    </row>
    <row r="1782" spans="1:21">
      <c r="A1782">
        <v>9702</v>
      </c>
      <c r="B1782" s="1">
        <v>45961</v>
      </c>
      <c r="C1782">
        <v>6</v>
      </c>
      <c r="D1782">
        <v>9</v>
      </c>
      <c r="E1782" t="s">
        <v>7</v>
      </c>
      <c r="F1782" s="3">
        <v>4010.064394914767</v>
      </c>
      <c r="G1782" s="3">
        <v>4200</v>
      </c>
      <c r="H1782">
        <v>4</v>
      </c>
      <c r="I1782" s="3">
        <v>-189.93560508523296</v>
      </c>
      <c r="J1782" s="3">
        <v>189.93560508523296</v>
      </c>
      <c r="K1782" s="2">
        <v>4.5222763115531701E-2</v>
      </c>
      <c r="L1782" s="6">
        <v>-4.5222763115531701E-2</v>
      </c>
      <c r="M1782" t="s">
        <v>44</v>
      </c>
      <c r="N1782">
        <f>SUMIFS(Actuals!$F:$F,Actuals!$A:$A,$A1782,Actuals!$D:$D,$D1782,Actuals!$B:$B,EDATE($B1782,-12))</f>
        <v>3947.5</v>
      </c>
      <c r="O1782">
        <f>AVERAGE(SUMIFS(Actuals!$F:$F,Actuals!$A:$A,$A1782,Actuals!$D:$D,$D1782,Actuals!$B:$B,EOMONTH(DATE(2025,$C1782-1,1),0))/SUMIFS(Actuals!$F:$F,Actuals!$A:$A,$A1782,Actuals!$D:$D,$D1782,Actuals!$B:$B,EOMONTH(DATE(2024,$C1782-1,1),0)),
 SUMIFS(Actuals!$F:$F,Actuals!$A:$A,$A1782,Actuals!$D:$D,$D1782,Actuals!$B:$B,EOMONTH(DATE(2025,$C1782-2,1),0))/SUMIFS(Actuals!$F:$F,Actuals!$A:$A,$A1782,Actuals!$D:$D,$D1782,Actuals!$B:$B,EOMONTH(DATE(2024,$C1782-2,1),0)),
 SUMIFS(Actuals!$F:$F,Actuals!$A:$A,$A1782,Actuals!$D:$D,$D1782,Actuals!$B:$B,EOMONTH(DATE(2025,$C1782-3,1),0))/SUMIFS(Actuals!$F:$F,Actuals!$A:$A,$A1782,Actuals!$D:$D,$D1782,Actuals!$B:$B,EOMONTH(DATE(2024,$C1782-3,1),0))
)</f>
        <v>1.0485656228529656</v>
      </c>
      <c r="P1782" s="29">
        <f t="shared" si="162"/>
        <v>4139.2127962120821</v>
      </c>
      <c r="Q1782" s="2">
        <f t="shared" si="163"/>
        <v>1.4473143759028062E-2</v>
      </c>
      <c r="R1782" s="29" t="str">
        <f t="shared" si="164"/>
        <v>1 train date (May-Aug)</v>
      </c>
      <c r="S1782" s="29">
        <f t="shared" si="165"/>
        <v>1.018716649634493</v>
      </c>
      <c r="T1782" s="29">
        <f t="shared" si="166"/>
        <v>4085.119365206142</v>
      </c>
      <c r="U1782" s="2">
        <f t="shared" si="167"/>
        <v>2.7352532093775715E-2</v>
      </c>
    </row>
    <row r="1783" spans="1:21">
      <c r="A1783">
        <v>9702</v>
      </c>
      <c r="B1783" s="1">
        <v>45961</v>
      </c>
      <c r="C1783">
        <v>7</v>
      </c>
      <c r="D1783">
        <v>9</v>
      </c>
      <c r="E1783" t="s">
        <v>7</v>
      </c>
      <c r="F1783" s="3">
        <v>4010.064394914767</v>
      </c>
      <c r="G1783" s="3">
        <v>4200</v>
      </c>
      <c r="H1783">
        <v>3</v>
      </c>
      <c r="I1783" s="3">
        <v>-189.93560508523296</v>
      </c>
      <c r="J1783" s="3">
        <v>189.93560508523296</v>
      </c>
      <c r="K1783" s="2">
        <v>4.5222763115531701E-2</v>
      </c>
      <c r="L1783" s="6">
        <v>-4.5222763115531701E-2</v>
      </c>
      <c r="M1783" t="s">
        <v>44</v>
      </c>
      <c r="N1783">
        <f>SUMIFS(Actuals!$F:$F,Actuals!$A:$A,$A1783,Actuals!$D:$D,$D1783,Actuals!$B:$B,EDATE($B1783,-12))</f>
        <v>3947.5</v>
      </c>
      <c r="O1783">
        <f>AVERAGE(SUMIFS(Actuals!$F:$F,Actuals!$A:$A,$A1783,Actuals!$D:$D,$D1783,Actuals!$B:$B,EOMONTH(DATE(2025,$C1783-1,1),0))/SUMIFS(Actuals!$F:$F,Actuals!$A:$A,$A1783,Actuals!$D:$D,$D1783,Actuals!$B:$B,EOMONTH(DATE(2024,$C1783-1,1),0)),
 SUMIFS(Actuals!$F:$F,Actuals!$A:$A,$A1783,Actuals!$D:$D,$D1783,Actuals!$B:$B,EOMONTH(DATE(2025,$C1783-2,1),0))/SUMIFS(Actuals!$F:$F,Actuals!$A:$A,$A1783,Actuals!$D:$D,$D1783,Actuals!$B:$B,EOMONTH(DATE(2024,$C1783-2,1),0)),
 SUMIFS(Actuals!$F:$F,Actuals!$A:$A,$A1783,Actuals!$D:$D,$D1783,Actuals!$B:$B,EOMONTH(DATE(2025,$C1783-3,1),0))/SUMIFS(Actuals!$F:$F,Actuals!$A:$A,$A1783,Actuals!$D:$D,$D1783,Actuals!$B:$B,EOMONTH(DATE(2024,$C1783-3,1),0))
)</f>
        <v>1.0262202637966948</v>
      </c>
      <c r="P1783" s="29">
        <f t="shared" si="162"/>
        <v>4051.0044913374527</v>
      </c>
      <c r="Q1783" s="2">
        <f t="shared" si="163"/>
        <v>3.5475121110130313E-2</v>
      </c>
      <c r="R1783" s="29" t="str">
        <f t="shared" si="164"/>
        <v>1 train date (May-Aug)</v>
      </c>
      <c r="S1783" s="29">
        <f t="shared" si="165"/>
        <v>1.018716649634493</v>
      </c>
      <c r="T1783" s="29">
        <f t="shared" si="166"/>
        <v>4085.119365206142</v>
      </c>
      <c r="U1783" s="2">
        <f t="shared" si="167"/>
        <v>2.7352532093775715E-2</v>
      </c>
    </row>
    <row r="1784" spans="1:21">
      <c r="A1784">
        <v>9702</v>
      </c>
      <c r="B1784" s="1">
        <v>45961</v>
      </c>
      <c r="C1784">
        <v>8</v>
      </c>
      <c r="D1784">
        <v>9</v>
      </c>
      <c r="E1784" t="s">
        <v>7</v>
      </c>
      <c r="F1784" s="3">
        <v>4436.3007060310083</v>
      </c>
      <c r="G1784" s="3">
        <v>4200</v>
      </c>
      <c r="H1784">
        <v>2</v>
      </c>
      <c r="I1784" s="3">
        <v>236.3007060310083</v>
      </c>
      <c r="J1784" s="3">
        <v>236.3007060310083</v>
      </c>
      <c r="K1784" s="2">
        <v>5.6262072864525801E-2</v>
      </c>
      <c r="L1784" s="6">
        <v>5.6262072864525801E-2</v>
      </c>
      <c r="M1784" t="s">
        <v>44</v>
      </c>
      <c r="N1784">
        <f>SUMIFS(Actuals!$F:$F,Actuals!$A:$A,$A1784,Actuals!$D:$D,$D1784,Actuals!$B:$B,EDATE($B1784,-12))</f>
        <v>3947.5</v>
      </c>
      <c r="O1784">
        <f>AVERAGE(SUMIFS(Actuals!$F:$F,Actuals!$A:$A,$A1784,Actuals!$D:$D,$D1784,Actuals!$B:$B,EOMONTH(DATE(2025,$C1784-1,1),0))/SUMIFS(Actuals!$F:$F,Actuals!$A:$A,$A1784,Actuals!$D:$D,$D1784,Actuals!$B:$B,EOMONTH(DATE(2024,$C1784-1,1),0)),
 SUMIFS(Actuals!$F:$F,Actuals!$A:$A,$A1784,Actuals!$D:$D,$D1784,Actuals!$B:$B,EOMONTH(DATE(2025,$C1784-2,1),0))/SUMIFS(Actuals!$F:$F,Actuals!$A:$A,$A1784,Actuals!$D:$D,$D1784,Actuals!$B:$B,EOMONTH(DATE(2024,$C1784-2,1),0)),
 SUMIFS(Actuals!$F:$F,Actuals!$A:$A,$A1784,Actuals!$D:$D,$D1784,Actuals!$B:$B,EOMONTH(DATE(2025,$C1784-3,1),0))/SUMIFS(Actuals!$F:$F,Actuals!$A:$A,$A1784,Actuals!$D:$D,$D1784,Actuals!$B:$B,EOMONTH(DATE(2024,$C1784-3,1),0))
)</f>
        <v>1.0662893187905722</v>
      </c>
      <c r="P1784" s="29">
        <f t="shared" si="162"/>
        <v>4209.177085925784</v>
      </c>
      <c r="Q1784" s="2">
        <f t="shared" si="163"/>
        <v>2.185020458520003E-3</v>
      </c>
      <c r="R1784" s="29" t="str">
        <f t="shared" si="164"/>
        <v>1 train date (May-Aug)</v>
      </c>
      <c r="S1784" s="29">
        <f t="shared" si="165"/>
        <v>1.018716649634493</v>
      </c>
      <c r="T1784" s="29">
        <f t="shared" si="166"/>
        <v>4519.3333920190444</v>
      </c>
      <c r="U1784" s="2">
        <f t="shared" si="167"/>
        <v>7.6031760004534377E-2</v>
      </c>
    </row>
    <row r="1785" spans="1:21">
      <c r="A1785">
        <v>9702</v>
      </c>
      <c r="B1785" s="1">
        <v>45961</v>
      </c>
      <c r="C1785">
        <v>9</v>
      </c>
      <c r="D1785">
        <v>9</v>
      </c>
      <c r="E1785" t="s">
        <v>7</v>
      </c>
      <c r="F1785" s="3">
        <v>4509.3752501227382</v>
      </c>
      <c r="G1785" s="3">
        <v>4200</v>
      </c>
      <c r="H1785">
        <v>1</v>
      </c>
      <c r="I1785" s="3">
        <v>309.37525012273818</v>
      </c>
      <c r="J1785" s="3">
        <v>309.37525012273818</v>
      </c>
      <c r="K1785" s="2">
        <v>7.3660773838747196E-2</v>
      </c>
      <c r="L1785" s="6">
        <v>7.3660773838747196E-2</v>
      </c>
      <c r="M1785" t="s">
        <v>44</v>
      </c>
      <c r="N1785">
        <f>SUMIFS(Actuals!$F:$F,Actuals!$A:$A,$A1785,Actuals!$D:$D,$D1785,Actuals!$B:$B,EDATE($B1785,-12))</f>
        <v>3947.5</v>
      </c>
      <c r="O1785">
        <f>AVERAGE(SUMIFS(Actuals!$F:$F,Actuals!$A:$A,$A1785,Actuals!$D:$D,$D1785,Actuals!$B:$B,EOMONTH(DATE(2025,$C1785-1,1),0))/SUMIFS(Actuals!$F:$F,Actuals!$A:$A,$A1785,Actuals!$D:$D,$D1785,Actuals!$B:$B,EOMONTH(DATE(2024,$C1785-1,1),0)),
 SUMIFS(Actuals!$F:$F,Actuals!$A:$A,$A1785,Actuals!$D:$D,$D1785,Actuals!$B:$B,EOMONTH(DATE(2025,$C1785-2,1),0))/SUMIFS(Actuals!$F:$F,Actuals!$A:$A,$A1785,Actuals!$D:$D,$D1785,Actuals!$B:$B,EOMONTH(DATE(2024,$C1785-2,1),0)),
 SUMIFS(Actuals!$F:$F,Actuals!$A:$A,$A1785,Actuals!$D:$D,$D1785,Actuals!$B:$B,EOMONTH(DATE(2025,$C1785-3,1),0))/SUMIFS(Actuals!$F:$F,Actuals!$A:$A,$A1785,Actuals!$D:$D,$D1785,Actuals!$B:$B,EOMONTH(DATE(2024,$C1785-3,1),0))
)</f>
        <v>1.0882714939985603</v>
      </c>
      <c r="P1785" s="29">
        <f t="shared" si="162"/>
        <v>4295.9517225593163</v>
      </c>
      <c r="Q1785" s="2">
        <f t="shared" si="163"/>
        <v>2.2845648228408642E-2</v>
      </c>
      <c r="R1785" s="29" t="str">
        <f t="shared" si="164"/>
        <v>2 Test data (Sep-Nov)</v>
      </c>
      <c r="S1785" s="29">
        <f t="shared" si="165"/>
        <v>1.018716649634493</v>
      </c>
      <c r="T1785" s="29">
        <f t="shared" si="166"/>
        <v>4593.7756467497402</v>
      </c>
      <c r="U1785" s="2">
        <f t="shared" si="167"/>
        <v>9.3756106368985764E-2</v>
      </c>
    </row>
    <row r="1786" spans="1:21">
      <c r="A1786">
        <v>9702</v>
      </c>
      <c r="B1786" s="1">
        <v>45961</v>
      </c>
      <c r="C1786">
        <v>10</v>
      </c>
      <c r="D1786">
        <v>9</v>
      </c>
      <c r="E1786" t="s">
        <v>7</v>
      </c>
      <c r="F1786" s="3">
        <v>4425.5768974303146</v>
      </c>
      <c r="G1786" s="3">
        <v>4200</v>
      </c>
      <c r="H1786">
        <v>0</v>
      </c>
      <c r="I1786" s="3">
        <v>225.5768974303146</v>
      </c>
      <c r="J1786" s="3">
        <v>225.5768974303146</v>
      </c>
      <c r="K1786" s="2">
        <v>5.37087851024559E-2</v>
      </c>
      <c r="L1786" s="6">
        <v>5.37087851024559E-2</v>
      </c>
      <c r="M1786" t="s">
        <v>44</v>
      </c>
      <c r="N1786">
        <f>SUMIFS(Actuals!$F:$F,Actuals!$A:$A,$A1786,Actuals!$D:$D,$D1786,Actuals!$B:$B,EDATE($B1786,-12))</f>
        <v>3947.5</v>
      </c>
      <c r="O1786">
        <f>AVERAGE(SUMIFS(Actuals!$F:$F,Actuals!$A:$A,$A1786,Actuals!$D:$D,$D1786,Actuals!$B:$B,EOMONTH(DATE(2025,$C1786-1,1),0))/SUMIFS(Actuals!$F:$F,Actuals!$A:$A,$A1786,Actuals!$D:$D,$D1786,Actuals!$B:$B,EOMONTH(DATE(2024,$C1786-1,1),0)),
 SUMIFS(Actuals!$F:$F,Actuals!$A:$A,$A1786,Actuals!$D:$D,$D1786,Actuals!$B:$B,EOMONTH(DATE(2025,$C1786-2,1),0))/SUMIFS(Actuals!$F:$F,Actuals!$A:$A,$A1786,Actuals!$D:$D,$D1786,Actuals!$B:$B,EOMONTH(DATE(2024,$C1786-2,1),0)),
 SUMIFS(Actuals!$F:$F,Actuals!$A:$A,$A1786,Actuals!$D:$D,$D1786,Actuals!$B:$B,EOMONTH(DATE(2025,$C1786-3,1),0))/SUMIFS(Actuals!$F:$F,Actuals!$A:$A,$A1786,Actuals!$D:$D,$D1786,Actuals!$B:$B,EOMONTH(DATE(2024,$C1786-3,1),0))
)</f>
        <v>1.1183942456158977</v>
      </c>
      <c r="P1786" s="29">
        <f t="shared" si="162"/>
        <v>4414.8612845687567</v>
      </c>
      <c r="Q1786" s="2">
        <f t="shared" si="163"/>
        <v>5.1157448706846825E-2</v>
      </c>
      <c r="R1786" s="29" t="str">
        <f t="shared" si="164"/>
        <v>2 Test data (Sep-Nov)</v>
      </c>
      <c r="S1786" s="29">
        <f t="shared" si="165"/>
        <v>1.018716649634493</v>
      </c>
      <c r="T1786" s="29">
        <f t="shared" si="166"/>
        <v>4508.4088696500248</v>
      </c>
      <c r="U1786" s="2">
        <f t="shared" si="167"/>
        <v>7.3430683250005915E-2</v>
      </c>
    </row>
    <row r="1787" spans="1:21">
      <c r="A1787">
        <v>9702</v>
      </c>
      <c r="B1787" s="1">
        <v>45991</v>
      </c>
      <c r="C1787">
        <v>5</v>
      </c>
      <c r="D1787">
        <v>9</v>
      </c>
      <c r="E1787" t="s">
        <v>7</v>
      </c>
      <c r="F1787" s="3">
        <v>3990.0140729401933</v>
      </c>
      <c r="G1787" s="3">
        <v>4797.5</v>
      </c>
      <c r="H1787">
        <v>6</v>
      </c>
      <c r="I1787" s="3">
        <v>-807.48592705980673</v>
      </c>
      <c r="J1787" s="3">
        <v>807.48592705980673</v>
      </c>
      <c r="K1787" s="2">
        <v>0.16831389829282101</v>
      </c>
      <c r="L1787" s="6">
        <v>-0.16831389829282101</v>
      </c>
      <c r="M1787" t="s">
        <v>44</v>
      </c>
      <c r="N1787">
        <f>SUMIFS(Actuals!$F:$F,Actuals!$A:$A,$A1787,Actuals!$D:$D,$D1787,Actuals!$B:$B,EDATE($B1787,-12))</f>
        <v>4252.5</v>
      </c>
      <c r="O1787">
        <f>AVERAGE(SUMIFS(Actuals!$F:$F,Actuals!$A:$A,$A1787,Actuals!$D:$D,$D1787,Actuals!$B:$B,EOMONTH(DATE(2025,$C1787-1,1),0))/SUMIFS(Actuals!$F:$F,Actuals!$A:$A,$A1787,Actuals!$D:$D,$D1787,Actuals!$B:$B,EOMONTH(DATE(2024,$C1787-1,1),0)),
 SUMIFS(Actuals!$F:$F,Actuals!$A:$A,$A1787,Actuals!$D:$D,$D1787,Actuals!$B:$B,EOMONTH(DATE(2025,$C1787-2,1),0))/SUMIFS(Actuals!$F:$F,Actuals!$A:$A,$A1787,Actuals!$D:$D,$D1787,Actuals!$B:$B,EOMONTH(DATE(2024,$C1787-2,1),0)),
 SUMIFS(Actuals!$F:$F,Actuals!$A:$A,$A1787,Actuals!$D:$D,$D1787,Actuals!$B:$B,EOMONTH(DATE(2025,$C1787-3,1),0))/SUMIFS(Actuals!$F:$F,Actuals!$A:$A,$A1787,Actuals!$D:$D,$D1787,Actuals!$B:$B,EOMONTH(DATE(2024,$C1787-3,1),0))
)</f>
        <v>1.0727627861860187</v>
      </c>
      <c r="P1787" s="29">
        <f t="shared" si="162"/>
        <v>4561.9237482560447</v>
      </c>
      <c r="Q1787" s="2">
        <f t="shared" si="163"/>
        <v>4.9103960759552943E-2</v>
      </c>
      <c r="R1787" s="29" t="str">
        <f t="shared" si="164"/>
        <v>1 train date (May-Aug)</v>
      </c>
      <c r="S1787" s="29">
        <f t="shared" si="165"/>
        <v>1.018716649634493</v>
      </c>
      <c r="T1787" s="29">
        <f t="shared" si="166"/>
        <v>4064.6937683801116</v>
      </c>
      <c r="U1787" s="2">
        <f t="shared" si="167"/>
        <v>0.15274752092128993</v>
      </c>
    </row>
    <row r="1788" spans="1:21">
      <c r="A1788">
        <v>9702</v>
      </c>
      <c r="B1788" s="1">
        <v>45991</v>
      </c>
      <c r="C1788">
        <v>6</v>
      </c>
      <c r="D1788">
        <v>9</v>
      </c>
      <c r="E1788" t="s">
        <v>7</v>
      </c>
      <c r="F1788" s="3">
        <v>3990.0140729401933</v>
      </c>
      <c r="G1788" s="3">
        <v>4797.5</v>
      </c>
      <c r="H1788">
        <v>5</v>
      </c>
      <c r="I1788" s="3">
        <v>-807.48592705980673</v>
      </c>
      <c r="J1788" s="3">
        <v>807.48592705980673</v>
      </c>
      <c r="K1788" s="2">
        <v>0.16831389829282101</v>
      </c>
      <c r="L1788" s="6">
        <v>-0.16831389829282101</v>
      </c>
      <c r="M1788" t="s">
        <v>44</v>
      </c>
      <c r="N1788">
        <f>SUMIFS(Actuals!$F:$F,Actuals!$A:$A,$A1788,Actuals!$D:$D,$D1788,Actuals!$B:$B,EDATE($B1788,-12))</f>
        <v>4252.5</v>
      </c>
      <c r="O1788">
        <f>AVERAGE(SUMIFS(Actuals!$F:$F,Actuals!$A:$A,$A1788,Actuals!$D:$D,$D1788,Actuals!$B:$B,EOMONTH(DATE(2025,$C1788-1,1),0))/SUMIFS(Actuals!$F:$F,Actuals!$A:$A,$A1788,Actuals!$D:$D,$D1788,Actuals!$B:$B,EOMONTH(DATE(2024,$C1788-1,1),0)),
 SUMIFS(Actuals!$F:$F,Actuals!$A:$A,$A1788,Actuals!$D:$D,$D1788,Actuals!$B:$B,EOMONTH(DATE(2025,$C1788-2,1),0))/SUMIFS(Actuals!$F:$F,Actuals!$A:$A,$A1788,Actuals!$D:$D,$D1788,Actuals!$B:$B,EOMONTH(DATE(2024,$C1788-2,1),0)),
 SUMIFS(Actuals!$F:$F,Actuals!$A:$A,$A1788,Actuals!$D:$D,$D1788,Actuals!$B:$B,EOMONTH(DATE(2025,$C1788-3,1),0))/SUMIFS(Actuals!$F:$F,Actuals!$A:$A,$A1788,Actuals!$D:$D,$D1788,Actuals!$B:$B,EOMONTH(DATE(2024,$C1788-3,1),0))
)</f>
        <v>1.0485656228529656</v>
      </c>
      <c r="P1788" s="29">
        <f t="shared" si="162"/>
        <v>4459.0253111822367</v>
      </c>
      <c r="Q1788" s="2">
        <f t="shared" si="163"/>
        <v>7.0552306163160675E-2</v>
      </c>
      <c r="R1788" s="29" t="str">
        <f t="shared" si="164"/>
        <v>1 train date (May-Aug)</v>
      </c>
      <c r="S1788" s="29">
        <f t="shared" si="165"/>
        <v>1.018716649634493</v>
      </c>
      <c r="T1788" s="29">
        <f t="shared" si="166"/>
        <v>4064.6937683801116</v>
      </c>
      <c r="U1788" s="2">
        <f t="shared" si="167"/>
        <v>0.15274752092128993</v>
      </c>
    </row>
    <row r="1789" spans="1:21">
      <c r="A1789">
        <v>9702</v>
      </c>
      <c r="B1789" s="1">
        <v>45991</v>
      </c>
      <c r="C1789">
        <v>7</v>
      </c>
      <c r="D1789">
        <v>9</v>
      </c>
      <c r="E1789" t="s">
        <v>7</v>
      </c>
      <c r="F1789" s="3">
        <v>3990.0140729401933</v>
      </c>
      <c r="G1789" s="3">
        <v>4797.5</v>
      </c>
      <c r="H1789">
        <v>4</v>
      </c>
      <c r="I1789" s="3">
        <v>-807.48592705980673</v>
      </c>
      <c r="J1789" s="3">
        <v>807.48592705980673</v>
      </c>
      <c r="K1789" s="2">
        <v>0.16831389829282101</v>
      </c>
      <c r="L1789" s="6">
        <v>-0.16831389829282101</v>
      </c>
      <c r="M1789" t="s">
        <v>44</v>
      </c>
      <c r="N1789">
        <f>SUMIFS(Actuals!$F:$F,Actuals!$A:$A,$A1789,Actuals!$D:$D,$D1789,Actuals!$B:$B,EDATE($B1789,-12))</f>
        <v>4252.5</v>
      </c>
      <c r="O1789">
        <f>AVERAGE(SUMIFS(Actuals!$F:$F,Actuals!$A:$A,$A1789,Actuals!$D:$D,$D1789,Actuals!$B:$B,EOMONTH(DATE(2025,$C1789-1,1),0))/SUMIFS(Actuals!$F:$F,Actuals!$A:$A,$A1789,Actuals!$D:$D,$D1789,Actuals!$B:$B,EOMONTH(DATE(2024,$C1789-1,1),0)),
 SUMIFS(Actuals!$F:$F,Actuals!$A:$A,$A1789,Actuals!$D:$D,$D1789,Actuals!$B:$B,EOMONTH(DATE(2025,$C1789-2,1),0))/SUMIFS(Actuals!$F:$F,Actuals!$A:$A,$A1789,Actuals!$D:$D,$D1789,Actuals!$B:$B,EOMONTH(DATE(2024,$C1789-2,1),0)),
 SUMIFS(Actuals!$F:$F,Actuals!$A:$A,$A1789,Actuals!$D:$D,$D1789,Actuals!$B:$B,EOMONTH(DATE(2025,$C1789-3,1),0))/SUMIFS(Actuals!$F:$F,Actuals!$A:$A,$A1789,Actuals!$D:$D,$D1789,Actuals!$B:$B,EOMONTH(DATE(2024,$C1789-3,1),0))
)</f>
        <v>1.0262202637966948</v>
      </c>
      <c r="P1789" s="29">
        <f t="shared" si="162"/>
        <v>4364.001671795445</v>
      </c>
      <c r="Q1789" s="2">
        <f t="shared" si="163"/>
        <v>9.0359213799803023E-2</v>
      </c>
      <c r="R1789" s="29" t="str">
        <f t="shared" si="164"/>
        <v>1 train date (May-Aug)</v>
      </c>
      <c r="S1789" s="29">
        <f t="shared" si="165"/>
        <v>1.018716649634493</v>
      </c>
      <c r="T1789" s="29">
        <f t="shared" si="166"/>
        <v>4064.6937683801116</v>
      </c>
      <c r="U1789" s="2">
        <f t="shared" si="167"/>
        <v>0.15274752092128993</v>
      </c>
    </row>
    <row r="1790" spans="1:21">
      <c r="A1790">
        <v>9702</v>
      </c>
      <c r="B1790" s="1">
        <v>45991</v>
      </c>
      <c r="C1790">
        <v>8</v>
      </c>
      <c r="D1790">
        <v>9</v>
      </c>
      <c r="E1790" t="s">
        <v>7</v>
      </c>
      <c r="F1790" s="3">
        <v>4294.5276963087472</v>
      </c>
      <c r="G1790" s="3">
        <v>4797.5</v>
      </c>
      <c r="H1790">
        <v>3</v>
      </c>
      <c r="I1790" s="3">
        <v>-502.97230369125282</v>
      </c>
      <c r="J1790" s="3">
        <v>502.97230369125282</v>
      </c>
      <c r="K1790" s="2">
        <v>0.10484050102996401</v>
      </c>
      <c r="L1790" s="6">
        <v>-0.10484050102996401</v>
      </c>
      <c r="M1790" t="s">
        <v>44</v>
      </c>
      <c r="N1790">
        <f>SUMIFS(Actuals!$F:$F,Actuals!$A:$A,$A1790,Actuals!$D:$D,$D1790,Actuals!$B:$B,EDATE($B1790,-12))</f>
        <v>4252.5</v>
      </c>
      <c r="O1790">
        <f>AVERAGE(SUMIFS(Actuals!$F:$F,Actuals!$A:$A,$A1790,Actuals!$D:$D,$D1790,Actuals!$B:$B,EOMONTH(DATE(2025,$C1790-1,1),0))/SUMIFS(Actuals!$F:$F,Actuals!$A:$A,$A1790,Actuals!$D:$D,$D1790,Actuals!$B:$B,EOMONTH(DATE(2024,$C1790-1,1),0)),
 SUMIFS(Actuals!$F:$F,Actuals!$A:$A,$A1790,Actuals!$D:$D,$D1790,Actuals!$B:$B,EOMONTH(DATE(2025,$C1790-2,1),0))/SUMIFS(Actuals!$F:$F,Actuals!$A:$A,$A1790,Actuals!$D:$D,$D1790,Actuals!$B:$B,EOMONTH(DATE(2024,$C1790-2,1),0)),
 SUMIFS(Actuals!$F:$F,Actuals!$A:$A,$A1790,Actuals!$D:$D,$D1790,Actuals!$B:$B,EOMONTH(DATE(2025,$C1790-3,1),0))/SUMIFS(Actuals!$F:$F,Actuals!$A:$A,$A1790,Actuals!$D:$D,$D1790,Actuals!$B:$B,EOMONTH(DATE(2024,$C1790-3,1),0))
)</f>
        <v>1.0662893187905722</v>
      </c>
      <c r="P1790" s="29">
        <f t="shared" si="162"/>
        <v>4534.3953281569084</v>
      </c>
      <c r="Q1790" s="2">
        <f t="shared" si="163"/>
        <v>5.4842036861509458E-2</v>
      </c>
      <c r="R1790" s="29" t="str">
        <f t="shared" si="164"/>
        <v>1 train date (May-Aug)</v>
      </c>
      <c r="S1790" s="29">
        <f t="shared" si="165"/>
        <v>1.018716649634493</v>
      </c>
      <c r="T1790" s="29">
        <f t="shared" si="166"/>
        <v>4374.9068665461846</v>
      </c>
      <c r="U1790" s="2">
        <f t="shared" si="167"/>
        <v>8.8086114320753611E-2</v>
      </c>
    </row>
    <row r="1791" spans="1:21">
      <c r="A1791">
        <v>9702</v>
      </c>
      <c r="B1791" s="1">
        <v>45991</v>
      </c>
      <c r="C1791">
        <v>9</v>
      </c>
      <c r="D1791">
        <v>9</v>
      </c>
      <c r="E1791" t="s">
        <v>7</v>
      </c>
      <c r="F1791" s="3">
        <v>4368.4054938087456</v>
      </c>
      <c r="G1791" s="3">
        <v>4797.5</v>
      </c>
      <c r="H1791">
        <v>2</v>
      </c>
      <c r="I1791" s="3">
        <v>-429.09450619125437</v>
      </c>
      <c r="J1791" s="3">
        <v>429.09450619125437</v>
      </c>
      <c r="K1791" s="2">
        <v>8.9441272786087406E-2</v>
      </c>
      <c r="L1791" s="6">
        <v>-8.9441272786087406E-2</v>
      </c>
      <c r="M1791" t="s">
        <v>44</v>
      </c>
      <c r="N1791">
        <f>SUMIFS(Actuals!$F:$F,Actuals!$A:$A,$A1791,Actuals!$D:$D,$D1791,Actuals!$B:$B,EDATE($B1791,-12))</f>
        <v>4252.5</v>
      </c>
      <c r="O1791">
        <f>AVERAGE(SUMIFS(Actuals!$F:$F,Actuals!$A:$A,$A1791,Actuals!$D:$D,$D1791,Actuals!$B:$B,EOMONTH(DATE(2025,$C1791-1,1),0))/SUMIFS(Actuals!$F:$F,Actuals!$A:$A,$A1791,Actuals!$D:$D,$D1791,Actuals!$B:$B,EOMONTH(DATE(2024,$C1791-1,1),0)),
 SUMIFS(Actuals!$F:$F,Actuals!$A:$A,$A1791,Actuals!$D:$D,$D1791,Actuals!$B:$B,EOMONTH(DATE(2025,$C1791-2,1),0))/SUMIFS(Actuals!$F:$F,Actuals!$A:$A,$A1791,Actuals!$D:$D,$D1791,Actuals!$B:$B,EOMONTH(DATE(2024,$C1791-2,1),0)),
 SUMIFS(Actuals!$F:$F,Actuals!$A:$A,$A1791,Actuals!$D:$D,$D1791,Actuals!$B:$B,EOMONTH(DATE(2025,$C1791-3,1),0))/SUMIFS(Actuals!$F:$F,Actuals!$A:$A,$A1791,Actuals!$D:$D,$D1791,Actuals!$B:$B,EOMONTH(DATE(2024,$C1791-3,1),0))
)</f>
        <v>1.0882714939985603</v>
      </c>
      <c r="P1791" s="29">
        <f t="shared" si="162"/>
        <v>4627.8745282288774</v>
      </c>
      <c r="Q1791" s="2">
        <f t="shared" si="163"/>
        <v>3.5357055085174081E-2</v>
      </c>
      <c r="R1791" s="29" t="str">
        <f t="shared" si="164"/>
        <v>2 Test data (Sep-Nov)</v>
      </c>
      <c r="S1791" s="29">
        <f t="shared" si="165"/>
        <v>1.018716649634493</v>
      </c>
      <c r="T1791" s="29">
        <f t="shared" si="166"/>
        <v>4450.1674088977588</v>
      </c>
      <c r="U1791" s="2">
        <f t="shared" si="167"/>
        <v>7.2398664117194617E-2</v>
      </c>
    </row>
    <row r="1792" spans="1:21">
      <c r="A1792">
        <v>9702</v>
      </c>
      <c r="B1792" s="1">
        <v>45991</v>
      </c>
      <c r="C1792">
        <v>10</v>
      </c>
      <c r="D1792">
        <v>9</v>
      </c>
      <c r="E1792" t="s">
        <v>7</v>
      </c>
      <c r="F1792" s="3">
        <v>4283.5693105142391</v>
      </c>
      <c r="G1792" s="3">
        <v>4797.5</v>
      </c>
      <c r="H1792">
        <v>1</v>
      </c>
      <c r="I1792" s="3">
        <v>-513.93068948576092</v>
      </c>
      <c r="J1792" s="3">
        <v>513.93068948576092</v>
      </c>
      <c r="K1792" s="2">
        <v>0.10712468775107099</v>
      </c>
      <c r="L1792" s="6">
        <v>-0.10712468775107099</v>
      </c>
      <c r="M1792" t="s">
        <v>44</v>
      </c>
      <c r="N1792">
        <f>SUMIFS(Actuals!$F:$F,Actuals!$A:$A,$A1792,Actuals!$D:$D,$D1792,Actuals!$B:$B,EDATE($B1792,-12))</f>
        <v>4252.5</v>
      </c>
      <c r="O1792">
        <f>AVERAGE(SUMIFS(Actuals!$F:$F,Actuals!$A:$A,$A1792,Actuals!$D:$D,$D1792,Actuals!$B:$B,EOMONTH(DATE(2025,$C1792-1,1),0))/SUMIFS(Actuals!$F:$F,Actuals!$A:$A,$A1792,Actuals!$D:$D,$D1792,Actuals!$B:$B,EOMONTH(DATE(2024,$C1792-1,1),0)),
 SUMIFS(Actuals!$F:$F,Actuals!$A:$A,$A1792,Actuals!$D:$D,$D1792,Actuals!$B:$B,EOMONTH(DATE(2025,$C1792-2,1),0))/SUMIFS(Actuals!$F:$F,Actuals!$A:$A,$A1792,Actuals!$D:$D,$D1792,Actuals!$B:$B,EOMONTH(DATE(2024,$C1792-2,1),0)),
 SUMIFS(Actuals!$F:$F,Actuals!$A:$A,$A1792,Actuals!$D:$D,$D1792,Actuals!$B:$B,EOMONTH(DATE(2025,$C1792-3,1),0))/SUMIFS(Actuals!$F:$F,Actuals!$A:$A,$A1792,Actuals!$D:$D,$D1792,Actuals!$B:$B,EOMONTH(DATE(2024,$C1792-3,1),0))
)</f>
        <v>1.1183942456158977</v>
      </c>
      <c r="P1792" s="29">
        <f t="shared" si="162"/>
        <v>4755.9715294816051</v>
      </c>
      <c r="Q1792" s="2">
        <f t="shared" si="163"/>
        <v>8.6562731669400511E-3</v>
      </c>
      <c r="R1792" s="29" t="str">
        <f t="shared" si="164"/>
        <v>2 Test data (Sep-Nov)</v>
      </c>
      <c r="S1792" s="29">
        <f t="shared" si="165"/>
        <v>1.018716649634493</v>
      </c>
      <c r="T1792" s="29">
        <f t="shared" si="166"/>
        <v>4363.7433764842008</v>
      </c>
      <c r="U1792" s="2">
        <f t="shared" si="167"/>
        <v>9.0413053364418808E-2</v>
      </c>
    </row>
    <row r="1793" spans="1:21">
      <c r="A1793">
        <v>9702</v>
      </c>
      <c r="B1793" s="1">
        <v>45991</v>
      </c>
      <c r="C1793">
        <v>11</v>
      </c>
      <c r="D1793">
        <v>9</v>
      </c>
      <c r="E1793" t="s">
        <v>7</v>
      </c>
      <c r="F1793" s="3">
        <v>4284.3667519404289</v>
      </c>
      <c r="G1793" s="3">
        <v>4797.5</v>
      </c>
      <c r="H1793">
        <v>0</v>
      </c>
      <c r="I1793" s="3">
        <v>-513.13324805957109</v>
      </c>
      <c r="J1793" s="3">
        <v>513.13324805957109</v>
      </c>
      <c r="K1793" s="2">
        <v>0.106958467547592</v>
      </c>
      <c r="L1793" s="6">
        <v>-0.106958467547592</v>
      </c>
      <c r="M1793" t="s">
        <v>44</v>
      </c>
      <c r="N1793">
        <f>SUMIFS(Actuals!$F:$F,Actuals!$A:$A,$A1793,Actuals!$D:$D,$D1793,Actuals!$B:$B,EDATE($B1793,-12))</f>
        <v>4252.5</v>
      </c>
      <c r="O1793">
        <f>AVERAGE(SUMIFS(Actuals!$F:$F,Actuals!$A:$A,$A1793,Actuals!$D:$D,$D1793,Actuals!$B:$B,EOMONTH(DATE(2025,$C1793-1,1),0))/SUMIFS(Actuals!$F:$F,Actuals!$A:$A,$A1793,Actuals!$D:$D,$D1793,Actuals!$B:$B,EOMONTH(DATE(2024,$C1793-1,1),0)),
 SUMIFS(Actuals!$F:$F,Actuals!$A:$A,$A1793,Actuals!$D:$D,$D1793,Actuals!$B:$B,EOMONTH(DATE(2025,$C1793-2,1),0))/SUMIFS(Actuals!$F:$F,Actuals!$A:$A,$A1793,Actuals!$D:$D,$D1793,Actuals!$B:$B,EOMONTH(DATE(2024,$C1793-2,1),0)),
 SUMIFS(Actuals!$F:$F,Actuals!$A:$A,$A1793,Actuals!$D:$D,$D1793,Actuals!$B:$B,EOMONTH(DATE(2025,$C1793-3,1),0))/SUMIFS(Actuals!$F:$F,Actuals!$A:$A,$A1793,Actuals!$D:$D,$D1793,Actuals!$B:$B,EOMONTH(DATE(2024,$C1793-3,1),0))
)</f>
        <v>1.0761147504864323</v>
      </c>
      <c r="P1793" s="29">
        <f t="shared" si="162"/>
        <v>4576.1779764435532</v>
      </c>
      <c r="Q1793" s="2">
        <f t="shared" si="163"/>
        <v>4.6132782398425588E-2</v>
      </c>
      <c r="R1793" s="29" t="str">
        <f t="shared" si="164"/>
        <v>2 Test data (Sep-Nov)</v>
      </c>
      <c r="S1793" s="29">
        <f t="shared" si="165"/>
        <v>1.018716649634493</v>
      </c>
      <c r="T1793" s="29">
        <f t="shared" si="166"/>
        <v>4364.5557433421691</v>
      </c>
      <c r="U1793" s="2">
        <f t="shared" si="167"/>
        <v>9.0243722075629168E-2</v>
      </c>
    </row>
    <row r="1794" spans="1:21">
      <c r="A1794">
        <v>9768</v>
      </c>
      <c r="B1794" s="1">
        <v>45808</v>
      </c>
      <c r="C1794">
        <v>5</v>
      </c>
      <c r="D1794">
        <v>9</v>
      </c>
      <c r="E1794" t="s">
        <v>7</v>
      </c>
      <c r="F1794" s="3">
        <v>346850</v>
      </c>
      <c r="G1794" s="3">
        <v>443487.5</v>
      </c>
      <c r="H1794">
        <v>0</v>
      </c>
      <c r="I1794" s="3">
        <v>-96637.5</v>
      </c>
      <c r="J1794" s="3">
        <v>96637.5</v>
      </c>
      <c r="K1794" s="2">
        <v>0.21790354857803201</v>
      </c>
      <c r="L1794" s="6">
        <v>-0.21790354857803201</v>
      </c>
      <c r="M1794" t="s">
        <v>46</v>
      </c>
      <c r="N1794">
        <f>SUMIFS(Actuals!$F:$F,Actuals!$A:$A,$A1794,Actuals!$D:$D,$D1794,Actuals!$B:$B,EDATE($B1794,-12))</f>
        <v>334350</v>
      </c>
      <c r="O1794">
        <f>AVERAGE(SUMIFS(Actuals!$F:$F,Actuals!$A:$A,$A1794,Actuals!$D:$D,$D1794,Actuals!$B:$B,EOMONTH(DATE(2025,$C1794-1,1),0))/SUMIFS(Actuals!$F:$F,Actuals!$A:$A,$A1794,Actuals!$D:$D,$D1794,Actuals!$B:$B,EOMONTH(DATE(2024,$C1794-1,1),0)),
 SUMIFS(Actuals!$F:$F,Actuals!$A:$A,$A1794,Actuals!$D:$D,$D1794,Actuals!$B:$B,EOMONTH(DATE(2025,$C1794-2,1),0))/SUMIFS(Actuals!$F:$F,Actuals!$A:$A,$A1794,Actuals!$D:$D,$D1794,Actuals!$B:$B,EOMONTH(DATE(2024,$C1794-2,1),0)),
 SUMIFS(Actuals!$F:$F,Actuals!$A:$A,$A1794,Actuals!$D:$D,$D1794,Actuals!$B:$B,EOMONTH(DATE(2025,$C1794-3,1),0))/SUMIFS(Actuals!$F:$F,Actuals!$A:$A,$A1794,Actuals!$D:$D,$D1794,Actuals!$B:$B,EOMONTH(DATE(2024,$C1794-3,1),0))
)</f>
        <v>1.0577422008619519</v>
      </c>
      <c r="P1794" s="29">
        <f t="shared" ref="P1794:P1857" si="168">N1794*O1794</f>
        <v>353656.1048581936</v>
      </c>
      <c r="Q1794" s="2">
        <f t="shared" ref="Q1794:Q1857" si="169">IFERROR(ABS(P1794-G1794)/ABS(G1794),"")</f>
        <v>0.20255676911255988</v>
      </c>
      <c r="R1794" s="29" t="str">
        <f t="shared" ref="R1794:R1857" si="170">IF(C1794&lt;=8,"1 train date (May-Aug)","2 Test data (Sep-Nov)")</f>
        <v>1 train date (May-Aug)</v>
      </c>
      <c r="S1794" s="29">
        <f t="shared" ref="S1794:S1857" si="171">1/(1+AVERAGEIFS($L:$L,$A:$A,$A1794,$R:$R,"1 train date (May-Aug)"))</f>
        <v>0.9876487436855329</v>
      </c>
      <c r="T1794" s="29">
        <f t="shared" ref="T1794:T1857" si="172">F1794*S1794</f>
        <v>342565.96674732707</v>
      </c>
      <c r="U1794" s="2">
        <f t="shared" ref="U1794:U1857" si="173">IFERROR(ABS(T1794-G1794)/ABS(G1794),"")</f>
        <v>0.22756342231218002</v>
      </c>
    </row>
    <row r="1795" spans="1:21">
      <c r="A1795">
        <v>9768</v>
      </c>
      <c r="B1795" s="1">
        <v>45838</v>
      </c>
      <c r="C1795">
        <v>5</v>
      </c>
      <c r="D1795">
        <v>9</v>
      </c>
      <c r="E1795" t="s">
        <v>7</v>
      </c>
      <c r="F1795" s="3">
        <v>332037.5</v>
      </c>
      <c r="G1795" s="3">
        <v>443487.5</v>
      </c>
      <c r="H1795">
        <v>1</v>
      </c>
      <c r="I1795" s="3">
        <v>-111450</v>
      </c>
      <c r="J1795" s="3">
        <v>111450</v>
      </c>
      <c r="K1795" s="2">
        <v>0.25130358803799402</v>
      </c>
      <c r="L1795" s="6">
        <v>-0.25130358803799402</v>
      </c>
      <c r="M1795" t="s">
        <v>46</v>
      </c>
      <c r="N1795">
        <f>SUMIFS(Actuals!$F:$F,Actuals!$A:$A,$A1795,Actuals!$D:$D,$D1795,Actuals!$B:$B,EDATE($B1795,-12))</f>
        <v>319537.5</v>
      </c>
      <c r="O1795">
        <f>AVERAGE(SUMIFS(Actuals!$F:$F,Actuals!$A:$A,$A1795,Actuals!$D:$D,$D1795,Actuals!$B:$B,EOMONTH(DATE(2025,$C1795-1,1),0))/SUMIFS(Actuals!$F:$F,Actuals!$A:$A,$A1795,Actuals!$D:$D,$D1795,Actuals!$B:$B,EOMONTH(DATE(2024,$C1795-1,1),0)),
 SUMIFS(Actuals!$F:$F,Actuals!$A:$A,$A1795,Actuals!$D:$D,$D1795,Actuals!$B:$B,EOMONTH(DATE(2025,$C1795-2,1),0))/SUMIFS(Actuals!$F:$F,Actuals!$A:$A,$A1795,Actuals!$D:$D,$D1795,Actuals!$B:$B,EOMONTH(DATE(2024,$C1795-2,1),0)),
 SUMIFS(Actuals!$F:$F,Actuals!$A:$A,$A1795,Actuals!$D:$D,$D1795,Actuals!$B:$B,EOMONTH(DATE(2025,$C1795-3,1),0))/SUMIFS(Actuals!$F:$F,Actuals!$A:$A,$A1795,Actuals!$D:$D,$D1795,Actuals!$B:$B,EOMONTH(DATE(2024,$C1795-3,1),0))
)</f>
        <v>1.0577422008619519</v>
      </c>
      <c r="P1795" s="29">
        <f t="shared" si="168"/>
        <v>337988.29850792594</v>
      </c>
      <c r="Q1795" s="2">
        <f t="shared" si="169"/>
        <v>0.23788540035981637</v>
      </c>
      <c r="R1795" s="29" t="str">
        <f t="shared" si="170"/>
        <v>1 train date (May-Aug)</v>
      </c>
      <c r="S1795" s="29">
        <f t="shared" si="171"/>
        <v>0.9876487436855329</v>
      </c>
      <c r="T1795" s="29">
        <f t="shared" si="172"/>
        <v>327936.41973148513</v>
      </c>
      <c r="U1795" s="2">
        <f t="shared" si="173"/>
        <v>0.26055092932385887</v>
      </c>
    </row>
    <row r="1796" spans="1:21">
      <c r="A1796">
        <v>9768</v>
      </c>
      <c r="B1796" s="1">
        <v>45838</v>
      </c>
      <c r="C1796">
        <v>6</v>
      </c>
      <c r="D1796">
        <v>9</v>
      </c>
      <c r="E1796" t="s">
        <v>7</v>
      </c>
      <c r="F1796" s="3">
        <v>332037.5</v>
      </c>
      <c r="G1796" s="3">
        <v>443487.5</v>
      </c>
      <c r="H1796">
        <v>0</v>
      </c>
      <c r="I1796" s="3">
        <v>-111450</v>
      </c>
      <c r="J1796" s="3">
        <v>111450</v>
      </c>
      <c r="K1796" s="2">
        <v>0.25130358803799402</v>
      </c>
      <c r="L1796" s="6">
        <v>-0.25130358803799402</v>
      </c>
      <c r="M1796" t="s">
        <v>46</v>
      </c>
      <c r="N1796">
        <f>SUMIFS(Actuals!$F:$F,Actuals!$A:$A,$A1796,Actuals!$D:$D,$D1796,Actuals!$B:$B,EDATE($B1796,-12))</f>
        <v>319537.5</v>
      </c>
      <c r="O1796">
        <f>AVERAGE(SUMIFS(Actuals!$F:$F,Actuals!$A:$A,$A1796,Actuals!$D:$D,$D1796,Actuals!$B:$B,EOMONTH(DATE(2025,$C1796-1,1),0))/SUMIFS(Actuals!$F:$F,Actuals!$A:$A,$A1796,Actuals!$D:$D,$D1796,Actuals!$B:$B,EOMONTH(DATE(2024,$C1796-1,1),0)),
 SUMIFS(Actuals!$F:$F,Actuals!$A:$A,$A1796,Actuals!$D:$D,$D1796,Actuals!$B:$B,EOMONTH(DATE(2025,$C1796-2,1),0))/SUMIFS(Actuals!$F:$F,Actuals!$A:$A,$A1796,Actuals!$D:$D,$D1796,Actuals!$B:$B,EOMONTH(DATE(2024,$C1796-2,1),0)),
 SUMIFS(Actuals!$F:$F,Actuals!$A:$A,$A1796,Actuals!$D:$D,$D1796,Actuals!$B:$B,EOMONTH(DATE(2025,$C1796-3,1),0))/SUMIFS(Actuals!$F:$F,Actuals!$A:$A,$A1796,Actuals!$D:$D,$D1796,Actuals!$B:$B,EOMONTH(DATE(2024,$C1796-3,1),0))
)</f>
        <v>1.1539171030420574</v>
      </c>
      <c r="P1796" s="29">
        <f t="shared" si="168"/>
        <v>368719.78631330142</v>
      </c>
      <c r="Q1796" s="2">
        <f t="shared" si="169"/>
        <v>0.16859035189649896</v>
      </c>
      <c r="R1796" s="29" t="str">
        <f t="shared" si="170"/>
        <v>1 train date (May-Aug)</v>
      </c>
      <c r="S1796" s="29">
        <f t="shared" si="171"/>
        <v>0.9876487436855329</v>
      </c>
      <c r="T1796" s="29">
        <f t="shared" si="172"/>
        <v>327936.41973148513</v>
      </c>
      <c r="U1796" s="2">
        <f t="shared" si="173"/>
        <v>0.26055092932385887</v>
      </c>
    </row>
    <row r="1797" spans="1:21">
      <c r="A1797">
        <v>9768</v>
      </c>
      <c r="B1797" s="1">
        <v>45869</v>
      </c>
      <c r="C1797">
        <v>5</v>
      </c>
      <c r="D1797">
        <v>9</v>
      </c>
      <c r="E1797" t="s">
        <v>7</v>
      </c>
      <c r="F1797" s="3">
        <v>404755</v>
      </c>
      <c r="G1797" s="3">
        <v>397340</v>
      </c>
      <c r="H1797">
        <v>2</v>
      </c>
      <c r="I1797" s="3">
        <v>7415</v>
      </c>
      <c r="J1797" s="3">
        <v>7415</v>
      </c>
      <c r="K1797" s="2">
        <v>1.8661599637589999E-2</v>
      </c>
      <c r="L1797" s="6">
        <v>1.8661599637589999E-2</v>
      </c>
      <c r="M1797" t="s">
        <v>46</v>
      </c>
      <c r="N1797">
        <f>SUMIFS(Actuals!$F:$F,Actuals!$A:$A,$A1797,Actuals!$D:$D,$D1797,Actuals!$B:$B,EDATE($B1797,-12))</f>
        <v>392255</v>
      </c>
      <c r="O1797">
        <f>AVERAGE(SUMIFS(Actuals!$F:$F,Actuals!$A:$A,$A1797,Actuals!$D:$D,$D1797,Actuals!$B:$B,EOMONTH(DATE(2025,$C1797-1,1),0))/SUMIFS(Actuals!$F:$F,Actuals!$A:$A,$A1797,Actuals!$D:$D,$D1797,Actuals!$B:$B,EOMONTH(DATE(2024,$C1797-1,1),0)),
 SUMIFS(Actuals!$F:$F,Actuals!$A:$A,$A1797,Actuals!$D:$D,$D1797,Actuals!$B:$B,EOMONTH(DATE(2025,$C1797-2,1),0))/SUMIFS(Actuals!$F:$F,Actuals!$A:$A,$A1797,Actuals!$D:$D,$D1797,Actuals!$B:$B,EOMONTH(DATE(2024,$C1797-2,1),0)),
 SUMIFS(Actuals!$F:$F,Actuals!$A:$A,$A1797,Actuals!$D:$D,$D1797,Actuals!$B:$B,EOMONTH(DATE(2025,$C1797-3,1),0))/SUMIFS(Actuals!$F:$F,Actuals!$A:$A,$A1797,Actuals!$D:$D,$D1797,Actuals!$B:$B,EOMONTH(DATE(2024,$C1797-3,1),0))
)</f>
        <v>1.0577422008619519</v>
      </c>
      <c r="P1797" s="29">
        <f t="shared" si="168"/>
        <v>414904.66699910496</v>
      </c>
      <c r="Q1797" s="2">
        <f t="shared" si="169"/>
        <v>4.4205634970314989E-2</v>
      </c>
      <c r="R1797" s="29" t="str">
        <f t="shared" si="170"/>
        <v>1 train date (May-Aug)</v>
      </c>
      <c r="S1797" s="29">
        <f t="shared" si="171"/>
        <v>0.9876487436855329</v>
      </c>
      <c r="T1797" s="29">
        <f t="shared" si="172"/>
        <v>399755.76725043787</v>
      </c>
      <c r="U1797" s="2">
        <f t="shared" si="173"/>
        <v>6.0798491227610401E-3</v>
      </c>
    </row>
    <row r="1798" spans="1:21">
      <c r="A1798">
        <v>9768</v>
      </c>
      <c r="B1798" s="1">
        <v>45869</v>
      </c>
      <c r="C1798">
        <v>6</v>
      </c>
      <c r="D1798">
        <v>9</v>
      </c>
      <c r="E1798" t="s">
        <v>7</v>
      </c>
      <c r="F1798" s="3">
        <v>404755</v>
      </c>
      <c r="G1798" s="3">
        <v>397340</v>
      </c>
      <c r="H1798">
        <v>1</v>
      </c>
      <c r="I1798" s="3">
        <v>7415</v>
      </c>
      <c r="J1798" s="3">
        <v>7415</v>
      </c>
      <c r="K1798" s="2">
        <v>1.8661599637589999E-2</v>
      </c>
      <c r="L1798" s="6">
        <v>1.8661599637589999E-2</v>
      </c>
      <c r="M1798" t="s">
        <v>46</v>
      </c>
      <c r="N1798">
        <f>SUMIFS(Actuals!$F:$F,Actuals!$A:$A,$A1798,Actuals!$D:$D,$D1798,Actuals!$B:$B,EDATE($B1798,-12))</f>
        <v>392255</v>
      </c>
      <c r="O1798">
        <f>AVERAGE(SUMIFS(Actuals!$F:$F,Actuals!$A:$A,$A1798,Actuals!$D:$D,$D1798,Actuals!$B:$B,EOMONTH(DATE(2025,$C1798-1,1),0))/SUMIFS(Actuals!$F:$F,Actuals!$A:$A,$A1798,Actuals!$D:$D,$D1798,Actuals!$B:$B,EOMONTH(DATE(2024,$C1798-1,1),0)),
 SUMIFS(Actuals!$F:$F,Actuals!$A:$A,$A1798,Actuals!$D:$D,$D1798,Actuals!$B:$B,EOMONTH(DATE(2025,$C1798-2,1),0))/SUMIFS(Actuals!$F:$F,Actuals!$A:$A,$A1798,Actuals!$D:$D,$D1798,Actuals!$B:$B,EOMONTH(DATE(2024,$C1798-2,1),0)),
 SUMIFS(Actuals!$F:$F,Actuals!$A:$A,$A1798,Actuals!$D:$D,$D1798,Actuals!$B:$B,EOMONTH(DATE(2025,$C1798-3,1),0))/SUMIFS(Actuals!$F:$F,Actuals!$A:$A,$A1798,Actuals!$D:$D,$D1798,Actuals!$B:$B,EOMONTH(DATE(2024,$C1798-3,1),0))
)</f>
        <v>1.1539171030420574</v>
      </c>
      <c r="P1798" s="29">
        <f t="shared" si="168"/>
        <v>452629.7532537622</v>
      </c>
      <c r="Q1798" s="2">
        <f t="shared" si="169"/>
        <v>0.13914972883113255</v>
      </c>
      <c r="R1798" s="29" t="str">
        <f t="shared" si="170"/>
        <v>1 train date (May-Aug)</v>
      </c>
      <c r="S1798" s="29">
        <f t="shared" si="171"/>
        <v>0.9876487436855329</v>
      </c>
      <c r="T1798" s="29">
        <f t="shared" si="172"/>
        <v>399755.76725043787</v>
      </c>
      <c r="U1798" s="2">
        <f t="shared" si="173"/>
        <v>6.0798491227610401E-3</v>
      </c>
    </row>
    <row r="1799" spans="1:21">
      <c r="A1799">
        <v>9768</v>
      </c>
      <c r="B1799" s="1">
        <v>45869</v>
      </c>
      <c r="C1799">
        <v>7</v>
      </c>
      <c r="D1799">
        <v>9</v>
      </c>
      <c r="E1799" t="s">
        <v>7</v>
      </c>
      <c r="F1799" s="3">
        <v>447754.28622788005</v>
      </c>
      <c r="G1799" s="3">
        <v>397340</v>
      </c>
      <c r="H1799">
        <v>0</v>
      </c>
      <c r="I1799" s="3">
        <v>50414.286227880046</v>
      </c>
      <c r="J1799" s="3">
        <v>50414.286227880046</v>
      </c>
      <c r="K1799" s="2">
        <v>0.12687946400533601</v>
      </c>
      <c r="L1799" s="6">
        <v>0.12687946400533601</v>
      </c>
      <c r="M1799" t="s">
        <v>46</v>
      </c>
      <c r="N1799">
        <f>SUMIFS(Actuals!$F:$F,Actuals!$A:$A,$A1799,Actuals!$D:$D,$D1799,Actuals!$B:$B,EDATE($B1799,-12))</f>
        <v>392255</v>
      </c>
      <c r="O1799">
        <f>AVERAGE(SUMIFS(Actuals!$F:$F,Actuals!$A:$A,$A1799,Actuals!$D:$D,$D1799,Actuals!$B:$B,EOMONTH(DATE(2025,$C1799-1,1),0))/SUMIFS(Actuals!$F:$F,Actuals!$A:$A,$A1799,Actuals!$D:$D,$D1799,Actuals!$B:$B,EOMONTH(DATE(2024,$C1799-1,1),0)),
 SUMIFS(Actuals!$F:$F,Actuals!$A:$A,$A1799,Actuals!$D:$D,$D1799,Actuals!$B:$B,EOMONTH(DATE(2025,$C1799-2,1),0))/SUMIFS(Actuals!$F:$F,Actuals!$A:$A,$A1799,Actuals!$D:$D,$D1799,Actuals!$B:$B,EOMONTH(DATE(2024,$C1799-2,1),0)),
 SUMIFS(Actuals!$F:$F,Actuals!$A:$A,$A1799,Actuals!$D:$D,$D1799,Actuals!$B:$B,EOMONTH(DATE(2025,$C1799-3,1),0))/SUMIFS(Actuals!$F:$F,Actuals!$A:$A,$A1799,Actuals!$D:$D,$D1799,Actuals!$B:$B,EOMONTH(DATE(2024,$C1799-3,1),0))
)</f>
        <v>1.2652825009301167</v>
      </c>
      <c r="P1799" s="29">
        <f t="shared" si="168"/>
        <v>496313.38740234292</v>
      </c>
      <c r="Q1799" s="2">
        <f t="shared" si="169"/>
        <v>0.24908991645025147</v>
      </c>
      <c r="R1799" s="29" t="str">
        <f t="shared" si="170"/>
        <v>1 train date (May-Aug)</v>
      </c>
      <c r="S1799" s="29">
        <f t="shared" si="171"/>
        <v>0.9876487436855329</v>
      </c>
      <c r="T1799" s="29">
        <f t="shared" si="172"/>
        <v>442223.95827277825</v>
      </c>
      <c r="U1799" s="2">
        <f t="shared" si="173"/>
        <v>0.11296108690989645</v>
      </c>
    </row>
    <row r="1800" spans="1:21">
      <c r="A1800">
        <v>9768</v>
      </c>
      <c r="B1800" s="1">
        <v>45900</v>
      </c>
      <c r="C1800">
        <v>5</v>
      </c>
      <c r="D1800">
        <v>9</v>
      </c>
      <c r="E1800" t="s">
        <v>7</v>
      </c>
      <c r="F1800" s="3">
        <v>338680</v>
      </c>
      <c r="G1800" s="3">
        <v>355255</v>
      </c>
      <c r="H1800">
        <v>3</v>
      </c>
      <c r="I1800" s="3">
        <v>-16575</v>
      </c>
      <c r="J1800" s="3">
        <v>16575</v>
      </c>
      <c r="K1800" s="2">
        <v>4.6656626929951699E-2</v>
      </c>
      <c r="L1800" s="6">
        <v>-4.6656626929951699E-2</v>
      </c>
      <c r="M1800" t="s">
        <v>46</v>
      </c>
      <c r="N1800">
        <f>SUMIFS(Actuals!$F:$F,Actuals!$A:$A,$A1800,Actuals!$D:$D,$D1800,Actuals!$B:$B,EDATE($B1800,-12))</f>
        <v>326180</v>
      </c>
      <c r="O1800">
        <f>AVERAGE(SUMIFS(Actuals!$F:$F,Actuals!$A:$A,$A1800,Actuals!$D:$D,$D1800,Actuals!$B:$B,EOMONTH(DATE(2025,$C1800-1,1),0))/SUMIFS(Actuals!$F:$F,Actuals!$A:$A,$A1800,Actuals!$D:$D,$D1800,Actuals!$B:$B,EOMONTH(DATE(2024,$C1800-1,1),0)),
 SUMIFS(Actuals!$F:$F,Actuals!$A:$A,$A1800,Actuals!$D:$D,$D1800,Actuals!$B:$B,EOMONTH(DATE(2025,$C1800-2,1),0))/SUMIFS(Actuals!$F:$F,Actuals!$A:$A,$A1800,Actuals!$D:$D,$D1800,Actuals!$B:$B,EOMONTH(DATE(2024,$C1800-2,1),0)),
 SUMIFS(Actuals!$F:$F,Actuals!$A:$A,$A1800,Actuals!$D:$D,$D1800,Actuals!$B:$B,EOMONTH(DATE(2025,$C1800-3,1),0))/SUMIFS(Actuals!$F:$F,Actuals!$A:$A,$A1800,Actuals!$D:$D,$D1800,Actuals!$B:$B,EOMONTH(DATE(2024,$C1800-3,1),0))
)</f>
        <v>1.0577422008619519</v>
      </c>
      <c r="P1800" s="29">
        <f t="shared" si="168"/>
        <v>345014.35107715148</v>
      </c>
      <c r="Q1800" s="2">
        <f t="shared" si="169"/>
        <v>2.8826192236136059E-2</v>
      </c>
      <c r="R1800" s="29" t="str">
        <f t="shared" si="170"/>
        <v>1 train date (May-Aug)</v>
      </c>
      <c r="S1800" s="29">
        <f t="shared" si="171"/>
        <v>0.9876487436855329</v>
      </c>
      <c r="T1800" s="29">
        <f t="shared" si="172"/>
        <v>334496.87651141628</v>
      </c>
      <c r="U1800" s="2">
        <f t="shared" si="173"/>
        <v>5.8431615286438525E-2</v>
      </c>
    </row>
    <row r="1801" spans="1:21">
      <c r="A1801">
        <v>9768</v>
      </c>
      <c r="B1801" s="1">
        <v>45900</v>
      </c>
      <c r="C1801">
        <v>6</v>
      </c>
      <c r="D1801">
        <v>9</v>
      </c>
      <c r="E1801" t="s">
        <v>7</v>
      </c>
      <c r="F1801" s="3">
        <v>338680</v>
      </c>
      <c r="G1801" s="3">
        <v>355255</v>
      </c>
      <c r="H1801">
        <v>2</v>
      </c>
      <c r="I1801" s="3">
        <v>-16575</v>
      </c>
      <c r="J1801" s="3">
        <v>16575</v>
      </c>
      <c r="K1801" s="2">
        <v>4.6656626929951699E-2</v>
      </c>
      <c r="L1801" s="6">
        <v>-4.6656626929951699E-2</v>
      </c>
      <c r="M1801" t="s">
        <v>46</v>
      </c>
      <c r="N1801">
        <f>SUMIFS(Actuals!$F:$F,Actuals!$A:$A,$A1801,Actuals!$D:$D,$D1801,Actuals!$B:$B,EDATE($B1801,-12))</f>
        <v>326180</v>
      </c>
      <c r="O1801">
        <f>AVERAGE(SUMIFS(Actuals!$F:$F,Actuals!$A:$A,$A1801,Actuals!$D:$D,$D1801,Actuals!$B:$B,EOMONTH(DATE(2025,$C1801-1,1),0))/SUMIFS(Actuals!$F:$F,Actuals!$A:$A,$A1801,Actuals!$D:$D,$D1801,Actuals!$B:$B,EOMONTH(DATE(2024,$C1801-1,1),0)),
 SUMIFS(Actuals!$F:$F,Actuals!$A:$A,$A1801,Actuals!$D:$D,$D1801,Actuals!$B:$B,EOMONTH(DATE(2025,$C1801-2,1),0))/SUMIFS(Actuals!$F:$F,Actuals!$A:$A,$A1801,Actuals!$D:$D,$D1801,Actuals!$B:$B,EOMONTH(DATE(2024,$C1801-2,1),0)),
 SUMIFS(Actuals!$F:$F,Actuals!$A:$A,$A1801,Actuals!$D:$D,$D1801,Actuals!$B:$B,EOMONTH(DATE(2025,$C1801-3,1),0))/SUMIFS(Actuals!$F:$F,Actuals!$A:$A,$A1801,Actuals!$D:$D,$D1801,Actuals!$B:$B,EOMONTH(DATE(2024,$C1801-3,1),0))
)</f>
        <v>1.1539171030420574</v>
      </c>
      <c r="P1801" s="29">
        <f t="shared" si="168"/>
        <v>376384.6806702583</v>
      </c>
      <c r="Q1801" s="2">
        <f t="shared" si="169"/>
        <v>5.947750396266991E-2</v>
      </c>
      <c r="R1801" s="29" t="str">
        <f t="shared" si="170"/>
        <v>1 train date (May-Aug)</v>
      </c>
      <c r="S1801" s="29">
        <f t="shared" si="171"/>
        <v>0.9876487436855329</v>
      </c>
      <c r="T1801" s="29">
        <f t="shared" si="172"/>
        <v>334496.87651141628</v>
      </c>
      <c r="U1801" s="2">
        <f t="shared" si="173"/>
        <v>5.8431615286438525E-2</v>
      </c>
    </row>
    <row r="1802" spans="1:21">
      <c r="A1802">
        <v>9768</v>
      </c>
      <c r="B1802" s="1">
        <v>45900</v>
      </c>
      <c r="C1802">
        <v>7</v>
      </c>
      <c r="D1802">
        <v>9</v>
      </c>
      <c r="E1802" t="s">
        <v>7</v>
      </c>
      <c r="F1802" s="3">
        <v>363680</v>
      </c>
      <c r="G1802" s="3">
        <v>355255</v>
      </c>
      <c r="H1802">
        <v>1</v>
      </c>
      <c r="I1802" s="3">
        <v>8425</v>
      </c>
      <c r="J1802" s="3">
        <v>8425</v>
      </c>
      <c r="K1802" s="2">
        <v>2.3715359389734101E-2</v>
      </c>
      <c r="L1802" s="6">
        <v>2.3715359389734101E-2</v>
      </c>
      <c r="M1802" t="s">
        <v>46</v>
      </c>
      <c r="N1802">
        <f>SUMIFS(Actuals!$F:$F,Actuals!$A:$A,$A1802,Actuals!$D:$D,$D1802,Actuals!$B:$B,EDATE($B1802,-12))</f>
        <v>326180</v>
      </c>
      <c r="O1802">
        <f>AVERAGE(SUMIFS(Actuals!$F:$F,Actuals!$A:$A,$A1802,Actuals!$D:$D,$D1802,Actuals!$B:$B,EOMONTH(DATE(2025,$C1802-1,1),0))/SUMIFS(Actuals!$F:$F,Actuals!$A:$A,$A1802,Actuals!$D:$D,$D1802,Actuals!$B:$B,EOMONTH(DATE(2024,$C1802-1,1),0)),
 SUMIFS(Actuals!$F:$F,Actuals!$A:$A,$A1802,Actuals!$D:$D,$D1802,Actuals!$B:$B,EOMONTH(DATE(2025,$C1802-2,1),0))/SUMIFS(Actuals!$F:$F,Actuals!$A:$A,$A1802,Actuals!$D:$D,$D1802,Actuals!$B:$B,EOMONTH(DATE(2024,$C1802-2,1),0)),
 SUMIFS(Actuals!$F:$F,Actuals!$A:$A,$A1802,Actuals!$D:$D,$D1802,Actuals!$B:$B,EOMONTH(DATE(2025,$C1802-3,1),0))/SUMIFS(Actuals!$F:$F,Actuals!$A:$A,$A1802,Actuals!$D:$D,$D1802,Actuals!$B:$B,EOMONTH(DATE(2024,$C1802-3,1),0))
)</f>
        <v>1.2652825009301167</v>
      </c>
      <c r="P1802" s="29">
        <f t="shared" si="168"/>
        <v>412709.84615338547</v>
      </c>
      <c r="Q1802" s="2">
        <f t="shared" si="169"/>
        <v>0.16172846590022794</v>
      </c>
      <c r="R1802" s="29" t="str">
        <f t="shared" si="170"/>
        <v>1 train date (May-Aug)</v>
      </c>
      <c r="S1802" s="29">
        <f t="shared" si="171"/>
        <v>0.9876487436855329</v>
      </c>
      <c r="T1802" s="29">
        <f t="shared" si="172"/>
        <v>359188.0951035546</v>
      </c>
      <c r="U1802" s="2">
        <f t="shared" si="173"/>
        <v>1.1071188592854716E-2</v>
      </c>
    </row>
    <row r="1803" spans="1:21">
      <c r="A1803">
        <v>9768</v>
      </c>
      <c r="B1803" s="1">
        <v>45900</v>
      </c>
      <c r="C1803">
        <v>8</v>
      </c>
      <c r="D1803">
        <v>9</v>
      </c>
      <c r="E1803" t="s">
        <v>7</v>
      </c>
      <c r="F1803" s="3">
        <v>415799.86467903393</v>
      </c>
      <c r="G1803" s="3">
        <v>355255</v>
      </c>
      <c r="H1803">
        <v>0</v>
      </c>
      <c r="I1803" s="3">
        <v>60544.864679033926</v>
      </c>
      <c r="J1803" s="3">
        <v>60544.864679033926</v>
      </c>
      <c r="K1803" s="2">
        <v>0.170426495556808</v>
      </c>
      <c r="L1803" s="6">
        <v>0.170426495556808</v>
      </c>
      <c r="M1803" t="s">
        <v>46</v>
      </c>
      <c r="N1803">
        <f>SUMIFS(Actuals!$F:$F,Actuals!$A:$A,$A1803,Actuals!$D:$D,$D1803,Actuals!$B:$B,EDATE($B1803,-12))</f>
        <v>326180</v>
      </c>
      <c r="O1803">
        <f>AVERAGE(SUMIFS(Actuals!$F:$F,Actuals!$A:$A,$A1803,Actuals!$D:$D,$D1803,Actuals!$B:$B,EOMONTH(DATE(2025,$C1803-1,1),0))/SUMIFS(Actuals!$F:$F,Actuals!$A:$A,$A1803,Actuals!$D:$D,$D1803,Actuals!$B:$B,EOMONTH(DATE(2024,$C1803-1,1),0)),
 SUMIFS(Actuals!$F:$F,Actuals!$A:$A,$A1803,Actuals!$D:$D,$D1803,Actuals!$B:$B,EOMONTH(DATE(2025,$C1803-2,1),0))/SUMIFS(Actuals!$F:$F,Actuals!$A:$A,$A1803,Actuals!$D:$D,$D1803,Actuals!$B:$B,EOMONTH(DATE(2024,$C1803-2,1),0)),
 SUMIFS(Actuals!$F:$F,Actuals!$A:$A,$A1803,Actuals!$D:$D,$D1803,Actuals!$B:$B,EOMONTH(DATE(2025,$C1803-3,1),0))/SUMIFS(Actuals!$F:$F,Actuals!$A:$A,$A1803,Actuals!$D:$D,$D1803,Actuals!$B:$B,EOMONTH(DATE(2024,$C1803-3,1),0))
)</f>
        <v>1.2424282757730785</v>
      </c>
      <c r="P1803" s="29">
        <f t="shared" si="168"/>
        <v>405255.25499166275</v>
      </c>
      <c r="Q1803" s="2">
        <f t="shared" si="169"/>
        <v>0.14074469041016383</v>
      </c>
      <c r="R1803" s="29" t="str">
        <f t="shared" si="170"/>
        <v>1 train date (May-Aug)</v>
      </c>
      <c r="S1803" s="29">
        <f t="shared" si="171"/>
        <v>0.9876487436855329</v>
      </c>
      <c r="T1803" s="29">
        <f t="shared" si="172"/>
        <v>410664.21397486242</v>
      </c>
      <c r="U1803" s="2">
        <f t="shared" si="173"/>
        <v>0.15597025791294258</v>
      </c>
    </row>
    <row r="1804" spans="1:21">
      <c r="A1804">
        <v>9768</v>
      </c>
      <c r="B1804" s="1">
        <v>45930</v>
      </c>
      <c r="C1804">
        <v>5</v>
      </c>
      <c r="D1804">
        <v>9</v>
      </c>
      <c r="E1804" t="s">
        <v>7</v>
      </c>
      <c r="F1804" s="3">
        <v>352322.5</v>
      </c>
      <c r="G1804" s="3">
        <v>365975</v>
      </c>
      <c r="H1804">
        <v>4</v>
      </c>
      <c r="I1804" s="3">
        <v>-13652.5</v>
      </c>
      <c r="J1804" s="3">
        <v>13652.5</v>
      </c>
      <c r="K1804" s="2">
        <v>3.7304460687205401E-2</v>
      </c>
      <c r="L1804" s="6">
        <v>-3.7304460687205401E-2</v>
      </c>
      <c r="M1804" t="s">
        <v>46</v>
      </c>
      <c r="N1804">
        <f>SUMIFS(Actuals!$F:$F,Actuals!$A:$A,$A1804,Actuals!$D:$D,$D1804,Actuals!$B:$B,EDATE($B1804,-12))</f>
        <v>339822.5</v>
      </c>
      <c r="O1804">
        <f>AVERAGE(SUMIFS(Actuals!$F:$F,Actuals!$A:$A,$A1804,Actuals!$D:$D,$D1804,Actuals!$B:$B,EOMONTH(DATE(2025,$C1804-1,1),0))/SUMIFS(Actuals!$F:$F,Actuals!$A:$A,$A1804,Actuals!$D:$D,$D1804,Actuals!$B:$B,EOMONTH(DATE(2024,$C1804-1,1),0)),
 SUMIFS(Actuals!$F:$F,Actuals!$A:$A,$A1804,Actuals!$D:$D,$D1804,Actuals!$B:$B,EOMONTH(DATE(2025,$C1804-2,1),0))/SUMIFS(Actuals!$F:$F,Actuals!$A:$A,$A1804,Actuals!$D:$D,$D1804,Actuals!$B:$B,EOMONTH(DATE(2024,$C1804-2,1),0)),
 SUMIFS(Actuals!$F:$F,Actuals!$A:$A,$A1804,Actuals!$D:$D,$D1804,Actuals!$B:$B,EOMONTH(DATE(2025,$C1804-3,1),0))/SUMIFS(Actuals!$F:$F,Actuals!$A:$A,$A1804,Actuals!$D:$D,$D1804,Actuals!$B:$B,EOMONTH(DATE(2024,$C1804-3,1),0))
)</f>
        <v>1.0577422008619519</v>
      </c>
      <c r="P1804" s="29">
        <f t="shared" si="168"/>
        <v>359444.59905241063</v>
      </c>
      <c r="Q1804" s="2">
        <f t="shared" si="169"/>
        <v>1.7843844381691013E-2</v>
      </c>
      <c r="R1804" s="29" t="str">
        <f t="shared" si="170"/>
        <v>1 train date (May-Aug)</v>
      </c>
      <c r="S1804" s="29">
        <f t="shared" si="171"/>
        <v>0.9876487436855329</v>
      </c>
      <c r="T1804" s="29">
        <f t="shared" si="172"/>
        <v>347970.87449714617</v>
      </c>
      <c r="U1804" s="2">
        <f t="shared" si="173"/>
        <v>4.919496004605186E-2</v>
      </c>
    </row>
    <row r="1805" spans="1:21">
      <c r="A1805">
        <v>9768</v>
      </c>
      <c r="B1805" s="1">
        <v>45930</v>
      </c>
      <c r="C1805">
        <v>6</v>
      </c>
      <c r="D1805">
        <v>9</v>
      </c>
      <c r="E1805" t="s">
        <v>7</v>
      </c>
      <c r="F1805" s="3">
        <v>352322.5</v>
      </c>
      <c r="G1805" s="3">
        <v>365975</v>
      </c>
      <c r="H1805">
        <v>3</v>
      </c>
      <c r="I1805" s="3">
        <v>-13652.5</v>
      </c>
      <c r="J1805" s="3">
        <v>13652.5</v>
      </c>
      <c r="K1805" s="2">
        <v>3.7304460687205401E-2</v>
      </c>
      <c r="L1805" s="6">
        <v>-3.7304460687205401E-2</v>
      </c>
      <c r="M1805" t="s">
        <v>46</v>
      </c>
      <c r="N1805">
        <f>SUMIFS(Actuals!$F:$F,Actuals!$A:$A,$A1805,Actuals!$D:$D,$D1805,Actuals!$B:$B,EDATE($B1805,-12))</f>
        <v>339822.5</v>
      </c>
      <c r="O1805">
        <f>AVERAGE(SUMIFS(Actuals!$F:$F,Actuals!$A:$A,$A1805,Actuals!$D:$D,$D1805,Actuals!$B:$B,EOMONTH(DATE(2025,$C1805-1,1),0))/SUMIFS(Actuals!$F:$F,Actuals!$A:$A,$A1805,Actuals!$D:$D,$D1805,Actuals!$B:$B,EOMONTH(DATE(2024,$C1805-1,1),0)),
 SUMIFS(Actuals!$F:$F,Actuals!$A:$A,$A1805,Actuals!$D:$D,$D1805,Actuals!$B:$B,EOMONTH(DATE(2025,$C1805-2,1),0))/SUMIFS(Actuals!$F:$F,Actuals!$A:$A,$A1805,Actuals!$D:$D,$D1805,Actuals!$B:$B,EOMONTH(DATE(2024,$C1805-2,1),0)),
 SUMIFS(Actuals!$F:$F,Actuals!$A:$A,$A1805,Actuals!$D:$D,$D1805,Actuals!$B:$B,EOMONTH(DATE(2025,$C1805-3,1),0))/SUMIFS(Actuals!$F:$F,Actuals!$A:$A,$A1805,Actuals!$D:$D,$D1805,Actuals!$B:$B,EOMONTH(DATE(2024,$C1805-3,1),0))
)</f>
        <v>1.1539171030420574</v>
      </c>
      <c r="P1805" s="29">
        <f t="shared" si="168"/>
        <v>392126.99474850955</v>
      </c>
      <c r="Q1805" s="2">
        <f t="shared" si="169"/>
        <v>7.1458418603755847E-2</v>
      </c>
      <c r="R1805" s="29" t="str">
        <f t="shared" si="170"/>
        <v>1 train date (May-Aug)</v>
      </c>
      <c r="S1805" s="29">
        <f t="shared" si="171"/>
        <v>0.9876487436855329</v>
      </c>
      <c r="T1805" s="29">
        <f t="shared" si="172"/>
        <v>347970.87449714617</v>
      </c>
      <c r="U1805" s="2">
        <f t="shared" si="173"/>
        <v>4.919496004605186E-2</v>
      </c>
    </row>
    <row r="1806" spans="1:21">
      <c r="A1806">
        <v>9768</v>
      </c>
      <c r="B1806" s="1">
        <v>45930</v>
      </c>
      <c r="C1806">
        <v>7</v>
      </c>
      <c r="D1806">
        <v>9</v>
      </c>
      <c r="E1806" t="s">
        <v>7</v>
      </c>
      <c r="F1806" s="3">
        <v>377322.5</v>
      </c>
      <c r="G1806" s="3">
        <v>365975</v>
      </c>
      <c r="H1806">
        <v>2</v>
      </c>
      <c r="I1806" s="3">
        <v>11347.5</v>
      </c>
      <c r="J1806" s="3">
        <v>11347.5</v>
      </c>
      <c r="K1806" s="2">
        <v>3.1006216271603201E-2</v>
      </c>
      <c r="L1806" s="6">
        <v>3.1006216271603201E-2</v>
      </c>
      <c r="M1806" t="s">
        <v>46</v>
      </c>
      <c r="N1806">
        <f>SUMIFS(Actuals!$F:$F,Actuals!$A:$A,$A1806,Actuals!$D:$D,$D1806,Actuals!$B:$B,EDATE($B1806,-12))</f>
        <v>339822.5</v>
      </c>
      <c r="O1806">
        <f>AVERAGE(SUMIFS(Actuals!$F:$F,Actuals!$A:$A,$A1806,Actuals!$D:$D,$D1806,Actuals!$B:$B,EOMONTH(DATE(2025,$C1806-1,1),0))/SUMIFS(Actuals!$F:$F,Actuals!$A:$A,$A1806,Actuals!$D:$D,$D1806,Actuals!$B:$B,EOMONTH(DATE(2024,$C1806-1,1),0)),
 SUMIFS(Actuals!$F:$F,Actuals!$A:$A,$A1806,Actuals!$D:$D,$D1806,Actuals!$B:$B,EOMONTH(DATE(2025,$C1806-2,1),0))/SUMIFS(Actuals!$F:$F,Actuals!$A:$A,$A1806,Actuals!$D:$D,$D1806,Actuals!$B:$B,EOMONTH(DATE(2024,$C1806-2,1),0)),
 SUMIFS(Actuals!$F:$F,Actuals!$A:$A,$A1806,Actuals!$D:$D,$D1806,Actuals!$B:$B,EOMONTH(DATE(2025,$C1806-3,1),0))/SUMIFS(Actuals!$F:$F,Actuals!$A:$A,$A1806,Actuals!$D:$D,$D1806,Actuals!$B:$B,EOMONTH(DATE(2024,$C1806-3,1),0))
)</f>
        <v>1.2652825009301167</v>
      </c>
      <c r="P1806" s="29">
        <f t="shared" si="168"/>
        <v>429971.46267232462</v>
      </c>
      <c r="Q1806" s="2">
        <f t="shared" si="169"/>
        <v>0.17486566752462496</v>
      </c>
      <c r="R1806" s="29" t="str">
        <f t="shared" si="170"/>
        <v>1 train date (May-Aug)</v>
      </c>
      <c r="S1806" s="29">
        <f t="shared" si="171"/>
        <v>0.9876487436855329</v>
      </c>
      <c r="T1806" s="29">
        <f t="shared" si="172"/>
        <v>372662.09308928449</v>
      </c>
      <c r="U1806" s="2">
        <f t="shared" si="173"/>
        <v>1.8271994232623791E-2</v>
      </c>
    </row>
    <row r="1807" spans="1:21">
      <c r="A1807">
        <v>9768</v>
      </c>
      <c r="B1807" s="1">
        <v>45930</v>
      </c>
      <c r="C1807">
        <v>8</v>
      </c>
      <c r="D1807">
        <v>9</v>
      </c>
      <c r="E1807" t="s">
        <v>7</v>
      </c>
      <c r="F1807" s="3">
        <v>431727.72794924909</v>
      </c>
      <c r="G1807" s="3">
        <v>365975</v>
      </c>
      <c r="H1807">
        <v>1</v>
      </c>
      <c r="I1807" s="3">
        <v>65752.727949249092</v>
      </c>
      <c r="J1807" s="3">
        <v>65752.727949249092</v>
      </c>
      <c r="K1807" s="2">
        <v>0.17966453432406301</v>
      </c>
      <c r="L1807" s="6">
        <v>0.17966453432406301</v>
      </c>
      <c r="M1807" t="s">
        <v>46</v>
      </c>
      <c r="N1807">
        <f>SUMIFS(Actuals!$F:$F,Actuals!$A:$A,$A1807,Actuals!$D:$D,$D1807,Actuals!$B:$B,EDATE($B1807,-12))</f>
        <v>339822.5</v>
      </c>
      <c r="O1807">
        <f>AVERAGE(SUMIFS(Actuals!$F:$F,Actuals!$A:$A,$A1807,Actuals!$D:$D,$D1807,Actuals!$B:$B,EOMONTH(DATE(2025,$C1807-1,1),0))/SUMIFS(Actuals!$F:$F,Actuals!$A:$A,$A1807,Actuals!$D:$D,$D1807,Actuals!$B:$B,EOMONTH(DATE(2024,$C1807-1,1),0)),
 SUMIFS(Actuals!$F:$F,Actuals!$A:$A,$A1807,Actuals!$D:$D,$D1807,Actuals!$B:$B,EOMONTH(DATE(2025,$C1807-2,1),0))/SUMIFS(Actuals!$F:$F,Actuals!$A:$A,$A1807,Actuals!$D:$D,$D1807,Actuals!$B:$B,EOMONTH(DATE(2024,$C1807-2,1),0)),
 SUMIFS(Actuals!$F:$F,Actuals!$A:$A,$A1807,Actuals!$D:$D,$D1807,Actuals!$B:$B,EOMONTH(DATE(2025,$C1807-3,1),0))/SUMIFS(Actuals!$F:$F,Actuals!$A:$A,$A1807,Actuals!$D:$D,$D1807,Actuals!$B:$B,EOMONTH(DATE(2024,$C1807-3,1),0))
)</f>
        <v>1.2424282757730785</v>
      </c>
      <c r="P1807" s="29">
        <f t="shared" si="168"/>
        <v>422205.08274389693</v>
      </c>
      <c r="Q1807" s="2">
        <f t="shared" si="169"/>
        <v>0.15364460070741698</v>
      </c>
      <c r="R1807" s="29" t="str">
        <f t="shared" si="170"/>
        <v>1 train date (May-Aug)</v>
      </c>
      <c r="S1807" s="29">
        <f t="shared" si="171"/>
        <v>0.9876487436855329</v>
      </c>
      <c r="T1807" s="29">
        <f t="shared" si="172"/>
        <v>426395.3481232854</v>
      </c>
      <c r="U1807" s="2">
        <f t="shared" si="173"/>
        <v>0.1650941952955404</v>
      </c>
    </row>
    <row r="1808" spans="1:21">
      <c r="A1808">
        <v>9768</v>
      </c>
      <c r="B1808" s="1">
        <v>45930</v>
      </c>
      <c r="C1808">
        <v>9</v>
      </c>
      <c r="D1808">
        <v>9</v>
      </c>
      <c r="E1808" t="s">
        <v>7</v>
      </c>
      <c r="F1808" s="3">
        <v>413290.441656254</v>
      </c>
      <c r="G1808" s="3">
        <v>365975</v>
      </c>
      <c r="H1808">
        <v>0</v>
      </c>
      <c r="I1808" s="3">
        <v>47315.441656253999</v>
      </c>
      <c r="J1808" s="3">
        <v>47315.441656253999</v>
      </c>
      <c r="K1808" s="2">
        <v>0.129285994005749</v>
      </c>
      <c r="L1808" s="6">
        <v>0.129285994005749</v>
      </c>
      <c r="M1808" t="s">
        <v>46</v>
      </c>
      <c r="N1808">
        <f>SUMIFS(Actuals!$F:$F,Actuals!$A:$A,$A1808,Actuals!$D:$D,$D1808,Actuals!$B:$B,EDATE($B1808,-12))</f>
        <v>339822.5</v>
      </c>
      <c r="O1808">
        <f>AVERAGE(SUMIFS(Actuals!$F:$F,Actuals!$A:$A,$A1808,Actuals!$D:$D,$D1808,Actuals!$B:$B,EOMONTH(DATE(2025,$C1808-1,1),0))/SUMIFS(Actuals!$F:$F,Actuals!$A:$A,$A1808,Actuals!$D:$D,$D1808,Actuals!$B:$B,EOMONTH(DATE(2024,$C1808-1,1),0)),
 SUMIFS(Actuals!$F:$F,Actuals!$A:$A,$A1808,Actuals!$D:$D,$D1808,Actuals!$B:$B,EOMONTH(DATE(2025,$C1808-2,1),0))/SUMIFS(Actuals!$F:$F,Actuals!$A:$A,$A1808,Actuals!$D:$D,$D1808,Actuals!$B:$B,EOMONTH(DATE(2024,$C1808-2,1),0)),
 SUMIFS(Actuals!$F:$F,Actuals!$A:$A,$A1808,Actuals!$D:$D,$D1808,Actuals!$B:$B,EOMONTH(DATE(2025,$C1808-3,1),0))/SUMIFS(Actuals!$F:$F,Actuals!$A:$A,$A1808,Actuals!$D:$D,$D1808,Actuals!$B:$B,EOMONTH(DATE(2024,$C1808-3,1),0))
)</f>
        <v>1.1633352660900511</v>
      </c>
      <c r="P1808" s="29">
        <f t="shared" si="168"/>
        <v>395327.49846088642</v>
      </c>
      <c r="Q1808" s="2">
        <f t="shared" si="169"/>
        <v>8.0203561611821628E-2</v>
      </c>
      <c r="R1808" s="29" t="str">
        <f t="shared" si="170"/>
        <v>2 Test data (Sep-Nov)</v>
      </c>
      <c r="S1808" s="29">
        <f t="shared" si="171"/>
        <v>0.9876487436855329</v>
      </c>
      <c r="T1808" s="29">
        <f t="shared" si="172"/>
        <v>408185.78547903831</v>
      </c>
      <c r="U1808" s="2">
        <f t="shared" si="173"/>
        <v>0.1153378932414463</v>
      </c>
    </row>
    <row r="1809" spans="1:21">
      <c r="A1809">
        <v>9768</v>
      </c>
      <c r="B1809" s="1">
        <v>45961</v>
      </c>
      <c r="C1809">
        <v>5</v>
      </c>
      <c r="D1809">
        <v>9</v>
      </c>
      <c r="E1809" t="s">
        <v>7</v>
      </c>
      <c r="F1809" s="3">
        <v>487560</v>
      </c>
      <c r="G1809" s="3">
        <v>403905</v>
      </c>
      <c r="H1809">
        <v>5</v>
      </c>
      <c r="I1809" s="3">
        <v>83655</v>
      </c>
      <c r="J1809" s="3">
        <v>83655</v>
      </c>
      <c r="K1809" s="2">
        <v>0.20711553459353099</v>
      </c>
      <c r="L1809" s="6">
        <v>0.20711553459353099</v>
      </c>
      <c r="M1809" t="s">
        <v>46</v>
      </c>
      <c r="N1809">
        <f>SUMIFS(Actuals!$F:$F,Actuals!$A:$A,$A1809,Actuals!$D:$D,$D1809,Actuals!$B:$B,EDATE($B1809,-12))</f>
        <v>475060</v>
      </c>
      <c r="O1809">
        <f>AVERAGE(SUMIFS(Actuals!$F:$F,Actuals!$A:$A,$A1809,Actuals!$D:$D,$D1809,Actuals!$B:$B,EOMONTH(DATE(2025,$C1809-1,1),0))/SUMIFS(Actuals!$F:$F,Actuals!$A:$A,$A1809,Actuals!$D:$D,$D1809,Actuals!$B:$B,EOMONTH(DATE(2024,$C1809-1,1),0)),
 SUMIFS(Actuals!$F:$F,Actuals!$A:$A,$A1809,Actuals!$D:$D,$D1809,Actuals!$B:$B,EOMONTH(DATE(2025,$C1809-2,1),0))/SUMIFS(Actuals!$F:$F,Actuals!$A:$A,$A1809,Actuals!$D:$D,$D1809,Actuals!$B:$B,EOMONTH(DATE(2024,$C1809-2,1),0)),
 SUMIFS(Actuals!$F:$F,Actuals!$A:$A,$A1809,Actuals!$D:$D,$D1809,Actuals!$B:$B,EOMONTH(DATE(2025,$C1809-3,1),0))/SUMIFS(Actuals!$F:$F,Actuals!$A:$A,$A1809,Actuals!$D:$D,$D1809,Actuals!$B:$B,EOMONTH(DATE(2024,$C1809-3,1),0))
)</f>
        <v>1.0577422008619519</v>
      </c>
      <c r="P1809" s="29">
        <f t="shared" si="168"/>
        <v>502491.0099414789</v>
      </c>
      <c r="Q1809" s="2">
        <f t="shared" si="169"/>
        <v>0.24408217264326734</v>
      </c>
      <c r="R1809" s="29" t="str">
        <f t="shared" si="170"/>
        <v>1 train date (May-Aug)</v>
      </c>
      <c r="S1809" s="29">
        <f t="shared" si="171"/>
        <v>0.9876487436855329</v>
      </c>
      <c r="T1809" s="29">
        <f t="shared" si="172"/>
        <v>481538.02147131844</v>
      </c>
      <c r="U1809" s="2">
        <f t="shared" si="173"/>
        <v>0.19220614122459104</v>
      </c>
    </row>
    <row r="1810" spans="1:21">
      <c r="A1810">
        <v>9768</v>
      </c>
      <c r="B1810" s="1">
        <v>45961</v>
      </c>
      <c r="C1810">
        <v>6</v>
      </c>
      <c r="D1810">
        <v>9</v>
      </c>
      <c r="E1810" t="s">
        <v>7</v>
      </c>
      <c r="F1810" s="3">
        <v>451250</v>
      </c>
      <c r="G1810" s="3">
        <v>403905</v>
      </c>
      <c r="H1810">
        <v>4</v>
      </c>
      <c r="I1810" s="3">
        <v>47345</v>
      </c>
      <c r="J1810" s="3">
        <v>47345</v>
      </c>
      <c r="K1810" s="2">
        <v>0.117218157735111</v>
      </c>
      <c r="L1810" s="6">
        <v>0.117218157735111</v>
      </c>
      <c r="M1810" t="s">
        <v>46</v>
      </c>
      <c r="N1810">
        <f>SUMIFS(Actuals!$F:$F,Actuals!$A:$A,$A1810,Actuals!$D:$D,$D1810,Actuals!$B:$B,EDATE($B1810,-12))</f>
        <v>475060</v>
      </c>
      <c r="O1810">
        <f>AVERAGE(SUMIFS(Actuals!$F:$F,Actuals!$A:$A,$A1810,Actuals!$D:$D,$D1810,Actuals!$B:$B,EOMONTH(DATE(2025,$C1810-1,1),0))/SUMIFS(Actuals!$F:$F,Actuals!$A:$A,$A1810,Actuals!$D:$D,$D1810,Actuals!$B:$B,EOMONTH(DATE(2024,$C1810-1,1),0)),
 SUMIFS(Actuals!$F:$F,Actuals!$A:$A,$A1810,Actuals!$D:$D,$D1810,Actuals!$B:$B,EOMONTH(DATE(2025,$C1810-2,1),0))/SUMIFS(Actuals!$F:$F,Actuals!$A:$A,$A1810,Actuals!$D:$D,$D1810,Actuals!$B:$B,EOMONTH(DATE(2024,$C1810-2,1),0)),
 SUMIFS(Actuals!$F:$F,Actuals!$A:$A,$A1810,Actuals!$D:$D,$D1810,Actuals!$B:$B,EOMONTH(DATE(2025,$C1810-3,1),0))/SUMIFS(Actuals!$F:$F,Actuals!$A:$A,$A1810,Actuals!$D:$D,$D1810,Actuals!$B:$B,EOMONTH(DATE(2024,$C1810-3,1),0))
)</f>
        <v>1.1539171030420574</v>
      </c>
      <c r="P1810" s="29">
        <f t="shared" si="168"/>
        <v>548179.85897115979</v>
      </c>
      <c r="Q1810" s="2">
        <f t="shared" si="169"/>
        <v>0.35719998259778857</v>
      </c>
      <c r="R1810" s="29" t="str">
        <f t="shared" si="170"/>
        <v>1 train date (May-Aug)</v>
      </c>
      <c r="S1810" s="29">
        <f t="shared" si="171"/>
        <v>0.9876487436855329</v>
      </c>
      <c r="T1810" s="29">
        <f t="shared" si="172"/>
        <v>445676.49558809673</v>
      </c>
      <c r="U1810" s="2">
        <f t="shared" si="173"/>
        <v>0.10341910990974791</v>
      </c>
    </row>
    <row r="1811" spans="1:21">
      <c r="A1811">
        <v>9768</v>
      </c>
      <c r="B1811" s="1">
        <v>45961</v>
      </c>
      <c r="C1811">
        <v>7</v>
      </c>
      <c r="D1811">
        <v>9</v>
      </c>
      <c r="E1811" t="s">
        <v>7</v>
      </c>
      <c r="F1811" s="3">
        <v>475925.21363803523</v>
      </c>
      <c r="G1811" s="3">
        <v>403905</v>
      </c>
      <c r="H1811">
        <v>3</v>
      </c>
      <c r="I1811" s="3">
        <v>72020.213638035231</v>
      </c>
      <c r="J1811" s="3">
        <v>72020.213638035231</v>
      </c>
      <c r="K1811" s="2">
        <v>0.178309784820775</v>
      </c>
      <c r="L1811" s="6">
        <v>0.178309784820775</v>
      </c>
      <c r="M1811" t="s">
        <v>46</v>
      </c>
      <c r="N1811">
        <f>SUMIFS(Actuals!$F:$F,Actuals!$A:$A,$A1811,Actuals!$D:$D,$D1811,Actuals!$B:$B,EDATE($B1811,-12))</f>
        <v>475060</v>
      </c>
      <c r="O1811">
        <f>AVERAGE(SUMIFS(Actuals!$F:$F,Actuals!$A:$A,$A1811,Actuals!$D:$D,$D1811,Actuals!$B:$B,EOMONTH(DATE(2025,$C1811-1,1),0))/SUMIFS(Actuals!$F:$F,Actuals!$A:$A,$A1811,Actuals!$D:$D,$D1811,Actuals!$B:$B,EOMONTH(DATE(2024,$C1811-1,1),0)),
 SUMIFS(Actuals!$F:$F,Actuals!$A:$A,$A1811,Actuals!$D:$D,$D1811,Actuals!$B:$B,EOMONTH(DATE(2025,$C1811-2,1),0))/SUMIFS(Actuals!$F:$F,Actuals!$A:$A,$A1811,Actuals!$D:$D,$D1811,Actuals!$B:$B,EOMONTH(DATE(2024,$C1811-2,1),0)),
 SUMIFS(Actuals!$F:$F,Actuals!$A:$A,$A1811,Actuals!$D:$D,$D1811,Actuals!$B:$B,EOMONTH(DATE(2025,$C1811-3,1),0))/SUMIFS(Actuals!$F:$F,Actuals!$A:$A,$A1811,Actuals!$D:$D,$D1811,Actuals!$B:$B,EOMONTH(DATE(2024,$C1811-3,1),0))
)</f>
        <v>1.2652825009301167</v>
      </c>
      <c r="P1811" s="29">
        <f t="shared" si="168"/>
        <v>601085.10489186121</v>
      </c>
      <c r="Q1811" s="2">
        <f t="shared" si="169"/>
        <v>0.48818436239180302</v>
      </c>
      <c r="R1811" s="29" t="str">
        <f t="shared" si="170"/>
        <v>1 train date (May-Aug)</v>
      </c>
      <c r="S1811" s="29">
        <f t="shared" si="171"/>
        <v>0.9876487436855329</v>
      </c>
      <c r="T1811" s="29">
        <f t="shared" si="172"/>
        <v>470046.93933787436</v>
      </c>
      <c r="U1811" s="2">
        <f t="shared" si="173"/>
        <v>0.16375617865060932</v>
      </c>
    </row>
    <row r="1812" spans="1:21">
      <c r="A1812">
        <v>9768</v>
      </c>
      <c r="B1812" s="1">
        <v>45961</v>
      </c>
      <c r="C1812">
        <v>8</v>
      </c>
      <c r="D1812">
        <v>9</v>
      </c>
      <c r="E1812" t="s">
        <v>7</v>
      </c>
      <c r="F1812" s="3">
        <v>464338.19734343037</v>
      </c>
      <c r="G1812" s="3">
        <v>403905</v>
      </c>
      <c r="H1812">
        <v>2</v>
      </c>
      <c r="I1812" s="3">
        <v>60433.197343430365</v>
      </c>
      <c r="J1812" s="3">
        <v>60433.197343430365</v>
      </c>
      <c r="K1812" s="2">
        <v>0.14962230560015399</v>
      </c>
      <c r="L1812" s="6">
        <v>0.14962230560015399</v>
      </c>
      <c r="M1812" t="s">
        <v>46</v>
      </c>
      <c r="N1812">
        <f>SUMIFS(Actuals!$F:$F,Actuals!$A:$A,$A1812,Actuals!$D:$D,$D1812,Actuals!$B:$B,EDATE($B1812,-12))</f>
        <v>475060</v>
      </c>
      <c r="O1812">
        <f>AVERAGE(SUMIFS(Actuals!$F:$F,Actuals!$A:$A,$A1812,Actuals!$D:$D,$D1812,Actuals!$B:$B,EOMONTH(DATE(2025,$C1812-1,1),0))/SUMIFS(Actuals!$F:$F,Actuals!$A:$A,$A1812,Actuals!$D:$D,$D1812,Actuals!$B:$B,EOMONTH(DATE(2024,$C1812-1,1),0)),
 SUMIFS(Actuals!$F:$F,Actuals!$A:$A,$A1812,Actuals!$D:$D,$D1812,Actuals!$B:$B,EOMONTH(DATE(2025,$C1812-2,1),0))/SUMIFS(Actuals!$F:$F,Actuals!$A:$A,$A1812,Actuals!$D:$D,$D1812,Actuals!$B:$B,EOMONTH(DATE(2024,$C1812-2,1),0)),
 SUMIFS(Actuals!$F:$F,Actuals!$A:$A,$A1812,Actuals!$D:$D,$D1812,Actuals!$B:$B,EOMONTH(DATE(2025,$C1812-3,1),0))/SUMIFS(Actuals!$F:$F,Actuals!$A:$A,$A1812,Actuals!$D:$D,$D1812,Actuals!$B:$B,EOMONTH(DATE(2024,$C1812-3,1),0))
)</f>
        <v>1.2424282757730785</v>
      </c>
      <c r="P1812" s="29">
        <f t="shared" si="168"/>
        <v>590227.9766887587</v>
      </c>
      <c r="Q1812" s="2">
        <f t="shared" si="169"/>
        <v>0.46130396179487432</v>
      </c>
      <c r="R1812" s="29" t="str">
        <f t="shared" si="170"/>
        <v>1 train date (May-Aug)</v>
      </c>
      <c r="S1812" s="29">
        <f t="shared" si="171"/>
        <v>0.9876487436855329</v>
      </c>
      <c r="T1812" s="29">
        <f t="shared" si="172"/>
        <v>458603.03725144407</v>
      </c>
      <c r="U1812" s="2">
        <f t="shared" si="173"/>
        <v>0.13542302583885832</v>
      </c>
    </row>
    <row r="1813" spans="1:21">
      <c r="A1813">
        <v>9768</v>
      </c>
      <c r="B1813" s="1">
        <v>45961</v>
      </c>
      <c r="C1813">
        <v>9</v>
      </c>
      <c r="D1813">
        <v>9</v>
      </c>
      <c r="E1813" t="s">
        <v>7</v>
      </c>
      <c r="F1813" s="3">
        <v>450967.38014638808</v>
      </c>
      <c r="G1813" s="3">
        <v>403905</v>
      </c>
      <c r="H1813">
        <v>1</v>
      </c>
      <c r="I1813" s="3">
        <v>47062.380146388081</v>
      </c>
      <c r="J1813" s="3">
        <v>47062.380146388081</v>
      </c>
      <c r="K1813" s="2">
        <v>0.116518439104215</v>
      </c>
      <c r="L1813" s="6">
        <v>0.116518439104215</v>
      </c>
      <c r="M1813" t="s">
        <v>46</v>
      </c>
      <c r="N1813">
        <f>SUMIFS(Actuals!$F:$F,Actuals!$A:$A,$A1813,Actuals!$D:$D,$D1813,Actuals!$B:$B,EDATE($B1813,-12))</f>
        <v>475060</v>
      </c>
      <c r="O1813">
        <f>AVERAGE(SUMIFS(Actuals!$F:$F,Actuals!$A:$A,$A1813,Actuals!$D:$D,$D1813,Actuals!$B:$B,EOMONTH(DATE(2025,$C1813-1,1),0))/SUMIFS(Actuals!$F:$F,Actuals!$A:$A,$A1813,Actuals!$D:$D,$D1813,Actuals!$B:$B,EOMONTH(DATE(2024,$C1813-1,1),0)),
 SUMIFS(Actuals!$F:$F,Actuals!$A:$A,$A1813,Actuals!$D:$D,$D1813,Actuals!$B:$B,EOMONTH(DATE(2025,$C1813-2,1),0))/SUMIFS(Actuals!$F:$F,Actuals!$A:$A,$A1813,Actuals!$D:$D,$D1813,Actuals!$B:$B,EOMONTH(DATE(2024,$C1813-2,1),0)),
 SUMIFS(Actuals!$F:$F,Actuals!$A:$A,$A1813,Actuals!$D:$D,$D1813,Actuals!$B:$B,EOMONTH(DATE(2025,$C1813-3,1),0))/SUMIFS(Actuals!$F:$F,Actuals!$A:$A,$A1813,Actuals!$D:$D,$D1813,Actuals!$B:$B,EOMONTH(DATE(2024,$C1813-3,1),0))
)</f>
        <v>1.1633352660900511</v>
      </c>
      <c r="P1813" s="29">
        <f t="shared" si="168"/>
        <v>552654.05150873971</v>
      </c>
      <c r="Q1813" s="2">
        <f t="shared" si="169"/>
        <v>0.36827732142147213</v>
      </c>
      <c r="R1813" s="29" t="str">
        <f t="shared" si="170"/>
        <v>2 Test data (Sep-Nov)</v>
      </c>
      <c r="S1813" s="29">
        <f t="shared" si="171"/>
        <v>0.9876487436855329</v>
      </c>
      <c r="T1813" s="29">
        <f t="shared" si="172"/>
        <v>445397.36644473631</v>
      </c>
      <c r="U1813" s="2">
        <f t="shared" si="173"/>
        <v>0.10272803368301039</v>
      </c>
    </row>
    <row r="1814" spans="1:21">
      <c r="A1814">
        <v>9768</v>
      </c>
      <c r="B1814" s="1">
        <v>45961</v>
      </c>
      <c r="C1814">
        <v>10</v>
      </c>
      <c r="D1814">
        <v>9</v>
      </c>
      <c r="E1814" t="s">
        <v>7</v>
      </c>
      <c r="F1814" s="3">
        <v>424783.66286331031</v>
      </c>
      <c r="G1814" s="3">
        <v>403905</v>
      </c>
      <c r="H1814">
        <v>0</v>
      </c>
      <c r="I1814" s="3">
        <v>20878.66286331031</v>
      </c>
      <c r="J1814" s="3">
        <v>20878.66286331031</v>
      </c>
      <c r="K1814" s="2">
        <v>5.1692013872842203E-2</v>
      </c>
      <c r="L1814" s="6">
        <v>5.1692013872842203E-2</v>
      </c>
      <c r="M1814" t="s">
        <v>46</v>
      </c>
      <c r="N1814">
        <f>SUMIFS(Actuals!$F:$F,Actuals!$A:$A,$A1814,Actuals!$D:$D,$D1814,Actuals!$B:$B,EDATE($B1814,-12))</f>
        <v>475060</v>
      </c>
      <c r="O1814">
        <f>AVERAGE(SUMIFS(Actuals!$F:$F,Actuals!$A:$A,$A1814,Actuals!$D:$D,$D1814,Actuals!$B:$B,EOMONTH(DATE(2025,$C1814-1,1),0))/SUMIFS(Actuals!$F:$F,Actuals!$A:$A,$A1814,Actuals!$D:$D,$D1814,Actuals!$B:$B,EOMONTH(DATE(2024,$C1814-1,1),0)),
 SUMIFS(Actuals!$F:$F,Actuals!$A:$A,$A1814,Actuals!$D:$D,$D1814,Actuals!$B:$B,EOMONTH(DATE(2025,$C1814-2,1),0))/SUMIFS(Actuals!$F:$F,Actuals!$A:$A,$A1814,Actuals!$D:$D,$D1814,Actuals!$B:$B,EOMONTH(DATE(2024,$C1814-2,1),0)),
 SUMIFS(Actuals!$F:$F,Actuals!$A:$A,$A1814,Actuals!$D:$D,$D1814,Actuals!$B:$B,EOMONTH(DATE(2025,$C1814-3,1),0))/SUMIFS(Actuals!$F:$F,Actuals!$A:$A,$A1814,Actuals!$D:$D,$D1814,Actuals!$B:$B,EOMONTH(DATE(2024,$C1814-3,1),0))
)</f>
        <v>1.0596869000426918</v>
      </c>
      <c r="P1814" s="29">
        <f t="shared" si="168"/>
        <v>503414.85873428121</v>
      </c>
      <c r="Q1814" s="2">
        <f t="shared" si="169"/>
        <v>0.24636946493428211</v>
      </c>
      <c r="R1814" s="29" t="str">
        <f t="shared" si="170"/>
        <v>2 Test data (Sep-Nov)</v>
      </c>
      <c r="S1814" s="29">
        <f t="shared" si="171"/>
        <v>0.9876487436855329</v>
      </c>
      <c r="T1814" s="29">
        <f t="shared" si="172"/>
        <v>419537.05096508737</v>
      </c>
      <c r="U1814" s="2">
        <f t="shared" si="173"/>
        <v>3.8702296245620556E-2</v>
      </c>
    </row>
    <row r="1815" spans="1:21">
      <c r="A1815">
        <v>9768</v>
      </c>
      <c r="B1815" s="1">
        <v>45991</v>
      </c>
      <c r="C1815">
        <v>5</v>
      </c>
      <c r="D1815">
        <v>9</v>
      </c>
      <c r="E1815" t="s">
        <v>7</v>
      </c>
      <c r="F1815" s="3">
        <v>335950</v>
      </c>
      <c r="G1815" s="3">
        <v>382507.5</v>
      </c>
      <c r="H1815">
        <v>6</v>
      </c>
      <c r="I1815" s="3">
        <v>-46557.5</v>
      </c>
      <c r="J1815" s="3">
        <v>46557.5</v>
      </c>
      <c r="K1815" s="2">
        <v>0.121716567649</v>
      </c>
      <c r="L1815" s="6">
        <v>-0.121716567649</v>
      </c>
      <c r="M1815" t="s">
        <v>46</v>
      </c>
      <c r="N1815">
        <f>SUMIFS(Actuals!$F:$F,Actuals!$A:$A,$A1815,Actuals!$D:$D,$D1815,Actuals!$B:$B,EDATE($B1815,-12))</f>
        <v>323450</v>
      </c>
      <c r="O1815">
        <f>AVERAGE(SUMIFS(Actuals!$F:$F,Actuals!$A:$A,$A1815,Actuals!$D:$D,$D1815,Actuals!$B:$B,EOMONTH(DATE(2025,$C1815-1,1),0))/SUMIFS(Actuals!$F:$F,Actuals!$A:$A,$A1815,Actuals!$D:$D,$D1815,Actuals!$B:$B,EOMONTH(DATE(2024,$C1815-1,1),0)),
 SUMIFS(Actuals!$F:$F,Actuals!$A:$A,$A1815,Actuals!$D:$D,$D1815,Actuals!$B:$B,EOMONTH(DATE(2025,$C1815-2,1),0))/SUMIFS(Actuals!$F:$F,Actuals!$A:$A,$A1815,Actuals!$D:$D,$D1815,Actuals!$B:$B,EOMONTH(DATE(2024,$C1815-2,1),0)),
 SUMIFS(Actuals!$F:$F,Actuals!$A:$A,$A1815,Actuals!$D:$D,$D1815,Actuals!$B:$B,EOMONTH(DATE(2025,$C1815-3,1),0))/SUMIFS(Actuals!$F:$F,Actuals!$A:$A,$A1815,Actuals!$D:$D,$D1815,Actuals!$B:$B,EOMONTH(DATE(2024,$C1815-3,1),0))
)</f>
        <v>1.0577422008619519</v>
      </c>
      <c r="P1815" s="29">
        <f t="shared" si="168"/>
        <v>342126.71486879833</v>
      </c>
      <c r="Q1815" s="2">
        <f t="shared" si="169"/>
        <v>0.10556861010882576</v>
      </c>
      <c r="R1815" s="29" t="str">
        <f t="shared" si="170"/>
        <v>1 train date (May-Aug)</v>
      </c>
      <c r="S1815" s="29">
        <f t="shared" si="171"/>
        <v>0.9876487436855329</v>
      </c>
      <c r="T1815" s="29">
        <f t="shared" si="172"/>
        <v>331800.59544115479</v>
      </c>
      <c r="U1815" s="2">
        <f t="shared" si="173"/>
        <v>0.13256447143871744</v>
      </c>
    </row>
    <row r="1816" spans="1:21">
      <c r="A1816">
        <v>9768</v>
      </c>
      <c r="B1816" s="1">
        <v>45991</v>
      </c>
      <c r="C1816">
        <v>6</v>
      </c>
      <c r="D1816">
        <v>9</v>
      </c>
      <c r="E1816" t="s">
        <v>7</v>
      </c>
      <c r="F1816" s="3">
        <v>335950</v>
      </c>
      <c r="G1816" s="3">
        <v>382507.5</v>
      </c>
      <c r="H1816">
        <v>5</v>
      </c>
      <c r="I1816" s="3">
        <v>-46557.5</v>
      </c>
      <c r="J1816" s="3">
        <v>46557.5</v>
      </c>
      <c r="K1816" s="2">
        <v>0.121716567649</v>
      </c>
      <c r="L1816" s="6">
        <v>-0.121716567649</v>
      </c>
      <c r="M1816" t="s">
        <v>46</v>
      </c>
      <c r="N1816">
        <f>SUMIFS(Actuals!$F:$F,Actuals!$A:$A,$A1816,Actuals!$D:$D,$D1816,Actuals!$B:$B,EDATE($B1816,-12))</f>
        <v>323450</v>
      </c>
      <c r="O1816">
        <f>AVERAGE(SUMIFS(Actuals!$F:$F,Actuals!$A:$A,$A1816,Actuals!$D:$D,$D1816,Actuals!$B:$B,EOMONTH(DATE(2025,$C1816-1,1),0))/SUMIFS(Actuals!$F:$F,Actuals!$A:$A,$A1816,Actuals!$D:$D,$D1816,Actuals!$B:$B,EOMONTH(DATE(2024,$C1816-1,1),0)),
 SUMIFS(Actuals!$F:$F,Actuals!$A:$A,$A1816,Actuals!$D:$D,$D1816,Actuals!$B:$B,EOMONTH(DATE(2025,$C1816-2,1),0))/SUMIFS(Actuals!$F:$F,Actuals!$A:$A,$A1816,Actuals!$D:$D,$D1816,Actuals!$B:$B,EOMONTH(DATE(2024,$C1816-2,1),0)),
 SUMIFS(Actuals!$F:$F,Actuals!$A:$A,$A1816,Actuals!$D:$D,$D1816,Actuals!$B:$B,EOMONTH(DATE(2025,$C1816-3,1),0))/SUMIFS(Actuals!$F:$F,Actuals!$A:$A,$A1816,Actuals!$D:$D,$D1816,Actuals!$B:$B,EOMONTH(DATE(2024,$C1816-3,1),0))
)</f>
        <v>1.1539171030420574</v>
      </c>
      <c r="P1816" s="29">
        <f t="shared" si="168"/>
        <v>373234.48697895347</v>
      </c>
      <c r="Q1816" s="2">
        <f t="shared" si="169"/>
        <v>2.4242695949874261E-2</v>
      </c>
      <c r="R1816" s="29" t="str">
        <f t="shared" si="170"/>
        <v>1 train date (May-Aug)</v>
      </c>
      <c r="S1816" s="29">
        <f t="shared" si="171"/>
        <v>0.9876487436855329</v>
      </c>
      <c r="T1816" s="29">
        <f t="shared" si="172"/>
        <v>331800.59544115479</v>
      </c>
      <c r="U1816" s="2">
        <f t="shared" si="173"/>
        <v>0.13256447143871744</v>
      </c>
    </row>
    <row r="1817" spans="1:21">
      <c r="A1817">
        <v>9768</v>
      </c>
      <c r="B1817" s="1">
        <v>45991</v>
      </c>
      <c r="C1817">
        <v>7</v>
      </c>
      <c r="D1817">
        <v>9</v>
      </c>
      <c r="E1817" t="s">
        <v>7</v>
      </c>
      <c r="F1817" s="3">
        <v>391782.5</v>
      </c>
      <c r="G1817" s="3">
        <v>382507.5</v>
      </c>
      <c r="H1817">
        <v>4</v>
      </c>
      <c r="I1817" s="3">
        <v>9275</v>
      </c>
      <c r="J1817" s="3">
        <v>9275</v>
      </c>
      <c r="K1817" s="2">
        <v>2.42478905642373E-2</v>
      </c>
      <c r="L1817" s="6">
        <v>2.42478905642373E-2</v>
      </c>
      <c r="M1817" t="s">
        <v>46</v>
      </c>
      <c r="N1817">
        <f>SUMIFS(Actuals!$F:$F,Actuals!$A:$A,$A1817,Actuals!$D:$D,$D1817,Actuals!$B:$B,EDATE($B1817,-12))</f>
        <v>323450</v>
      </c>
      <c r="O1817">
        <f>AVERAGE(SUMIFS(Actuals!$F:$F,Actuals!$A:$A,$A1817,Actuals!$D:$D,$D1817,Actuals!$B:$B,EOMONTH(DATE(2025,$C1817-1,1),0))/SUMIFS(Actuals!$F:$F,Actuals!$A:$A,$A1817,Actuals!$D:$D,$D1817,Actuals!$B:$B,EOMONTH(DATE(2024,$C1817-1,1),0)),
 SUMIFS(Actuals!$F:$F,Actuals!$A:$A,$A1817,Actuals!$D:$D,$D1817,Actuals!$B:$B,EOMONTH(DATE(2025,$C1817-2,1),0))/SUMIFS(Actuals!$F:$F,Actuals!$A:$A,$A1817,Actuals!$D:$D,$D1817,Actuals!$B:$B,EOMONTH(DATE(2024,$C1817-2,1),0)),
 SUMIFS(Actuals!$F:$F,Actuals!$A:$A,$A1817,Actuals!$D:$D,$D1817,Actuals!$B:$B,EOMONTH(DATE(2025,$C1817-3,1),0))/SUMIFS(Actuals!$F:$F,Actuals!$A:$A,$A1817,Actuals!$D:$D,$D1817,Actuals!$B:$B,EOMONTH(DATE(2024,$C1817-3,1),0))
)</f>
        <v>1.2652825009301167</v>
      </c>
      <c r="P1817" s="29">
        <f t="shared" si="168"/>
        <v>409255.62492584623</v>
      </c>
      <c r="Q1817" s="2">
        <f t="shared" si="169"/>
        <v>6.9928367223770077E-2</v>
      </c>
      <c r="R1817" s="29" t="str">
        <f t="shared" si="170"/>
        <v>1 train date (May-Aug)</v>
      </c>
      <c r="S1817" s="29">
        <f t="shared" si="171"/>
        <v>0.9876487436855329</v>
      </c>
      <c r="T1817" s="29">
        <f t="shared" si="172"/>
        <v>386943.4939229773</v>
      </c>
      <c r="U1817" s="2">
        <f t="shared" si="173"/>
        <v>1.1597142338326179E-2</v>
      </c>
    </row>
    <row r="1818" spans="1:21">
      <c r="A1818">
        <v>9768</v>
      </c>
      <c r="B1818" s="1">
        <v>45991</v>
      </c>
      <c r="C1818">
        <v>8</v>
      </c>
      <c r="D1818">
        <v>9</v>
      </c>
      <c r="E1818" t="s">
        <v>7</v>
      </c>
      <c r="F1818" s="3">
        <v>405082.0183374107</v>
      </c>
      <c r="G1818" s="3">
        <v>382507.5</v>
      </c>
      <c r="H1818">
        <v>3</v>
      </c>
      <c r="I1818" s="3">
        <v>22574.5183374107</v>
      </c>
      <c r="J1818" s="3">
        <v>22574.5183374107</v>
      </c>
      <c r="K1818" s="2">
        <v>5.90171913947065E-2</v>
      </c>
      <c r="L1818" s="6">
        <v>5.90171913947065E-2</v>
      </c>
      <c r="M1818" t="s">
        <v>46</v>
      </c>
      <c r="N1818">
        <f>SUMIFS(Actuals!$F:$F,Actuals!$A:$A,$A1818,Actuals!$D:$D,$D1818,Actuals!$B:$B,EDATE($B1818,-12))</f>
        <v>323450</v>
      </c>
      <c r="O1818">
        <f>AVERAGE(SUMIFS(Actuals!$F:$F,Actuals!$A:$A,$A1818,Actuals!$D:$D,$D1818,Actuals!$B:$B,EOMONTH(DATE(2025,$C1818-1,1),0))/SUMIFS(Actuals!$F:$F,Actuals!$A:$A,$A1818,Actuals!$D:$D,$D1818,Actuals!$B:$B,EOMONTH(DATE(2024,$C1818-1,1),0)),
 SUMIFS(Actuals!$F:$F,Actuals!$A:$A,$A1818,Actuals!$D:$D,$D1818,Actuals!$B:$B,EOMONTH(DATE(2025,$C1818-2,1),0))/SUMIFS(Actuals!$F:$F,Actuals!$A:$A,$A1818,Actuals!$D:$D,$D1818,Actuals!$B:$B,EOMONTH(DATE(2024,$C1818-2,1),0)),
 SUMIFS(Actuals!$F:$F,Actuals!$A:$A,$A1818,Actuals!$D:$D,$D1818,Actuals!$B:$B,EOMONTH(DATE(2025,$C1818-3,1),0))/SUMIFS(Actuals!$F:$F,Actuals!$A:$A,$A1818,Actuals!$D:$D,$D1818,Actuals!$B:$B,EOMONTH(DATE(2024,$C1818-3,1),0))
)</f>
        <v>1.2424282757730785</v>
      </c>
      <c r="P1818" s="29">
        <f t="shared" si="168"/>
        <v>401863.42579880223</v>
      </c>
      <c r="Q1818" s="2">
        <f t="shared" si="169"/>
        <v>5.0602735368070507E-2</v>
      </c>
      <c r="R1818" s="29" t="str">
        <f t="shared" si="170"/>
        <v>1 train date (May-Aug)</v>
      </c>
      <c r="S1818" s="29">
        <f t="shared" si="171"/>
        <v>0.9876487436855329</v>
      </c>
      <c r="T1818" s="29">
        <f t="shared" si="172"/>
        <v>400078.74650054367</v>
      </c>
      <c r="U1818" s="2">
        <f t="shared" si="173"/>
        <v>4.5936998622363397E-2</v>
      </c>
    </row>
    <row r="1819" spans="1:21">
      <c r="A1819">
        <v>9768</v>
      </c>
      <c r="B1819" s="1">
        <v>45991</v>
      </c>
      <c r="C1819">
        <v>9</v>
      </c>
      <c r="D1819">
        <v>9</v>
      </c>
      <c r="E1819" t="s">
        <v>7</v>
      </c>
      <c r="F1819" s="3">
        <v>387635.28329893388</v>
      </c>
      <c r="G1819" s="3">
        <v>382507.5</v>
      </c>
      <c r="H1819">
        <v>2</v>
      </c>
      <c r="I1819" s="3">
        <v>5127.7832989338785</v>
      </c>
      <c r="J1819" s="3">
        <v>5127.7832989338785</v>
      </c>
      <c r="K1819" s="2">
        <v>1.34057065519862E-2</v>
      </c>
      <c r="L1819" s="6">
        <v>1.34057065519862E-2</v>
      </c>
      <c r="M1819" t="s">
        <v>46</v>
      </c>
      <c r="N1819">
        <f>SUMIFS(Actuals!$F:$F,Actuals!$A:$A,$A1819,Actuals!$D:$D,$D1819,Actuals!$B:$B,EDATE($B1819,-12))</f>
        <v>323450</v>
      </c>
      <c r="O1819">
        <f>AVERAGE(SUMIFS(Actuals!$F:$F,Actuals!$A:$A,$A1819,Actuals!$D:$D,$D1819,Actuals!$B:$B,EOMONTH(DATE(2025,$C1819-1,1),0))/SUMIFS(Actuals!$F:$F,Actuals!$A:$A,$A1819,Actuals!$D:$D,$D1819,Actuals!$B:$B,EOMONTH(DATE(2024,$C1819-1,1),0)),
 SUMIFS(Actuals!$F:$F,Actuals!$A:$A,$A1819,Actuals!$D:$D,$D1819,Actuals!$B:$B,EOMONTH(DATE(2025,$C1819-2,1),0))/SUMIFS(Actuals!$F:$F,Actuals!$A:$A,$A1819,Actuals!$D:$D,$D1819,Actuals!$B:$B,EOMONTH(DATE(2024,$C1819-2,1),0)),
 SUMIFS(Actuals!$F:$F,Actuals!$A:$A,$A1819,Actuals!$D:$D,$D1819,Actuals!$B:$B,EOMONTH(DATE(2025,$C1819-3,1),0))/SUMIFS(Actuals!$F:$F,Actuals!$A:$A,$A1819,Actuals!$D:$D,$D1819,Actuals!$B:$B,EOMONTH(DATE(2024,$C1819-3,1),0))
)</f>
        <v>1.1633352660900511</v>
      </c>
      <c r="P1819" s="29">
        <f t="shared" si="168"/>
        <v>376280.79181682703</v>
      </c>
      <c r="Q1819" s="2">
        <f t="shared" si="169"/>
        <v>1.627865645294007E-2</v>
      </c>
      <c r="R1819" s="29" t="str">
        <f t="shared" si="170"/>
        <v>2 Test data (Sep-Nov)</v>
      </c>
      <c r="S1819" s="29">
        <f t="shared" si="171"/>
        <v>0.9876487436855329</v>
      </c>
      <c r="T1819" s="29">
        <f t="shared" si="172"/>
        <v>382847.50055837765</v>
      </c>
      <c r="U1819" s="2">
        <f t="shared" si="173"/>
        <v>8.8887291981896044E-4</v>
      </c>
    </row>
    <row r="1820" spans="1:21">
      <c r="A1820">
        <v>9768</v>
      </c>
      <c r="B1820" s="1">
        <v>45991</v>
      </c>
      <c r="C1820">
        <v>10</v>
      </c>
      <c r="D1820">
        <v>9</v>
      </c>
      <c r="E1820" t="s">
        <v>7</v>
      </c>
      <c r="F1820" s="3">
        <v>372678.93395232898</v>
      </c>
      <c r="G1820" s="3">
        <v>382507.5</v>
      </c>
      <c r="H1820">
        <v>1</v>
      </c>
      <c r="I1820" s="3">
        <v>-9828.5660476710182</v>
      </c>
      <c r="J1820" s="3">
        <v>9828.5660476710182</v>
      </c>
      <c r="K1820" s="2">
        <v>2.56950936848847E-2</v>
      </c>
      <c r="L1820" s="6">
        <v>-2.56950936848847E-2</v>
      </c>
      <c r="M1820" t="s">
        <v>46</v>
      </c>
      <c r="N1820">
        <f>SUMIFS(Actuals!$F:$F,Actuals!$A:$A,$A1820,Actuals!$D:$D,$D1820,Actuals!$B:$B,EDATE($B1820,-12))</f>
        <v>323450</v>
      </c>
      <c r="O1820">
        <f>AVERAGE(SUMIFS(Actuals!$F:$F,Actuals!$A:$A,$A1820,Actuals!$D:$D,$D1820,Actuals!$B:$B,EOMONTH(DATE(2025,$C1820-1,1),0))/SUMIFS(Actuals!$F:$F,Actuals!$A:$A,$A1820,Actuals!$D:$D,$D1820,Actuals!$B:$B,EOMONTH(DATE(2024,$C1820-1,1),0)),
 SUMIFS(Actuals!$F:$F,Actuals!$A:$A,$A1820,Actuals!$D:$D,$D1820,Actuals!$B:$B,EOMONTH(DATE(2025,$C1820-2,1),0))/SUMIFS(Actuals!$F:$F,Actuals!$A:$A,$A1820,Actuals!$D:$D,$D1820,Actuals!$B:$B,EOMONTH(DATE(2024,$C1820-2,1),0)),
 SUMIFS(Actuals!$F:$F,Actuals!$A:$A,$A1820,Actuals!$D:$D,$D1820,Actuals!$B:$B,EOMONTH(DATE(2025,$C1820-3,1),0))/SUMIFS(Actuals!$F:$F,Actuals!$A:$A,$A1820,Actuals!$D:$D,$D1820,Actuals!$B:$B,EOMONTH(DATE(2024,$C1820-3,1),0))
)</f>
        <v>1.0596869000426918</v>
      </c>
      <c r="P1820" s="29">
        <f t="shared" si="168"/>
        <v>342755.72781880869</v>
      </c>
      <c r="Q1820" s="2">
        <f t="shared" si="169"/>
        <v>0.10392416405218539</v>
      </c>
      <c r="R1820" s="29" t="str">
        <f t="shared" si="170"/>
        <v>2 Test data (Sep-Nov)</v>
      </c>
      <c r="S1820" s="29">
        <f t="shared" si="171"/>
        <v>0.9876487436855329</v>
      </c>
      <c r="T1820" s="29">
        <f t="shared" si="172"/>
        <v>368075.88091608143</v>
      </c>
      <c r="U1820" s="2">
        <f t="shared" si="173"/>
        <v>3.7728983311225463E-2</v>
      </c>
    </row>
    <row r="1821" spans="1:21">
      <c r="A1821">
        <v>9768</v>
      </c>
      <c r="B1821" s="1">
        <v>45991</v>
      </c>
      <c r="C1821">
        <v>11</v>
      </c>
      <c r="D1821">
        <v>9</v>
      </c>
      <c r="E1821" t="s">
        <v>7</v>
      </c>
      <c r="F1821" s="3">
        <v>391898.78039199364</v>
      </c>
      <c r="G1821" s="3">
        <v>382507.5</v>
      </c>
      <c r="H1821">
        <v>0</v>
      </c>
      <c r="I1821" s="3">
        <v>9391.2803919936414</v>
      </c>
      <c r="J1821" s="3">
        <v>9391.2803919936414</v>
      </c>
      <c r="K1821" s="2">
        <v>2.4551885628369699E-2</v>
      </c>
      <c r="L1821" s="6">
        <v>2.4551885628369699E-2</v>
      </c>
      <c r="M1821" t="s">
        <v>46</v>
      </c>
      <c r="N1821">
        <f>SUMIFS(Actuals!$F:$F,Actuals!$A:$A,$A1821,Actuals!$D:$D,$D1821,Actuals!$B:$B,EDATE($B1821,-12))</f>
        <v>323450</v>
      </c>
      <c r="O1821">
        <f>AVERAGE(SUMIFS(Actuals!$F:$F,Actuals!$A:$A,$A1821,Actuals!$D:$D,$D1821,Actuals!$B:$B,EOMONTH(DATE(2025,$C1821-1,1),0))/SUMIFS(Actuals!$F:$F,Actuals!$A:$A,$A1821,Actuals!$D:$D,$D1821,Actuals!$B:$B,EOMONTH(DATE(2024,$C1821-1,1),0)),
 SUMIFS(Actuals!$F:$F,Actuals!$A:$A,$A1821,Actuals!$D:$D,$D1821,Actuals!$B:$B,EOMONTH(DATE(2025,$C1821-2,1),0))/SUMIFS(Actuals!$F:$F,Actuals!$A:$A,$A1821,Actuals!$D:$D,$D1821,Actuals!$B:$B,EOMONTH(DATE(2024,$C1821-2,1),0)),
 SUMIFS(Actuals!$F:$F,Actuals!$A:$A,$A1821,Actuals!$D:$D,$D1821,Actuals!$B:$B,EOMONTH(DATE(2025,$C1821-3,1),0))/SUMIFS(Actuals!$F:$F,Actuals!$A:$A,$A1821,Actuals!$D:$D,$D1821,Actuals!$B:$B,EOMONTH(DATE(2024,$C1821-3,1),0))
)</f>
        <v>1.0054387046536089</v>
      </c>
      <c r="P1821" s="29">
        <f t="shared" si="168"/>
        <v>325209.14902020979</v>
      </c>
      <c r="Q1821" s="2">
        <f t="shared" si="169"/>
        <v>0.14979667321500939</v>
      </c>
      <c r="R1821" s="29" t="str">
        <f t="shared" si="170"/>
        <v>2 Test data (Sep-Nov)</v>
      </c>
      <c r="S1821" s="29">
        <f t="shared" si="171"/>
        <v>0.9876487436855329</v>
      </c>
      <c r="T1821" s="29">
        <f t="shared" si="172"/>
        <v>387058.33810604509</v>
      </c>
      <c r="U1821" s="2">
        <f t="shared" si="173"/>
        <v>1.1897382681503218E-2</v>
      </c>
    </row>
    <row r="1822" spans="1:21">
      <c r="A1822">
        <v>150</v>
      </c>
      <c r="B1822" s="1">
        <v>45808</v>
      </c>
      <c r="C1822">
        <v>5</v>
      </c>
      <c r="D1822">
        <v>13</v>
      </c>
      <c r="E1822" t="s">
        <v>7</v>
      </c>
      <c r="F1822" s="3">
        <v>105914.30849999998</v>
      </c>
      <c r="G1822" s="3">
        <v>106603.5</v>
      </c>
      <c r="H1822">
        <v>0</v>
      </c>
      <c r="I1822" s="3">
        <v>-689.19150000001537</v>
      </c>
      <c r="J1822" s="3">
        <v>689.19150000001537</v>
      </c>
      <c r="K1822" s="2">
        <v>6.46499880397938E-3</v>
      </c>
      <c r="L1822" s="6">
        <v>-6.46499880397938E-3</v>
      </c>
      <c r="M1822" t="s">
        <v>22</v>
      </c>
      <c r="N1822">
        <f>SUMIFS(Actuals!$F:$F,Actuals!$A:$A,$A1822,Actuals!$D:$D,$D1822,Actuals!$B:$B,EDATE($B1822,-12))</f>
        <v>102936</v>
      </c>
      <c r="O1822">
        <f>AVERAGE(SUMIFS(Actuals!$F:$F,Actuals!$A:$A,$A1822,Actuals!$D:$D,$D1822,Actuals!$B:$B,EOMONTH(DATE(2025,$C1822-1,1),0))/SUMIFS(Actuals!$F:$F,Actuals!$A:$A,$A1822,Actuals!$D:$D,$D1822,Actuals!$B:$B,EOMONTH(DATE(2024,$C1822-1,1),0)),
 SUMIFS(Actuals!$F:$F,Actuals!$A:$A,$A1822,Actuals!$D:$D,$D1822,Actuals!$B:$B,EOMONTH(DATE(2025,$C1822-2,1),0))/SUMIFS(Actuals!$F:$F,Actuals!$A:$A,$A1822,Actuals!$D:$D,$D1822,Actuals!$B:$B,EOMONTH(DATE(2024,$C1822-2,1),0)),
 SUMIFS(Actuals!$F:$F,Actuals!$A:$A,$A1822,Actuals!$D:$D,$D1822,Actuals!$B:$B,EOMONTH(DATE(2025,$C1822-3,1),0))/SUMIFS(Actuals!$F:$F,Actuals!$A:$A,$A1822,Actuals!$D:$D,$D1822,Actuals!$B:$B,EOMONTH(DATE(2024,$C1822-3,1),0))
)</f>
        <v>1.0489362945319807</v>
      </c>
      <c r="P1822" s="29">
        <f t="shared" si="168"/>
        <v>107973.30641394397</v>
      </c>
      <c r="Q1822" s="2">
        <f t="shared" si="169"/>
        <v>1.2849544470340717E-2</v>
      </c>
      <c r="R1822" s="29" t="str">
        <f t="shared" si="170"/>
        <v>1 train date (May-Aug)</v>
      </c>
      <c r="S1822" s="29">
        <f t="shared" si="171"/>
        <v>1.0018126307383399</v>
      </c>
      <c r="T1822" s="29">
        <f t="shared" si="172"/>
        <v>106106.2920312171</v>
      </c>
      <c r="U1822" s="2">
        <f t="shared" si="173"/>
        <v>4.6640867211948525E-3</v>
      </c>
    </row>
    <row r="1823" spans="1:21">
      <c r="A1823">
        <v>150</v>
      </c>
      <c r="B1823" s="1">
        <v>45838</v>
      </c>
      <c r="C1823">
        <v>5</v>
      </c>
      <c r="D1823">
        <v>13</v>
      </c>
      <c r="E1823" t="s">
        <v>7</v>
      </c>
      <c r="F1823" s="3">
        <v>106020.22280849998</v>
      </c>
      <c r="G1823" s="3">
        <v>106599</v>
      </c>
      <c r="H1823">
        <v>1</v>
      </c>
      <c r="I1823" s="3">
        <v>-578.7771915000194</v>
      </c>
      <c r="J1823" s="3">
        <v>578.7771915000194</v>
      </c>
      <c r="K1823" s="2">
        <v>5.4294804970029696E-3</v>
      </c>
      <c r="L1823" s="6">
        <v>-5.4294804970029696E-3</v>
      </c>
      <c r="M1823" t="s">
        <v>22</v>
      </c>
      <c r="N1823">
        <f>SUMIFS(Actuals!$F:$F,Actuals!$A:$A,$A1823,Actuals!$D:$D,$D1823,Actuals!$B:$B,EDATE($B1823,-12))</f>
        <v>103177.5</v>
      </c>
      <c r="O1823">
        <f>AVERAGE(SUMIFS(Actuals!$F:$F,Actuals!$A:$A,$A1823,Actuals!$D:$D,$D1823,Actuals!$B:$B,EOMONTH(DATE(2025,$C1823-1,1),0))/SUMIFS(Actuals!$F:$F,Actuals!$A:$A,$A1823,Actuals!$D:$D,$D1823,Actuals!$B:$B,EOMONTH(DATE(2024,$C1823-1,1),0)),
 SUMIFS(Actuals!$F:$F,Actuals!$A:$A,$A1823,Actuals!$D:$D,$D1823,Actuals!$B:$B,EOMONTH(DATE(2025,$C1823-2,1),0))/SUMIFS(Actuals!$F:$F,Actuals!$A:$A,$A1823,Actuals!$D:$D,$D1823,Actuals!$B:$B,EOMONTH(DATE(2024,$C1823-2,1),0)),
 SUMIFS(Actuals!$F:$F,Actuals!$A:$A,$A1823,Actuals!$D:$D,$D1823,Actuals!$B:$B,EOMONTH(DATE(2025,$C1823-3,1),0))/SUMIFS(Actuals!$F:$F,Actuals!$A:$A,$A1823,Actuals!$D:$D,$D1823,Actuals!$B:$B,EOMONTH(DATE(2024,$C1823-3,1),0))
)</f>
        <v>1.0489362945319807</v>
      </c>
      <c r="P1823" s="29">
        <f t="shared" si="168"/>
        <v>108226.62452907344</v>
      </c>
      <c r="Q1823" s="2">
        <f t="shared" si="169"/>
        <v>1.5268666020069953E-2</v>
      </c>
      <c r="R1823" s="29" t="str">
        <f t="shared" si="170"/>
        <v>1 train date (May-Aug)</v>
      </c>
      <c r="S1823" s="29">
        <f t="shared" si="171"/>
        <v>1.0018126307383399</v>
      </c>
      <c r="T1823" s="29">
        <f t="shared" si="172"/>
        <v>106212.39832324832</v>
      </c>
      <c r="U1823" s="2">
        <f t="shared" si="173"/>
        <v>3.626691401905129E-3</v>
      </c>
    </row>
    <row r="1824" spans="1:21">
      <c r="A1824">
        <v>150</v>
      </c>
      <c r="B1824" s="1">
        <v>45838</v>
      </c>
      <c r="C1824">
        <v>6</v>
      </c>
      <c r="D1824">
        <v>13</v>
      </c>
      <c r="E1824" t="s">
        <v>7</v>
      </c>
      <c r="F1824" s="3">
        <v>106710.10349999998</v>
      </c>
      <c r="G1824" s="3">
        <v>106599</v>
      </c>
      <c r="H1824">
        <v>0</v>
      </c>
      <c r="I1824" s="3">
        <v>111.10349999998289</v>
      </c>
      <c r="J1824" s="3">
        <v>111.10349999998289</v>
      </c>
      <c r="K1824" s="2">
        <v>1.0422564939632001E-3</v>
      </c>
      <c r="L1824" s="6">
        <v>1.0422564939632001E-3</v>
      </c>
      <c r="M1824" t="s">
        <v>22</v>
      </c>
      <c r="N1824">
        <f>SUMIFS(Actuals!$F:$F,Actuals!$A:$A,$A1824,Actuals!$D:$D,$D1824,Actuals!$B:$B,EDATE($B1824,-12))</f>
        <v>103177.5</v>
      </c>
      <c r="O1824">
        <f>AVERAGE(SUMIFS(Actuals!$F:$F,Actuals!$A:$A,$A1824,Actuals!$D:$D,$D1824,Actuals!$B:$B,EOMONTH(DATE(2025,$C1824-1,1),0))/SUMIFS(Actuals!$F:$F,Actuals!$A:$A,$A1824,Actuals!$D:$D,$D1824,Actuals!$B:$B,EOMONTH(DATE(2024,$C1824-1,1),0)),
 SUMIFS(Actuals!$F:$F,Actuals!$A:$A,$A1824,Actuals!$D:$D,$D1824,Actuals!$B:$B,EOMONTH(DATE(2025,$C1824-2,1),0))/SUMIFS(Actuals!$F:$F,Actuals!$A:$A,$A1824,Actuals!$D:$D,$D1824,Actuals!$B:$B,EOMONTH(DATE(2024,$C1824-2,1),0)),
 SUMIFS(Actuals!$F:$F,Actuals!$A:$A,$A1824,Actuals!$D:$D,$D1824,Actuals!$B:$B,EOMONTH(DATE(2025,$C1824-3,1),0))/SUMIFS(Actuals!$F:$F,Actuals!$A:$A,$A1824,Actuals!$D:$D,$D1824,Actuals!$B:$B,EOMONTH(DATE(2024,$C1824-3,1),0))
)</f>
        <v>1.0434660686124502</v>
      </c>
      <c r="P1824" s="29">
        <f t="shared" si="168"/>
        <v>107662.22029426107</v>
      </c>
      <c r="Q1824" s="2">
        <f t="shared" si="169"/>
        <v>9.9740175260656736E-3</v>
      </c>
      <c r="R1824" s="29" t="str">
        <f t="shared" si="170"/>
        <v>1 train date (May-Aug)</v>
      </c>
      <c r="S1824" s="29">
        <f t="shared" si="171"/>
        <v>1.0018126307383399</v>
      </c>
      <c r="T1824" s="29">
        <f t="shared" si="172"/>
        <v>106903.52951369552</v>
      </c>
      <c r="U1824" s="2">
        <f t="shared" si="173"/>
        <v>2.8567764584613801E-3</v>
      </c>
    </row>
    <row r="1825" spans="1:21">
      <c r="A1825">
        <v>150</v>
      </c>
      <c r="B1825" s="1">
        <v>45869</v>
      </c>
      <c r="C1825">
        <v>5</v>
      </c>
      <c r="D1825">
        <v>13</v>
      </c>
      <c r="E1825" t="s">
        <v>7</v>
      </c>
      <c r="F1825" s="3">
        <v>106126.24303130846</v>
      </c>
      <c r="G1825" s="3">
        <v>106329</v>
      </c>
      <c r="H1825">
        <v>2</v>
      </c>
      <c r="I1825" s="3">
        <v>-202.75696869153762</v>
      </c>
      <c r="J1825" s="3">
        <v>202.75696869153762</v>
      </c>
      <c r="K1825" s="2">
        <v>1.9068830581641699E-3</v>
      </c>
      <c r="L1825" s="6">
        <v>-1.9068830581641699E-3</v>
      </c>
      <c r="M1825" t="s">
        <v>22</v>
      </c>
      <c r="N1825">
        <f>SUMIFS(Actuals!$F:$F,Actuals!$A:$A,$A1825,Actuals!$D:$D,$D1825,Actuals!$B:$B,EDATE($B1825,-12))</f>
        <v>103482</v>
      </c>
      <c r="O1825">
        <f>AVERAGE(SUMIFS(Actuals!$F:$F,Actuals!$A:$A,$A1825,Actuals!$D:$D,$D1825,Actuals!$B:$B,EOMONTH(DATE(2025,$C1825-1,1),0))/SUMIFS(Actuals!$F:$F,Actuals!$A:$A,$A1825,Actuals!$D:$D,$D1825,Actuals!$B:$B,EOMONTH(DATE(2024,$C1825-1,1),0)),
 SUMIFS(Actuals!$F:$F,Actuals!$A:$A,$A1825,Actuals!$D:$D,$D1825,Actuals!$B:$B,EOMONTH(DATE(2025,$C1825-2,1),0))/SUMIFS(Actuals!$F:$F,Actuals!$A:$A,$A1825,Actuals!$D:$D,$D1825,Actuals!$B:$B,EOMONTH(DATE(2024,$C1825-2,1),0)),
 SUMIFS(Actuals!$F:$F,Actuals!$A:$A,$A1825,Actuals!$D:$D,$D1825,Actuals!$B:$B,EOMONTH(DATE(2025,$C1825-3,1),0))/SUMIFS(Actuals!$F:$F,Actuals!$A:$A,$A1825,Actuals!$D:$D,$D1825,Actuals!$B:$B,EOMONTH(DATE(2024,$C1825-3,1),0))
)</f>
        <v>1.0489362945319807</v>
      </c>
      <c r="P1825" s="29">
        <f t="shared" si="168"/>
        <v>108546.02563075842</v>
      </c>
      <c r="Q1825" s="2">
        <f t="shared" si="169"/>
        <v>2.0850620533988097E-2</v>
      </c>
      <c r="R1825" s="29" t="str">
        <f t="shared" si="170"/>
        <v>1 train date (May-Aug)</v>
      </c>
      <c r="S1825" s="29">
        <f t="shared" si="171"/>
        <v>1.0018126307383399</v>
      </c>
      <c r="T1825" s="29">
        <f t="shared" si="172"/>
        <v>106318.61072157155</v>
      </c>
      <c r="U1825" s="2">
        <f t="shared" si="173"/>
        <v>9.770879466988703E-5</v>
      </c>
    </row>
    <row r="1826" spans="1:21">
      <c r="A1826">
        <v>150</v>
      </c>
      <c r="B1826" s="1">
        <v>45869</v>
      </c>
      <c r="C1826">
        <v>6</v>
      </c>
      <c r="D1826">
        <v>13</v>
      </c>
      <c r="E1826" t="s">
        <v>7</v>
      </c>
      <c r="F1826" s="3">
        <v>106816.81360349996</v>
      </c>
      <c r="G1826" s="3">
        <v>106329</v>
      </c>
      <c r="H1826">
        <v>1</v>
      </c>
      <c r="I1826" s="3">
        <v>487.81360349996248</v>
      </c>
      <c r="J1826" s="3">
        <v>487.81360349996248</v>
      </c>
      <c r="K1826" s="2">
        <v>4.5877757102950499E-3</v>
      </c>
      <c r="L1826" s="6">
        <v>4.5877757102950499E-3</v>
      </c>
      <c r="M1826" t="s">
        <v>22</v>
      </c>
      <c r="N1826">
        <f>SUMIFS(Actuals!$F:$F,Actuals!$A:$A,$A1826,Actuals!$D:$D,$D1826,Actuals!$B:$B,EDATE($B1826,-12))</f>
        <v>103482</v>
      </c>
      <c r="O1826">
        <f>AVERAGE(SUMIFS(Actuals!$F:$F,Actuals!$A:$A,$A1826,Actuals!$D:$D,$D1826,Actuals!$B:$B,EOMONTH(DATE(2025,$C1826-1,1),0))/SUMIFS(Actuals!$F:$F,Actuals!$A:$A,$A1826,Actuals!$D:$D,$D1826,Actuals!$B:$B,EOMONTH(DATE(2024,$C1826-1,1),0)),
 SUMIFS(Actuals!$F:$F,Actuals!$A:$A,$A1826,Actuals!$D:$D,$D1826,Actuals!$B:$B,EOMONTH(DATE(2025,$C1826-2,1),0))/SUMIFS(Actuals!$F:$F,Actuals!$A:$A,$A1826,Actuals!$D:$D,$D1826,Actuals!$B:$B,EOMONTH(DATE(2024,$C1826-2,1),0)),
 SUMIFS(Actuals!$F:$F,Actuals!$A:$A,$A1826,Actuals!$D:$D,$D1826,Actuals!$B:$B,EOMONTH(DATE(2025,$C1826-3,1),0))/SUMIFS(Actuals!$F:$F,Actuals!$A:$A,$A1826,Actuals!$D:$D,$D1826,Actuals!$B:$B,EOMONTH(DATE(2024,$C1826-3,1),0))
)</f>
        <v>1.0434660686124502</v>
      </c>
      <c r="P1826" s="29">
        <f t="shared" si="168"/>
        <v>107979.95571215356</v>
      </c>
      <c r="Q1826" s="2">
        <f t="shared" si="169"/>
        <v>1.5526862024034476E-2</v>
      </c>
      <c r="R1826" s="29" t="str">
        <f t="shared" si="170"/>
        <v>1 train date (May-Aug)</v>
      </c>
      <c r="S1826" s="29">
        <f t="shared" si="171"/>
        <v>1.0018126307383399</v>
      </c>
      <c r="T1826" s="29">
        <f t="shared" si="172"/>
        <v>107010.4330432092</v>
      </c>
      <c r="U1826" s="2">
        <f t="shared" si="173"/>
        <v>6.4087223919080932E-3</v>
      </c>
    </row>
    <row r="1827" spans="1:21">
      <c r="A1827">
        <v>150</v>
      </c>
      <c r="B1827" s="1">
        <v>45869</v>
      </c>
      <c r="C1827">
        <v>7</v>
      </c>
      <c r="D1827">
        <v>13</v>
      </c>
      <c r="E1827" t="s">
        <v>7</v>
      </c>
      <c r="F1827" s="3">
        <v>106705.59899999999</v>
      </c>
      <c r="G1827" s="3">
        <v>106329</v>
      </c>
      <c r="H1827">
        <v>0</v>
      </c>
      <c r="I1827" s="3">
        <v>376.59899999998743</v>
      </c>
      <c r="J1827" s="3">
        <v>376.59899999998743</v>
      </c>
      <c r="K1827" s="2">
        <v>3.5418277233867299E-3</v>
      </c>
      <c r="L1827" s="6">
        <v>3.5418277233867299E-3</v>
      </c>
      <c r="M1827" t="s">
        <v>22</v>
      </c>
      <c r="N1827">
        <f>SUMIFS(Actuals!$F:$F,Actuals!$A:$A,$A1827,Actuals!$D:$D,$D1827,Actuals!$B:$B,EDATE($B1827,-12))</f>
        <v>103482</v>
      </c>
      <c r="O1827">
        <f>AVERAGE(SUMIFS(Actuals!$F:$F,Actuals!$A:$A,$A1827,Actuals!$D:$D,$D1827,Actuals!$B:$B,EOMONTH(DATE(2025,$C1827-1,1),0))/SUMIFS(Actuals!$F:$F,Actuals!$A:$A,$A1827,Actuals!$D:$D,$D1827,Actuals!$B:$B,EOMONTH(DATE(2024,$C1827-1,1),0)),
 SUMIFS(Actuals!$F:$F,Actuals!$A:$A,$A1827,Actuals!$D:$D,$D1827,Actuals!$B:$B,EOMONTH(DATE(2025,$C1827-2,1),0))/SUMIFS(Actuals!$F:$F,Actuals!$A:$A,$A1827,Actuals!$D:$D,$D1827,Actuals!$B:$B,EOMONTH(DATE(2024,$C1827-2,1),0)),
 SUMIFS(Actuals!$F:$F,Actuals!$A:$A,$A1827,Actuals!$D:$D,$D1827,Actuals!$B:$B,EOMONTH(DATE(2025,$C1827-3,1),0))/SUMIFS(Actuals!$F:$F,Actuals!$A:$A,$A1827,Actuals!$D:$D,$D1827,Actuals!$B:$B,EOMONTH(DATE(2024,$C1827-3,1),0))
)</f>
        <v>1.0379839370949002</v>
      </c>
      <c r="P1827" s="29">
        <f t="shared" si="168"/>
        <v>107412.65377845446</v>
      </c>
      <c r="Q1827" s="2">
        <f t="shared" si="169"/>
        <v>1.0191516693042007E-2</v>
      </c>
      <c r="R1827" s="29" t="str">
        <f t="shared" si="170"/>
        <v>1 train date (May-Aug)</v>
      </c>
      <c r="S1827" s="29">
        <f t="shared" si="171"/>
        <v>1.0018126307383399</v>
      </c>
      <c r="T1827" s="29">
        <f t="shared" si="172"/>
        <v>106899.01684870037</v>
      </c>
      <c r="U1827" s="2">
        <f t="shared" si="173"/>
        <v>5.3608784875280348E-3</v>
      </c>
    </row>
    <row r="1828" spans="1:21">
      <c r="A1828">
        <v>150</v>
      </c>
      <c r="B1828" s="1">
        <v>45900</v>
      </c>
      <c r="C1828">
        <v>5</v>
      </c>
      <c r="D1828">
        <v>13</v>
      </c>
      <c r="E1828" t="s">
        <v>7</v>
      </c>
      <c r="F1828" s="3">
        <v>106232.36927433977</v>
      </c>
      <c r="G1828" s="3">
        <v>107190</v>
      </c>
      <c r="H1828">
        <v>3</v>
      </c>
      <c r="I1828" s="3">
        <v>-957.63072566023038</v>
      </c>
      <c r="J1828" s="3">
        <v>957.63072566023038</v>
      </c>
      <c r="K1828" s="2">
        <v>8.9339558322626203E-3</v>
      </c>
      <c r="L1828" s="6">
        <v>-8.9339558322626203E-3</v>
      </c>
      <c r="M1828" t="s">
        <v>22</v>
      </c>
      <c r="N1828">
        <f>SUMIFS(Actuals!$F:$F,Actuals!$A:$A,$A1828,Actuals!$D:$D,$D1828,Actuals!$B:$B,EDATE($B1828,-12))</f>
        <v>104007</v>
      </c>
      <c r="O1828">
        <f>AVERAGE(SUMIFS(Actuals!$F:$F,Actuals!$A:$A,$A1828,Actuals!$D:$D,$D1828,Actuals!$B:$B,EOMONTH(DATE(2025,$C1828-1,1),0))/SUMIFS(Actuals!$F:$F,Actuals!$A:$A,$A1828,Actuals!$D:$D,$D1828,Actuals!$B:$B,EOMONTH(DATE(2024,$C1828-1,1),0)),
 SUMIFS(Actuals!$F:$F,Actuals!$A:$A,$A1828,Actuals!$D:$D,$D1828,Actuals!$B:$B,EOMONTH(DATE(2025,$C1828-2,1),0))/SUMIFS(Actuals!$F:$F,Actuals!$A:$A,$A1828,Actuals!$D:$D,$D1828,Actuals!$B:$B,EOMONTH(DATE(2024,$C1828-2,1),0)),
 SUMIFS(Actuals!$F:$F,Actuals!$A:$A,$A1828,Actuals!$D:$D,$D1828,Actuals!$B:$B,EOMONTH(DATE(2025,$C1828-3,1),0))/SUMIFS(Actuals!$F:$F,Actuals!$A:$A,$A1828,Actuals!$D:$D,$D1828,Actuals!$B:$B,EOMONTH(DATE(2024,$C1828-3,1),0))
)</f>
        <v>1.0489362945319807</v>
      </c>
      <c r="P1828" s="29">
        <f t="shared" si="168"/>
        <v>109096.71718538771</v>
      </c>
      <c r="Q1828" s="2">
        <f t="shared" si="169"/>
        <v>1.7788200255506186E-2</v>
      </c>
      <c r="R1828" s="29" t="str">
        <f t="shared" si="170"/>
        <v>1 train date (May-Aug)</v>
      </c>
      <c r="S1828" s="29">
        <f t="shared" si="171"/>
        <v>1.0018126307383399</v>
      </c>
      <c r="T1828" s="29">
        <f t="shared" si="172"/>
        <v>106424.92933229312</v>
      </c>
      <c r="U1828" s="2">
        <f t="shared" si="173"/>
        <v>7.1375190568791968E-3</v>
      </c>
    </row>
    <row r="1829" spans="1:21">
      <c r="A1829">
        <v>150</v>
      </c>
      <c r="B1829" s="1">
        <v>45900</v>
      </c>
      <c r="C1829">
        <v>6</v>
      </c>
      <c r="D1829">
        <v>13</v>
      </c>
      <c r="E1829" t="s">
        <v>7</v>
      </c>
      <c r="F1829" s="3">
        <v>106923.63041710344</v>
      </c>
      <c r="G1829" s="3">
        <v>107190</v>
      </c>
      <c r="H1829">
        <v>2</v>
      </c>
      <c r="I1829" s="3">
        <v>-266.3695828965574</v>
      </c>
      <c r="J1829" s="3">
        <v>266.3695828965574</v>
      </c>
      <c r="K1829" s="2">
        <v>2.48502269704783E-3</v>
      </c>
      <c r="L1829" s="6">
        <v>-2.48502269704783E-3</v>
      </c>
      <c r="M1829" t="s">
        <v>22</v>
      </c>
      <c r="N1829">
        <f>SUMIFS(Actuals!$F:$F,Actuals!$A:$A,$A1829,Actuals!$D:$D,$D1829,Actuals!$B:$B,EDATE($B1829,-12))</f>
        <v>104007</v>
      </c>
      <c r="O1829">
        <f>AVERAGE(SUMIFS(Actuals!$F:$F,Actuals!$A:$A,$A1829,Actuals!$D:$D,$D1829,Actuals!$B:$B,EOMONTH(DATE(2025,$C1829-1,1),0))/SUMIFS(Actuals!$F:$F,Actuals!$A:$A,$A1829,Actuals!$D:$D,$D1829,Actuals!$B:$B,EOMONTH(DATE(2024,$C1829-1,1),0)),
 SUMIFS(Actuals!$F:$F,Actuals!$A:$A,$A1829,Actuals!$D:$D,$D1829,Actuals!$B:$B,EOMONTH(DATE(2025,$C1829-2,1),0))/SUMIFS(Actuals!$F:$F,Actuals!$A:$A,$A1829,Actuals!$D:$D,$D1829,Actuals!$B:$B,EOMONTH(DATE(2024,$C1829-2,1),0)),
 SUMIFS(Actuals!$F:$F,Actuals!$A:$A,$A1829,Actuals!$D:$D,$D1829,Actuals!$B:$B,EOMONTH(DATE(2025,$C1829-3,1),0))/SUMIFS(Actuals!$F:$F,Actuals!$A:$A,$A1829,Actuals!$D:$D,$D1829,Actuals!$B:$B,EOMONTH(DATE(2024,$C1829-3,1),0))
)</f>
        <v>1.0434660686124502</v>
      </c>
      <c r="P1829" s="29">
        <f t="shared" si="168"/>
        <v>108527.7753981751</v>
      </c>
      <c r="Q1829" s="2">
        <f t="shared" si="169"/>
        <v>1.2480412334873599E-2</v>
      </c>
      <c r="R1829" s="29" t="str">
        <f t="shared" si="170"/>
        <v>1 train date (May-Aug)</v>
      </c>
      <c r="S1829" s="29">
        <f t="shared" si="171"/>
        <v>1.0018126307383399</v>
      </c>
      <c r="T1829" s="29">
        <f t="shared" si="172"/>
        <v>107117.44347625239</v>
      </c>
      <c r="U1829" s="2">
        <f t="shared" si="173"/>
        <v>6.7689638723398833E-4</v>
      </c>
    </row>
    <row r="1830" spans="1:21">
      <c r="A1830">
        <v>150</v>
      </c>
      <c r="B1830" s="1">
        <v>45900</v>
      </c>
      <c r="C1830">
        <v>7</v>
      </c>
      <c r="D1830">
        <v>13</v>
      </c>
      <c r="E1830" t="s">
        <v>7</v>
      </c>
      <c r="F1830" s="3">
        <v>106812.30459899998</v>
      </c>
      <c r="G1830" s="3">
        <v>107190</v>
      </c>
      <c r="H1830">
        <v>1</v>
      </c>
      <c r="I1830" s="3">
        <v>-377.69540100001905</v>
      </c>
      <c r="J1830" s="3">
        <v>377.69540100001905</v>
      </c>
      <c r="K1830" s="2">
        <v>3.5236066890569902E-3</v>
      </c>
      <c r="L1830" s="6">
        <v>-3.5236066890569902E-3</v>
      </c>
      <c r="M1830" t="s">
        <v>22</v>
      </c>
      <c r="N1830">
        <f>SUMIFS(Actuals!$F:$F,Actuals!$A:$A,$A1830,Actuals!$D:$D,$D1830,Actuals!$B:$B,EDATE($B1830,-12))</f>
        <v>104007</v>
      </c>
      <c r="O1830">
        <f>AVERAGE(SUMIFS(Actuals!$F:$F,Actuals!$A:$A,$A1830,Actuals!$D:$D,$D1830,Actuals!$B:$B,EOMONTH(DATE(2025,$C1830-1,1),0))/SUMIFS(Actuals!$F:$F,Actuals!$A:$A,$A1830,Actuals!$D:$D,$D1830,Actuals!$B:$B,EOMONTH(DATE(2024,$C1830-1,1),0)),
 SUMIFS(Actuals!$F:$F,Actuals!$A:$A,$A1830,Actuals!$D:$D,$D1830,Actuals!$B:$B,EOMONTH(DATE(2025,$C1830-2,1),0))/SUMIFS(Actuals!$F:$F,Actuals!$A:$A,$A1830,Actuals!$D:$D,$D1830,Actuals!$B:$B,EOMONTH(DATE(2024,$C1830-2,1),0)),
 SUMIFS(Actuals!$F:$F,Actuals!$A:$A,$A1830,Actuals!$D:$D,$D1830,Actuals!$B:$B,EOMONTH(DATE(2025,$C1830-3,1),0))/SUMIFS(Actuals!$F:$F,Actuals!$A:$A,$A1830,Actuals!$D:$D,$D1830,Actuals!$B:$B,EOMONTH(DATE(2024,$C1830-3,1),0))
)</f>
        <v>1.0379839370949002</v>
      </c>
      <c r="P1830" s="29">
        <f t="shared" si="168"/>
        <v>107957.59534542929</v>
      </c>
      <c r="Q1830" s="2">
        <f t="shared" si="169"/>
        <v>7.1610723521717537E-3</v>
      </c>
      <c r="R1830" s="29" t="str">
        <f t="shared" si="170"/>
        <v>1 train date (May-Aug)</v>
      </c>
      <c r="S1830" s="29">
        <f t="shared" si="171"/>
        <v>1.0018126307383399</v>
      </c>
      <c r="T1830" s="29">
        <f t="shared" si="172"/>
        <v>107005.91586554906</v>
      </c>
      <c r="U1830" s="2">
        <f t="shared" si="173"/>
        <v>1.7173629485114192E-3</v>
      </c>
    </row>
    <row r="1831" spans="1:21">
      <c r="A1831">
        <v>150</v>
      </c>
      <c r="B1831" s="1">
        <v>45900</v>
      </c>
      <c r="C1831">
        <v>8</v>
      </c>
      <c r="D1831">
        <v>13</v>
      </c>
      <c r="E1831" t="s">
        <v>7</v>
      </c>
      <c r="F1831" s="3">
        <v>106791.58458966491</v>
      </c>
      <c r="G1831" s="3">
        <v>107190</v>
      </c>
      <c r="H1831">
        <v>0</v>
      </c>
      <c r="I1831" s="3">
        <v>-398.41541033508838</v>
      </c>
      <c r="J1831" s="3">
        <v>398.41541033508838</v>
      </c>
      <c r="K1831" s="2">
        <v>3.7169083901025099E-3</v>
      </c>
      <c r="L1831" s="6">
        <v>-3.7169083901025099E-3</v>
      </c>
      <c r="M1831" t="s">
        <v>22</v>
      </c>
      <c r="N1831">
        <f>SUMIFS(Actuals!$F:$F,Actuals!$A:$A,$A1831,Actuals!$D:$D,$D1831,Actuals!$B:$B,EDATE($B1831,-12))</f>
        <v>104007</v>
      </c>
      <c r="O1831">
        <f>AVERAGE(SUMIFS(Actuals!$F:$F,Actuals!$A:$A,$A1831,Actuals!$D:$D,$D1831,Actuals!$B:$B,EOMONTH(DATE(2025,$C1831-1,1),0))/SUMIFS(Actuals!$F:$F,Actuals!$A:$A,$A1831,Actuals!$D:$D,$D1831,Actuals!$B:$B,EOMONTH(DATE(2024,$C1831-1,1),0)),
 SUMIFS(Actuals!$F:$F,Actuals!$A:$A,$A1831,Actuals!$D:$D,$D1831,Actuals!$B:$B,EOMONTH(DATE(2025,$C1831-2,1),0))/SUMIFS(Actuals!$F:$F,Actuals!$A:$A,$A1831,Actuals!$D:$D,$D1831,Actuals!$B:$B,EOMONTH(DATE(2024,$C1831-2,1),0)),
 SUMIFS(Actuals!$F:$F,Actuals!$A:$A,$A1831,Actuals!$D:$D,$D1831,Actuals!$B:$B,EOMONTH(DATE(2025,$C1831-3,1),0))/SUMIFS(Actuals!$F:$F,Actuals!$A:$A,$A1831,Actuals!$D:$D,$D1831,Actuals!$B:$B,EOMONTH(DATE(2024,$C1831-3,1),0))
)</f>
        <v>1.0321007550878003</v>
      </c>
      <c r="P1831" s="29">
        <f t="shared" si="168"/>
        <v>107345.70323441684</v>
      </c>
      <c r="Q1831" s="2">
        <f t="shared" si="169"/>
        <v>1.4525910478294629E-3</v>
      </c>
      <c r="R1831" s="29" t="str">
        <f t="shared" si="170"/>
        <v>1 train date (May-Aug)</v>
      </c>
      <c r="S1831" s="29">
        <f t="shared" si="171"/>
        <v>1.0018126307383399</v>
      </c>
      <c r="T1831" s="29">
        <f t="shared" si="172"/>
        <v>106985.15829848817</v>
      </c>
      <c r="U1831" s="2">
        <f t="shared" si="173"/>
        <v>1.911015034162068E-3</v>
      </c>
    </row>
    <row r="1832" spans="1:21">
      <c r="A1832">
        <v>150</v>
      </c>
      <c r="B1832" s="1">
        <v>45930</v>
      </c>
      <c r="C1832">
        <v>5</v>
      </c>
      <c r="D1832">
        <v>13</v>
      </c>
      <c r="E1832" t="s">
        <v>7</v>
      </c>
      <c r="F1832" s="3">
        <v>106338.60164361411</v>
      </c>
      <c r="G1832" s="3">
        <v>107790</v>
      </c>
      <c r="H1832">
        <v>4</v>
      </c>
      <c r="I1832" s="3">
        <v>-1451.3983563858928</v>
      </c>
      <c r="J1832" s="3">
        <v>1451.3983563858928</v>
      </c>
      <c r="K1832" s="2">
        <v>1.34650557230345E-2</v>
      </c>
      <c r="L1832" s="6">
        <v>-1.34650557230345E-2</v>
      </c>
      <c r="M1832" t="s">
        <v>22</v>
      </c>
      <c r="N1832">
        <f>SUMIFS(Actuals!$F:$F,Actuals!$A:$A,$A1832,Actuals!$D:$D,$D1832,Actuals!$B:$B,EDATE($B1832,-12))</f>
        <v>103273.5</v>
      </c>
      <c r="O1832">
        <f>AVERAGE(SUMIFS(Actuals!$F:$F,Actuals!$A:$A,$A1832,Actuals!$D:$D,$D1832,Actuals!$B:$B,EOMONTH(DATE(2025,$C1832-1,1),0))/SUMIFS(Actuals!$F:$F,Actuals!$A:$A,$A1832,Actuals!$D:$D,$D1832,Actuals!$B:$B,EOMONTH(DATE(2024,$C1832-1,1),0)),
 SUMIFS(Actuals!$F:$F,Actuals!$A:$A,$A1832,Actuals!$D:$D,$D1832,Actuals!$B:$B,EOMONTH(DATE(2025,$C1832-2,1),0))/SUMIFS(Actuals!$F:$F,Actuals!$A:$A,$A1832,Actuals!$D:$D,$D1832,Actuals!$B:$B,EOMONTH(DATE(2024,$C1832-2,1),0)),
 SUMIFS(Actuals!$F:$F,Actuals!$A:$A,$A1832,Actuals!$D:$D,$D1832,Actuals!$B:$B,EOMONTH(DATE(2025,$C1832-3,1),0))/SUMIFS(Actuals!$F:$F,Actuals!$A:$A,$A1832,Actuals!$D:$D,$D1832,Actuals!$B:$B,EOMONTH(DATE(2024,$C1832-3,1),0))
)</f>
        <v>1.0489362945319807</v>
      </c>
      <c r="P1832" s="29">
        <f t="shared" si="168"/>
        <v>108327.32241334851</v>
      </c>
      <c r="Q1832" s="2">
        <f t="shared" si="169"/>
        <v>4.9849003928797249E-3</v>
      </c>
      <c r="R1832" s="29" t="str">
        <f t="shared" si="170"/>
        <v>1 train date (May-Aug)</v>
      </c>
      <c r="S1832" s="29">
        <f t="shared" si="171"/>
        <v>1.0018126307383399</v>
      </c>
      <c r="T1832" s="29">
        <f t="shared" si="172"/>
        <v>106531.35426162541</v>
      </c>
      <c r="U1832" s="2">
        <f t="shared" si="173"/>
        <v>1.1676832158591589E-2</v>
      </c>
    </row>
    <row r="1833" spans="1:21">
      <c r="A1833">
        <v>150</v>
      </c>
      <c r="B1833" s="1">
        <v>45930</v>
      </c>
      <c r="C1833">
        <v>6</v>
      </c>
      <c r="D1833">
        <v>13</v>
      </c>
      <c r="E1833" t="s">
        <v>7</v>
      </c>
      <c r="F1833" s="3">
        <v>107030.55404752053</v>
      </c>
      <c r="G1833" s="3">
        <v>107790</v>
      </c>
      <c r="H1833">
        <v>3</v>
      </c>
      <c r="I1833" s="3">
        <v>-759.44595247946563</v>
      </c>
      <c r="J1833" s="3">
        <v>759.44595247946563</v>
      </c>
      <c r="K1833" s="2">
        <v>7.0456067583214198E-3</v>
      </c>
      <c r="L1833" s="6">
        <v>-7.0456067583214198E-3</v>
      </c>
      <c r="M1833" t="s">
        <v>22</v>
      </c>
      <c r="N1833">
        <f>SUMIFS(Actuals!$F:$F,Actuals!$A:$A,$A1833,Actuals!$D:$D,$D1833,Actuals!$B:$B,EDATE($B1833,-12))</f>
        <v>103273.5</v>
      </c>
      <c r="O1833">
        <f>AVERAGE(SUMIFS(Actuals!$F:$F,Actuals!$A:$A,$A1833,Actuals!$D:$D,$D1833,Actuals!$B:$B,EOMONTH(DATE(2025,$C1833-1,1),0))/SUMIFS(Actuals!$F:$F,Actuals!$A:$A,$A1833,Actuals!$D:$D,$D1833,Actuals!$B:$B,EOMONTH(DATE(2024,$C1833-1,1),0)),
 SUMIFS(Actuals!$F:$F,Actuals!$A:$A,$A1833,Actuals!$D:$D,$D1833,Actuals!$B:$B,EOMONTH(DATE(2025,$C1833-2,1),0))/SUMIFS(Actuals!$F:$F,Actuals!$A:$A,$A1833,Actuals!$D:$D,$D1833,Actuals!$B:$B,EOMONTH(DATE(2024,$C1833-2,1),0)),
 SUMIFS(Actuals!$F:$F,Actuals!$A:$A,$A1833,Actuals!$D:$D,$D1833,Actuals!$B:$B,EOMONTH(DATE(2025,$C1833-3,1),0))/SUMIFS(Actuals!$F:$F,Actuals!$A:$A,$A1833,Actuals!$D:$D,$D1833,Actuals!$B:$B,EOMONTH(DATE(2024,$C1833-3,1),0))
)</f>
        <v>1.0434660686124502</v>
      </c>
      <c r="P1833" s="29">
        <f t="shared" si="168"/>
        <v>107762.39303684788</v>
      </c>
      <c r="Q1833" s="2">
        <f t="shared" si="169"/>
        <v>2.5611803647948865E-4</v>
      </c>
      <c r="R1833" s="29" t="str">
        <f t="shared" si="170"/>
        <v>1 train date (May-Aug)</v>
      </c>
      <c r="S1833" s="29">
        <f t="shared" si="171"/>
        <v>1.0018126307383399</v>
      </c>
      <c r="T1833" s="29">
        <f t="shared" si="172"/>
        <v>107224.56091972862</v>
      </c>
      <c r="U1833" s="2">
        <f t="shared" si="173"/>
        <v>5.2457471033618619E-3</v>
      </c>
    </row>
    <row r="1834" spans="1:21">
      <c r="A1834">
        <v>150</v>
      </c>
      <c r="B1834" s="1">
        <v>45930</v>
      </c>
      <c r="C1834">
        <v>7</v>
      </c>
      <c r="D1834">
        <v>13</v>
      </c>
      <c r="E1834" t="s">
        <v>7</v>
      </c>
      <c r="F1834" s="3">
        <v>106919.11690359897</v>
      </c>
      <c r="G1834" s="3">
        <v>107790</v>
      </c>
      <c r="H1834">
        <v>2</v>
      </c>
      <c r="I1834" s="3">
        <v>-870.88309640102671</v>
      </c>
      <c r="J1834" s="3">
        <v>870.88309640102671</v>
      </c>
      <c r="K1834" s="2">
        <v>8.0794424009743605E-3</v>
      </c>
      <c r="L1834" s="6">
        <v>-8.0794424009743605E-3</v>
      </c>
      <c r="M1834" t="s">
        <v>22</v>
      </c>
      <c r="N1834">
        <f>SUMIFS(Actuals!$F:$F,Actuals!$A:$A,$A1834,Actuals!$D:$D,$D1834,Actuals!$B:$B,EDATE($B1834,-12))</f>
        <v>103273.5</v>
      </c>
      <c r="O1834">
        <f>AVERAGE(SUMIFS(Actuals!$F:$F,Actuals!$A:$A,$A1834,Actuals!$D:$D,$D1834,Actuals!$B:$B,EOMONTH(DATE(2025,$C1834-1,1),0))/SUMIFS(Actuals!$F:$F,Actuals!$A:$A,$A1834,Actuals!$D:$D,$D1834,Actuals!$B:$B,EOMONTH(DATE(2024,$C1834-1,1),0)),
 SUMIFS(Actuals!$F:$F,Actuals!$A:$A,$A1834,Actuals!$D:$D,$D1834,Actuals!$B:$B,EOMONTH(DATE(2025,$C1834-2,1),0))/SUMIFS(Actuals!$F:$F,Actuals!$A:$A,$A1834,Actuals!$D:$D,$D1834,Actuals!$B:$B,EOMONTH(DATE(2024,$C1834-2,1),0)),
 SUMIFS(Actuals!$F:$F,Actuals!$A:$A,$A1834,Actuals!$D:$D,$D1834,Actuals!$B:$B,EOMONTH(DATE(2025,$C1834-3,1),0))/SUMIFS(Actuals!$F:$F,Actuals!$A:$A,$A1834,Actuals!$D:$D,$D1834,Actuals!$B:$B,EOMONTH(DATE(2024,$C1834-3,1),0))
)</f>
        <v>1.0379839370949002</v>
      </c>
      <c r="P1834" s="29">
        <f t="shared" si="168"/>
        <v>107196.23412757018</v>
      </c>
      <c r="Q1834" s="2">
        <f t="shared" si="169"/>
        <v>5.5085432083664858E-3</v>
      </c>
      <c r="R1834" s="29" t="str">
        <f t="shared" si="170"/>
        <v>1 train date (May-Aug)</v>
      </c>
      <c r="S1834" s="29">
        <f t="shared" si="171"/>
        <v>1.0018126307383399</v>
      </c>
      <c r="T1834" s="29">
        <f t="shared" si="172"/>
        <v>107112.9217814146</v>
      </c>
      <c r="U1834" s="2">
        <f t="shared" si="173"/>
        <v>6.2814567082790989E-3</v>
      </c>
    </row>
    <row r="1835" spans="1:21">
      <c r="A1835">
        <v>150</v>
      </c>
      <c r="B1835" s="1">
        <v>45930</v>
      </c>
      <c r="C1835">
        <v>8</v>
      </c>
      <c r="D1835">
        <v>13</v>
      </c>
      <c r="E1835" t="s">
        <v>7</v>
      </c>
      <c r="F1835" s="3">
        <v>107010.05495885242</v>
      </c>
      <c r="G1835" s="3">
        <v>107790</v>
      </c>
      <c r="H1835">
        <v>1</v>
      </c>
      <c r="I1835" s="3">
        <v>-779.94504114758456</v>
      </c>
      <c r="J1835" s="3">
        <v>779.94504114758456</v>
      </c>
      <c r="K1835" s="2">
        <v>7.2357829218627403E-3</v>
      </c>
      <c r="L1835" s="6">
        <v>-7.2357829218627403E-3</v>
      </c>
      <c r="M1835" t="s">
        <v>22</v>
      </c>
      <c r="N1835">
        <f>SUMIFS(Actuals!$F:$F,Actuals!$A:$A,$A1835,Actuals!$D:$D,$D1835,Actuals!$B:$B,EDATE($B1835,-12))</f>
        <v>103273.5</v>
      </c>
      <c r="O1835">
        <f>AVERAGE(SUMIFS(Actuals!$F:$F,Actuals!$A:$A,$A1835,Actuals!$D:$D,$D1835,Actuals!$B:$B,EOMONTH(DATE(2025,$C1835-1,1),0))/SUMIFS(Actuals!$F:$F,Actuals!$A:$A,$A1835,Actuals!$D:$D,$D1835,Actuals!$B:$B,EOMONTH(DATE(2024,$C1835-1,1),0)),
 SUMIFS(Actuals!$F:$F,Actuals!$A:$A,$A1835,Actuals!$D:$D,$D1835,Actuals!$B:$B,EOMONTH(DATE(2025,$C1835-2,1),0))/SUMIFS(Actuals!$F:$F,Actuals!$A:$A,$A1835,Actuals!$D:$D,$D1835,Actuals!$B:$B,EOMONTH(DATE(2024,$C1835-2,1),0)),
 SUMIFS(Actuals!$F:$F,Actuals!$A:$A,$A1835,Actuals!$D:$D,$D1835,Actuals!$B:$B,EOMONTH(DATE(2025,$C1835-3,1),0))/SUMIFS(Actuals!$F:$F,Actuals!$A:$A,$A1835,Actuals!$D:$D,$D1835,Actuals!$B:$B,EOMONTH(DATE(2024,$C1835-3,1),0))
)</f>
        <v>1.0321007550878003</v>
      </c>
      <c r="P1835" s="29">
        <f t="shared" si="168"/>
        <v>106588.65733055994</v>
      </c>
      <c r="Q1835" s="2">
        <f t="shared" si="169"/>
        <v>1.1145214485945404E-2</v>
      </c>
      <c r="R1835" s="29" t="str">
        <f t="shared" si="170"/>
        <v>1 train date (May-Aug)</v>
      </c>
      <c r="S1835" s="29">
        <f t="shared" si="171"/>
        <v>1.0018126307383399</v>
      </c>
      <c r="T1835" s="29">
        <f t="shared" si="172"/>
        <v>107204.02467378227</v>
      </c>
      <c r="U1835" s="2">
        <f t="shared" si="173"/>
        <v>5.4362679860629516E-3</v>
      </c>
    </row>
    <row r="1836" spans="1:21">
      <c r="A1836">
        <v>150</v>
      </c>
      <c r="B1836" s="1">
        <v>45930</v>
      </c>
      <c r="C1836">
        <v>9</v>
      </c>
      <c r="D1836">
        <v>13</v>
      </c>
      <c r="E1836" t="s">
        <v>7</v>
      </c>
      <c r="F1836" s="3">
        <v>107270.80711216263</v>
      </c>
      <c r="G1836" s="3">
        <v>107790</v>
      </c>
      <c r="H1836">
        <v>0</v>
      </c>
      <c r="I1836" s="3">
        <v>-519.19288783737284</v>
      </c>
      <c r="J1836" s="3">
        <v>519.19288783737284</v>
      </c>
      <c r="K1836" s="2">
        <v>4.8167073739435297E-3</v>
      </c>
      <c r="L1836" s="6">
        <v>-4.8167073739435297E-3</v>
      </c>
      <c r="M1836" t="s">
        <v>22</v>
      </c>
      <c r="N1836">
        <f>SUMIFS(Actuals!$F:$F,Actuals!$A:$A,$A1836,Actuals!$D:$D,$D1836,Actuals!$B:$B,EDATE($B1836,-12))</f>
        <v>103273.5</v>
      </c>
      <c r="O1836">
        <f>AVERAGE(SUMIFS(Actuals!$F:$F,Actuals!$A:$A,$A1836,Actuals!$D:$D,$D1836,Actuals!$B:$B,EOMONTH(DATE(2025,$C1836-1,1),0))/SUMIFS(Actuals!$F:$F,Actuals!$A:$A,$A1836,Actuals!$D:$D,$D1836,Actuals!$B:$B,EOMONTH(DATE(2024,$C1836-1,1),0)),
 SUMIFS(Actuals!$F:$F,Actuals!$A:$A,$A1836,Actuals!$D:$D,$D1836,Actuals!$B:$B,EOMONTH(DATE(2025,$C1836-2,1),0))/SUMIFS(Actuals!$F:$F,Actuals!$A:$A,$A1836,Actuals!$D:$D,$D1836,Actuals!$B:$B,EOMONTH(DATE(2024,$C1836-2,1),0)),
 SUMIFS(Actuals!$F:$F,Actuals!$A:$A,$A1836,Actuals!$D:$D,$D1836,Actuals!$B:$B,EOMONTH(DATE(2025,$C1836-3,1),0))/SUMIFS(Actuals!$F:$F,Actuals!$A:$A,$A1836,Actuals!$D:$D,$D1836,Actuals!$B:$B,EOMONTH(DATE(2024,$C1836-3,1),0))
)</f>
        <v>1.0304256800485181</v>
      </c>
      <c r="P1836" s="29">
        <f t="shared" si="168"/>
        <v>106415.66646849063</v>
      </c>
      <c r="Q1836" s="2">
        <f t="shared" si="169"/>
        <v>1.2750102342604803E-2</v>
      </c>
      <c r="R1836" s="29" t="str">
        <f t="shared" si="170"/>
        <v>2 Test data (Sep-Nov)</v>
      </c>
      <c r="S1836" s="29">
        <f t="shared" si="171"/>
        <v>1.0018126307383399</v>
      </c>
      <c r="T1836" s="29">
        <f t="shared" si="172"/>
        <v>107465.24947446067</v>
      </c>
      <c r="U1836" s="2">
        <f t="shared" si="173"/>
        <v>3.012807547447198E-3</v>
      </c>
    </row>
    <row r="1837" spans="1:21">
      <c r="A1837">
        <v>150</v>
      </c>
      <c r="B1837" s="1">
        <v>45961</v>
      </c>
      <c r="C1837">
        <v>5</v>
      </c>
      <c r="D1837">
        <v>13</v>
      </c>
      <c r="E1837" t="s">
        <v>7</v>
      </c>
      <c r="F1837" s="3">
        <v>106444.94024525772</v>
      </c>
      <c r="G1837" s="3">
        <v>108963</v>
      </c>
      <c r="H1837">
        <v>5</v>
      </c>
      <c r="I1837" s="3">
        <v>-2518.0597547422803</v>
      </c>
      <c r="J1837" s="3">
        <v>2518.0597547422803</v>
      </c>
      <c r="K1837" s="2">
        <v>2.3109310084545E-2</v>
      </c>
      <c r="L1837" s="6">
        <v>-2.3109310084545E-2</v>
      </c>
      <c r="M1837" t="s">
        <v>22</v>
      </c>
      <c r="N1837">
        <f>SUMIFS(Actuals!$F:$F,Actuals!$A:$A,$A1837,Actuals!$D:$D,$D1837,Actuals!$B:$B,EDATE($B1837,-12))</f>
        <v>103434</v>
      </c>
      <c r="O1837">
        <f>AVERAGE(SUMIFS(Actuals!$F:$F,Actuals!$A:$A,$A1837,Actuals!$D:$D,$D1837,Actuals!$B:$B,EOMONTH(DATE(2025,$C1837-1,1),0))/SUMIFS(Actuals!$F:$F,Actuals!$A:$A,$A1837,Actuals!$D:$D,$D1837,Actuals!$B:$B,EOMONTH(DATE(2024,$C1837-1,1),0)),
 SUMIFS(Actuals!$F:$F,Actuals!$A:$A,$A1837,Actuals!$D:$D,$D1837,Actuals!$B:$B,EOMONTH(DATE(2025,$C1837-2,1),0))/SUMIFS(Actuals!$F:$F,Actuals!$A:$A,$A1837,Actuals!$D:$D,$D1837,Actuals!$B:$B,EOMONTH(DATE(2024,$C1837-2,1),0)),
 SUMIFS(Actuals!$F:$F,Actuals!$A:$A,$A1837,Actuals!$D:$D,$D1837,Actuals!$B:$B,EOMONTH(DATE(2025,$C1837-3,1),0))/SUMIFS(Actuals!$F:$F,Actuals!$A:$A,$A1837,Actuals!$D:$D,$D1837,Actuals!$B:$B,EOMONTH(DATE(2024,$C1837-3,1),0))
)</f>
        <v>1.0489362945319807</v>
      </c>
      <c r="P1837" s="29">
        <f t="shared" si="168"/>
        <v>108495.67668862089</v>
      </c>
      <c r="Q1837" s="2">
        <f t="shared" si="169"/>
        <v>4.2888256690721306E-3</v>
      </c>
      <c r="R1837" s="29" t="str">
        <f t="shared" si="170"/>
        <v>1 train date (May-Aug)</v>
      </c>
      <c r="S1837" s="29">
        <f t="shared" si="171"/>
        <v>1.0018126307383399</v>
      </c>
      <c r="T1837" s="29">
        <f t="shared" si="172"/>
        <v>106637.88561588703</v>
      </c>
      <c r="U1837" s="2">
        <f t="shared" si="173"/>
        <v>2.1338567992006157E-2</v>
      </c>
    </row>
    <row r="1838" spans="1:21">
      <c r="A1838">
        <v>150</v>
      </c>
      <c r="B1838" s="1">
        <v>45961</v>
      </c>
      <c r="C1838">
        <v>6</v>
      </c>
      <c r="D1838">
        <v>13</v>
      </c>
      <c r="E1838" t="s">
        <v>7</v>
      </c>
      <c r="F1838" s="3">
        <v>107137.58460156806</v>
      </c>
      <c r="G1838" s="3">
        <v>108963</v>
      </c>
      <c r="H1838">
        <v>4</v>
      </c>
      <c r="I1838" s="3">
        <v>-1825.4153984319419</v>
      </c>
      <c r="J1838" s="3">
        <v>1825.4153984319419</v>
      </c>
      <c r="K1838" s="2">
        <v>1.6752616928975402E-2</v>
      </c>
      <c r="L1838" s="6">
        <v>-1.6752616928975402E-2</v>
      </c>
      <c r="M1838" t="s">
        <v>22</v>
      </c>
      <c r="N1838">
        <f>SUMIFS(Actuals!$F:$F,Actuals!$A:$A,$A1838,Actuals!$D:$D,$D1838,Actuals!$B:$B,EDATE($B1838,-12))</f>
        <v>103434</v>
      </c>
      <c r="O1838">
        <f>AVERAGE(SUMIFS(Actuals!$F:$F,Actuals!$A:$A,$A1838,Actuals!$D:$D,$D1838,Actuals!$B:$B,EOMONTH(DATE(2025,$C1838-1,1),0))/SUMIFS(Actuals!$F:$F,Actuals!$A:$A,$A1838,Actuals!$D:$D,$D1838,Actuals!$B:$B,EOMONTH(DATE(2024,$C1838-1,1),0)),
 SUMIFS(Actuals!$F:$F,Actuals!$A:$A,$A1838,Actuals!$D:$D,$D1838,Actuals!$B:$B,EOMONTH(DATE(2025,$C1838-2,1),0))/SUMIFS(Actuals!$F:$F,Actuals!$A:$A,$A1838,Actuals!$D:$D,$D1838,Actuals!$B:$B,EOMONTH(DATE(2024,$C1838-2,1),0)),
 SUMIFS(Actuals!$F:$F,Actuals!$A:$A,$A1838,Actuals!$D:$D,$D1838,Actuals!$B:$B,EOMONTH(DATE(2025,$C1838-3,1),0))/SUMIFS(Actuals!$F:$F,Actuals!$A:$A,$A1838,Actuals!$D:$D,$D1838,Actuals!$B:$B,EOMONTH(DATE(2024,$C1838-3,1),0))
)</f>
        <v>1.0434660686124502</v>
      </c>
      <c r="P1838" s="29">
        <f t="shared" si="168"/>
        <v>107929.86934086017</v>
      </c>
      <c r="Q1838" s="2">
        <f t="shared" si="169"/>
        <v>9.4814814124044994E-3</v>
      </c>
      <c r="R1838" s="29" t="str">
        <f t="shared" si="170"/>
        <v>1 train date (May-Aug)</v>
      </c>
      <c r="S1838" s="29">
        <f t="shared" si="171"/>
        <v>1.0018126307383399</v>
      </c>
      <c r="T1838" s="29">
        <f t="shared" si="172"/>
        <v>107331.78548064835</v>
      </c>
      <c r="U1838" s="2">
        <f t="shared" si="173"/>
        <v>1.4970352499028552E-2</v>
      </c>
    </row>
    <row r="1839" spans="1:21">
      <c r="A1839">
        <v>150</v>
      </c>
      <c r="B1839" s="1">
        <v>45961</v>
      </c>
      <c r="C1839">
        <v>7</v>
      </c>
      <c r="D1839">
        <v>13</v>
      </c>
      <c r="E1839" t="s">
        <v>7</v>
      </c>
      <c r="F1839" s="3">
        <v>107026.03602050256</v>
      </c>
      <c r="G1839" s="3">
        <v>108963</v>
      </c>
      <c r="H1839">
        <v>3</v>
      </c>
      <c r="I1839" s="3">
        <v>-1936.9639794974355</v>
      </c>
      <c r="J1839" s="3">
        <v>1936.9639794974355</v>
      </c>
      <c r="K1839" s="2">
        <v>1.7776345910973799E-2</v>
      </c>
      <c r="L1839" s="6">
        <v>-1.7776345910973799E-2</v>
      </c>
      <c r="M1839" t="s">
        <v>22</v>
      </c>
      <c r="N1839">
        <f>SUMIFS(Actuals!$F:$F,Actuals!$A:$A,$A1839,Actuals!$D:$D,$D1839,Actuals!$B:$B,EDATE($B1839,-12))</f>
        <v>103434</v>
      </c>
      <c r="O1839">
        <f>AVERAGE(SUMIFS(Actuals!$F:$F,Actuals!$A:$A,$A1839,Actuals!$D:$D,$D1839,Actuals!$B:$B,EOMONTH(DATE(2025,$C1839-1,1),0))/SUMIFS(Actuals!$F:$F,Actuals!$A:$A,$A1839,Actuals!$D:$D,$D1839,Actuals!$B:$B,EOMONTH(DATE(2024,$C1839-1,1),0)),
 SUMIFS(Actuals!$F:$F,Actuals!$A:$A,$A1839,Actuals!$D:$D,$D1839,Actuals!$B:$B,EOMONTH(DATE(2025,$C1839-2,1),0))/SUMIFS(Actuals!$F:$F,Actuals!$A:$A,$A1839,Actuals!$D:$D,$D1839,Actuals!$B:$B,EOMONTH(DATE(2024,$C1839-2,1),0)),
 SUMIFS(Actuals!$F:$F,Actuals!$A:$A,$A1839,Actuals!$D:$D,$D1839,Actuals!$B:$B,EOMONTH(DATE(2025,$C1839-3,1),0))/SUMIFS(Actuals!$F:$F,Actuals!$A:$A,$A1839,Actuals!$D:$D,$D1839,Actuals!$B:$B,EOMONTH(DATE(2024,$C1839-3,1),0))
)</f>
        <v>1.0379839370949002</v>
      </c>
      <c r="P1839" s="29">
        <f t="shared" si="168"/>
        <v>107362.8305494739</v>
      </c>
      <c r="Q1839" s="2">
        <f t="shared" si="169"/>
        <v>1.4685438639961241E-2</v>
      </c>
      <c r="R1839" s="29" t="str">
        <f t="shared" si="170"/>
        <v>1 train date (May-Aug)</v>
      </c>
      <c r="S1839" s="29">
        <f t="shared" si="171"/>
        <v>1.0018126307383399</v>
      </c>
      <c r="T1839" s="29">
        <f t="shared" si="172"/>
        <v>107220.034703196</v>
      </c>
      <c r="U1839" s="2">
        <f t="shared" si="173"/>
        <v>1.59959371236475E-2</v>
      </c>
    </row>
    <row r="1840" spans="1:21">
      <c r="A1840">
        <v>150</v>
      </c>
      <c r="B1840" s="1">
        <v>45961</v>
      </c>
      <c r="C1840">
        <v>8</v>
      </c>
      <c r="D1840">
        <v>13</v>
      </c>
      <c r="E1840" t="s">
        <v>7</v>
      </c>
      <c r="F1840" s="3">
        <v>107243.09001931908</v>
      </c>
      <c r="G1840" s="3">
        <v>108963</v>
      </c>
      <c r="H1840">
        <v>2</v>
      </c>
      <c r="I1840" s="3">
        <v>-1719.9099806809245</v>
      </c>
      <c r="J1840" s="3">
        <v>1719.9099806809245</v>
      </c>
      <c r="K1840" s="2">
        <v>1.5784348638353599E-2</v>
      </c>
      <c r="L1840" s="6">
        <v>-1.5784348638353599E-2</v>
      </c>
      <c r="M1840" t="s">
        <v>22</v>
      </c>
      <c r="N1840">
        <f>SUMIFS(Actuals!$F:$F,Actuals!$A:$A,$A1840,Actuals!$D:$D,$D1840,Actuals!$B:$B,EDATE($B1840,-12))</f>
        <v>103434</v>
      </c>
      <c r="O1840">
        <f>AVERAGE(SUMIFS(Actuals!$F:$F,Actuals!$A:$A,$A1840,Actuals!$D:$D,$D1840,Actuals!$B:$B,EOMONTH(DATE(2025,$C1840-1,1),0))/SUMIFS(Actuals!$F:$F,Actuals!$A:$A,$A1840,Actuals!$D:$D,$D1840,Actuals!$B:$B,EOMONTH(DATE(2024,$C1840-1,1),0)),
 SUMIFS(Actuals!$F:$F,Actuals!$A:$A,$A1840,Actuals!$D:$D,$D1840,Actuals!$B:$B,EOMONTH(DATE(2025,$C1840-2,1),0))/SUMIFS(Actuals!$F:$F,Actuals!$A:$A,$A1840,Actuals!$D:$D,$D1840,Actuals!$B:$B,EOMONTH(DATE(2024,$C1840-2,1),0)),
 SUMIFS(Actuals!$F:$F,Actuals!$A:$A,$A1840,Actuals!$D:$D,$D1840,Actuals!$B:$B,EOMONTH(DATE(2025,$C1840-3,1),0))/SUMIFS(Actuals!$F:$F,Actuals!$A:$A,$A1840,Actuals!$D:$D,$D1840,Actuals!$B:$B,EOMONTH(DATE(2024,$C1840-3,1),0))
)</f>
        <v>1.0321007550878003</v>
      </c>
      <c r="P1840" s="29">
        <f t="shared" si="168"/>
        <v>106754.30950175153</v>
      </c>
      <c r="Q1840" s="2">
        <f t="shared" si="169"/>
        <v>2.0270096255136792E-2</v>
      </c>
      <c r="R1840" s="29" t="str">
        <f t="shared" si="170"/>
        <v>1 train date (May-Aug)</v>
      </c>
      <c r="S1840" s="29">
        <f t="shared" si="171"/>
        <v>1.0018126307383399</v>
      </c>
      <c r="T1840" s="29">
        <f t="shared" si="172"/>
        <v>107437.48214076264</v>
      </c>
      <c r="U1840" s="2">
        <f t="shared" si="173"/>
        <v>1.4000329095540283E-2</v>
      </c>
    </row>
    <row r="1841" spans="1:21">
      <c r="A1841">
        <v>150</v>
      </c>
      <c r="B1841" s="1">
        <v>45961</v>
      </c>
      <c r="C1841">
        <v>9</v>
      </c>
      <c r="D1841">
        <v>13</v>
      </c>
      <c r="E1841" t="s">
        <v>7</v>
      </c>
      <c r="F1841" s="3">
        <v>107536.20063644202</v>
      </c>
      <c r="G1841" s="3">
        <v>108963</v>
      </c>
      <c r="H1841">
        <v>1</v>
      </c>
      <c r="I1841" s="3">
        <v>-1426.7993635579769</v>
      </c>
      <c r="J1841" s="3">
        <v>1426.7993635579769</v>
      </c>
      <c r="K1841" s="2">
        <v>1.30943472881435E-2</v>
      </c>
      <c r="L1841" s="6">
        <v>-1.30943472881435E-2</v>
      </c>
      <c r="M1841" t="s">
        <v>22</v>
      </c>
      <c r="N1841">
        <f>SUMIFS(Actuals!$F:$F,Actuals!$A:$A,$A1841,Actuals!$D:$D,$D1841,Actuals!$B:$B,EDATE($B1841,-12))</f>
        <v>103434</v>
      </c>
      <c r="O1841">
        <f>AVERAGE(SUMIFS(Actuals!$F:$F,Actuals!$A:$A,$A1841,Actuals!$D:$D,$D1841,Actuals!$B:$B,EOMONTH(DATE(2025,$C1841-1,1),0))/SUMIFS(Actuals!$F:$F,Actuals!$A:$A,$A1841,Actuals!$D:$D,$D1841,Actuals!$B:$B,EOMONTH(DATE(2024,$C1841-1,1),0)),
 SUMIFS(Actuals!$F:$F,Actuals!$A:$A,$A1841,Actuals!$D:$D,$D1841,Actuals!$B:$B,EOMONTH(DATE(2025,$C1841-2,1),0))/SUMIFS(Actuals!$F:$F,Actuals!$A:$A,$A1841,Actuals!$D:$D,$D1841,Actuals!$B:$B,EOMONTH(DATE(2024,$C1841-2,1),0)),
 SUMIFS(Actuals!$F:$F,Actuals!$A:$A,$A1841,Actuals!$D:$D,$D1841,Actuals!$B:$B,EOMONTH(DATE(2025,$C1841-3,1),0))/SUMIFS(Actuals!$F:$F,Actuals!$A:$A,$A1841,Actuals!$D:$D,$D1841,Actuals!$B:$B,EOMONTH(DATE(2024,$C1841-3,1),0))
)</f>
        <v>1.0304256800485181</v>
      </c>
      <c r="P1841" s="29">
        <f t="shared" si="168"/>
        <v>106581.04979013842</v>
      </c>
      <c r="Q1841" s="2">
        <f t="shared" si="169"/>
        <v>2.1860174645169254E-2</v>
      </c>
      <c r="R1841" s="29" t="str">
        <f t="shared" si="170"/>
        <v>2 Test data (Sep-Nov)</v>
      </c>
      <c r="S1841" s="29">
        <f t="shared" si="171"/>
        <v>1.0018126307383399</v>
      </c>
      <c r="T1841" s="29">
        <f t="shared" si="172"/>
        <v>107731.12405919992</v>
      </c>
      <c r="U1841" s="2">
        <f t="shared" si="173"/>
        <v>1.1305451766196571E-2</v>
      </c>
    </row>
    <row r="1842" spans="1:21">
      <c r="A1842">
        <v>150</v>
      </c>
      <c r="B1842" s="1">
        <v>45961</v>
      </c>
      <c r="C1842">
        <v>10</v>
      </c>
      <c r="D1842">
        <v>13</v>
      </c>
      <c r="E1842" t="s">
        <v>7</v>
      </c>
      <c r="F1842" s="3">
        <v>107807.03295240975</v>
      </c>
      <c r="G1842" s="3">
        <v>108963</v>
      </c>
      <c r="H1842">
        <v>0</v>
      </c>
      <c r="I1842" s="3">
        <v>-1155.9670475902531</v>
      </c>
      <c r="J1842" s="3">
        <v>1155.9670475902531</v>
      </c>
      <c r="K1842" s="2">
        <v>1.06088034249264E-2</v>
      </c>
      <c r="L1842" s="6">
        <v>-1.06088034249264E-2</v>
      </c>
      <c r="M1842" t="s">
        <v>22</v>
      </c>
      <c r="N1842">
        <f>SUMIFS(Actuals!$F:$F,Actuals!$A:$A,$A1842,Actuals!$D:$D,$D1842,Actuals!$B:$B,EDATE($B1842,-12))</f>
        <v>103434</v>
      </c>
      <c r="O1842">
        <f>AVERAGE(SUMIFS(Actuals!$F:$F,Actuals!$A:$A,$A1842,Actuals!$D:$D,$D1842,Actuals!$B:$B,EOMONTH(DATE(2025,$C1842-1,1),0))/SUMIFS(Actuals!$F:$F,Actuals!$A:$A,$A1842,Actuals!$D:$D,$D1842,Actuals!$B:$B,EOMONTH(DATE(2024,$C1842-1,1),0)),
 SUMIFS(Actuals!$F:$F,Actuals!$A:$A,$A1842,Actuals!$D:$D,$D1842,Actuals!$B:$B,EOMONTH(DATE(2025,$C1842-2,1),0))/SUMIFS(Actuals!$F:$F,Actuals!$A:$A,$A1842,Actuals!$D:$D,$D1842,Actuals!$B:$B,EOMONTH(DATE(2024,$C1842-2,1),0)),
 SUMIFS(Actuals!$F:$F,Actuals!$A:$A,$A1842,Actuals!$D:$D,$D1842,Actuals!$B:$B,EOMONTH(DATE(2025,$C1842-3,1),0))/SUMIFS(Actuals!$F:$F,Actuals!$A:$A,$A1842,Actuals!$D:$D,$D1842,Actuals!$B:$B,EOMONTH(DATE(2024,$C1842-3,1),0))
)</f>
        <v>1.0339497093339547</v>
      </c>
      <c r="P1842" s="29">
        <f t="shared" si="168"/>
        <v>106945.55423524827</v>
      </c>
      <c r="Q1842" s="2">
        <f t="shared" si="169"/>
        <v>1.8514961636075793E-2</v>
      </c>
      <c r="R1842" s="29" t="str">
        <f t="shared" si="170"/>
        <v>2 Test data (Sep-Nov)</v>
      </c>
      <c r="S1842" s="29">
        <f t="shared" si="171"/>
        <v>1.0018126307383399</v>
      </c>
      <c r="T1842" s="29">
        <f t="shared" si="172"/>
        <v>108002.44729414851</v>
      </c>
      <c r="U1842" s="2">
        <f t="shared" si="173"/>
        <v>8.8154025297714402E-3</v>
      </c>
    </row>
    <row r="1843" spans="1:21">
      <c r="A1843">
        <v>150</v>
      </c>
      <c r="B1843" s="1">
        <v>45991</v>
      </c>
      <c r="C1843">
        <v>5</v>
      </c>
      <c r="D1843">
        <v>13</v>
      </c>
      <c r="E1843" t="s">
        <v>7</v>
      </c>
      <c r="F1843" s="3">
        <v>106551.38518550296</v>
      </c>
      <c r="G1843" s="3">
        <v>108993</v>
      </c>
      <c r="H1843">
        <v>6</v>
      </c>
      <c r="I1843" s="3">
        <v>-2441.6148144970357</v>
      </c>
      <c r="J1843" s="3">
        <v>2441.6148144970357</v>
      </c>
      <c r="K1843" s="2">
        <v>2.2401574546044599E-2</v>
      </c>
      <c r="L1843" s="6">
        <v>-2.2401574546044599E-2</v>
      </c>
      <c r="M1843" t="s">
        <v>22</v>
      </c>
      <c r="N1843">
        <f>SUMIFS(Actuals!$F:$F,Actuals!$A:$A,$A1843,Actuals!$D:$D,$D1843,Actuals!$B:$B,EDATE($B1843,-12))</f>
        <v>103581</v>
      </c>
      <c r="O1843">
        <f>AVERAGE(SUMIFS(Actuals!$F:$F,Actuals!$A:$A,$A1843,Actuals!$D:$D,$D1843,Actuals!$B:$B,EOMONTH(DATE(2025,$C1843-1,1),0))/SUMIFS(Actuals!$F:$F,Actuals!$A:$A,$A1843,Actuals!$D:$D,$D1843,Actuals!$B:$B,EOMONTH(DATE(2024,$C1843-1,1),0)),
 SUMIFS(Actuals!$F:$F,Actuals!$A:$A,$A1843,Actuals!$D:$D,$D1843,Actuals!$B:$B,EOMONTH(DATE(2025,$C1843-2,1),0))/SUMIFS(Actuals!$F:$F,Actuals!$A:$A,$A1843,Actuals!$D:$D,$D1843,Actuals!$B:$B,EOMONTH(DATE(2024,$C1843-2,1),0)),
 SUMIFS(Actuals!$F:$F,Actuals!$A:$A,$A1843,Actuals!$D:$D,$D1843,Actuals!$B:$B,EOMONTH(DATE(2025,$C1843-3,1),0))/SUMIFS(Actuals!$F:$F,Actuals!$A:$A,$A1843,Actuals!$D:$D,$D1843,Actuals!$B:$B,EOMONTH(DATE(2024,$C1843-3,1),0))
)</f>
        <v>1.0489362945319807</v>
      </c>
      <c r="P1843" s="29">
        <f t="shared" si="168"/>
        <v>108649.87032391709</v>
      </c>
      <c r="Q1843" s="2">
        <f t="shared" si="169"/>
        <v>3.1481808564120047E-3</v>
      </c>
      <c r="R1843" s="29" t="str">
        <f t="shared" si="170"/>
        <v>1 train date (May-Aug)</v>
      </c>
      <c r="S1843" s="29">
        <f t="shared" si="171"/>
        <v>1.0018126307383399</v>
      </c>
      <c r="T1843" s="29">
        <f t="shared" si="172"/>
        <v>106744.5235015029</v>
      </c>
      <c r="U1843" s="2">
        <f t="shared" si="173"/>
        <v>2.0629549590314031E-2</v>
      </c>
    </row>
    <row r="1844" spans="1:21">
      <c r="A1844">
        <v>150</v>
      </c>
      <c r="B1844" s="1">
        <v>45991</v>
      </c>
      <c r="C1844">
        <v>6</v>
      </c>
      <c r="D1844">
        <v>13</v>
      </c>
      <c r="E1844" t="s">
        <v>7</v>
      </c>
      <c r="F1844" s="3">
        <v>107244.72218616962</v>
      </c>
      <c r="G1844" s="3">
        <v>108993</v>
      </c>
      <c r="H1844">
        <v>5</v>
      </c>
      <c r="I1844" s="3">
        <v>-1748.2778138303838</v>
      </c>
      <c r="J1844" s="3">
        <v>1748.2778138303838</v>
      </c>
      <c r="K1844" s="2">
        <v>1.6040276107918701E-2</v>
      </c>
      <c r="L1844" s="6">
        <v>-1.6040276107918701E-2</v>
      </c>
      <c r="M1844" t="s">
        <v>22</v>
      </c>
      <c r="N1844">
        <f>SUMIFS(Actuals!$F:$F,Actuals!$A:$A,$A1844,Actuals!$D:$D,$D1844,Actuals!$B:$B,EDATE($B1844,-12))</f>
        <v>103581</v>
      </c>
      <c r="O1844">
        <f>AVERAGE(SUMIFS(Actuals!$F:$F,Actuals!$A:$A,$A1844,Actuals!$D:$D,$D1844,Actuals!$B:$B,EOMONTH(DATE(2025,$C1844-1,1),0))/SUMIFS(Actuals!$F:$F,Actuals!$A:$A,$A1844,Actuals!$D:$D,$D1844,Actuals!$B:$B,EOMONTH(DATE(2024,$C1844-1,1),0)),
 SUMIFS(Actuals!$F:$F,Actuals!$A:$A,$A1844,Actuals!$D:$D,$D1844,Actuals!$B:$B,EOMONTH(DATE(2025,$C1844-2,1),0))/SUMIFS(Actuals!$F:$F,Actuals!$A:$A,$A1844,Actuals!$D:$D,$D1844,Actuals!$B:$B,EOMONTH(DATE(2024,$C1844-2,1),0)),
 SUMIFS(Actuals!$F:$F,Actuals!$A:$A,$A1844,Actuals!$D:$D,$D1844,Actuals!$B:$B,EOMONTH(DATE(2025,$C1844-3,1),0))/SUMIFS(Actuals!$F:$F,Actuals!$A:$A,$A1844,Actuals!$D:$D,$D1844,Actuals!$B:$B,EOMONTH(DATE(2024,$C1844-3,1),0))
)</f>
        <v>1.0434660686124502</v>
      </c>
      <c r="P1844" s="29">
        <f t="shared" si="168"/>
        <v>108083.25885294621</v>
      </c>
      <c r="Q1844" s="2">
        <f t="shared" si="169"/>
        <v>8.3467850876092209E-3</v>
      </c>
      <c r="R1844" s="29" t="str">
        <f t="shared" si="170"/>
        <v>1 train date (May-Aug)</v>
      </c>
      <c r="S1844" s="29">
        <f t="shared" si="171"/>
        <v>1.0018126307383399</v>
      </c>
      <c r="T1844" s="29">
        <f t="shared" si="172"/>
        <v>107439.11726612899</v>
      </c>
      <c r="U1844" s="2">
        <f t="shared" si="173"/>
        <v>1.425672046710349E-2</v>
      </c>
    </row>
    <row r="1845" spans="1:21">
      <c r="A1845">
        <v>150</v>
      </c>
      <c r="B1845" s="1">
        <v>45991</v>
      </c>
      <c r="C1845">
        <v>7</v>
      </c>
      <c r="D1845">
        <v>13</v>
      </c>
      <c r="E1845" t="s">
        <v>7</v>
      </c>
      <c r="F1845" s="3">
        <v>107133.06205652305</v>
      </c>
      <c r="G1845" s="3">
        <v>108993</v>
      </c>
      <c r="H1845">
        <v>4</v>
      </c>
      <c r="I1845" s="3">
        <v>-1859.9379434769507</v>
      </c>
      <c r="J1845" s="3">
        <v>1859.9379434769507</v>
      </c>
      <c r="K1845" s="2">
        <v>1.70647467587547E-2</v>
      </c>
      <c r="L1845" s="6">
        <v>-1.70647467587547E-2</v>
      </c>
      <c r="M1845" t="s">
        <v>22</v>
      </c>
      <c r="N1845">
        <f>SUMIFS(Actuals!$F:$F,Actuals!$A:$A,$A1845,Actuals!$D:$D,$D1845,Actuals!$B:$B,EDATE($B1845,-12))</f>
        <v>103581</v>
      </c>
      <c r="O1845">
        <f>AVERAGE(SUMIFS(Actuals!$F:$F,Actuals!$A:$A,$A1845,Actuals!$D:$D,$D1845,Actuals!$B:$B,EOMONTH(DATE(2025,$C1845-1,1),0))/SUMIFS(Actuals!$F:$F,Actuals!$A:$A,$A1845,Actuals!$D:$D,$D1845,Actuals!$B:$B,EOMONTH(DATE(2024,$C1845-1,1),0)),
 SUMIFS(Actuals!$F:$F,Actuals!$A:$A,$A1845,Actuals!$D:$D,$D1845,Actuals!$B:$B,EOMONTH(DATE(2025,$C1845-2,1),0))/SUMIFS(Actuals!$F:$F,Actuals!$A:$A,$A1845,Actuals!$D:$D,$D1845,Actuals!$B:$B,EOMONTH(DATE(2024,$C1845-2,1),0)),
 SUMIFS(Actuals!$F:$F,Actuals!$A:$A,$A1845,Actuals!$D:$D,$D1845,Actuals!$B:$B,EOMONTH(DATE(2025,$C1845-3,1),0))/SUMIFS(Actuals!$F:$F,Actuals!$A:$A,$A1845,Actuals!$D:$D,$D1845,Actuals!$B:$B,EOMONTH(DATE(2024,$C1845-3,1),0))
)</f>
        <v>1.0379839370949002</v>
      </c>
      <c r="P1845" s="29">
        <f t="shared" si="168"/>
        <v>107515.41418822686</v>
      </c>
      <c r="Q1845" s="2">
        <f t="shared" si="169"/>
        <v>1.3556703749535663E-2</v>
      </c>
      <c r="R1845" s="29" t="str">
        <f t="shared" si="170"/>
        <v>1 train date (May-Aug)</v>
      </c>
      <c r="S1845" s="29">
        <f t="shared" si="171"/>
        <v>1.0018126307383399</v>
      </c>
      <c r="T1845" s="29">
        <f t="shared" si="172"/>
        <v>107327.25473789919</v>
      </c>
      <c r="U1845" s="2">
        <f t="shared" si="173"/>
        <v>1.5283048104931623E-2</v>
      </c>
    </row>
    <row r="1846" spans="1:21">
      <c r="A1846">
        <v>150</v>
      </c>
      <c r="B1846" s="1">
        <v>45991</v>
      </c>
      <c r="C1846">
        <v>8</v>
      </c>
      <c r="D1846">
        <v>13</v>
      </c>
      <c r="E1846" t="s">
        <v>7</v>
      </c>
      <c r="F1846" s="3">
        <v>107461.56038850656</v>
      </c>
      <c r="G1846" s="3">
        <v>108993</v>
      </c>
      <c r="H1846">
        <v>3</v>
      </c>
      <c r="I1846" s="3">
        <v>-1531.4396114934352</v>
      </c>
      <c r="J1846" s="3">
        <v>1531.4396114934352</v>
      </c>
      <c r="K1846" s="2">
        <v>1.40508070380064E-2</v>
      </c>
      <c r="L1846" s="6">
        <v>-1.40508070380064E-2</v>
      </c>
      <c r="M1846" t="s">
        <v>22</v>
      </c>
      <c r="N1846">
        <f>SUMIFS(Actuals!$F:$F,Actuals!$A:$A,$A1846,Actuals!$D:$D,$D1846,Actuals!$B:$B,EDATE($B1846,-12))</f>
        <v>103581</v>
      </c>
      <c r="O1846">
        <f>AVERAGE(SUMIFS(Actuals!$F:$F,Actuals!$A:$A,$A1846,Actuals!$D:$D,$D1846,Actuals!$B:$B,EOMONTH(DATE(2025,$C1846-1,1),0))/SUMIFS(Actuals!$F:$F,Actuals!$A:$A,$A1846,Actuals!$D:$D,$D1846,Actuals!$B:$B,EOMONTH(DATE(2024,$C1846-1,1),0)),
 SUMIFS(Actuals!$F:$F,Actuals!$A:$A,$A1846,Actuals!$D:$D,$D1846,Actuals!$B:$B,EOMONTH(DATE(2025,$C1846-2,1),0))/SUMIFS(Actuals!$F:$F,Actuals!$A:$A,$A1846,Actuals!$D:$D,$D1846,Actuals!$B:$B,EOMONTH(DATE(2024,$C1846-2,1),0)),
 SUMIFS(Actuals!$F:$F,Actuals!$A:$A,$A1846,Actuals!$D:$D,$D1846,Actuals!$B:$B,EOMONTH(DATE(2025,$C1846-3,1),0))/SUMIFS(Actuals!$F:$F,Actuals!$A:$A,$A1846,Actuals!$D:$D,$D1846,Actuals!$B:$B,EOMONTH(DATE(2024,$C1846-3,1),0))
)</f>
        <v>1.0321007550878003</v>
      </c>
      <c r="P1846" s="29">
        <f t="shared" si="168"/>
        <v>106906.02831274945</v>
      </c>
      <c r="Q1846" s="2">
        <f t="shared" si="169"/>
        <v>1.9147758913421527E-2</v>
      </c>
      <c r="R1846" s="29" t="str">
        <f t="shared" si="170"/>
        <v>1 train date (May-Aug)</v>
      </c>
      <c r="S1846" s="29">
        <f t="shared" si="171"/>
        <v>1.0018126307383399</v>
      </c>
      <c r="T1846" s="29">
        <f t="shared" si="172"/>
        <v>107656.34851605675</v>
      </c>
      <c r="U1846" s="2">
        <f t="shared" si="173"/>
        <v>1.226364522440202E-2</v>
      </c>
    </row>
    <row r="1847" spans="1:21">
      <c r="A1847">
        <v>150</v>
      </c>
      <c r="B1847" s="1">
        <v>45991</v>
      </c>
      <c r="C1847">
        <v>9</v>
      </c>
      <c r="D1847">
        <v>13</v>
      </c>
      <c r="E1847" t="s">
        <v>7</v>
      </c>
      <c r="F1847" s="3">
        <v>107785.00706545392</v>
      </c>
      <c r="G1847" s="3">
        <v>108993</v>
      </c>
      <c r="H1847">
        <v>2</v>
      </c>
      <c r="I1847" s="3">
        <v>-1207.9929345460841</v>
      </c>
      <c r="J1847" s="3">
        <v>1207.9929345460841</v>
      </c>
      <c r="K1847" s="2">
        <v>1.1083215752810601E-2</v>
      </c>
      <c r="L1847" s="6">
        <v>-1.1083215752810601E-2</v>
      </c>
      <c r="M1847" t="s">
        <v>22</v>
      </c>
      <c r="N1847">
        <f>SUMIFS(Actuals!$F:$F,Actuals!$A:$A,$A1847,Actuals!$D:$D,$D1847,Actuals!$B:$B,EDATE($B1847,-12))</f>
        <v>103581</v>
      </c>
      <c r="O1847">
        <f>AVERAGE(SUMIFS(Actuals!$F:$F,Actuals!$A:$A,$A1847,Actuals!$D:$D,$D1847,Actuals!$B:$B,EOMONTH(DATE(2025,$C1847-1,1),0))/SUMIFS(Actuals!$F:$F,Actuals!$A:$A,$A1847,Actuals!$D:$D,$D1847,Actuals!$B:$B,EOMONTH(DATE(2024,$C1847-1,1),0)),
 SUMIFS(Actuals!$F:$F,Actuals!$A:$A,$A1847,Actuals!$D:$D,$D1847,Actuals!$B:$B,EOMONTH(DATE(2025,$C1847-2,1),0))/SUMIFS(Actuals!$F:$F,Actuals!$A:$A,$A1847,Actuals!$D:$D,$D1847,Actuals!$B:$B,EOMONTH(DATE(2024,$C1847-2,1),0)),
 SUMIFS(Actuals!$F:$F,Actuals!$A:$A,$A1847,Actuals!$D:$D,$D1847,Actuals!$B:$B,EOMONTH(DATE(2025,$C1847-3,1),0))/SUMIFS(Actuals!$F:$F,Actuals!$A:$A,$A1847,Actuals!$D:$D,$D1847,Actuals!$B:$B,EOMONTH(DATE(2024,$C1847-3,1),0))
)</f>
        <v>1.0304256800485181</v>
      </c>
      <c r="P1847" s="29">
        <f t="shared" si="168"/>
        <v>106732.52236510556</v>
      </c>
      <c r="Q1847" s="2">
        <f t="shared" si="169"/>
        <v>2.073965883033262E-2</v>
      </c>
      <c r="R1847" s="29" t="str">
        <f t="shared" si="170"/>
        <v>2 Test data (Sep-Nov)</v>
      </c>
      <c r="S1847" s="29">
        <f t="shared" si="171"/>
        <v>1.0018126307383399</v>
      </c>
      <c r="T1847" s="29">
        <f t="shared" si="172"/>
        <v>107980.38148239294</v>
      </c>
      <c r="U1847" s="2">
        <f t="shared" si="173"/>
        <v>9.2906747920238689E-3</v>
      </c>
    </row>
    <row r="1848" spans="1:21">
      <c r="A1848">
        <v>150</v>
      </c>
      <c r="B1848" s="1">
        <v>45991</v>
      </c>
      <c r="C1848">
        <v>10</v>
      </c>
      <c r="D1848">
        <v>13</v>
      </c>
      <c r="E1848" t="s">
        <v>7</v>
      </c>
      <c r="F1848" s="3">
        <v>107868</v>
      </c>
      <c r="G1848" s="3">
        <v>108993</v>
      </c>
      <c r="H1848">
        <v>1</v>
      </c>
      <c r="I1848" s="3">
        <v>-1125</v>
      </c>
      <c r="J1848" s="3">
        <v>1125</v>
      </c>
      <c r="K1848" s="2">
        <v>1.0321763782995199E-2</v>
      </c>
      <c r="L1848" s="6">
        <v>-1.0321763782995199E-2</v>
      </c>
      <c r="M1848" t="s">
        <v>22</v>
      </c>
      <c r="N1848">
        <f>SUMIFS(Actuals!$F:$F,Actuals!$A:$A,$A1848,Actuals!$D:$D,$D1848,Actuals!$B:$B,EDATE($B1848,-12))</f>
        <v>103581</v>
      </c>
      <c r="O1848">
        <f>AVERAGE(SUMIFS(Actuals!$F:$F,Actuals!$A:$A,$A1848,Actuals!$D:$D,$D1848,Actuals!$B:$B,EOMONTH(DATE(2025,$C1848-1,1),0))/SUMIFS(Actuals!$F:$F,Actuals!$A:$A,$A1848,Actuals!$D:$D,$D1848,Actuals!$B:$B,EOMONTH(DATE(2024,$C1848-1,1),0)),
 SUMIFS(Actuals!$F:$F,Actuals!$A:$A,$A1848,Actuals!$D:$D,$D1848,Actuals!$B:$B,EOMONTH(DATE(2025,$C1848-2,1),0))/SUMIFS(Actuals!$F:$F,Actuals!$A:$A,$A1848,Actuals!$D:$D,$D1848,Actuals!$B:$B,EOMONTH(DATE(2024,$C1848-2,1),0)),
 SUMIFS(Actuals!$F:$F,Actuals!$A:$A,$A1848,Actuals!$D:$D,$D1848,Actuals!$B:$B,EOMONTH(DATE(2025,$C1848-3,1),0))/SUMIFS(Actuals!$F:$F,Actuals!$A:$A,$A1848,Actuals!$D:$D,$D1848,Actuals!$B:$B,EOMONTH(DATE(2024,$C1848-3,1),0))
)</f>
        <v>1.0339497093339547</v>
      </c>
      <c r="P1848" s="29">
        <f t="shared" si="168"/>
        <v>107097.54484252036</v>
      </c>
      <c r="Q1848" s="2">
        <f t="shared" si="169"/>
        <v>1.7390613686013186E-2</v>
      </c>
      <c r="R1848" s="29" t="str">
        <f t="shared" si="170"/>
        <v>2 Test data (Sep-Nov)</v>
      </c>
      <c r="S1848" s="29">
        <f t="shared" si="171"/>
        <v>1.0018126307383399</v>
      </c>
      <c r="T1848" s="29">
        <f t="shared" si="172"/>
        <v>108063.52485248326</v>
      </c>
      <c r="U1848" s="2">
        <f t="shared" si="173"/>
        <v>8.5278425909622001E-3</v>
      </c>
    </row>
    <row r="1849" spans="1:21">
      <c r="A1849">
        <v>150</v>
      </c>
      <c r="B1849" s="1">
        <v>45991</v>
      </c>
      <c r="C1849">
        <v>11</v>
      </c>
      <c r="D1849">
        <v>13</v>
      </c>
      <c r="E1849" t="s">
        <v>7</v>
      </c>
      <c r="F1849" s="3">
        <v>108897.287079549</v>
      </c>
      <c r="G1849" s="3">
        <v>108993</v>
      </c>
      <c r="H1849">
        <v>0</v>
      </c>
      <c r="I1849" s="3">
        <v>-95.712920450998354</v>
      </c>
      <c r="J1849" s="3">
        <v>95.712920450998354</v>
      </c>
      <c r="K1849" s="2">
        <v>8.7815658300072804E-4</v>
      </c>
      <c r="L1849" s="6">
        <v>-8.7815658300072804E-4</v>
      </c>
      <c r="M1849" t="s">
        <v>22</v>
      </c>
      <c r="N1849">
        <f>SUMIFS(Actuals!$F:$F,Actuals!$A:$A,$A1849,Actuals!$D:$D,$D1849,Actuals!$B:$B,EDATE($B1849,-12))</f>
        <v>103581</v>
      </c>
      <c r="O1849">
        <f>AVERAGE(SUMIFS(Actuals!$F:$F,Actuals!$A:$A,$A1849,Actuals!$D:$D,$D1849,Actuals!$B:$B,EOMONTH(DATE(2025,$C1849-1,1),0))/SUMIFS(Actuals!$F:$F,Actuals!$A:$A,$A1849,Actuals!$D:$D,$D1849,Actuals!$B:$B,EOMONTH(DATE(2024,$C1849-1,1),0)),
 SUMIFS(Actuals!$F:$F,Actuals!$A:$A,$A1849,Actuals!$D:$D,$D1849,Actuals!$B:$B,EOMONTH(DATE(2025,$C1849-2,1),0))/SUMIFS(Actuals!$F:$F,Actuals!$A:$A,$A1849,Actuals!$D:$D,$D1849,Actuals!$B:$B,EOMONTH(DATE(2024,$C1849-2,1),0)),
 SUMIFS(Actuals!$F:$F,Actuals!$A:$A,$A1849,Actuals!$D:$D,$D1849,Actuals!$B:$B,EOMONTH(DATE(2025,$C1849-3,1),0))/SUMIFS(Actuals!$F:$F,Actuals!$A:$A,$A1849,Actuals!$D:$D,$D1849,Actuals!$B:$B,EOMONTH(DATE(2024,$C1849-3,1),0))
)</f>
        <v>1.0425971578759936</v>
      </c>
      <c r="P1849" s="29">
        <f t="shared" si="168"/>
        <v>107993.2562099533</v>
      </c>
      <c r="Q1849" s="2">
        <f t="shared" si="169"/>
        <v>9.172550439447532E-3</v>
      </c>
      <c r="R1849" s="29" t="str">
        <f t="shared" si="170"/>
        <v>2 Test data (Sep-Nov)</v>
      </c>
      <c r="S1849" s="29">
        <f t="shared" si="171"/>
        <v>1.0018126307383399</v>
      </c>
      <c r="T1849" s="29">
        <f t="shared" si="172"/>
        <v>109094.67764943122</v>
      </c>
      <c r="U1849" s="2">
        <f t="shared" si="173"/>
        <v>9.3288238172379559E-4</v>
      </c>
    </row>
    <row r="1850" spans="1:21">
      <c r="A1850">
        <v>2370</v>
      </c>
      <c r="B1850" s="1">
        <v>45808</v>
      </c>
      <c r="C1850">
        <v>5</v>
      </c>
      <c r="D1850">
        <v>13</v>
      </c>
      <c r="E1850" t="s">
        <v>7</v>
      </c>
      <c r="F1850" s="3">
        <v>1324.9357124234623</v>
      </c>
      <c r="G1850" s="3">
        <v>1530</v>
      </c>
      <c r="H1850">
        <v>0</v>
      </c>
      <c r="I1850" s="3">
        <v>-205.06428757653771</v>
      </c>
      <c r="J1850" s="3">
        <v>205.06428757653771</v>
      </c>
      <c r="K1850" s="2">
        <v>0.13402894612845601</v>
      </c>
      <c r="L1850" s="6">
        <v>-0.13402894612845601</v>
      </c>
      <c r="M1850" t="s">
        <v>26</v>
      </c>
      <c r="N1850">
        <f>SUMIFS(Actuals!$F:$F,Actuals!$A:$A,$A1850,Actuals!$D:$D,$D1850,Actuals!$B:$B,EDATE($B1850,-12))</f>
        <v>1108.5</v>
      </c>
      <c r="O1850">
        <f>AVERAGE(SUMIFS(Actuals!$F:$F,Actuals!$A:$A,$A1850,Actuals!$D:$D,$D1850,Actuals!$B:$B,EOMONTH(DATE(2025,$C1850-1,1),0))/SUMIFS(Actuals!$F:$F,Actuals!$A:$A,$A1850,Actuals!$D:$D,$D1850,Actuals!$B:$B,EOMONTH(DATE(2024,$C1850-1,1),0)),
 SUMIFS(Actuals!$F:$F,Actuals!$A:$A,$A1850,Actuals!$D:$D,$D1850,Actuals!$B:$B,EOMONTH(DATE(2025,$C1850-2,1),0))/SUMIFS(Actuals!$F:$F,Actuals!$A:$A,$A1850,Actuals!$D:$D,$D1850,Actuals!$B:$B,EOMONTH(DATE(2024,$C1850-2,1),0)),
 SUMIFS(Actuals!$F:$F,Actuals!$A:$A,$A1850,Actuals!$D:$D,$D1850,Actuals!$B:$B,EOMONTH(DATE(2025,$C1850-3,1),0))/SUMIFS(Actuals!$F:$F,Actuals!$A:$A,$A1850,Actuals!$D:$D,$D1850,Actuals!$B:$B,EOMONTH(DATE(2024,$C1850-3,1),0))
)</f>
        <v>1.3966307277628032</v>
      </c>
      <c r="P1850" s="29">
        <f t="shared" si="168"/>
        <v>1548.1651617250673</v>
      </c>
      <c r="Q1850" s="2">
        <f t="shared" si="169"/>
        <v>1.1872654722266186E-2</v>
      </c>
      <c r="R1850" s="29" t="str">
        <f t="shared" si="170"/>
        <v>1 train date (May-Aug)</v>
      </c>
      <c r="S1850" s="29">
        <f t="shared" si="171"/>
        <v>1.1836764017367896</v>
      </c>
      <c r="T1850" s="29">
        <f t="shared" si="172"/>
        <v>1568.2951366139737</v>
      </c>
      <c r="U1850" s="2">
        <f t="shared" si="173"/>
        <v>2.5029501054884759E-2</v>
      </c>
    </row>
    <row r="1851" spans="1:21">
      <c r="A1851">
        <v>2370</v>
      </c>
      <c r="B1851" s="1">
        <v>45838</v>
      </c>
      <c r="C1851">
        <v>5</v>
      </c>
      <c r="D1851">
        <v>13</v>
      </c>
      <c r="E1851" t="s">
        <v>7</v>
      </c>
      <c r="F1851" s="3">
        <v>1311.8906279742996</v>
      </c>
      <c r="G1851" s="3">
        <v>1692</v>
      </c>
      <c r="H1851">
        <v>1</v>
      </c>
      <c r="I1851" s="3">
        <v>-380.1093720257004</v>
      </c>
      <c r="J1851" s="3">
        <v>380.1093720257004</v>
      </c>
      <c r="K1851" s="2">
        <v>0.224650929093204</v>
      </c>
      <c r="L1851" s="6">
        <v>-0.224650929093204</v>
      </c>
      <c r="M1851" t="s">
        <v>26</v>
      </c>
      <c r="N1851">
        <f>SUMIFS(Actuals!$F:$F,Actuals!$A:$A,$A1851,Actuals!$D:$D,$D1851,Actuals!$B:$B,EDATE($B1851,-12))</f>
        <v>1239</v>
      </c>
      <c r="O1851">
        <f>AVERAGE(SUMIFS(Actuals!$F:$F,Actuals!$A:$A,$A1851,Actuals!$D:$D,$D1851,Actuals!$B:$B,EOMONTH(DATE(2025,$C1851-1,1),0))/SUMIFS(Actuals!$F:$F,Actuals!$A:$A,$A1851,Actuals!$D:$D,$D1851,Actuals!$B:$B,EOMONTH(DATE(2024,$C1851-1,1),0)),
 SUMIFS(Actuals!$F:$F,Actuals!$A:$A,$A1851,Actuals!$D:$D,$D1851,Actuals!$B:$B,EOMONTH(DATE(2025,$C1851-2,1),0))/SUMIFS(Actuals!$F:$F,Actuals!$A:$A,$A1851,Actuals!$D:$D,$D1851,Actuals!$B:$B,EOMONTH(DATE(2024,$C1851-2,1),0)),
 SUMIFS(Actuals!$F:$F,Actuals!$A:$A,$A1851,Actuals!$D:$D,$D1851,Actuals!$B:$B,EOMONTH(DATE(2025,$C1851-3,1),0))/SUMIFS(Actuals!$F:$F,Actuals!$A:$A,$A1851,Actuals!$D:$D,$D1851,Actuals!$B:$B,EOMONTH(DATE(2024,$C1851-3,1),0))
)</f>
        <v>1.3966307277628032</v>
      </c>
      <c r="P1851" s="29">
        <f t="shared" si="168"/>
        <v>1730.4254716981131</v>
      </c>
      <c r="Q1851" s="2">
        <f t="shared" si="169"/>
        <v>2.2710089656095236E-2</v>
      </c>
      <c r="R1851" s="29" t="str">
        <f t="shared" si="170"/>
        <v>1 train date (May-Aug)</v>
      </c>
      <c r="S1851" s="29">
        <f t="shared" si="171"/>
        <v>1.1836764017367896</v>
      </c>
      <c r="T1851" s="29">
        <f t="shared" si="172"/>
        <v>1552.8539779928362</v>
      </c>
      <c r="U1851" s="2">
        <f t="shared" si="173"/>
        <v>8.2237601659080242E-2</v>
      </c>
    </row>
    <row r="1852" spans="1:21">
      <c r="A1852">
        <v>2370</v>
      </c>
      <c r="B1852" s="1">
        <v>45838</v>
      </c>
      <c r="C1852">
        <v>6</v>
      </c>
      <c r="D1852">
        <v>13</v>
      </c>
      <c r="E1852" t="s">
        <v>7</v>
      </c>
      <c r="F1852" s="3">
        <v>1311.8906279742996</v>
      </c>
      <c r="G1852" s="3">
        <v>1692</v>
      </c>
      <c r="H1852">
        <v>0</v>
      </c>
      <c r="I1852" s="3">
        <v>-380.1093720257004</v>
      </c>
      <c r="J1852" s="3">
        <v>380.1093720257004</v>
      </c>
      <c r="K1852" s="2">
        <v>0.224650929093204</v>
      </c>
      <c r="L1852" s="6">
        <v>-0.224650929093204</v>
      </c>
      <c r="M1852" t="s">
        <v>26</v>
      </c>
      <c r="N1852">
        <f>SUMIFS(Actuals!$F:$F,Actuals!$A:$A,$A1852,Actuals!$D:$D,$D1852,Actuals!$B:$B,EDATE($B1852,-12))</f>
        <v>1239</v>
      </c>
      <c r="O1852">
        <f>AVERAGE(SUMIFS(Actuals!$F:$F,Actuals!$A:$A,$A1852,Actuals!$D:$D,$D1852,Actuals!$B:$B,EOMONTH(DATE(2025,$C1852-1,1),0))/SUMIFS(Actuals!$F:$F,Actuals!$A:$A,$A1852,Actuals!$D:$D,$D1852,Actuals!$B:$B,EOMONTH(DATE(2024,$C1852-1,1),0)),
 SUMIFS(Actuals!$F:$F,Actuals!$A:$A,$A1852,Actuals!$D:$D,$D1852,Actuals!$B:$B,EOMONTH(DATE(2025,$C1852-2,1),0))/SUMIFS(Actuals!$F:$F,Actuals!$A:$A,$A1852,Actuals!$D:$D,$D1852,Actuals!$B:$B,EOMONTH(DATE(2024,$C1852-2,1),0)),
 SUMIFS(Actuals!$F:$F,Actuals!$A:$A,$A1852,Actuals!$D:$D,$D1852,Actuals!$B:$B,EOMONTH(DATE(2025,$C1852-3,1),0))/SUMIFS(Actuals!$F:$F,Actuals!$A:$A,$A1852,Actuals!$D:$D,$D1852,Actuals!$B:$B,EOMONTH(DATE(2024,$C1852-3,1),0))
)</f>
        <v>1.4604855034668398</v>
      </c>
      <c r="P1852" s="29">
        <f t="shared" si="168"/>
        <v>1809.5415387954145</v>
      </c>
      <c r="Q1852" s="2">
        <f t="shared" si="169"/>
        <v>6.9468994559937616E-2</v>
      </c>
      <c r="R1852" s="29" t="str">
        <f t="shared" si="170"/>
        <v>1 train date (May-Aug)</v>
      </c>
      <c r="S1852" s="29">
        <f t="shared" si="171"/>
        <v>1.1836764017367896</v>
      </c>
      <c r="T1852" s="29">
        <f t="shared" si="172"/>
        <v>1552.8539779928362</v>
      </c>
      <c r="U1852" s="2">
        <f t="shared" si="173"/>
        <v>8.2237601659080242E-2</v>
      </c>
    </row>
    <row r="1853" spans="1:21">
      <c r="A1853">
        <v>2370</v>
      </c>
      <c r="B1853" s="1">
        <v>45869</v>
      </c>
      <c r="C1853">
        <v>5</v>
      </c>
      <c r="D1853">
        <v>13</v>
      </c>
      <c r="E1853" t="s">
        <v>7</v>
      </c>
      <c r="F1853" s="3">
        <v>1177.5204153106847</v>
      </c>
      <c r="G1853" s="3">
        <v>1450.5</v>
      </c>
      <c r="H1853">
        <v>2</v>
      </c>
      <c r="I1853" s="3">
        <v>-272.97958468931529</v>
      </c>
      <c r="J1853" s="3">
        <v>272.97958468931529</v>
      </c>
      <c r="K1853" s="2">
        <v>0.188196887066057</v>
      </c>
      <c r="L1853" s="6">
        <v>-0.188196887066057</v>
      </c>
      <c r="M1853" t="s">
        <v>26</v>
      </c>
      <c r="N1853">
        <f>SUMIFS(Actuals!$F:$F,Actuals!$A:$A,$A1853,Actuals!$D:$D,$D1853,Actuals!$B:$B,EDATE($B1853,-12))</f>
        <v>1393.5</v>
      </c>
      <c r="O1853">
        <f>AVERAGE(SUMIFS(Actuals!$F:$F,Actuals!$A:$A,$A1853,Actuals!$D:$D,$D1853,Actuals!$B:$B,EOMONTH(DATE(2025,$C1853-1,1),0))/SUMIFS(Actuals!$F:$F,Actuals!$A:$A,$A1853,Actuals!$D:$D,$D1853,Actuals!$B:$B,EOMONTH(DATE(2024,$C1853-1,1),0)),
 SUMIFS(Actuals!$F:$F,Actuals!$A:$A,$A1853,Actuals!$D:$D,$D1853,Actuals!$B:$B,EOMONTH(DATE(2025,$C1853-2,1),0))/SUMIFS(Actuals!$F:$F,Actuals!$A:$A,$A1853,Actuals!$D:$D,$D1853,Actuals!$B:$B,EOMONTH(DATE(2024,$C1853-2,1),0)),
 SUMIFS(Actuals!$F:$F,Actuals!$A:$A,$A1853,Actuals!$D:$D,$D1853,Actuals!$B:$B,EOMONTH(DATE(2025,$C1853-3,1),0))/SUMIFS(Actuals!$F:$F,Actuals!$A:$A,$A1853,Actuals!$D:$D,$D1853,Actuals!$B:$B,EOMONTH(DATE(2024,$C1853-3,1),0))
)</f>
        <v>1.3966307277628032</v>
      </c>
      <c r="P1853" s="29">
        <f t="shared" si="168"/>
        <v>1946.2049191374663</v>
      </c>
      <c r="Q1853" s="2">
        <f t="shared" si="169"/>
        <v>0.34174761746809118</v>
      </c>
      <c r="R1853" s="29" t="str">
        <f t="shared" si="170"/>
        <v>1 train date (May-Aug)</v>
      </c>
      <c r="S1853" s="29">
        <f t="shared" si="171"/>
        <v>1.1836764017367896</v>
      </c>
      <c r="T1853" s="29">
        <f t="shared" si="172"/>
        <v>1393.8031281665612</v>
      </c>
      <c r="U1853" s="2">
        <f t="shared" si="173"/>
        <v>3.9087812363625483E-2</v>
      </c>
    </row>
    <row r="1854" spans="1:21">
      <c r="A1854">
        <v>2370</v>
      </c>
      <c r="B1854" s="1">
        <v>45869</v>
      </c>
      <c r="C1854">
        <v>6</v>
      </c>
      <c r="D1854">
        <v>13</v>
      </c>
      <c r="E1854" t="s">
        <v>7</v>
      </c>
      <c r="F1854" s="3">
        <v>1177.5204153106847</v>
      </c>
      <c r="G1854" s="3">
        <v>1450.5</v>
      </c>
      <c r="H1854">
        <v>1</v>
      </c>
      <c r="I1854" s="3">
        <v>-272.97958468931529</v>
      </c>
      <c r="J1854" s="3">
        <v>272.97958468931529</v>
      </c>
      <c r="K1854" s="2">
        <v>0.188196887066057</v>
      </c>
      <c r="L1854" s="6">
        <v>-0.188196887066057</v>
      </c>
      <c r="M1854" t="s">
        <v>26</v>
      </c>
      <c r="N1854">
        <f>SUMIFS(Actuals!$F:$F,Actuals!$A:$A,$A1854,Actuals!$D:$D,$D1854,Actuals!$B:$B,EDATE($B1854,-12))</f>
        <v>1393.5</v>
      </c>
      <c r="O1854">
        <f>AVERAGE(SUMIFS(Actuals!$F:$F,Actuals!$A:$A,$A1854,Actuals!$D:$D,$D1854,Actuals!$B:$B,EOMONTH(DATE(2025,$C1854-1,1),0))/SUMIFS(Actuals!$F:$F,Actuals!$A:$A,$A1854,Actuals!$D:$D,$D1854,Actuals!$B:$B,EOMONTH(DATE(2024,$C1854-1,1),0)),
 SUMIFS(Actuals!$F:$F,Actuals!$A:$A,$A1854,Actuals!$D:$D,$D1854,Actuals!$B:$B,EOMONTH(DATE(2025,$C1854-2,1),0))/SUMIFS(Actuals!$F:$F,Actuals!$A:$A,$A1854,Actuals!$D:$D,$D1854,Actuals!$B:$B,EOMONTH(DATE(2024,$C1854-2,1),0)),
 SUMIFS(Actuals!$F:$F,Actuals!$A:$A,$A1854,Actuals!$D:$D,$D1854,Actuals!$B:$B,EOMONTH(DATE(2025,$C1854-3,1),0))/SUMIFS(Actuals!$F:$F,Actuals!$A:$A,$A1854,Actuals!$D:$D,$D1854,Actuals!$B:$B,EOMONTH(DATE(2024,$C1854-3,1),0))
)</f>
        <v>1.4604855034668398</v>
      </c>
      <c r="P1854" s="29">
        <f t="shared" si="168"/>
        <v>2035.1865490810412</v>
      </c>
      <c r="Q1854" s="2">
        <f t="shared" si="169"/>
        <v>0.40309310519203118</v>
      </c>
      <c r="R1854" s="29" t="str">
        <f t="shared" si="170"/>
        <v>1 train date (May-Aug)</v>
      </c>
      <c r="S1854" s="29">
        <f t="shared" si="171"/>
        <v>1.1836764017367896</v>
      </c>
      <c r="T1854" s="29">
        <f t="shared" si="172"/>
        <v>1393.8031281665612</v>
      </c>
      <c r="U1854" s="2">
        <f t="shared" si="173"/>
        <v>3.9087812363625483E-2</v>
      </c>
    </row>
    <row r="1855" spans="1:21">
      <c r="A1855">
        <v>2370</v>
      </c>
      <c r="B1855" s="1">
        <v>45869</v>
      </c>
      <c r="C1855">
        <v>7</v>
      </c>
      <c r="D1855">
        <v>13</v>
      </c>
      <c r="E1855" t="s">
        <v>7</v>
      </c>
      <c r="F1855" s="3">
        <v>1425</v>
      </c>
      <c r="G1855" s="3">
        <v>1450.5</v>
      </c>
      <c r="H1855">
        <v>0</v>
      </c>
      <c r="I1855" s="3">
        <v>-25.5</v>
      </c>
      <c r="J1855" s="3">
        <v>25.5</v>
      </c>
      <c r="K1855" s="2">
        <v>1.7580144777662898E-2</v>
      </c>
      <c r="L1855" s="6">
        <v>-1.7580144777662898E-2</v>
      </c>
      <c r="M1855" t="s">
        <v>26</v>
      </c>
      <c r="N1855">
        <f>SUMIFS(Actuals!$F:$F,Actuals!$A:$A,$A1855,Actuals!$D:$D,$D1855,Actuals!$B:$B,EDATE($B1855,-12))</f>
        <v>1393.5</v>
      </c>
      <c r="O1855">
        <f>AVERAGE(SUMIFS(Actuals!$F:$F,Actuals!$A:$A,$A1855,Actuals!$D:$D,$D1855,Actuals!$B:$B,EOMONTH(DATE(2025,$C1855-1,1),0))/SUMIFS(Actuals!$F:$F,Actuals!$A:$A,$A1855,Actuals!$D:$D,$D1855,Actuals!$B:$B,EOMONTH(DATE(2024,$C1855-1,1),0)),
 SUMIFS(Actuals!$F:$F,Actuals!$A:$A,$A1855,Actuals!$D:$D,$D1855,Actuals!$B:$B,EOMONTH(DATE(2025,$C1855-2,1),0))/SUMIFS(Actuals!$F:$F,Actuals!$A:$A,$A1855,Actuals!$D:$D,$D1855,Actuals!$B:$B,EOMONTH(DATE(2024,$C1855-2,1),0)),
 SUMIFS(Actuals!$F:$F,Actuals!$A:$A,$A1855,Actuals!$D:$D,$D1855,Actuals!$B:$B,EOMONTH(DATE(2025,$C1855-3,1),0))/SUMIFS(Actuals!$F:$F,Actuals!$A:$A,$A1855,Actuals!$D:$D,$D1855,Actuals!$B:$B,EOMONTH(DATE(2024,$C1855-3,1),0))
)</f>
        <v>1.3914774781268671</v>
      </c>
      <c r="P1855" s="29">
        <f t="shared" si="168"/>
        <v>1939.0238657697892</v>
      </c>
      <c r="Q1855" s="2">
        <f t="shared" si="169"/>
        <v>0.33679687402260544</v>
      </c>
      <c r="R1855" s="29" t="str">
        <f t="shared" si="170"/>
        <v>1 train date (May-Aug)</v>
      </c>
      <c r="S1855" s="29">
        <f t="shared" si="171"/>
        <v>1.1836764017367896</v>
      </c>
      <c r="T1855" s="29">
        <f t="shared" si="172"/>
        <v>1686.7388724749251</v>
      </c>
      <c r="U1855" s="2">
        <f t="shared" si="173"/>
        <v>0.16286719922435372</v>
      </c>
    </row>
    <row r="1856" spans="1:21">
      <c r="A1856">
        <v>2370</v>
      </c>
      <c r="B1856" s="1">
        <v>45900</v>
      </c>
      <c r="C1856">
        <v>5</v>
      </c>
      <c r="D1856">
        <v>13</v>
      </c>
      <c r="E1856" t="s">
        <v>7</v>
      </c>
      <c r="F1856" s="3">
        <v>1291.8816600956388</v>
      </c>
      <c r="G1856" s="3">
        <v>1861.5</v>
      </c>
      <c r="H1856">
        <v>3</v>
      </c>
      <c r="I1856" s="3">
        <v>-569.61833990436116</v>
      </c>
      <c r="J1856" s="3">
        <v>569.61833990436116</v>
      </c>
      <c r="K1856" s="2">
        <v>0.30599964539584301</v>
      </c>
      <c r="L1856" s="6">
        <v>-0.30599964539584301</v>
      </c>
      <c r="M1856" t="s">
        <v>26</v>
      </c>
      <c r="N1856">
        <f>SUMIFS(Actuals!$F:$F,Actuals!$A:$A,$A1856,Actuals!$D:$D,$D1856,Actuals!$B:$B,EDATE($B1856,-12))</f>
        <v>1207.5</v>
      </c>
      <c r="O1856">
        <f>AVERAGE(SUMIFS(Actuals!$F:$F,Actuals!$A:$A,$A1856,Actuals!$D:$D,$D1856,Actuals!$B:$B,EOMONTH(DATE(2025,$C1856-1,1),0))/SUMIFS(Actuals!$F:$F,Actuals!$A:$A,$A1856,Actuals!$D:$D,$D1856,Actuals!$B:$B,EOMONTH(DATE(2024,$C1856-1,1),0)),
 SUMIFS(Actuals!$F:$F,Actuals!$A:$A,$A1856,Actuals!$D:$D,$D1856,Actuals!$B:$B,EOMONTH(DATE(2025,$C1856-2,1),0))/SUMIFS(Actuals!$F:$F,Actuals!$A:$A,$A1856,Actuals!$D:$D,$D1856,Actuals!$B:$B,EOMONTH(DATE(2024,$C1856-2,1),0)),
 SUMIFS(Actuals!$F:$F,Actuals!$A:$A,$A1856,Actuals!$D:$D,$D1856,Actuals!$B:$B,EOMONTH(DATE(2025,$C1856-3,1),0))/SUMIFS(Actuals!$F:$F,Actuals!$A:$A,$A1856,Actuals!$D:$D,$D1856,Actuals!$B:$B,EOMONTH(DATE(2024,$C1856-3,1),0))
)</f>
        <v>1.3966307277628032</v>
      </c>
      <c r="P1856" s="29">
        <f t="shared" si="168"/>
        <v>1686.4316037735848</v>
      </c>
      <c r="Q1856" s="2">
        <f t="shared" si="169"/>
        <v>9.404694935611882E-2</v>
      </c>
      <c r="R1856" s="29" t="str">
        <f t="shared" si="170"/>
        <v>1 train date (May-Aug)</v>
      </c>
      <c r="S1856" s="29">
        <f t="shared" si="171"/>
        <v>1.1836764017367896</v>
      </c>
      <c r="T1856" s="29">
        <f t="shared" si="172"/>
        <v>1529.169834891756</v>
      </c>
      <c r="U1856" s="2">
        <f t="shared" si="173"/>
        <v>0.17852815745809511</v>
      </c>
    </row>
    <row r="1857" spans="1:21">
      <c r="A1857">
        <v>2370</v>
      </c>
      <c r="B1857" s="1">
        <v>45900</v>
      </c>
      <c r="C1857">
        <v>6</v>
      </c>
      <c r="D1857">
        <v>13</v>
      </c>
      <c r="E1857" t="s">
        <v>7</v>
      </c>
      <c r="F1857" s="3">
        <v>1291.8816600956388</v>
      </c>
      <c r="G1857" s="3">
        <v>1861.5</v>
      </c>
      <c r="H1857">
        <v>2</v>
      </c>
      <c r="I1857" s="3">
        <v>-569.61833990436116</v>
      </c>
      <c r="J1857" s="3">
        <v>569.61833990436116</v>
      </c>
      <c r="K1857" s="2">
        <v>0.30599964539584301</v>
      </c>
      <c r="L1857" s="6">
        <v>-0.30599964539584301</v>
      </c>
      <c r="M1857" t="s">
        <v>26</v>
      </c>
      <c r="N1857">
        <f>SUMIFS(Actuals!$F:$F,Actuals!$A:$A,$A1857,Actuals!$D:$D,$D1857,Actuals!$B:$B,EDATE($B1857,-12))</f>
        <v>1207.5</v>
      </c>
      <c r="O1857">
        <f>AVERAGE(SUMIFS(Actuals!$F:$F,Actuals!$A:$A,$A1857,Actuals!$D:$D,$D1857,Actuals!$B:$B,EOMONTH(DATE(2025,$C1857-1,1),0))/SUMIFS(Actuals!$F:$F,Actuals!$A:$A,$A1857,Actuals!$D:$D,$D1857,Actuals!$B:$B,EOMONTH(DATE(2024,$C1857-1,1),0)),
 SUMIFS(Actuals!$F:$F,Actuals!$A:$A,$A1857,Actuals!$D:$D,$D1857,Actuals!$B:$B,EOMONTH(DATE(2025,$C1857-2,1),0))/SUMIFS(Actuals!$F:$F,Actuals!$A:$A,$A1857,Actuals!$D:$D,$D1857,Actuals!$B:$B,EOMONTH(DATE(2024,$C1857-2,1),0)),
 SUMIFS(Actuals!$F:$F,Actuals!$A:$A,$A1857,Actuals!$D:$D,$D1857,Actuals!$B:$B,EOMONTH(DATE(2025,$C1857-3,1),0))/SUMIFS(Actuals!$F:$F,Actuals!$A:$A,$A1857,Actuals!$D:$D,$D1857,Actuals!$B:$B,EOMONTH(DATE(2024,$C1857-3,1),0))
)</f>
        <v>1.4604855034668398</v>
      </c>
      <c r="P1857" s="29">
        <f t="shared" si="168"/>
        <v>1763.5362454362091</v>
      </c>
      <c r="Q1857" s="2">
        <f t="shared" si="169"/>
        <v>5.2626244729406864E-2</v>
      </c>
      <c r="R1857" s="29" t="str">
        <f t="shared" si="170"/>
        <v>1 train date (May-Aug)</v>
      </c>
      <c r="S1857" s="29">
        <f t="shared" si="171"/>
        <v>1.1836764017367896</v>
      </c>
      <c r="T1857" s="29">
        <f t="shared" si="172"/>
        <v>1529.169834891756</v>
      </c>
      <c r="U1857" s="2">
        <f t="shared" si="173"/>
        <v>0.17852815745809511</v>
      </c>
    </row>
    <row r="1858" spans="1:21">
      <c r="A1858">
        <v>2370</v>
      </c>
      <c r="B1858" s="1">
        <v>45900</v>
      </c>
      <c r="C1858">
        <v>7</v>
      </c>
      <c r="D1858">
        <v>13</v>
      </c>
      <c r="E1858" t="s">
        <v>7</v>
      </c>
      <c r="F1858" s="3">
        <v>1389.375</v>
      </c>
      <c r="G1858" s="3">
        <v>1861.5</v>
      </c>
      <c r="H1858">
        <v>1</v>
      </c>
      <c r="I1858" s="3">
        <v>-472.125</v>
      </c>
      <c r="J1858" s="3">
        <v>472.125</v>
      </c>
      <c r="K1858" s="2">
        <v>0.25362610797743801</v>
      </c>
      <c r="L1858" s="6">
        <v>-0.25362610797743801</v>
      </c>
      <c r="M1858" t="s">
        <v>26</v>
      </c>
      <c r="N1858">
        <f>SUMIFS(Actuals!$F:$F,Actuals!$A:$A,$A1858,Actuals!$D:$D,$D1858,Actuals!$B:$B,EDATE($B1858,-12))</f>
        <v>1207.5</v>
      </c>
      <c r="O1858">
        <f>AVERAGE(SUMIFS(Actuals!$F:$F,Actuals!$A:$A,$A1858,Actuals!$D:$D,$D1858,Actuals!$B:$B,EOMONTH(DATE(2025,$C1858-1,1),0))/SUMIFS(Actuals!$F:$F,Actuals!$A:$A,$A1858,Actuals!$D:$D,$D1858,Actuals!$B:$B,EOMONTH(DATE(2024,$C1858-1,1),0)),
 SUMIFS(Actuals!$F:$F,Actuals!$A:$A,$A1858,Actuals!$D:$D,$D1858,Actuals!$B:$B,EOMONTH(DATE(2025,$C1858-2,1),0))/SUMIFS(Actuals!$F:$F,Actuals!$A:$A,$A1858,Actuals!$D:$D,$D1858,Actuals!$B:$B,EOMONTH(DATE(2024,$C1858-2,1),0)),
 SUMIFS(Actuals!$F:$F,Actuals!$A:$A,$A1858,Actuals!$D:$D,$D1858,Actuals!$B:$B,EOMONTH(DATE(2025,$C1858-3,1),0))/SUMIFS(Actuals!$F:$F,Actuals!$A:$A,$A1858,Actuals!$D:$D,$D1858,Actuals!$B:$B,EOMONTH(DATE(2024,$C1858-3,1),0))
)</f>
        <v>1.3914774781268671</v>
      </c>
      <c r="P1858" s="29">
        <f t="shared" ref="P1858:P1921" si="174">N1858*O1858</f>
        <v>1680.2090548381921</v>
      </c>
      <c r="Q1858" s="2">
        <f t="shared" ref="Q1858:Q1921" si="175">IFERROR(ABS(P1858-G1858)/ABS(G1858),"")</f>
        <v>9.7389709998285223E-2</v>
      </c>
      <c r="R1858" s="29" t="str">
        <f t="shared" ref="R1858:R1921" si="176">IF(C1858&lt;=8,"1 train date (May-Aug)","2 Test data (Sep-Nov)")</f>
        <v>1 train date (May-Aug)</v>
      </c>
      <c r="S1858" s="29">
        <f t="shared" ref="S1858:S1921" si="177">1/(1+AVERAGEIFS($L:$L,$A:$A,$A1858,$R:$R,"1 train date (May-Aug)"))</f>
        <v>1.1836764017367896</v>
      </c>
      <c r="T1858" s="29">
        <f t="shared" ref="T1858:T1921" si="178">F1858*S1858</f>
        <v>1644.5704006630519</v>
      </c>
      <c r="U1858" s="2">
        <f t="shared" ref="U1858:U1921" si="179">IFERROR(ABS(T1858-G1858)/ABS(G1858),"")</f>
        <v>0.11653483714045021</v>
      </c>
    </row>
    <row r="1859" spans="1:21">
      <c r="A1859">
        <v>2370</v>
      </c>
      <c r="B1859" s="1">
        <v>45900</v>
      </c>
      <c r="C1859">
        <v>8</v>
      </c>
      <c r="D1859">
        <v>13</v>
      </c>
      <c r="E1859" t="s">
        <v>7</v>
      </c>
      <c r="F1859" s="3">
        <v>1457.7524999999998</v>
      </c>
      <c r="G1859" s="3">
        <v>1861.5</v>
      </c>
      <c r="H1859">
        <v>0</v>
      </c>
      <c r="I1859" s="3">
        <v>-403.74750000000017</v>
      </c>
      <c r="J1859" s="3">
        <v>403.74750000000017</v>
      </c>
      <c r="K1859" s="2">
        <v>0.216893634165995</v>
      </c>
      <c r="L1859" s="6">
        <v>-0.216893634165995</v>
      </c>
      <c r="M1859" t="s">
        <v>26</v>
      </c>
      <c r="N1859">
        <f>SUMIFS(Actuals!$F:$F,Actuals!$A:$A,$A1859,Actuals!$D:$D,$D1859,Actuals!$B:$B,EDATE($B1859,-12))</f>
        <v>1207.5</v>
      </c>
      <c r="O1859">
        <f>AVERAGE(SUMIFS(Actuals!$F:$F,Actuals!$A:$A,$A1859,Actuals!$D:$D,$D1859,Actuals!$B:$B,EOMONTH(DATE(2025,$C1859-1,1),0))/SUMIFS(Actuals!$F:$F,Actuals!$A:$A,$A1859,Actuals!$D:$D,$D1859,Actuals!$B:$B,EOMONTH(DATE(2024,$C1859-1,1),0)),
 SUMIFS(Actuals!$F:$F,Actuals!$A:$A,$A1859,Actuals!$D:$D,$D1859,Actuals!$B:$B,EOMONTH(DATE(2025,$C1859-2,1),0))/SUMIFS(Actuals!$F:$F,Actuals!$A:$A,$A1859,Actuals!$D:$D,$D1859,Actuals!$B:$B,EOMONTH(DATE(2024,$C1859-2,1),0)),
 SUMIFS(Actuals!$F:$F,Actuals!$A:$A,$A1859,Actuals!$D:$D,$D1859,Actuals!$B:$B,EOMONTH(DATE(2025,$C1859-3,1),0))/SUMIFS(Actuals!$F:$F,Actuals!$A:$A,$A1859,Actuals!$D:$D,$D1859,Actuals!$B:$B,EOMONTH(DATE(2024,$C1859-3,1),0))
)</f>
        <v>1.2622550679572015</v>
      </c>
      <c r="P1859" s="29">
        <f t="shared" si="174"/>
        <v>1524.1729945583209</v>
      </c>
      <c r="Q1859" s="2">
        <f t="shared" si="175"/>
        <v>0.18121246599069521</v>
      </c>
      <c r="R1859" s="29" t="str">
        <f t="shared" si="176"/>
        <v>1 train date (May-Aug)</v>
      </c>
      <c r="S1859" s="29">
        <f t="shared" si="177"/>
        <v>1.1836764017367896</v>
      </c>
      <c r="T1859" s="29">
        <f t="shared" si="178"/>
        <v>1725.5072338228092</v>
      </c>
      <c r="U1859" s="2">
        <f t="shared" si="179"/>
        <v>7.3055474712431262E-2</v>
      </c>
    </row>
    <row r="1860" spans="1:21">
      <c r="A1860">
        <v>2370</v>
      </c>
      <c r="B1860" s="1">
        <v>45930</v>
      </c>
      <c r="C1860">
        <v>5</v>
      </c>
      <c r="D1860">
        <v>13</v>
      </c>
      <c r="E1860" t="s">
        <v>7</v>
      </c>
      <c r="F1860" s="3">
        <v>1249.6813010430528</v>
      </c>
      <c r="G1860" s="3">
        <v>1990.5</v>
      </c>
      <c r="H1860">
        <v>4</v>
      </c>
      <c r="I1860" s="3">
        <v>-740.81869895694717</v>
      </c>
      <c r="J1860" s="3">
        <v>740.81869895694717</v>
      </c>
      <c r="K1860" s="2">
        <v>0.37217719113637099</v>
      </c>
      <c r="L1860" s="6">
        <v>-0.37217719113637099</v>
      </c>
      <c r="M1860" t="s">
        <v>26</v>
      </c>
      <c r="N1860">
        <f>SUMIFS(Actuals!$F:$F,Actuals!$A:$A,$A1860,Actuals!$D:$D,$D1860,Actuals!$B:$B,EDATE($B1860,-12))</f>
        <v>925.5</v>
      </c>
      <c r="O1860">
        <f>AVERAGE(SUMIFS(Actuals!$F:$F,Actuals!$A:$A,$A1860,Actuals!$D:$D,$D1860,Actuals!$B:$B,EOMONTH(DATE(2025,$C1860-1,1),0))/SUMIFS(Actuals!$F:$F,Actuals!$A:$A,$A1860,Actuals!$D:$D,$D1860,Actuals!$B:$B,EOMONTH(DATE(2024,$C1860-1,1),0)),
 SUMIFS(Actuals!$F:$F,Actuals!$A:$A,$A1860,Actuals!$D:$D,$D1860,Actuals!$B:$B,EOMONTH(DATE(2025,$C1860-2,1),0))/SUMIFS(Actuals!$F:$F,Actuals!$A:$A,$A1860,Actuals!$D:$D,$D1860,Actuals!$B:$B,EOMONTH(DATE(2024,$C1860-2,1),0)),
 SUMIFS(Actuals!$F:$F,Actuals!$A:$A,$A1860,Actuals!$D:$D,$D1860,Actuals!$B:$B,EOMONTH(DATE(2025,$C1860-3,1),0))/SUMIFS(Actuals!$F:$F,Actuals!$A:$A,$A1860,Actuals!$D:$D,$D1860,Actuals!$B:$B,EOMONTH(DATE(2024,$C1860-3,1),0))
)</f>
        <v>1.3966307277628032</v>
      </c>
      <c r="P1860" s="29">
        <f t="shared" si="174"/>
        <v>1292.5817385444743</v>
      </c>
      <c r="Q1860" s="2">
        <f t="shared" si="175"/>
        <v>0.35062459756620229</v>
      </c>
      <c r="R1860" s="29" t="str">
        <f t="shared" si="176"/>
        <v>1 train date (May-Aug)</v>
      </c>
      <c r="S1860" s="29">
        <f t="shared" si="177"/>
        <v>1.1836764017367896</v>
      </c>
      <c r="T1860" s="29">
        <f t="shared" si="178"/>
        <v>1479.2182657363905</v>
      </c>
      <c r="U1860" s="2">
        <f t="shared" si="179"/>
        <v>0.25686095667601583</v>
      </c>
    </row>
    <row r="1861" spans="1:21">
      <c r="A1861">
        <v>2370</v>
      </c>
      <c r="B1861" s="1">
        <v>45930</v>
      </c>
      <c r="C1861">
        <v>6</v>
      </c>
      <c r="D1861">
        <v>13</v>
      </c>
      <c r="E1861" t="s">
        <v>7</v>
      </c>
      <c r="F1861" s="3">
        <v>1249.6813010430528</v>
      </c>
      <c r="G1861" s="3">
        <v>1990.5</v>
      </c>
      <c r="H1861">
        <v>3</v>
      </c>
      <c r="I1861" s="3">
        <v>-740.81869895694717</v>
      </c>
      <c r="J1861" s="3">
        <v>740.81869895694717</v>
      </c>
      <c r="K1861" s="2">
        <v>0.37217719113637099</v>
      </c>
      <c r="L1861" s="6">
        <v>-0.37217719113637099</v>
      </c>
      <c r="M1861" t="s">
        <v>26</v>
      </c>
      <c r="N1861">
        <f>SUMIFS(Actuals!$F:$F,Actuals!$A:$A,$A1861,Actuals!$D:$D,$D1861,Actuals!$B:$B,EDATE($B1861,-12))</f>
        <v>925.5</v>
      </c>
      <c r="O1861">
        <f>AVERAGE(SUMIFS(Actuals!$F:$F,Actuals!$A:$A,$A1861,Actuals!$D:$D,$D1861,Actuals!$B:$B,EOMONTH(DATE(2025,$C1861-1,1),0))/SUMIFS(Actuals!$F:$F,Actuals!$A:$A,$A1861,Actuals!$D:$D,$D1861,Actuals!$B:$B,EOMONTH(DATE(2024,$C1861-1,1),0)),
 SUMIFS(Actuals!$F:$F,Actuals!$A:$A,$A1861,Actuals!$D:$D,$D1861,Actuals!$B:$B,EOMONTH(DATE(2025,$C1861-2,1),0))/SUMIFS(Actuals!$F:$F,Actuals!$A:$A,$A1861,Actuals!$D:$D,$D1861,Actuals!$B:$B,EOMONTH(DATE(2024,$C1861-2,1),0)),
 SUMIFS(Actuals!$F:$F,Actuals!$A:$A,$A1861,Actuals!$D:$D,$D1861,Actuals!$B:$B,EOMONTH(DATE(2025,$C1861-3,1),0))/SUMIFS(Actuals!$F:$F,Actuals!$A:$A,$A1861,Actuals!$D:$D,$D1861,Actuals!$B:$B,EOMONTH(DATE(2024,$C1861-3,1),0))
)</f>
        <v>1.4604855034668398</v>
      </c>
      <c r="P1861" s="29">
        <f t="shared" si="174"/>
        <v>1351.6793334585602</v>
      </c>
      <c r="Q1861" s="2">
        <f t="shared" si="175"/>
        <v>0.32093477344458166</v>
      </c>
      <c r="R1861" s="29" t="str">
        <f t="shared" si="176"/>
        <v>1 train date (May-Aug)</v>
      </c>
      <c r="S1861" s="29">
        <f t="shared" si="177"/>
        <v>1.1836764017367896</v>
      </c>
      <c r="T1861" s="29">
        <f t="shared" si="178"/>
        <v>1479.2182657363905</v>
      </c>
      <c r="U1861" s="2">
        <f t="shared" si="179"/>
        <v>0.25686095667601583</v>
      </c>
    </row>
    <row r="1862" spans="1:21">
      <c r="A1862">
        <v>2370</v>
      </c>
      <c r="B1862" s="1">
        <v>45930</v>
      </c>
      <c r="C1862">
        <v>7</v>
      </c>
      <c r="D1862">
        <v>13</v>
      </c>
      <c r="E1862" t="s">
        <v>7</v>
      </c>
      <c r="F1862" s="3">
        <v>1354.640625</v>
      </c>
      <c r="G1862" s="3">
        <v>1990.5</v>
      </c>
      <c r="H1862">
        <v>2</v>
      </c>
      <c r="I1862" s="3">
        <v>-635.859375</v>
      </c>
      <c r="J1862" s="3">
        <v>635.859375</v>
      </c>
      <c r="K1862" s="2">
        <v>0.31944706103993997</v>
      </c>
      <c r="L1862" s="6">
        <v>-0.31944706103993997</v>
      </c>
      <c r="M1862" t="s">
        <v>26</v>
      </c>
      <c r="N1862">
        <f>SUMIFS(Actuals!$F:$F,Actuals!$A:$A,$A1862,Actuals!$D:$D,$D1862,Actuals!$B:$B,EDATE($B1862,-12))</f>
        <v>925.5</v>
      </c>
      <c r="O1862">
        <f>AVERAGE(SUMIFS(Actuals!$F:$F,Actuals!$A:$A,$A1862,Actuals!$D:$D,$D1862,Actuals!$B:$B,EOMONTH(DATE(2025,$C1862-1,1),0))/SUMIFS(Actuals!$F:$F,Actuals!$A:$A,$A1862,Actuals!$D:$D,$D1862,Actuals!$B:$B,EOMONTH(DATE(2024,$C1862-1,1),0)),
 SUMIFS(Actuals!$F:$F,Actuals!$A:$A,$A1862,Actuals!$D:$D,$D1862,Actuals!$B:$B,EOMONTH(DATE(2025,$C1862-2,1),0))/SUMIFS(Actuals!$F:$F,Actuals!$A:$A,$A1862,Actuals!$D:$D,$D1862,Actuals!$B:$B,EOMONTH(DATE(2024,$C1862-2,1),0)),
 SUMIFS(Actuals!$F:$F,Actuals!$A:$A,$A1862,Actuals!$D:$D,$D1862,Actuals!$B:$B,EOMONTH(DATE(2025,$C1862-3,1),0))/SUMIFS(Actuals!$F:$F,Actuals!$A:$A,$A1862,Actuals!$D:$D,$D1862,Actuals!$B:$B,EOMONTH(DATE(2024,$C1862-3,1),0))
)</f>
        <v>1.3914774781268671</v>
      </c>
      <c r="P1862" s="29">
        <f t="shared" si="174"/>
        <v>1287.8124060064154</v>
      </c>
      <c r="Q1862" s="2">
        <f t="shared" si="175"/>
        <v>0.35302064506083125</v>
      </c>
      <c r="R1862" s="29" t="str">
        <f t="shared" si="176"/>
        <v>1 train date (May-Aug)</v>
      </c>
      <c r="S1862" s="29">
        <f t="shared" si="177"/>
        <v>1.1836764017367896</v>
      </c>
      <c r="T1862" s="29">
        <f t="shared" si="178"/>
        <v>1603.4561406464757</v>
      </c>
      <c r="U1862" s="2">
        <f t="shared" si="179"/>
        <v>0.19444554602035888</v>
      </c>
    </row>
    <row r="1863" spans="1:21">
      <c r="A1863">
        <v>2370</v>
      </c>
      <c r="B1863" s="1">
        <v>45930</v>
      </c>
      <c r="C1863">
        <v>8</v>
      </c>
      <c r="D1863">
        <v>13</v>
      </c>
      <c r="E1863" t="s">
        <v>7</v>
      </c>
      <c r="F1863" s="3">
        <v>1465.0412624999999</v>
      </c>
      <c r="G1863" s="3">
        <v>1990.5</v>
      </c>
      <c r="H1863">
        <v>1</v>
      </c>
      <c r="I1863" s="3">
        <v>-525.4587375000001</v>
      </c>
      <c r="J1863" s="3">
        <v>525.4587375000001</v>
      </c>
      <c r="K1863" s="2">
        <v>0.26398328937452897</v>
      </c>
      <c r="L1863" s="6">
        <v>-0.26398328937452897</v>
      </c>
      <c r="M1863" t="s">
        <v>26</v>
      </c>
      <c r="N1863">
        <f>SUMIFS(Actuals!$F:$F,Actuals!$A:$A,$A1863,Actuals!$D:$D,$D1863,Actuals!$B:$B,EDATE($B1863,-12))</f>
        <v>925.5</v>
      </c>
      <c r="O1863">
        <f>AVERAGE(SUMIFS(Actuals!$F:$F,Actuals!$A:$A,$A1863,Actuals!$D:$D,$D1863,Actuals!$B:$B,EOMONTH(DATE(2025,$C1863-1,1),0))/SUMIFS(Actuals!$F:$F,Actuals!$A:$A,$A1863,Actuals!$D:$D,$D1863,Actuals!$B:$B,EOMONTH(DATE(2024,$C1863-1,1),0)),
 SUMIFS(Actuals!$F:$F,Actuals!$A:$A,$A1863,Actuals!$D:$D,$D1863,Actuals!$B:$B,EOMONTH(DATE(2025,$C1863-2,1),0))/SUMIFS(Actuals!$F:$F,Actuals!$A:$A,$A1863,Actuals!$D:$D,$D1863,Actuals!$B:$B,EOMONTH(DATE(2024,$C1863-2,1),0)),
 SUMIFS(Actuals!$F:$F,Actuals!$A:$A,$A1863,Actuals!$D:$D,$D1863,Actuals!$B:$B,EOMONTH(DATE(2025,$C1863-3,1),0))/SUMIFS(Actuals!$F:$F,Actuals!$A:$A,$A1863,Actuals!$D:$D,$D1863,Actuals!$B:$B,EOMONTH(DATE(2024,$C1863-3,1),0))
)</f>
        <v>1.2622550679572015</v>
      </c>
      <c r="P1863" s="29">
        <f t="shared" si="174"/>
        <v>1168.2170653943899</v>
      </c>
      <c r="Q1863" s="2">
        <f t="shared" si="175"/>
        <v>0.41310370992494855</v>
      </c>
      <c r="R1863" s="29" t="str">
        <f t="shared" si="176"/>
        <v>1 train date (May-Aug)</v>
      </c>
      <c r="S1863" s="29">
        <f t="shared" si="177"/>
        <v>1.1836764017367896</v>
      </c>
      <c r="T1863" s="29">
        <f t="shared" si="178"/>
        <v>1734.1347699919233</v>
      </c>
      <c r="U1863" s="2">
        <f t="shared" si="179"/>
        <v>0.12879438834869464</v>
      </c>
    </row>
    <row r="1864" spans="1:21">
      <c r="A1864">
        <v>2370</v>
      </c>
      <c r="B1864" s="1">
        <v>45930</v>
      </c>
      <c r="C1864">
        <v>9</v>
      </c>
      <c r="D1864">
        <v>13</v>
      </c>
      <c r="E1864" t="s">
        <v>7</v>
      </c>
      <c r="F1864" s="3">
        <v>1623.4707487189698</v>
      </c>
      <c r="G1864" s="3">
        <v>1990.5</v>
      </c>
      <c r="H1864">
        <v>0</v>
      </c>
      <c r="I1864" s="3">
        <v>-367.02925128103016</v>
      </c>
      <c r="J1864" s="3">
        <v>367.02925128103016</v>
      </c>
      <c r="K1864" s="2">
        <v>0.18439048042252201</v>
      </c>
      <c r="L1864" s="6">
        <v>-0.18439048042252201</v>
      </c>
      <c r="M1864" t="s">
        <v>26</v>
      </c>
      <c r="N1864">
        <f>SUMIFS(Actuals!$F:$F,Actuals!$A:$A,$A1864,Actuals!$D:$D,$D1864,Actuals!$B:$B,EDATE($B1864,-12))</f>
        <v>925.5</v>
      </c>
      <c r="O1864">
        <f>AVERAGE(SUMIFS(Actuals!$F:$F,Actuals!$A:$A,$A1864,Actuals!$D:$D,$D1864,Actuals!$B:$B,EOMONTH(DATE(2025,$C1864-1,1),0))/SUMIFS(Actuals!$F:$F,Actuals!$A:$A,$A1864,Actuals!$D:$D,$D1864,Actuals!$B:$B,EOMONTH(DATE(2024,$C1864-1,1),0)),
 SUMIFS(Actuals!$F:$F,Actuals!$A:$A,$A1864,Actuals!$D:$D,$D1864,Actuals!$B:$B,EOMONTH(DATE(2025,$C1864-2,1),0))/SUMIFS(Actuals!$F:$F,Actuals!$A:$A,$A1864,Actuals!$D:$D,$D1864,Actuals!$B:$B,EOMONTH(DATE(2024,$C1864-2,1),0)),
 SUMIFS(Actuals!$F:$F,Actuals!$A:$A,$A1864,Actuals!$D:$D,$D1864,Actuals!$B:$B,EOMONTH(DATE(2025,$C1864-3,1),0))/SUMIFS(Actuals!$F:$F,Actuals!$A:$A,$A1864,Actuals!$D:$D,$D1864,Actuals!$B:$B,EOMONTH(DATE(2024,$C1864-3,1),0))
)</f>
        <v>1.3160455127695914</v>
      </c>
      <c r="P1864" s="29">
        <f t="shared" si="174"/>
        <v>1218.0001220682568</v>
      </c>
      <c r="Q1864" s="2">
        <f t="shared" si="175"/>
        <v>0.38809338253290288</v>
      </c>
      <c r="R1864" s="29" t="str">
        <f t="shared" si="176"/>
        <v>2 Test data (Sep-Nov)</v>
      </c>
      <c r="S1864" s="29">
        <f t="shared" si="177"/>
        <v>1.1836764017367896</v>
      </c>
      <c r="T1864" s="29">
        <f t="shared" si="178"/>
        <v>1921.6640141686019</v>
      </c>
      <c r="U1864" s="2">
        <f t="shared" si="179"/>
        <v>3.4582258644259303E-2</v>
      </c>
    </row>
    <row r="1865" spans="1:21">
      <c r="A1865">
        <v>2370</v>
      </c>
      <c r="B1865" s="1">
        <v>45961</v>
      </c>
      <c r="C1865">
        <v>5</v>
      </c>
      <c r="D1865">
        <v>13</v>
      </c>
      <c r="E1865" t="s">
        <v>7</v>
      </c>
      <c r="F1865" s="3">
        <v>1200</v>
      </c>
      <c r="G1865" s="3">
        <v>2590.5</v>
      </c>
      <c r="H1865">
        <v>5</v>
      </c>
      <c r="I1865" s="3">
        <v>-1390.5</v>
      </c>
      <c r="J1865" s="3">
        <v>1390.5</v>
      </c>
      <c r="K1865" s="2">
        <v>0.53676896352055603</v>
      </c>
      <c r="L1865" s="6">
        <v>-0.53676896352055603</v>
      </c>
      <c r="M1865" t="s">
        <v>26</v>
      </c>
      <c r="N1865">
        <f>SUMIFS(Actuals!$F:$F,Actuals!$A:$A,$A1865,Actuals!$D:$D,$D1865,Actuals!$B:$B,EDATE($B1865,-12))</f>
        <v>1065</v>
      </c>
      <c r="O1865">
        <f>AVERAGE(SUMIFS(Actuals!$F:$F,Actuals!$A:$A,$A1865,Actuals!$D:$D,$D1865,Actuals!$B:$B,EOMONTH(DATE(2025,$C1865-1,1),0))/SUMIFS(Actuals!$F:$F,Actuals!$A:$A,$A1865,Actuals!$D:$D,$D1865,Actuals!$B:$B,EOMONTH(DATE(2024,$C1865-1,1),0)),
 SUMIFS(Actuals!$F:$F,Actuals!$A:$A,$A1865,Actuals!$D:$D,$D1865,Actuals!$B:$B,EOMONTH(DATE(2025,$C1865-2,1),0))/SUMIFS(Actuals!$F:$F,Actuals!$A:$A,$A1865,Actuals!$D:$D,$D1865,Actuals!$B:$B,EOMONTH(DATE(2024,$C1865-2,1),0)),
 SUMIFS(Actuals!$F:$F,Actuals!$A:$A,$A1865,Actuals!$D:$D,$D1865,Actuals!$B:$B,EOMONTH(DATE(2025,$C1865-3,1),0))/SUMIFS(Actuals!$F:$F,Actuals!$A:$A,$A1865,Actuals!$D:$D,$D1865,Actuals!$B:$B,EOMONTH(DATE(2024,$C1865-3,1),0))
)</f>
        <v>1.3966307277628032</v>
      </c>
      <c r="P1865" s="29">
        <f t="shared" si="174"/>
        <v>1487.4117250673853</v>
      </c>
      <c r="Q1865" s="2">
        <f t="shared" si="175"/>
        <v>0.42582060410446426</v>
      </c>
      <c r="R1865" s="29" t="str">
        <f t="shared" si="176"/>
        <v>1 train date (May-Aug)</v>
      </c>
      <c r="S1865" s="29">
        <f t="shared" si="177"/>
        <v>1.1836764017367896</v>
      </c>
      <c r="T1865" s="29">
        <f t="shared" si="178"/>
        <v>1420.4116820841475</v>
      </c>
      <c r="U1865" s="2">
        <f t="shared" si="179"/>
        <v>0.45168435356720804</v>
      </c>
    </row>
    <row r="1866" spans="1:21">
      <c r="A1866">
        <v>2370</v>
      </c>
      <c r="B1866" s="1">
        <v>45961</v>
      </c>
      <c r="C1866">
        <v>6</v>
      </c>
      <c r="D1866">
        <v>13</v>
      </c>
      <c r="E1866" t="s">
        <v>7</v>
      </c>
      <c r="F1866" s="3">
        <v>1200</v>
      </c>
      <c r="G1866" s="3">
        <v>2590.5</v>
      </c>
      <c r="H1866">
        <v>4</v>
      </c>
      <c r="I1866" s="3">
        <v>-1390.5</v>
      </c>
      <c r="J1866" s="3">
        <v>1390.5</v>
      </c>
      <c r="K1866" s="2">
        <v>0.53676896352055603</v>
      </c>
      <c r="L1866" s="6">
        <v>-0.53676896352055603</v>
      </c>
      <c r="M1866" t="s">
        <v>26</v>
      </c>
      <c r="N1866">
        <f>SUMIFS(Actuals!$F:$F,Actuals!$A:$A,$A1866,Actuals!$D:$D,$D1866,Actuals!$B:$B,EDATE($B1866,-12))</f>
        <v>1065</v>
      </c>
      <c r="O1866">
        <f>AVERAGE(SUMIFS(Actuals!$F:$F,Actuals!$A:$A,$A1866,Actuals!$D:$D,$D1866,Actuals!$B:$B,EOMONTH(DATE(2025,$C1866-1,1),0))/SUMIFS(Actuals!$F:$F,Actuals!$A:$A,$A1866,Actuals!$D:$D,$D1866,Actuals!$B:$B,EOMONTH(DATE(2024,$C1866-1,1),0)),
 SUMIFS(Actuals!$F:$F,Actuals!$A:$A,$A1866,Actuals!$D:$D,$D1866,Actuals!$B:$B,EOMONTH(DATE(2025,$C1866-2,1),0))/SUMIFS(Actuals!$F:$F,Actuals!$A:$A,$A1866,Actuals!$D:$D,$D1866,Actuals!$B:$B,EOMONTH(DATE(2024,$C1866-2,1),0)),
 SUMIFS(Actuals!$F:$F,Actuals!$A:$A,$A1866,Actuals!$D:$D,$D1866,Actuals!$B:$B,EOMONTH(DATE(2025,$C1866-3,1),0))/SUMIFS(Actuals!$F:$F,Actuals!$A:$A,$A1866,Actuals!$D:$D,$D1866,Actuals!$B:$B,EOMONTH(DATE(2024,$C1866-3,1),0))
)</f>
        <v>1.4604855034668398</v>
      </c>
      <c r="P1866" s="29">
        <f t="shared" si="174"/>
        <v>1555.4170611921843</v>
      </c>
      <c r="Q1866" s="2">
        <f t="shared" si="175"/>
        <v>0.3995687854884446</v>
      </c>
      <c r="R1866" s="29" t="str">
        <f t="shared" si="176"/>
        <v>1 train date (May-Aug)</v>
      </c>
      <c r="S1866" s="29">
        <f t="shared" si="177"/>
        <v>1.1836764017367896</v>
      </c>
      <c r="T1866" s="29">
        <f t="shared" si="178"/>
        <v>1420.4116820841475</v>
      </c>
      <c r="U1866" s="2">
        <f t="shared" si="179"/>
        <v>0.45168435356720804</v>
      </c>
    </row>
    <row r="1867" spans="1:21">
      <c r="A1867">
        <v>2370</v>
      </c>
      <c r="B1867" s="1">
        <v>45961</v>
      </c>
      <c r="C1867">
        <v>7</v>
      </c>
      <c r="D1867">
        <v>13</v>
      </c>
      <c r="E1867" t="s">
        <v>7</v>
      </c>
      <c r="F1867" s="3">
        <v>1320.774609375</v>
      </c>
      <c r="G1867" s="3">
        <v>2590.5</v>
      </c>
      <c r="H1867">
        <v>3</v>
      </c>
      <c r="I1867" s="3">
        <v>-1269.725390625</v>
      </c>
      <c r="J1867" s="3">
        <v>1269.725390625</v>
      </c>
      <c r="K1867" s="2">
        <v>0.49014684061957198</v>
      </c>
      <c r="L1867" s="6">
        <v>-0.49014684061957198</v>
      </c>
      <c r="M1867" t="s">
        <v>26</v>
      </c>
      <c r="N1867">
        <f>SUMIFS(Actuals!$F:$F,Actuals!$A:$A,$A1867,Actuals!$D:$D,$D1867,Actuals!$B:$B,EDATE($B1867,-12))</f>
        <v>1065</v>
      </c>
      <c r="O1867">
        <f>AVERAGE(SUMIFS(Actuals!$F:$F,Actuals!$A:$A,$A1867,Actuals!$D:$D,$D1867,Actuals!$B:$B,EOMONTH(DATE(2025,$C1867-1,1),0))/SUMIFS(Actuals!$F:$F,Actuals!$A:$A,$A1867,Actuals!$D:$D,$D1867,Actuals!$B:$B,EOMONTH(DATE(2024,$C1867-1,1),0)),
 SUMIFS(Actuals!$F:$F,Actuals!$A:$A,$A1867,Actuals!$D:$D,$D1867,Actuals!$B:$B,EOMONTH(DATE(2025,$C1867-2,1),0))/SUMIFS(Actuals!$F:$F,Actuals!$A:$A,$A1867,Actuals!$D:$D,$D1867,Actuals!$B:$B,EOMONTH(DATE(2024,$C1867-2,1),0)),
 SUMIFS(Actuals!$F:$F,Actuals!$A:$A,$A1867,Actuals!$D:$D,$D1867,Actuals!$B:$B,EOMONTH(DATE(2025,$C1867-3,1),0))/SUMIFS(Actuals!$F:$F,Actuals!$A:$A,$A1867,Actuals!$D:$D,$D1867,Actuals!$B:$B,EOMONTH(DATE(2024,$C1867-3,1),0))
)</f>
        <v>1.3914774781268671</v>
      </c>
      <c r="P1867" s="29">
        <f t="shared" si="174"/>
        <v>1481.9235142051134</v>
      </c>
      <c r="Q1867" s="2">
        <f t="shared" si="175"/>
        <v>0.42793919544292092</v>
      </c>
      <c r="R1867" s="29" t="str">
        <f t="shared" si="176"/>
        <v>1 train date (May-Aug)</v>
      </c>
      <c r="S1867" s="29">
        <f t="shared" si="177"/>
        <v>1.1836764017367896</v>
      </c>
      <c r="T1867" s="29">
        <f t="shared" si="178"/>
        <v>1563.3697371303138</v>
      </c>
      <c r="U1867" s="2">
        <f t="shared" si="179"/>
        <v>0.39649884689044057</v>
      </c>
    </row>
    <row r="1868" spans="1:21">
      <c r="A1868">
        <v>2370</v>
      </c>
      <c r="B1868" s="1">
        <v>45961</v>
      </c>
      <c r="C1868">
        <v>8</v>
      </c>
      <c r="D1868">
        <v>13</v>
      </c>
      <c r="E1868" t="s">
        <v>7</v>
      </c>
      <c r="F1868" s="3">
        <v>1472.3664688124998</v>
      </c>
      <c r="G1868" s="3">
        <v>2590.5</v>
      </c>
      <c r="H1868">
        <v>2</v>
      </c>
      <c r="I1868" s="3">
        <v>-1118.1335311875002</v>
      </c>
      <c r="J1868" s="3">
        <v>1118.1335311875002</v>
      </c>
      <c r="K1868" s="2">
        <v>0.43162846214533901</v>
      </c>
      <c r="L1868" s="6">
        <v>-0.43162846214533901</v>
      </c>
      <c r="M1868" t="s">
        <v>26</v>
      </c>
      <c r="N1868">
        <f>SUMIFS(Actuals!$F:$F,Actuals!$A:$A,$A1868,Actuals!$D:$D,$D1868,Actuals!$B:$B,EDATE($B1868,-12))</f>
        <v>1065</v>
      </c>
      <c r="O1868">
        <f>AVERAGE(SUMIFS(Actuals!$F:$F,Actuals!$A:$A,$A1868,Actuals!$D:$D,$D1868,Actuals!$B:$B,EOMONTH(DATE(2025,$C1868-1,1),0))/SUMIFS(Actuals!$F:$F,Actuals!$A:$A,$A1868,Actuals!$D:$D,$D1868,Actuals!$B:$B,EOMONTH(DATE(2024,$C1868-1,1),0)),
 SUMIFS(Actuals!$F:$F,Actuals!$A:$A,$A1868,Actuals!$D:$D,$D1868,Actuals!$B:$B,EOMONTH(DATE(2025,$C1868-2,1),0))/SUMIFS(Actuals!$F:$F,Actuals!$A:$A,$A1868,Actuals!$D:$D,$D1868,Actuals!$B:$B,EOMONTH(DATE(2024,$C1868-2,1),0)),
 SUMIFS(Actuals!$F:$F,Actuals!$A:$A,$A1868,Actuals!$D:$D,$D1868,Actuals!$B:$B,EOMONTH(DATE(2025,$C1868-3,1),0))/SUMIFS(Actuals!$F:$F,Actuals!$A:$A,$A1868,Actuals!$D:$D,$D1868,Actuals!$B:$B,EOMONTH(DATE(2024,$C1868-3,1),0))
)</f>
        <v>1.2622550679572015</v>
      </c>
      <c r="P1868" s="29">
        <f t="shared" si="174"/>
        <v>1344.3016473744196</v>
      </c>
      <c r="Q1868" s="2">
        <f t="shared" si="175"/>
        <v>0.48106479545476949</v>
      </c>
      <c r="R1868" s="29" t="str">
        <f t="shared" si="176"/>
        <v>1 train date (May-Aug)</v>
      </c>
      <c r="S1868" s="29">
        <f t="shared" si="177"/>
        <v>1.1836764017367896</v>
      </c>
      <c r="T1868" s="29">
        <f t="shared" si="178"/>
        <v>1742.8054438418826</v>
      </c>
      <c r="U1868" s="2">
        <f t="shared" si="179"/>
        <v>0.32723202322258921</v>
      </c>
    </row>
    <row r="1869" spans="1:21">
      <c r="A1869">
        <v>2370</v>
      </c>
      <c r="B1869" s="1">
        <v>45961</v>
      </c>
      <c r="C1869">
        <v>9</v>
      </c>
      <c r="D1869">
        <v>13</v>
      </c>
      <c r="E1869" t="s">
        <v>7</v>
      </c>
      <c r="F1869" s="3">
        <v>1631.1149999999998</v>
      </c>
      <c r="G1869" s="3">
        <v>2590.5</v>
      </c>
      <c r="H1869">
        <v>1</v>
      </c>
      <c r="I1869" s="3">
        <v>-959.38500000000022</v>
      </c>
      <c r="J1869" s="3">
        <v>959.38500000000022</v>
      </c>
      <c r="K1869" s="2">
        <v>0.37034742327735998</v>
      </c>
      <c r="L1869" s="6">
        <v>-0.37034742327735998</v>
      </c>
      <c r="M1869" t="s">
        <v>26</v>
      </c>
      <c r="N1869">
        <f>SUMIFS(Actuals!$F:$F,Actuals!$A:$A,$A1869,Actuals!$D:$D,$D1869,Actuals!$B:$B,EDATE($B1869,-12))</f>
        <v>1065</v>
      </c>
      <c r="O1869">
        <f>AVERAGE(SUMIFS(Actuals!$F:$F,Actuals!$A:$A,$A1869,Actuals!$D:$D,$D1869,Actuals!$B:$B,EOMONTH(DATE(2025,$C1869-1,1),0))/SUMIFS(Actuals!$F:$F,Actuals!$A:$A,$A1869,Actuals!$D:$D,$D1869,Actuals!$B:$B,EOMONTH(DATE(2024,$C1869-1,1),0)),
 SUMIFS(Actuals!$F:$F,Actuals!$A:$A,$A1869,Actuals!$D:$D,$D1869,Actuals!$B:$B,EOMONTH(DATE(2025,$C1869-2,1),0))/SUMIFS(Actuals!$F:$F,Actuals!$A:$A,$A1869,Actuals!$D:$D,$D1869,Actuals!$B:$B,EOMONTH(DATE(2024,$C1869-2,1),0)),
 SUMIFS(Actuals!$F:$F,Actuals!$A:$A,$A1869,Actuals!$D:$D,$D1869,Actuals!$B:$B,EOMONTH(DATE(2025,$C1869-3,1),0))/SUMIFS(Actuals!$F:$F,Actuals!$A:$A,$A1869,Actuals!$D:$D,$D1869,Actuals!$B:$B,EOMONTH(DATE(2024,$C1869-3,1),0))
)</f>
        <v>1.3160455127695914</v>
      </c>
      <c r="P1869" s="29">
        <f t="shared" si="174"/>
        <v>1401.5884710996147</v>
      </c>
      <c r="Q1869" s="2">
        <f t="shared" si="175"/>
        <v>0.45895059984573838</v>
      </c>
      <c r="R1869" s="29" t="str">
        <f t="shared" si="176"/>
        <v>2 Test data (Sep-Nov)</v>
      </c>
      <c r="S1869" s="29">
        <f t="shared" si="177"/>
        <v>1.1836764017367896</v>
      </c>
      <c r="T1869" s="29">
        <f t="shared" si="178"/>
        <v>1930.7123340189032</v>
      </c>
      <c r="U1869" s="2">
        <f t="shared" si="179"/>
        <v>0.25469510364064729</v>
      </c>
    </row>
    <row r="1870" spans="1:21">
      <c r="A1870">
        <v>2370</v>
      </c>
      <c r="B1870" s="1">
        <v>45961</v>
      </c>
      <c r="C1870">
        <v>10</v>
      </c>
      <c r="D1870">
        <v>13</v>
      </c>
      <c r="E1870" t="s">
        <v>7</v>
      </c>
      <c r="F1870" s="3">
        <v>1630.5</v>
      </c>
      <c r="G1870" s="3">
        <v>2590.5</v>
      </c>
      <c r="H1870">
        <v>0</v>
      </c>
      <c r="I1870" s="3">
        <v>-960</v>
      </c>
      <c r="J1870" s="3">
        <v>960</v>
      </c>
      <c r="K1870" s="2">
        <v>0.37058482918355501</v>
      </c>
      <c r="L1870" s="6">
        <v>-0.37058482918355501</v>
      </c>
      <c r="M1870" t="s">
        <v>26</v>
      </c>
      <c r="N1870">
        <f>SUMIFS(Actuals!$F:$F,Actuals!$A:$A,$A1870,Actuals!$D:$D,$D1870,Actuals!$B:$B,EDATE($B1870,-12))</f>
        <v>1065</v>
      </c>
      <c r="O1870">
        <f>AVERAGE(SUMIFS(Actuals!$F:$F,Actuals!$A:$A,$A1870,Actuals!$D:$D,$D1870,Actuals!$B:$B,EOMONTH(DATE(2025,$C1870-1,1),0))/SUMIFS(Actuals!$F:$F,Actuals!$A:$A,$A1870,Actuals!$D:$D,$D1870,Actuals!$B:$B,EOMONTH(DATE(2024,$C1870-1,1),0)),
 SUMIFS(Actuals!$F:$F,Actuals!$A:$A,$A1870,Actuals!$D:$D,$D1870,Actuals!$B:$B,EOMONTH(DATE(2025,$C1870-2,1),0))/SUMIFS(Actuals!$F:$F,Actuals!$A:$A,$A1870,Actuals!$D:$D,$D1870,Actuals!$B:$B,EOMONTH(DATE(2024,$C1870-2,1),0)),
 SUMIFS(Actuals!$F:$F,Actuals!$A:$A,$A1870,Actuals!$D:$D,$D1870,Actuals!$B:$B,EOMONTH(DATE(2025,$C1870-3,1),0))/SUMIFS(Actuals!$F:$F,Actuals!$A:$A,$A1870,Actuals!$D:$D,$D1870,Actuals!$B:$B,EOMONTH(DATE(2024,$C1870-3,1),0))
)</f>
        <v>1.5777494801296861</v>
      </c>
      <c r="P1870" s="29">
        <f t="shared" si="174"/>
        <v>1680.3031963381156</v>
      </c>
      <c r="Q1870" s="2">
        <f t="shared" si="175"/>
        <v>0.35135950730047649</v>
      </c>
      <c r="R1870" s="29" t="str">
        <f t="shared" si="176"/>
        <v>2 Test data (Sep-Nov)</v>
      </c>
      <c r="S1870" s="29">
        <f t="shared" si="177"/>
        <v>1.1836764017367896</v>
      </c>
      <c r="T1870" s="29">
        <f t="shared" si="178"/>
        <v>1929.9843730318353</v>
      </c>
      <c r="U1870" s="2">
        <f t="shared" si="179"/>
        <v>0.25497611540944404</v>
      </c>
    </row>
    <row r="1871" spans="1:21">
      <c r="A1871">
        <v>2370</v>
      </c>
      <c r="B1871" s="1">
        <v>45991</v>
      </c>
      <c r="C1871">
        <v>5</v>
      </c>
      <c r="D1871">
        <v>13</v>
      </c>
      <c r="E1871" t="s">
        <v>7</v>
      </c>
      <c r="F1871" s="3">
        <v>1207.5</v>
      </c>
      <c r="G1871" s="3">
        <v>2734.5</v>
      </c>
      <c r="H1871">
        <v>6</v>
      </c>
      <c r="I1871" s="3">
        <v>-1527</v>
      </c>
      <c r="J1871" s="3">
        <v>1527</v>
      </c>
      <c r="K1871" s="2">
        <v>0.55842018650575997</v>
      </c>
      <c r="L1871" s="6">
        <v>-0.55842018650575997</v>
      </c>
      <c r="M1871" t="s">
        <v>26</v>
      </c>
      <c r="N1871">
        <f>SUMIFS(Actuals!$F:$F,Actuals!$A:$A,$A1871,Actuals!$D:$D,$D1871,Actuals!$B:$B,EDATE($B1871,-12))</f>
        <v>1272</v>
      </c>
      <c r="O1871">
        <f>AVERAGE(SUMIFS(Actuals!$F:$F,Actuals!$A:$A,$A1871,Actuals!$D:$D,$D1871,Actuals!$B:$B,EOMONTH(DATE(2025,$C1871-1,1),0))/SUMIFS(Actuals!$F:$F,Actuals!$A:$A,$A1871,Actuals!$D:$D,$D1871,Actuals!$B:$B,EOMONTH(DATE(2024,$C1871-1,1),0)),
 SUMIFS(Actuals!$F:$F,Actuals!$A:$A,$A1871,Actuals!$D:$D,$D1871,Actuals!$B:$B,EOMONTH(DATE(2025,$C1871-2,1),0))/SUMIFS(Actuals!$F:$F,Actuals!$A:$A,$A1871,Actuals!$D:$D,$D1871,Actuals!$B:$B,EOMONTH(DATE(2024,$C1871-2,1),0)),
 SUMIFS(Actuals!$F:$F,Actuals!$A:$A,$A1871,Actuals!$D:$D,$D1871,Actuals!$B:$B,EOMONTH(DATE(2025,$C1871-3,1),0))/SUMIFS(Actuals!$F:$F,Actuals!$A:$A,$A1871,Actuals!$D:$D,$D1871,Actuals!$B:$B,EOMONTH(DATE(2024,$C1871-3,1),0))
)</f>
        <v>1.3966307277628032</v>
      </c>
      <c r="P1871" s="29">
        <f t="shared" si="174"/>
        <v>1776.5142857142857</v>
      </c>
      <c r="Q1871" s="2">
        <f t="shared" si="175"/>
        <v>0.3503330459995298</v>
      </c>
      <c r="R1871" s="29" t="str">
        <f t="shared" si="176"/>
        <v>1 train date (May-Aug)</v>
      </c>
      <c r="S1871" s="29">
        <f t="shared" si="177"/>
        <v>1.1836764017367896</v>
      </c>
      <c r="T1871" s="29">
        <f t="shared" si="178"/>
        <v>1429.2892550971735</v>
      </c>
      <c r="U1871" s="2">
        <f t="shared" si="179"/>
        <v>0.47731239528353503</v>
      </c>
    </row>
    <row r="1872" spans="1:21">
      <c r="A1872">
        <v>2370</v>
      </c>
      <c r="B1872" s="1">
        <v>45991</v>
      </c>
      <c r="C1872">
        <v>6</v>
      </c>
      <c r="D1872">
        <v>13</v>
      </c>
      <c r="E1872" t="s">
        <v>7</v>
      </c>
      <c r="F1872" s="3">
        <v>1207.5</v>
      </c>
      <c r="G1872" s="3">
        <v>2734.5</v>
      </c>
      <c r="H1872">
        <v>5</v>
      </c>
      <c r="I1872" s="3">
        <v>-1527</v>
      </c>
      <c r="J1872" s="3">
        <v>1527</v>
      </c>
      <c r="K1872" s="2">
        <v>0.55842018650575997</v>
      </c>
      <c r="L1872" s="6">
        <v>-0.55842018650575997</v>
      </c>
      <c r="M1872" t="s">
        <v>26</v>
      </c>
      <c r="N1872">
        <f>SUMIFS(Actuals!$F:$F,Actuals!$A:$A,$A1872,Actuals!$D:$D,$D1872,Actuals!$B:$B,EDATE($B1872,-12))</f>
        <v>1272</v>
      </c>
      <c r="O1872">
        <f>AVERAGE(SUMIFS(Actuals!$F:$F,Actuals!$A:$A,$A1872,Actuals!$D:$D,$D1872,Actuals!$B:$B,EOMONTH(DATE(2025,$C1872-1,1),0))/SUMIFS(Actuals!$F:$F,Actuals!$A:$A,$A1872,Actuals!$D:$D,$D1872,Actuals!$B:$B,EOMONTH(DATE(2024,$C1872-1,1),0)),
 SUMIFS(Actuals!$F:$F,Actuals!$A:$A,$A1872,Actuals!$D:$D,$D1872,Actuals!$B:$B,EOMONTH(DATE(2025,$C1872-2,1),0))/SUMIFS(Actuals!$F:$F,Actuals!$A:$A,$A1872,Actuals!$D:$D,$D1872,Actuals!$B:$B,EOMONTH(DATE(2024,$C1872-2,1),0)),
 SUMIFS(Actuals!$F:$F,Actuals!$A:$A,$A1872,Actuals!$D:$D,$D1872,Actuals!$B:$B,EOMONTH(DATE(2025,$C1872-3,1),0))/SUMIFS(Actuals!$F:$F,Actuals!$A:$A,$A1872,Actuals!$D:$D,$D1872,Actuals!$B:$B,EOMONTH(DATE(2024,$C1872-3,1),0))
)</f>
        <v>1.4604855034668398</v>
      </c>
      <c r="P1872" s="29">
        <f t="shared" si="174"/>
        <v>1857.7375604098202</v>
      </c>
      <c r="Q1872" s="2">
        <f t="shared" si="175"/>
        <v>0.32062989196934716</v>
      </c>
      <c r="R1872" s="29" t="str">
        <f t="shared" si="176"/>
        <v>1 train date (May-Aug)</v>
      </c>
      <c r="S1872" s="29">
        <f t="shared" si="177"/>
        <v>1.1836764017367896</v>
      </c>
      <c r="T1872" s="29">
        <f t="shared" si="178"/>
        <v>1429.2892550971735</v>
      </c>
      <c r="U1872" s="2">
        <f t="shared" si="179"/>
        <v>0.47731239528353503</v>
      </c>
    </row>
    <row r="1873" spans="1:21">
      <c r="A1873">
        <v>2370</v>
      </c>
      <c r="B1873" s="1">
        <v>45991</v>
      </c>
      <c r="C1873">
        <v>7</v>
      </c>
      <c r="D1873">
        <v>13</v>
      </c>
      <c r="E1873" t="s">
        <v>7</v>
      </c>
      <c r="F1873" s="3">
        <v>1287.7552441406249</v>
      </c>
      <c r="G1873" s="3">
        <v>2734.5</v>
      </c>
      <c r="H1873">
        <v>4</v>
      </c>
      <c r="I1873" s="3">
        <v>-1446.7447558593751</v>
      </c>
      <c r="J1873" s="3">
        <v>1446.7447558593751</v>
      </c>
      <c r="K1873" s="2">
        <v>0.529071038895365</v>
      </c>
      <c r="L1873" s="6">
        <v>-0.529071038895365</v>
      </c>
      <c r="M1873" t="s">
        <v>26</v>
      </c>
      <c r="N1873">
        <f>SUMIFS(Actuals!$F:$F,Actuals!$A:$A,$A1873,Actuals!$D:$D,$D1873,Actuals!$B:$B,EDATE($B1873,-12))</f>
        <v>1272</v>
      </c>
      <c r="O1873">
        <f>AVERAGE(SUMIFS(Actuals!$F:$F,Actuals!$A:$A,$A1873,Actuals!$D:$D,$D1873,Actuals!$B:$B,EOMONTH(DATE(2025,$C1873-1,1),0))/SUMIFS(Actuals!$F:$F,Actuals!$A:$A,$A1873,Actuals!$D:$D,$D1873,Actuals!$B:$B,EOMONTH(DATE(2024,$C1873-1,1),0)),
 SUMIFS(Actuals!$F:$F,Actuals!$A:$A,$A1873,Actuals!$D:$D,$D1873,Actuals!$B:$B,EOMONTH(DATE(2025,$C1873-2,1),0))/SUMIFS(Actuals!$F:$F,Actuals!$A:$A,$A1873,Actuals!$D:$D,$D1873,Actuals!$B:$B,EOMONTH(DATE(2024,$C1873-2,1),0)),
 SUMIFS(Actuals!$F:$F,Actuals!$A:$A,$A1873,Actuals!$D:$D,$D1873,Actuals!$B:$B,EOMONTH(DATE(2025,$C1873-3,1),0))/SUMIFS(Actuals!$F:$F,Actuals!$A:$A,$A1873,Actuals!$D:$D,$D1873,Actuals!$B:$B,EOMONTH(DATE(2024,$C1873-3,1),0))
)</f>
        <v>1.3914774781268671</v>
      </c>
      <c r="P1873" s="29">
        <f t="shared" si="174"/>
        <v>1769.959352177375</v>
      </c>
      <c r="Q1873" s="2">
        <f t="shared" si="175"/>
        <v>0.35273016925310846</v>
      </c>
      <c r="R1873" s="29" t="str">
        <f t="shared" si="176"/>
        <v>1 train date (May-Aug)</v>
      </c>
      <c r="S1873" s="29">
        <f t="shared" si="177"/>
        <v>1.1836764017367896</v>
      </c>
      <c r="T1873" s="29">
        <f t="shared" si="178"/>
        <v>1524.2854937020559</v>
      </c>
      <c r="U1873" s="2">
        <f t="shared" si="179"/>
        <v>0.44257250184602087</v>
      </c>
    </row>
    <row r="1874" spans="1:21">
      <c r="A1874">
        <v>2370</v>
      </c>
      <c r="B1874" s="1">
        <v>45991</v>
      </c>
      <c r="C1874">
        <v>8</v>
      </c>
      <c r="D1874">
        <v>13</v>
      </c>
      <c r="E1874" t="s">
        <v>7</v>
      </c>
      <c r="F1874" s="3">
        <v>1479.7283011565619</v>
      </c>
      <c r="G1874" s="3">
        <v>2734.5</v>
      </c>
      <c r="H1874">
        <v>3</v>
      </c>
      <c r="I1874" s="3">
        <v>-1254.7716988434381</v>
      </c>
      <c r="J1874" s="3">
        <v>1254.7716988434381</v>
      </c>
      <c r="K1874" s="2">
        <v>0.45886695880176898</v>
      </c>
      <c r="L1874" s="6">
        <v>-0.45886695880176898</v>
      </c>
      <c r="M1874" t="s">
        <v>26</v>
      </c>
      <c r="N1874">
        <f>SUMIFS(Actuals!$F:$F,Actuals!$A:$A,$A1874,Actuals!$D:$D,$D1874,Actuals!$B:$B,EDATE($B1874,-12))</f>
        <v>1272</v>
      </c>
      <c r="O1874">
        <f>AVERAGE(SUMIFS(Actuals!$F:$F,Actuals!$A:$A,$A1874,Actuals!$D:$D,$D1874,Actuals!$B:$B,EOMONTH(DATE(2025,$C1874-1,1),0))/SUMIFS(Actuals!$F:$F,Actuals!$A:$A,$A1874,Actuals!$D:$D,$D1874,Actuals!$B:$B,EOMONTH(DATE(2024,$C1874-1,1),0)),
 SUMIFS(Actuals!$F:$F,Actuals!$A:$A,$A1874,Actuals!$D:$D,$D1874,Actuals!$B:$B,EOMONTH(DATE(2025,$C1874-2,1),0))/SUMIFS(Actuals!$F:$F,Actuals!$A:$A,$A1874,Actuals!$D:$D,$D1874,Actuals!$B:$B,EOMONTH(DATE(2024,$C1874-2,1),0)),
 SUMIFS(Actuals!$F:$F,Actuals!$A:$A,$A1874,Actuals!$D:$D,$D1874,Actuals!$B:$B,EOMONTH(DATE(2025,$C1874-3,1),0))/SUMIFS(Actuals!$F:$F,Actuals!$A:$A,$A1874,Actuals!$D:$D,$D1874,Actuals!$B:$B,EOMONTH(DATE(2024,$C1874-3,1),0))
)</f>
        <v>1.2622550679572015</v>
      </c>
      <c r="P1874" s="29">
        <f t="shared" si="174"/>
        <v>1605.5884464415603</v>
      </c>
      <c r="Q1874" s="2">
        <f t="shared" si="175"/>
        <v>0.41284020974892655</v>
      </c>
      <c r="R1874" s="29" t="str">
        <f t="shared" si="176"/>
        <v>1 train date (May-Aug)</v>
      </c>
      <c r="S1874" s="29">
        <f t="shared" si="177"/>
        <v>1.1836764017367896</v>
      </c>
      <c r="T1874" s="29">
        <f t="shared" si="178"/>
        <v>1751.5194710610917</v>
      </c>
      <c r="U1874" s="2">
        <f t="shared" si="179"/>
        <v>0.35947358893359233</v>
      </c>
    </row>
    <row r="1875" spans="1:21">
      <c r="A1875">
        <v>2370</v>
      </c>
      <c r="B1875" s="1">
        <v>45991</v>
      </c>
      <c r="C1875">
        <v>9</v>
      </c>
      <c r="D1875">
        <v>13</v>
      </c>
      <c r="E1875" t="s">
        <v>7</v>
      </c>
      <c r="F1875" s="3">
        <v>1663.7372999999998</v>
      </c>
      <c r="G1875" s="3">
        <v>2734.5</v>
      </c>
      <c r="H1875">
        <v>2</v>
      </c>
      <c r="I1875" s="3">
        <v>-1070.7627000000002</v>
      </c>
      <c r="J1875" s="3">
        <v>1070.7627000000002</v>
      </c>
      <c r="K1875" s="2">
        <v>0.39157531541415302</v>
      </c>
      <c r="L1875" s="6">
        <v>-0.39157531541415302</v>
      </c>
      <c r="M1875" t="s">
        <v>26</v>
      </c>
      <c r="N1875">
        <f>SUMIFS(Actuals!$F:$F,Actuals!$A:$A,$A1875,Actuals!$D:$D,$D1875,Actuals!$B:$B,EDATE($B1875,-12))</f>
        <v>1272</v>
      </c>
      <c r="O1875">
        <f>AVERAGE(SUMIFS(Actuals!$F:$F,Actuals!$A:$A,$A1875,Actuals!$D:$D,$D1875,Actuals!$B:$B,EOMONTH(DATE(2025,$C1875-1,1),0))/SUMIFS(Actuals!$F:$F,Actuals!$A:$A,$A1875,Actuals!$D:$D,$D1875,Actuals!$B:$B,EOMONTH(DATE(2024,$C1875-1,1),0)),
 SUMIFS(Actuals!$F:$F,Actuals!$A:$A,$A1875,Actuals!$D:$D,$D1875,Actuals!$B:$B,EOMONTH(DATE(2025,$C1875-2,1),0))/SUMIFS(Actuals!$F:$F,Actuals!$A:$A,$A1875,Actuals!$D:$D,$D1875,Actuals!$B:$B,EOMONTH(DATE(2024,$C1875-2,1),0)),
 SUMIFS(Actuals!$F:$F,Actuals!$A:$A,$A1875,Actuals!$D:$D,$D1875,Actuals!$B:$B,EOMONTH(DATE(2025,$C1875-3,1),0))/SUMIFS(Actuals!$F:$F,Actuals!$A:$A,$A1875,Actuals!$D:$D,$D1875,Actuals!$B:$B,EOMONTH(DATE(2024,$C1875-3,1),0))
)</f>
        <v>1.3160455127695914</v>
      </c>
      <c r="P1875" s="29">
        <f t="shared" si="174"/>
        <v>1674.0098922429202</v>
      </c>
      <c r="Q1875" s="2">
        <f t="shared" si="175"/>
        <v>0.38781865341271893</v>
      </c>
      <c r="R1875" s="29" t="str">
        <f t="shared" si="176"/>
        <v>2 Test data (Sep-Nov)</v>
      </c>
      <c r="S1875" s="29">
        <f t="shared" si="177"/>
        <v>1.1836764017367896</v>
      </c>
      <c r="T1875" s="29">
        <f t="shared" si="178"/>
        <v>1969.3265806992813</v>
      </c>
      <c r="U1875" s="2">
        <f t="shared" si="179"/>
        <v>0.27982205862158299</v>
      </c>
    </row>
    <row r="1876" spans="1:21">
      <c r="A1876">
        <v>2370</v>
      </c>
      <c r="B1876" s="1">
        <v>45991</v>
      </c>
      <c r="C1876">
        <v>10</v>
      </c>
      <c r="D1876">
        <v>13</v>
      </c>
      <c r="E1876" t="s">
        <v>7</v>
      </c>
      <c r="F1876" s="3">
        <v>1663.5</v>
      </c>
      <c r="G1876" s="3">
        <v>2734.5</v>
      </c>
      <c r="H1876">
        <v>1</v>
      </c>
      <c r="I1876" s="3">
        <v>-1071</v>
      </c>
      <c r="J1876" s="3">
        <v>1071</v>
      </c>
      <c r="K1876" s="2">
        <v>0.39166209544706498</v>
      </c>
      <c r="L1876" s="6">
        <v>-0.39166209544706498</v>
      </c>
      <c r="M1876" t="s">
        <v>26</v>
      </c>
      <c r="N1876">
        <f>SUMIFS(Actuals!$F:$F,Actuals!$A:$A,$A1876,Actuals!$D:$D,$D1876,Actuals!$B:$B,EDATE($B1876,-12))</f>
        <v>1272</v>
      </c>
      <c r="O1876">
        <f>AVERAGE(SUMIFS(Actuals!$F:$F,Actuals!$A:$A,$A1876,Actuals!$D:$D,$D1876,Actuals!$B:$B,EOMONTH(DATE(2025,$C1876-1,1),0))/SUMIFS(Actuals!$F:$F,Actuals!$A:$A,$A1876,Actuals!$D:$D,$D1876,Actuals!$B:$B,EOMONTH(DATE(2024,$C1876-1,1),0)),
 SUMIFS(Actuals!$F:$F,Actuals!$A:$A,$A1876,Actuals!$D:$D,$D1876,Actuals!$B:$B,EOMONTH(DATE(2025,$C1876-2,1),0))/SUMIFS(Actuals!$F:$F,Actuals!$A:$A,$A1876,Actuals!$D:$D,$D1876,Actuals!$B:$B,EOMONTH(DATE(2024,$C1876-2,1),0)),
 SUMIFS(Actuals!$F:$F,Actuals!$A:$A,$A1876,Actuals!$D:$D,$D1876,Actuals!$B:$B,EOMONTH(DATE(2025,$C1876-3,1),0))/SUMIFS(Actuals!$F:$F,Actuals!$A:$A,$A1876,Actuals!$D:$D,$D1876,Actuals!$B:$B,EOMONTH(DATE(2024,$C1876-3,1),0))
)</f>
        <v>1.5777494801296861</v>
      </c>
      <c r="P1876" s="29">
        <f t="shared" si="174"/>
        <v>2006.8973387249607</v>
      </c>
      <c r="Q1876" s="2">
        <f t="shared" si="175"/>
        <v>0.26608252377949876</v>
      </c>
      <c r="R1876" s="29" t="str">
        <f t="shared" si="176"/>
        <v>2 Test data (Sep-Nov)</v>
      </c>
      <c r="S1876" s="29">
        <f t="shared" si="177"/>
        <v>1.1836764017367896</v>
      </c>
      <c r="T1876" s="29">
        <f t="shared" si="178"/>
        <v>1969.0456942891494</v>
      </c>
      <c r="U1876" s="2">
        <f t="shared" si="179"/>
        <v>0.27992477809868371</v>
      </c>
    </row>
    <row r="1877" spans="1:21">
      <c r="A1877">
        <v>2370</v>
      </c>
      <c r="B1877" s="1">
        <v>45991</v>
      </c>
      <c r="C1877">
        <v>11</v>
      </c>
      <c r="D1877">
        <v>13</v>
      </c>
      <c r="E1877" t="s">
        <v>7</v>
      </c>
      <c r="F1877" s="3">
        <v>1663.5</v>
      </c>
      <c r="G1877" s="3">
        <v>2734.5</v>
      </c>
      <c r="H1877">
        <v>0</v>
      </c>
      <c r="I1877" s="3">
        <v>-1071</v>
      </c>
      <c r="J1877" s="3">
        <v>1071</v>
      </c>
      <c r="K1877" s="2">
        <v>0.39166209544706498</v>
      </c>
      <c r="L1877" s="6">
        <v>-0.39166209544706498</v>
      </c>
      <c r="M1877" t="s">
        <v>26</v>
      </c>
      <c r="N1877">
        <f>SUMIFS(Actuals!$F:$F,Actuals!$A:$A,$A1877,Actuals!$D:$D,$D1877,Actuals!$B:$B,EDATE($B1877,-12))</f>
        <v>1272</v>
      </c>
      <c r="O1877">
        <f>AVERAGE(SUMIFS(Actuals!$F:$F,Actuals!$A:$A,$A1877,Actuals!$D:$D,$D1877,Actuals!$B:$B,EOMONTH(DATE(2025,$C1877-1,1),0))/SUMIFS(Actuals!$F:$F,Actuals!$A:$A,$A1877,Actuals!$D:$D,$D1877,Actuals!$B:$B,EOMONTH(DATE(2024,$C1877-1,1),0)),
 SUMIFS(Actuals!$F:$F,Actuals!$A:$A,$A1877,Actuals!$D:$D,$D1877,Actuals!$B:$B,EOMONTH(DATE(2025,$C1877-2,1),0))/SUMIFS(Actuals!$F:$F,Actuals!$A:$A,$A1877,Actuals!$D:$D,$D1877,Actuals!$B:$B,EOMONTH(DATE(2024,$C1877-2,1),0)),
 SUMIFS(Actuals!$F:$F,Actuals!$A:$A,$A1877,Actuals!$D:$D,$D1877,Actuals!$B:$B,EOMONTH(DATE(2025,$C1877-3,1),0))/SUMIFS(Actuals!$F:$F,Actuals!$A:$A,$A1877,Actuals!$D:$D,$D1877,Actuals!$B:$B,EOMONTH(DATE(2024,$C1877-3,1),0))
)</f>
        <v>2.041579536174603</v>
      </c>
      <c r="P1877" s="29">
        <f t="shared" si="174"/>
        <v>2596.8891700140948</v>
      </c>
      <c r="Q1877" s="2">
        <f t="shared" si="175"/>
        <v>5.0323945871605477E-2</v>
      </c>
      <c r="R1877" s="29" t="str">
        <f t="shared" si="176"/>
        <v>2 Test data (Sep-Nov)</v>
      </c>
      <c r="S1877" s="29">
        <f t="shared" si="177"/>
        <v>1.1836764017367896</v>
      </c>
      <c r="T1877" s="29">
        <f t="shared" si="178"/>
        <v>1969.0456942891494</v>
      </c>
      <c r="U1877" s="2">
        <f t="shared" si="179"/>
        <v>0.27992477809868371</v>
      </c>
    </row>
    <row r="1878" spans="1:21">
      <c r="A1878">
        <v>360</v>
      </c>
      <c r="B1878" s="1">
        <v>45808</v>
      </c>
      <c r="C1878">
        <v>5</v>
      </c>
      <c r="D1878">
        <v>13</v>
      </c>
      <c r="E1878" t="s">
        <v>7</v>
      </c>
      <c r="F1878" s="3">
        <v>10822.289999999999</v>
      </c>
      <c r="G1878" s="3">
        <v>8917.5</v>
      </c>
      <c r="H1878">
        <v>0</v>
      </c>
      <c r="I1878" s="3">
        <v>1904.7899999999991</v>
      </c>
      <c r="J1878" s="3">
        <v>1904.7899999999991</v>
      </c>
      <c r="K1878" s="2">
        <v>0.21360134566862901</v>
      </c>
      <c r="L1878" s="6">
        <v>0.21360134566862901</v>
      </c>
      <c r="M1878" t="s">
        <v>24</v>
      </c>
      <c r="N1878">
        <f>SUMIFS(Actuals!$F:$F,Actuals!$A:$A,$A1878,Actuals!$D:$D,$D1878,Actuals!$B:$B,EDATE($B1878,-12))</f>
        <v>7734</v>
      </c>
      <c r="O1878">
        <f>AVERAGE(SUMIFS(Actuals!$F:$F,Actuals!$A:$A,$A1878,Actuals!$D:$D,$D1878,Actuals!$B:$B,EOMONTH(DATE(2025,$C1878-1,1),0))/SUMIFS(Actuals!$F:$F,Actuals!$A:$A,$A1878,Actuals!$D:$D,$D1878,Actuals!$B:$B,EOMONTH(DATE(2024,$C1878-1,1),0)),
 SUMIFS(Actuals!$F:$F,Actuals!$A:$A,$A1878,Actuals!$D:$D,$D1878,Actuals!$B:$B,EOMONTH(DATE(2025,$C1878-2,1),0))/SUMIFS(Actuals!$F:$F,Actuals!$A:$A,$A1878,Actuals!$D:$D,$D1878,Actuals!$B:$B,EOMONTH(DATE(2024,$C1878-2,1),0)),
 SUMIFS(Actuals!$F:$F,Actuals!$A:$A,$A1878,Actuals!$D:$D,$D1878,Actuals!$B:$B,EOMONTH(DATE(2025,$C1878-3,1),0))/SUMIFS(Actuals!$F:$F,Actuals!$A:$A,$A1878,Actuals!$D:$D,$D1878,Actuals!$B:$B,EOMONTH(DATE(2024,$C1878-3,1),0))
)</f>
        <v>1.1919743872473714</v>
      </c>
      <c r="P1878" s="29">
        <f t="shared" si="174"/>
        <v>9218.7299109711694</v>
      </c>
      <c r="Q1878" s="2">
        <f t="shared" si="175"/>
        <v>3.3779636778376157E-2</v>
      </c>
      <c r="R1878" s="29" t="str">
        <f t="shared" si="176"/>
        <v>1 train date (May-Aug)</v>
      </c>
      <c r="S1878" s="29">
        <f t="shared" si="177"/>
        <v>1.0370054508427586</v>
      </c>
      <c r="T1878" s="29">
        <f t="shared" si="178"/>
        <v>11222.773720601077</v>
      </c>
      <c r="U1878" s="2">
        <f t="shared" si="179"/>
        <v>0.25851121060847515</v>
      </c>
    </row>
    <row r="1879" spans="1:21">
      <c r="A1879">
        <v>360</v>
      </c>
      <c r="B1879" s="1">
        <v>45838</v>
      </c>
      <c r="C1879">
        <v>5</v>
      </c>
      <c r="D1879">
        <v>13</v>
      </c>
      <c r="E1879" t="s">
        <v>7</v>
      </c>
      <c r="F1879" s="3">
        <v>10497.621299999999</v>
      </c>
      <c r="G1879" s="3">
        <v>7525.5</v>
      </c>
      <c r="H1879">
        <v>1</v>
      </c>
      <c r="I1879" s="3">
        <v>2972.1212999999989</v>
      </c>
      <c r="J1879" s="3">
        <v>2972.1212999999989</v>
      </c>
      <c r="K1879" s="2">
        <v>0.39494004385090697</v>
      </c>
      <c r="L1879" s="6">
        <v>0.39494004385090697</v>
      </c>
      <c r="M1879" t="s">
        <v>24</v>
      </c>
      <c r="N1879">
        <f>SUMIFS(Actuals!$F:$F,Actuals!$A:$A,$A1879,Actuals!$D:$D,$D1879,Actuals!$B:$B,EDATE($B1879,-12))</f>
        <v>7257</v>
      </c>
      <c r="O1879">
        <f>AVERAGE(SUMIFS(Actuals!$F:$F,Actuals!$A:$A,$A1879,Actuals!$D:$D,$D1879,Actuals!$B:$B,EOMONTH(DATE(2025,$C1879-1,1),0))/SUMIFS(Actuals!$F:$F,Actuals!$A:$A,$A1879,Actuals!$D:$D,$D1879,Actuals!$B:$B,EOMONTH(DATE(2024,$C1879-1,1),0)),
 SUMIFS(Actuals!$F:$F,Actuals!$A:$A,$A1879,Actuals!$D:$D,$D1879,Actuals!$B:$B,EOMONTH(DATE(2025,$C1879-2,1),0))/SUMIFS(Actuals!$F:$F,Actuals!$A:$A,$A1879,Actuals!$D:$D,$D1879,Actuals!$B:$B,EOMONTH(DATE(2024,$C1879-2,1),0)),
 SUMIFS(Actuals!$F:$F,Actuals!$A:$A,$A1879,Actuals!$D:$D,$D1879,Actuals!$B:$B,EOMONTH(DATE(2025,$C1879-3,1),0))/SUMIFS(Actuals!$F:$F,Actuals!$A:$A,$A1879,Actuals!$D:$D,$D1879,Actuals!$B:$B,EOMONTH(DATE(2024,$C1879-3,1),0))
)</f>
        <v>1.1919743872473714</v>
      </c>
      <c r="P1879" s="29">
        <f t="shared" si="174"/>
        <v>8650.1581282541738</v>
      </c>
      <c r="Q1879" s="2">
        <f t="shared" si="175"/>
        <v>0.14944629968163894</v>
      </c>
      <c r="R1879" s="29" t="str">
        <f t="shared" si="176"/>
        <v>1 train date (May-Aug)</v>
      </c>
      <c r="S1879" s="29">
        <f t="shared" si="177"/>
        <v>1.0370054508427586</v>
      </c>
      <c r="T1879" s="29">
        <f t="shared" si="178"/>
        <v>10886.090508983045</v>
      </c>
      <c r="U1879" s="2">
        <f t="shared" si="179"/>
        <v>0.44656042907222709</v>
      </c>
    </row>
    <row r="1880" spans="1:21">
      <c r="A1880">
        <v>360</v>
      </c>
      <c r="B1880" s="1">
        <v>45838</v>
      </c>
      <c r="C1880">
        <v>6</v>
      </c>
      <c r="D1880">
        <v>13</v>
      </c>
      <c r="E1880" t="s">
        <v>7</v>
      </c>
      <c r="F1880" s="3">
        <v>9979.2096947588852</v>
      </c>
      <c r="G1880" s="3">
        <v>7525.5</v>
      </c>
      <c r="H1880">
        <v>0</v>
      </c>
      <c r="I1880" s="3">
        <v>2453.7096947588852</v>
      </c>
      <c r="J1880" s="3">
        <v>2453.7096947588852</v>
      </c>
      <c r="K1880" s="2">
        <v>0.326052713408928</v>
      </c>
      <c r="L1880" s="6">
        <v>0.326052713408928</v>
      </c>
      <c r="M1880" t="s">
        <v>24</v>
      </c>
      <c r="N1880">
        <f>SUMIFS(Actuals!$F:$F,Actuals!$A:$A,$A1880,Actuals!$D:$D,$D1880,Actuals!$B:$B,EDATE($B1880,-12))</f>
        <v>7257</v>
      </c>
      <c r="O1880">
        <f>AVERAGE(SUMIFS(Actuals!$F:$F,Actuals!$A:$A,$A1880,Actuals!$D:$D,$D1880,Actuals!$B:$B,EOMONTH(DATE(2025,$C1880-1,1),0))/SUMIFS(Actuals!$F:$F,Actuals!$A:$A,$A1880,Actuals!$D:$D,$D1880,Actuals!$B:$B,EOMONTH(DATE(2024,$C1880-1,1),0)),
 SUMIFS(Actuals!$F:$F,Actuals!$A:$A,$A1880,Actuals!$D:$D,$D1880,Actuals!$B:$B,EOMONTH(DATE(2025,$C1880-2,1),0))/SUMIFS(Actuals!$F:$F,Actuals!$A:$A,$A1880,Actuals!$D:$D,$D1880,Actuals!$B:$B,EOMONTH(DATE(2024,$C1880-2,1),0)),
 SUMIFS(Actuals!$F:$F,Actuals!$A:$A,$A1880,Actuals!$D:$D,$D1880,Actuals!$B:$B,EOMONTH(DATE(2025,$C1880-3,1),0))/SUMIFS(Actuals!$F:$F,Actuals!$A:$A,$A1880,Actuals!$D:$D,$D1880,Actuals!$B:$B,EOMONTH(DATE(2024,$C1880-3,1),0))
)</f>
        <v>1.2416281041366692</v>
      </c>
      <c r="P1880" s="29">
        <f t="shared" si="174"/>
        <v>9010.4951517198078</v>
      </c>
      <c r="Q1880" s="2">
        <f t="shared" si="175"/>
        <v>0.19732843687725837</v>
      </c>
      <c r="R1880" s="29" t="str">
        <f t="shared" si="176"/>
        <v>1 train date (May-Aug)</v>
      </c>
      <c r="S1880" s="29">
        <f t="shared" si="177"/>
        <v>1.0370054508427586</v>
      </c>
      <c r="T1880" s="29">
        <f t="shared" si="178"/>
        <v>10348.494848567865</v>
      </c>
      <c r="U1880" s="2">
        <f t="shared" si="179"/>
        <v>0.37512389190988837</v>
      </c>
    </row>
    <row r="1881" spans="1:21">
      <c r="A1881">
        <v>360</v>
      </c>
      <c r="B1881" s="1">
        <v>45869</v>
      </c>
      <c r="C1881">
        <v>5</v>
      </c>
      <c r="D1881">
        <v>13</v>
      </c>
      <c r="E1881" t="s">
        <v>7</v>
      </c>
      <c r="F1881" s="3">
        <v>10182.692660999999</v>
      </c>
      <c r="G1881" s="3">
        <v>7201.5</v>
      </c>
      <c r="H1881">
        <v>2</v>
      </c>
      <c r="I1881" s="3">
        <v>2981.1926609999991</v>
      </c>
      <c r="J1881" s="3">
        <v>2981.1926609999991</v>
      </c>
      <c r="K1881" s="2">
        <v>0.41396829285565501</v>
      </c>
      <c r="L1881" s="6">
        <v>0.41396829285565501</v>
      </c>
      <c r="M1881" t="s">
        <v>24</v>
      </c>
      <c r="N1881">
        <f>SUMIFS(Actuals!$F:$F,Actuals!$A:$A,$A1881,Actuals!$D:$D,$D1881,Actuals!$B:$B,EDATE($B1881,-12))</f>
        <v>8169</v>
      </c>
      <c r="O1881">
        <f>AVERAGE(SUMIFS(Actuals!$F:$F,Actuals!$A:$A,$A1881,Actuals!$D:$D,$D1881,Actuals!$B:$B,EOMONTH(DATE(2025,$C1881-1,1),0))/SUMIFS(Actuals!$F:$F,Actuals!$A:$A,$A1881,Actuals!$D:$D,$D1881,Actuals!$B:$B,EOMONTH(DATE(2024,$C1881-1,1),0)),
 SUMIFS(Actuals!$F:$F,Actuals!$A:$A,$A1881,Actuals!$D:$D,$D1881,Actuals!$B:$B,EOMONTH(DATE(2025,$C1881-2,1),0))/SUMIFS(Actuals!$F:$F,Actuals!$A:$A,$A1881,Actuals!$D:$D,$D1881,Actuals!$B:$B,EOMONTH(DATE(2024,$C1881-2,1),0)),
 SUMIFS(Actuals!$F:$F,Actuals!$A:$A,$A1881,Actuals!$D:$D,$D1881,Actuals!$B:$B,EOMONTH(DATE(2025,$C1881-3,1),0))/SUMIFS(Actuals!$F:$F,Actuals!$A:$A,$A1881,Actuals!$D:$D,$D1881,Actuals!$B:$B,EOMONTH(DATE(2024,$C1881-3,1),0))
)</f>
        <v>1.1919743872473714</v>
      </c>
      <c r="P1881" s="29">
        <f t="shared" si="174"/>
        <v>9737.2387694237768</v>
      </c>
      <c r="Q1881" s="2">
        <f t="shared" si="175"/>
        <v>0.35211258340953644</v>
      </c>
      <c r="R1881" s="29" t="str">
        <f t="shared" si="176"/>
        <v>1 train date (May-Aug)</v>
      </c>
      <c r="S1881" s="29">
        <f t="shared" si="177"/>
        <v>1.0370054508427586</v>
      </c>
      <c r="T1881" s="29">
        <f t="shared" si="178"/>
        <v>10559.507793713554</v>
      </c>
      <c r="U1881" s="2">
        <f t="shared" si="179"/>
        <v>0.46629282701014424</v>
      </c>
    </row>
    <row r="1882" spans="1:21">
      <c r="A1882">
        <v>360</v>
      </c>
      <c r="B1882" s="1">
        <v>45869</v>
      </c>
      <c r="C1882">
        <v>6</v>
      </c>
      <c r="D1882">
        <v>13</v>
      </c>
      <c r="E1882" t="s">
        <v>7</v>
      </c>
      <c r="F1882" s="3">
        <v>9170.7221460590172</v>
      </c>
      <c r="G1882" s="3">
        <v>7201.5</v>
      </c>
      <c r="H1882">
        <v>1</v>
      </c>
      <c r="I1882" s="3">
        <v>1969.2221460590172</v>
      </c>
      <c r="J1882" s="3">
        <v>1969.2221460590172</v>
      </c>
      <c r="K1882" s="2">
        <v>0.27344610790238399</v>
      </c>
      <c r="L1882" s="6">
        <v>0.27344610790238399</v>
      </c>
      <c r="M1882" t="s">
        <v>24</v>
      </c>
      <c r="N1882">
        <f>SUMIFS(Actuals!$F:$F,Actuals!$A:$A,$A1882,Actuals!$D:$D,$D1882,Actuals!$B:$B,EDATE($B1882,-12))</f>
        <v>8169</v>
      </c>
      <c r="O1882">
        <f>AVERAGE(SUMIFS(Actuals!$F:$F,Actuals!$A:$A,$A1882,Actuals!$D:$D,$D1882,Actuals!$B:$B,EOMONTH(DATE(2025,$C1882-1,1),0))/SUMIFS(Actuals!$F:$F,Actuals!$A:$A,$A1882,Actuals!$D:$D,$D1882,Actuals!$B:$B,EOMONTH(DATE(2024,$C1882-1,1),0)),
 SUMIFS(Actuals!$F:$F,Actuals!$A:$A,$A1882,Actuals!$D:$D,$D1882,Actuals!$B:$B,EOMONTH(DATE(2025,$C1882-2,1),0))/SUMIFS(Actuals!$F:$F,Actuals!$A:$A,$A1882,Actuals!$D:$D,$D1882,Actuals!$B:$B,EOMONTH(DATE(2024,$C1882-2,1),0)),
 SUMIFS(Actuals!$F:$F,Actuals!$A:$A,$A1882,Actuals!$D:$D,$D1882,Actuals!$B:$B,EOMONTH(DATE(2025,$C1882-3,1),0))/SUMIFS(Actuals!$F:$F,Actuals!$A:$A,$A1882,Actuals!$D:$D,$D1882,Actuals!$B:$B,EOMONTH(DATE(2024,$C1882-3,1),0))
)</f>
        <v>1.2416281041366692</v>
      </c>
      <c r="P1882" s="29">
        <f t="shared" si="174"/>
        <v>10142.859982692451</v>
      </c>
      <c r="Q1882" s="2">
        <f t="shared" si="175"/>
        <v>0.4084371287499064</v>
      </c>
      <c r="R1882" s="29" t="str">
        <f t="shared" si="176"/>
        <v>1 train date (May-Aug)</v>
      </c>
      <c r="S1882" s="29">
        <f t="shared" si="177"/>
        <v>1.0370054508427586</v>
      </c>
      <c r="T1882" s="29">
        <f t="shared" si="178"/>
        <v>9510.0888536276016</v>
      </c>
      <c r="U1882" s="2">
        <f t="shared" si="179"/>
        <v>0.32057055524926775</v>
      </c>
    </row>
    <row r="1883" spans="1:21">
      <c r="A1883">
        <v>360</v>
      </c>
      <c r="B1883" s="1">
        <v>45869</v>
      </c>
      <c r="C1883">
        <v>7</v>
      </c>
      <c r="D1883">
        <v>13</v>
      </c>
      <c r="E1883" t="s">
        <v>7</v>
      </c>
      <c r="F1883" s="3">
        <v>8146.7529759668578</v>
      </c>
      <c r="G1883" s="3">
        <v>7201.5</v>
      </c>
      <c r="H1883">
        <v>0</v>
      </c>
      <c r="I1883" s="3">
        <v>945.25297596685778</v>
      </c>
      <c r="J1883" s="3">
        <v>945.25297596685778</v>
      </c>
      <c r="K1883" s="2">
        <v>0.13125779017799899</v>
      </c>
      <c r="L1883" s="6">
        <v>0.13125779017799899</v>
      </c>
      <c r="M1883" t="s">
        <v>24</v>
      </c>
      <c r="N1883">
        <f>SUMIFS(Actuals!$F:$F,Actuals!$A:$A,$A1883,Actuals!$D:$D,$D1883,Actuals!$B:$B,EDATE($B1883,-12))</f>
        <v>8169</v>
      </c>
      <c r="O1883">
        <f>AVERAGE(SUMIFS(Actuals!$F:$F,Actuals!$A:$A,$A1883,Actuals!$D:$D,$D1883,Actuals!$B:$B,EOMONTH(DATE(2025,$C1883-1,1),0))/SUMIFS(Actuals!$F:$F,Actuals!$A:$A,$A1883,Actuals!$D:$D,$D1883,Actuals!$B:$B,EOMONTH(DATE(2024,$C1883-1,1),0)),
 SUMIFS(Actuals!$F:$F,Actuals!$A:$A,$A1883,Actuals!$D:$D,$D1883,Actuals!$B:$B,EOMONTH(DATE(2025,$C1883-2,1),0))/SUMIFS(Actuals!$F:$F,Actuals!$A:$A,$A1883,Actuals!$D:$D,$D1883,Actuals!$B:$B,EOMONTH(DATE(2024,$C1883-2,1),0)),
 SUMIFS(Actuals!$F:$F,Actuals!$A:$A,$A1883,Actuals!$D:$D,$D1883,Actuals!$B:$B,EOMONTH(DATE(2025,$C1883-3,1),0))/SUMIFS(Actuals!$F:$F,Actuals!$A:$A,$A1883,Actuals!$D:$D,$D1883,Actuals!$B:$B,EOMONTH(DATE(2024,$C1883-3,1),0))
)</f>
        <v>1.1911936362261422</v>
      </c>
      <c r="P1883" s="29">
        <f t="shared" si="174"/>
        <v>9730.8608143313559</v>
      </c>
      <c r="Q1883" s="2">
        <f t="shared" si="175"/>
        <v>0.35122694082223926</v>
      </c>
      <c r="R1883" s="29" t="str">
        <f t="shared" si="176"/>
        <v>1 train date (May-Aug)</v>
      </c>
      <c r="S1883" s="29">
        <f t="shared" si="177"/>
        <v>1.0370054508427586</v>
      </c>
      <c r="T1883" s="29">
        <f t="shared" si="178"/>
        <v>8448.2272427470962</v>
      </c>
      <c r="U1883" s="2">
        <f t="shared" si="179"/>
        <v>0.17312049472291829</v>
      </c>
    </row>
    <row r="1884" spans="1:21">
      <c r="A1884">
        <v>360</v>
      </c>
      <c r="B1884" s="1">
        <v>45900</v>
      </c>
      <c r="C1884">
        <v>5</v>
      </c>
      <c r="D1884">
        <v>13</v>
      </c>
      <c r="E1884" t="s">
        <v>7</v>
      </c>
      <c r="F1884" s="3">
        <v>9877.2118811699984</v>
      </c>
      <c r="G1884" s="3">
        <v>13128</v>
      </c>
      <c r="H1884">
        <v>3</v>
      </c>
      <c r="I1884" s="3">
        <v>-3250.7881188300016</v>
      </c>
      <c r="J1884" s="3">
        <v>3250.7881188300016</v>
      </c>
      <c r="K1884" s="2">
        <v>0.24762249534049399</v>
      </c>
      <c r="L1884" s="6">
        <v>-0.24762249534049399</v>
      </c>
      <c r="M1884" t="s">
        <v>24</v>
      </c>
      <c r="N1884">
        <f>SUMIFS(Actuals!$F:$F,Actuals!$A:$A,$A1884,Actuals!$D:$D,$D1884,Actuals!$B:$B,EDATE($B1884,-12))</f>
        <v>8305.5</v>
      </c>
      <c r="O1884">
        <f>AVERAGE(SUMIFS(Actuals!$F:$F,Actuals!$A:$A,$A1884,Actuals!$D:$D,$D1884,Actuals!$B:$B,EOMONTH(DATE(2025,$C1884-1,1),0))/SUMIFS(Actuals!$F:$F,Actuals!$A:$A,$A1884,Actuals!$D:$D,$D1884,Actuals!$B:$B,EOMONTH(DATE(2024,$C1884-1,1),0)),
 SUMIFS(Actuals!$F:$F,Actuals!$A:$A,$A1884,Actuals!$D:$D,$D1884,Actuals!$B:$B,EOMONTH(DATE(2025,$C1884-2,1),0))/SUMIFS(Actuals!$F:$F,Actuals!$A:$A,$A1884,Actuals!$D:$D,$D1884,Actuals!$B:$B,EOMONTH(DATE(2024,$C1884-2,1),0)),
 SUMIFS(Actuals!$F:$F,Actuals!$A:$A,$A1884,Actuals!$D:$D,$D1884,Actuals!$B:$B,EOMONTH(DATE(2025,$C1884-3,1),0))/SUMIFS(Actuals!$F:$F,Actuals!$A:$A,$A1884,Actuals!$D:$D,$D1884,Actuals!$B:$B,EOMONTH(DATE(2024,$C1884-3,1),0))
)</f>
        <v>1.1919743872473714</v>
      </c>
      <c r="P1884" s="29">
        <f t="shared" si="174"/>
        <v>9899.9432732830428</v>
      </c>
      <c r="Q1884" s="2">
        <f t="shared" si="175"/>
        <v>0.24589097552688582</v>
      </c>
      <c r="R1884" s="29" t="str">
        <f t="shared" si="176"/>
        <v>1 train date (May-Aug)</v>
      </c>
      <c r="S1884" s="29">
        <f t="shared" si="177"/>
        <v>1.0370054508427586</v>
      </c>
      <c r="T1884" s="29">
        <f t="shared" si="178"/>
        <v>10242.722559902146</v>
      </c>
      <c r="U1884" s="2">
        <f t="shared" si="179"/>
        <v>0.219780426576619</v>
      </c>
    </row>
    <row r="1885" spans="1:21">
      <c r="A1885">
        <v>360</v>
      </c>
      <c r="B1885" s="1">
        <v>45900</v>
      </c>
      <c r="C1885">
        <v>6</v>
      </c>
      <c r="D1885">
        <v>13</v>
      </c>
      <c r="E1885" t="s">
        <v>7</v>
      </c>
      <c r="F1885" s="3">
        <v>9877.2118811699984</v>
      </c>
      <c r="G1885" s="3">
        <v>13128</v>
      </c>
      <c r="H1885">
        <v>2</v>
      </c>
      <c r="I1885" s="3">
        <v>-3250.7881188300016</v>
      </c>
      <c r="J1885" s="3">
        <v>3250.7881188300016</v>
      </c>
      <c r="K1885" s="2">
        <v>0.24762249534049399</v>
      </c>
      <c r="L1885" s="6">
        <v>-0.24762249534049399</v>
      </c>
      <c r="M1885" t="s">
        <v>24</v>
      </c>
      <c r="N1885">
        <f>SUMIFS(Actuals!$F:$F,Actuals!$A:$A,$A1885,Actuals!$D:$D,$D1885,Actuals!$B:$B,EDATE($B1885,-12))</f>
        <v>8305.5</v>
      </c>
      <c r="O1885">
        <f>AVERAGE(SUMIFS(Actuals!$F:$F,Actuals!$A:$A,$A1885,Actuals!$D:$D,$D1885,Actuals!$B:$B,EOMONTH(DATE(2025,$C1885-1,1),0))/SUMIFS(Actuals!$F:$F,Actuals!$A:$A,$A1885,Actuals!$D:$D,$D1885,Actuals!$B:$B,EOMONTH(DATE(2024,$C1885-1,1),0)),
 SUMIFS(Actuals!$F:$F,Actuals!$A:$A,$A1885,Actuals!$D:$D,$D1885,Actuals!$B:$B,EOMONTH(DATE(2025,$C1885-2,1),0))/SUMIFS(Actuals!$F:$F,Actuals!$A:$A,$A1885,Actuals!$D:$D,$D1885,Actuals!$B:$B,EOMONTH(DATE(2024,$C1885-2,1),0)),
 SUMIFS(Actuals!$F:$F,Actuals!$A:$A,$A1885,Actuals!$D:$D,$D1885,Actuals!$B:$B,EOMONTH(DATE(2025,$C1885-3,1),0))/SUMIFS(Actuals!$F:$F,Actuals!$A:$A,$A1885,Actuals!$D:$D,$D1885,Actuals!$B:$B,EOMONTH(DATE(2024,$C1885-3,1),0))
)</f>
        <v>1.2416281041366692</v>
      </c>
      <c r="P1885" s="29">
        <f t="shared" si="174"/>
        <v>10312.342218907106</v>
      </c>
      <c r="Q1885" s="2">
        <f t="shared" si="175"/>
        <v>0.21447728375174391</v>
      </c>
      <c r="R1885" s="29" t="str">
        <f t="shared" si="176"/>
        <v>1 train date (May-Aug)</v>
      </c>
      <c r="S1885" s="29">
        <f t="shared" si="177"/>
        <v>1.0370054508427586</v>
      </c>
      <c r="T1885" s="29">
        <f t="shared" si="178"/>
        <v>10242.722559902146</v>
      </c>
      <c r="U1885" s="2">
        <f t="shared" si="179"/>
        <v>0.219780426576619</v>
      </c>
    </row>
    <row r="1886" spans="1:21">
      <c r="A1886">
        <v>360</v>
      </c>
      <c r="B1886" s="1">
        <v>45900</v>
      </c>
      <c r="C1886">
        <v>7</v>
      </c>
      <c r="D1886">
        <v>13</v>
      </c>
      <c r="E1886" t="s">
        <v>7</v>
      </c>
      <c r="F1886" s="3">
        <v>9447.2836442475927</v>
      </c>
      <c r="G1886" s="3">
        <v>13128</v>
      </c>
      <c r="H1886">
        <v>1</v>
      </c>
      <c r="I1886" s="3">
        <v>-3680.7163557524073</v>
      </c>
      <c r="J1886" s="3">
        <v>3680.7163557524073</v>
      </c>
      <c r="K1886" s="2">
        <v>0.28037144696468702</v>
      </c>
      <c r="L1886" s="6">
        <v>-0.28037144696468702</v>
      </c>
      <c r="M1886" t="s">
        <v>24</v>
      </c>
      <c r="N1886">
        <f>SUMIFS(Actuals!$F:$F,Actuals!$A:$A,$A1886,Actuals!$D:$D,$D1886,Actuals!$B:$B,EDATE($B1886,-12))</f>
        <v>8305.5</v>
      </c>
      <c r="O1886">
        <f>AVERAGE(SUMIFS(Actuals!$F:$F,Actuals!$A:$A,$A1886,Actuals!$D:$D,$D1886,Actuals!$B:$B,EOMONTH(DATE(2025,$C1886-1,1),0))/SUMIFS(Actuals!$F:$F,Actuals!$A:$A,$A1886,Actuals!$D:$D,$D1886,Actuals!$B:$B,EOMONTH(DATE(2024,$C1886-1,1),0)),
 SUMIFS(Actuals!$F:$F,Actuals!$A:$A,$A1886,Actuals!$D:$D,$D1886,Actuals!$B:$B,EOMONTH(DATE(2025,$C1886-2,1),0))/SUMIFS(Actuals!$F:$F,Actuals!$A:$A,$A1886,Actuals!$D:$D,$D1886,Actuals!$B:$B,EOMONTH(DATE(2024,$C1886-2,1),0)),
 SUMIFS(Actuals!$F:$F,Actuals!$A:$A,$A1886,Actuals!$D:$D,$D1886,Actuals!$B:$B,EOMONTH(DATE(2025,$C1886-3,1),0))/SUMIFS(Actuals!$F:$F,Actuals!$A:$A,$A1886,Actuals!$D:$D,$D1886,Actuals!$B:$B,EOMONTH(DATE(2024,$C1886-3,1),0))
)</f>
        <v>1.1911936362261422</v>
      </c>
      <c r="P1886" s="29">
        <f t="shared" si="174"/>
        <v>9893.4587456762238</v>
      </c>
      <c r="Q1886" s="2">
        <f t="shared" si="175"/>
        <v>0.24638492187109812</v>
      </c>
      <c r="R1886" s="29" t="str">
        <f t="shared" si="176"/>
        <v>1 train date (May-Aug)</v>
      </c>
      <c r="S1886" s="29">
        <f t="shared" si="177"/>
        <v>1.0370054508427586</v>
      </c>
      <c r="T1886" s="29">
        <f t="shared" si="178"/>
        <v>9796.8846347423951</v>
      </c>
      <c r="U1886" s="2">
        <f t="shared" si="179"/>
        <v>0.25374126792029289</v>
      </c>
    </row>
    <row r="1887" spans="1:21">
      <c r="A1887">
        <v>360</v>
      </c>
      <c r="B1887" s="1">
        <v>45900</v>
      </c>
      <c r="C1887">
        <v>8</v>
      </c>
      <c r="D1887">
        <v>13</v>
      </c>
      <c r="E1887" t="s">
        <v>7</v>
      </c>
      <c r="F1887" s="3">
        <v>6955.5883499667689</v>
      </c>
      <c r="G1887" s="3">
        <v>13128</v>
      </c>
      <c r="H1887">
        <v>0</v>
      </c>
      <c r="I1887" s="3">
        <v>-6172.4116500332311</v>
      </c>
      <c r="J1887" s="3">
        <v>6172.4116500332311</v>
      </c>
      <c r="K1887" s="2">
        <v>0.47017151508479799</v>
      </c>
      <c r="L1887" s="6">
        <v>-0.47017151508479799</v>
      </c>
      <c r="M1887" t="s">
        <v>24</v>
      </c>
      <c r="N1887">
        <f>SUMIFS(Actuals!$F:$F,Actuals!$A:$A,$A1887,Actuals!$D:$D,$D1887,Actuals!$B:$B,EDATE($B1887,-12))</f>
        <v>8305.5</v>
      </c>
      <c r="O1887">
        <f>AVERAGE(SUMIFS(Actuals!$F:$F,Actuals!$A:$A,$A1887,Actuals!$D:$D,$D1887,Actuals!$B:$B,EOMONTH(DATE(2025,$C1887-1,1),0))/SUMIFS(Actuals!$F:$F,Actuals!$A:$A,$A1887,Actuals!$D:$D,$D1887,Actuals!$B:$B,EOMONTH(DATE(2024,$C1887-1,1),0)),
 SUMIFS(Actuals!$F:$F,Actuals!$A:$A,$A1887,Actuals!$D:$D,$D1887,Actuals!$B:$B,EOMONTH(DATE(2025,$C1887-2,1),0))/SUMIFS(Actuals!$F:$F,Actuals!$A:$A,$A1887,Actuals!$D:$D,$D1887,Actuals!$B:$B,EOMONTH(DATE(2024,$C1887-2,1),0)),
 SUMIFS(Actuals!$F:$F,Actuals!$A:$A,$A1887,Actuals!$D:$D,$D1887,Actuals!$B:$B,EOMONTH(DATE(2025,$C1887-3,1),0))/SUMIFS(Actuals!$F:$F,Actuals!$A:$A,$A1887,Actuals!$D:$D,$D1887,Actuals!$B:$B,EOMONTH(DATE(2024,$C1887-3,1),0))
)</f>
        <v>1.0238629373441901</v>
      </c>
      <c r="P1887" s="29">
        <f t="shared" si="174"/>
        <v>8503.69362611217</v>
      </c>
      <c r="Q1887" s="2">
        <f t="shared" si="175"/>
        <v>0.35224759094209551</v>
      </c>
      <c r="R1887" s="29" t="str">
        <f t="shared" si="176"/>
        <v>1 train date (May-Aug)</v>
      </c>
      <c r="S1887" s="29">
        <f t="shared" si="177"/>
        <v>1.0370054508427586</v>
      </c>
      <c r="T1887" s="29">
        <f t="shared" si="178"/>
        <v>7212.9830327339287</v>
      </c>
      <c r="U1887" s="2">
        <f t="shared" si="179"/>
        <v>0.45056497313117544</v>
      </c>
    </row>
    <row r="1888" spans="1:21">
      <c r="A1888">
        <v>360</v>
      </c>
      <c r="B1888" s="1">
        <v>45930</v>
      </c>
      <c r="C1888">
        <v>5</v>
      </c>
      <c r="D1888">
        <v>13</v>
      </c>
      <c r="E1888" t="s">
        <v>7</v>
      </c>
      <c r="F1888" s="3">
        <v>9580.8955247348986</v>
      </c>
      <c r="G1888" s="3">
        <v>10342.5</v>
      </c>
      <c r="H1888">
        <v>4</v>
      </c>
      <c r="I1888" s="3">
        <v>-761.60447526510143</v>
      </c>
      <c r="J1888" s="3">
        <v>761.60447526510143</v>
      </c>
      <c r="K1888" s="2">
        <v>7.3638334567570796E-2</v>
      </c>
      <c r="L1888" s="6">
        <v>-7.3638334567570796E-2</v>
      </c>
      <c r="M1888" t="s">
        <v>24</v>
      </c>
      <c r="N1888">
        <f>SUMIFS(Actuals!$F:$F,Actuals!$A:$A,$A1888,Actuals!$D:$D,$D1888,Actuals!$B:$B,EDATE($B1888,-12))</f>
        <v>6826.5</v>
      </c>
      <c r="O1888">
        <f>AVERAGE(SUMIFS(Actuals!$F:$F,Actuals!$A:$A,$A1888,Actuals!$D:$D,$D1888,Actuals!$B:$B,EOMONTH(DATE(2025,$C1888-1,1),0))/SUMIFS(Actuals!$F:$F,Actuals!$A:$A,$A1888,Actuals!$D:$D,$D1888,Actuals!$B:$B,EOMONTH(DATE(2024,$C1888-1,1),0)),
 SUMIFS(Actuals!$F:$F,Actuals!$A:$A,$A1888,Actuals!$D:$D,$D1888,Actuals!$B:$B,EOMONTH(DATE(2025,$C1888-2,1),0))/SUMIFS(Actuals!$F:$F,Actuals!$A:$A,$A1888,Actuals!$D:$D,$D1888,Actuals!$B:$B,EOMONTH(DATE(2024,$C1888-2,1),0)),
 SUMIFS(Actuals!$F:$F,Actuals!$A:$A,$A1888,Actuals!$D:$D,$D1888,Actuals!$B:$B,EOMONTH(DATE(2025,$C1888-3,1),0))/SUMIFS(Actuals!$F:$F,Actuals!$A:$A,$A1888,Actuals!$D:$D,$D1888,Actuals!$B:$B,EOMONTH(DATE(2024,$C1888-3,1),0))
)</f>
        <v>1.1919743872473714</v>
      </c>
      <c r="P1888" s="29">
        <f t="shared" si="174"/>
        <v>8137.0131545441809</v>
      </c>
      <c r="Q1888" s="2">
        <f t="shared" si="175"/>
        <v>0.21324504186181475</v>
      </c>
      <c r="R1888" s="29" t="str">
        <f t="shared" si="176"/>
        <v>1 train date (May-Aug)</v>
      </c>
      <c r="S1888" s="29">
        <f t="shared" si="177"/>
        <v>1.0370054508427586</v>
      </c>
      <c r="T1888" s="29">
        <f t="shared" si="178"/>
        <v>9935.4408831050823</v>
      </c>
      <c r="U1888" s="2">
        <f t="shared" si="179"/>
        <v>3.9357903494795038E-2</v>
      </c>
    </row>
    <row r="1889" spans="1:21">
      <c r="A1889">
        <v>360</v>
      </c>
      <c r="B1889" s="1">
        <v>45930</v>
      </c>
      <c r="C1889">
        <v>6</v>
      </c>
      <c r="D1889">
        <v>13</v>
      </c>
      <c r="E1889" t="s">
        <v>7</v>
      </c>
      <c r="F1889" s="3">
        <v>9580.8955247348986</v>
      </c>
      <c r="G1889" s="3">
        <v>10342.5</v>
      </c>
      <c r="H1889">
        <v>3</v>
      </c>
      <c r="I1889" s="3">
        <v>-761.60447526510143</v>
      </c>
      <c r="J1889" s="3">
        <v>761.60447526510143</v>
      </c>
      <c r="K1889" s="2">
        <v>7.3638334567570796E-2</v>
      </c>
      <c r="L1889" s="6">
        <v>-7.3638334567570796E-2</v>
      </c>
      <c r="M1889" t="s">
        <v>24</v>
      </c>
      <c r="N1889">
        <f>SUMIFS(Actuals!$F:$F,Actuals!$A:$A,$A1889,Actuals!$D:$D,$D1889,Actuals!$B:$B,EDATE($B1889,-12))</f>
        <v>6826.5</v>
      </c>
      <c r="O1889">
        <f>AVERAGE(SUMIFS(Actuals!$F:$F,Actuals!$A:$A,$A1889,Actuals!$D:$D,$D1889,Actuals!$B:$B,EOMONTH(DATE(2025,$C1889-1,1),0))/SUMIFS(Actuals!$F:$F,Actuals!$A:$A,$A1889,Actuals!$D:$D,$D1889,Actuals!$B:$B,EOMONTH(DATE(2024,$C1889-1,1),0)),
 SUMIFS(Actuals!$F:$F,Actuals!$A:$A,$A1889,Actuals!$D:$D,$D1889,Actuals!$B:$B,EOMONTH(DATE(2025,$C1889-2,1),0))/SUMIFS(Actuals!$F:$F,Actuals!$A:$A,$A1889,Actuals!$D:$D,$D1889,Actuals!$B:$B,EOMONTH(DATE(2024,$C1889-2,1),0)),
 SUMIFS(Actuals!$F:$F,Actuals!$A:$A,$A1889,Actuals!$D:$D,$D1889,Actuals!$B:$B,EOMONTH(DATE(2025,$C1889-3,1),0))/SUMIFS(Actuals!$F:$F,Actuals!$A:$A,$A1889,Actuals!$D:$D,$D1889,Actuals!$B:$B,EOMONTH(DATE(2024,$C1889-3,1),0))
)</f>
        <v>1.2416281041366692</v>
      </c>
      <c r="P1889" s="29">
        <f t="shared" si="174"/>
        <v>8475.9742528889728</v>
      </c>
      <c r="Q1889" s="2">
        <f t="shared" si="175"/>
        <v>0.18047142829209833</v>
      </c>
      <c r="R1889" s="29" t="str">
        <f t="shared" si="176"/>
        <v>1 train date (May-Aug)</v>
      </c>
      <c r="S1889" s="29">
        <f t="shared" si="177"/>
        <v>1.0370054508427586</v>
      </c>
      <c r="T1889" s="29">
        <f t="shared" si="178"/>
        <v>9935.4408831050823</v>
      </c>
      <c r="U1889" s="2">
        <f t="shared" si="179"/>
        <v>3.9357903494795038E-2</v>
      </c>
    </row>
    <row r="1890" spans="1:21">
      <c r="A1890">
        <v>360</v>
      </c>
      <c r="B1890" s="1">
        <v>45930</v>
      </c>
      <c r="C1890">
        <v>7</v>
      </c>
      <c r="D1890">
        <v>13</v>
      </c>
      <c r="E1890" t="s">
        <v>7</v>
      </c>
      <c r="F1890" s="3">
        <v>8875.8524807779631</v>
      </c>
      <c r="G1890" s="3">
        <v>10342.5</v>
      </c>
      <c r="H1890">
        <v>2</v>
      </c>
      <c r="I1890" s="3">
        <v>-1466.6475192220369</v>
      </c>
      <c r="J1890" s="3">
        <v>1466.6475192220369</v>
      </c>
      <c r="K1890" s="2">
        <v>0.14180783362069499</v>
      </c>
      <c r="L1890" s="6">
        <v>-0.14180783362069499</v>
      </c>
      <c r="M1890" t="s">
        <v>24</v>
      </c>
      <c r="N1890">
        <f>SUMIFS(Actuals!$F:$F,Actuals!$A:$A,$A1890,Actuals!$D:$D,$D1890,Actuals!$B:$B,EDATE($B1890,-12))</f>
        <v>6826.5</v>
      </c>
      <c r="O1890">
        <f>AVERAGE(SUMIFS(Actuals!$F:$F,Actuals!$A:$A,$A1890,Actuals!$D:$D,$D1890,Actuals!$B:$B,EOMONTH(DATE(2025,$C1890-1,1),0))/SUMIFS(Actuals!$F:$F,Actuals!$A:$A,$A1890,Actuals!$D:$D,$D1890,Actuals!$B:$B,EOMONTH(DATE(2024,$C1890-1,1),0)),
 SUMIFS(Actuals!$F:$F,Actuals!$A:$A,$A1890,Actuals!$D:$D,$D1890,Actuals!$B:$B,EOMONTH(DATE(2025,$C1890-2,1),0))/SUMIFS(Actuals!$F:$F,Actuals!$A:$A,$A1890,Actuals!$D:$D,$D1890,Actuals!$B:$B,EOMONTH(DATE(2024,$C1890-2,1),0)),
 SUMIFS(Actuals!$F:$F,Actuals!$A:$A,$A1890,Actuals!$D:$D,$D1890,Actuals!$B:$B,EOMONTH(DATE(2025,$C1890-3,1),0))/SUMIFS(Actuals!$F:$F,Actuals!$A:$A,$A1890,Actuals!$D:$D,$D1890,Actuals!$B:$B,EOMONTH(DATE(2024,$C1890-3,1),0))
)</f>
        <v>1.1911936362261422</v>
      </c>
      <c r="P1890" s="29">
        <f t="shared" si="174"/>
        <v>8131.6833576977597</v>
      </c>
      <c r="Q1890" s="2">
        <f t="shared" si="175"/>
        <v>0.21376037150613877</v>
      </c>
      <c r="R1890" s="29" t="str">
        <f t="shared" si="176"/>
        <v>1 train date (May-Aug)</v>
      </c>
      <c r="S1890" s="29">
        <f t="shared" si="177"/>
        <v>1.0370054508427586</v>
      </c>
      <c r="T1890" s="29">
        <f t="shared" si="178"/>
        <v>9204.3074034429701</v>
      </c>
      <c r="U1890" s="2">
        <f t="shared" si="179"/>
        <v>0.1100500455941049</v>
      </c>
    </row>
    <row r="1891" spans="1:21">
      <c r="A1891">
        <v>360</v>
      </c>
      <c r="B1891" s="1">
        <v>45930</v>
      </c>
      <c r="C1891">
        <v>8</v>
      </c>
      <c r="D1891">
        <v>13</v>
      </c>
      <c r="E1891" t="s">
        <v>7</v>
      </c>
      <c r="F1891" s="3">
        <v>7203.6028068918149</v>
      </c>
      <c r="G1891" s="3">
        <v>10342.5</v>
      </c>
      <c r="H1891">
        <v>1</v>
      </c>
      <c r="I1891" s="3">
        <v>-3138.8971931081851</v>
      </c>
      <c r="J1891" s="3">
        <v>3138.8971931081851</v>
      </c>
      <c r="K1891" s="2">
        <v>0.30349501504551002</v>
      </c>
      <c r="L1891" s="6">
        <v>-0.30349501504551002</v>
      </c>
      <c r="M1891" t="s">
        <v>24</v>
      </c>
      <c r="N1891">
        <f>SUMIFS(Actuals!$F:$F,Actuals!$A:$A,$A1891,Actuals!$D:$D,$D1891,Actuals!$B:$B,EDATE($B1891,-12))</f>
        <v>6826.5</v>
      </c>
      <c r="O1891">
        <f>AVERAGE(SUMIFS(Actuals!$F:$F,Actuals!$A:$A,$A1891,Actuals!$D:$D,$D1891,Actuals!$B:$B,EOMONTH(DATE(2025,$C1891-1,1),0))/SUMIFS(Actuals!$F:$F,Actuals!$A:$A,$A1891,Actuals!$D:$D,$D1891,Actuals!$B:$B,EOMONTH(DATE(2024,$C1891-1,1),0)),
 SUMIFS(Actuals!$F:$F,Actuals!$A:$A,$A1891,Actuals!$D:$D,$D1891,Actuals!$B:$B,EOMONTH(DATE(2025,$C1891-2,1),0))/SUMIFS(Actuals!$F:$F,Actuals!$A:$A,$A1891,Actuals!$D:$D,$D1891,Actuals!$B:$B,EOMONTH(DATE(2024,$C1891-2,1),0)),
 SUMIFS(Actuals!$F:$F,Actuals!$A:$A,$A1891,Actuals!$D:$D,$D1891,Actuals!$B:$B,EOMONTH(DATE(2025,$C1891-3,1),0))/SUMIFS(Actuals!$F:$F,Actuals!$A:$A,$A1891,Actuals!$D:$D,$D1891,Actuals!$B:$B,EOMONTH(DATE(2024,$C1891-3,1),0))
)</f>
        <v>1.0238629373441901</v>
      </c>
      <c r="P1891" s="29">
        <f t="shared" si="174"/>
        <v>6989.4003417801141</v>
      </c>
      <c r="Q1891" s="2">
        <f t="shared" si="175"/>
        <v>0.32420591329174631</v>
      </c>
      <c r="R1891" s="29" t="str">
        <f t="shared" si="176"/>
        <v>1 train date (May-Aug)</v>
      </c>
      <c r="S1891" s="29">
        <f t="shared" si="177"/>
        <v>1.0370054508427586</v>
      </c>
      <c r="T1891" s="29">
        <f t="shared" si="178"/>
        <v>7470.1753764530085</v>
      </c>
      <c r="U1891" s="2">
        <f t="shared" si="179"/>
        <v>0.27772053406304004</v>
      </c>
    </row>
    <row r="1892" spans="1:21">
      <c r="A1892">
        <v>360</v>
      </c>
      <c r="B1892" s="1">
        <v>45930</v>
      </c>
      <c r="C1892">
        <v>9</v>
      </c>
      <c r="D1892">
        <v>13</v>
      </c>
      <c r="E1892" t="s">
        <v>7</v>
      </c>
      <c r="F1892" s="3">
        <v>9150</v>
      </c>
      <c r="G1892" s="3">
        <v>10342.5</v>
      </c>
      <c r="H1892">
        <v>0</v>
      </c>
      <c r="I1892" s="3">
        <v>-1192.5</v>
      </c>
      <c r="J1892" s="3">
        <v>1192.5</v>
      </c>
      <c r="K1892" s="2">
        <v>0.11530094271211</v>
      </c>
      <c r="L1892" s="6">
        <v>-0.11530094271211</v>
      </c>
      <c r="M1892" t="s">
        <v>24</v>
      </c>
      <c r="N1892">
        <f>SUMIFS(Actuals!$F:$F,Actuals!$A:$A,$A1892,Actuals!$D:$D,$D1892,Actuals!$B:$B,EDATE($B1892,-12))</f>
        <v>6826.5</v>
      </c>
      <c r="O1892">
        <f>AVERAGE(SUMIFS(Actuals!$F:$F,Actuals!$A:$A,$A1892,Actuals!$D:$D,$D1892,Actuals!$B:$B,EOMONTH(DATE(2025,$C1892-1,1),0))/SUMIFS(Actuals!$F:$F,Actuals!$A:$A,$A1892,Actuals!$D:$D,$D1892,Actuals!$B:$B,EOMONTH(DATE(2024,$C1892-1,1),0)),
 SUMIFS(Actuals!$F:$F,Actuals!$A:$A,$A1892,Actuals!$D:$D,$D1892,Actuals!$B:$B,EOMONTH(DATE(2025,$C1892-2,1),0))/SUMIFS(Actuals!$F:$F,Actuals!$A:$A,$A1892,Actuals!$D:$D,$D1892,Actuals!$B:$B,EOMONTH(DATE(2024,$C1892-2,1),0)),
 SUMIFS(Actuals!$F:$F,Actuals!$A:$A,$A1892,Actuals!$D:$D,$D1892,Actuals!$B:$B,EOMONTH(DATE(2025,$C1892-3,1),0))/SUMIFS(Actuals!$F:$F,Actuals!$A:$A,$A1892,Actuals!$D:$D,$D1892,Actuals!$B:$B,EOMONTH(DATE(2024,$C1892-3,1),0))
)</f>
        <v>1.1664008487238227</v>
      </c>
      <c r="P1892" s="29">
        <f t="shared" si="174"/>
        <v>7962.4353938131753</v>
      </c>
      <c r="Q1892" s="2">
        <f t="shared" si="175"/>
        <v>0.23012468998664004</v>
      </c>
      <c r="R1892" s="29" t="str">
        <f t="shared" si="176"/>
        <v>2 Test data (Sep-Nov)</v>
      </c>
      <c r="S1892" s="29">
        <f t="shared" si="177"/>
        <v>1.0370054508427586</v>
      </c>
      <c r="T1892" s="29">
        <f t="shared" si="178"/>
        <v>9488.5998752112409</v>
      </c>
      <c r="U1892" s="2">
        <f t="shared" si="179"/>
        <v>8.2562255237008372E-2</v>
      </c>
    </row>
    <row r="1893" spans="1:21">
      <c r="A1893">
        <v>360</v>
      </c>
      <c r="B1893" s="1">
        <v>45961</v>
      </c>
      <c r="C1893">
        <v>5</v>
      </c>
      <c r="D1893">
        <v>13</v>
      </c>
      <c r="E1893" t="s">
        <v>7</v>
      </c>
      <c r="F1893" s="3">
        <v>9293.4686589928515</v>
      </c>
      <c r="G1893" s="3">
        <v>10665</v>
      </c>
      <c r="H1893">
        <v>5</v>
      </c>
      <c r="I1893" s="3">
        <v>-1371.5313410071485</v>
      </c>
      <c r="J1893" s="3">
        <v>1371.5313410071485</v>
      </c>
      <c r="K1893" s="2">
        <v>0.12860115715022499</v>
      </c>
      <c r="L1893" s="6">
        <v>-0.12860115715022499</v>
      </c>
      <c r="M1893" t="s">
        <v>24</v>
      </c>
      <c r="N1893">
        <f>SUMIFS(Actuals!$F:$F,Actuals!$A:$A,$A1893,Actuals!$D:$D,$D1893,Actuals!$B:$B,EDATE($B1893,-12))</f>
        <v>7309.5</v>
      </c>
      <c r="O1893">
        <f>AVERAGE(SUMIFS(Actuals!$F:$F,Actuals!$A:$A,$A1893,Actuals!$D:$D,$D1893,Actuals!$B:$B,EOMONTH(DATE(2025,$C1893-1,1),0))/SUMIFS(Actuals!$F:$F,Actuals!$A:$A,$A1893,Actuals!$D:$D,$D1893,Actuals!$B:$B,EOMONTH(DATE(2024,$C1893-1,1),0)),
 SUMIFS(Actuals!$F:$F,Actuals!$A:$A,$A1893,Actuals!$D:$D,$D1893,Actuals!$B:$B,EOMONTH(DATE(2025,$C1893-2,1),0))/SUMIFS(Actuals!$F:$F,Actuals!$A:$A,$A1893,Actuals!$D:$D,$D1893,Actuals!$B:$B,EOMONTH(DATE(2024,$C1893-2,1),0)),
 SUMIFS(Actuals!$F:$F,Actuals!$A:$A,$A1893,Actuals!$D:$D,$D1893,Actuals!$B:$B,EOMONTH(DATE(2025,$C1893-3,1),0))/SUMIFS(Actuals!$F:$F,Actuals!$A:$A,$A1893,Actuals!$D:$D,$D1893,Actuals!$B:$B,EOMONTH(DATE(2024,$C1893-3,1),0))
)</f>
        <v>1.1919743872473714</v>
      </c>
      <c r="P1893" s="29">
        <f t="shared" si="174"/>
        <v>8712.7367835846617</v>
      </c>
      <c r="Q1893" s="2">
        <f t="shared" si="175"/>
        <v>0.18305327861372137</v>
      </c>
      <c r="R1893" s="29" t="str">
        <f t="shared" si="176"/>
        <v>1 train date (May-Aug)</v>
      </c>
      <c r="S1893" s="29">
        <f t="shared" si="177"/>
        <v>1.0370054508427586</v>
      </c>
      <c r="T1893" s="29">
        <f t="shared" si="178"/>
        <v>9637.3776566119286</v>
      </c>
      <c r="U1893" s="2">
        <f t="shared" si="179"/>
        <v>9.6354650106710862E-2</v>
      </c>
    </row>
    <row r="1894" spans="1:21">
      <c r="A1894">
        <v>360</v>
      </c>
      <c r="B1894" s="1">
        <v>45961</v>
      </c>
      <c r="C1894">
        <v>6</v>
      </c>
      <c r="D1894">
        <v>13</v>
      </c>
      <c r="E1894" t="s">
        <v>7</v>
      </c>
      <c r="F1894" s="3">
        <v>9293.4686589928515</v>
      </c>
      <c r="G1894" s="3">
        <v>10665</v>
      </c>
      <c r="H1894">
        <v>4</v>
      </c>
      <c r="I1894" s="3">
        <v>-1371.5313410071485</v>
      </c>
      <c r="J1894" s="3">
        <v>1371.5313410071485</v>
      </c>
      <c r="K1894" s="2">
        <v>0.12860115715022499</v>
      </c>
      <c r="L1894" s="6">
        <v>-0.12860115715022499</v>
      </c>
      <c r="M1894" t="s">
        <v>24</v>
      </c>
      <c r="N1894">
        <f>SUMIFS(Actuals!$F:$F,Actuals!$A:$A,$A1894,Actuals!$D:$D,$D1894,Actuals!$B:$B,EDATE($B1894,-12))</f>
        <v>7309.5</v>
      </c>
      <c r="O1894">
        <f>AVERAGE(SUMIFS(Actuals!$F:$F,Actuals!$A:$A,$A1894,Actuals!$D:$D,$D1894,Actuals!$B:$B,EOMONTH(DATE(2025,$C1894-1,1),0))/SUMIFS(Actuals!$F:$F,Actuals!$A:$A,$A1894,Actuals!$D:$D,$D1894,Actuals!$B:$B,EOMONTH(DATE(2024,$C1894-1,1),0)),
 SUMIFS(Actuals!$F:$F,Actuals!$A:$A,$A1894,Actuals!$D:$D,$D1894,Actuals!$B:$B,EOMONTH(DATE(2025,$C1894-2,1),0))/SUMIFS(Actuals!$F:$F,Actuals!$A:$A,$A1894,Actuals!$D:$D,$D1894,Actuals!$B:$B,EOMONTH(DATE(2024,$C1894-2,1),0)),
 SUMIFS(Actuals!$F:$F,Actuals!$A:$A,$A1894,Actuals!$D:$D,$D1894,Actuals!$B:$B,EOMONTH(DATE(2025,$C1894-3,1),0))/SUMIFS(Actuals!$F:$F,Actuals!$A:$A,$A1894,Actuals!$D:$D,$D1894,Actuals!$B:$B,EOMONTH(DATE(2024,$C1894-3,1),0))
)</f>
        <v>1.2416281041366692</v>
      </c>
      <c r="P1894" s="29">
        <f t="shared" si="174"/>
        <v>9075.6806271869846</v>
      </c>
      <c r="Q1894" s="2">
        <f t="shared" si="175"/>
        <v>0.14902197588495222</v>
      </c>
      <c r="R1894" s="29" t="str">
        <f t="shared" si="176"/>
        <v>1 train date (May-Aug)</v>
      </c>
      <c r="S1894" s="29">
        <f t="shared" si="177"/>
        <v>1.0370054508427586</v>
      </c>
      <c r="T1894" s="29">
        <f t="shared" si="178"/>
        <v>9637.3776566119286</v>
      </c>
      <c r="U1894" s="2">
        <f t="shared" si="179"/>
        <v>9.6354650106710862E-2</v>
      </c>
    </row>
    <row r="1895" spans="1:21">
      <c r="A1895">
        <v>360</v>
      </c>
      <c r="B1895" s="1">
        <v>45961</v>
      </c>
      <c r="C1895">
        <v>7</v>
      </c>
      <c r="D1895">
        <v>13</v>
      </c>
      <c r="E1895" t="s">
        <v>7</v>
      </c>
      <c r="F1895" s="3">
        <v>9087.8664903657755</v>
      </c>
      <c r="G1895" s="3">
        <v>10665</v>
      </c>
      <c r="H1895">
        <v>3</v>
      </c>
      <c r="I1895" s="3">
        <v>-1577.1335096342245</v>
      </c>
      <c r="J1895" s="3">
        <v>1577.1335096342245</v>
      </c>
      <c r="K1895" s="2">
        <v>0.14787937268019</v>
      </c>
      <c r="L1895" s="6">
        <v>-0.14787937268019</v>
      </c>
      <c r="M1895" t="s">
        <v>24</v>
      </c>
      <c r="N1895">
        <f>SUMIFS(Actuals!$F:$F,Actuals!$A:$A,$A1895,Actuals!$D:$D,$D1895,Actuals!$B:$B,EDATE($B1895,-12))</f>
        <v>7309.5</v>
      </c>
      <c r="O1895">
        <f>AVERAGE(SUMIFS(Actuals!$F:$F,Actuals!$A:$A,$A1895,Actuals!$D:$D,$D1895,Actuals!$B:$B,EOMONTH(DATE(2025,$C1895-1,1),0))/SUMIFS(Actuals!$F:$F,Actuals!$A:$A,$A1895,Actuals!$D:$D,$D1895,Actuals!$B:$B,EOMONTH(DATE(2024,$C1895-1,1),0)),
 SUMIFS(Actuals!$F:$F,Actuals!$A:$A,$A1895,Actuals!$D:$D,$D1895,Actuals!$B:$B,EOMONTH(DATE(2025,$C1895-2,1),0))/SUMIFS(Actuals!$F:$F,Actuals!$A:$A,$A1895,Actuals!$D:$D,$D1895,Actuals!$B:$B,EOMONTH(DATE(2024,$C1895-2,1),0)),
 SUMIFS(Actuals!$F:$F,Actuals!$A:$A,$A1895,Actuals!$D:$D,$D1895,Actuals!$B:$B,EOMONTH(DATE(2025,$C1895-3,1),0))/SUMIFS(Actuals!$F:$F,Actuals!$A:$A,$A1895,Actuals!$D:$D,$D1895,Actuals!$B:$B,EOMONTH(DATE(2024,$C1895-3,1),0))
)</f>
        <v>1.1911936362261422</v>
      </c>
      <c r="P1895" s="29">
        <f t="shared" si="174"/>
        <v>8707.0298839949864</v>
      </c>
      <c r="Q1895" s="2">
        <f t="shared" si="175"/>
        <v>0.18358838406047948</v>
      </c>
      <c r="R1895" s="29" t="str">
        <f t="shared" si="176"/>
        <v>1 train date (May-Aug)</v>
      </c>
      <c r="S1895" s="29">
        <f t="shared" si="177"/>
        <v>1.0370054508427586</v>
      </c>
      <c r="T1895" s="29">
        <f t="shared" si="178"/>
        <v>9424.1670870405596</v>
      </c>
      <c r="U1895" s="2">
        <f t="shared" si="179"/>
        <v>0.11634626469380595</v>
      </c>
    </row>
    <row r="1896" spans="1:21">
      <c r="A1896">
        <v>360</v>
      </c>
      <c r="B1896" s="1">
        <v>45961</v>
      </c>
      <c r="C1896">
        <v>8</v>
      </c>
      <c r="D1896">
        <v>13</v>
      </c>
      <c r="E1896" t="s">
        <v>7</v>
      </c>
      <c r="F1896" s="3">
        <v>8955.8450660083872</v>
      </c>
      <c r="G1896" s="3">
        <v>10665</v>
      </c>
      <c r="H1896">
        <v>2</v>
      </c>
      <c r="I1896" s="3">
        <v>-1709.1549339916128</v>
      </c>
      <c r="J1896" s="3">
        <v>1709.1549339916128</v>
      </c>
      <c r="K1896" s="2">
        <v>0.160258315423499</v>
      </c>
      <c r="L1896" s="6">
        <v>-0.160258315423499</v>
      </c>
      <c r="M1896" t="s">
        <v>24</v>
      </c>
      <c r="N1896">
        <f>SUMIFS(Actuals!$F:$F,Actuals!$A:$A,$A1896,Actuals!$D:$D,$D1896,Actuals!$B:$B,EDATE($B1896,-12))</f>
        <v>7309.5</v>
      </c>
      <c r="O1896">
        <f>AVERAGE(SUMIFS(Actuals!$F:$F,Actuals!$A:$A,$A1896,Actuals!$D:$D,$D1896,Actuals!$B:$B,EOMONTH(DATE(2025,$C1896-1,1),0))/SUMIFS(Actuals!$F:$F,Actuals!$A:$A,$A1896,Actuals!$D:$D,$D1896,Actuals!$B:$B,EOMONTH(DATE(2024,$C1896-1,1),0)),
 SUMIFS(Actuals!$F:$F,Actuals!$A:$A,$A1896,Actuals!$D:$D,$D1896,Actuals!$B:$B,EOMONTH(DATE(2025,$C1896-2,1),0))/SUMIFS(Actuals!$F:$F,Actuals!$A:$A,$A1896,Actuals!$D:$D,$D1896,Actuals!$B:$B,EOMONTH(DATE(2024,$C1896-2,1),0)),
 SUMIFS(Actuals!$F:$F,Actuals!$A:$A,$A1896,Actuals!$D:$D,$D1896,Actuals!$B:$B,EOMONTH(DATE(2025,$C1896-3,1),0))/SUMIFS(Actuals!$F:$F,Actuals!$A:$A,$A1896,Actuals!$D:$D,$D1896,Actuals!$B:$B,EOMONTH(DATE(2024,$C1896-3,1),0))
)</f>
        <v>1.0238629373441901</v>
      </c>
      <c r="P1896" s="29">
        <f t="shared" si="174"/>
        <v>7483.9261405173575</v>
      </c>
      <c r="Q1896" s="2">
        <f t="shared" si="175"/>
        <v>0.29827227937014933</v>
      </c>
      <c r="R1896" s="29" t="str">
        <f t="shared" si="176"/>
        <v>1 train date (May-Aug)</v>
      </c>
      <c r="S1896" s="29">
        <f t="shared" si="177"/>
        <v>1.0370054508427586</v>
      </c>
      <c r="T1896" s="29">
        <f t="shared" si="178"/>
        <v>9287.2601503539227</v>
      </c>
      <c r="U1896" s="2">
        <f t="shared" si="179"/>
        <v>0.12918329579428761</v>
      </c>
    </row>
    <row r="1897" spans="1:21">
      <c r="A1897">
        <v>360</v>
      </c>
      <c r="B1897" s="1">
        <v>45961</v>
      </c>
      <c r="C1897">
        <v>9</v>
      </c>
      <c r="D1897">
        <v>13</v>
      </c>
      <c r="E1897" t="s">
        <v>7</v>
      </c>
      <c r="F1897" s="3">
        <v>8967</v>
      </c>
      <c r="G1897" s="3">
        <v>10665</v>
      </c>
      <c r="H1897">
        <v>1</v>
      </c>
      <c r="I1897" s="3">
        <v>-1698</v>
      </c>
      <c r="J1897" s="3">
        <v>1698</v>
      </c>
      <c r="K1897" s="2">
        <v>0.159212376933896</v>
      </c>
      <c r="L1897" s="6">
        <v>-0.159212376933896</v>
      </c>
      <c r="M1897" t="s">
        <v>24</v>
      </c>
      <c r="N1897">
        <f>SUMIFS(Actuals!$F:$F,Actuals!$A:$A,$A1897,Actuals!$D:$D,$D1897,Actuals!$B:$B,EDATE($B1897,-12))</f>
        <v>7309.5</v>
      </c>
      <c r="O1897">
        <f>AVERAGE(SUMIFS(Actuals!$F:$F,Actuals!$A:$A,$A1897,Actuals!$D:$D,$D1897,Actuals!$B:$B,EOMONTH(DATE(2025,$C1897-1,1),0))/SUMIFS(Actuals!$F:$F,Actuals!$A:$A,$A1897,Actuals!$D:$D,$D1897,Actuals!$B:$B,EOMONTH(DATE(2024,$C1897-1,1),0)),
 SUMIFS(Actuals!$F:$F,Actuals!$A:$A,$A1897,Actuals!$D:$D,$D1897,Actuals!$B:$B,EOMONTH(DATE(2025,$C1897-2,1),0))/SUMIFS(Actuals!$F:$F,Actuals!$A:$A,$A1897,Actuals!$D:$D,$D1897,Actuals!$B:$B,EOMONTH(DATE(2024,$C1897-2,1),0)),
 SUMIFS(Actuals!$F:$F,Actuals!$A:$A,$A1897,Actuals!$D:$D,$D1897,Actuals!$B:$B,EOMONTH(DATE(2025,$C1897-3,1),0))/SUMIFS(Actuals!$F:$F,Actuals!$A:$A,$A1897,Actuals!$D:$D,$D1897,Actuals!$B:$B,EOMONTH(DATE(2024,$C1897-3,1),0))
)</f>
        <v>1.1664008487238227</v>
      </c>
      <c r="P1897" s="29">
        <f t="shared" si="174"/>
        <v>8525.8070037467824</v>
      </c>
      <c r="Q1897" s="2">
        <f t="shared" si="175"/>
        <v>0.20058068413063457</v>
      </c>
      <c r="R1897" s="29" t="str">
        <f t="shared" si="176"/>
        <v>2 Test data (Sep-Nov)</v>
      </c>
      <c r="S1897" s="29">
        <f t="shared" si="177"/>
        <v>1.0370054508427586</v>
      </c>
      <c r="T1897" s="29">
        <f t="shared" si="178"/>
        <v>9298.8278777070173</v>
      </c>
      <c r="U1897" s="2">
        <f t="shared" si="179"/>
        <v>0.12809865187932329</v>
      </c>
    </row>
    <row r="1898" spans="1:21">
      <c r="A1898">
        <v>360</v>
      </c>
      <c r="B1898" s="1">
        <v>45961</v>
      </c>
      <c r="C1898">
        <v>10</v>
      </c>
      <c r="D1898">
        <v>13</v>
      </c>
      <c r="E1898" t="s">
        <v>7</v>
      </c>
      <c r="F1898" s="3">
        <v>8927.8804288366628</v>
      </c>
      <c r="G1898" s="3">
        <v>10665</v>
      </c>
      <c r="H1898">
        <v>0</v>
      </c>
      <c r="I1898" s="3">
        <v>-1737.1195711633372</v>
      </c>
      <c r="J1898" s="3">
        <v>1737.1195711633372</v>
      </c>
      <c r="K1898" s="2">
        <v>0.16288040986060401</v>
      </c>
      <c r="L1898" s="6">
        <v>-0.16288040986060401</v>
      </c>
      <c r="M1898" t="s">
        <v>24</v>
      </c>
      <c r="N1898">
        <f>SUMIFS(Actuals!$F:$F,Actuals!$A:$A,$A1898,Actuals!$D:$D,$D1898,Actuals!$B:$B,EDATE($B1898,-12))</f>
        <v>7309.5</v>
      </c>
      <c r="O1898">
        <f>AVERAGE(SUMIFS(Actuals!$F:$F,Actuals!$A:$A,$A1898,Actuals!$D:$D,$D1898,Actuals!$B:$B,EOMONTH(DATE(2025,$C1898-1,1),0))/SUMIFS(Actuals!$F:$F,Actuals!$A:$A,$A1898,Actuals!$D:$D,$D1898,Actuals!$B:$B,EOMONTH(DATE(2024,$C1898-1,1),0)),
 SUMIFS(Actuals!$F:$F,Actuals!$A:$A,$A1898,Actuals!$D:$D,$D1898,Actuals!$B:$B,EOMONTH(DATE(2025,$C1898-2,1),0))/SUMIFS(Actuals!$F:$F,Actuals!$A:$A,$A1898,Actuals!$D:$D,$D1898,Actuals!$B:$B,EOMONTH(DATE(2024,$C1898-2,1),0)),
 SUMIFS(Actuals!$F:$F,Actuals!$A:$A,$A1898,Actuals!$D:$D,$D1898,Actuals!$B:$B,EOMONTH(DATE(2025,$C1898-3,1),0))/SUMIFS(Actuals!$F:$F,Actuals!$A:$A,$A1898,Actuals!$D:$D,$D1898,Actuals!$B:$B,EOMONTH(DATE(2024,$C1898-3,1),0))
)</f>
        <v>1.3257518077854058</v>
      </c>
      <c r="P1898" s="29">
        <f t="shared" si="174"/>
        <v>9690.5828390074239</v>
      </c>
      <c r="Q1898" s="2">
        <f t="shared" si="175"/>
        <v>9.1365884762548158E-2</v>
      </c>
      <c r="R1898" s="29" t="str">
        <f t="shared" si="176"/>
        <v>2 Test data (Sep-Nov)</v>
      </c>
      <c r="S1898" s="29">
        <f t="shared" si="177"/>
        <v>1.0370054508427586</v>
      </c>
      <c r="T1898" s="29">
        <f t="shared" si="178"/>
        <v>9258.2606691760047</v>
      </c>
      <c r="U1898" s="2">
        <f t="shared" si="179"/>
        <v>0.13190242201818989</v>
      </c>
    </row>
    <row r="1899" spans="1:21">
      <c r="A1899">
        <v>360</v>
      </c>
      <c r="B1899" s="1">
        <v>45991</v>
      </c>
      <c r="C1899">
        <v>5</v>
      </c>
      <c r="D1899">
        <v>13</v>
      </c>
      <c r="E1899" t="s">
        <v>7</v>
      </c>
      <c r="F1899" s="3">
        <v>9014.664599223066</v>
      </c>
      <c r="G1899" s="3">
        <v>12721.5</v>
      </c>
      <c r="H1899">
        <v>6</v>
      </c>
      <c r="I1899" s="3">
        <v>-3706.835400776934</v>
      </c>
      <c r="J1899" s="3">
        <v>3706.835400776934</v>
      </c>
      <c r="K1899" s="2">
        <v>0.29138351615587299</v>
      </c>
      <c r="L1899" s="6">
        <v>-0.29138351615587299</v>
      </c>
      <c r="M1899" t="s">
        <v>24</v>
      </c>
      <c r="N1899">
        <f>SUMIFS(Actuals!$F:$F,Actuals!$A:$A,$A1899,Actuals!$D:$D,$D1899,Actuals!$B:$B,EDATE($B1899,-12))</f>
        <v>8089.5</v>
      </c>
      <c r="O1899">
        <f>AVERAGE(SUMIFS(Actuals!$F:$F,Actuals!$A:$A,$A1899,Actuals!$D:$D,$D1899,Actuals!$B:$B,EOMONTH(DATE(2025,$C1899-1,1),0))/SUMIFS(Actuals!$F:$F,Actuals!$A:$A,$A1899,Actuals!$D:$D,$D1899,Actuals!$B:$B,EOMONTH(DATE(2024,$C1899-1,1),0)),
 SUMIFS(Actuals!$F:$F,Actuals!$A:$A,$A1899,Actuals!$D:$D,$D1899,Actuals!$B:$B,EOMONTH(DATE(2025,$C1899-2,1),0))/SUMIFS(Actuals!$F:$F,Actuals!$A:$A,$A1899,Actuals!$D:$D,$D1899,Actuals!$B:$B,EOMONTH(DATE(2024,$C1899-2,1),0)),
 SUMIFS(Actuals!$F:$F,Actuals!$A:$A,$A1899,Actuals!$D:$D,$D1899,Actuals!$B:$B,EOMONTH(DATE(2025,$C1899-3,1),0))/SUMIFS(Actuals!$F:$F,Actuals!$A:$A,$A1899,Actuals!$D:$D,$D1899,Actuals!$B:$B,EOMONTH(DATE(2024,$C1899-3,1),0))
)</f>
        <v>1.1919743872473714</v>
      </c>
      <c r="P1899" s="29">
        <f t="shared" si="174"/>
        <v>9642.4768056376106</v>
      </c>
      <c r="Q1899" s="2">
        <f t="shared" si="175"/>
        <v>0.24203303025290959</v>
      </c>
      <c r="R1899" s="29" t="str">
        <f t="shared" si="176"/>
        <v>1 train date (May-Aug)</v>
      </c>
      <c r="S1899" s="29">
        <f t="shared" si="177"/>
        <v>1.0370054508427586</v>
      </c>
      <c r="T1899" s="29">
        <f t="shared" si="178"/>
        <v>9348.2563269135717</v>
      </c>
      <c r="U1899" s="2">
        <f t="shared" si="179"/>
        <v>0.2651608436966103</v>
      </c>
    </row>
    <row r="1900" spans="1:21">
      <c r="A1900">
        <v>360</v>
      </c>
      <c r="B1900" s="1">
        <v>45991</v>
      </c>
      <c r="C1900">
        <v>6</v>
      </c>
      <c r="D1900">
        <v>13</v>
      </c>
      <c r="E1900" t="s">
        <v>7</v>
      </c>
      <c r="F1900" s="3">
        <v>9014.664599223066</v>
      </c>
      <c r="G1900" s="3">
        <v>12721.5</v>
      </c>
      <c r="H1900">
        <v>5</v>
      </c>
      <c r="I1900" s="3">
        <v>-3706.835400776934</v>
      </c>
      <c r="J1900" s="3">
        <v>3706.835400776934</v>
      </c>
      <c r="K1900" s="2">
        <v>0.29138351615587299</v>
      </c>
      <c r="L1900" s="6">
        <v>-0.29138351615587299</v>
      </c>
      <c r="M1900" t="s">
        <v>24</v>
      </c>
      <c r="N1900">
        <f>SUMIFS(Actuals!$F:$F,Actuals!$A:$A,$A1900,Actuals!$D:$D,$D1900,Actuals!$B:$B,EDATE($B1900,-12))</f>
        <v>8089.5</v>
      </c>
      <c r="O1900">
        <f>AVERAGE(SUMIFS(Actuals!$F:$F,Actuals!$A:$A,$A1900,Actuals!$D:$D,$D1900,Actuals!$B:$B,EOMONTH(DATE(2025,$C1900-1,1),0))/SUMIFS(Actuals!$F:$F,Actuals!$A:$A,$A1900,Actuals!$D:$D,$D1900,Actuals!$B:$B,EOMONTH(DATE(2024,$C1900-1,1),0)),
 SUMIFS(Actuals!$F:$F,Actuals!$A:$A,$A1900,Actuals!$D:$D,$D1900,Actuals!$B:$B,EOMONTH(DATE(2025,$C1900-2,1),0))/SUMIFS(Actuals!$F:$F,Actuals!$A:$A,$A1900,Actuals!$D:$D,$D1900,Actuals!$B:$B,EOMONTH(DATE(2024,$C1900-2,1),0)),
 SUMIFS(Actuals!$F:$F,Actuals!$A:$A,$A1900,Actuals!$D:$D,$D1900,Actuals!$B:$B,EOMONTH(DATE(2025,$C1900-3,1),0))/SUMIFS(Actuals!$F:$F,Actuals!$A:$A,$A1900,Actuals!$D:$D,$D1900,Actuals!$B:$B,EOMONTH(DATE(2024,$C1900-3,1),0))
)</f>
        <v>1.2416281041366692</v>
      </c>
      <c r="P1900" s="29">
        <f t="shared" si="174"/>
        <v>10044.150548413585</v>
      </c>
      <c r="Q1900" s="2">
        <f t="shared" si="175"/>
        <v>0.2104586292171847</v>
      </c>
      <c r="R1900" s="29" t="str">
        <f t="shared" si="176"/>
        <v>1 train date (May-Aug)</v>
      </c>
      <c r="S1900" s="29">
        <f t="shared" si="177"/>
        <v>1.0370054508427586</v>
      </c>
      <c r="T1900" s="29">
        <f t="shared" si="178"/>
        <v>9348.2563269135717</v>
      </c>
      <c r="U1900" s="2">
        <f t="shared" si="179"/>
        <v>0.2651608436966103</v>
      </c>
    </row>
    <row r="1901" spans="1:21">
      <c r="A1901">
        <v>360</v>
      </c>
      <c r="B1901" s="1">
        <v>45991</v>
      </c>
      <c r="C1901">
        <v>7</v>
      </c>
      <c r="D1901">
        <v>13</v>
      </c>
      <c r="E1901" t="s">
        <v>7</v>
      </c>
      <c r="F1901" s="3">
        <v>9890.1175809184078</v>
      </c>
      <c r="G1901" s="3">
        <v>12721.5</v>
      </c>
      <c r="H1901">
        <v>4</v>
      </c>
      <c r="I1901" s="3">
        <v>-2831.3824190815922</v>
      </c>
      <c r="J1901" s="3">
        <v>2831.3824190815922</v>
      </c>
      <c r="K1901" s="2">
        <v>0.22256671140050999</v>
      </c>
      <c r="L1901" s="6">
        <v>-0.22256671140050999</v>
      </c>
      <c r="M1901" t="s">
        <v>24</v>
      </c>
      <c r="N1901">
        <f>SUMIFS(Actuals!$F:$F,Actuals!$A:$A,$A1901,Actuals!$D:$D,$D1901,Actuals!$B:$B,EDATE($B1901,-12))</f>
        <v>8089.5</v>
      </c>
      <c r="O1901">
        <f>AVERAGE(SUMIFS(Actuals!$F:$F,Actuals!$A:$A,$A1901,Actuals!$D:$D,$D1901,Actuals!$B:$B,EOMONTH(DATE(2025,$C1901-1,1),0))/SUMIFS(Actuals!$F:$F,Actuals!$A:$A,$A1901,Actuals!$D:$D,$D1901,Actuals!$B:$B,EOMONTH(DATE(2024,$C1901-1,1),0)),
 SUMIFS(Actuals!$F:$F,Actuals!$A:$A,$A1901,Actuals!$D:$D,$D1901,Actuals!$B:$B,EOMONTH(DATE(2025,$C1901-2,1),0))/SUMIFS(Actuals!$F:$F,Actuals!$A:$A,$A1901,Actuals!$D:$D,$D1901,Actuals!$B:$B,EOMONTH(DATE(2024,$C1901-2,1),0)),
 SUMIFS(Actuals!$F:$F,Actuals!$A:$A,$A1901,Actuals!$D:$D,$D1901,Actuals!$B:$B,EOMONTH(DATE(2025,$C1901-3,1),0))/SUMIFS(Actuals!$F:$F,Actuals!$A:$A,$A1901,Actuals!$D:$D,$D1901,Actuals!$B:$B,EOMONTH(DATE(2024,$C1901-3,1),0))
)</f>
        <v>1.1911936362261422</v>
      </c>
      <c r="P1901" s="29">
        <f t="shared" si="174"/>
        <v>9636.1609202513773</v>
      </c>
      <c r="Q1901" s="2">
        <f t="shared" si="175"/>
        <v>0.24252950357651398</v>
      </c>
      <c r="R1901" s="29" t="str">
        <f t="shared" si="176"/>
        <v>1 train date (May-Aug)</v>
      </c>
      <c r="S1901" s="29">
        <f t="shared" si="177"/>
        <v>1.0370054508427586</v>
      </c>
      <c r="T1901" s="29">
        <f t="shared" si="178"/>
        <v>10256.105840888187</v>
      </c>
      <c r="U1901" s="2">
        <f t="shared" si="179"/>
        <v>0.19379744205571769</v>
      </c>
    </row>
    <row r="1902" spans="1:21">
      <c r="A1902">
        <v>360</v>
      </c>
      <c r="B1902" s="1">
        <v>45991</v>
      </c>
      <c r="C1902">
        <v>8</v>
      </c>
      <c r="D1902">
        <v>13</v>
      </c>
      <c r="E1902" t="s">
        <v>7</v>
      </c>
      <c r="F1902" s="3">
        <v>7730.4904087709047</v>
      </c>
      <c r="G1902" s="3">
        <v>12721.5</v>
      </c>
      <c r="H1902">
        <v>3</v>
      </c>
      <c r="I1902" s="3">
        <v>-4991.0095912290953</v>
      </c>
      <c r="J1902" s="3">
        <v>4991.0095912290953</v>
      </c>
      <c r="K1902" s="2">
        <v>0.39232870268671899</v>
      </c>
      <c r="L1902" s="6">
        <v>-0.39232870268671899</v>
      </c>
      <c r="M1902" t="s">
        <v>24</v>
      </c>
      <c r="N1902">
        <f>SUMIFS(Actuals!$F:$F,Actuals!$A:$A,$A1902,Actuals!$D:$D,$D1902,Actuals!$B:$B,EDATE($B1902,-12))</f>
        <v>8089.5</v>
      </c>
      <c r="O1902">
        <f>AVERAGE(SUMIFS(Actuals!$F:$F,Actuals!$A:$A,$A1902,Actuals!$D:$D,$D1902,Actuals!$B:$B,EOMONTH(DATE(2025,$C1902-1,1),0))/SUMIFS(Actuals!$F:$F,Actuals!$A:$A,$A1902,Actuals!$D:$D,$D1902,Actuals!$B:$B,EOMONTH(DATE(2024,$C1902-1,1),0)),
 SUMIFS(Actuals!$F:$F,Actuals!$A:$A,$A1902,Actuals!$D:$D,$D1902,Actuals!$B:$B,EOMONTH(DATE(2025,$C1902-2,1),0))/SUMIFS(Actuals!$F:$F,Actuals!$A:$A,$A1902,Actuals!$D:$D,$D1902,Actuals!$B:$B,EOMONTH(DATE(2024,$C1902-2,1),0)),
 SUMIFS(Actuals!$F:$F,Actuals!$A:$A,$A1902,Actuals!$D:$D,$D1902,Actuals!$B:$B,EOMONTH(DATE(2025,$C1902-3,1),0))/SUMIFS(Actuals!$F:$F,Actuals!$A:$A,$A1902,Actuals!$D:$D,$D1902,Actuals!$B:$B,EOMONTH(DATE(2024,$C1902-3,1),0))
)</f>
        <v>1.0238629373441901</v>
      </c>
      <c r="P1902" s="29">
        <f t="shared" si="174"/>
        <v>8282.5392316458256</v>
      </c>
      <c r="Q1902" s="2">
        <f t="shared" si="175"/>
        <v>0.34893375532399279</v>
      </c>
      <c r="R1902" s="29" t="str">
        <f t="shared" si="176"/>
        <v>1 train date (May-Aug)</v>
      </c>
      <c r="S1902" s="29">
        <f t="shared" si="177"/>
        <v>1.0370054508427586</v>
      </c>
      <c r="T1902" s="29">
        <f t="shared" si="178"/>
        <v>8016.5606915830931</v>
      </c>
      <c r="U1902" s="2">
        <f t="shared" si="179"/>
        <v>0.36984155236543703</v>
      </c>
    </row>
    <row r="1903" spans="1:21">
      <c r="A1903">
        <v>360</v>
      </c>
      <c r="B1903" s="1">
        <v>45991</v>
      </c>
      <c r="C1903">
        <v>9</v>
      </c>
      <c r="D1903">
        <v>13</v>
      </c>
      <c r="E1903" t="s">
        <v>7</v>
      </c>
      <c r="F1903" s="3">
        <v>8787.66</v>
      </c>
      <c r="G1903" s="3">
        <v>12721.5</v>
      </c>
      <c r="H1903">
        <v>2</v>
      </c>
      <c r="I1903" s="3">
        <v>-3933.84</v>
      </c>
      <c r="J1903" s="3">
        <v>3933.84</v>
      </c>
      <c r="K1903" s="2">
        <v>0.309227685414456</v>
      </c>
      <c r="L1903" s="6">
        <v>-0.309227685414456</v>
      </c>
      <c r="M1903" t="s">
        <v>24</v>
      </c>
      <c r="N1903">
        <f>SUMIFS(Actuals!$F:$F,Actuals!$A:$A,$A1903,Actuals!$D:$D,$D1903,Actuals!$B:$B,EDATE($B1903,-12))</f>
        <v>8089.5</v>
      </c>
      <c r="O1903">
        <f>AVERAGE(SUMIFS(Actuals!$F:$F,Actuals!$A:$A,$A1903,Actuals!$D:$D,$D1903,Actuals!$B:$B,EOMONTH(DATE(2025,$C1903-1,1),0))/SUMIFS(Actuals!$F:$F,Actuals!$A:$A,$A1903,Actuals!$D:$D,$D1903,Actuals!$B:$B,EOMONTH(DATE(2024,$C1903-1,1),0)),
 SUMIFS(Actuals!$F:$F,Actuals!$A:$A,$A1903,Actuals!$D:$D,$D1903,Actuals!$B:$B,EOMONTH(DATE(2025,$C1903-2,1),0))/SUMIFS(Actuals!$F:$F,Actuals!$A:$A,$A1903,Actuals!$D:$D,$D1903,Actuals!$B:$B,EOMONTH(DATE(2024,$C1903-2,1),0)),
 SUMIFS(Actuals!$F:$F,Actuals!$A:$A,$A1903,Actuals!$D:$D,$D1903,Actuals!$B:$B,EOMONTH(DATE(2025,$C1903-3,1),0))/SUMIFS(Actuals!$F:$F,Actuals!$A:$A,$A1903,Actuals!$D:$D,$D1903,Actuals!$B:$B,EOMONTH(DATE(2024,$C1903-3,1),0))
)</f>
        <v>1.1664008487238227</v>
      </c>
      <c r="P1903" s="29">
        <f t="shared" si="174"/>
        <v>9435.5996657513642</v>
      </c>
      <c r="Q1903" s="2">
        <f t="shared" si="175"/>
        <v>0.25829503865492559</v>
      </c>
      <c r="R1903" s="29" t="str">
        <f t="shared" si="176"/>
        <v>2 Test data (Sep-Nov)</v>
      </c>
      <c r="S1903" s="29">
        <f t="shared" si="177"/>
        <v>1.0370054508427586</v>
      </c>
      <c r="T1903" s="29">
        <f t="shared" si="178"/>
        <v>9112.8513201528767</v>
      </c>
      <c r="U1903" s="2">
        <f t="shared" si="179"/>
        <v>0.28366534448352188</v>
      </c>
    </row>
    <row r="1904" spans="1:21">
      <c r="A1904">
        <v>360</v>
      </c>
      <c r="B1904" s="1">
        <v>45991</v>
      </c>
      <c r="C1904">
        <v>10</v>
      </c>
      <c r="D1904">
        <v>13</v>
      </c>
      <c r="E1904" t="s">
        <v>7</v>
      </c>
      <c r="F1904" s="3">
        <v>8751</v>
      </c>
      <c r="G1904" s="3">
        <v>12721.5</v>
      </c>
      <c r="H1904">
        <v>1</v>
      </c>
      <c r="I1904" s="3">
        <v>-3970.5</v>
      </c>
      <c r="J1904" s="3">
        <v>3970.5</v>
      </c>
      <c r="K1904" s="2">
        <v>0.31210942105883699</v>
      </c>
      <c r="L1904" s="6">
        <v>-0.31210942105883699</v>
      </c>
      <c r="M1904" t="s">
        <v>24</v>
      </c>
      <c r="N1904">
        <f>SUMIFS(Actuals!$F:$F,Actuals!$A:$A,$A1904,Actuals!$D:$D,$D1904,Actuals!$B:$B,EDATE($B1904,-12))</f>
        <v>8089.5</v>
      </c>
      <c r="O1904">
        <f>AVERAGE(SUMIFS(Actuals!$F:$F,Actuals!$A:$A,$A1904,Actuals!$D:$D,$D1904,Actuals!$B:$B,EOMONTH(DATE(2025,$C1904-1,1),0))/SUMIFS(Actuals!$F:$F,Actuals!$A:$A,$A1904,Actuals!$D:$D,$D1904,Actuals!$B:$B,EOMONTH(DATE(2024,$C1904-1,1),0)),
 SUMIFS(Actuals!$F:$F,Actuals!$A:$A,$A1904,Actuals!$D:$D,$D1904,Actuals!$B:$B,EOMONTH(DATE(2025,$C1904-2,1),0))/SUMIFS(Actuals!$F:$F,Actuals!$A:$A,$A1904,Actuals!$D:$D,$D1904,Actuals!$B:$B,EOMONTH(DATE(2024,$C1904-2,1),0)),
 SUMIFS(Actuals!$F:$F,Actuals!$A:$A,$A1904,Actuals!$D:$D,$D1904,Actuals!$B:$B,EOMONTH(DATE(2025,$C1904-3,1),0))/SUMIFS(Actuals!$F:$F,Actuals!$A:$A,$A1904,Actuals!$D:$D,$D1904,Actuals!$B:$B,EOMONTH(DATE(2024,$C1904-3,1),0))
)</f>
        <v>1.3257518077854058</v>
      </c>
      <c r="P1904" s="29">
        <f t="shared" si="174"/>
        <v>10724.66924908004</v>
      </c>
      <c r="Q1904" s="2">
        <f t="shared" si="175"/>
        <v>0.15696503957237434</v>
      </c>
      <c r="R1904" s="29" t="str">
        <f t="shared" si="176"/>
        <v>2 Test data (Sep-Nov)</v>
      </c>
      <c r="S1904" s="29">
        <f t="shared" si="177"/>
        <v>1.0370054508427586</v>
      </c>
      <c r="T1904" s="29">
        <f t="shared" si="178"/>
        <v>9074.8347003249801</v>
      </c>
      <c r="U1904" s="2">
        <f t="shared" si="179"/>
        <v>0.28665372005463347</v>
      </c>
    </row>
    <row r="1905" spans="1:21">
      <c r="A1905">
        <v>360</v>
      </c>
      <c r="B1905" s="1">
        <v>45991</v>
      </c>
      <c r="C1905">
        <v>11</v>
      </c>
      <c r="D1905">
        <v>13</v>
      </c>
      <c r="E1905" t="s">
        <v>7</v>
      </c>
      <c r="F1905" s="3">
        <v>9229.5</v>
      </c>
      <c r="G1905" s="3">
        <v>12721.5</v>
      </c>
      <c r="H1905">
        <v>0</v>
      </c>
      <c r="I1905" s="3">
        <v>-3492</v>
      </c>
      <c r="J1905" s="3">
        <v>3492</v>
      </c>
      <c r="K1905" s="2">
        <v>0.274495932083481</v>
      </c>
      <c r="L1905" s="6">
        <v>-0.274495932083481</v>
      </c>
      <c r="M1905" t="s">
        <v>24</v>
      </c>
      <c r="N1905">
        <f>SUMIFS(Actuals!$F:$F,Actuals!$A:$A,$A1905,Actuals!$D:$D,$D1905,Actuals!$B:$B,EDATE($B1905,-12))</f>
        <v>8089.5</v>
      </c>
      <c r="O1905">
        <f>AVERAGE(SUMIFS(Actuals!$F:$F,Actuals!$A:$A,$A1905,Actuals!$D:$D,$D1905,Actuals!$B:$B,EOMONTH(DATE(2025,$C1905-1,1),0))/SUMIFS(Actuals!$F:$F,Actuals!$A:$A,$A1905,Actuals!$D:$D,$D1905,Actuals!$B:$B,EOMONTH(DATE(2024,$C1905-1,1),0)),
 SUMIFS(Actuals!$F:$F,Actuals!$A:$A,$A1905,Actuals!$D:$D,$D1905,Actuals!$B:$B,EOMONTH(DATE(2025,$C1905-2,1),0))/SUMIFS(Actuals!$F:$F,Actuals!$A:$A,$A1905,Actuals!$D:$D,$D1905,Actuals!$B:$B,EOMONTH(DATE(2024,$C1905-2,1),0)),
 SUMIFS(Actuals!$F:$F,Actuals!$A:$A,$A1905,Actuals!$D:$D,$D1905,Actuals!$B:$B,EOMONTH(DATE(2025,$C1905-3,1),0))/SUMIFS(Actuals!$F:$F,Actuals!$A:$A,$A1905,Actuals!$D:$D,$D1905,Actuals!$B:$B,EOMONTH(DATE(2024,$C1905-3,1),0))
)</f>
        <v>1.518250366538237</v>
      </c>
      <c r="P1905" s="29">
        <f t="shared" si="174"/>
        <v>12281.886340111068</v>
      </c>
      <c r="Q1905" s="2">
        <f t="shared" si="175"/>
        <v>3.4556747230195466E-2</v>
      </c>
      <c r="R1905" s="29" t="str">
        <f t="shared" si="176"/>
        <v>2 Test data (Sep-Nov)</v>
      </c>
      <c r="S1905" s="29">
        <f t="shared" si="177"/>
        <v>1.0370054508427586</v>
      </c>
      <c r="T1905" s="29">
        <f t="shared" si="178"/>
        <v>9571.0418085532401</v>
      </c>
      <c r="U1905" s="2">
        <f t="shared" si="179"/>
        <v>0.24764832696197461</v>
      </c>
    </row>
    <row r="1906" spans="1:21">
      <c r="A1906">
        <v>9649</v>
      </c>
      <c r="B1906" s="1">
        <v>45808</v>
      </c>
      <c r="C1906">
        <v>5</v>
      </c>
      <c r="D1906">
        <v>13</v>
      </c>
      <c r="E1906" t="s">
        <v>7</v>
      </c>
      <c r="F1906" s="3">
        <v>1742.4004730818167</v>
      </c>
      <c r="G1906" s="3">
        <v>1984.5</v>
      </c>
      <c r="H1906">
        <v>0</v>
      </c>
      <c r="I1906" s="3">
        <v>-242.0995269181833</v>
      </c>
      <c r="J1906" s="3">
        <v>242.0995269181833</v>
      </c>
      <c r="K1906" s="2">
        <v>0.121995226464189</v>
      </c>
      <c r="L1906" s="6">
        <v>-0.121995226464189</v>
      </c>
      <c r="M1906" t="s">
        <v>28</v>
      </c>
      <c r="N1906">
        <f>SUMIFS(Actuals!$F:$F,Actuals!$A:$A,$A1906,Actuals!$D:$D,$D1906,Actuals!$B:$B,EDATE($B1906,-12))</f>
        <v>1557</v>
      </c>
      <c r="O1906">
        <f>AVERAGE(SUMIFS(Actuals!$F:$F,Actuals!$A:$A,$A1906,Actuals!$D:$D,$D1906,Actuals!$B:$B,EOMONTH(DATE(2025,$C1906-1,1),0))/SUMIFS(Actuals!$F:$F,Actuals!$A:$A,$A1906,Actuals!$D:$D,$D1906,Actuals!$B:$B,EOMONTH(DATE(2024,$C1906-1,1),0)),
 SUMIFS(Actuals!$F:$F,Actuals!$A:$A,$A1906,Actuals!$D:$D,$D1906,Actuals!$B:$B,EOMONTH(DATE(2025,$C1906-2,1),0))/SUMIFS(Actuals!$F:$F,Actuals!$A:$A,$A1906,Actuals!$D:$D,$D1906,Actuals!$B:$B,EOMONTH(DATE(2024,$C1906-2,1),0)),
 SUMIFS(Actuals!$F:$F,Actuals!$A:$A,$A1906,Actuals!$D:$D,$D1906,Actuals!$B:$B,EOMONTH(DATE(2025,$C1906-3,1),0))/SUMIFS(Actuals!$F:$F,Actuals!$A:$A,$A1906,Actuals!$D:$D,$D1906,Actuals!$B:$B,EOMONTH(DATE(2024,$C1906-3,1),0))
)</f>
        <v>1.0823801286083736</v>
      </c>
      <c r="P1906" s="29">
        <f t="shared" si="174"/>
        <v>1685.2658602432377</v>
      </c>
      <c r="Q1906" s="2">
        <f t="shared" si="175"/>
        <v>0.15078565873356628</v>
      </c>
      <c r="R1906" s="29" t="str">
        <f t="shared" si="176"/>
        <v>1 train date (May-Aug)</v>
      </c>
      <c r="S1906" s="29">
        <f t="shared" si="177"/>
        <v>1.0552169608377078</v>
      </c>
      <c r="T1906" s="29">
        <f t="shared" si="178"/>
        <v>1838.6105317675788</v>
      </c>
      <c r="U1906" s="2">
        <f t="shared" si="179"/>
        <v>7.3514471268541812E-2</v>
      </c>
    </row>
    <row r="1907" spans="1:21">
      <c r="A1907">
        <v>9649</v>
      </c>
      <c r="B1907" s="1">
        <v>45838</v>
      </c>
      <c r="C1907">
        <v>5</v>
      </c>
      <c r="D1907">
        <v>13</v>
      </c>
      <c r="E1907" t="s">
        <v>7</v>
      </c>
      <c r="F1907" s="3">
        <v>1724.4118900965241</v>
      </c>
      <c r="G1907" s="3">
        <v>1986</v>
      </c>
      <c r="H1907">
        <v>1</v>
      </c>
      <c r="I1907" s="3">
        <v>-261.58810990347592</v>
      </c>
      <c r="J1907" s="3">
        <v>261.58810990347592</v>
      </c>
      <c r="K1907" s="2">
        <v>0.13171606742370401</v>
      </c>
      <c r="L1907" s="6">
        <v>-0.13171606742370401</v>
      </c>
      <c r="M1907" t="s">
        <v>28</v>
      </c>
      <c r="N1907">
        <f>SUMIFS(Actuals!$F:$F,Actuals!$A:$A,$A1907,Actuals!$D:$D,$D1907,Actuals!$B:$B,EDATE($B1907,-12))</f>
        <v>1885.5</v>
      </c>
      <c r="O1907">
        <f>AVERAGE(SUMIFS(Actuals!$F:$F,Actuals!$A:$A,$A1907,Actuals!$D:$D,$D1907,Actuals!$B:$B,EOMONTH(DATE(2025,$C1907-1,1),0))/SUMIFS(Actuals!$F:$F,Actuals!$A:$A,$A1907,Actuals!$D:$D,$D1907,Actuals!$B:$B,EOMONTH(DATE(2024,$C1907-1,1),0)),
 SUMIFS(Actuals!$F:$F,Actuals!$A:$A,$A1907,Actuals!$D:$D,$D1907,Actuals!$B:$B,EOMONTH(DATE(2025,$C1907-2,1),0))/SUMIFS(Actuals!$F:$F,Actuals!$A:$A,$A1907,Actuals!$D:$D,$D1907,Actuals!$B:$B,EOMONTH(DATE(2024,$C1907-2,1),0)),
 SUMIFS(Actuals!$F:$F,Actuals!$A:$A,$A1907,Actuals!$D:$D,$D1907,Actuals!$B:$B,EOMONTH(DATE(2025,$C1907-3,1),0))/SUMIFS(Actuals!$F:$F,Actuals!$A:$A,$A1907,Actuals!$D:$D,$D1907,Actuals!$B:$B,EOMONTH(DATE(2024,$C1907-3,1),0))
)</f>
        <v>1.0823801286083736</v>
      </c>
      <c r="P1907" s="29">
        <f t="shared" si="174"/>
        <v>2040.8277324910885</v>
      </c>
      <c r="Q1907" s="2">
        <f t="shared" si="175"/>
        <v>2.7607116057949875E-2</v>
      </c>
      <c r="R1907" s="29" t="str">
        <f t="shared" si="176"/>
        <v>1 train date (May-Aug)</v>
      </c>
      <c r="S1907" s="29">
        <f t="shared" si="177"/>
        <v>1.0552169608377078</v>
      </c>
      <c r="T1907" s="29">
        <f t="shared" si="178"/>
        <v>1819.6286739000616</v>
      </c>
      <c r="U1907" s="2">
        <f t="shared" si="179"/>
        <v>8.37720675226276E-2</v>
      </c>
    </row>
    <row r="1908" spans="1:21">
      <c r="A1908">
        <v>9649</v>
      </c>
      <c r="B1908" s="1">
        <v>45838</v>
      </c>
      <c r="C1908">
        <v>6</v>
      </c>
      <c r="D1908">
        <v>13</v>
      </c>
      <c r="E1908" t="s">
        <v>7</v>
      </c>
      <c r="F1908" s="3">
        <v>2009.7558361976726</v>
      </c>
      <c r="G1908" s="3">
        <v>1986</v>
      </c>
      <c r="H1908">
        <v>0</v>
      </c>
      <c r="I1908" s="3">
        <v>23.755836197672579</v>
      </c>
      <c r="J1908" s="3">
        <v>23.755836197672579</v>
      </c>
      <c r="K1908" s="2">
        <v>1.1961649646360799E-2</v>
      </c>
      <c r="L1908" s="6">
        <v>1.1961649646360799E-2</v>
      </c>
      <c r="M1908" t="s">
        <v>28</v>
      </c>
      <c r="N1908">
        <f>SUMIFS(Actuals!$F:$F,Actuals!$A:$A,$A1908,Actuals!$D:$D,$D1908,Actuals!$B:$B,EDATE($B1908,-12))</f>
        <v>1885.5</v>
      </c>
      <c r="O1908">
        <f>AVERAGE(SUMIFS(Actuals!$F:$F,Actuals!$A:$A,$A1908,Actuals!$D:$D,$D1908,Actuals!$B:$B,EOMONTH(DATE(2025,$C1908-1,1),0))/SUMIFS(Actuals!$F:$F,Actuals!$A:$A,$A1908,Actuals!$D:$D,$D1908,Actuals!$B:$B,EOMONTH(DATE(2024,$C1908-1,1),0)),
 SUMIFS(Actuals!$F:$F,Actuals!$A:$A,$A1908,Actuals!$D:$D,$D1908,Actuals!$B:$B,EOMONTH(DATE(2025,$C1908-2,1),0))/SUMIFS(Actuals!$F:$F,Actuals!$A:$A,$A1908,Actuals!$D:$D,$D1908,Actuals!$B:$B,EOMONTH(DATE(2024,$C1908-2,1),0)),
 SUMIFS(Actuals!$F:$F,Actuals!$A:$A,$A1908,Actuals!$D:$D,$D1908,Actuals!$B:$B,EOMONTH(DATE(2025,$C1908-3,1),0))/SUMIFS(Actuals!$F:$F,Actuals!$A:$A,$A1908,Actuals!$D:$D,$D1908,Actuals!$B:$B,EOMONTH(DATE(2024,$C1908-3,1),0))
)</f>
        <v>1.1185294795869762</v>
      </c>
      <c r="P1908" s="29">
        <f t="shared" si="174"/>
        <v>2108.9873337612439</v>
      </c>
      <c r="Q1908" s="2">
        <f t="shared" si="175"/>
        <v>6.1927156979478308E-2</v>
      </c>
      <c r="R1908" s="29" t="str">
        <f t="shared" si="176"/>
        <v>1 train date (May-Aug)</v>
      </c>
      <c r="S1908" s="29">
        <f t="shared" si="177"/>
        <v>1.0552169608377078</v>
      </c>
      <c r="T1908" s="29">
        <f t="shared" si="178"/>
        <v>2120.7284454983542</v>
      </c>
      <c r="U1908" s="2">
        <f t="shared" si="179"/>
        <v>6.7839096424146109E-2</v>
      </c>
    </row>
    <row r="1909" spans="1:21">
      <c r="A1909">
        <v>9649</v>
      </c>
      <c r="B1909" s="1">
        <v>45869</v>
      </c>
      <c r="C1909">
        <v>5</v>
      </c>
      <c r="D1909">
        <v>13</v>
      </c>
      <c r="E1909" t="s">
        <v>7</v>
      </c>
      <c r="F1909" s="3">
        <v>1674.6866581643601</v>
      </c>
      <c r="G1909" s="3">
        <v>2149.5</v>
      </c>
      <c r="H1909">
        <v>2</v>
      </c>
      <c r="I1909" s="3">
        <v>-474.8133418356399</v>
      </c>
      <c r="J1909" s="3">
        <v>474.8133418356399</v>
      </c>
      <c r="K1909" s="2">
        <v>0.22089478568766699</v>
      </c>
      <c r="L1909" s="6">
        <v>-0.22089478568766699</v>
      </c>
      <c r="M1909" t="s">
        <v>28</v>
      </c>
      <c r="N1909">
        <f>SUMIFS(Actuals!$F:$F,Actuals!$A:$A,$A1909,Actuals!$D:$D,$D1909,Actuals!$B:$B,EDATE($B1909,-12))</f>
        <v>2088</v>
      </c>
      <c r="O1909">
        <f>AVERAGE(SUMIFS(Actuals!$F:$F,Actuals!$A:$A,$A1909,Actuals!$D:$D,$D1909,Actuals!$B:$B,EOMONTH(DATE(2025,$C1909-1,1),0))/SUMIFS(Actuals!$F:$F,Actuals!$A:$A,$A1909,Actuals!$D:$D,$D1909,Actuals!$B:$B,EOMONTH(DATE(2024,$C1909-1,1),0)),
 SUMIFS(Actuals!$F:$F,Actuals!$A:$A,$A1909,Actuals!$D:$D,$D1909,Actuals!$B:$B,EOMONTH(DATE(2025,$C1909-2,1),0))/SUMIFS(Actuals!$F:$F,Actuals!$A:$A,$A1909,Actuals!$D:$D,$D1909,Actuals!$B:$B,EOMONTH(DATE(2024,$C1909-2,1),0)),
 SUMIFS(Actuals!$F:$F,Actuals!$A:$A,$A1909,Actuals!$D:$D,$D1909,Actuals!$B:$B,EOMONTH(DATE(2025,$C1909-3,1),0))/SUMIFS(Actuals!$F:$F,Actuals!$A:$A,$A1909,Actuals!$D:$D,$D1909,Actuals!$B:$B,EOMONTH(DATE(2024,$C1909-3,1),0))
)</f>
        <v>1.0823801286083736</v>
      </c>
      <c r="P1909" s="29">
        <f t="shared" si="174"/>
        <v>2260.0097085342841</v>
      </c>
      <c r="Q1909" s="2">
        <f t="shared" si="175"/>
        <v>5.141182067191629E-2</v>
      </c>
      <c r="R1909" s="29" t="str">
        <f t="shared" si="176"/>
        <v>1 train date (May-Aug)</v>
      </c>
      <c r="S1909" s="29">
        <f t="shared" si="177"/>
        <v>1.0552169608377078</v>
      </c>
      <c r="T1909" s="29">
        <f t="shared" si="178"/>
        <v>1767.1577657836533</v>
      </c>
      <c r="U1909" s="2">
        <f t="shared" si="179"/>
        <v>0.17787496358052882</v>
      </c>
    </row>
    <row r="1910" spans="1:21">
      <c r="A1910">
        <v>9649</v>
      </c>
      <c r="B1910" s="1">
        <v>45869</v>
      </c>
      <c r="C1910">
        <v>6</v>
      </c>
      <c r="D1910">
        <v>13</v>
      </c>
      <c r="E1910" t="s">
        <v>7</v>
      </c>
      <c r="F1910" s="3">
        <v>1785</v>
      </c>
      <c r="G1910" s="3">
        <v>2149.5</v>
      </c>
      <c r="H1910">
        <v>1</v>
      </c>
      <c r="I1910" s="3">
        <v>-364.5</v>
      </c>
      <c r="J1910" s="3">
        <v>364.5</v>
      </c>
      <c r="K1910" s="2">
        <v>0.16957431960921099</v>
      </c>
      <c r="L1910" s="6">
        <v>-0.16957431960921099</v>
      </c>
      <c r="M1910" t="s">
        <v>28</v>
      </c>
      <c r="N1910">
        <f>SUMIFS(Actuals!$F:$F,Actuals!$A:$A,$A1910,Actuals!$D:$D,$D1910,Actuals!$B:$B,EDATE($B1910,-12))</f>
        <v>2088</v>
      </c>
      <c r="O1910">
        <f>AVERAGE(SUMIFS(Actuals!$F:$F,Actuals!$A:$A,$A1910,Actuals!$D:$D,$D1910,Actuals!$B:$B,EOMONTH(DATE(2025,$C1910-1,1),0))/SUMIFS(Actuals!$F:$F,Actuals!$A:$A,$A1910,Actuals!$D:$D,$D1910,Actuals!$B:$B,EOMONTH(DATE(2024,$C1910-1,1),0)),
 SUMIFS(Actuals!$F:$F,Actuals!$A:$A,$A1910,Actuals!$D:$D,$D1910,Actuals!$B:$B,EOMONTH(DATE(2025,$C1910-2,1),0))/SUMIFS(Actuals!$F:$F,Actuals!$A:$A,$A1910,Actuals!$D:$D,$D1910,Actuals!$B:$B,EOMONTH(DATE(2024,$C1910-2,1),0)),
 SUMIFS(Actuals!$F:$F,Actuals!$A:$A,$A1910,Actuals!$D:$D,$D1910,Actuals!$B:$B,EOMONTH(DATE(2025,$C1910-3,1),0))/SUMIFS(Actuals!$F:$F,Actuals!$A:$A,$A1910,Actuals!$D:$D,$D1910,Actuals!$B:$B,EOMONTH(DATE(2024,$C1910-3,1),0))
)</f>
        <v>1.1185294795869762</v>
      </c>
      <c r="P1910" s="29">
        <f t="shared" si="174"/>
        <v>2335.4895533776062</v>
      </c>
      <c r="Q1910" s="2">
        <f t="shared" si="175"/>
        <v>8.6526891545757698E-2</v>
      </c>
      <c r="R1910" s="29" t="str">
        <f t="shared" si="176"/>
        <v>1 train date (May-Aug)</v>
      </c>
      <c r="S1910" s="29">
        <f t="shared" si="177"/>
        <v>1.0552169608377078</v>
      </c>
      <c r="T1910" s="29">
        <f t="shared" si="178"/>
        <v>1883.5622750953085</v>
      </c>
      <c r="U1910" s="2">
        <f t="shared" si="179"/>
        <v>0.12372073733644641</v>
      </c>
    </row>
    <row r="1911" spans="1:21">
      <c r="A1911">
        <v>9649</v>
      </c>
      <c r="B1911" s="1">
        <v>45869</v>
      </c>
      <c r="C1911">
        <v>7</v>
      </c>
      <c r="D1911">
        <v>13</v>
      </c>
      <c r="E1911" t="s">
        <v>7</v>
      </c>
      <c r="F1911" s="3">
        <v>1692.1558880418058</v>
      </c>
      <c r="G1911" s="3">
        <v>2149.5</v>
      </c>
      <c r="H1911">
        <v>0</v>
      </c>
      <c r="I1911" s="3">
        <v>-457.34411195819416</v>
      </c>
      <c r="J1911" s="3">
        <v>457.34411195819416</v>
      </c>
      <c r="K1911" s="2">
        <v>0.21276767246252301</v>
      </c>
      <c r="L1911" s="6">
        <v>-0.21276767246252301</v>
      </c>
      <c r="M1911" t="s">
        <v>28</v>
      </c>
      <c r="N1911">
        <f>SUMIFS(Actuals!$F:$F,Actuals!$A:$A,$A1911,Actuals!$D:$D,$D1911,Actuals!$B:$B,EDATE($B1911,-12))</f>
        <v>2088</v>
      </c>
      <c r="O1911">
        <f>AVERAGE(SUMIFS(Actuals!$F:$F,Actuals!$A:$A,$A1911,Actuals!$D:$D,$D1911,Actuals!$B:$B,EOMONTH(DATE(2025,$C1911-1,1),0))/SUMIFS(Actuals!$F:$F,Actuals!$A:$A,$A1911,Actuals!$D:$D,$D1911,Actuals!$B:$B,EOMONTH(DATE(2024,$C1911-1,1),0)),
 SUMIFS(Actuals!$F:$F,Actuals!$A:$A,$A1911,Actuals!$D:$D,$D1911,Actuals!$B:$B,EOMONTH(DATE(2025,$C1911-2,1),0))/SUMIFS(Actuals!$F:$F,Actuals!$A:$A,$A1911,Actuals!$D:$D,$D1911,Actuals!$B:$B,EOMONTH(DATE(2024,$C1911-2,1),0)),
 SUMIFS(Actuals!$F:$F,Actuals!$A:$A,$A1911,Actuals!$D:$D,$D1911,Actuals!$B:$B,EOMONTH(DATE(2025,$C1911-3,1),0))/SUMIFS(Actuals!$F:$F,Actuals!$A:$A,$A1911,Actuals!$D:$D,$D1911,Actuals!$B:$B,EOMONTH(DATE(2024,$C1911-3,1),0))
)</f>
        <v>1.1493112583325085</v>
      </c>
      <c r="P1911" s="29">
        <f t="shared" si="174"/>
        <v>2399.7619073982778</v>
      </c>
      <c r="Q1911" s="2">
        <f t="shared" si="175"/>
        <v>0.11642796343255539</v>
      </c>
      <c r="R1911" s="29" t="str">
        <f t="shared" si="176"/>
        <v>1 train date (May-Aug)</v>
      </c>
      <c r="S1911" s="29">
        <f t="shared" si="177"/>
        <v>1.0552169608377078</v>
      </c>
      <c r="T1911" s="29">
        <f t="shared" si="178"/>
        <v>1785.5915934431068</v>
      </c>
      <c r="U1911" s="2">
        <f t="shared" si="179"/>
        <v>0.16929909586270908</v>
      </c>
    </row>
    <row r="1912" spans="1:21">
      <c r="A1912">
        <v>9649</v>
      </c>
      <c r="B1912" s="1">
        <v>45900</v>
      </c>
      <c r="C1912">
        <v>5</v>
      </c>
      <c r="D1912">
        <v>13</v>
      </c>
      <c r="E1912" t="s">
        <v>7</v>
      </c>
      <c r="F1912" s="3">
        <v>1750.4064149885567</v>
      </c>
      <c r="G1912" s="3">
        <v>1876.5</v>
      </c>
      <c r="H1912">
        <v>3</v>
      </c>
      <c r="I1912" s="3">
        <v>-126.09358501144334</v>
      </c>
      <c r="J1912" s="3">
        <v>126.09358501144334</v>
      </c>
      <c r="K1912" s="2">
        <v>6.7196155082037495E-2</v>
      </c>
      <c r="L1912" s="6">
        <v>-6.7196155082037495E-2</v>
      </c>
      <c r="M1912" t="s">
        <v>28</v>
      </c>
      <c r="N1912">
        <f>SUMIFS(Actuals!$F:$F,Actuals!$A:$A,$A1912,Actuals!$D:$D,$D1912,Actuals!$B:$B,EDATE($B1912,-12))</f>
        <v>1494</v>
      </c>
      <c r="O1912">
        <f>AVERAGE(SUMIFS(Actuals!$F:$F,Actuals!$A:$A,$A1912,Actuals!$D:$D,$D1912,Actuals!$B:$B,EOMONTH(DATE(2025,$C1912-1,1),0))/SUMIFS(Actuals!$F:$F,Actuals!$A:$A,$A1912,Actuals!$D:$D,$D1912,Actuals!$B:$B,EOMONTH(DATE(2024,$C1912-1,1),0)),
 SUMIFS(Actuals!$F:$F,Actuals!$A:$A,$A1912,Actuals!$D:$D,$D1912,Actuals!$B:$B,EOMONTH(DATE(2025,$C1912-2,1),0))/SUMIFS(Actuals!$F:$F,Actuals!$A:$A,$A1912,Actuals!$D:$D,$D1912,Actuals!$B:$B,EOMONTH(DATE(2024,$C1912-2,1),0)),
 SUMIFS(Actuals!$F:$F,Actuals!$A:$A,$A1912,Actuals!$D:$D,$D1912,Actuals!$B:$B,EOMONTH(DATE(2025,$C1912-3,1),0))/SUMIFS(Actuals!$F:$F,Actuals!$A:$A,$A1912,Actuals!$D:$D,$D1912,Actuals!$B:$B,EOMONTH(DATE(2024,$C1912-3,1),0))
)</f>
        <v>1.0823801286083736</v>
      </c>
      <c r="P1912" s="29">
        <f t="shared" si="174"/>
        <v>1617.0759121409103</v>
      </c>
      <c r="Q1912" s="2">
        <f t="shared" si="175"/>
        <v>0.13824891439333317</v>
      </c>
      <c r="R1912" s="29" t="str">
        <f t="shared" si="176"/>
        <v>1 train date (May-Aug)</v>
      </c>
      <c r="S1912" s="29">
        <f t="shared" si="177"/>
        <v>1.0552169608377078</v>
      </c>
      <c r="T1912" s="29">
        <f t="shared" si="178"/>
        <v>1847.0585374550521</v>
      </c>
      <c r="U1912" s="2">
        <f t="shared" si="179"/>
        <v>1.568956170793917E-2</v>
      </c>
    </row>
    <row r="1913" spans="1:21">
      <c r="A1913">
        <v>9649</v>
      </c>
      <c r="B1913" s="1">
        <v>45900</v>
      </c>
      <c r="C1913">
        <v>6</v>
      </c>
      <c r="D1913">
        <v>13</v>
      </c>
      <c r="E1913" t="s">
        <v>7</v>
      </c>
      <c r="F1913" s="3">
        <v>1804.3386356127548</v>
      </c>
      <c r="G1913" s="3">
        <v>1876.5</v>
      </c>
      <c r="H1913">
        <v>2</v>
      </c>
      <c r="I1913" s="3">
        <v>-72.161364387245158</v>
      </c>
      <c r="J1913" s="3">
        <v>72.161364387245158</v>
      </c>
      <c r="K1913" s="2">
        <v>3.84552967691155E-2</v>
      </c>
      <c r="L1913" s="6">
        <v>-3.84552967691155E-2</v>
      </c>
      <c r="M1913" t="s">
        <v>28</v>
      </c>
      <c r="N1913">
        <f>SUMIFS(Actuals!$F:$F,Actuals!$A:$A,$A1913,Actuals!$D:$D,$D1913,Actuals!$B:$B,EDATE($B1913,-12))</f>
        <v>1494</v>
      </c>
      <c r="O1913">
        <f>AVERAGE(SUMIFS(Actuals!$F:$F,Actuals!$A:$A,$A1913,Actuals!$D:$D,$D1913,Actuals!$B:$B,EOMONTH(DATE(2025,$C1913-1,1),0))/SUMIFS(Actuals!$F:$F,Actuals!$A:$A,$A1913,Actuals!$D:$D,$D1913,Actuals!$B:$B,EOMONTH(DATE(2024,$C1913-1,1),0)),
 SUMIFS(Actuals!$F:$F,Actuals!$A:$A,$A1913,Actuals!$D:$D,$D1913,Actuals!$B:$B,EOMONTH(DATE(2025,$C1913-2,1),0))/SUMIFS(Actuals!$F:$F,Actuals!$A:$A,$A1913,Actuals!$D:$D,$D1913,Actuals!$B:$B,EOMONTH(DATE(2024,$C1913-2,1),0)),
 SUMIFS(Actuals!$F:$F,Actuals!$A:$A,$A1913,Actuals!$D:$D,$D1913,Actuals!$B:$B,EOMONTH(DATE(2025,$C1913-3,1),0))/SUMIFS(Actuals!$F:$F,Actuals!$A:$A,$A1913,Actuals!$D:$D,$D1913,Actuals!$B:$B,EOMONTH(DATE(2024,$C1913-3,1),0))
)</f>
        <v>1.1185294795869762</v>
      </c>
      <c r="P1913" s="29">
        <f t="shared" si="174"/>
        <v>1671.0830425029426</v>
      </c>
      <c r="Q1913" s="2">
        <f t="shared" si="175"/>
        <v>0.10946813615617235</v>
      </c>
      <c r="R1913" s="29" t="str">
        <f t="shared" si="176"/>
        <v>1 train date (May-Aug)</v>
      </c>
      <c r="S1913" s="29">
        <f t="shared" si="177"/>
        <v>1.0552169608377078</v>
      </c>
      <c r="T1913" s="29">
        <f t="shared" si="178"/>
        <v>1903.9687313933473</v>
      </c>
      <c r="U1913" s="2">
        <f t="shared" si="179"/>
        <v>1.4638279452889581E-2</v>
      </c>
    </row>
    <row r="1914" spans="1:21">
      <c r="A1914">
        <v>9649</v>
      </c>
      <c r="B1914" s="1">
        <v>45900</v>
      </c>
      <c r="C1914">
        <v>7</v>
      </c>
      <c r="D1914">
        <v>13</v>
      </c>
      <c r="E1914" t="s">
        <v>7</v>
      </c>
      <c r="F1914" s="3">
        <v>1786.887250686573</v>
      </c>
      <c r="G1914" s="3">
        <v>1876.5</v>
      </c>
      <c r="H1914">
        <v>1</v>
      </c>
      <c r="I1914" s="3">
        <v>-89.612749313427003</v>
      </c>
      <c r="J1914" s="3">
        <v>89.612749313427003</v>
      </c>
      <c r="K1914" s="2">
        <v>4.7755262090821697E-2</v>
      </c>
      <c r="L1914" s="6">
        <v>-4.7755262090821697E-2</v>
      </c>
      <c r="M1914" t="s">
        <v>28</v>
      </c>
      <c r="N1914">
        <f>SUMIFS(Actuals!$F:$F,Actuals!$A:$A,$A1914,Actuals!$D:$D,$D1914,Actuals!$B:$B,EDATE($B1914,-12))</f>
        <v>1494</v>
      </c>
      <c r="O1914">
        <f>AVERAGE(SUMIFS(Actuals!$F:$F,Actuals!$A:$A,$A1914,Actuals!$D:$D,$D1914,Actuals!$B:$B,EOMONTH(DATE(2025,$C1914-1,1),0))/SUMIFS(Actuals!$F:$F,Actuals!$A:$A,$A1914,Actuals!$D:$D,$D1914,Actuals!$B:$B,EOMONTH(DATE(2024,$C1914-1,1),0)),
 SUMIFS(Actuals!$F:$F,Actuals!$A:$A,$A1914,Actuals!$D:$D,$D1914,Actuals!$B:$B,EOMONTH(DATE(2025,$C1914-2,1),0))/SUMIFS(Actuals!$F:$F,Actuals!$A:$A,$A1914,Actuals!$D:$D,$D1914,Actuals!$B:$B,EOMONTH(DATE(2024,$C1914-2,1),0)),
 SUMIFS(Actuals!$F:$F,Actuals!$A:$A,$A1914,Actuals!$D:$D,$D1914,Actuals!$B:$B,EOMONTH(DATE(2025,$C1914-3,1),0))/SUMIFS(Actuals!$F:$F,Actuals!$A:$A,$A1914,Actuals!$D:$D,$D1914,Actuals!$B:$B,EOMONTH(DATE(2024,$C1914-3,1),0))
)</f>
        <v>1.1493112583325085</v>
      </c>
      <c r="P1914" s="29">
        <f t="shared" si="174"/>
        <v>1717.0710199487676</v>
      </c>
      <c r="Q1914" s="2">
        <f t="shared" si="175"/>
        <v>8.4960820704094026E-2</v>
      </c>
      <c r="R1914" s="29" t="str">
        <f t="shared" si="176"/>
        <v>1 train date (May-Aug)</v>
      </c>
      <c r="S1914" s="29">
        <f t="shared" si="177"/>
        <v>1.0552169608377078</v>
      </c>
      <c r="T1914" s="29">
        <f t="shared" si="178"/>
        <v>1885.5537340291328</v>
      </c>
      <c r="U1914" s="2">
        <f t="shared" si="179"/>
        <v>4.82479831022264E-3</v>
      </c>
    </row>
    <row r="1915" spans="1:21">
      <c r="A1915">
        <v>9649</v>
      </c>
      <c r="B1915" s="1">
        <v>45900</v>
      </c>
      <c r="C1915">
        <v>8</v>
      </c>
      <c r="D1915">
        <v>13</v>
      </c>
      <c r="E1915" t="s">
        <v>7</v>
      </c>
      <c r="F1915" s="3">
        <v>2111.4661234061828</v>
      </c>
      <c r="G1915" s="3">
        <v>1876.5</v>
      </c>
      <c r="H1915">
        <v>0</v>
      </c>
      <c r="I1915" s="3">
        <v>234.96612340618276</v>
      </c>
      <c r="J1915" s="3">
        <v>234.96612340618276</v>
      </c>
      <c r="K1915" s="2">
        <v>0.125215093741638</v>
      </c>
      <c r="L1915" s="6">
        <v>0.125215093741638</v>
      </c>
      <c r="M1915" t="s">
        <v>28</v>
      </c>
      <c r="N1915">
        <f>SUMIFS(Actuals!$F:$F,Actuals!$A:$A,$A1915,Actuals!$D:$D,$D1915,Actuals!$B:$B,EDATE($B1915,-12))</f>
        <v>1494</v>
      </c>
      <c r="O1915">
        <f>AVERAGE(SUMIFS(Actuals!$F:$F,Actuals!$A:$A,$A1915,Actuals!$D:$D,$D1915,Actuals!$B:$B,EOMONTH(DATE(2025,$C1915-1,1),0))/SUMIFS(Actuals!$F:$F,Actuals!$A:$A,$A1915,Actuals!$D:$D,$D1915,Actuals!$B:$B,EOMONTH(DATE(2024,$C1915-1,1),0)),
 SUMIFS(Actuals!$F:$F,Actuals!$A:$A,$A1915,Actuals!$D:$D,$D1915,Actuals!$B:$B,EOMONTH(DATE(2025,$C1915-2,1),0))/SUMIFS(Actuals!$F:$F,Actuals!$A:$A,$A1915,Actuals!$D:$D,$D1915,Actuals!$B:$B,EOMONTH(DATE(2024,$C1915-2,1),0)),
 SUMIFS(Actuals!$F:$F,Actuals!$A:$A,$A1915,Actuals!$D:$D,$D1915,Actuals!$B:$B,EOMONTH(DATE(2025,$C1915-3,1),0))/SUMIFS(Actuals!$F:$F,Actuals!$A:$A,$A1915,Actuals!$D:$D,$D1915,Actuals!$B:$B,EOMONTH(DATE(2024,$C1915-3,1),0))
)</f>
        <v>1.1191073361707822</v>
      </c>
      <c r="P1915" s="29">
        <f t="shared" si="174"/>
        <v>1671.9463602391486</v>
      </c>
      <c r="Q1915" s="2">
        <f t="shared" si="175"/>
        <v>0.10900806808465303</v>
      </c>
      <c r="R1915" s="29" t="str">
        <f t="shared" si="176"/>
        <v>1 train date (May-Aug)</v>
      </c>
      <c r="S1915" s="29">
        <f t="shared" si="177"/>
        <v>1.0552169608377078</v>
      </c>
      <c r="T1915" s="29">
        <f t="shared" si="178"/>
        <v>2228.0548656524488</v>
      </c>
      <c r="U1915" s="2">
        <f t="shared" si="179"/>
        <v>0.18734605150676728</v>
      </c>
    </row>
    <row r="1916" spans="1:21">
      <c r="A1916">
        <v>9649</v>
      </c>
      <c r="B1916" s="1">
        <v>45930</v>
      </c>
      <c r="C1916">
        <v>5</v>
      </c>
      <c r="D1916">
        <v>13</v>
      </c>
      <c r="E1916" t="s">
        <v>7</v>
      </c>
      <c r="F1916" s="3">
        <v>1759.2775681971511</v>
      </c>
      <c r="G1916" s="3">
        <v>2295</v>
      </c>
      <c r="H1916">
        <v>4</v>
      </c>
      <c r="I1916" s="3">
        <v>-535.72243180284886</v>
      </c>
      <c r="J1916" s="3">
        <v>535.72243180284886</v>
      </c>
      <c r="K1916" s="2">
        <v>0.23343025350886701</v>
      </c>
      <c r="L1916" s="6">
        <v>-0.23343025350886701</v>
      </c>
      <c r="M1916" t="s">
        <v>28</v>
      </c>
      <c r="N1916">
        <f>SUMIFS(Actuals!$F:$F,Actuals!$A:$A,$A1916,Actuals!$D:$D,$D1916,Actuals!$B:$B,EDATE($B1916,-12))</f>
        <v>2068.5</v>
      </c>
      <c r="O1916">
        <f>AVERAGE(SUMIFS(Actuals!$F:$F,Actuals!$A:$A,$A1916,Actuals!$D:$D,$D1916,Actuals!$B:$B,EOMONTH(DATE(2025,$C1916-1,1),0))/SUMIFS(Actuals!$F:$F,Actuals!$A:$A,$A1916,Actuals!$D:$D,$D1916,Actuals!$B:$B,EOMONTH(DATE(2024,$C1916-1,1),0)),
 SUMIFS(Actuals!$F:$F,Actuals!$A:$A,$A1916,Actuals!$D:$D,$D1916,Actuals!$B:$B,EOMONTH(DATE(2025,$C1916-2,1),0))/SUMIFS(Actuals!$F:$F,Actuals!$A:$A,$A1916,Actuals!$D:$D,$D1916,Actuals!$B:$B,EOMONTH(DATE(2024,$C1916-2,1),0)),
 SUMIFS(Actuals!$F:$F,Actuals!$A:$A,$A1916,Actuals!$D:$D,$D1916,Actuals!$B:$B,EOMONTH(DATE(2025,$C1916-3,1),0))/SUMIFS(Actuals!$F:$F,Actuals!$A:$A,$A1916,Actuals!$D:$D,$D1916,Actuals!$B:$B,EOMONTH(DATE(2024,$C1916-3,1),0))
)</f>
        <v>1.0823801286083736</v>
      </c>
      <c r="P1916" s="29">
        <f t="shared" si="174"/>
        <v>2238.9032960264208</v>
      </c>
      <c r="Q1916" s="2">
        <f t="shared" si="175"/>
        <v>2.4443008267354783E-2</v>
      </c>
      <c r="R1916" s="29" t="str">
        <f t="shared" si="176"/>
        <v>1 train date (May-Aug)</v>
      </c>
      <c r="S1916" s="29">
        <f t="shared" si="177"/>
        <v>1.0552169608377078</v>
      </c>
      <c r="T1916" s="29">
        <f t="shared" si="178"/>
        <v>1856.4195287829509</v>
      </c>
      <c r="U1916" s="2">
        <f t="shared" si="179"/>
        <v>0.19110260183749414</v>
      </c>
    </row>
    <row r="1917" spans="1:21">
      <c r="A1917">
        <v>9649</v>
      </c>
      <c r="B1917" s="1">
        <v>45930</v>
      </c>
      <c r="C1917">
        <v>6</v>
      </c>
      <c r="D1917">
        <v>13</v>
      </c>
      <c r="E1917" t="s">
        <v>7</v>
      </c>
      <c r="F1917" s="3">
        <v>1815</v>
      </c>
      <c r="G1917" s="3">
        <v>2295</v>
      </c>
      <c r="H1917">
        <v>3</v>
      </c>
      <c r="I1917" s="3">
        <v>-480</v>
      </c>
      <c r="J1917" s="3">
        <v>480</v>
      </c>
      <c r="K1917" s="2">
        <v>0.20915032679738599</v>
      </c>
      <c r="L1917" s="6">
        <v>-0.20915032679738599</v>
      </c>
      <c r="M1917" t="s">
        <v>28</v>
      </c>
      <c r="N1917">
        <f>SUMIFS(Actuals!$F:$F,Actuals!$A:$A,$A1917,Actuals!$D:$D,$D1917,Actuals!$B:$B,EDATE($B1917,-12))</f>
        <v>2068.5</v>
      </c>
      <c r="O1917">
        <f>AVERAGE(SUMIFS(Actuals!$F:$F,Actuals!$A:$A,$A1917,Actuals!$D:$D,$D1917,Actuals!$B:$B,EOMONTH(DATE(2025,$C1917-1,1),0))/SUMIFS(Actuals!$F:$F,Actuals!$A:$A,$A1917,Actuals!$D:$D,$D1917,Actuals!$B:$B,EOMONTH(DATE(2024,$C1917-1,1),0)),
 SUMIFS(Actuals!$F:$F,Actuals!$A:$A,$A1917,Actuals!$D:$D,$D1917,Actuals!$B:$B,EOMONTH(DATE(2025,$C1917-2,1),0))/SUMIFS(Actuals!$F:$F,Actuals!$A:$A,$A1917,Actuals!$D:$D,$D1917,Actuals!$B:$B,EOMONTH(DATE(2024,$C1917-2,1),0)),
 SUMIFS(Actuals!$F:$F,Actuals!$A:$A,$A1917,Actuals!$D:$D,$D1917,Actuals!$B:$B,EOMONTH(DATE(2025,$C1917-3,1),0))/SUMIFS(Actuals!$F:$F,Actuals!$A:$A,$A1917,Actuals!$D:$D,$D1917,Actuals!$B:$B,EOMONTH(DATE(2024,$C1917-3,1),0))
)</f>
        <v>1.1185294795869762</v>
      </c>
      <c r="P1917" s="29">
        <f t="shared" si="174"/>
        <v>2313.6782285256604</v>
      </c>
      <c r="Q1917" s="2">
        <f t="shared" si="175"/>
        <v>8.1386616669544293E-3</v>
      </c>
      <c r="R1917" s="29" t="str">
        <f t="shared" si="176"/>
        <v>1 train date (May-Aug)</v>
      </c>
      <c r="S1917" s="29">
        <f t="shared" si="177"/>
        <v>1.0552169608377078</v>
      </c>
      <c r="T1917" s="29">
        <f t="shared" si="178"/>
        <v>1915.2187839204396</v>
      </c>
      <c r="U1917" s="2">
        <f t="shared" si="179"/>
        <v>0.16548201136364288</v>
      </c>
    </row>
    <row r="1918" spans="1:21">
      <c r="A1918">
        <v>9649</v>
      </c>
      <c r="B1918" s="1">
        <v>45930</v>
      </c>
      <c r="C1918">
        <v>7</v>
      </c>
      <c r="D1918">
        <v>13</v>
      </c>
      <c r="E1918" t="s">
        <v>7</v>
      </c>
      <c r="F1918" s="3">
        <v>1720.1319612398456</v>
      </c>
      <c r="G1918" s="3">
        <v>2295</v>
      </c>
      <c r="H1918">
        <v>2</v>
      </c>
      <c r="I1918" s="3">
        <v>-574.86803876015438</v>
      </c>
      <c r="J1918" s="3">
        <v>574.86803876015438</v>
      </c>
      <c r="K1918" s="2">
        <v>0.25048716285845501</v>
      </c>
      <c r="L1918" s="6">
        <v>-0.25048716285845501</v>
      </c>
      <c r="M1918" t="s">
        <v>28</v>
      </c>
      <c r="N1918">
        <f>SUMIFS(Actuals!$F:$F,Actuals!$A:$A,$A1918,Actuals!$D:$D,$D1918,Actuals!$B:$B,EDATE($B1918,-12))</f>
        <v>2068.5</v>
      </c>
      <c r="O1918">
        <f>AVERAGE(SUMIFS(Actuals!$F:$F,Actuals!$A:$A,$A1918,Actuals!$D:$D,$D1918,Actuals!$B:$B,EOMONTH(DATE(2025,$C1918-1,1),0))/SUMIFS(Actuals!$F:$F,Actuals!$A:$A,$A1918,Actuals!$D:$D,$D1918,Actuals!$B:$B,EOMONTH(DATE(2024,$C1918-1,1),0)),
 SUMIFS(Actuals!$F:$F,Actuals!$A:$A,$A1918,Actuals!$D:$D,$D1918,Actuals!$B:$B,EOMONTH(DATE(2025,$C1918-2,1),0))/SUMIFS(Actuals!$F:$F,Actuals!$A:$A,$A1918,Actuals!$D:$D,$D1918,Actuals!$B:$B,EOMONTH(DATE(2024,$C1918-2,1),0)),
 SUMIFS(Actuals!$F:$F,Actuals!$A:$A,$A1918,Actuals!$D:$D,$D1918,Actuals!$B:$B,EOMONTH(DATE(2025,$C1918-3,1),0))/SUMIFS(Actuals!$F:$F,Actuals!$A:$A,$A1918,Actuals!$D:$D,$D1918,Actuals!$B:$B,EOMONTH(DATE(2024,$C1918-3,1),0))
)</f>
        <v>1.1493112583325085</v>
      </c>
      <c r="P1918" s="29">
        <f t="shared" si="174"/>
        <v>2377.3503378607938</v>
      </c>
      <c r="Q1918" s="2">
        <f t="shared" si="175"/>
        <v>3.5882500157208647E-2</v>
      </c>
      <c r="R1918" s="29" t="str">
        <f t="shared" si="176"/>
        <v>1 train date (May-Aug)</v>
      </c>
      <c r="S1918" s="29">
        <f t="shared" si="177"/>
        <v>1.0552169608377078</v>
      </c>
      <c r="T1918" s="29">
        <f t="shared" si="178"/>
        <v>1815.1124203793156</v>
      </c>
      <c r="U1918" s="2">
        <f t="shared" si="179"/>
        <v>0.20910134188265114</v>
      </c>
    </row>
    <row r="1919" spans="1:21">
      <c r="A1919">
        <v>9649</v>
      </c>
      <c r="B1919" s="1">
        <v>45930</v>
      </c>
      <c r="C1919">
        <v>8</v>
      </c>
      <c r="D1919">
        <v>13</v>
      </c>
      <c r="E1919" t="s">
        <v>7</v>
      </c>
      <c r="F1919" s="3">
        <v>2113.4483235830457</v>
      </c>
      <c r="G1919" s="3">
        <v>2295</v>
      </c>
      <c r="H1919">
        <v>1</v>
      </c>
      <c r="I1919" s="3">
        <v>-181.55167641695425</v>
      </c>
      <c r="J1919" s="3">
        <v>181.55167641695425</v>
      </c>
      <c r="K1919" s="2">
        <v>7.9107484277539997E-2</v>
      </c>
      <c r="L1919" s="6">
        <v>-7.9107484277539997E-2</v>
      </c>
      <c r="M1919" t="s">
        <v>28</v>
      </c>
      <c r="N1919">
        <f>SUMIFS(Actuals!$F:$F,Actuals!$A:$A,$A1919,Actuals!$D:$D,$D1919,Actuals!$B:$B,EDATE($B1919,-12))</f>
        <v>2068.5</v>
      </c>
      <c r="O1919">
        <f>AVERAGE(SUMIFS(Actuals!$F:$F,Actuals!$A:$A,$A1919,Actuals!$D:$D,$D1919,Actuals!$B:$B,EOMONTH(DATE(2025,$C1919-1,1),0))/SUMIFS(Actuals!$F:$F,Actuals!$A:$A,$A1919,Actuals!$D:$D,$D1919,Actuals!$B:$B,EOMONTH(DATE(2024,$C1919-1,1),0)),
 SUMIFS(Actuals!$F:$F,Actuals!$A:$A,$A1919,Actuals!$D:$D,$D1919,Actuals!$B:$B,EOMONTH(DATE(2025,$C1919-2,1),0))/SUMIFS(Actuals!$F:$F,Actuals!$A:$A,$A1919,Actuals!$D:$D,$D1919,Actuals!$B:$B,EOMONTH(DATE(2024,$C1919-2,1),0)),
 SUMIFS(Actuals!$F:$F,Actuals!$A:$A,$A1919,Actuals!$D:$D,$D1919,Actuals!$B:$B,EOMONTH(DATE(2025,$C1919-3,1),0))/SUMIFS(Actuals!$F:$F,Actuals!$A:$A,$A1919,Actuals!$D:$D,$D1919,Actuals!$B:$B,EOMONTH(DATE(2024,$C1919-3,1),0))
)</f>
        <v>1.1191073361707822</v>
      </c>
      <c r="P1919" s="29">
        <f t="shared" si="174"/>
        <v>2314.8735248692628</v>
      </c>
      <c r="Q1919" s="2">
        <f t="shared" si="175"/>
        <v>8.6594879604631105E-3</v>
      </c>
      <c r="R1919" s="29" t="str">
        <f t="shared" si="176"/>
        <v>1 train date (May-Aug)</v>
      </c>
      <c r="S1919" s="29">
        <f t="shared" si="177"/>
        <v>1.0552169608377078</v>
      </c>
      <c r="T1919" s="29">
        <f t="shared" si="178"/>
        <v>2230.1465168988498</v>
      </c>
      <c r="U1919" s="2">
        <f t="shared" si="179"/>
        <v>2.8258598301154784E-2</v>
      </c>
    </row>
    <row r="1920" spans="1:21">
      <c r="A1920">
        <v>9649</v>
      </c>
      <c r="B1920" s="1">
        <v>45930</v>
      </c>
      <c r="C1920">
        <v>9</v>
      </c>
      <c r="D1920">
        <v>13</v>
      </c>
      <c r="E1920" t="s">
        <v>7</v>
      </c>
      <c r="F1920" s="3">
        <v>1960.29809292703</v>
      </c>
      <c r="G1920" s="3">
        <v>2295</v>
      </c>
      <c r="H1920">
        <v>0</v>
      </c>
      <c r="I1920" s="3">
        <v>-334.70190707297002</v>
      </c>
      <c r="J1920" s="3">
        <v>334.70190707297002</v>
      </c>
      <c r="K1920" s="2">
        <v>0.145839610925041</v>
      </c>
      <c r="L1920" s="6">
        <v>-0.145839610925041</v>
      </c>
      <c r="M1920" t="s">
        <v>28</v>
      </c>
      <c r="N1920">
        <f>SUMIFS(Actuals!$F:$F,Actuals!$A:$A,$A1920,Actuals!$D:$D,$D1920,Actuals!$B:$B,EDATE($B1920,-12))</f>
        <v>2068.5</v>
      </c>
      <c r="O1920">
        <f>AVERAGE(SUMIFS(Actuals!$F:$F,Actuals!$A:$A,$A1920,Actuals!$D:$D,$D1920,Actuals!$B:$B,EOMONTH(DATE(2025,$C1920-1,1),0))/SUMIFS(Actuals!$F:$F,Actuals!$A:$A,$A1920,Actuals!$D:$D,$D1920,Actuals!$B:$B,EOMONTH(DATE(2024,$C1920-1,1),0)),
 SUMIFS(Actuals!$F:$F,Actuals!$A:$A,$A1920,Actuals!$D:$D,$D1920,Actuals!$B:$B,EOMONTH(DATE(2025,$C1920-2,1),0))/SUMIFS(Actuals!$F:$F,Actuals!$A:$A,$A1920,Actuals!$D:$D,$D1920,Actuals!$B:$B,EOMONTH(DATE(2024,$C1920-2,1),0)),
 SUMIFS(Actuals!$F:$F,Actuals!$A:$A,$A1920,Actuals!$D:$D,$D1920,Actuals!$B:$B,EOMONTH(DATE(2025,$C1920-3,1),0))/SUMIFS(Actuals!$F:$F,Actuals!$A:$A,$A1920,Actuals!$D:$D,$D1920,Actuals!$B:$B,EOMONTH(DATE(2024,$C1920-3,1),0))
)</f>
        <v>1.1129265436364832</v>
      </c>
      <c r="P1920" s="29">
        <f t="shared" si="174"/>
        <v>2302.0885555120658</v>
      </c>
      <c r="Q1920" s="2">
        <f t="shared" si="175"/>
        <v>3.0886952122291048E-3</v>
      </c>
      <c r="R1920" s="29" t="str">
        <f t="shared" si="176"/>
        <v>2 Test data (Sep-Nov)</v>
      </c>
      <c r="S1920" s="29">
        <f t="shared" si="177"/>
        <v>1.0552169608377078</v>
      </c>
      <c r="T1920" s="29">
        <f t="shared" si="178"/>
        <v>2068.5397959544152</v>
      </c>
      <c r="U1920" s="2">
        <f t="shared" si="179"/>
        <v>9.8675470172368093E-2</v>
      </c>
    </row>
    <row r="1921" spans="1:21">
      <c r="A1921">
        <v>9649</v>
      </c>
      <c r="B1921" s="1">
        <v>45961</v>
      </c>
      <c r="C1921">
        <v>5</v>
      </c>
      <c r="D1921">
        <v>13</v>
      </c>
      <c r="E1921" t="s">
        <v>7</v>
      </c>
      <c r="F1921" s="3">
        <v>1809.4502930276142</v>
      </c>
      <c r="G1921" s="3">
        <v>2220</v>
      </c>
      <c r="H1921">
        <v>5</v>
      </c>
      <c r="I1921" s="3">
        <v>-410.54970697238582</v>
      </c>
      <c r="J1921" s="3">
        <v>410.54970697238582</v>
      </c>
      <c r="K1921" s="2">
        <v>0.18493230043801201</v>
      </c>
      <c r="L1921" s="6">
        <v>-0.18493230043801201</v>
      </c>
      <c r="M1921" t="s">
        <v>28</v>
      </c>
      <c r="N1921">
        <f>SUMIFS(Actuals!$F:$F,Actuals!$A:$A,$A1921,Actuals!$D:$D,$D1921,Actuals!$B:$B,EDATE($B1921,-12))</f>
        <v>2215.5</v>
      </c>
      <c r="O1921">
        <f>AVERAGE(SUMIFS(Actuals!$F:$F,Actuals!$A:$A,$A1921,Actuals!$D:$D,$D1921,Actuals!$B:$B,EOMONTH(DATE(2025,$C1921-1,1),0))/SUMIFS(Actuals!$F:$F,Actuals!$A:$A,$A1921,Actuals!$D:$D,$D1921,Actuals!$B:$B,EOMONTH(DATE(2024,$C1921-1,1),0)),
 SUMIFS(Actuals!$F:$F,Actuals!$A:$A,$A1921,Actuals!$D:$D,$D1921,Actuals!$B:$B,EOMONTH(DATE(2025,$C1921-2,1),0))/SUMIFS(Actuals!$F:$F,Actuals!$A:$A,$A1921,Actuals!$D:$D,$D1921,Actuals!$B:$B,EOMONTH(DATE(2024,$C1921-2,1),0)),
 SUMIFS(Actuals!$F:$F,Actuals!$A:$A,$A1921,Actuals!$D:$D,$D1921,Actuals!$B:$B,EOMONTH(DATE(2025,$C1921-3,1),0))/SUMIFS(Actuals!$F:$F,Actuals!$A:$A,$A1921,Actuals!$D:$D,$D1921,Actuals!$B:$B,EOMONTH(DATE(2024,$C1921-3,1),0))
)</f>
        <v>1.0823801286083736</v>
      </c>
      <c r="P1921" s="29">
        <f t="shared" si="174"/>
        <v>2398.0131749318516</v>
      </c>
      <c r="Q1921" s="2">
        <f t="shared" si="175"/>
        <v>8.0186114834167391E-2</v>
      </c>
      <c r="R1921" s="29" t="str">
        <f t="shared" si="176"/>
        <v>1 train date (May-Aug)</v>
      </c>
      <c r="S1921" s="29">
        <f t="shared" si="177"/>
        <v>1.0552169608377078</v>
      </c>
      <c r="T1921" s="29">
        <f t="shared" si="178"/>
        <v>1909.3626389954989</v>
      </c>
      <c r="U1921" s="2">
        <f t="shared" si="179"/>
        <v>0.13992673919121673</v>
      </c>
    </row>
    <row r="1922" spans="1:21">
      <c r="A1922">
        <v>9649</v>
      </c>
      <c r="B1922" s="1">
        <v>45961</v>
      </c>
      <c r="C1922">
        <v>6</v>
      </c>
      <c r="D1922">
        <v>13</v>
      </c>
      <c r="E1922" t="s">
        <v>7</v>
      </c>
      <c r="F1922" s="3">
        <v>1785</v>
      </c>
      <c r="G1922" s="3">
        <v>2220</v>
      </c>
      <c r="H1922">
        <v>4</v>
      </c>
      <c r="I1922" s="3">
        <v>-435</v>
      </c>
      <c r="J1922" s="3">
        <v>435</v>
      </c>
      <c r="K1922" s="2">
        <v>0.195945945945946</v>
      </c>
      <c r="L1922" s="6">
        <v>-0.195945945945946</v>
      </c>
      <c r="M1922" t="s">
        <v>28</v>
      </c>
      <c r="N1922">
        <f>SUMIFS(Actuals!$F:$F,Actuals!$A:$A,$A1922,Actuals!$D:$D,$D1922,Actuals!$B:$B,EDATE($B1922,-12))</f>
        <v>2215.5</v>
      </c>
      <c r="O1922">
        <f>AVERAGE(SUMIFS(Actuals!$F:$F,Actuals!$A:$A,$A1922,Actuals!$D:$D,$D1922,Actuals!$B:$B,EOMONTH(DATE(2025,$C1922-1,1),0))/SUMIFS(Actuals!$F:$F,Actuals!$A:$A,$A1922,Actuals!$D:$D,$D1922,Actuals!$B:$B,EOMONTH(DATE(2024,$C1922-1,1),0)),
 SUMIFS(Actuals!$F:$F,Actuals!$A:$A,$A1922,Actuals!$D:$D,$D1922,Actuals!$B:$B,EOMONTH(DATE(2025,$C1922-2,1),0))/SUMIFS(Actuals!$F:$F,Actuals!$A:$A,$A1922,Actuals!$D:$D,$D1922,Actuals!$B:$B,EOMONTH(DATE(2024,$C1922-2,1),0)),
 SUMIFS(Actuals!$F:$F,Actuals!$A:$A,$A1922,Actuals!$D:$D,$D1922,Actuals!$B:$B,EOMONTH(DATE(2025,$C1922-3,1),0))/SUMIFS(Actuals!$F:$F,Actuals!$A:$A,$A1922,Actuals!$D:$D,$D1922,Actuals!$B:$B,EOMONTH(DATE(2024,$C1922-3,1),0))
)</f>
        <v>1.1185294795869762</v>
      </c>
      <c r="P1922" s="29">
        <f t="shared" ref="P1922:P1985" si="180">N1922*O1922</f>
        <v>2478.102062024946</v>
      </c>
      <c r="Q1922" s="2">
        <f t="shared" ref="Q1922:Q1985" si="181">IFERROR(ABS(P1922-G1922)/ABS(G1922),"")</f>
        <v>0.11626219010132703</v>
      </c>
      <c r="R1922" s="29" t="str">
        <f t="shared" ref="R1922:R1985" si="182">IF(C1922&lt;=8,"1 train date (May-Aug)","2 Test data (Sep-Nov)")</f>
        <v>1 train date (May-Aug)</v>
      </c>
      <c r="S1922" s="29">
        <f t="shared" ref="S1922:S1985" si="183">1/(1+AVERAGEIFS($L:$L,$A:$A,$A1922,$R:$R,"1 train date (May-Aug)"))</f>
        <v>1.0552169608377078</v>
      </c>
      <c r="T1922" s="29">
        <f t="shared" ref="T1922:T1985" si="184">F1922*S1922</f>
        <v>1883.5622750953085</v>
      </c>
      <c r="U1922" s="2">
        <f t="shared" ref="U1922:U1985" si="185">IFERROR(ABS(T1922-G1922)/ABS(G1922),"")</f>
        <v>0.15154852473184305</v>
      </c>
    </row>
    <row r="1923" spans="1:21">
      <c r="A1923">
        <v>9649</v>
      </c>
      <c r="B1923" s="1">
        <v>45961</v>
      </c>
      <c r="C1923">
        <v>7</v>
      </c>
      <c r="D1923">
        <v>13</v>
      </c>
      <c r="E1923" t="s">
        <v>7</v>
      </c>
      <c r="F1923" s="3">
        <v>1680</v>
      </c>
      <c r="G1923" s="3">
        <v>2220</v>
      </c>
      <c r="H1923">
        <v>3</v>
      </c>
      <c r="I1923" s="3">
        <v>-540</v>
      </c>
      <c r="J1923" s="3">
        <v>540</v>
      </c>
      <c r="K1923" s="2">
        <v>0.24324324324324301</v>
      </c>
      <c r="L1923" s="6">
        <v>-0.24324324324324301</v>
      </c>
      <c r="M1923" t="s">
        <v>28</v>
      </c>
      <c r="N1923">
        <f>SUMIFS(Actuals!$F:$F,Actuals!$A:$A,$A1923,Actuals!$D:$D,$D1923,Actuals!$B:$B,EDATE($B1923,-12))</f>
        <v>2215.5</v>
      </c>
      <c r="O1923">
        <f>AVERAGE(SUMIFS(Actuals!$F:$F,Actuals!$A:$A,$A1923,Actuals!$D:$D,$D1923,Actuals!$B:$B,EOMONTH(DATE(2025,$C1923-1,1),0))/SUMIFS(Actuals!$F:$F,Actuals!$A:$A,$A1923,Actuals!$D:$D,$D1923,Actuals!$B:$B,EOMONTH(DATE(2024,$C1923-1,1),0)),
 SUMIFS(Actuals!$F:$F,Actuals!$A:$A,$A1923,Actuals!$D:$D,$D1923,Actuals!$B:$B,EOMONTH(DATE(2025,$C1923-2,1),0))/SUMIFS(Actuals!$F:$F,Actuals!$A:$A,$A1923,Actuals!$D:$D,$D1923,Actuals!$B:$B,EOMONTH(DATE(2024,$C1923-2,1),0)),
 SUMIFS(Actuals!$F:$F,Actuals!$A:$A,$A1923,Actuals!$D:$D,$D1923,Actuals!$B:$B,EOMONTH(DATE(2025,$C1923-3,1),0))/SUMIFS(Actuals!$F:$F,Actuals!$A:$A,$A1923,Actuals!$D:$D,$D1923,Actuals!$B:$B,EOMONTH(DATE(2024,$C1923-3,1),0))
)</f>
        <v>1.1493112583325085</v>
      </c>
      <c r="P1923" s="29">
        <f t="shared" si="180"/>
        <v>2546.2990928356726</v>
      </c>
      <c r="Q1923" s="2">
        <f t="shared" si="181"/>
        <v>0.14698157334940207</v>
      </c>
      <c r="R1923" s="29" t="str">
        <f t="shared" si="182"/>
        <v>1 train date (May-Aug)</v>
      </c>
      <c r="S1923" s="29">
        <f t="shared" si="183"/>
        <v>1.0552169608377078</v>
      </c>
      <c r="T1923" s="29">
        <f t="shared" si="184"/>
        <v>1772.7644942073491</v>
      </c>
      <c r="U1923" s="2">
        <f t="shared" si="185"/>
        <v>0.20145743504173463</v>
      </c>
    </row>
    <row r="1924" spans="1:21">
      <c r="A1924">
        <v>9649</v>
      </c>
      <c r="B1924" s="1">
        <v>45961</v>
      </c>
      <c r="C1924">
        <v>8</v>
      </c>
      <c r="D1924">
        <v>13</v>
      </c>
      <c r="E1924" t="s">
        <v>7</v>
      </c>
      <c r="F1924" s="3">
        <v>2115.5626704383653</v>
      </c>
      <c r="G1924" s="3">
        <v>2220</v>
      </c>
      <c r="H1924">
        <v>2</v>
      </c>
      <c r="I1924" s="3">
        <v>-104.43732956163467</v>
      </c>
      <c r="J1924" s="3">
        <v>104.43732956163467</v>
      </c>
      <c r="K1924" s="2">
        <v>4.7043842144880499E-2</v>
      </c>
      <c r="L1924" s="6">
        <v>-4.7043842144880499E-2</v>
      </c>
      <c r="M1924" t="s">
        <v>28</v>
      </c>
      <c r="N1924">
        <f>SUMIFS(Actuals!$F:$F,Actuals!$A:$A,$A1924,Actuals!$D:$D,$D1924,Actuals!$B:$B,EDATE($B1924,-12))</f>
        <v>2215.5</v>
      </c>
      <c r="O1924">
        <f>AVERAGE(SUMIFS(Actuals!$F:$F,Actuals!$A:$A,$A1924,Actuals!$D:$D,$D1924,Actuals!$B:$B,EOMONTH(DATE(2025,$C1924-1,1),0))/SUMIFS(Actuals!$F:$F,Actuals!$A:$A,$A1924,Actuals!$D:$D,$D1924,Actuals!$B:$B,EOMONTH(DATE(2024,$C1924-1,1),0)),
 SUMIFS(Actuals!$F:$F,Actuals!$A:$A,$A1924,Actuals!$D:$D,$D1924,Actuals!$B:$B,EOMONTH(DATE(2025,$C1924-2,1),0))/SUMIFS(Actuals!$F:$F,Actuals!$A:$A,$A1924,Actuals!$D:$D,$D1924,Actuals!$B:$B,EOMONTH(DATE(2024,$C1924-2,1),0)),
 SUMIFS(Actuals!$F:$F,Actuals!$A:$A,$A1924,Actuals!$D:$D,$D1924,Actuals!$B:$B,EOMONTH(DATE(2025,$C1924-3,1),0))/SUMIFS(Actuals!$F:$F,Actuals!$A:$A,$A1924,Actuals!$D:$D,$D1924,Actuals!$B:$B,EOMONTH(DATE(2024,$C1924-3,1),0))
)</f>
        <v>1.1191073361707822</v>
      </c>
      <c r="P1924" s="29">
        <f t="shared" si="180"/>
        <v>2479.3823032863679</v>
      </c>
      <c r="Q1924" s="2">
        <f t="shared" si="181"/>
        <v>0.11683887535421979</v>
      </c>
      <c r="R1924" s="29" t="str">
        <f t="shared" si="182"/>
        <v>1 train date (May-Aug)</v>
      </c>
      <c r="S1924" s="29">
        <f t="shared" si="183"/>
        <v>1.0552169608377078</v>
      </c>
      <c r="T1924" s="29">
        <f t="shared" si="184"/>
        <v>2232.377611561677</v>
      </c>
      <c r="U1924" s="2">
        <f t="shared" si="185"/>
        <v>5.5755007034581014E-3</v>
      </c>
    </row>
    <row r="1925" spans="1:21">
      <c r="A1925">
        <v>9649</v>
      </c>
      <c r="B1925" s="1">
        <v>45961</v>
      </c>
      <c r="C1925">
        <v>9</v>
      </c>
      <c r="D1925">
        <v>13</v>
      </c>
      <c r="E1925" t="s">
        <v>7</v>
      </c>
      <c r="F1925" s="3">
        <v>1980.105</v>
      </c>
      <c r="G1925" s="3">
        <v>2220</v>
      </c>
      <c r="H1925">
        <v>1</v>
      </c>
      <c r="I1925" s="3">
        <v>-239.89499999999998</v>
      </c>
      <c r="J1925" s="3">
        <v>239.89499999999998</v>
      </c>
      <c r="K1925" s="2">
        <v>0.10806081081081099</v>
      </c>
      <c r="L1925" s="6">
        <v>-0.10806081081081099</v>
      </c>
      <c r="M1925" t="s">
        <v>28</v>
      </c>
      <c r="N1925">
        <f>SUMIFS(Actuals!$F:$F,Actuals!$A:$A,$A1925,Actuals!$D:$D,$D1925,Actuals!$B:$B,EDATE($B1925,-12))</f>
        <v>2215.5</v>
      </c>
      <c r="O1925">
        <f>AVERAGE(SUMIFS(Actuals!$F:$F,Actuals!$A:$A,$A1925,Actuals!$D:$D,$D1925,Actuals!$B:$B,EOMONTH(DATE(2025,$C1925-1,1),0))/SUMIFS(Actuals!$F:$F,Actuals!$A:$A,$A1925,Actuals!$D:$D,$D1925,Actuals!$B:$B,EOMONTH(DATE(2024,$C1925-1,1),0)),
 SUMIFS(Actuals!$F:$F,Actuals!$A:$A,$A1925,Actuals!$D:$D,$D1925,Actuals!$B:$B,EOMONTH(DATE(2025,$C1925-2,1),0))/SUMIFS(Actuals!$F:$F,Actuals!$A:$A,$A1925,Actuals!$D:$D,$D1925,Actuals!$B:$B,EOMONTH(DATE(2024,$C1925-2,1),0)),
 SUMIFS(Actuals!$F:$F,Actuals!$A:$A,$A1925,Actuals!$D:$D,$D1925,Actuals!$B:$B,EOMONTH(DATE(2025,$C1925-3,1),0))/SUMIFS(Actuals!$F:$F,Actuals!$A:$A,$A1925,Actuals!$D:$D,$D1925,Actuals!$B:$B,EOMONTH(DATE(2024,$C1925-3,1),0))
)</f>
        <v>1.1129265436364832</v>
      </c>
      <c r="P1925" s="29">
        <f t="shared" si="180"/>
        <v>2465.6887574266289</v>
      </c>
      <c r="Q1925" s="2">
        <f t="shared" si="181"/>
        <v>0.11067061145343642</v>
      </c>
      <c r="R1925" s="29" t="str">
        <f t="shared" si="182"/>
        <v>2 Test data (Sep-Nov)</v>
      </c>
      <c r="S1925" s="29">
        <f t="shared" si="183"/>
        <v>1.0552169608377078</v>
      </c>
      <c r="T1925" s="29">
        <f t="shared" si="184"/>
        <v>2089.4403802395495</v>
      </c>
      <c r="U1925" s="2">
        <f t="shared" si="185"/>
        <v>5.8810639531734439E-2</v>
      </c>
    </row>
    <row r="1926" spans="1:21">
      <c r="A1926">
        <v>9649</v>
      </c>
      <c r="B1926" s="1">
        <v>45961</v>
      </c>
      <c r="C1926">
        <v>10</v>
      </c>
      <c r="D1926">
        <v>13</v>
      </c>
      <c r="E1926" t="s">
        <v>7</v>
      </c>
      <c r="F1926" s="3">
        <v>2043.2467991755991</v>
      </c>
      <c r="G1926" s="3">
        <v>2220</v>
      </c>
      <c r="H1926">
        <v>0</v>
      </c>
      <c r="I1926" s="3">
        <v>-176.75320082440089</v>
      </c>
      <c r="J1926" s="3">
        <v>176.75320082440089</v>
      </c>
      <c r="K1926" s="2">
        <v>7.9618558929910294E-2</v>
      </c>
      <c r="L1926" s="6">
        <v>-7.9618558929910294E-2</v>
      </c>
      <c r="M1926" t="s">
        <v>28</v>
      </c>
      <c r="N1926">
        <f>SUMIFS(Actuals!$F:$F,Actuals!$A:$A,$A1926,Actuals!$D:$D,$D1926,Actuals!$B:$B,EDATE($B1926,-12))</f>
        <v>2215.5</v>
      </c>
      <c r="O1926">
        <f>AVERAGE(SUMIFS(Actuals!$F:$F,Actuals!$A:$A,$A1926,Actuals!$D:$D,$D1926,Actuals!$B:$B,EOMONTH(DATE(2025,$C1926-1,1),0))/SUMIFS(Actuals!$F:$F,Actuals!$A:$A,$A1926,Actuals!$D:$D,$D1926,Actuals!$B:$B,EOMONTH(DATE(2024,$C1926-1,1),0)),
 SUMIFS(Actuals!$F:$F,Actuals!$A:$A,$A1926,Actuals!$D:$D,$D1926,Actuals!$B:$B,EOMONTH(DATE(2025,$C1926-2,1),0))/SUMIFS(Actuals!$F:$F,Actuals!$A:$A,$A1926,Actuals!$D:$D,$D1926,Actuals!$B:$B,EOMONTH(DATE(2024,$C1926-2,1),0)),
 SUMIFS(Actuals!$F:$F,Actuals!$A:$A,$A1926,Actuals!$D:$D,$D1926,Actuals!$B:$B,EOMONTH(DATE(2025,$C1926-3,1),0))/SUMIFS(Actuals!$F:$F,Actuals!$A:$A,$A1926,Actuals!$D:$D,$D1926,Actuals!$B:$B,EOMONTH(DATE(2024,$C1926-3,1),0))
)</f>
        <v>1.1316592522641555</v>
      </c>
      <c r="P1926" s="29">
        <f t="shared" si="180"/>
        <v>2507.1910733912364</v>
      </c>
      <c r="Q1926" s="2">
        <f t="shared" si="181"/>
        <v>0.12936534837443081</v>
      </c>
      <c r="R1926" s="29" t="str">
        <f t="shared" si="182"/>
        <v>2 Test data (Sep-Nov)</v>
      </c>
      <c r="S1926" s="29">
        <f t="shared" si="183"/>
        <v>1.0552169608377078</v>
      </c>
      <c r="T1926" s="29">
        <f t="shared" si="184"/>
        <v>2156.0686776674497</v>
      </c>
      <c r="U1926" s="2">
        <f t="shared" si="185"/>
        <v>2.8797892942590216E-2</v>
      </c>
    </row>
    <row r="1927" spans="1:21">
      <c r="A1927">
        <v>9649</v>
      </c>
      <c r="B1927" s="1">
        <v>45991</v>
      </c>
      <c r="C1927">
        <v>5</v>
      </c>
      <c r="D1927">
        <v>13</v>
      </c>
      <c r="E1927" t="s">
        <v>7</v>
      </c>
      <c r="F1927" s="3">
        <v>1909.6810732189933</v>
      </c>
      <c r="G1927" s="3">
        <v>2155.5</v>
      </c>
      <c r="H1927">
        <v>6</v>
      </c>
      <c r="I1927" s="3">
        <v>-245.81892678100667</v>
      </c>
      <c r="J1927" s="3">
        <v>245.81892678100667</v>
      </c>
      <c r="K1927" s="2">
        <v>0.11404264754396</v>
      </c>
      <c r="L1927" s="6">
        <v>-0.11404264754396</v>
      </c>
      <c r="M1927" t="s">
        <v>28</v>
      </c>
      <c r="N1927">
        <f>SUMIFS(Actuals!$F:$F,Actuals!$A:$A,$A1927,Actuals!$D:$D,$D1927,Actuals!$B:$B,EDATE($B1927,-12))</f>
        <v>2320.5</v>
      </c>
      <c r="O1927">
        <f>AVERAGE(SUMIFS(Actuals!$F:$F,Actuals!$A:$A,$A1927,Actuals!$D:$D,$D1927,Actuals!$B:$B,EOMONTH(DATE(2025,$C1927-1,1),0))/SUMIFS(Actuals!$F:$F,Actuals!$A:$A,$A1927,Actuals!$D:$D,$D1927,Actuals!$B:$B,EOMONTH(DATE(2024,$C1927-1,1),0)),
 SUMIFS(Actuals!$F:$F,Actuals!$A:$A,$A1927,Actuals!$D:$D,$D1927,Actuals!$B:$B,EOMONTH(DATE(2025,$C1927-2,1),0))/SUMIFS(Actuals!$F:$F,Actuals!$A:$A,$A1927,Actuals!$D:$D,$D1927,Actuals!$B:$B,EOMONTH(DATE(2024,$C1927-2,1),0)),
 SUMIFS(Actuals!$F:$F,Actuals!$A:$A,$A1927,Actuals!$D:$D,$D1927,Actuals!$B:$B,EOMONTH(DATE(2025,$C1927-3,1),0))/SUMIFS(Actuals!$F:$F,Actuals!$A:$A,$A1927,Actuals!$D:$D,$D1927,Actuals!$B:$B,EOMONTH(DATE(2024,$C1927-3,1),0))
)</f>
        <v>1.0823801286083736</v>
      </c>
      <c r="P1927" s="29">
        <f t="shared" si="180"/>
        <v>2511.663088435731</v>
      </c>
      <c r="Q1927" s="2">
        <f t="shared" si="181"/>
        <v>0.16523455738145718</v>
      </c>
      <c r="R1927" s="29" t="str">
        <f t="shared" si="182"/>
        <v>1 train date (May-Aug)</v>
      </c>
      <c r="S1927" s="29">
        <f t="shared" si="183"/>
        <v>1.0552169608377078</v>
      </c>
      <c r="T1927" s="29">
        <f t="shared" si="184"/>
        <v>2015.1278582514383</v>
      </c>
      <c r="U1927" s="2">
        <f t="shared" si="185"/>
        <v>6.5122775109515987E-2</v>
      </c>
    </row>
    <row r="1928" spans="1:21">
      <c r="A1928">
        <v>9649</v>
      </c>
      <c r="B1928" s="1">
        <v>45991</v>
      </c>
      <c r="C1928">
        <v>6</v>
      </c>
      <c r="D1928">
        <v>13</v>
      </c>
      <c r="E1928" t="s">
        <v>7</v>
      </c>
      <c r="F1928" s="3">
        <v>1725</v>
      </c>
      <c r="G1928" s="3">
        <v>2155.5</v>
      </c>
      <c r="H1928">
        <v>5</v>
      </c>
      <c r="I1928" s="3">
        <v>-430.5</v>
      </c>
      <c r="J1928" s="3">
        <v>430.5</v>
      </c>
      <c r="K1928" s="2">
        <v>0.19972164231036901</v>
      </c>
      <c r="L1928" s="6">
        <v>-0.19972164231036901</v>
      </c>
      <c r="M1928" t="s">
        <v>28</v>
      </c>
      <c r="N1928">
        <f>SUMIFS(Actuals!$F:$F,Actuals!$A:$A,$A1928,Actuals!$D:$D,$D1928,Actuals!$B:$B,EDATE($B1928,-12))</f>
        <v>2320.5</v>
      </c>
      <c r="O1928">
        <f>AVERAGE(SUMIFS(Actuals!$F:$F,Actuals!$A:$A,$A1928,Actuals!$D:$D,$D1928,Actuals!$B:$B,EOMONTH(DATE(2025,$C1928-1,1),0))/SUMIFS(Actuals!$F:$F,Actuals!$A:$A,$A1928,Actuals!$D:$D,$D1928,Actuals!$B:$B,EOMONTH(DATE(2024,$C1928-1,1),0)),
 SUMIFS(Actuals!$F:$F,Actuals!$A:$A,$A1928,Actuals!$D:$D,$D1928,Actuals!$B:$B,EOMONTH(DATE(2025,$C1928-2,1),0))/SUMIFS(Actuals!$F:$F,Actuals!$A:$A,$A1928,Actuals!$D:$D,$D1928,Actuals!$B:$B,EOMONTH(DATE(2024,$C1928-2,1),0)),
 SUMIFS(Actuals!$F:$F,Actuals!$A:$A,$A1928,Actuals!$D:$D,$D1928,Actuals!$B:$B,EOMONTH(DATE(2025,$C1928-3,1),0))/SUMIFS(Actuals!$F:$F,Actuals!$A:$A,$A1928,Actuals!$D:$D,$D1928,Actuals!$B:$B,EOMONTH(DATE(2024,$C1928-3,1),0))
)</f>
        <v>1.1185294795869762</v>
      </c>
      <c r="P1928" s="29">
        <f t="shared" si="180"/>
        <v>2595.5476573815786</v>
      </c>
      <c r="Q1928" s="2">
        <f t="shared" si="181"/>
        <v>0.20415108206057925</v>
      </c>
      <c r="R1928" s="29" t="str">
        <f t="shared" si="182"/>
        <v>1 train date (May-Aug)</v>
      </c>
      <c r="S1928" s="29">
        <f t="shared" si="183"/>
        <v>1.0552169608377078</v>
      </c>
      <c r="T1928" s="29">
        <f t="shared" si="184"/>
        <v>1820.2492574450459</v>
      </c>
      <c r="U1928" s="2">
        <f t="shared" si="185"/>
        <v>0.15553270357455534</v>
      </c>
    </row>
    <row r="1929" spans="1:21">
      <c r="A1929">
        <v>9649</v>
      </c>
      <c r="B1929" s="1">
        <v>45991</v>
      </c>
      <c r="C1929">
        <v>7</v>
      </c>
      <c r="D1929">
        <v>13</v>
      </c>
      <c r="E1929" t="s">
        <v>7</v>
      </c>
      <c r="F1929" s="3">
        <v>1923.9882608550743</v>
      </c>
      <c r="G1929" s="3">
        <v>2155.5</v>
      </c>
      <c r="H1929">
        <v>4</v>
      </c>
      <c r="I1929" s="3">
        <v>-231.51173914492574</v>
      </c>
      <c r="J1929" s="3">
        <v>231.51173914492574</v>
      </c>
      <c r="K1929" s="2">
        <v>0.10740512138479499</v>
      </c>
      <c r="L1929" s="6">
        <v>-0.10740512138479499</v>
      </c>
      <c r="M1929" t="s">
        <v>28</v>
      </c>
      <c r="N1929">
        <f>SUMIFS(Actuals!$F:$F,Actuals!$A:$A,$A1929,Actuals!$D:$D,$D1929,Actuals!$B:$B,EDATE($B1929,-12))</f>
        <v>2320.5</v>
      </c>
      <c r="O1929">
        <f>AVERAGE(SUMIFS(Actuals!$F:$F,Actuals!$A:$A,$A1929,Actuals!$D:$D,$D1929,Actuals!$B:$B,EOMONTH(DATE(2025,$C1929-1,1),0))/SUMIFS(Actuals!$F:$F,Actuals!$A:$A,$A1929,Actuals!$D:$D,$D1929,Actuals!$B:$B,EOMONTH(DATE(2024,$C1929-1,1),0)),
 SUMIFS(Actuals!$F:$F,Actuals!$A:$A,$A1929,Actuals!$D:$D,$D1929,Actuals!$B:$B,EOMONTH(DATE(2025,$C1929-2,1),0))/SUMIFS(Actuals!$F:$F,Actuals!$A:$A,$A1929,Actuals!$D:$D,$D1929,Actuals!$B:$B,EOMONTH(DATE(2024,$C1929-2,1),0)),
 SUMIFS(Actuals!$F:$F,Actuals!$A:$A,$A1929,Actuals!$D:$D,$D1929,Actuals!$B:$B,EOMONTH(DATE(2025,$C1929-3,1),0))/SUMIFS(Actuals!$F:$F,Actuals!$A:$A,$A1929,Actuals!$D:$D,$D1929,Actuals!$B:$B,EOMONTH(DATE(2024,$C1929-3,1),0))
)</f>
        <v>1.1493112583325085</v>
      </c>
      <c r="P1929" s="29">
        <f t="shared" si="180"/>
        <v>2666.9767749605858</v>
      </c>
      <c r="Q1929" s="2">
        <f t="shared" si="181"/>
        <v>0.23728915563005604</v>
      </c>
      <c r="R1929" s="29" t="str">
        <f t="shared" si="182"/>
        <v>1 train date (May-Aug)</v>
      </c>
      <c r="S1929" s="29">
        <f t="shared" si="183"/>
        <v>1.0552169608377078</v>
      </c>
      <c r="T1929" s="29">
        <f t="shared" si="184"/>
        <v>2030.2250453069184</v>
      </c>
      <c r="U1929" s="2">
        <f t="shared" si="185"/>
        <v>5.8118744928360729E-2</v>
      </c>
    </row>
    <row r="1930" spans="1:21">
      <c r="A1930">
        <v>9649</v>
      </c>
      <c r="B1930" s="1">
        <v>45991</v>
      </c>
      <c r="C1930">
        <v>8</v>
      </c>
      <c r="D1930">
        <v>13</v>
      </c>
      <c r="E1930" t="s">
        <v>7</v>
      </c>
      <c r="F1930" s="3">
        <v>1680</v>
      </c>
      <c r="G1930" s="3">
        <v>2155.5</v>
      </c>
      <c r="H1930">
        <v>3</v>
      </c>
      <c r="I1930" s="3">
        <v>-475.5</v>
      </c>
      <c r="J1930" s="3">
        <v>475.5</v>
      </c>
      <c r="K1930" s="2">
        <v>0.220598469032707</v>
      </c>
      <c r="L1930" s="6">
        <v>-0.220598469032707</v>
      </c>
      <c r="M1930" t="s">
        <v>28</v>
      </c>
      <c r="N1930">
        <f>SUMIFS(Actuals!$F:$F,Actuals!$A:$A,$A1930,Actuals!$D:$D,$D1930,Actuals!$B:$B,EDATE($B1930,-12))</f>
        <v>2320.5</v>
      </c>
      <c r="O1930">
        <f>AVERAGE(SUMIFS(Actuals!$F:$F,Actuals!$A:$A,$A1930,Actuals!$D:$D,$D1930,Actuals!$B:$B,EOMONTH(DATE(2025,$C1930-1,1),0))/SUMIFS(Actuals!$F:$F,Actuals!$A:$A,$A1930,Actuals!$D:$D,$D1930,Actuals!$B:$B,EOMONTH(DATE(2024,$C1930-1,1),0)),
 SUMIFS(Actuals!$F:$F,Actuals!$A:$A,$A1930,Actuals!$D:$D,$D1930,Actuals!$B:$B,EOMONTH(DATE(2025,$C1930-2,1),0))/SUMIFS(Actuals!$F:$F,Actuals!$A:$A,$A1930,Actuals!$D:$D,$D1930,Actuals!$B:$B,EOMONTH(DATE(2024,$C1930-2,1),0)),
 SUMIFS(Actuals!$F:$F,Actuals!$A:$A,$A1930,Actuals!$D:$D,$D1930,Actuals!$B:$B,EOMONTH(DATE(2025,$C1930-3,1),0))/SUMIFS(Actuals!$F:$F,Actuals!$A:$A,$A1930,Actuals!$D:$D,$D1930,Actuals!$B:$B,EOMONTH(DATE(2024,$C1930-3,1),0))
)</f>
        <v>1.1191073361707822</v>
      </c>
      <c r="P1930" s="29">
        <f t="shared" si="180"/>
        <v>2596.8885735843</v>
      </c>
      <c r="Q1930" s="2">
        <f t="shared" si="181"/>
        <v>0.20477317262087685</v>
      </c>
      <c r="R1930" s="29" t="str">
        <f t="shared" si="182"/>
        <v>1 train date (May-Aug)</v>
      </c>
      <c r="S1930" s="29">
        <f t="shared" si="183"/>
        <v>1.0552169608377078</v>
      </c>
      <c r="T1930" s="29">
        <f t="shared" si="184"/>
        <v>1772.7644942073491</v>
      </c>
      <c r="U1930" s="2">
        <f t="shared" si="185"/>
        <v>0.17756228522043652</v>
      </c>
    </row>
    <row r="1931" spans="1:21">
      <c r="A1931">
        <v>9649</v>
      </c>
      <c r="B1931" s="1">
        <v>45991</v>
      </c>
      <c r="C1931">
        <v>9</v>
      </c>
      <c r="D1931">
        <v>13</v>
      </c>
      <c r="E1931" t="s">
        <v>7</v>
      </c>
      <c r="F1931" s="3">
        <v>1999.9060500000001</v>
      </c>
      <c r="G1931" s="3">
        <v>2155.5</v>
      </c>
      <c r="H1931">
        <v>2</v>
      </c>
      <c r="I1931" s="3">
        <v>-155.59394999999995</v>
      </c>
      <c r="J1931" s="3">
        <v>155.59394999999995</v>
      </c>
      <c r="K1931" s="2">
        <v>7.2184620737647795E-2</v>
      </c>
      <c r="L1931" s="6">
        <v>-7.2184620737647795E-2</v>
      </c>
      <c r="M1931" t="s">
        <v>28</v>
      </c>
      <c r="N1931">
        <f>SUMIFS(Actuals!$F:$F,Actuals!$A:$A,$A1931,Actuals!$D:$D,$D1931,Actuals!$B:$B,EDATE($B1931,-12))</f>
        <v>2320.5</v>
      </c>
      <c r="O1931">
        <f>AVERAGE(SUMIFS(Actuals!$F:$F,Actuals!$A:$A,$A1931,Actuals!$D:$D,$D1931,Actuals!$B:$B,EOMONTH(DATE(2025,$C1931-1,1),0))/SUMIFS(Actuals!$F:$F,Actuals!$A:$A,$A1931,Actuals!$D:$D,$D1931,Actuals!$B:$B,EOMONTH(DATE(2024,$C1931-1,1),0)),
 SUMIFS(Actuals!$F:$F,Actuals!$A:$A,$A1931,Actuals!$D:$D,$D1931,Actuals!$B:$B,EOMONTH(DATE(2025,$C1931-2,1),0))/SUMIFS(Actuals!$F:$F,Actuals!$A:$A,$A1931,Actuals!$D:$D,$D1931,Actuals!$B:$B,EOMONTH(DATE(2024,$C1931-2,1),0)),
 SUMIFS(Actuals!$F:$F,Actuals!$A:$A,$A1931,Actuals!$D:$D,$D1931,Actuals!$B:$B,EOMONTH(DATE(2025,$C1931-3,1),0))/SUMIFS(Actuals!$F:$F,Actuals!$A:$A,$A1931,Actuals!$D:$D,$D1931,Actuals!$B:$B,EOMONTH(DATE(2024,$C1931-3,1),0))
)</f>
        <v>1.1129265436364832</v>
      </c>
      <c r="P1931" s="29">
        <f t="shared" si="180"/>
        <v>2582.5460445084595</v>
      </c>
      <c r="Q1931" s="2">
        <f t="shared" si="181"/>
        <v>0.19811925052584531</v>
      </c>
      <c r="R1931" s="29" t="str">
        <f t="shared" si="182"/>
        <v>2 Test data (Sep-Nov)</v>
      </c>
      <c r="S1931" s="29">
        <f t="shared" si="183"/>
        <v>1.0552169608377078</v>
      </c>
      <c r="T1931" s="29">
        <f t="shared" si="184"/>
        <v>2110.3347840419451</v>
      </c>
      <c r="U1931" s="2">
        <f t="shared" si="185"/>
        <v>2.0953475276295472E-2</v>
      </c>
    </row>
    <row r="1932" spans="1:21">
      <c r="A1932">
        <v>9649</v>
      </c>
      <c r="B1932" s="1">
        <v>45991</v>
      </c>
      <c r="C1932">
        <v>10</v>
      </c>
      <c r="D1932">
        <v>13</v>
      </c>
      <c r="E1932" t="s">
        <v>7</v>
      </c>
      <c r="F1932" s="3">
        <v>2127.2938982930214</v>
      </c>
      <c r="G1932" s="3">
        <v>2155.5</v>
      </c>
      <c r="H1932">
        <v>1</v>
      </c>
      <c r="I1932" s="3">
        <v>-28.206101706978643</v>
      </c>
      <c r="J1932" s="3">
        <v>28.206101706978643</v>
      </c>
      <c r="K1932" s="2">
        <v>1.3085642174427601E-2</v>
      </c>
      <c r="L1932" s="6">
        <v>-1.3085642174427601E-2</v>
      </c>
      <c r="M1932" t="s">
        <v>28</v>
      </c>
      <c r="N1932">
        <f>SUMIFS(Actuals!$F:$F,Actuals!$A:$A,$A1932,Actuals!$D:$D,$D1932,Actuals!$B:$B,EDATE($B1932,-12))</f>
        <v>2320.5</v>
      </c>
      <c r="O1932">
        <f>AVERAGE(SUMIFS(Actuals!$F:$F,Actuals!$A:$A,$A1932,Actuals!$D:$D,$D1932,Actuals!$B:$B,EOMONTH(DATE(2025,$C1932-1,1),0))/SUMIFS(Actuals!$F:$F,Actuals!$A:$A,$A1932,Actuals!$D:$D,$D1932,Actuals!$B:$B,EOMONTH(DATE(2024,$C1932-1,1),0)),
 SUMIFS(Actuals!$F:$F,Actuals!$A:$A,$A1932,Actuals!$D:$D,$D1932,Actuals!$B:$B,EOMONTH(DATE(2025,$C1932-2,1),0))/SUMIFS(Actuals!$F:$F,Actuals!$A:$A,$A1932,Actuals!$D:$D,$D1932,Actuals!$B:$B,EOMONTH(DATE(2024,$C1932-2,1),0)),
 SUMIFS(Actuals!$F:$F,Actuals!$A:$A,$A1932,Actuals!$D:$D,$D1932,Actuals!$B:$B,EOMONTH(DATE(2025,$C1932-3,1),0))/SUMIFS(Actuals!$F:$F,Actuals!$A:$A,$A1932,Actuals!$D:$D,$D1932,Actuals!$B:$B,EOMONTH(DATE(2024,$C1932-3,1),0))
)</f>
        <v>1.1316592522641555</v>
      </c>
      <c r="P1932" s="29">
        <f t="shared" si="180"/>
        <v>2626.0152948789728</v>
      </c>
      <c r="Q1932" s="2">
        <f t="shared" si="181"/>
        <v>0.21828591736440398</v>
      </c>
      <c r="R1932" s="29" t="str">
        <f t="shared" si="182"/>
        <v>2 Test data (Sep-Nov)</v>
      </c>
      <c r="S1932" s="29">
        <f t="shared" si="183"/>
        <v>1.0552169608377078</v>
      </c>
      <c r="T1932" s="29">
        <f t="shared" si="184"/>
        <v>2244.756602165362</v>
      </c>
      <c r="U1932" s="2">
        <f t="shared" si="185"/>
        <v>4.1408769271798644E-2</v>
      </c>
    </row>
    <row r="1933" spans="1:21">
      <c r="A1933">
        <v>9649</v>
      </c>
      <c r="B1933" s="1">
        <v>45991</v>
      </c>
      <c r="C1933">
        <v>11</v>
      </c>
      <c r="D1933">
        <v>13</v>
      </c>
      <c r="E1933" t="s">
        <v>7</v>
      </c>
      <c r="F1933" s="3">
        <v>2260.246341575411</v>
      </c>
      <c r="G1933" s="3">
        <v>2155.5</v>
      </c>
      <c r="H1933">
        <v>0</v>
      </c>
      <c r="I1933" s="3">
        <v>104.74634157541095</v>
      </c>
      <c r="J1933" s="3">
        <v>104.74634157541095</v>
      </c>
      <c r="K1933" s="2">
        <v>4.8594916063749001E-2</v>
      </c>
      <c r="L1933" s="6">
        <v>4.8594916063749001E-2</v>
      </c>
      <c r="M1933" t="s">
        <v>28</v>
      </c>
      <c r="N1933">
        <f>SUMIFS(Actuals!$F:$F,Actuals!$A:$A,$A1933,Actuals!$D:$D,$D1933,Actuals!$B:$B,EDATE($B1933,-12))</f>
        <v>2320.5</v>
      </c>
      <c r="O1933">
        <f>AVERAGE(SUMIFS(Actuals!$F:$F,Actuals!$A:$A,$A1933,Actuals!$D:$D,$D1933,Actuals!$B:$B,EOMONTH(DATE(2025,$C1933-1,1),0))/SUMIFS(Actuals!$F:$F,Actuals!$A:$A,$A1933,Actuals!$D:$D,$D1933,Actuals!$B:$B,EOMONTH(DATE(2024,$C1933-1,1),0)),
 SUMIFS(Actuals!$F:$F,Actuals!$A:$A,$A1933,Actuals!$D:$D,$D1933,Actuals!$B:$B,EOMONTH(DATE(2025,$C1933-2,1),0))/SUMIFS(Actuals!$F:$F,Actuals!$A:$A,$A1933,Actuals!$D:$D,$D1933,Actuals!$B:$B,EOMONTH(DATE(2024,$C1933-2,1),0)),
 SUMIFS(Actuals!$F:$F,Actuals!$A:$A,$A1933,Actuals!$D:$D,$D1933,Actuals!$B:$B,EOMONTH(DATE(2025,$C1933-3,1),0))/SUMIFS(Actuals!$F:$F,Actuals!$A:$A,$A1933,Actuals!$D:$D,$D1933,Actuals!$B:$B,EOMONTH(DATE(2024,$C1933-3,1),0))
)</f>
        <v>1.1225182926717334</v>
      </c>
      <c r="P1933" s="29">
        <f t="shared" si="180"/>
        <v>2604.8036981447576</v>
      </c>
      <c r="Q1933" s="2">
        <f t="shared" si="181"/>
        <v>0.20844523226386344</v>
      </c>
      <c r="R1933" s="29" t="str">
        <f t="shared" si="182"/>
        <v>2 Test data (Sep-Nov)</v>
      </c>
      <c r="S1933" s="29">
        <f t="shared" si="183"/>
        <v>1.0552169608377078</v>
      </c>
      <c r="T1933" s="29">
        <f t="shared" si="184"/>
        <v>2385.0502753017527</v>
      </c>
      <c r="U1933" s="2">
        <f t="shared" si="185"/>
        <v>0.10649514047866047</v>
      </c>
    </row>
    <row r="1934" spans="1:21">
      <c r="A1934">
        <v>9652</v>
      </c>
      <c r="B1934" s="1">
        <v>45808</v>
      </c>
      <c r="C1934">
        <v>5</v>
      </c>
      <c r="D1934">
        <v>13</v>
      </c>
      <c r="E1934" t="s">
        <v>7</v>
      </c>
      <c r="F1934" s="3">
        <v>9623.5349999999999</v>
      </c>
      <c r="G1934" s="3">
        <v>10231.5</v>
      </c>
      <c r="H1934">
        <v>0</v>
      </c>
      <c r="I1934" s="3">
        <v>-607.96500000000015</v>
      </c>
      <c r="J1934" s="3">
        <v>607.96500000000015</v>
      </c>
      <c r="K1934" s="2">
        <v>5.94209060255095E-2</v>
      </c>
      <c r="L1934" s="6">
        <v>-5.94209060255095E-2</v>
      </c>
      <c r="M1934" t="s">
        <v>30</v>
      </c>
      <c r="N1934">
        <f>SUMIFS(Actuals!$F:$F,Actuals!$A:$A,$A1934,Actuals!$D:$D,$D1934,Actuals!$B:$B,EDATE($B1934,-12))</f>
        <v>6721.5</v>
      </c>
      <c r="O1934">
        <f>AVERAGE(SUMIFS(Actuals!$F:$F,Actuals!$A:$A,$A1934,Actuals!$D:$D,$D1934,Actuals!$B:$B,EOMONTH(DATE(2025,$C1934-1,1),0))/SUMIFS(Actuals!$F:$F,Actuals!$A:$A,$A1934,Actuals!$D:$D,$D1934,Actuals!$B:$B,EOMONTH(DATE(2024,$C1934-1,1),0)),
 SUMIFS(Actuals!$F:$F,Actuals!$A:$A,$A1934,Actuals!$D:$D,$D1934,Actuals!$B:$B,EOMONTH(DATE(2025,$C1934-2,1),0))/SUMIFS(Actuals!$F:$F,Actuals!$A:$A,$A1934,Actuals!$D:$D,$D1934,Actuals!$B:$B,EOMONTH(DATE(2024,$C1934-2,1),0)),
 SUMIFS(Actuals!$F:$F,Actuals!$A:$A,$A1934,Actuals!$D:$D,$D1934,Actuals!$B:$B,EOMONTH(DATE(2025,$C1934-3,1),0))/SUMIFS(Actuals!$F:$F,Actuals!$A:$A,$A1934,Actuals!$D:$D,$D1934,Actuals!$B:$B,EOMONTH(DATE(2024,$C1934-3,1),0))
)</f>
        <v>1.440213032243568</v>
      </c>
      <c r="P1934" s="29">
        <f t="shared" si="180"/>
        <v>9680.3918962251428</v>
      </c>
      <c r="Q1934" s="2">
        <f t="shared" si="181"/>
        <v>5.3863861972815057E-2</v>
      </c>
      <c r="R1934" s="29" t="str">
        <f t="shared" si="182"/>
        <v>1 train date (May-Aug)</v>
      </c>
      <c r="S1934" s="29">
        <f t="shared" si="183"/>
        <v>0.97740808992841244</v>
      </c>
      <c r="T1934" s="29">
        <f t="shared" si="184"/>
        <v>9406.1209627092248</v>
      </c>
      <c r="U1934" s="2">
        <f t="shared" si="185"/>
        <v>8.0670384331796435E-2</v>
      </c>
    </row>
    <row r="1935" spans="1:21">
      <c r="A1935">
        <v>9652</v>
      </c>
      <c r="B1935" s="1">
        <v>45838</v>
      </c>
      <c r="C1935">
        <v>5</v>
      </c>
      <c r="D1935">
        <v>13</v>
      </c>
      <c r="E1935" t="s">
        <v>7</v>
      </c>
      <c r="F1935" s="3">
        <v>9190.4759249999988</v>
      </c>
      <c r="G1935" s="3">
        <v>8859</v>
      </c>
      <c r="H1935">
        <v>1</v>
      </c>
      <c r="I1935" s="3">
        <v>331.47592499999882</v>
      </c>
      <c r="J1935" s="3">
        <v>331.47592499999882</v>
      </c>
      <c r="K1935" s="2">
        <v>3.7416855739925398E-2</v>
      </c>
      <c r="L1935" s="6">
        <v>3.7416855739925398E-2</v>
      </c>
      <c r="M1935" t="s">
        <v>30</v>
      </c>
      <c r="N1935">
        <f>SUMIFS(Actuals!$F:$F,Actuals!$A:$A,$A1935,Actuals!$D:$D,$D1935,Actuals!$B:$B,EDATE($B1935,-12))</f>
        <v>7480.5</v>
      </c>
      <c r="O1935">
        <f>AVERAGE(SUMIFS(Actuals!$F:$F,Actuals!$A:$A,$A1935,Actuals!$D:$D,$D1935,Actuals!$B:$B,EOMONTH(DATE(2025,$C1935-1,1),0))/SUMIFS(Actuals!$F:$F,Actuals!$A:$A,$A1935,Actuals!$D:$D,$D1935,Actuals!$B:$B,EOMONTH(DATE(2024,$C1935-1,1),0)),
 SUMIFS(Actuals!$F:$F,Actuals!$A:$A,$A1935,Actuals!$D:$D,$D1935,Actuals!$B:$B,EOMONTH(DATE(2025,$C1935-2,1),0))/SUMIFS(Actuals!$F:$F,Actuals!$A:$A,$A1935,Actuals!$D:$D,$D1935,Actuals!$B:$B,EOMONTH(DATE(2024,$C1935-2,1),0)),
 SUMIFS(Actuals!$F:$F,Actuals!$A:$A,$A1935,Actuals!$D:$D,$D1935,Actuals!$B:$B,EOMONTH(DATE(2025,$C1935-3,1),0))/SUMIFS(Actuals!$F:$F,Actuals!$A:$A,$A1935,Actuals!$D:$D,$D1935,Actuals!$B:$B,EOMONTH(DATE(2024,$C1935-3,1),0))
)</f>
        <v>1.440213032243568</v>
      </c>
      <c r="P1935" s="29">
        <f t="shared" si="180"/>
        <v>10773.513587698011</v>
      </c>
      <c r="Q1935" s="2">
        <f t="shared" si="181"/>
        <v>0.21610944663032072</v>
      </c>
      <c r="R1935" s="29" t="str">
        <f t="shared" si="182"/>
        <v>1 train date (May-Aug)</v>
      </c>
      <c r="S1935" s="29">
        <f t="shared" si="183"/>
        <v>0.97740808992841244</v>
      </c>
      <c r="T1935" s="29">
        <f t="shared" si="184"/>
        <v>8982.8455193873087</v>
      </c>
      <c r="U1935" s="2">
        <f t="shared" si="185"/>
        <v>1.3979627428299892E-2</v>
      </c>
    </row>
    <row r="1936" spans="1:21">
      <c r="A1936">
        <v>9652</v>
      </c>
      <c r="B1936" s="1">
        <v>45838</v>
      </c>
      <c r="C1936">
        <v>6</v>
      </c>
      <c r="D1936">
        <v>13</v>
      </c>
      <c r="E1936" t="s">
        <v>7</v>
      </c>
      <c r="F1936" s="3">
        <v>10078.0275</v>
      </c>
      <c r="G1936" s="3">
        <v>8859</v>
      </c>
      <c r="H1936">
        <v>0</v>
      </c>
      <c r="I1936" s="3">
        <v>1219.0275000000001</v>
      </c>
      <c r="J1936" s="3">
        <v>1219.0275000000001</v>
      </c>
      <c r="K1936" s="2">
        <v>0.13760328479512399</v>
      </c>
      <c r="L1936" s="6">
        <v>0.13760328479512399</v>
      </c>
      <c r="M1936" t="s">
        <v>30</v>
      </c>
      <c r="N1936">
        <f>SUMIFS(Actuals!$F:$F,Actuals!$A:$A,$A1936,Actuals!$D:$D,$D1936,Actuals!$B:$B,EDATE($B1936,-12))</f>
        <v>7480.5</v>
      </c>
      <c r="O1936">
        <f>AVERAGE(SUMIFS(Actuals!$F:$F,Actuals!$A:$A,$A1936,Actuals!$D:$D,$D1936,Actuals!$B:$B,EOMONTH(DATE(2025,$C1936-1,1),0))/SUMIFS(Actuals!$F:$F,Actuals!$A:$A,$A1936,Actuals!$D:$D,$D1936,Actuals!$B:$B,EOMONTH(DATE(2024,$C1936-1,1),0)),
 SUMIFS(Actuals!$F:$F,Actuals!$A:$A,$A1936,Actuals!$D:$D,$D1936,Actuals!$B:$B,EOMONTH(DATE(2025,$C1936-2,1),0))/SUMIFS(Actuals!$F:$F,Actuals!$A:$A,$A1936,Actuals!$D:$D,$D1936,Actuals!$B:$B,EOMONTH(DATE(2024,$C1936-2,1),0)),
 SUMIFS(Actuals!$F:$F,Actuals!$A:$A,$A1936,Actuals!$D:$D,$D1936,Actuals!$B:$B,EOMONTH(DATE(2025,$C1936-3,1),0))/SUMIFS(Actuals!$F:$F,Actuals!$A:$A,$A1936,Actuals!$D:$D,$D1936,Actuals!$B:$B,EOMONTH(DATE(2024,$C1936-3,1),0))
)</f>
        <v>1.4059479872387328</v>
      </c>
      <c r="P1936" s="29">
        <f t="shared" si="180"/>
        <v>10517.19391853934</v>
      </c>
      <c r="Q1936" s="2">
        <f t="shared" si="181"/>
        <v>0.18717619579403322</v>
      </c>
      <c r="R1936" s="29" t="str">
        <f t="shared" si="182"/>
        <v>1 train date (May-Aug)</v>
      </c>
      <c r="S1936" s="29">
        <f t="shared" si="183"/>
        <v>0.97740808992841244</v>
      </c>
      <c r="T1936" s="29">
        <f t="shared" si="184"/>
        <v>9850.3456090210129</v>
      </c>
      <c r="U1936" s="2">
        <f t="shared" si="185"/>
        <v>0.11190265368788949</v>
      </c>
    </row>
    <row r="1937" spans="1:21">
      <c r="A1937">
        <v>9652</v>
      </c>
      <c r="B1937" s="1">
        <v>45869</v>
      </c>
      <c r="C1937">
        <v>5</v>
      </c>
      <c r="D1937">
        <v>13</v>
      </c>
      <c r="E1937" t="s">
        <v>7</v>
      </c>
      <c r="F1937" s="3">
        <v>8776.9045083749988</v>
      </c>
      <c r="G1937" s="3">
        <v>8337</v>
      </c>
      <c r="H1937">
        <v>2</v>
      </c>
      <c r="I1937" s="3">
        <v>439.90450837499884</v>
      </c>
      <c r="J1937" s="3">
        <v>439.90450837499884</v>
      </c>
      <c r="K1937" s="2">
        <v>5.2765324262324401E-2</v>
      </c>
      <c r="L1937" s="6">
        <v>5.2765324262324401E-2</v>
      </c>
      <c r="M1937" t="s">
        <v>30</v>
      </c>
      <c r="N1937">
        <f>SUMIFS(Actuals!$F:$F,Actuals!$A:$A,$A1937,Actuals!$D:$D,$D1937,Actuals!$B:$B,EDATE($B1937,-12))</f>
        <v>7527</v>
      </c>
      <c r="O1937">
        <f>AVERAGE(SUMIFS(Actuals!$F:$F,Actuals!$A:$A,$A1937,Actuals!$D:$D,$D1937,Actuals!$B:$B,EOMONTH(DATE(2025,$C1937-1,1),0))/SUMIFS(Actuals!$F:$F,Actuals!$A:$A,$A1937,Actuals!$D:$D,$D1937,Actuals!$B:$B,EOMONTH(DATE(2024,$C1937-1,1),0)),
 SUMIFS(Actuals!$F:$F,Actuals!$A:$A,$A1937,Actuals!$D:$D,$D1937,Actuals!$B:$B,EOMONTH(DATE(2025,$C1937-2,1),0))/SUMIFS(Actuals!$F:$F,Actuals!$A:$A,$A1937,Actuals!$D:$D,$D1937,Actuals!$B:$B,EOMONTH(DATE(2024,$C1937-2,1),0)),
 SUMIFS(Actuals!$F:$F,Actuals!$A:$A,$A1937,Actuals!$D:$D,$D1937,Actuals!$B:$B,EOMONTH(DATE(2025,$C1937-3,1),0))/SUMIFS(Actuals!$F:$F,Actuals!$A:$A,$A1937,Actuals!$D:$D,$D1937,Actuals!$B:$B,EOMONTH(DATE(2024,$C1937-3,1),0))
)</f>
        <v>1.440213032243568</v>
      </c>
      <c r="P1937" s="29">
        <f t="shared" si="180"/>
        <v>10840.483493697337</v>
      </c>
      <c r="Q1937" s="2">
        <f t="shared" si="181"/>
        <v>0.30028589345056217</v>
      </c>
      <c r="R1937" s="29" t="str">
        <f t="shared" si="182"/>
        <v>1 train date (May-Aug)</v>
      </c>
      <c r="S1937" s="29">
        <f t="shared" si="183"/>
        <v>0.97740808992841244</v>
      </c>
      <c r="T1937" s="29">
        <f t="shared" si="184"/>
        <v>8578.6174710148789</v>
      </c>
      <c r="U1937" s="2">
        <f t="shared" si="185"/>
        <v>2.8981344730104223E-2</v>
      </c>
    </row>
    <row r="1938" spans="1:21">
      <c r="A1938">
        <v>9652</v>
      </c>
      <c r="B1938" s="1">
        <v>45869</v>
      </c>
      <c r="C1938">
        <v>6</v>
      </c>
      <c r="D1938">
        <v>13</v>
      </c>
      <c r="E1938" t="s">
        <v>7</v>
      </c>
      <c r="F1938" s="3">
        <v>9926.8570874999987</v>
      </c>
      <c r="G1938" s="3">
        <v>8337</v>
      </c>
      <c r="H1938">
        <v>1</v>
      </c>
      <c r="I1938" s="3">
        <v>1589.8570874999987</v>
      </c>
      <c r="J1938" s="3">
        <v>1589.8570874999987</v>
      </c>
      <c r="K1938" s="2">
        <v>0.19069894296509499</v>
      </c>
      <c r="L1938" s="6">
        <v>0.19069894296509499</v>
      </c>
      <c r="M1938" t="s">
        <v>30</v>
      </c>
      <c r="N1938">
        <f>SUMIFS(Actuals!$F:$F,Actuals!$A:$A,$A1938,Actuals!$D:$D,$D1938,Actuals!$B:$B,EDATE($B1938,-12))</f>
        <v>7527</v>
      </c>
      <c r="O1938">
        <f>AVERAGE(SUMIFS(Actuals!$F:$F,Actuals!$A:$A,$A1938,Actuals!$D:$D,$D1938,Actuals!$B:$B,EOMONTH(DATE(2025,$C1938-1,1),0))/SUMIFS(Actuals!$F:$F,Actuals!$A:$A,$A1938,Actuals!$D:$D,$D1938,Actuals!$B:$B,EOMONTH(DATE(2024,$C1938-1,1),0)),
 SUMIFS(Actuals!$F:$F,Actuals!$A:$A,$A1938,Actuals!$D:$D,$D1938,Actuals!$B:$B,EOMONTH(DATE(2025,$C1938-2,1),0))/SUMIFS(Actuals!$F:$F,Actuals!$A:$A,$A1938,Actuals!$D:$D,$D1938,Actuals!$B:$B,EOMONTH(DATE(2024,$C1938-2,1),0)),
 SUMIFS(Actuals!$F:$F,Actuals!$A:$A,$A1938,Actuals!$D:$D,$D1938,Actuals!$B:$B,EOMONTH(DATE(2025,$C1938-3,1),0))/SUMIFS(Actuals!$F:$F,Actuals!$A:$A,$A1938,Actuals!$D:$D,$D1938,Actuals!$B:$B,EOMONTH(DATE(2024,$C1938-3,1),0))
)</f>
        <v>1.4059479872387328</v>
      </c>
      <c r="P1938" s="29">
        <f t="shared" si="180"/>
        <v>10582.570499945941</v>
      </c>
      <c r="Q1938" s="2">
        <f t="shared" si="181"/>
        <v>0.26934994601726536</v>
      </c>
      <c r="R1938" s="29" t="str">
        <f t="shared" si="182"/>
        <v>1 train date (May-Aug)</v>
      </c>
      <c r="S1938" s="29">
        <f t="shared" si="183"/>
        <v>0.97740808992841244</v>
      </c>
      <c r="T1938" s="29">
        <f t="shared" si="184"/>
        <v>9702.5904248856968</v>
      </c>
      <c r="U1938" s="2">
        <f t="shared" si="185"/>
        <v>0.16379877952329339</v>
      </c>
    </row>
    <row r="1939" spans="1:21">
      <c r="A1939">
        <v>9652</v>
      </c>
      <c r="B1939" s="1">
        <v>45869</v>
      </c>
      <c r="C1939">
        <v>7</v>
      </c>
      <c r="D1939">
        <v>13</v>
      </c>
      <c r="E1939" t="s">
        <v>7</v>
      </c>
      <c r="F1939" s="3">
        <v>8726.1149999999998</v>
      </c>
      <c r="G1939" s="3">
        <v>8337</v>
      </c>
      <c r="H1939">
        <v>0</v>
      </c>
      <c r="I1939" s="3">
        <v>389.11499999999978</v>
      </c>
      <c r="J1939" s="3">
        <v>389.11499999999978</v>
      </c>
      <c r="K1939" s="2">
        <v>4.6673263763943797E-2</v>
      </c>
      <c r="L1939" s="6">
        <v>4.6673263763943797E-2</v>
      </c>
      <c r="M1939" t="s">
        <v>30</v>
      </c>
      <c r="N1939">
        <f>SUMIFS(Actuals!$F:$F,Actuals!$A:$A,$A1939,Actuals!$D:$D,$D1939,Actuals!$B:$B,EDATE($B1939,-12))</f>
        <v>7527</v>
      </c>
      <c r="O1939">
        <f>AVERAGE(SUMIFS(Actuals!$F:$F,Actuals!$A:$A,$A1939,Actuals!$D:$D,$D1939,Actuals!$B:$B,EOMONTH(DATE(2025,$C1939-1,1),0))/SUMIFS(Actuals!$F:$F,Actuals!$A:$A,$A1939,Actuals!$D:$D,$D1939,Actuals!$B:$B,EOMONTH(DATE(2024,$C1939-1,1),0)),
 SUMIFS(Actuals!$F:$F,Actuals!$A:$A,$A1939,Actuals!$D:$D,$D1939,Actuals!$B:$B,EOMONTH(DATE(2025,$C1939-2,1),0))/SUMIFS(Actuals!$F:$F,Actuals!$A:$A,$A1939,Actuals!$D:$D,$D1939,Actuals!$B:$B,EOMONTH(DATE(2024,$C1939-2,1),0)),
 SUMIFS(Actuals!$F:$F,Actuals!$A:$A,$A1939,Actuals!$D:$D,$D1939,Actuals!$B:$B,EOMONTH(DATE(2025,$C1939-3,1),0))/SUMIFS(Actuals!$F:$F,Actuals!$A:$A,$A1939,Actuals!$D:$D,$D1939,Actuals!$B:$B,EOMONTH(DATE(2024,$C1939-3,1),0))
)</f>
        <v>1.350027996904128</v>
      </c>
      <c r="P1939" s="29">
        <f t="shared" si="180"/>
        <v>10161.660732697372</v>
      </c>
      <c r="Q1939" s="2">
        <f t="shared" si="181"/>
        <v>0.21886298820887271</v>
      </c>
      <c r="R1939" s="29" t="str">
        <f t="shared" si="182"/>
        <v>1 train date (May-Aug)</v>
      </c>
      <c r="S1939" s="29">
        <f t="shared" si="183"/>
        <v>0.97740808992841244</v>
      </c>
      <c r="T1939" s="29">
        <f t="shared" si="184"/>
        <v>8528.9753946456676</v>
      </c>
      <c r="U1939" s="2">
        <f t="shared" si="185"/>
        <v>2.3026915514653665E-2</v>
      </c>
    </row>
    <row r="1940" spans="1:21">
      <c r="A1940">
        <v>9652</v>
      </c>
      <c r="B1940" s="1">
        <v>45900</v>
      </c>
      <c r="C1940">
        <v>5</v>
      </c>
      <c r="D1940">
        <v>13</v>
      </c>
      <c r="E1940" t="s">
        <v>7</v>
      </c>
      <c r="F1940" s="3">
        <v>8381.9438054981238</v>
      </c>
      <c r="G1940" s="3">
        <v>10036.5</v>
      </c>
      <c r="H1940">
        <v>3</v>
      </c>
      <c r="I1940" s="3">
        <v>-1654.5561945018762</v>
      </c>
      <c r="J1940" s="3">
        <v>1654.5561945018762</v>
      </c>
      <c r="K1940" s="2">
        <v>0.164853902705313</v>
      </c>
      <c r="L1940" s="6">
        <v>-0.164853902705313</v>
      </c>
      <c r="M1940" t="s">
        <v>30</v>
      </c>
      <c r="N1940">
        <f>SUMIFS(Actuals!$F:$F,Actuals!$A:$A,$A1940,Actuals!$D:$D,$D1940,Actuals!$B:$B,EDATE($B1940,-12))</f>
        <v>16312.5</v>
      </c>
      <c r="O1940">
        <f>AVERAGE(SUMIFS(Actuals!$F:$F,Actuals!$A:$A,$A1940,Actuals!$D:$D,$D1940,Actuals!$B:$B,EOMONTH(DATE(2025,$C1940-1,1),0))/SUMIFS(Actuals!$F:$F,Actuals!$A:$A,$A1940,Actuals!$D:$D,$D1940,Actuals!$B:$B,EOMONTH(DATE(2024,$C1940-1,1),0)),
 SUMIFS(Actuals!$F:$F,Actuals!$A:$A,$A1940,Actuals!$D:$D,$D1940,Actuals!$B:$B,EOMONTH(DATE(2025,$C1940-2,1),0))/SUMIFS(Actuals!$F:$F,Actuals!$A:$A,$A1940,Actuals!$D:$D,$D1940,Actuals!$B:$B,EOMONTH(DATE(2024,$C1940-2,1),0)),
 SUMIFS(Actuals!$F:$F,Actuals!$A:$A,$A1940,Actuals!$D:$D,$D1940,Actuals!$B:$B,EOMONTH(DATE(2025,$C1940-3,1),0))/SUMIFS(Actuals!$F:$F,Actuals!$A:$A,$A1940,Actuals!$D:$D,$D1940,Actuals!$B:$B,EOMONTH(DATE(2024,$C1940-3,1),0))
)</f>
        <v>1.440213032243568</v>
      </c>
      <c r="P1940" s="29">
        <f t="shared" si="180"/>
        <v>23493.475088473202</v>
      </c>
      <c r="Q1940" s="2">
        <f t="shared" si="181"/>
        <v>1.340803575795666</v>
      </c>
      <c r="R1940" s="29" t="str">
        <f t="shared" si="182"/>
        <v>1 train date (May-Aug)</v>
      </c>
      <c r="S1940" s="29">
        <f t="shared" si="183"/>
        <v>0.97740808992841244</v>
      </c>
      <c r="T1940" s="29">
        <f t="shared" si="184"/>
        <v>8192.5796848192094</v>
      </c>
      <c r="U1940" s="2">
        <f t="shared" si="185"/>
        <v>0.18372144823203215</v>
      </c>
    </row>
    <row r="1941" spans="1:21">
      <c r="A1941">
        <v>9652</v>
      </c>
      <c r="B1941" s="1">
        <v>45900</v>
      </c>
      <c r="C1941">
        <v>6</v>
      </c>
      <c r="D1941">
        <v>13</v>
      </c>
      <c r="E1941" t="s">
        <v>7</v>
      </c>
      <c r="F1941" s="3">
        <v>9777.9542311874975</v>
      </c>
      <c r="G1941" s="3">
        <v>10036.5</v>
      </c>
      <c r="H1941">
        <v>2</v>
      </c>
      <c r="I1941" s="3">
        <v>-258.5457688125025</v>
      </c>
      <c r="J1941" s="3">
        <v>258.5457688125025</v>
      </c>
      <c r="K1941" s="2">
        <v>2.5760550870572701E-2</v>
      </c>
      <c r="L1941" s="6">
        <v>-2.5760550870572701E-2</v>
      </c>
      <c r="M1941" t="s">
        <v>30</v>
      </c>
      <c r="N1941">
        <f>SUMIFS(Actuals!$F:$F,Actuals!$A:$A,$A1941,Actuals!$D:$D,$D1941,Actuals!$B:$B,EDATE($B1941,-12))</f>
        <v>16312.5</v>
      </c>
      <c r="O1941">
        <f>AVERAGE(SUMIFS(Actuals!$F:$F,Actuals!$A:$A,$A1941,Actuals!$D:$D,$D1941,Actuals!$B:$B,EOMONTH(DATE(2025,$C1941-1,1),0))/SUMIFS(Actuals!$F:$F,Actuals!$A:$A,$A1941,Actuals!$D:$D,$D1941,Actuals!$B:$B,EOMONTH(DATE(2024,$C1941-1,1),0)),
 SUMIFS(Actuals!$F:$F,Actuals!$A:$A,$A1941,Actuals!$D:$D,$D1941,Actuals!$B:$B,EOMONTH(DATE(2025,$C1941-2,1),0))/SUMIFS(Actuals!$F:$F,Actuals!$A:$A,$A1941,Actuals!$D:$D,$D1941,Actuals!$B:$B,EOMONTH(DATE(2024,$C1941-2,1),0)),
 SUMIFS(Actuals!$F:$F,Actuals!$A:$A,$A1941,Actuals!$D:$D,$D1941,Actuals!$B:$B,EOMONTH(DATE(2025,$C1941-3,1),0))/SUMIFS(Actuals!$F:$F,Actuals!$A:$A,$A1941,Actuals!$D:$D,$D1941,Actuals!$B:$B,EOMONTH(DATE(2024,$C1941-3,1),0))
)</f>
        <v>1.4059479872387328</v>
      </c>
      <c r="P1941" s="29">
        <f t="shared" si="180"/>
        <v>22934.52654183183</v>
      </c>
      <c r="Q1941" s="2">
        <f t="shared" si="181"/>
        <v>1.2851119953999732</v>
      </c>
      <c r="R1941" s="29" t="str">
        <f t="shared" si="182"/>
        <v>1 train date (May-Aug)</v>
      </c>
      <c r="S1941" s="29">
        <f t="shared" si="183"/>
        <v>0.97740808992841244</v>
      </c>
      <c r="T1941" s="29">
        <f t="shared" si="184"/>
        <v>9557.0515685124101</v>
      </c>
      <c r="U1941" s="2">
        <f t="shared" si="185"/>
        <v>4.7770480893497724E-2</v>
      </c>
    </row>
    <row r="1942" spans="1:21">
      <c r="A1942">
        <v>9652</v>
      </c>
      <c r="B1942" s="1">
        <v>45900</v>
      </c>
      <c r="C1942">
        <v>7</v>
      </c>
      <c r="D1942">
        <v>13</v>
      </c>
      <c r="E1942" t="s">
        <v>7</v>
      </c>
      <c r="F1942" s="3">
        <v>8739.2041724999999</v>
      </c>
      <c r="G1942" s="3">
        <v>10036.5</v>
      </c>
      <c r="H1942">
        <v>1</v>
      </c>
      <c r="I1942" s="3">
        <v>-1297.2958275000001</v>
      </c>
      <c r="J1942" s="3">
        <v>1297.2958275000001</v>
      </c>
      <c r="K1942" s="2">
        <v>0.129257791809894</v>
      </c>
      <c r="L1942" s="6">
        <v>-0.129257791809894</v>
      </c>
      <c r="M1942" t="s">
        <v>30</v>
      </c>
      <c r="N1942">
        <f>SUMIFS(Actuals!$F:$F,Actuals!$A:$A,$A1942,Actuals!$D:$D,$D1942,Actuals!$B:$B,EDATE($B1942,-12))</f>
        <v>16312.5</v>
      </c>
      <c r="O1942">
        <f>AVERAGE(SUMIFS(Actuals!$F:$F,Actuals!$A:$A,$A1942,Actuals!$D:$D,$D1942,Actuals!$B:$B,EOMONTH(DATE(2025,$C1942-1,1),0))/SUMIFS(Actuals!$F:$F,Actuals!$A:$A,$A1942,Actuals!$D:$D,$D1942,Actuals!$B:$B,EOMONTH(DATE(2024,$C1942-1,1),0)),
 SUMIFS(Actuals!$F:$F,Actuals!$A:$A,$A1942,Actuals!$D:$D,$D1942,Actuals!$B:$B,EOMONTH(DATE(2025,$C1942-2,1),0))/SUMIFS(Actuals!$F:$F,Actuals!$A:$A,$A1942,Actuals!$D:$D,$D1942,Actuals!$B:$B,EOMONTH(DATE(2024,$C1942-2,1),0)),
 SUMIFS(Actuals!$F:$F,Actuals!$A:$A,$A1942,Actuals!$D:$D,$D1942,Actuals!$B:$B,EOMONTH(DATE(2025,$C1942-3,1),0))/SUMIFS(Actuals!$F:$F,Actuals!$A:$A,$A1942,Actuals!$D:$D,$D1942,Actuals!$B:$B,EOMONTH(DATE(2024,$C1942-3,1),0))
)</f>
        <v>1.350027996904128</v>
      </c>
      <c r="P1942" s="29">
        <f t="shared" si="180"/>
        <v>22022.331699498587</v>
      </c>
      <c r="Q1942" s="2">
        <f t="shared" si="181"/>
        <v>1.1942242514321315</v>
      </c>
      <c r="R1942" s="29" t="str">
        <f t="shared" si="182"/>
        <v>1 train date (May-Aug)</v>
      </c>
      <c r="S1942" s="29">
        <f t="shared" si="183"/>
        <v>0.97740808992841244</v>
      </c>
      <c r="T1942" s="29">
        <f t="shared" si="184"/>
        <v>8541.7688577376375</v>
      </c>
      <c r="U1942" s="2">
        <f t="shared" si="185"/>
        <v>0.14892952147286032</v>
      </c>
    </row>
    <row r="1943" spans="1:21">
      <c r="A1943">
        <v>9652</v>
      </c>
      <c r="B1943" s="1">
        <v>45900</v>
      </c>
      <c r="C1943">
        <v>8</v>
      </c>
      <c r="D1943">
        <v>13</v>
      </c>
      <c r="E1943" t="s">
        <v>7</v>
      </c>
      <c r="F1943" s="3">
        <v>8407.5825817412569</v>
      </c>
      <c r="G1943" s="3">
        <v>10036.5</v>
      </c>
      <c r="H1943">
        <v>0</v>
      </c>
      <c r="I1943" s="3">
        <v>-1628.9174182587431</v>
      </c>
      <c r="J1943" s="3">
        <v>1628.9174182587431</v>
      </c>
      <c r="K1943" s="2">
        <v>0.16229934920128999</v>
      </c>
      <c r="L1943" s="6">
        <v>-0.16229934920128999</v>
      </c>
      <c r="M1943" t="s">
        <v>30</v>
      </c>
      <c r="N1943">
        <f>SUMIFS(Actuals!$F:$F,Actuals!$A:$A,$A1943,Actuals!$D:$D,$D1943,Actuals!$B:$B,EDATE($B1943,-12))</f>
        <v>16312.5</v>
      </c>
      <c r="O1943">
        <f>AVERAGE(SUMIFS(Actuals!$F:$F,Actuals!$A:$A,$A1943,Actuals!$D:$D,$D1943,Actuals!$B:$B,EOMONTH(DATE(2025,$C1943-1,1),0))/SUMIFS(Actuals!$F:$F,Actuals!$A:$A,$A1943,Actuals!$D:$D,$D1943,Actuals!$B:$B,EOMONTH(DATE(2024,$C1943-1,1),0)),
 SUMIFS(Actuals!$F:$F,Actuals!$A:$A,$A1943,Actuals!$D:$D,$D1943,Actuals!$B:$B,EOMONTH(DATE(2025,$C1943-2,1),0))/SUMIFS(Actuals!$F:$F,Actuals!$A:$A,$A1943,Actuals!$D:$D,$D1943,Actuals!$B:$B,EOMONTH(DATE(2024,$C1943-2,1),0)),
 SUMIFS(Actuals!$F:$F,Actuals!$A:$A,$A1943,Actuals!$D:$D,$D1943,Actuals!$B:$B,EOMONTH(DATE(2025,$C1943-3,1),0))/SUMIFS(Actuals!$F:$F,Actuals!$A:$A,$A1943,Actuals!$D:$D,$D1943,Actuals!$B:$B,EOMONTH(DATE(2024,$C1943-3,1),0))
)</f>
        <v>1.2713655284572036</v>
      </c>
      <c r="P1943" s="29">
        <f t="shared" si="180"/>
        <v>20739.150182958136</v>
      </c>
      <c r="Q1943" s="2">
        <f t="shared" si="181"/>
        <v>1.0663727577300988</v>
      </c>
      <c r="R1943" s="29" t="str">
        <f t="shared" si="182"/>
        <v>1 train date (May-Aug)</v>
      </c>
      <c r="S1943" s="29">
        <f t="shared" si="183"/>
        <v>0.97740808992841244</v>
      </c>
      <c r="T1943" s="29">
        <f t="shared" si="184"/>
        <v>8217.6392321351123</v>
      </c>
      <c r="U1943" s="2">
        <f t="shared" si="185"/>
        <v>0.18122460697104445</v>
      </c>
    </row>
    <row r="1944" spans="1:21">
      <c r="A1944">
        <v>9652</v>
      </c>
      <c r="B1944" s="1">
        <v>45930</v>
      </c>
      <c r="C1944">
        <v>5</v>
      </c>
      <c r="D1944">
        <v>13</v>
      </c>
      <c r="E1944" t="s">
        <v>7</v>
      </c>
      <c r="F1944" s="3">
        <v>8004.7563342507074</v>
      </c>
      <c r="G1944" s="3">
        <v>9547.5</v>
      </c>
      <c r="H1944">
        <v>4</v>
      </c>
      <c r="I1944" s="3">
        <v>-1542.7436657492926</v>
      </c>
      <c r="J1944" s="3">
        <v>1542.7436657492926</v>
      </c>
      <c r="K1944" s="2">
        <v>0.16158613938196301</v>
      </c>
      <c r="L1944" s="6">
        <v>-0.16158613938196301</v>
      </c>
      <c r="M1944" t="s">
        <v>30</v>
      </c>
      <c r="N1944">
        <f>SUMIFS(Actuals!$F:$F,Actuals!$A:$A,$A1944,Actuals!$D:$D,$D1944,Actuals!$B:$B,EDATE($B1944,-12))</f>
        <v>11731.5</v>
      </c>
      <c r="O1944">
        <f>AVERAGE(SUMIFS(Actuals!$F:$F,Actuals!$A:$A,$A1944,Actuals!$D:$D,$D1944,Actuals!$B:$B,EOMONTH(DATE(2025,$C1944-1,1),0))/SUMIFS(Actuals!$F:$F,Actuals!$A:$A,$A1944,Actuals!$D:$D,$D1944,Actuals!$B:$B,EOMONTH(DATE(2024,$C1944-1,1),0)),
 SUMIFS(Actuals!$F:$F,Actuals!$A:$A,$A1944,Actuals!$D:$D,$D1944,Actuals!$B:$B,EOMONTH(DATE(2025,$C1944-2,1),0))/SUMIFS(Actuals!$F:$F,Actuals!$A:$A,$A1944,Actuals!$D:$D,$D1944,Actuals!$B:$B,EOMONTH(DATE(2024,$C1944-2,1),0)),
 SUMIFS(Actuals!$F:$F,Actuals!$A:$A,$A1944,Actuals!$D:$D,$D1944,Actuals!$B:$B,EOMONTH(DATE(2025,$C1944-3,1),0))/SUMIFS(Actuals!$F:$F,Actuals!$A:$A,$A1944,Actuals!$D:$D,$D1944,Actuals!$B:$B,EOMONTH(DATE(2024,$C1944-3,1),0))
)</f>
        <v>1.440213032243568</v>
      </c>
      <c r="P1944" s="29">
        <f t="shared" si="180"/>
        <v>16895.859187765418</v>
      </c>
      <c r="Q1944" s="2">
        <f t="shared" si="181"/>
        <v>0.76966317756118541</v>
      </c>
      <c r="R1944" s="29" t="str">
        <f t="shared" si="182"/>
        <v>1 train date (May-Aug)</v>
      </c>
      <c r="S1944" s="29">
        <f t="shared" si="183"/>
        <v>0.97740808992841244</v>
      </c>
      <c r="T1944" s="29">
        <f t="shared" si="184"/>
        <v>7823.9135990023442</v>
      </c>
      <c r="U1944" s="2">
        <f t="shared" si="185"/>
        <v>0.18052750992381836</v>
      </c>
    </row>
    <row r="1945" spans="1:21">
      <c r="A1945">
        <v>9652</v>
      </c>
      <c r="B1945" s="1">
        <v>45930</v>
      </c>
      <c r="C1945">
        <v>6</v>
      </c>
      <c r="D1945">
        <v>13</v>
      </c>
      <c r="E1945" t="s">
        <v>7</v>
      </c>
      <c r="F1945" s="3">
        <v>9631.2849177196858</v>
      </c>
      <c r="G1945" s="3">
        <v>9547.5</v>
      </c>
      <c r="H1945">
        <v>3</v>
      </c>
      <c r="I1945" s="3">
        <v>83.784917719685836</v>
      </c>
      <c r="J1945" s="3">
        <v>83.784917719685836</v>
      </c>
      <c r="K1945" s="2">
        <v>8.7755870876863908E-3</v>
      </c>
      <c r="L1945" s="6">
        <v>8.7755870876863908E-3</v>
      </c>
      <c r="M1945" t="s">
        <v>30</v>
      </c>
      <c r="N1945">
        <f>SUMIFS(Actuals!$F:$F,Actuals!$A:$A,$A1945,Actuals!$D:$D,$D1945,Actuals!$B:$B,EDATE($B1945,-12))</f>
        <v>11731.5</v>
      </c>
      <c r="O1945">
        <f>AVERAGE(SUMIFS(Actuals!$F:$F,Actuals!$A:$A,$A1945,Actuals!$D:$D,$D1945,Actuals!$B:$B,EOMONTH(DATE(2025,$C1945-1,1),0))/SUMIFS(Actuals!$F:$F,Actuals!$A:$A,$A1945,Actuals!$D:$D,$D1945,Actuals!$B:$B,EOMONTH(DATE(2024,$C1945-1,1),0)),
 SUMIFS(Actuals!$F:$F,Actuals!$A:$A,$A1945,Actuals!$D:$D,$D1945,Actuals!$B:$B,EOMONTH(DATE(2025,$C1945-2,1),0))/SUMIFS(Actuals!$F:$F,Actuals!$A:$A,$A1945,Actuals!$D:$D,$D1945,Actuals!$B:$B,EOMONTH(DATE(2024,$C1945-2,1),0)),
 SUMIFS(Actuals!$F:$F,Actuals!$A:$A,$A1945,Actuals!$D:$D,$D1945,Actuals!$B:$B,EOMONTH(DATE(2025,$C1945-3,1),0))/SUMIFS(Actuals!$F:$F,Actuals!$A:$A,$A1945,Actuals!$D:$D,$D1945,Actuals!$B:$B,EOMONTH(DATE(2024,$C1945-3,1),0))
)</f>
        <v>1.4059479872387328</v>
      </c>
      <c r="P1945" s="29">
        <f t="shared" si="180"/>
        <v>16493.878812291194</v>
      </c>
      <c r="Q1945" s="2">
        <f t="shared" si="181"/>
        <v>0.72755996986553484</v>
      </c>
      <c r="R1945" s="29" t="str">
        <f t="shared" si="182"/>
        <v>1 train date (May-Aug)</v>
      </c>
      <c r="S1945" s="29">
        <f t="shared" si="183"/>
        <v>0.97740808992841244</v>
      </c>
      <c r="T1945" s="29">
        <f t="shared" si="184"/>
        <v>9413.6957949847256</v>
      </c>
      <c r="U1945" s="2">
        <f t="shared" si="185"/>
        <v>1.4014580258211513E-2</v>
      </c>
    </row>
    <row r="1946" spans="1:21">
      <c r="A1946">
        <v>9652</v>
      </c>
      <c r="B1946" s="1">
        <v>45930</v>
      </c>
      <c r="C1946">
        <v>7</v>
      </c>
      <c r="D1946">
        <v>13</v>
      </c>
      <c r="E1946" t="s">
        <v>7</v>
      </c>
      <c r="F1946" s="3">
        <v>8752.3129787587513</v>
      </c>
      <c r="G1946" s="3">
        <v>9547.5</v>
      </c>
      <c r="H1946">
        <v>2</v>
      </c>
      <c r="I1946" s="3">
        <v>-795.18702124124866</v>
      </c>
      <c r="J1946" s="3">
        <v>795.18702124124866</v>
      </c>
      <c r="K1946" s="2">
        <v>8.3287459674391107E-2</v>
      </c>
      <c r="L1946" s="6">
        <v>-8.3287459674391107E-2</v>
      </c>
      <c r="M1946" t="s">
        <v>30</v>
      </c>
      <c r="N1946">
        <f>SUMIFS(Actuals!$F:$F,Actuals!$A:$A,$A1946,Actuals!$D:$D,$D1946,Actuals!$B:$B,EDATE($B1946,-12))</f>
        <v>11731.5</v>
      </c>
      <c r="O1946">
        <f>AVERAGE(SUMIFS(Actuals!$F:$F,Actuals!$A:$A,$A1946,Actuals!$D:$D,$D1946,Actuals!$B:$B,EOMONTH(DATE(2025,$C1946-1,1),0))/SUMIFS(Actuals!$F:$F,Actuals!$A:$A,$A1946,Actuals!$D:$D,$D1946,Actuals!$B:$B,EOMONTH(DATE(2024,$C1946-1,1),0)),
 SUMIFS(Actuals!$F:$F,Actuals!$A:$A,$A1946,Actuals!$D:$D,$D1946,Actuals!$B:$B,EOMONTH(DATE(2025,$C1946-2,1),0))/SUMIFS(Actuals!$F:$F,Actuals!$A:$A,$A1946,Actuals!$D:$D,$D1946,Actuals!$B:$B,EOMONTH(DATE(2024,$C1946-2,1),0)),
 SUMIFS(Actuals!$F:$F,Actuals!$A:$A,$A1946,Actuals!$D:$D,$D1946,Actuals!$B:$B,EOMONTH(DATE(2025,$C1946-3,1),0))/SUMIFS(Actuals!$F:$F,Actuals!$A:$A,$A1946,Actuals!$D:$D,$D1946,Actuals!$B:$B,EOMONTH(DATE(2024,$C1946-3,1),0))
)</f>
        <v>1.350027996904128</v>
      </c>
      <c r="P1946" s="29">
        <f t="shared" si="180"/>
        <v>15837.853445680777</v>
      </c>
      <c r="Q1946" s="2">
        <f t="shared" si="181"/>
        <v>0.65884822683223643</v>
      </c>
      <c r="R1946" s="29" t="str">
        <f t="shared" si="182"/>
        <v>1 train date (May-Aug)</v>
      </c>
      <c r="S1946" s="29">
        <f t="shared" si="183"/>
        <v>0.97740808992841244</v>
      </c>
      <c r="T1946" s="29">
        <f t="shared" si="184"/>
        <v>8554.5815110242456</v>
      </c>
      <c r="U1946" s="2">
        <f t="shared" si="185"/>
        <v>0.10399774694692374</v>
      </c>
    </row>
    <row r="1947" spans="1:21">
      <c r="A1947">
        <v>9652</v>
      </c>
      <c r="B1947" s="1">
        <v>45930</v>
      </c>
      <c r="C1947">
        <v>8</v>
      </c>
      <c r="D1947">
        <v>13</v>
      </c>
      <c r="E1947" t="s">
        <v>7</v>
      </c>
      <c r="F1947" s="3">
        <v>8475.6961168729231</v>
      </c>
      <c r="G1947" s="3">
        <v>9547.5</v>
      </c>
      <c r="H1947">
        <v>1</v>
      </c>
      <c r="I1947" s="3">
        <v>-1071.8038831270769</v>
      </c>
      <c r="J1947" s="3">
        <v>1071.8038831270769</v>
      </c>
      <c r="K1947" s="2">
        <v>0.11226016057890301</v>
      </c>
      <c r="L1947" s="6">
        <v>-0.11226016057890301</v>
      </c>
      <c r="M1947" t="s">
        <v>30</v>
      </c>
      <c r="N1947">
        <f>SUMIFS(Actuals!$F:$F,Actuals!$A:$A,$A1947,Actuals!$D:$D,$D1947,Actuals!$B:$B,EDATE($B1947,-12))</f>
        <v>11731.5</v>
      </c>
      <c r="O1947">
        <f>AVERAGE(SUMIFS(Actuals!$F:$F,Actuals!$A:$A,$A1947,Actuals!$D:$D,$D1947,Actuals!$B:$B,EOMONTH(DATE(2025,$C1947-1,1),0))/SUMIFS(Actuals!$F:$F,Actuals!$A:$A,$A1947,Actuals!$D:$D,$D1947,Actuals!$B:$B,EOMONTH(DATE(2024,$C1947-1,1),0)),
 SUMIFS(Actuals!$F:$F,Actuals!$A:$A,$A1947,Actuals!$D:$D,$D1947,Actuals!$B:$B,EOMONTH(DATE(2025,$C1947-2,1),0))/SUMIFS(Actuals!$F:$F,Actuals!$A:$A,$A1947,Actuals!$D:$D,$D1947,Actuals!$B:$B,EOMONTH(DATE(2024,$C1947-2,1),0)),
 SUMIFS(Actuals!$F:$F,Actuals!$A:$A,$A1947,Actuals!$D:$D,$D1947,Actuals!$B:$B,EOMONTH(DATE(2025,$C1947-3,1),0))/SUMIFS(Actuals!$F:$F,Actuals!$A:$A,$A1947,Actuals!$D:$D,$D1947,Actuals!$B:$B,EOMONTH(DATE(2024,$C1947-3,1),0))
)</f>
        <v>1.2713655284572036</v>
      </c>
      <c r="P1947" s="29">
        <f t="shared" si="180"/>
        <v>14915.024697095685</v>
      </c>
      <c r="Q1947" s="2">
        <f t="shared" si="181"/>
        <v>0.56219164148684841</v>
      </c>
      <c r="R1947" s="29" t="str">
        <f t="shared" si="182"/>
        <v>1 train date (May-Aug)</v>
      </c>
      <c r="S1947" s="29">
        <f t="shared" si="183"/>
        <v>0.97740808992841244</v>
      </c>
      <c r="T1947" s="29">
        <f t="shared" si="184"/>
        <v>8284.213952406426</v>
      </c>
      <c r="U1947" s="2">
        <f t="shared" si="185"/>
        <v>0.13231589919807007</v>
      </c>
    </row>
    <row r="1948" spans="1:21">
      <c r="A1948">
        <v>9652</v>
      </c>
      <c r="B1948" s="1">
        <v>45930</v>
      </c>
      <c r="C1948">
        <v>9</v>
      </c>
      <c r="D1948">
        <v>13</v>
      </c>
      <c r="E1948" t="s">
        <v>7</v>
      </c>
      <c r="F1948" s="3">
        <v>8707.5825817412569</v>
      </c>
      <c r="G1948" s="3">
        <v>9547.5</v>
      </c>
      <c r="H1948">
        <v>0</v>
      </c>
      <c r="I1948" s="3">
        <v>-839.91741825874306</v>
      </c>
      <c r="J1948" s="3">
        <v>839.91741825874306</v>
      </c>
      <c r="K1948" s="2">
        <v>8.7972497330059504E-2</v>
      </c>
      <c r="L1948" s="6">
        <v>-8.7972497330059504E-2</v>
      </c>
      <c r="M1948" t="s">
        <v>30</v>
      </c>
      <c r="N1948">
        <f>SUMIFS(Actuals!$F:$F,Actuals!$A:$A,$A1948,Actuals!$D:$D,$D1948,Actuals!$B:$B,EDATE($B1948,-12))</f>
        <v>11731.5</v>
      </c>
      <c r="O1948">
        <f>AVERAGE(SUMIFS(Actuals!$F:$F,Actuals!$A:$A,$A1948,Actuals!$D:$D,$D1948,Actuals!$B:$B,EOMONTH(DATE(2025,$C1948-1,1),0))/SUMIFS(Actuals!$F:$F,Actuals!$A:$A,$A1948,Actuals!$D:$D,$D1948,Actuals!$B:$B,EOMONTH(DATE(2024,$C1948-1,1),0)),
 SUMIFS(Actuals!$F:$F,Actuals!$A:$A,$A1948,Actuals!$D:$D,$D1948,Actuals!$B:$B,EOMONTH(DATE(2025,$C1948-2,1),0))/SUMIFS(Actuals!$F:$F,Actuals!$A:$A,$A1948,Actuals!$D:$D,$D1948,Actuals!$B:$B,EOMONTH(DATE(2024,$C1948-2,1),0)),
 SUMIFS(Actuals!$F:$F,Actuals!$A:$A,$A1948,Actuals!$D:$D,$D1948,Actuals!$B:$B,EOMONTH(DATE(2025,$C1948-3,1),0))/SUMIFS(Actuals!$F:$F,Actuals!$A:$A,$A1948,Actuals!$D:$D,$D1948,Actuals!$B:$B,EOMONTH(DATE(2024,$C1948-3,1),0))
)</f>
        <v>0.9690520294007362</v>
      </c>
      <c r="P1948" s="29">
        <f t="shared" si="180"/>
        <v>11368.433882914736</v>
      </c>
      <c r="Q1948" s="2">
        <f t="shared" si="181"/>
        <v>0.19072363266978123</v>
      </c>
      <c r="R1948" s="29" t="str">
        <f t="shared" si="182"/>
        <v>2 Test data (Sep-Nov)</v>
      </c>
      <c r="S1948" s="29">
        <f t="shared" si="183"/>
        <v>0.97740808992841244</v>
      </c>
      <c r="T1948" s="29">
        <f t="shared" si="184"/>
        <v>8510.8616591136361</v>
      </c>
      <c r="U1948" s="2">
        <f t="shared" si="185"/>
        <v>0.1085769406531934</v>
      </c>
    </row>
    <row r="1949" spans="1:21">
      <c r="A1949">
        <v>9652</v>
      </c>
      <c r="B1949" s="1">
        <v>45961</v>
      </c>
      <c r="C1949">
        <v>5</v>
      </c>
      <c r="D1949">
        <v>13</v>
      </c>
      <c r="E1949" t="s">
        <v>7</v>
      </c>
      <c r="F1949" s="3">
        <v>7644.5422992094245</v>
      </c>
      <c r="G1949" s="3">
        <v>11578.5</v>
      </c>
      <c r="H1949">
        <v>5</v>
      </c>
      <c r="I1949" s="3">
        <v>-3933.9577007905755</v>
      </c>
      <c r="J1949" s="3">
        <v>3933.9577007905755</v>
      </c>
      <c r="K1949" s="2">
        <v>0.33976401958721603</v>
      </c>
      <c r="L1949" s="6">
        <v>-0.33976401958721603</v>
      </c>
      <c r="M1949" t="s">
        <v>30</v>
      </c>
      <c r="N1949">
        <f>SUMIFS(Actuals!$F:$F,Actuals!$A:$A,$A1949,Actuals!$D:$D,$D1949,Actuals!$B:$B,EDATE($B1949,-12))</f>
        <v>6090</v>
      </c>
      <c r="O1949">
        <f>AVERAGE(SUMIFS(Actuals!$F:$F,Actuals!$A:$A,$A1949,Actuals!$D:$D,$D1949,Actuals!$B:$B,EOMONTH(DATE(2025,$C1949-1,1),0))/SUMIFS(Actuals!$F:$F,Actuals!$A:$A,$A1949,Actuals!$D:$D,$D1949,Actuals!$B:$B,EOMONTH(DATE(2024,$C1949-1,1),0)),
 SUMIFS(Actuals!$F:$F,Actuals!$A:$A,$A1949,Actuals!$D:$D,$D1949,Actuals!$B:$B,EOMONTH(DATE(2025,$C1949-2,1),0))/SUMIFS(Actuals!$F:$F,Actuals!$A:$A,$A1949,Actuals!$D:$D,$D1949,Actuals!$B:$B,EOMONTH(DATE(2024,$C1949-2,1),0)),
 SUMIFS(Actuals!$F:$F,Actuals!$A:$A,$A1949,Actuals!$D:$D,$D1949,Actuals!$B:$B,EOMONTH(DATE(2025,$C1949-3,1),0))/SUMIFS(Actuals!$F:$F,Actuals!$A:$A,$A1949,Actuals!$D:$D,$D1949,Actuals!$B:$B,EOMONTH(DATE(2024,$C1949-3,1),0))
)</f>
        <v>1.440213032243568</v>
      </c>
      <c r="P1949" s="29">
        <f t="shared" si="180"/>
        <v>8770.8973663633296</v>
      </c>
      <c r="Q1949" s="2">
        <f t="shared" si="181"/>
        <v>0.24248414161045648</v>
      </c>
      <c r="R1949" s="29" t="str">
        <f t="shared" si="182"/>
        <v>1 train date (May-Aug)</v>
      </c>
      <c r="S1949" s="29">
        <f t="shared" si="183"/>
        <v>0.97740808992841244</v>
      </c>
      <c r="T1949" s="29">
        <f t="shared" si="184"/>
        <v>7471.837487047238</v>
      </c>
      <c r="U1949" s="2">
        <f t="shared" si="185"/>
        <v>0.35468001148272765</v>
      </c>
    </row>
    <row r="1950" spans="1:21">
      <c r="A1950">
        <v>9652</v>
      </c>
      <c r="B1950" s="1">
        <v>45961</v>
      </c>
      <c r="C1950">
        <v>6</v>
      </c>
      <c r="D1950">
        <v>13</v>
      </c>
      <c r="E1950" t="s">
        <v>7</v>
      </c>
      <c r="F1950" s="3">
        <v>9486.8156439538907</v>
      </c>
      <c r="G1950" s="3">
        <v>11578.5</v>
      </c>
      <c r="H1950">
        <v>4</v>
      </c>
      <c r="I1950" s="3">
        <v>-2091.6843560461093</v>
      </c>
      <c r="J1950" s="3">
        <v>2091.6843560461093</v>
      </c>
      <c r="K1950" s="2">
        <v>0.18065244686670201</v>
      </c>
      <c r="L1950" s="6">
        <v>-0.18065244686670201</v>
      </c>
      <c r="M1950" t="s">
        <v>30</v>
      </c>
      <c r="N1950">
        <f>SUMIFS(Actuals!$F:$F,Actuals!$A:$A,$A1950,Actuals!$D:$D,$D1950,Actuals!$B:$B,EDATE($B1950,-12))</f>
        <v>6090</v>
      </c>
      <c r="O1950">
        <f>AVERAGE(SUMIFS(Actuals!$F:$F,Actuals!$A:$A,$A1950,Actuals!$D:$D,$D1950,Actuals!$B:$B,EOMONTH(DATE(2025,$C1950-1,1),0))/SUMIFS(Actuals!$F:$F,Actuals!$A:$A,$A1950,Actuals!$D:$D,$D1950,Actuals!$B:$B,EOMONTH(DATE(2024,$C1950-1,1),0)),
 SUMIFS(Actuals!$F:$F,Actuals!$A:$A,$A1950,Actuals!$D:$D,$D1950,Actuals!$B:$B,EOMONTH(DATE(2025,$C1950-2,1),0))/SUMIFS(Actuals!$F:$F,Actuals!$A:$A,$A1950,Actuals!$D:$D,$D1950,Actuals!$B:$B,EOMONTH(DATE(2024,$C1950-2,1),0)),
 SUMIFS(Actuals!$F:$F,Actuals!$A:$A,$A1950,Actuals!$D:$D,$D1950,Actuals!$B:$B,EOMONTH(DATE(2025,$C1950-3,1),0))/SUMIFS(Actuals!$F:$F,Actuals!$A:$A,$A1950,Actuals!$D:$D,$D1950,Actuals!$B:$B,EOMONTH(DATE(2024,$C1950-3,1),0))
)</f>
        <v>1.4059479872387328</v>
      </c>
      <c r="P1950" s="29">
        <f t="shared" si="180"/>
        <v>8562.2232422838824</v>
      </c>
      <c r="Q1950" s="2">
        <f t="shared" si="181"/>
        <v>0.26050669410684613</v>
      </c>
      <c r="R1950" s="29" t="str">
        <f t="shared" si="182"/>
        <v>1 train date (May-Aug)</v>
      </c>
      <c r="S1950" s="29">
        <f t="shared" si="183"/>
        <v>0.97740808992841244</v>
      </c>
      <c r="T1950" s="29">
        <f t="shared" si="184"/>
        <v>9272.4903580599548</v>
      </c>
      <c r="U1950" s="2">
        <f t="shared" si="185"/>
        <v>0.19916307310446477</v>
      </c>
    </row>
    <row r="1951" spans="1:21">
      <c r="A1951">
        <v>9652</v>
      </c>
      <c r="B1951" s="1">
        <v>45961</v>
      </c>
      <c r="C1951">
        <v>7</v>
      </c>
      <c r="D1951">
        <v>13</v>
      </c>
      <c r="E1951" t="s">
        <v>7</v>
      </c>
      <c r="F1951" s="3">
        <v>8765.4414482268894</v>
      </c>
      <c r="G1951" s="3">
        <v>11578.5</v>
      </c>
      <c r="H1951">
        <v>3</v>
      </c>
      <c r="I1951" s="3">
        <v>-2813.0585517731106</v>
      </c>
      <c r="J1951" s="3">
        <v>2813.0585517731106</v>
      </c>
      <c r="K1951" s="2">
        <v>0.242955352746307</v>
      </c>
      <c r="L1951" s="6">
        <v>-0.242955352746307</v>
      </c>
      <c r="M1951" t="s">
        <v>30</v>
      </c>
      <c r="N1951">
        <f>SUMIFS(Actuals!$F:$F,Actuals!$A:$A,$A1951,Actuals!$D:$D,$D1951,Actuals!$B:$B,EDATE($B1951,-12))</f>
        <v>6090</v>
      </c>
      <c r="O1951">
        <f>AVERAGE(SUMIFS(Actuals!$F:$F,Actuals!$A:$A,$A1951,Actuals!$D:$D,$D1951,Actuals!$B:$B,EOMONTH(DATE(2025,$C1951-1,1),0))/SUMIFS(Actuals!$F:$F,Actuals!$A:$A,$A1951,Actuals!$D:$D,$D1951,Actuals!$B:$B,EOMONTH(DATE(2024,$C1951-1,1),0)),
 SUMIFS(Actuals!$F:$F,Actuals!$A:$A,$A1951,Actuals!$D:$D,$D1951,Actuals!$B:$B,EOMONTH(DATE(2025,$C1951-2,1),0))/SUMIFS(Actuals!$F:$F,Actuals!$A:$A,$A1951,Actuals!$D:$D,$D1951,Actuals!$B:$B,EOMONTH(DATE(2024,$C1951-2,1),0)),
 SUMIFS(Actuals!$F:$F,Actuals!$A:$A,$A1951,Actuals!$D:$D,$D1951,Actuals!$B:$B,EOMONTH(DATE(2025,$C1951-3,1),0))/SUMIFS(Actuals!$F:$F,Actuals!$A:$A,$A1951,Actuals!$D:$D,$D1951,Actuals!$B:$B,EOMONTH(DATE(2024,$C1951-3,1),0))
)</f>
        <v>1.350027996904128</v>
      </c>
      <c r="P1951" s="29">
        <f t="shared" si="180"/>
        <v>8221.6705011461399</v>
      </c>
      <c r="Q1951" s="2">
        <f t="shared" si="181"/>
        <v>0.28991920359751783</v>
      </c>
      <c r="R1951" s="29" t="str">
        <f t="shared" si="182"/>
        <v>1 train date (May-Aug)</v>
      </c>
      <c r="S1951" s="29">
        <f t="shared" si="183"/>
        <v>0.97740808992841244</v>
      </c>
      <c r="T1951" s="29">
        <f t="shared" si="184"/>
        <v>8567.413383290781</v>
      </c>
      <c r="U1951" s="2">
        <f t="shared" si="185"/>
        <v>0.26005843733723877</v>
      </c>
    </row>
    <row r="1952" spans="1:21">
      <c r="A1952">
        <v>9652</v>
      </c>
      <c r="B1952" s="1">
        <v>45961</v>
      </c>
      <c r="C1952">
        <v>8</v>
      </c>
      <c r="D1952">
        <v>13</v>
      </c>
      <c r="E1952" t="s">
        <v>7</v>
      </c>
      <c r="F1952" s="3">
        <v>8548.3505543467018</v>
      </c>
      <c r="G1952" s="3">
        <v>11578.5</v>
      </c>
      <c r="H1952">
        <v>2</v>
      </c>
      <c r="I1952" s="3">
        <v>-3030.1494456532982</v>
      </c>
      <c r="J1952" s="3">
        <v>3030.1494456532982</v>
      </c>
      <c r="K1952" s="2">
        <v>0.26170483617509199</v>
      </c>
      <c r="L1952" s="6">
        <v>-0.26170483617509199</v>
      </c>
      <c r="M1952" t="s">
        <v>30</v>
      </c>
      <c r="N1952">
        <f>SUMIFS(Actuals!$F:$F,Actuals!$A:$A,$A1952,Actuals!$D:$D,$D1952,Actuals!$B:$B,EDATE($B1952,-12))</f>
        <v>6090</v>
      </c>
      <c r="O1952">
        <f>AVERAGE(SUMIFS(Actuals!$F:$F,Actuals!$A:$A,$A1952,Actuals!$D:$D,$D1952,Actuals!$B:$B,EOMONTH(DATE(2025,$C1952-1,1),0))/SUMIFS(Actuals!$F:$F,Actuals!$A:$A,$A1952,Actuals!$D:$D,$D1952,Actuals!$B:$B,EOMONTH(DATE(2024,$C1952-1,1),0)),
 SUMIFS(Actuals!$F:$F,Actuals!$A:$A,$A1952,Actuals!$D:$D,$D1952,Actuals!$B:$B,EOMONTH(DATE(2025,$C1952-2,1),0))/SUMIFS(Actuals!$F:$F,Actuals!$A:$A,$A1952,Actuals!$D:$D,$D1952,Actuals!$B:$B,EOMONTH(DATE(2024,$C1952-2,1),0)),
 SUMIFS(Actuals!$F:$F,Actuals!$A:$A,$A1952,Actuals!$D:$D,$D1952,Actuals!$B:$B,EOMONTH(DATE(2025,$C1952-3,1),0))/SUMIFS(Actuals!$F:$F,Actuals!$A:$A,$A1952,Actuals!$D:$D,$D1952,Actuals!$B:$B,EOMONTH(DATE(2024,$C1952-3,1),0))
)</f>
        <v>1.2713655284572036</v>
      </c>
      <c r="P1952" s="29">
        <f t="shared" si="180"/>
        <v>7742.6160683043699</v>
      </c>
      <c r="Q1952" s="2">
        <f t="shared" si="181"/>
        <v>0.33129368499336098</v>
      </c>
      <c r="R1952" s="29" t="str">
        <f t="shared" si="182"/>
        <v>1 train date (May-Aug)</v>
      </c>
      <c r="S1952" s="29">
        <f t="shared" si="183"/>
        <v>0.97740808992841244</v>
      </c>
      <c r="T1952" s="29">
        <f t="shared" si="184"/>
        <v>8355.2269873624955</v>
      </c>
      <c r="U1952" s="2">
        <f t="shared" si="185"/>
        <v>0.27838433412251196</v>
      </c>
    </row>
    <row r="1953" spans="1:21">
      <c r="A1953">
        <v>9652</v>
      </c>
      <c r="B1953" s="1">
        <v>45961</v>
      </c>
      <c r="C1953">
        <v>9</v>
      </c>
      <c r="D1953">
        <v>13</v>
      </c>
      <c r="E1953" t="s">
        <v>7</v>
      </c>
      <c r="F1953" s="3">
        <v>8775.6961168729231</v>
      </c>
      <c r="G1953" s="3">
        <v>11578.5</v>
      </c>
      <c r="H1953">
        <v>1</v>
      </c>
      <c r="I1953" s="3">
        <v>-2802.8038831270769</v>
      </c>
      <c r="J1953" s="3">
        <v>2802.8038831270769</v>
      </c>
      <c r="K1953" s="2">
        <v>0.24206968805346801</v>
      </c>
      <c r="L1953" s="6">
        <v>-0.24206968805346801</v>
      </c>
      <c r="M1953" t="s">
        <v>30</v>
      </c>
      <c r="N1953">
        <f>SUMIFS(Actuals!$F:$F,Actuals!$A:$A,$A1953,Actuals!$D:$D,$D1953,Actuals!$B:$B,EDATE($B1953,-12))</f>
        <v>6090</v>
      </c>
      <c r="O1953">
        <f>AVERAGE(SUMIFS(Actuals!$F:$F,Actuals!$A:$A,$A1953,Actuals!$D:$D,$D1953,Actuals!$B:$B,EOMONTH(DATE(2025,$C1953-1,1),0))/SUMIFS(Actuals!$F:$F,Actuals!$A:$A,$A1953,Actuals!$D:$D,$D1953,Actuals!$B:$B,EOMONTH(DATE(2024,$C1953-1,1),0)),
 SUMIFS(Actuals!$F:$F,Actuals!$A:$A,$A1953,Actuals!$D:$D,$D1953,Actuals!$B:$B,EOMONTH(DATE(2025,$C1953-2,1),0))/SUMIFS(Actuals!$F:$F,Actuals!$A:$A,$A1953,Actuals!$D:$D,$D1953,Actuals!$B:$B,EOMONTH(DATE(2024,$C1953-2,1),0)),
 SUMIFS(Actuals!$F:$F,Actuals!$A:$A,$A1953,Actuals!$D:$D,$D1953,Actuals!$B:$B,EOMONTH(DATE(2025,$C1953-3,1),0))/SUMIFS(Actuals!$F:$F,Actuals!$A:$A,$A1953,Actuals!$D:$D,$D1953,Actuals!$B:$B,EOMONTH(DATE(2024,$C1953-3,1),0))
)</f>
        <v>0.9690520294007362</v>
      </c>
      <c r="P1953" s="29">
        <f t="shared" si="180"/>
        <v>5901.5268590504838</v>
      </c>
      <c r="Q1953" s="2">
        <f t="shared" si="181"/>
        <v>0.49030298751561224</v>
      </c>
      <c r="R1953" s="29" t="str">
        <f t="shared" si="182"/>
        <v>2 Test data (Sep-Nov)</v>
      </c>
      <c r="S1953" s="29">
        <f t="shared" si="183"/>
        <v>0.97740808992841244</v>
      </c>
      <c r="T1953" s="29">
        <f t="shared" si="184"/>
        <v>8577.4363793849498</v>
      </c>
      <c r="U1953" s="2">
        <f t="shared" si="185"/>
        <v>0.25919278150149416</v>
      </c>
    </row>
    <row r="1954" spans="1:21">
      <c r="A1954">
        <v>9652</v>
      </c>
      <c r="B1954" s="1">
        <v>45961</v>
      </c>
      <c r="C1954">
        <v>10</v>
      </c>
      <c r="D1954">
        <v>13</v>
      </c>
      <c r="E1954" t="s">
        <v>7</v>
      </c>
      <c r="F1954" s="3">
        <v>9926.0279387806222</v>
      </c>
      <c r="G1954" s="3">
        <v>11578.5</v>
      </c>
      <c r="H1954">
        <v>0</v>
      </c>
      <c r="I1954" s="3">
        <v>-1652.4720612193778</v>
      </c>
      <c r="J1954" s="3">
        <v>1652.4720612193778</v>
      </c>
      <c r="K1954" s="2">
        <v>0.1427190103398</v>
      </c>
      <c r="L1954" s="6">
        <v>-0.1427190103398</v>
      </c>
      <c r="M1954" t="s">
        <v>30</v>
      </c>
      <c r="N1954">
        <f>SUMIFS(Actuals!$F:$F,Actuals!$A:$A,$A1954,Actuals!$D:$D,$D1954,Actuals!$B:$B,EDATE($B1954,-12))</f>
        <v>6090</v>
      </c>
      <c r="O1954">
        <f>AVERAGE(SUMIFS(Actuals!$F:$F,Actuals!$A:$A,$A1954,Actuals!$D:$D,$D1954,Actuals!$B:$B,EOMONTH(DATE(2025,$C1954-1,1),0))/SUMIFS(Actuals!$F:$F,Actuals!$A:$A,$A1954,Actuals!$D:$D,$D1954,Actuals!$B:$B,EOMONTH(DATE(2024,$C1954-1,1),0)),
 SUMIFS(Actuals!$F:$F,Actuals!$A:$A,$A1954,Actuals!$D:$D,$D1954,Actuals!$B:$B,EOMONTH(DATE(2025,$C1954-2,1),0))/SUMIFS(Actuals!$F:$F,Actuals!$A:$A,$A1954,Actuals!$D:$D,$D1954,Actuals!$B:$B,EOMONTH(DATE(2024,$C1954-2,1),0)),
 SUMIFS(Actuals!$F:$F,Actuals!$A:$A,$A1954,Actuals!$D:$D,$D1954,Actuals!$B:$B,EOMONTH(DATE(2025,$C1954-3,1),0))/SUMIFS(Actuals!$F:$F,Actuals!$A:$A,$A1954,Actuals!$D:$D,$D1954,Actuals!$B:$B,EOMONTH(DATE(2024,$C1954-3,1),0))
)</f>
        <v>0.84557050349569396</v>
      </c>
      <c r="P1954" s="29">
        <f t="shared" si="180"/>
        <v>5149.524366288776</v>
      </c>
      <c r="Q1954" s="2">
        <f t="shared" si="181"/>
        <v>0.55525116670650121</v>
      </c>
      <c r="R1954" s="29" t="str">
        <f t="shared" si="182"/>
        <v>2 Test data (Sep-Nov)</v>
      </c>
      <c r="S1954" s="29">
        <f t="shared" si="183"/>
        <v>0.97740808992841244</v>
      </c>
      <c r="T1954" s="29">
        <f t="shared" si="184"/>
        <v>9701.7800082196245</v>
      </c>
      <c r="U1954" s="2">
        <f t="shared" si="185"/>
        <v>0.16208662536428514</v>
      </c>
    </row>
    <row r="1955" spans="1:21">
      <c r="A1955">
        <v>9652</v>
      </c>
      <c r="B1955" s="1">
        <v>45991</v>
      </c>
      <c r="C1955">
        <v>5</v>
      </c>
      <c r="D1955">
        <v>13</v>
      </c>
      <c r="E1955" t="s">
        <v>7</v>
      </c>
      <c r="F1955" s="3">
        <v>7300.5378957450012</v>
      </c>
      <c r="G1955" s="3">
        <v>11581.5</v>
      </c>
      <c r="H1955">
        <v>6</v>
      </c>
      <c r="I1955" s="3">
        <v>-4280.9621042549988</v>
      </c>
      <c r="J1955" s="3">
        <v>4280.9621042549988</v>
      </c>
      <c r="K1955" s="2">
        <v>0.36963796608858901</v>
      </c>
      <c r="L1955" s="6">
        <v>-0.36963796608858901</v>
      </c>
      <c r="M1955" t="s">
        <v>30</v>
      </c>
      <c r="N1955">
        <f>SUMIFS(Actuals!$F:$F,Actuals!$A:$A,$A1955,Actuals!$D:$D,$D1955,Actuals!$B:$B,EDATE($B1955,-12))</f>
        <v>6076.5</v>
      </c>
      <c r="O1955">
        <f>AVERAGE(SUMIFS(Actuals!$F:$F,Actuals!$A:$A,$A1955,Actuals!$D:$D,$D1955,Actuals!$B:$B,EOMONTH(DATE(2025,$C1955-1,1),0))/SUMIFS(Actuals!$F:$F,Actuals!$A:$A,$A1955,Actuals!$D:$D,$D1955,Actuals!$B:$B,EOMONTH(DATE(2024,$C1955-1,1),0)),
 SUMIFS(Actuals!$F:$F,Actuals!$A:$A,$A1955,Actuals!$D:$D,$D1955,Actuals!$B:$B,EOMONTH(DATE(2025,$C1955-2,1),0))/SUMIFS(Actuals!$F:$F,Actuals!$A:$A,$A1955,Actuals!$D:$D,$D1955,Actuals!$B:$B,EOMONTH(DATE(2024,$C1955-2,1),0)),
 SUMIFS(Actuals!$F:$F,Actuals!$A:$A,$A1955,Actuals!$D:$D,$D1955,Actuals!$B:$B,EOMONTH(DATE(2025,$C1955-3,1),0))/SUMIFS(Actuals!$F:$F,Actuals!$A:$A,$A1955,Actuals!$D:$D,$D1955,Actuals!$B:$B,EOMONTH(DATE(2024,$C1955-3,1),0))
)</f>
        <v>1.440213032243568</v>
      </c>
      <c r="P1955" s="29">
        <f t="shared" si="180"/>
        <v>8751.454490428041</v>
      </c>
      <c r="Q1955" s="2">
        <f t="shared" si="181"/>
        <v>0.24435915119561016</v>
      </c>
      <c r="R1955" s="29" t="str">
        <f t="shared" si="182"/>
        <v>1 train date (May-Aug)</v>
      </c>
      <c r="S1955" s="29">
        <f t="shared" si="183"/>
        <v>0.97740808992841244</v>
      </c>
      <c r="T1955" s="29">
        <f t="shared" si="184"/>
        <v>7135.6048001301133</v>
      </c>
      <c r="U1955" s="2">
        <f t="shared" si="185"/>
        <v>0.38387904847125903</v>
      </c>
    </row>
    <row r="1956" spans="1:21">
      <c r="A1956">
        <v>9652</v>
      </c>
      <c r="B1956" s="1">
        <v>45991</v>
      </c>
      <c r="C1956">
        <v>6</v>
      </c>
      <c r="D1956">
        <v>13</v>
      </c>
      <c r="E1956" t="s">
        <v>7</v>
      </c>
      <c r="F1956" s="3">
        <v>9344.5134092945809</v>
      </c>
      <c r="G1956" s="3">
        <v>11581.5</v>
      </c>
      <c r="H1956">
        <v>5</v>
      </c>
      <c r="I1956" s="3">
        <v>-2236.9865907054191</v>
      </c>
      <c r="J1956" s="3">
        <v>2236.9865907054191</v>
      </c>
      <c r="K1956" s="2">
        <v>0.19315171529641401</v>
      </c>
      <c r="L1956" s="6">
        <v>-0.19315171529641401</v>
      </c>
      <c r="M1956" t="s">
        <v>30</v>
      </c>
      <c r="N1956">
        <f>SUMIFS(Actuals!$F:$F,Actuals!$A:$A,$A1956,Actuals!$D:$D,$D1956,Actuals!$B:$B,EDATE($B1956,-12))</f>
        <v>6076.5</v>
      </c>
      <c r="O1956">
        <f>AVERAGE(SUMIFS(Actuals!$F:$F,Actuals!$A:$A,$A1956,Actuals!$D:$D,$D1956,Actuals!$B:$B,EOMONTH(DATE(2025,$C1956-1,1),0))/SUMIFS(Actuals!$F:$F,Actuals!$A:$A,$A1956,Actuals!$D:$D,$D1956,Actuals!$B:$B,EOMONTH(DATE(2024,$C1956-1,1),0)),
 SUMIFS(Actuals!$F:$F,Actuals!$A:$A,$A1956,Actuals!$D:$D,$D1956,Actuals!$B:$B,EOMONTH(DATE(2025,$C1956-2,1),0))/SUMIFS(Actuals!$F:$F,Actuals!$A:$A,$A1956,Actuals!$D:$D,$D1956,Actuals!$B:$B,EOMONTH(DATE(2024,$C1956-2,1),0)),
 SUMIFS(Actuals!$F:$F,Actuals!$A:$A,$A1956,Actuals!$D:$D,$D1956,Actuals!$B:$B,EOMONTH(DATE(2025,$C1956-3,1),0))/SUMIFS(Actuals!$F:$F,Actuals!$A:$A,$A1956,Actuals!$D:$D,$D1956,Actuals!$B:$B,EOMONTH(DATE(2024,$C1956-3,1),0))
)</f>
        <v>1.4059479872387328</v>
      </c>
      <c r="P1956" s="29">
        <f t="shared" si="180"/>
        <v>8543.2429444561603</v>
      </c>
      <c r="Q1956" s="2">
        <f t="shared" si="181"/>
        <v>0.26233709411940076</v>
      </c>
      <c r="R1956" s="29" t="str">
        <f t="shared" si="182"/>
        <v>1 train date (May-Aug)</v>
      </c>
      <c r="S1956" s="29">
        <f t="shared" si="183"/>
        <v>0.97740808992841244</v>
      </c>
      <c r="T1956" s="29">
        <f t="shared" si="184"/>
        <v>9133.4030026890541</v>
      </c>
      <c r="U1956" s="2">
        <f t="shared" si="185"/>
        <v>0.21137995918585209</v>
      </c>
    </row>
    <row r="1957" spans="1:21">
      <c r="A1957">
        <v>9652</v>
      </c>
      <c r="B1957" s="1">
        <v>45991</v>
      </c>
      <c r="C1957">
        <v>7</v>
      </c>
      <c r="D1957">
        <v>13</v>
      </c>
      <c r="E1957" t="s">
        <v>7</v>
      </c>
      <c r="F1957" s="3">
        <v>8778.5896103992309</v>
      </c>
      <c r="G1957" s="3">
        <v>11581.5</v>
      </c>
      <c r="H1957">
        <v>4</v>
      </c>
      <c r="I1957" s="3">
        <v>-2802.9103896007691</v>
      </c>
      <c r="J1957" s="3">
        <v>2802.9103896007691</v>
      </c>
      <c r="K1957" s="2">
        <v>0.24201618008036699</v>
      </c>
      <c r="L1957" s="6">
        <v>-0.24201618008036699</v>
      </c>
      <c r="M1957" t="s">
        <v>30</v>
      </c>
      <c r="N1957">
        <f>SUMIFS(Actuals!$F:$F,Actuals!$A:$A,$A1957,Actuals!$D:$D,$D1957,Actuals!$B:$B,EDATE($B1957,-12))</f>
        <v>6076.5</v>
      </c>
      <c r="O1957">
        <f>AVERAGE(SUMIFS(Actuals!$F:$F,Actuals!$A:$A,$A1957,Actuals!$D:$D,$D1957,Actuals!$B:$B,EOMONTH(DATE(2025,$C1957-1,1),0))/SUMIFS(Actuals!$F:$F,Actuals!$A:$A,$A1957,Actuals!$D:$D,$D1957,Actuals!$B:$B,EOMONTH(DATE(2024,$C1957-1,1),0)),
 SUMIFS(Actuals!$F:$F,Actuals!$A:$A,$A1957,Actuals!$D:$D,$D1957,Actuals!$B:$B,EOMONTH(DATE(2025,$C1957-2,1),0))/SUMIFS(Actuals!$F:$F,Actuals!$A:$A,$A1957,Actuals!$D:$D,$D1957,Actuals!$B:$B,EOMONTH(DATE(2024,$C1957-2,1),0)),
 SUMIFS(Actuals!$F:$F,Actuals!$A:$A,$A1957,Actuals!$D:$D,$D1957,Actuals!$B:$B,EOMONTH(DATE(2025,$C1957-3,1),0))/SUMIFS(Actuals!$F:$F,Actuals!$A:$A,$A1957,Actuals!$D:$D,$D1957,Actuals!$B:$B,EOMONTH(DATE(2024,$C1957-3,1),0))
)</f>
        <v>1.350027996904128</v>
      </c>
      <c r="P1957" s="29">
        <f t="shared" si="180"/>
        <v>8203.4451231879339</v>
      </c>
      <c r="Q1957" s="2">
        <f t="shared" si="181"/>
        <v>0.29167680152070685</v>
      </c>
      <c r="R1957" s="29" t="str">
        <f t="shared" si="182"/>
        <v>1 train date (May-Aug)</v>
      </c>
      <c r="S1957" s="29">
        <f t="shared" si="183"/>
        <v>0.97740808992841244</v>
      </c>
      <c r="T1957" s="29">
        <f t="shared" si="184"/>
        <v>8580.2645033657191</v>
      </c>
      <c r="U1957" s="2">
        <f t="shared" si="185"/>
        <v>0.25914048237570964</v>
      </c>
    </row>
    <row r="1958" spans="1:21">
      <c r="A1958">
        <v>9652</v>
      </c>
      <c r="B1958" s="1">
        <v>45991</v>
      </c>
      <c r="C1958">
        <v>8</v>
      </c>
      <c r="D1958">
        <v>13</v>
      </c>
      <c r="E1958" t="s">
        <v>7</v>
      </c>
      <c r="F1958" s="3">
        <v>8616.4640894783697</v>
      </c>
      <c r="G1958" s="3">
        <v>11581.5</v>
      </c>
      <c r="H1958">
        <v>3</v>
      </c>
      <c r="I1958" s="3">
        <v>-2965.0359105216303</v>
      </c>
      <c r="J1958" s="3">
        <v>2965.0359105216303</v>
      </c>
      <c r="K1958" s="2">
        <v>0.25601484354545001</v>
      </c>
      <c r="L1958" s="6">
        <v>-0.25601484354545001</v>
      </c>
      <c r="M1958" t="s">
        <v>30</v>
      </c>
      <c r="N1958">
        <f>SUMIFS(Actuals!$F:$F,Actuals!$A:$A,$A1958,Actuals!$D:$D,$D1958,Actuals!$B:$B,EDATE($B1958,-12))</f>
        <v>6076.5</v>
      </c>
      <c r="O1958">
        <f>AVERAGE(SUMIFS(Actuals!$F:$F,Actuals!$A:$A,$A1958,Actuals!$D:$D,$D1958,Actuals!$B:$B,EOMONTH(DATE(2025,$C1958-1,1),0))/SUMIFS(Actuals!$F:$F,Actuals!$A:$A,$A1958,Actuals!$D:$D,$D1958,Actuals!$B:$B,EOMONTH(DATE(2024,$C1958-1,1),0)),
 SUMIFS(Actuals!$F:$F,Actuals!$A:$A,$A1958,Actuals!$D:$D,$D1958,Actuals!$B:$B,EOMONTH(DATE(2025,$C1958-2,1),0))/SUMIFS(Actuals!$F:$F,Actuals!$A:$A,$A1958,Actuals!$D:$D,$D1958,Actuals!$B:$B,EOMONTH(DATE(2024,$C1958-2,1),0)),
 SUMIFS(Actuals!$F:$F,Actuals!$A:$A,$A1958,Actuals!$D:$D,$D1958,Actuals!$B:$B,EOMONTH(DATE(2025,$C1958-3,1),0))/SUMIFS(Actuals!$F:$F,Actuals!$A:$A,$A1958,Actuals!$D:$D,$D1958,Actuals!$B:$B,EOMONTH(DATE(2024,$C1958-3,1),0))
)</f>
        <v>1.2713655284572036</v>
      </c>
      <c r="P1958" s="29">
        <f t="shared" si="180"/>
        <v>7725.4526336701974</v>
      </c>
      <c r="Q1958" s="2">
        <f t="shared" si="181"/>
        <v>0.33294887245432825</v>
      </c>
      <c r="R1958" s="29" t="str">
        <f t="shared" si="182"/>
        <v>1 train date (May-Aug)</v>
      </c>
      <c r="S1958" s="29">
        <f t="shared" si="183"/>
        <v>0.97740808992841244</v>
      </c>
      <c r="T1958" s="29">
        <f t="shared" si="184"/>
        <v>8421.801707633811</v>
      </c>
      <c r="U1958" s="2">
        <f t="shared" si="185"/>
        <v>0.27282288929466725</v>
      </c>
    </row>
    <row r="1959" spans="1:21">
      <c r="A1959">
        <v>9652</v>
      </c>
      <c r="B1959" s="1">
        <v>45991</v>
      </c>
      <c r="C1959">
        <v>9</v>
      </c>
      <c r="D1959">
        <v>13</v>
      </c>
      <c r="E1959" t="s">
        <v>7</v>
      </c>
      <c r="F1959" s="3">
        <v>8848.3505543467018</v>
      </c>
      <c r="G1959" s="3">
        <v>11581.5</v>
      </c>
      <c r="H1959">
        <v>2</v>
      </c>
      <c r="I1959" s="3">
        <v>-2733.1494456532982</v>
      </c>
      <c r="J1959" s="3">
        <v>2733.1494456532982</v>
      </c>
      <c r="K1959" s="2">
        <v>0.23599269918864599</v>
      </c>
      <c r="L1959" s="6">
        <v>-0.23599269918864599</v>
      </c>
      <c r="M1959" t="s">
        <v>30</v>
      </c>
      <c r="N1959">
        <f>SUMIFS(Actuals!$F:$F,Actuals!$A:$A,$A1959,Actuals!$D:$D,$D1959,Actuals!$B:$B,EDATE($B1959,-12))</f>
        <v>6076.5</v>
      </c>
      <c r="O1959">
        <f>AVERAGE(SUMIFS(Actuals!$F:$F,Actuals!$A:$A,$A1959,Actuals!$D:$D,$D1959,Actuals!$B:$B,EOMONTH(DATE(2025,$C1959-1,1),0))/SUMIFS(Actuals!$F:$F,Actuals!$A:$A,$A1959,Actuals!$D:$D,$D1959,Actuals!$B:$B,EOMONTH(DATE(2024,$C1959-1,1),0)),
 SUMIFS(Actuals!$F:$F,Actuals!$A:$A,$A1959,Actuals!$D:$D,$D1959,Actuals!$B:$B,EOMONTH(DATE(2025,$C1959-2,1),0))/SUMIFS(Actuals!$F:$F,Actuals!$A:$A,$A1959,Actuals!$D:$D,$D1959,Actuals!$B:$B,EOMONTH(DATE(2024,$C1959-2,1),0)),
 SUMIFS(Actuals!$F:$F,Actuals!$A:$A,$A1959,Actuals!$D:$D,$D1959,Actuals!$B:$B,EOMONTH(DATE(2025,$C1959-3,1),0))/SUMIFS(Actuals!$F:$F,Actuals!$A:$A,$A1959,Actuals!$D:$D,$D1959,Actuals!$B:$B,EOMONTH(DATE(2024,$C1959-3,1),0))
)</f>
        <v>0.9690520294007362</v>
      </c>
      <c r="P1959" s="29">
        <f t="shared" si="180"/>
        <v>5888.4446566535735</v>
      </c>
      <c r="Q1959" s="2">
        <f t="shared" si="181"/>
        <v>0.49156459382173523</v>
      </c>
      <c r="R1959" s="29" t="str">
        <f t="shared" si="182"/>
        <v>2 Test data (Sep-Nov)</v>
      </c>
      <c r="S1959" s="29">
        <f t="shared" si="183"/>
        <v>0.97740808992841244</v>
      </c>
      <c r="T1959" s="29">
        <f t="shared" si="184"/>
        <v>8648.4494143410193</v>
      </c>
      <c r="U1959" s="2">
        <f t="shared" si="185"/>
        <v>0.25325308342261199</v>
      </c>
    </row>
    <row r="1960" spans="1:21">
      <c r="A1960">
        <v>9652</v>
      </c>
      <c r="B1960" s="1">
        <v>45991</v>
      </c>
      <c r="C1960">
        <v>10</v>
      </c>
      <c r="D1960">
        <v>13</v>
      </c>
      <c r="E1960" t="s">
        <v>7</v>
      </c>
      <c r="F1960" s="3">
        <v>9994.7974158152829</v>
      </c>
      <c r="G1960" s="3">
        <v>11581.5</v>
      </c>
      <c r="H1960">
        <v>1</v>
      </c>
      <c r="I1960" s="3">
        <v>-1586.7025841847171</v>
      </c>
      <c r="J1960" s="3">
        <v>1586.7025841847171</v>
      </c>
      <c r="K1960" s="2">
        <v>0.13700320201914401</v>
      </c>
      <c r="L1960" s="6">
        <v>-0.13700320201914401</v>
      </c>
      <c r="M1960" t="s">
        <v>30</v>
      </c>
      <c r="N1960">
        <f>SUMIFS(Actuals!$F:$F,Actuals!$A:$A,$A1960,Actuals!$D:$D,$D1960,Actuals!$B:$B,EDATE($B1960,-12))</f>
        <v>6076.5</v>
      </c>
      <c r="O1960">
        <f>AVERAGE(SUMIFS(Actuals!$F:$F,Actuals!$A:$A,$A1960,Actuals!$D:$D,$D1960,Actuals!$B:$B,EOMONTH(DATE(2025,$C1960-1,1),0))/SUMIFS(Actuals!$F:$F,Actuals!$A:$A,$A1960,Actuals!$D:$D,$D1960,Actuals!$B:$B,EOMONTH(DATE(2024,$C1960-1,1),0)),
 SUMIFS(Actuals!$F:$F,Actuals!$A:$A,$A1960,Actuals!$D:$D,$D1960,Actuals!$B:$B,EOMONTH(DATE(2025,$C1960-2,1),0))/SUMIFS(Actuals!$F:$F,Actuals!$A:$A,$A1960,Actuals!$D:$D,$D1960,Actuals!$B:$B,EOMONTH(DATE(2024,$C1960-2,1),0)),
 SUMIFS(Actuals!$F:$F,Actuals!$A:$A,$A1960,Actuals!$D:$D,$D1960,Actuals!$B:$B,EOMONTH(DATE(2025,$C1960-3,1),0))/SUMIFS(Actuals!$F:$F,Actuals!$A:$A,$A1960,Actuals!$D:$D,$D1960,Actuals!$B:$B,EOMONTH(DATE(2024,$C1960-3,1),0))
)</f>
        <v>0.84557050349569396</v>
      </c>
      <c r="P1960" s="29">
        <f t="shared" si="180"/>
        <v>5138.1091644915841</v>
      </c>
      <c r="Q1960" s="2">
        <f t="shared" si="181"/>
        <v>0.55635201273655532</v>
      </c>
      <c r="R1960" s="29" t="str">
        <f t="shared" si="182"/>
        <v>2 Test data (Sep-Nov)</v>
      </c>
      <c r="S1960" s="29">
        <f t="shared" si="183"/>
        <v>0.97740808992841244</v>
      </c>
      <c r="T1960" s="29">
        <f t="shared" si="184"/>
        <v>9768.9958514134487</v>
      </c>
      <c r="U1960" s="2">
        <f t="shared" si="185"/>
        <v>0.15649994807119555</v>
      </c>
    </row>
    <row r="1961" spans="1:21">
      <c r="A1961">
        <v>9652</v>
      </c>
      <c r="B1961" s="1">
        <v>45991</v>
      </c>
      <c r="C1961">
        <v>11</v>
      </c>
      <c r="D1961">
        <v>13</v>
      </c>
      <c r="E1961" t="s">
        <v>7</v>
      </c>
      <c r="F1961" s="3">
        <v>10426.701788886034</v>
      </c>
      <c r="G1961" s="3">
        <v>11581.5</v>
      </c>
      <c r="H1961">
        <v>0</v>
      </c>
      <c r="I1961" s="3">
        <v>-1154.7982111139663</v>
      </c>
      <c r="J1961" s="3">
        <v>1154.7982111139663</v>
      </c>
      <c r="K1961" s="2">
        <v>9.9710591124980902E-2</v>
      </c>
      <c r="L1961" s="6">
        <v>-9.9710591124980902E-2</v>
      </c>
      <c r="M1961" t="s">
        <v>30</v>
      </c>
      <c r="N1961">
        <f>SUMIFS(Actuals!$F:$F,Actuals!$A:$A,$A1961,Actuals!$D:$D,$D1961,Actuals!$B:$B,EDATE($B1961,-12))</f>
        <v>6076.5</v>
      </c>
      <c r="O1961">
        <f>AVERAGE(SUMIFS(Actuals!$F:$F,Actuals!$A:$A,$A1961,Actuals!$D:$D,$D1961,Actuals!$B:$B,EOMONTH(DATE(2025,$C1961-1,1),0))/SUMIFS(Actuals!$F:$F,Actuals!$A:$A,$A1961,Actuals!$D:$D,$D1961,Actuals!$B:$B,EOMONTH(DATE(2024,$C1961-1,1),0)),
 SUMIFS(Actuals!$F:$F,Actuals!$A:$A,$A1961,Actuals!$D:$D,$D1961,Actuals!$B:$B,EOMONTH(DATE(2025,$C1961-2,1),0))/SUMIFS(Actuals!$F:$F,Actuals!$A:$A,$A1961,Actuals!$D:$D,$D1961,Actuals!$B:$B,EOMONTH(DATE(2024,$C1961-2,1),0)),
 SUMIFS(Actuals!$F:$F,Actuals!$A:$A,$A1961,Actuals!$D:$D,$D1961,Actuals!$B:$B,EOMONTH(DATE(2025,$C1961-3,1),0))/SUMIFS(Actuals!$F:$F,Actuals!$A:$A,$A1961,Actuals!$D:$D,$D1961,Actuals!$B:$B,EOMONTH(DATE(2024,$C1961-3,1),0))
)</f>
        <v>1.1101101476404838</v>
      </c>
      <c r="P1961" s="29">
        <f t="shared" si="180"/>
        <v>6745.5843121374</v>
      </c>
      <c r="Q1961" s="2">
        <f t="shared" si="181"/>
        <v>0.41755521200730478</v>
      </c>
      <c r="R1961" s="29" t="str">
        <f t="shared" si="182"/>
        <v>2 Test data (Sep-Nov)</v>
      </c>
      <c r="S1961" s="29">
        <f t="shared" si="183"/>
        <v>0.97740808992841244</v>
      </c>
      <c r="T1961" s="29">
        <f t="shared" si="184"/>
        <v>10191.142679728258</v>
      </c>
      <c r="U1961" s="2">
        <f t="shared" si="185"/>
        <v>0.12004984848868813</v>
      </c>
    </row>
    <row r="1962" spans="1:21">
      <c r="A1962">
        <v>9656</v>
      </c>
      <c r="B1962" s="1">
        <v>45808</v>
      </c>
      <c r="C1962">
        <v>5</v>
      </c>
      <c r="D1962">
        <v>13</v>
      </c>
      <c r="E1962" t="s">
        <v>7</v>
      </c>
      <c r="F1962" s="3">
        <v>544587.15687306714</v>
      </c>
      <c r="G1962" s="3">
        <v>547905</v>
      </c>
      <c r="H1962">
        <v>0</v>
      </c>
      <c r="I1962" s="3">
        <v>-3317.8431269328576</v>
      </c>
      <c r="J1962" s="3">
        <v>3317.8431269328576</v>
      </c>
      <c r="K1962" s="2">
        <v>6.0555080295541302E-3</v>
      </c>
      <c r="L1962" s="6">
        <v>-6.0555080295541302E-3</v>
      </c>
      <c r="M1962" t="s">
        <v>32</v>
      </c>
      <c r="N1962">
        <f>SUMIFS(Actuals!$F:$F,Actuals!$A:$A,$A1962,Actuals!$D:$D,$D1962,Actuals!$B:$B,EDATE($B1962,-12))</f>
        <v>552559.5</v>
      </c>
      <c r="O1962">
        <f>AVERAGE(SUMIFS(Actuals!$F:$F,Actuals!$A:$A,$A1962,Actuals!$D:$D,$D1962,Actuals!$B:$B,EOMONTH(DATE(2025,$C1962-1,1),0))/SUMIFS(Actuals!$F:$F,Actuals!$A:$A,$A1962,Actuals!$D:$D,$D1962,Actuals!$B:$B,EOMONTH(DATE(2024,$C1962-1,1),0)),
 SUMIFS(Actuals!$F:$F,Actuals!$A:$A,$A1962,Actuals!$D:$D,$D1962,Actuals!$B:$B,EOMONTH(DATE(2025,$C1962-2,1),0))/SUMIFS(Actuals!$F:$F,Actuals!$A:$A,$A1962,Actuals!$D:$D,$D1962,Actuals!$B:$B,EOMONTH(DATE(2024,$C1962-2,1),0)),
 SUMIFS(Actuals!$F:$F,Actuals!$A:$A,$A1962,Actuals!$D:$D,$D1962,Actuals!$B:$B,EOMONTH(DATE(2025,$C1962-3,1),0))/SUMIFS(Actuals!$F:$F,Actuals!$A:$A,$A1962,Actuals!$D:$D,$D1962,Actuals!$B:$B,EOMONTH(DATE(2024,$C1962-3,1),0))
)</f>
        <v>1.1057437353365234</v>
      </c>
      <c r="P1962" s="29">
        <f t="shared" si="180"/>
        <v>610989.20552568173</v>
      </c>
      <c r="Q1962" s="2">
        <f t="shared" si="181"/>
        <v>0.11513712327078915</v>
      </c>
      <c r="R1962" s="29" t="str">
        <f t="shared" si="182"/>
        <v>1 train date (May-Aug)</v>
      </c>
      <c r="S1962" s="29">
        <f t="shared" si="183"/>
        <v>1.0196167866584092</v>
      </c>
      <c r="T1962" s="29">
        <f t="shared" si="184"/>
        <v>555270.20694635576</v>
      </c>
      <c r="U1962" s="2">
        <f t="shared" si="185"/>
        <v>1.3442489019731078E-2</v>
      </c>
    </row>
    <row r="1963" spans="1:21">
      <c r="A1963">
        <v>9656</v>
      </c>
      <c r="B1963" s="1">
        <v>45838</v>
      </c>
      <c r="C1963">
        <v>5</v>
      </c>
      <c r="D1963">
        <v>13</v>
      </c>
      <c r="E1963" t="s">
        <v>7</v>
      </c>
      <c r="F1963" s="3">
        <v>592500</v>
      </c>
      <c r="G1963" s="3">
        <v>548751</v>
      </c>
      <c r="H1963">
        <v>1</v>
      </c>
      <c r="I1963" s="3">
        <v>43749</v>
      </c>
      <c r="J1963" s="3">
        <v>43749</v>
      </c>
      <c r="K1963" s="2">
        <v>7.9724683873013402E-2</v>
      </c>
      <c r="L1963" s="6">
        <v>7.9724683873013402E-2</v>
      </c>
      <c r="M1963" t="s">
        <v>32</v>
      </c>
      <c r="N1963">
        <f>SUMIFS(Actuals!$F:$F,Actuals!$A:$A,$A1963,Actuals!$D:$D,$D1963,Actuals!$B:$B,EDATE($B1963,-12))</f>
        <v>540312</v>
      </c>
      <c r="O1963">
        <f>AVERAGE(SUMIFS(Actuals!$F:$F,Actuals!$A:$A,$A1963,Actuals!$D:$D,$D1963,Actuals!$B:$B,EOMONTH(DATE(2025,$C1963-1,1),0))/SUMIFS(Actuals!$F:$F,Actuals!$A:$A,$A1963,Actuals!$D:$D,$D1963,Actuals!$B:$B,EOMONTH(DATE(2024,$C1963-1,1),0)),
 SUMIFS(Actuals!$F:$F,Actuals!$A:$A,$A1963,Actuals!$D:$D,$D1963,Actuals!$B:$B,EOMONTH(DATE(2025,$C1963-2,1),0))/SUMIFS(Actuals!$F:$F,Actuals!$A:$A,$A1963,Actuals!$D:$D,$D1963,Actuals!$B:$B,EOMONTH(DATE(2024,$C1963-2,1),0)),
 SUMIFS(Actuals!$F:$F,Actuals!$A:$A,$A1963,Actuals!$D:$D,$D1963,Actuals!$B:$B,EOMONTH(DATE(2025,$C1963-3,1),0))/SUMIFS(Actuals!$F:$F,Actuals!$A:$A,$A1963,Actuals!$D:$D,$D1963,Actuals!$B:$B,EOMONTH(DATE(2024,$C1963-3,1),0))
)</f>
        <v>1.1057437353365234</v>
      </c>
      <c r="P1963" s="29">
        <f t="shared" si="180"/>
        <v>597446.60912714759</v>
      </c>
      <c r="Q1963" s="2">
        <f t="shared" si="181"/>
        <v>8.8738989317828282E-2</v>
      </c>
      <c r="R1963" s="29" t="str">
        <f t="shared" si="182"/>
        <v>1 train date (May-Aug)</v>
      </c>
      <c r="S1963" s="29">
        <f t="shared" si="183"/>
        <v>1.0196167866584092</v>
      </c>
      <c r="T1963" s="29">
        <f t="shared" si="184"/>
        <v>604122.94609510747</v>
      </c>
      <c r="U1963" s="2">
        <f t="shared" si="185"/>
        <v>0.10090541264636871</v>
      </c>
    </row>
    <row r="1964" spans="1:21">
      <c r="A1964">
        <v>9656</v>
      </c>
      <c r="B1964" s="1">
        <v>45838</v>
      </c>
      <c r="C1964">
        <v>6</v>
      </c>
      <c r="D1964">
        <v>13</v>
      </c>
      <c r="E1964" t="s">
        <v>7</v>
      </c>
      <c r="F1964" s="3">
        <v>592500</v>
      </c>
      <c r="G1964" s="3">
        <v>548751</v>
      </c>
      <c r="H1964">
        <v>0</v>
      </c>
      <c r="I1964" s="3">
        <v>43749</v>
      </c>
      <c r="J1964" s="3">
        <v>43749</v>
      </c>
      <c r="K1964" s="2">
        <v>7.9724683873013402E-2</v>
      </c>
      <c r="L1964" s="6">
        <v>7.9724683873013402E-2</v>
      </c>
      <c r="M1964" t="s">
        <v>32</v>
      </c>
      <c r="N1964">
        <f>SUMIFS(Actuals!$F:$F,Actuals!$A:$A,$A1964,Actuals!$D:$D,$D1964,Actuals!$B:$B,EDATE($B1964,-12))</f>
        <v>540312</v>
      </c>
      <c r="O1964">
        <f>AVERAGE(SUMIFS(Actuals!$F:$F,Actuals!$A:$A,$A1964,Actuals!$D:$D,$D1964,Actuals!$B:$B,EOMONTH(DATE(2025,$C1964-1,1),0))/SUMIFS(Actuals!$F:$F,Actuals!$A:$A,$A1964,Actuals!$D:$D,$D1964,Actuals!$B:$B,EOMONTH(DATE(2024,$C1964-1,1),0)),
 SUMIFS(Actuals!$F:$F,Actuals!$A:$A,$A1964,Actuals!$D:$D,$D1964,Actuals!$B:$B,EOMONTH(DATE(2025,$C1964-2,1),0))/SUMIFS(Actuals!$F:$F,Actuals!$A:$A,$A1964,Actuals!$D:$D,$D1964,Actuals!$B:$B,EOMONTH(DATE(2024,$C1964-2,1),0)),
 SUMIFS(Actuals!$F:$F,Actuals!$A:$A,$A1964,Actuals!$D:$D,$D1964,Actuals!$B:$B,EOMONTH(DATE(2025,$C1964-3,1),0))/SUMIFS(Actuals!$F:$F,Actuals!$A:$A,$A1964,Actuals!$D:$D,$D1964,Actuals!$B:$B,EOMONTH(DATE(2024,$C1964-3,1),0))
)</f>
        <v>1.0915621504743092</v>
      </c>
      <c r="P1964" s="29">
        <f t="shared" si="180"/>
        <v>589784.12864707492</v>
      </c>
      <c r="Q1964" s="2">
        <f t="shared" si="181"/>
        <v>7.4775496804698152E-2</v>
      </c>
      <c r="R1964" s="29" t="str">
        <f t="shared" si="182"/>
        <v>1 train date (May-Aug)</v>
      </c>
      <c r="S1964" s="29">
        <f t="shared" si="183"/>
        <v>1.0196167866584092</v>
      </c>
      <c r="T1964" s="29">
        <f t="shared" si="184"/>
        <v>604122.94609510747</v>
      </c>
      <c r="U1964" s="2">
        <f t="shared" si="185"/>
        <v>0.10090541264636871</v>
      </c>
    </row>
    <row r="1965" spans="1:21">
      <c r="A1965">
        <v>9656</v>
      </c>
      <c r="B1965" s="1">
        <v>45869</v>
      </c>
      <c r="C1965">
        <v>5</v>
      </c>
      <c r="D1965">
        <v>13</v>
      </c>
      <c r="E1965" t="s">
        <v>7</v>
      </c>
      <c r="F1965" s="3">
        <v>585000</v>
      </c>
      <c r="G1965" s="3">
        <v>661314</v>
      </c>
      <c r="H1965">
        <v>2</v>
      </c>
      <c r="I1965" s="3">
        <v>-76314</v>
      </c>
      <c r="J1965" s="3">
        <v>76314</v>
      </c>
      <c r="K1965" s="2">
        <v>0.115397526742213</v>
      </c>
      <c r="L1965" s="6">
        <v>-0.115397526742213</v>
      </c>
      <c r="M1965" t="s">
        <v>32</v>
      </c>
      <c r="N1965">
        <f>SUMIFS(Actuals!$F:$F,Actuals!$A:$A,$A1965,Actuals!$D:$D,$D1965,Actuals!$B:$B,EDATE($B1965,-12))</f>
        <v>503532</v>
      </c>
      <c r="O1965">
        <f>AVERAGE(SUMIFS(Actuals!$F:$F,Actuals!$A:$A,$A1965,Actuals!$D:$D,$D1965,Actuals!$B:$B,EOMONTH(DATE(2025,$C1965-1,1),0))/SUMIFS(Actuals!$F:$F,Actuals!$A:$A,$A1965,Actuals!$D:$D,$D1965,Actuals!$B:$B,EOMONTH(DATE(2024,$C1965-1,1),0)),
 SUMIFS(Actuals!$F:$F,Actuals!$A:$A,$A1965,Actuals!$D:$D,$D1965,Actuals!$B:$B,EOMONTH(DATE(2025,$C1965-2,1),0))/SUMIFS(Actuals!$F:$F,Actuals!$A:$A,$A1965,Actuals!$D:$D,$D1965,Actuals!$B:$B,EOMONTH(DATE(2024,$C1965-2,1),0)),
 SUMIFS(Actuals!$F:$F,Actuals!$A:$A,$A1965,Actuals!$D:$D,$D1965,Actuals!$B:$B,EOMONTH(DATE(2025,$C1965-3,1),0))/SUMIFS(Actuals!$F:$F,Actuals!$A:$A,$A1965,Actuals!$D:$D,$D1965,Actuals!$B:$B,EOMONTH(DATE(2024,$C1965-3,1),0))
)</f>
        <v>1.1057437353365234</v>
      </c>
      <c r="P1965" s="29">
        <f t="shared" si="180"/>
        <v>556777.3545414703</v>
      </c>
      <c r="Q1965" s="2">
        <f t="shared" si="181"/>
        <v>0.15807414550203036</v>
      </c>
      <c r="R1965" s="29" t="str">
        <f t="shared" si="182"/>
        <v>1 train date (May-Aug)</v>
      </c>
      <c r="S1965" s="29">
        <f t="shared" si="183"/>
        <v>1.0196167866584092</v>
      </c>
      <c r="T1965" s="29">
        <f t="shared" si="184"/>
        <v>596475.8201951693</v>
      </c>
      <c r="U1965" s="2">
        <f t="shared" si="185"/>
        <v>9.8044468746814217E-2</v>
      </c>
    </row>
    <row r="1966" spans="1:21">
      <c r="A1966">
        <v>9656</v>
      </c>
      <c r="B1966" s="1">
        <v>45869</v>
      </c>
      <c r="C1966">
        <v>6</v>
      </c>
      <c r="D1966">
        <v>13</v>
      </c>
      <c r="E1966" t="s">
        <v>7</v>
      </c>
      <c r="F1966" s="3">
        <v>585000</v>
      </c>
      <c r="G1966" s="3">
        <v>661314</v>
      </c>
      <c r="H1966">
        <v>1</v>
      </c>
      <c r="I1966" s="3">
        <v>-76314</v>
      </c>
      <c r="J1966" s="3">
        <v>76314</v>
      </c>
      <c r="K1966" s="2">
        <v>0.115397526742213</v>
      </c>
      <c r="L1966" s="6">
        <v>-0.115397526742213</v>
      </c>
      <c r="M1966" t="s">
        <v>32</v>
      </c>
      <c r="N1966">
        <f>SUMIFS(Actuals!$F:$F,Actuals!$A:$A,$A1966,Actuals!$D:$D,$D1966,Actuals!$B:$B,EDATE($B1966,-12))</f>
        <v>503532</v>
      </c>
      <c r="O1966">
        <f>AVERAGE(SUMIFS(Actuals!$F:$F,Actuals!$A:$A,$A1966,Actuals!$D:$D,$D1966,Actuals!$B:$B,EOMONTH(DATE(2025,$C1966-1,1),0))/SUMIFS(Actuals!$F:$F,Actuals!$A:$A,$A1966,Actuals!$D:$D,$D1966,Actuals!$B:$B,EOMONTH(DATE(2024,$C1966-1,1),0)),
 SUMIFS(Actuals!$F:$F,Actuals!$A:$A,$A1966,Actuals!$D:$D,$D1966,Actuals!$B:$B,EOMONTH(DATE(2025,$C1966-2,1),0))/SUMIFS(Actuals!$F:$F,Actuals!$A:$A,$A1966,Actuals!$D:$D,$D1966,Actuals!$B:$B,EOMONTH(DATE(2024,$C1966-2,1),0)),
 SUMIFS(Actuals!$F:$F,Actuals!$A:$A,$A1966,Actuals!$D:$D,$D1966,Actuals!$B:$B,EOMONTH(DATE(2025,$C1966-3,1),0))/SUMIFS(Actuals!$F:$F,Actuals!$A:$A,$A1966,Actuals!$D:$D,$D1966,Actuals!$B:$B,EOMONTH(DATE(2024,$C1966-3,1),0))
)</f>
        <v>1.0915621504743092</v>
      </c>
      <c r="P1966" s="29">
        <f t="shared" si="180"/>
        <v>549636.4727526299</v>
      </c>
      <c r="Q1966" s="2">
        <f t="shared" si="181"/>
        <v>0.16887216548775635</v>
      </c>
      <c r="R1966" s="29" t="str">
        <f t="shared" si="182"/>
        <v>1 train date (May-Aug)</v>
      </c>
      <c r="S1966" s="29">
        <f t="shared" si="183"/>
        <v>1.0196167866584092</v>
      </c>
      <c r="T1966" s="29">
        <f t="shared" si="184"/>
        <v>596475.8201951693</v>
      </c>
      <c r="U1966" s="2">
        <f t="shared" si="185"/>
        <v>9.8044468746814217E-2</v>
      </c>
    </row>
    <row r="1967" spans="1:21">
      <c r="A1967">
        <v>9656</v>
      </c>
      <c r="B1967" s="1">
        <v>45869</v>
      </c>
      <c r="C1967">
        <v>7</v>
      </c>
      <c r="D1967">
        <v>13</v>
      </c>
      <c r="E1967" t="s">
        <v>7</v>
      </c>
      <c r="F1967" s="3">
        <v>533396.51899701077</v>
      </c>
      <c r="G1967" s="3">
        <v>661314</v>
      </c>
      <c r="H1967">
        <v>0</v>
      </c>
      <c r="I1967" s="3">
        <v>-127917.48100298923</v>
      </c>
      <c r="J1967" s="3">
        <v>127917.48100298923</v>
      </c>
      <c r="K1967" s="2">
        <v>0.19342926507376099</v>
      </c>
      <c r="L1967" s="6">
        <v>-0.19342926507376099</v>
      </c>
      <c r="M1967" t="s">
        <v>32</v>
      </c>
      <c r="N1967">
        <f>SUMIFS(Actuals!$F:$F,Actuals!$A:$A,$A1967,Actuals!$D:$D,$D1967,Actuals!$B:$B,EDATE($B1967,-12))</f>
        <v>503532</v>
      </c>
      <c r="O1967">
        <f>AVERAGE(SUMIFS(Actuals!$F:$F,Actuals!$A:$A,$A1967,Actuals!$D:$D,$D1967,Actuals!$B:$B,EOMONTH(DATE(2025,$C1967-1,1),0))/SUMIFS(Actuals!$F:$F,Actuals!$A:$A,$A1967,Actuals!$D:$D,$D1967,Actuals!$B:$B,EOMONTH(DATE(2024,$C1967-1,1),0)),
 SUMIFS(Actuals!$F:$F,Actuals!$A:$A,$A1967,Actuals!$D:$D,$D1967,Actuals!$B:$B,EOMONTH(DATE(2025,$C1967-2,1),0))/SUMIFS(Actuals!$F:$F,Actuals!$A:$A,$A1967,Actuals!$D:$D,$D1967,Actuals!$B:$B,EOMONTH(DATE(2024,$C1967-2,1),0)),
 SUMIFS(Actuals!$F:$F,Actuals!$A:$A,$A1967,Actuals!$D:$D,$D1967,Actuals!$B:$B,EOMONTH(DATE(2025,$C1967-3,1),0))/SUMIFS(Actuals!$F:$F,Actuals!$A:$A,$A1967,Actuals!$D:$D,$D1967,Actuals!$B:$B,EOMONTH(DATE(2024,$C1967-3,1),0))
)</f>
        <v>1.0763735354593951</v>
      </c>
      <c r="P1967" s="29">
        <f t="shared" si="180"/>
        <v>541988.5190569401</v>
      </c>
      <c r="Q1967" s="2">
        <f t="shared" si="181"/>
        <v>0.18043694968359947</v>
      </c>
      <c r="R1967" s="29" t="str">
        <f t="shared" si="182"/>
        <v>1 train date (May-Aug)</v>
      </c>
      <c r="S1967" s="29">
        <f t="shared" si="183"/>
        <v>1.0196167866584092</v>
      </c>
      <c r="T1967" s="29">
        <f t="shared" si="184"/>
        <v>543860.04471451323</v>
      </c>
      <c r="U1967" s="2">
        <f t="shared" si="185"/>
        <v>0.17760693904179672</v>
      </c>
    </row>
    <row r="1968" spans="1:21">
      <c r="A1968">
        <v>9656</v>
      </c>
      <c r="B1968" s="1">
        <v>45900</v>
      </c>
      <c r="C1968">
        <v>5</v>
      </c>
      <c r="D1968">
        <v>13</v>
      </c>
      <c r="E1968" t="s">
        <v>7</v>
      </c>
      <c r="F1968" s="3">
        <v>532208.60320015159</v>
      </c>
      <c r="G1968" s="3">
        <v>525037.5</v>
      </c>
      <c r="H1968">
        <v>3</v>
      </c>
      <c r="I1968" s="3">
        <v>7171.103200151585</v>
      </c>
      <c r="J1968" s="3">
        <v>7171.103200151585</v>
      </c>
      <c r="K1968" s="2">
        <v>1.3658268600150601E-2</v>
      </c>
      <c r="L1968" s="6">
        <v>1.3658268600150601E-2</v>
      </c>
      <c r="M1968" t="s">
        <v>32</v>
      </c>
      <c r="N1968">
        <f>SUMIFS(Actuals!$F:$F,Actuals!$A:$A,$A1968,Actuals!$D:$D,$D1968,Actuals!$B:$B,EDATE($B1968,-12))</f>
        <v>483579</v>
      </c>
      <c r="O1968">
        <f>AVERAGE(SUMIFS(Actuals!$F:$F,Actuals!$A:$A,$A1968,Actuals!$D:$D,$D1968,Actuals!$B:$B,EOMONTH(DATE(2025,$C1968-1,1),0))/SUMIFS(Actuals!$F:$F,Actuals!$A:$A,$A1968,Actuals!$D:$D,$D1968,Actuals!$B:$B,EOMONTH(DATE(2024,$C1968-1,1),0)),
 SUMIFS(Actuals!$F:$F,Actuals!$A:$A,$A1968,Actuals!$D:$D,$D1968,Actuals!$B:$B,EOMONTH(DATE(2025,$C1968-2,1),0))/SUMIFS(Actuals!$F:$F,Actuals!$A:$A,$A1968,Actuals!$D:$D,$D1968,Actuals!$B:$B,EOMONTH(DATE(2024,$C1968-2,1),0)),
 SUMIFS(Actuals!$F:$F,Actuals!$A:$A,$A1968,Actuals!$D:$D,$D1968,Actuals!$B:$B,EOMONTH(DATE(2025,$C1968-3,1),0))/SUMIFS(Actuals!$F:$F,Actuals!$A:$A,$A1968,Actuals!$D:$D,$D1968,Actuals!$B:$B,EOMONTH(DATE(2024,$C1968-3,1),0))
)</f>
        <v>1.1057437353365234</v>
      </c>
      <c r="P1968" s="29">
        <f t="shared" si="180"/>
        <v>534714.44979030068</v>
      </c>
      <c r="Q1968" s="2">
        <f t="shared" si="181"/>
        <v>1.8430968817085797E-2</v>
      </c>
      <c r="R1968" s="29" t="str">
        <f t="shared" si="182"/>
        <v>1 train date (May-Aug)</v>
      </c>
      <c r="S1968" s="29">
        <f t="shared" si="183"/>
        <v>1.0196167866584092</v>
      </c>
      <c r="T1968" s="29">
        <f t="shared" si="184"/>
        <v>542648.82582689892</v>
      </c>
      <c r="U1968" s="2">
        <f t="shared" si="185"/>
        <v>3.3542986599812231E-2</v>
      </c>
    </row>
    <row r="1969" spans="1:21">
      <c r="A1969">
        <v>9656</v>
      </c>
      <c r="B1969" s="1">
        <v>45900</v>
      </c>
      <c r="C1969">
        <v>6</v>
      </c>
      <c r="D1969">
        <v>13</v>
      </c>
      <c r="E1969" t="s">
        <v>7</v>
      </c>
      <c r="F1969" s="3">
        <v>536318.85076284548</v>
      </c>
      <c r="G1969" s="3">
        <v>525037.5</v>
      </c>
      <c r="H1969">
        <v>2</v>
      </c>
      <c r="I1969" s="3">
        <v>11281.350762845483</v>
      </c>
      <c r="J1969" s="3">
        <v>11281.350762845483</v>
      </c>
      <c r="K1969" s="2">
        <v>2.1486752399296202E-2</v>
      </c>
      <c r="L1969" s="6">
        <v>2.1486752399296202E-2</v>
      </c>
      <c r="M1969" t="s">
        <v>32</v>
      </c>
      <c r="N1969">
        <f>SUMIFS(Actuals!$F:$F,Actuals!$A:$A,$A1969,Actuals!$D:$D,$D1969,Actuals!$B:$B,EDATE($B1969,-12))</f>
        <v>483579</v>
      </c>
      <c r="O1969">
        <f>AVERAGE(SUMIFS(Actuals!$F:$F,Actuals!$A:$A,$A1969,Actuals!$D:$D,$D1969,Actuals!$B:$B,EOMONTH(DATE(2025,$C1969-1,1),0))/SUMIFS(Actuals!$F:$F,Actuals!$A:$A,$A1969,Actuals!$D:$D,$D1969,Actuals!$B:$B,EOMONTH(DATE(2024,$C1969-1,1),0)),
 SUMIFS(Actuals!$F:$F,Actuals!$A:$A,$A1969,Actuals!$D:$D,$D1969,Actuals!$B:$B,EOMONTH(DATE(2025,$C1969-2,1),0))/SUMIFS(Actuals!$F:$F,Actuals!$A:$A,$A1969,Actuals!$D:$D,$D1969,Actuals!$B:$B,EOMONTH(DATE(2024,$C1969-2,1),0)),
 SUMIFS(Actuals!$F:$F,Actuals!$A:$A,$A1969,Actuals!$D:$D,$D1969,Actuals!$B:$B,EOMONTH(DATE(2025,$C1969-3,1),0))/SUMIFS(Actuals!$F:$F,Actuals!$A:$A,$A1969,Actuals!$D:$D,$D1969,Actuals!$B:$B,EOMONTH(DATE(2024,$C1969-3,1),0))
)</f>
        <v>1.0915621504743092</v>
      </c>
      <c r="P1969" s="29">
        <f t="shared" si="180"/>
        <v>527856.53316421597</v>
      </c>
      <c r="Q1969" s="2">
        <f t="shared" si="181"/>
        <v>5.3692034649257866E-3</v>
      </c>
      <c r="R1969" s="29" t="str">
        <f t="shared" si="182"/>
        <v>1 train date (May-Aug)</v>
      </c>
      <c r="S1969" s="29">
        <f t="shared" si="183"/>
        <v>1.0196167866584092</v>
      </c>
      <c r="T1969" s="29">
        <f t="shared" si="184"/>
        <v>546839.70323914336</v>
      </c>
      <c r="U1969" s="2">
        <f t="shared" si="185"/>
        <v>4.152504009550434E-2</v>
      </c>
    </row>
    <row r="1970" spans="1:21">
      <c r="A1970">
        <v>9656</v>
      </c>
      <c r="B1970" s="1">
        <v>45900</v>
      </c>
      <c r="C1970">
        <v>7</v>
      </c>
      <c r="D1970">
        <v>13</v>
      </c>
      <c r="E1970" t="s">
        <v>7</v>
      </c>
      <c r="F1970" s="3">
        <v>472500</v>
      </c>
      <c r="G1970" s="3">
        <v>525037.5</v>
      </c>
      <c r="H1970">
        <v>1</v>
      </c>
      <c r="I1970" s="3">
        <v>-52537.5</v>
      </c>
      <c r="J1970" s="3">
        <v>52537.5</v>
      </c>
      <c r="K1970" s="2">
        <v>0.100064281122777</v>
      </c>
      <c r="L1970" s="6">
        <v>-0.100064281122777</v>
      </c>
      <c r="M1970" t="s">
        <v>32</v>
      </c>
      <c r="N1970">
        <f>SUMIFS(Actuals!$F:$F,Actuals!$A:$A,$A1970,Actuals!$D:$D,$D1970,Actuals!$B:$B,EDATE($B1970,-12))</f>
        <v>483579</v>
      </c>
      <c r="O1970">
        <f>AVERAGE(SUMIFS(Actuals!$F:$F,Actuals!$A:$A,$A1970,Actuals!$D:$D,$D1970,Actuals!$B:$B,EOMONTH(DATE(2025,$C1970-1,1),0))/SUMIFS(Actuals!$F:$F,Actuals!$A:$A,$A1970,Actuals!$D:$D,$D1970,Actuals!$B:$B,EOMONTH(DATE(2024,$C1970-1,1),0)),
 SUMIFS(Actuals!$F:$F,Actuals!$A:$A,$A1970,Actuals!$D:$D,$D1970,Actuals!$B:$B,EOMONTH(DATE(2025,$C1970-2,1),0))/SUMIFS(Actuals!$F:$F,Actuals!$A:$A,$A1970,Actuals!$D:$D,$D1970,Actuals!$B:$B,EOMONTH(DATE(2024,$C1970-2,1),0)),
 SUMIFS(Actuals!$F:$F,Actuals!$A:$A,$A1970,Actuals!$D:$D,$D1970,Actuals!$B:$B,EOMONTH(DATE(2025,$C1970-3,1),0))/SUMIFS(Actuals!$F:$F,Actuals!$A:$A,$A1970,Actuals!$D:$D,$D1970,Actuals!$B:$B,EOMONTH(DATE(2024,$C1970-3,1),0))
)</f>
        <v>1.0763735354593951</v>
      </c>
      <c r="P1970" s="29">
        <f t="shared" si="180"/>
        <v>520511.6379039188</v>
      </c>
      <c r="Q1970" s="2">
        <f t="shared" si="181"/>
        <v>8.6200739872508095E-3</v>
      </c>
      <c r="R1970" s="29" t="str">
        <f t="shared" si="182"/>
        <v>1 train date (May-Aug)</v>
      </c>
      <c r="S1970" s="29">
        <f t="shared" si="183"/>
        <v>1.0196167866584092</v>
      </c>
      <c r="T1970" s="29">
        <f t="shared" si="184"/>
        <v>481768.93169609836</v>
      </c>
      <c r="U1970" s="2">
        <f t="shared" si="185"/>
        <v>8.2410434119280326E-2</v>
      </c>
    </row>
    <row r="1971" spans="1:21">
      <c r="A1971">
        <v>9656</v>
      </c>
      <c r="B1971" s="1">
        <v>45900</v>
      </c>
      <c r="C1971">
        <v>8</v>
      </c>
      <c r="D1971">
        <v>13</v>
      </c>
      <c r="E1971" t="s">
        <v>7</v>
      </c>
      <c r="F1971" s="3">
        <v>571912.72063931031</v>
      </c>
      <c r="G1971" s="3">
        <v>525037.5</v>
      </c>
      <c r="H1971">
        <v>0</v>
      </c>
      <c r="I1971" s="3">
        <v>46875.220639310312</v>
      </c>
      <c r="J1971" s="3">
        <v>46875.220639310312</v>
      </c>
      <c r="K1971" s="2">
        <v>8.9279757425536899E-2</v>
      </c>
      <c r="L1971" s="6">
        <v>8.9279757425536899E-2</v>
      </c>
      <c r="M1971" t="s">
        <v>32</v>
      </c>
      <c r="N1971">
        <f>SUMIFS(Actuals!$F:$F,Actuals!$A:$A,$A1971,Actuals!$D:$D,$D1971,Actuals!$B:$B,EDATE($B1971,-12))</f>
        <v>483579</v>
      </c>
      <c r="O1971">
        <f>AVERAGE(SUMIFS(Actuals!$F:$F,Actuals!$A:$A,$A1971,Actuals!$D:$D,$D1971,Actuals!$B:$B,EOMONTH(DATE(2025,$C1971-1,1),0))/SUMIFS(Actuals!$F:$F,Actuals!$A:$A,$A1971,Actuals!$D:$D,$D1971,Actuals!$B:$B,EOMONTH(DATE(2024,$C1971-1,1),0)),
 SUMIFS(Actuals!$F:$F,Actuals!$A:$A,$A1971,Actuals!$D:$D,$D1971,Actuals!$B:$B,EOMONTH(DATE(2025,$C1971-2,1),0))/SUMIFS(Actuals!$F:$F,Actuals!$A:$A,$A1971,Actuals!$D:$D,$D1971,Actuals!$B:$B,EOMONTH(DATE(2024,$C1971-2,1),0)),
 SUMIFS(Actuals!$F:$F,Actuals!$A:$A,$A1971,Actuals!$D:$D,$D1971,Actuals!$B:$B,EOMONTH(DATE(2025,$C1971-3,1),0))/SUMIFS(Actuals!$F:$F,Actuals!$A:$A,$A1971,Actuals!$D:$D,$D1971,Actuals!$B:$B,EOMONTH(DATE(2024,$C1971-3,1),0))
)</f>
        <v>1.1068485728308703</v>
      </c>
      <c r="P1971" s="29">
        <f t="shared" si="180"/>
        <v>535248.72600097943</v>
      </c>
      <c r="Q1971" s="2">
        <f t="shared" si="181"/>
        <v>1.944856510435812E-2</v>
      </c>
      <c r="R1971" s="29" t="str">
        <f t="shared" si="182"/>
        <v>1 train date (May-Aug)</v>
      </c>
      <c r="S1971" s="29">
        <f t="shared" si="183"/>
        <v>1.0196167866584092</v>
      </c>
      <c r="T1971" s="29">
        <f t="shared" si="184"/>
        <v>583131.81046732201</v>
      </c>
      <c r="U1971" s="2">
        <f t="shared" si="185"/>
        <v>0.11064792603827728</v>
      </c>
    </row>
    <row r="1972" spans="1:21">
      <c r="A1972">
        <v>9656</v>
      </c>
      <c r="B1972" s="1">
        <v>45930</v>
      </c>
      <c r="C1972">
        <v>5</v>
      </c>
      <c r="D1972">
        <v>13</v>
      </c>
      <c r="E1972" t="s">
        <v>7</v>
      </c>
      <c r="F1972" s="3">
        <v>570000</v>
      </c>
      <c r="G1972" s="3">
        <v>539389.5</v>
      </c>
      <c r="H1972">
        <v>4</v>
      </c>
      <c r="I1972" s="3">
        <v>30610.5</v>
      </c>
      <c r="J1972" s="3">
        <v>30610.5</v>
      </c>
      <c r="K1972" s="2">
        <v>5.67502704446416E-2</v>
      </c>
      <c r="L1972" s="6">
        <v>5.67502704446416E-2</v>
      </c>
      <c r="M1972" t="s">
        <v>32</v>
      </c>
      <c r="N1972">
        <f>SUMIFS(Actuals!$F:$F,Actuals!$A:$A,$A1972,Actuals!$D:$D,$D1972,Actuals!$B:$B,EDATE($B1972,-12))</f>
        <v>492475.5</v>
      </c>
      <c r="O1972">
        <f>AVERAGE(SUMIFS(Actuals!$F:$F,Actuals!$A:$A,$A1972,Actuals!$D:$D,$D1972,Actuals!$B:$B,EOMONTH(DATE(2025,$C1972-1,1),0))/SUMIFS(Actuals!$F:$F,Actuals!$A:$A,$A1972,Actuals!$D:$D,$D1972,Actuals!$B:$B,EOMONTH(DATE(2024,$C1972-1,1),0)),
 SUMIFS(Actuals!$F:$F,Actuals!$A:$A,$A1972,Actuals!$D:$D,$D1972,Actuals!$B:$B,EOMONTH(DATE(2025,$C1972-2,1),0))/SUMIFS(Actuals!$F:$F,Actuals!$A:$A,$A1972,Actuals!$D:$D,$D1972,Actuals!$B:$B,EOMONTH(DATE(2024,$C1972-2,1),0)),
 SUMIFS(Actuals!$F:$F,Actuals!$A:$A,$A1972,Actuals!$D:$D,$D1972,Actuals!$B:$B,EOMONTH(DATE(2025,$C1972-3,1),0))/SUMIFS(Actuals!$F:$F,Actuals!$A:$A,$A1972,Actuals!$D:$D,$D1972,Actuals!$B:$B,EOMONTH(DATE(2024,$C1972-3,1),0))
)</f>
        <v>1.1057437353365234</v>
      </c>
      <c r="P1972" s="29">
        <f t="shared" si="180"/>
        <v>544551.69893172197</v>
      </c>
      <c r="Q1972" s="2">
        <f t="shared" si="181"/>
        <v>9.5704475740109336E-3</v>
      </c>
      <c r="R1972" s="29" t="str">
        <f t="shared" si="182"/>
        <v>1 train date (May-Aug)</v>
      </c>
      <c r="S1972" s="29">
        <f t="shared" si="183"/>
        <v>1.0196167866584092</v>
      </c>
      <c r="T1972" s="29">
        <f t="shared" si="184"/>
        <v>581181.5683952932</v>
      </c>
      <c r="U1972" s="2">
        <f t="shared" si="185"/>
        <v>7.7480315051170257E-2</v>
      </c>
    </row>
    <row r="1973" spans="1:21">
      <c r="A1973">
        <v>9656</v>
      </c>
      <c r="B1973" s="1">
        <v>45930</v>
      </c>
      <c r="C1973">
        <v>6</v>
      </c>
      <c r="D1973">
        <v>13</v>
      </c>
      <c r="E1973" t="s">
        <v>7</v>
      </c>
      <c r="F1973" s="3">
        <v>570000</v>
      </c>
      <c r="G1973" s="3">
        <v>539389.5</v>
      </c>
      <c r="H1973">
        <v>3</v>
      </c>
      <c r="I1973" s="3">
        <v>30610.5</v>
      </c>
      <c r="J1973" s="3">
        <v>30610.5</v>
      </c>
      <c r="K1973" s="2">
        <v>5.67502704446416E-2</v>
      </c>
      <c r="L1973" s="6">
        <v>5.67502704446416E-2</v>
      </c>
      <c r="M1973" t="s">
        <v>32</v>
      </c>
      <c r="N1973">
        <f>SUMIFS(Actuals!$F:$F,Actuals!$A:$A,$A1973,Actuals!$D:$D,$D1973,Actuals!$B:$B,EDATE($B1973,-12))</f>
        <v>492475.5</v>
      </c>
      <c r="O1973">
        <f>AVERAGE(SUMIFS(Actuals!$F:$F,Actuals!$A:$A,$A1973,Actuals!$D:$D,$D1973,Actuals!$B:$B,EOMONTH(DATE(2025,$C1973-1,1),0))/SUMIFS(Actuals!$F:$F,Actuals!$A:$A,$A1973,Actuals!$D:$D,$D1973,Actuals!$B:$B,EOMONTH(DATE(2024,$C1973-1,1),0)),
 SUMIFS(Actuals!$F:$F,Actuals!$A:$A,$A1973,Actuals!$D:$D,$D1973,Actuals!$B:$B,EOMONTH(DATE(2025,$C1973-2,1),0))/SUMIFS(Actuals!$F:$F,Actuals!$A:$A,$A1973,Actuals!$D:$D,$D1973,Actuals!$B:$B,EOMONTH(DATE(2024,$C1973-2,1),0)),
 SUMIFS(Actuals!$F:$F,Actuals!$A:$A,$A1973,Actuals!$D:$D,$D1973,Actuals!$B:$B,EOMONTH(DATE(2025,$C1973-3,1),0))/SUMIFS(Actuals!$F:$F,Actuals!$A:$A,$A1973,Actuals!$D:$D,$D1973,Actuals!$B:$B,EOMONTH(DATE(2024,$C1973-3,1),0))
)</f>
        <v>1.0915621504743092</v>
      </c>
      <c r="P1973" s="29">
        <f t="shared" si="180"/>
        <v>537567.61583591066</v>
      </c>
      <c r="Q1973" s="2">
        <f t="shared" si="181"/>
        <v>3.3776782160003802E-3</v>
      </c>
      <c r="R1973" s="29" t="str">
        <f t="shared" si="182"/>
        <v>1 train date (May-Aug)</v>
      </c>
      <c r="S1973" s="29">
        <f t="shared" si="183"/>
        <v>1.0196167866584092</v>
      </c>
      <c r="T1973" s="29">
        <f t="shared" si="184"/>
        <v>581181.5683952932</v>
      </c>
      <c r="U1973" s="2">
        <f t="shared" si="185"/>
        <v>7.7480315051170257E-2</v>
      </c>
    </row>
    <row r="1974" spans="1:21">
      <c r="A1974">
        <v>9656</v>
      </c>
      <c r="B1974" s="1">
        <v>45930</v>
      </c>
      <c r="C1974">
        <v>7</v>
      </c>
      <c r="D1974">
        <v>13</v>
      </c>
      <c r="E1974" t="s">
        <v>7</v>
      </c>
      <c r="F1974" s="3">
        <v>516866.64599915454</v>
      </c>
      <c r="G1974" s="3">
        <v>539389.5</v>
      </c>
      <c r="H1974">
        <v>2</v>
      </c>
      <c r="I1974" s="3">
        <v>-22522.854000845458</v>
      </c>
      <c r="J1974" s="3">
        <v>22522.854000845458</v>
      </c>
      <c r="K1974" s="2">
        <v>4.1756196590488799E-2</v>
      </c>
      <c r="L1974" s="6">
        <v>-4.1756196590488799E-2</v>
      </c>
      <c r="M1974" t="s">
        <v>32</v>
      </c>
      <c r="N1974">
        <f>SUMIFS(Actuals!$F:$F,Actuals!$A:$A,$A1974,Actuals!$D:$D,$D1974,Actuals!$B:$B,EDATE($B1974,-12))</f>
        <v>492475.5</v>
      </c>
      <c r="O1974">
        <f>AVERAGE(SUMIFS(Actuals!$F:$F,Actuals!$A:$A,$A1974,Actuals!$D:$D,$D1974,Actuals!$B:$B,EOMONTH(DATE(2025,$C1974-1,1),0))/SUMIFS(Actuals!$F:$F,Actuals!$A:$A,$A1974,Actuals!$D:$D,$D1974,Actuals!$B:$B,EOMONTH(DATE(2024,$C1974-1,1),0)),
 SUMIFS(Actuals!$F:$F,Actuals!$A:$A,$A1974,Actuals!$D:$D,$D1974,Actuals!$B:$B,EOMONTH(DATE(2025,$C1974-2,1),0))/SUMIFS(Actuals!$F:$F,Actuals!$A:$A,$A1974,Actuals!$D:$D,$D1974,Actuals!$B:$B,EOMONTH(DATE(2024,$C1974-2,1),0)),
 SUMIFS(Actuals!$F:$F,Actuals!$A:$A,$A1974,Actuals!$D:$D,$D1974,Actuals!$B:$B,EOMONTH(DATE(2025,$C1974-3,1),0))/SUMIFS(Actuals!$F:$F,Actuals!$A:$A,$A1974,Actuals!$D:$D,$D1974,Actuals!$B:$B,EOMONTH(DATE(2024,$C1974-3,1),0))
)</f>
        <v>1.0763735354593951</v>
      </c>
      <c r="P1974" s="29">
        <f t="shared" si="180"/>
        <v>530087.59506213327</v>
      </c>
      <c r="Q1974" s="2">
        <f t="shared" si="181"/>
        <v>1.7245246594282473E-2</v>
      </c>
      <c r="R1974" s="29" t="str">
        <f t="shared" si="182"/>
        <v>1 train date (May-Aug)</v>
      </c>
      <c r="S1974" s="29">
        <f t="shared" si="183"/>
        <v>1.0196167866584092</v>
      </c>
      <c r="T1974" s="29">
        <f t="shared" si="184"/>
        <v>527005.9087245675</v>
      </c>
      <c r="U1974" s="2">
        <f t="shared" si="185"/>
        <v>2.2958532332261746E-2</v>
      </c>
    </row>
    <row r="1975" spans="1:21">
      <c r="A1975">
        <v>9656</v>
      </c>
      <c r="B1975" s="1">
        <v>45930</v>
      </c>
      <c r="C1975">
        <v>8</v>
      </c>
      <c r="D1975">
        <v>13</v>
      </c>
      <c r="E1975" t="s">
        <v>7</v>
      </c>
      <c r="F1975" s="3">
        <v>573056.32499999995</v>
      </c>
      <c r="G1975" s="3">
        <v>539389.5</v>
      </c>
      <c r="H1975">
        <v>1</v>
      </c>
      <c r="I1975" s="3">
        <v>33666.824999999953</v>
      </c>
      <c r="J1975" s="3">
        <v>33666.824999999953</v>
      </c>
      <c r="K1975" s="2">
        <v>6.2416537585548E-2</v>
      </c>
      <c r="L1975" s="6">
        <v>6.2416537585548E-2</v>
      </c>
      <c r="M1975" t="s">
        <v>32</v>
      </c>
      <c r="N1975">
        <f>SUMIFS(Actuals!$F:$F,Actuals!$A:$A,$A1975,Actuals!$D:$D,$D1975,Actuals!$B:$B,EDATE($B1975,-12))</f>
        <v>492475.5</v>
      </c>
      <c r="O1975">
        <f>AVERAGE(SUMIFS(Actuals!$F:$F,Actuals!$A:$A,$A1975,Actuals!$D:$D,$D1975,Actuals!$B:$B,EOMONTH(DATE(2025,$C1975-1,1),0))/SUMIFS(Actuals!$F:$F,Actuals!$A:$A,$A1975,Actuals!$D:$D,$D1975,Actuals!$B:$B,EOMONTH(DATE(2024,$C1975-1,1),0)),
 SUMIFS(Actuals!$F:$F,Actuals!$A:$A,$A1975,Actuals!$D:$D,$D1975,Actuals!$B:$B,EOMONTH(DATE(2025,$C1975-2,1),0))/SUMIFS(Actuals!$F:$F,Actuals!$A:$A,$A1975,Actuals!$D:$D,$D1975,Actuals!$B:$B,EOMONTH(DATE(2024,$C1975-2,1),0)),
 SUMIFS(Actuals!$F:$F,Actuals!$A:$A,$A1975,Actuals!$D:$D,$D1975,Actuals!$B:$B,EOMONTH(DATE(2025,$C1975-3,1),0))/SUMIFS(Actuals!$F:$F,Actuals!$A:$A,$A1975,Actuals!$D:$D,$D1975,Actuals!$B:$B,EOMONTH(DATE(2024,$C1975-3,1),0))
)</f>
        <v>1.1068485728308703</v>
      </c>
      <c r="P1975" s="29">
        <f t="shared" si="180"/>
        <v>545095.80432916933</v>
      </c>
      <c r="Q1975" s="2">
        <f t="shared" si="181"/>
        <v>1.0579190601910739E-2</v>
      </c>
      <c r="R1975" s="29" t="str">
        <f t="shared" si="182"/>
        <v>1 train date (May-Aug)</v>
      </c>
      <c r="S1975" s="29">
        <f t="shared" si="183"/>
        <v>1.0196167866584092</v>
      </c>
      <c r="T1975" s="29">
        <f t="shared" si="184"/>
        <v>584297.84867077693</v>
      </c>
      <c r="U1975" s="2">
        <f t="shared" si="185"/>
        <v>8.3257736145729441E-2</v>
      </c>
    </row>
    <row r="1976" spans="1:21">
      <c r="A1976">
        <v>9656</v>
      </c>
      <c r="B1976" s="1">
        <v>45930</v>
      </c>
      <c r="C1976">
        <v>9</v>
      </c>
      <c r="D1976">
        <v>13</v>
      </c>
      <c r="E1976" t="s">
        <v>7</v>
      </c>
      <c r="F1976" s="3">
        <v>560987.64816149138</v>
      </c>
      <c r="G1976" s="3">
        <v>539389.5</v>
      </c>
      <c r="H1976">
        <v>0</v>
      </c>
      <c r="I1976" s="3">
        <v>21598.148161491379</v>
      </c>
      <c r="J1976" s="3">
        <v>21598.148161491379</v>
      </c>
      <c r="K1976" s="2">
        <v>4.0041840194314803E-2</v>
      </c>
      <c r="L1976" s="6">
        <v>4.0041840194314803E-2</v>
      </c>
      <c r="M1976" t="s">
        <v>32</v>
      </c>
      <c r="N1976">
        <f>SUMIFS(Actuals!$F:$F,Actuals!$A:$A,$A1976,Actuals!$D:$D,$D1976,Actuals!$B:$B,EDATE($B1976,-12))</f>
        <v>492475.5</v>
      </c>
      <c r="O1976">
        <f>AVERAGE(SUMIFS(Actuals!$F:$F,Actuals!$A:$A,$A1976,Actuals!$D:$D,$D1976,Actuals!$B:$B,EOMONTH(DATE(2025,$C1976-1,1),0))/SUMIFS(Actuals!$F:$F,Actuals!$A:$A,$A1976,Actuals!$D:$D,$D1976,Actuals!$B:$B,EOMONTH(DATE(2024,$C1976-1,1),0)),
 SUMIFS(Actuals!$F:$F,Actuals!$A:$A,$A1976,Actuals!$D:$D,$D1976,Actuals!$B:$B,EOMONTH(DATE(2025,$C1976-2,1),0))/SUMIFS(Actuals!$F:$F,Actuals!$A:$A,$A1976,Actuals!$D:$D,$D1976,Actuals!$B:$B,EOMONTH(DATE(2024,$C1976-2,1),0)),
 SUMIFS(Actuals!$F:$F,Actuals!$A:$A,$A1976,Actuals!$D:$D,$D1976,Actuals!$B:$B,EOMONTH(DATE(2025,$C1976-3,1),0))/SUMIFS(Actuals!$F:$F,Actuals!$A:$A,$A1976,Actuals!$D:$D,$D1976,Actuals!$B:$B,EOMONTH(DATE(2024,$C1976-3,1),0))
)</f>
        <v>1.138233958934084</v>
      </c>
      <c r="P1976" s="29">
        <f t="shared" si="180"/>
        <v>560552.33804304246</v>
      </c>
      <c r="Q1976" s="2">
        <f t="shared" si="181"/>
        <v>3.9234797939230293E-2</v>
      </c>
      <c r="R1976" s="29" t="str">
        <f t="shared" si="182"/>
        <v>2 Test data (Sep-Nov)</v>
      </c>
      <c r="S1976" s="29">
        <f t="shared" si="183"/>
        <v>1.0196167866584092</v>
      </c>
      <c r="T1976" s="29">
        <f t="shared" si="184"/>
        <v>571992.42317347811</v>
      </c>
      <c r="U1976" s="2">
        <f t="shared" si="185"/>
        <v>6.0444119089226069E-2</v>
      </c>
    </row>
    <row r="1977" spans="1:21">
      <c r="A1977">
        <v>9656</v>
      </c>
      <c r="B1977" s="1">
        <v>45961</v>
      </c>
      <c r="C1977">
        <v>5</v>
      </c>
      <c r="D1977">
        <v>13</v>
      </c>
      <c r="E1977" t="s">
        <v>7</v>
      </c>
      <c r="F1977" s="3">
        <v>564300</v>
      </c>
      <c r="G1977" s="3">
        <v>614575.5</v>
      </c>
      <c r="H1977">
        <v>5</v>
      </c>
      <c r="I1977" s="3">
        <v>-50275.5</v>
      </c>
      <c r="J1977" s="3">
        <v>50275.5</v>
      </c>
      <c r="K1977" s="2">
        <v>8.1805246060085393E-2</v>
      </c>
      <c r="L1977" s="6">
        <v>-8.1805246060085393E-2</v>
      </c>
      <c r="M1977" t="s">
        <v>32</v>
      </c>
      <c r="N1977">
        <f>SUMIFS(Actuals!$F:$F,Actuals!$A:$A,$A1977,Actuals!$D:$D,$D1977,Actuals!$B:$B,EDATE($B1977,-12))</f>
        <v>542083.5</v>
      </c>
      <c r="O1977">
        <f>AVERAGE(SUMIFS(Actuals!$F:$F,Actuals!$A:$A,$A1977,Actuals!$D:$D,$D1977,Actuals!$B:$B,EOMONTH(DATE(2025,$C1977-1,1),0))/SUMIFS(Actuals!$F:$F,Actuals!$A:$A,$A1977,Actuals!$D:$D,$D1977,Actuals!$B:$B,EOMONTH(DATE(2024,$C1977-1,1),0)),
 SUMIFS(Actuals!$F:$F,Actuals!$A:$A,$A1977,Actuals!$D:$D,$D1977,Actuals!$B:$B,EOMONTH(DATE(2025,$C1977-2,1),0))/SUMIFS(Actuals!$F:$F,Actuals!$A:$A,$A1977,Actuals!$D:$D,$D1977,Actuals!$B:$B,EOMONTH(DATE(2024,$C1977-2,1),0)),
 SUMIFS(Actuals!$F:$F,Actuals!$A:$A,$A1977,Actuals!$D:$D,$D1977,Actuals!$B:$B,EOMONTH(DATE(2025,$C1977-3,1),0))/SUMIFS(Actuals!$F:$F,Actuals!$A:$A,$A1977,Actuals!$D:$D,$D1977,Actuals!$B:$B,EOMONTH(DATE(2024,$C1977-3,1),0))
)</f>
        <v>1.1057437353365234</v>
      </c>
      <c r="P1977" s="29">
        <f t="shared" si="180"/>
        <v>599405.43415429629</v>
      </c>
      <c r="Q1977" s="2">
        <f t="shared" si="181"/>
        <v>2.4683811583285871E-2</v>
      </c>
      <c r="R1977" s="29" t="str">
        <f t="shared" si="182"/>
        <v>1 train date (May-Aug)</v>
      </c>
      <c r="S1977" s="29">
        <f t="shared" si="183"/>
        <v>1.0196167866584092</v>
      </c>
      <c r="T1977" s="29">
        <f t="shared" si="184"/>
        <v>575369.75271134032</v>
      </c>
      <c r="U1977" s="2">
        <f t="shared" si="185"/>
        <v>6.3793215461175529E-2</v>
      </c>
    </row>
    <row r="1978" spans="1:21">
      <c r="A1978">
        <v>9656</v>
      </c>
      <c r="B1978" s="1">
        <v>45961</v>
      </c>
      <c r="C1978">
        <v>6</v>
      </c>
      <c r="D1978">
        <v>13</v>
      </c>
      <c r="E1978" t="s">
        <v>7</v>
      </c>
      <c r="F1978" s="3">
        <v>564300</v>
      </c>
      <c r="G1978" s="3">
        <v>614575.5</v>
      </c>
      <c r="H1978">
        <v>4</v>
      </c>
      <c r="I1978" s="3">
        <v>-50275.5</v>
      </c>
      <c r="J1978" s="3">
        <v>50275.5</v>
      </c>
      <c r="K1978" s="2">
        <v>8.1805246060085393E-2</v>
      </c>
      <c r="L1978" s="6">
        <v>-8.1805246060085393E-2</v>
      </c>
      <c r="M1978" t="s">
        <v>32</v>
      </c>
      <c r="N1978">
        <f>SUMIFS(Actuals!$F:$F,Actuals!$A:$A,$A1978,Actuals!$D:$D,$D1978,Actuals!$B:$B,EDATE($B1978,-12))</f>
        <v>542083.5</v>
      </c>
      <c r="O1978">
        <f>AVERAGE(SUMIFS(Actuals!$F:$F,Actuals!$A:$A,$A1978,Actuals!$D:$D,$D1978,Actuals!$B:$B,EOMONTH(DATE(2025,$C1978-1,1),0))/SUMIFS(Actuals!$F:$F,Actuals!$A:$A,$A1978,Actuals!$D:$D,$D1978,Actuals!$B:$B,EOMONTH(DATE(2024,$C1978-1,1),0)),
 SUMIFS(Actuals!$F:$F,Actuals!$A:$A,$A1978,Actuals!$D:$D,$D1978,Actuals!$B:$B,EOMONTH(DATE(2025,$C1978-2,1),0))/SUMIFS(Actuals!$F:$F,Actuals!$A:$A,$A1978,Actuals!$D:$D,$D1978,Actuals!$B:$B,EOMONTH(DATE(2024,$C1978-2,1),0)),
 SUMIFS(Actuals!$F:$F,Actuals!$A:$A,$A1978,Actuals!$D:$D,$D1978,Actuals!$B:$B,EOMONTH(DATE(2025,$C1978-3,1),0))/SUMIFS(Actuals!$F:$F,Actuals!$A:$A,$A1978,Actuals!$D:$D,$D1978,Actuals!$B:$B,EOMONTH(DATE(2024,$C1978-3,1),0))
)</f>
        <v>1.0915621504743092</v>
      </c>
      <c r="P1978" s="29">
        <f t="shared" si="180"/>
        <v>591717.83099664014</v>
      </c>
      <c r="Q1978" s="2">
        <f t="shared" si="181"/>
        <v>3.7192613443522982E-2</v>
      </c>
      <c r="R1978" s="29" t="str">
        <f t="shared" si="182"/>
        <v>1 train date (May-Aug)</v>
      </c>
      <c r="S1978" s="29">
        <f t="shared" si="183"/>
        <v>1.0196167866584092</v>
      </c>
      <c r="T1978" s="29">
        <f t="shared" si="184"/>
        <v>575369.75271134032</v>
      </c>
      <c r="U1978" s="2">
        <f t="shared" si="185"/>
        <v>6.3793215461175529E-2</v>
      </c>
    </row>
    <row r="1979" spans="1:21">
      <c r="A1979">
        <v>9656</v>
      </c>
      <c r="B1979" s="1">
        <v>45961</v>
      </c>
      <c r="C1979">
        <v>7</v>
      </c>
      <c r="D1979">
        <v>13</v>
      </c>
      <c r="E1979" t="s">
        <v>7</v>
      </c>
      <c r="F1979" s="3">
        <v>506962.80379804957</v>
      </c>
      <c r="G1979" s="3">
        <v>614575.5</v>
      </c>
      <c r="H1979">
        <v>3</v>
      </c>
      <c r="I1979" s="3">
        <v>-107612.69620195043</v>
      </c>
      <c r="J1979" s="3">
        <v>107612.69620195043</v>
      </c>
      <c r="K1979" s="2">
        <v>0.17510085612255999</v>
      </c>
      <c r="L1979" s="6">
        <v>-0.17510085612255999</v>
      </c>
      <c r="M1979" t="s">
        <v>32</v>
      </c>
      <c r="N1979">
        <f>SUMIFS(Actuals!$F:$F,Actuals!$A:$A,$A1979,Actuals!$D:$D,$D1979,Actuals!$B:$B,EDATE($B1979,-12))</f>
        <v>542083.5</v>
      </c>
      <c r="O1979">
        <f>AVERAGE(SUMIFS(Actuals!$F:$F,Actuals!$A:$A,$A1979,Actuals!$D:$D,$D1979,Actuals!$B:$B,EOMONTH(DATE(2025,$C1979-1,1),0))/SUMIFS(Actuals!$F:$F,Actuals!$A:$A,$A1979,Actuals!$D:$D,$D1979,Actuals!$B:$B,EOMONTH(DATE(2024,$C1979-1,1),0)),
 SUMIFS(Actuals!$F:$F,Actuals!$A:$A,$A1979,Actuals!$D:$D,$D1979,Actuals!$B:$B,EOMONTH(DATE(2025,$C1979-2,1),0))/SUMIFS(Actuals!$F:$F,Actuals!$A:$A,$A1979,Actuals!$D:$D,$D1979,Actuals!$B:$B,EOMONTH(DATE(2024,$C1979-2,1),0)),
 SUMIFS(Actuals!$F:$F,Actuals!$A:$A,$A1979,Actuals!$D:$D,$D1979,Actuals!$B:$B,EOMONTH(DATE(2025,$C1979-3,1),0))/SUMIFS(Actuals!$F:$F,Actuals!$A:$A,$A1979,Actuals!$D:$D,$D1979,Actuals!$B:$B,EOMONTH(DATE(2024,$C1979-3,1),0))
)</f>
        <v>1.0763735354593951</v>
      </c>
      <c r="P1979" s="29">
        <f t="shared" si="180"/>
        <v>583484.33340920298</v>
      </c>
      <c r="Q1979" s="2">
        <f t="shared" si="181"/>
        <v>5.0589661629526425E-2</v>
      </c>
      <c r="R1979" s="29" t="str">
        <f t="shared" si="182"/>
        <v>1 train date (May-Aug)</v>
      </c>
      <c r="S1979" s="29">
        <f t="shared" si="183"/>
        <v>1.0196167866584092</v>
      </c>
      <c r="T1979" s="29">
        <f t="shared" si="184"/>
        <v>516907.78496390482</v>
      </c>
      <c r="U1979" s="2">
        <f t="shared" si="185"/>
        <v>0.15891898560241205</v>
      </c>
    </row>
    <row r="1980" spans="1:21">
      <c r="A1980">
        <v>9656</v>
      </c>
      <c r="B1980" s="1">
        <v>45961</v>
      </c>
      <c r="C1980">
        <v>8</v>
      </c>
      <c r="D1980">
        <v>13</v>
      </c>
      <c r="E1980" t="s">
        <v>7</v>
      </c>
      <c r="F1980" s="3">
        <v>574202.43764999998</v>
      </c>
      <c r="G1980" s="3">
        <v>614575.5</v>
      </c>
      <c r="H1980">
        <v>2</v>
      </c>
      <c r="I1980" s="3">
        <v>-40373.062350000022</v>
      </c>
      <c r="J1980" s="3">
        <v>40373.062350000022</v>
      </c>
      <c r="K1980" s="2">
        <v>6.5692599770085194E-2</v>
      </c>
      <c r="L1980" s="6">
        <v>-6.5692599770085194E-2</v>
      </c>
      <c r="M1980" t="s">
        <v>32</v>
      </c>
      <c r="N1980">
        <f>SUMIFS(Actuals!$F:$F,Actuals!$A:$A,$A1980,Actuals!$D:$D,$D1980,Actuals!$B:$B,EDATE($B1980,-12))</f>
        <v>542083.5</v>
      </c>
      <c r="O1980">
        <f>AVERAGE(SUMIFS(Actuals!$F:$F,Actuals!$A:$A,$A1980,Actuals!$D:$D,$D1980,Actuals!$B:$B,EOMONTH(DATE(2025,$C1980-1,1),0))/SUMIFS(Actuals!$F:$F,Actuals!$A:$A,$A1980,Actuals!$D:$D,$D1980,Actuals!$B:$B,EOMONTH(DATE(2024,$C1980-1,1),0)),
 SUMIFS(Actuals!$F:$F,Actuals!$A:$A,$A1980,Actuals!$D:$D,$D1980,Actuals!$B:$B,EOMONTH(DATE(2025,$C1980-2,1),0))/SUMIFS(Actuals!$F:$F,Actuals!$A:$A,$A1980,Actuals!$D:$D,$D1980,Actuals!$B:$B,EOMONTH(DATE(2024,$C1980-2,1),0)),
 SUMIFS(Actuals!$F:$F,Actuals!$A:$A,$A1980,Actuals!$D:$D,$D1980,Actuals!$B:$B,EOMONTH(DATE(2025,$C1980-3,1),0))/SUMIFS(Actuals!$F:$F,Actuals!$A:$A,$A1980,Actuals!$D:$D,$D1980,Actuals!$B:$B,EOMONTH(DATE(2024,$C1980-3,1),0))
)</f>
        <v>1.1068485728308703</v>
      </c>
      <c r="P1980" s="29">
        <f t="shared" si="180"/>
        <v>600004.34833016316</v>
      </c>
      <c r="Q1980" s="2">
        <f t="shared" si="181"/>
        <v>2.3709294740575954E-2</v>
      </c>
      <c r="R1980" s="29" t="str">
        <f t="shared" si="182"/>
        <v>1 train date (May-Aug)</v>
      </c>
      <c r="S1980" s="29">
        <f t="shared" si="183"/>
        <v>1.0196167866584092</v>
      </c>
      <c r="T1980" s="29">
        <f t="shared" si="184"/>
        <v>585466.44436811854</v>
      </c>
      <c r="U1980" s="2">
        <f t="shared" si="185"/>
        <v>4.7364490826402067E-2</v>
      </c>
    </row>
    <row r="1981" spans="1:21">
      <c r="A1981">
        <v>9656</v>
      </c>
      <c r="B1981" s="1">
        <v>45961</v>
      </c>
      <c r="C1981">
        <v>9</v>
      </c>
      <c r="D1981">
        <v>13</v>
      </c>
      <c r="E1981" t="s">
        <v>7</v>
      </c>
      <c r="F1981" s="3">
        <v>553594.11115276092</v>
      </c>
      <c r="G1981" s="3">
        <v>614575.5</v>
      </c>
      <c r="H1981">
        <v>1</v>
      </c>
      <c r="I1981" s="3">
        <v>-60981.388847239083</v>
      </c>
      <c r="J1981" s="3">
        <v>60981.388847239083</v>
      </c>
      <c r="K1981" s="2">
        <v>9.9225219435592704E-2</v>
      </c>
      <c r="L1981" s="6">
        <v>-9.9225219435592704E-2</v>
      </c>
      <c r="M1981" t="s">
        <v>32</v>
      </c>
      <c r="N1981">
        <f>SUMIFS(Actuals!$F:$F,Actuals!$A:$A,$A1981,Actuals!$D:$D,$D1981,Actuals!$B:$B,EDATE($B1981,-12))</f>
        <v>542083.5</v>
      </c>
      <c r="O1981">
        <f>AVERAGE(SUMIFS(Actuals!$F:$F,Actuals!$A:$A,$A1981,Actuals!$D:$D,$D1981,Actuals!$B:$B,EOMONTH(DATE(2025,$C1981-1,1),0))/SUMIFS(Actuals!$F:$F,Actuals!$A:$A,$A1981,Actuals!$D:$D,$D1981,Actuals!$B:$B,EOMONTH(DATE(2024,$C1981-1,1),0)),
 SUMIFS(Actuals!$F:$F,Actuals!$A:$A,$A1981,Actuals!$D:$D,$D1981,Actuals!$B:$B,EOMONTH(DATE(2025,$C1981-2,1),0))/SUMIFS(Actuals!$F:$F,Actuals!$A:$A,$A1981,Actuals!$D:$D,$D1981,Actuals!$B:$B,EOMONTH(DATE(2024,$C1981-2,1),0)),
 SUMIFS(Actuals!$F:$F,Actuals!$A:$A,$A1981,Actuals!$D:$D,$D1981,Actuals!$B:$B,EOMONTH(DATE(2025,$C1981-3,1),0))/SUMIFS(Actuals!$F:$F,Actuals!$A:$A,$A1981,Actuals!$D:$D,$D1981,Actuals!$B:$B,EOMONTH(DATE(2024,$C1981-3,1),0))
)</f>
        <v>1.138233958934084</v>
      </c>
      <c r="P1981" s="29">
        <f t="shared" si="180"/>
        <v>617017.84827784449</v>
      </c>
      <c r="Q1981" s="2">
        <f t="shared" si="181"/>
        <v>3.9740410703721328E-3</v>
      </c>
      <c r="R1981" s="29" t="str">
        <f t="shared" si="182"/>
        <v>2 Test data (Sep-Nov)</v>
      </c>
      <c r="S1981" s="29">
        <f t="shared" si="183"/>
        <v>1.0196167866584092</v>
      </c>
      <c r="T1981" s="29">
        <f t="shared" si="184"/>
        <v>564453.84872659622</v>
      </c>
      <c r="U1981" s="2">
        <f t="shared" si="185"/>
        <v>8.1554912737985458E-2</v>
      </c>
    </row>
    <row r="1982" spans="1:21">
      <c r="A1982">
        <v>9656</v>
      </c>
      <c r="B1982" s="1">
        <v>45961</v>
      </c>
      <c r="C1982">
        <v>10</v>
      </c>
      <c r="D1982">
        <v>13</v>
      </c>
      <c r="E1982" t="s">
        <v>7</v>
      </c>
      <c r="F1982" s="3">
        <v>545288.79773642216</v>
      </c>
      <c r="G1982" s="3">
        <v>614575.5</v>
      </c>
      <c r="H1982">
        <v>0</v>
      </c>
      <c r="I1982" s="3">
        <v>-69286.702263577841</v>
      </c>
      <c r="J1982" s="3">
        <v>69286.702263577841</v>
      </c>
      <c r="K1982" s="2">
        <v>0.112739121985139</v>
      </c>
      <c r="L1982" s="6">
        <v>-0.112739121985139</v>
      </c>
      <c r="M1982" t="s">
        <v>32</v>
      </c>
      <c r="N1982">
        <f>SUMIFS(Actuals!$F:$F,Actuals!$A:$A,$A1982,Actuals!$D:$D,$D1982,Actuals!$B:$B,EDATE($B1982,-12))</f>
        <v>542083.5</v>
      </c>
      <c r="O1982">
        <f>AVERAGE(SUMIFS(Actuals!$F:$F,Actuals!$A:$A,$A1982,Actuals!$D:$D,$D1982,Actuals!$B:$B,EOMONTH(DATE(2025,$C1982-1,1),0))/SUMIFS(Actuals!$F:$F,Actuals!$A:$A,$A1982,Actuals!$D:$D,$D1982,Actuals!$B:$B,EOMONTH(DATE(2024,$C1982-1,1),0)),
 SUMIFS(Actuals!$F:$F,Actuals!$A:$A,$A1982,Actuals!$D:$D,$D1982,Actuals!$B:$B,EOMONTH(DATE(2025,$C1982-2,1),0))/SUMIFS(Actuals!$F:$F,Actuals!$A:$A,$A1982,Actuals!$D:$D,$D1982,Actuals!$B:$B,EOMONTH(DATE(2024,$C1982-2,1),0)),
 SUMIFS(Actuals!$F:$F,Actuals!$A:$A,$A1982,Actuals!$D:$D,$D1982,Actuals!$B:$B,EOMONTH(DATE(2025,$C1982-3,1),0))/SUMIFS(Actuals!$F:$F,Actuals!$A:$A,$A1982,Actuals!$D:$D,$D1982,Actuals!$B:$B,EOMONTH(DATE(2024,$C1982-3,1),0))
)</f>
        <v>1.1647815716288734</v>
      </c>
      <c r="P1982" s="29">
        <f t="shared" si="180"/>
        <v>631408.87108408043</v>
      </c>
      <c r="Q1982" s="2">
        <f t="shared" si="181"/>
        <v>2.7390241042931952E-2</v>
      </c>
      <c r="R1982" s="29" t="str">
        <f t="shared" si="182"/>
        <v>2 Test data (Sep-Nov)</v>
      </c>
      <c r="S1982" s="29">
        <f t="shared" si="183"/>
        <v>1.0196167866584092</v>
      </c>
      <c r="T1982" s="29">
        <f t="shared" si="184"/>
        <v>555985.61174883798</v>
      </c>
      <c r="U1982" s="2">
        <f t="shared" si="185"/>
        <v>9.5333914630768748E-2</v>
      </c>
    </row>
    <row r="1983" spans="1:21">
      <c r="A1983">
        <v>9656</v>
      </c>
      <c r="B1983" s="1">
        <v>45991</v>
      </c>
      <c r="C1983">
        <v>5</v>
      </c>
      <c r="D1983">
        <v>13</v>
      </c>
      <c r="E1983" t="s">
        <v>7</v>
      </c>
      <c r="F1983" s="3">
        <v>558657</v>
      </c>
      <c r="G1983" s="3">
        <v>570342</v>
      </c>
      <c r="H1983">
        <v>6</v>
      </c>
      <c r="I1983" s="3">
        <v>-11685</v>
      </c>
      <c r="J1983" s="3">
        <v>11685</v>
      </c>
      <c r="K1983" s="2">
        <v>2.0487707375574701E-2</v>
      </c>
      <c r="L1983" s="6">
        <v>-2.0487707375574701E-2</v>
      </c>
      <c r="M1983" t="s">
        <v>32</v>
      </c>
      <c r="N1983">
        <f>SUMIFS(Actuals!$F:$F,Actuals!$A:$A,$A1983,Actuals!$D:$D,$D1983,Actuals!$B:$B,EDATE($B1983,-12))</f>
        <v>511138.5</v>
      </c>
      <c r="O1983">
        <f>AVERAGE(SUMIFS(Actuals!$F:$F,Actuals!$A:$A,$A1983,Actuals!$D:$D,$D1983,Actuals!$B:$B,EOMONTH(DATE(2025,$C1983-1,1),0))/SUMIFS(Actuals!$F:$F,Actuals!$A:$A,$A1983,Actuals!$D:$D,$D1983,Actuals!$B:$B,EOMONTH(DATE(2024,$C1983-1,1),0)),
 SUMIFS(Actuals!$F:$F,Actuals!$A:$A,$A1983,Actuals!$D:$D,$D1983,Actuals!$B:$B,EOMONTH(DATE(2025,$C1983-2,1),0))/SUMIFS(Actuals!$F:$F,Actuals!$A:$A,$A1983,Actuals!$D:$D,$D1983,Actuals!$B:$B,EOMONTH(DATE(2024,$C1983-2,1),0)),
 SUMIFS(Actuals!$F:$F,Actuals!$A:$A,$A1983,Actuals!$D:$D,$D1983,Actuals!$B:$B,EOMONTH(DATE(2025,$C1983-3,1),0))/SUMIFS(Actuals!$F:$F,Actuals!$A:$A,$A1983,Actuals!$D:$D,$D1983,Actuals!$B:$B,EOMONTH(DATE(2024,$C1983-3,1),0))
)</f>
        <v>1.1057437353365234</v>
      </c>
      <c r="P1983" s="29">
        <f t="shared" si="180"/>
        <v>565188.1942643075</v>
      </c>
      <c r="Q1983" s="2">
        <f t="shared" si="181"/>
        <v>9.0363426429975312E-3</v>
      </c>
      <c r="R1983" s="29" t="str">
        <f t="shared" si="182"/>
        <v>1 train date (May-Aug)</v>
      </c>
      <c r="S1983" s="29">
        <f t="shared" si="183"/>
        <v>1.0196167866584092</v>
      </c>
      <c r="T1983" s="29">
        <f t="shared" si="184"/>
        <v>569616.05518422683</v>
      </c>
      <c r="U1983" s="2">
        <f t="shared" si="185"/>
        <v>1.2728237018721532E-3</v>
      </c>
    </row>
    <row r="1984" spans="1:21">
      <c r="A1984">
        <v>9656</v>
      </c>
      <c r="B1984" s="1">
        <v>45991</v>
      </c>
      <c r="C1984">
        <v>6</v>
      </c>
      <c r="D1984">
        <v>13</v>
      </c>
      <c r="E1984" t="s">
        <v>7</v>
      </c>
      <c r="F1984" s="3">
        <v>558657</v>
      </c>
      <c r="G1984" s="3">
        <v>570342</v>
      </c>
      <c r="H1984">
        <v>5</v>
      </c>
      <c r="I1984" s="3">
        <v>-11685</v>
      </c>
      <c r="J1984" s="3">
        <v>11685</v>
      </c>
      <c r="K1984" s="2">
        <v>2.0487707375574701E-2</v>
      </c>
      <c r="L1984" s="6">
        <v>-2.0487707375574701E-2</v>
      </c>
      <c r="M1984" t="s">
        <v>32</v>
      </c>
      <c r="N1984">
        <f>SUMIFS(Actuals!$F:$F,Actuals!$A:$A,$A1984,Actuals!$D:$D,$D1984,Actuals!$B:$B,EDATE($B1984,-12))</f>
        <v>511138.5</v>
      </c>
      <c r="O1984">
        <f>AVERAGE(SUMIFS(Actuals!$F:$F,Actuals!$A:$A,$A1984,Actuals!$D:$D,$D1984,Actuals!$B:$B,EOMONTH(DATE(2025,$C1984-1,1),0))/SUMIFS(Actuals!$F:$F,Actuals!$A:$A,$A1984,Actuals!$D:$D,$D1984,Actuals!$B:$B,EOMONTH(DATE(2024,$C1984-1,1),0)),
 SUMIFS(Actuals!$F:$F,Actuals!$A:$A,$A1984,Actuals!$D:$D,$D1984,Actuals!$B:$B,EOMONTH(DATE(2025,$C1984-2,1),0))/SUMIFS(Actuals!$F:$F,Actuals!$A:$A,$A1984,Actuals!$D:$D,$D1984,Actuals!$B:$B,EOMONTH(DATE(2024,$C1984-2,1),0)),
 SUMIFS(Actuals!$F:$F,Actuals!$A:$A,$A1984,Actuals!$D:$D,$D1984,Actuals!$B:$B,EOMONTH(DATE(2025,$C1984-3,1),0))/SUMIFS(Actuals!$F:$F,Actuals!$A:$A,$A1984,Actuals!$D:$D,$D1984,Actuals!$B:$B,EOMONTH(DATE(2024,$C1984-3,1),0))
)</f>
        <v>1.0915621504743092</v>
      </c>
      <c r="P1984" s="29">
        <f t="shared" si="180"/>
        <v>557939.44025021268</v>
      </c>
      <c r="Q1984" s="2">
        <f t="shared" si="181"/>
        <v>2.1745829256458973E-2</v>
      </c>
      <c r="R1984" s="29" t="str">
        <f t="shared" si="182"/>
        <v>1 train date (May-Aug)</v>
      </c>
      <c r="S1984" s="29">
        <f t="shared" si="183"/>
        <v>1.0196167866584092</v>
      </c>
      <c r="T1984" s="29">
        <f t="shared" si="184"/>
        <v>569616.05518422683</v>
      </c>
      <c r="U1984" s="2">
        <f t="shared" si="185"/>
        <v>1.2728237018721532E-3</v>
      </c>
    </row>
    <row r="1985" spans="1:21">
      <c r="A1985">
        <v>9656</v>
      </c>
      <c r="B1985" s="1">
        <v>45991</v>
      </c>
      <c r="C1985">
        <v>7</v>
      </c>
      <c r="D1985">
        <v>13</v>
      </c>
      <c r="E1985" t="s">
        <v>7</v>
      </c>
      <c r="F1985" s="3">
        <v>508186.0258051015</v>
      </c>
      <c r="G1985" s="3">
        <v>570342</v>
      </c>
      <c r="H1985">
        <v>4</v>
      </c>
      <c r="I1985" s="3">
        <v>-62155.974194898503</v>
      </c>
      <c r="J1985" s="3">
        <v>62155.974194898503</v>
      </c>
      <c r="K1985" s="2">
        <v>0.10898018065458701</v>
      </c>
      <c r="L1985" s="6">
        <v>-0.10898018065458701</v>
      </c>
      <c r="M1985" t="s">
        <v>32</v>
      </c>
      <c r="N1985">
        <f>SUMIFS(Actuals!$F:$F,Actuals!$A:$A,$A1985,Actuals!$D:$D,$D1985,Actuals!$B:$B,EDATE($B1985,-12))</f>
        <v>511138.5</v>
      </c>
      <c r="O1985">
        <f>AVERAGE(SUMIFS(Actuals!$F:$F,Actuals!$A:$A,$A1985,Actuals!$D:$D,$D1985,Actuals!$B:$B,EOMONTH(DATE(2025,$C1985-1,1),0))/SUMIFS(Actuals!$F:$F,Actuals!$A:$A,$A1985,Actuals!$D:$D,$D1985,Actuals!$B:$B,EOMONTH(DATE(2024,$C1985-1,1),0)),
 SUMIFS(Actuals!$F:$F,Actuals!$A:$A,$A1985,Actuals!$D:$D,$D1985,Actuals!$B:$B,EOMONTH(DATE(2025,$C1985-2,1),0))/SUMIFS(Actuals!$F:$F,Actuals!$A:$A,$A1985,Actuals!$D:$D,$D1985,Actuals!$B:$B,EOMONTH(DATE(2024,$C1985-2,1),0)),
 SUMIFS(Actuals!$F:$F,Actuals!$A:$A,$A1985,Actuals!$D:$D,$D1985,Actuals!$B:$B,EOMONTH(DATE(2025,$C1985-3,1),0))/SUMIFS(Actuals!$F:$F,Actuals!$A:$A,$A1985,Actuals!$D:$D,$D1985,Actuals!$B:$B,EOMONTH(DATE(2024,$C1985-3,1),0))
)</f>
        <v>1.0763735354593951</v>
      </c>
      <c r="P1985" s="29">
        <f t="shared" si="180"/>
        <v>550175.95435441204</v>
      </c>
      <c r="Q1985" s="2">
        <f t="shared" si="181"/>
        <v>3.5357812760743484E-2</v>
      </c>
      <c r="R1985" s="29" t="str">
        <f t="shared" si="182"/>
        <v>1 train date (May-Aug)</v>
      </c>
      <c r="S1985" s="29">
        <f t="shared" si="183"/>
        <v>1.0196167866584092</v>
      </c>
      <c r="T1985" s="29">
        <f t="shared" si="184"/>
        <v>518155.00265610497</v>
      </c>
      <c r="U1985" s="2">
        <f t="shared" si="185"/>
        <v>9.1501234950073854E-2</v>
      </c>
    </row>
    <row r="1986" spans="1:21">
      <c r="A1986">
        <v>9656</v>
      </c>
      <c r="B1986" s="1">
        <v>45991</v>
      </c>
      <c r="C1986">
        <v>8</v>
      </c>
      <c r="D1986">
        <v>13</v>
      </c>
      <c r="E1986" t="s">
        <v>7</v>
      </c>
      <c r="F1986" s="3">
        <v>575350.84252529999</v>
      </c>
      <c r="G1986" s="3">
        <v>570342</v>
      </c>
      <c r="H1986">
        <v>3</v>
      </c>
      <c r="I1986" s="3">
        <v>5008.8425252999878</v>
      </c>
      <c r="J1986" s="3">
        <v>5008.8425252999878</v>
      </c>
      <c r="K1986" s="2">
        <v>8.7821737226085207E-3</v>
      </c>
      <c r="L1986" s="6">
        <v>8.7821737226085207E-3</v>
      </c>
      <c r="M1986" t="s">
        <v>32</v>
      </c>
      <c r="N1986">
        <f>SUMIFS(Actuals!$F:$F,Actuals!$A:$A,$A1986,Actuals!$D:$D,$D1986,Actuals!$B:$B,EDATE($B1986,-12))</f>
        <v>511138.5</v>
      </c>
      <c r="O1986">
        <f>AVERAGE(SUMIFS(Actuals!$F:$F,Actuals!$A:$A,$A1986,Actuals!$D:$D,$D1986,Actuals!$B:$B,EOMONTH(DATE(2025,$C1986-1,1),0))/SUMIFS(Actuals!$F:$F,Actuals!$A:$A,$A1986,Actuals!$D:$D,$D1986,Actuals!$B:$B,EOMONTH(DATE(2024,$C1986-1,1),0)),
 SUMIFS(Actuals!$F:$F,Actuals!$A:$A,$A1986,Actuals!$D:$D,$D1986,Actuals!$B:$B,EOMONTH(DATE(2025,$C1986-2,1),0))/SUMIFS(Actuals!$F:$F,Actuals!$A:$A,$A1986,Actuals!$D:$D,$D1986,Actuals!$B:$B,EOMONTH(DATE(2024,$C1986-2,1),0)),
 SUMIFS(Actuals!$F:$F,Actuals!$A:$A,$A1986,Actuals!$D:$D,$D1986,Actuals!$B:$B,EOMONTH(DATE(2025,$C1986-3,1),0))/SUMIFS(Actuals!$F:$F,Actuals!$A:$A,$A1986,Actuals!$D:$D,$D1986,Actuals!$B:$B,EOMONTH(DATE(2024,$C1986-3,1),0))
)</f>
        <v>1.1068485728308703</v>
      </c>
      <c r="P1986" s="29">
        <f t="shared" ref="P1986:P2049" si="186">N1986*O1986</f>
        <v>565752.91924391186</v>
      </c>
      <c r="Q1986" s="2">
        <f t="shared" ref="Q1986:Q2049" si="187">IFERROR(ABS(P1986-G1986)/ABS(G1986),"")</f>
        <v>8.0461911556366818E-3</v>
      </c>
      <c r="R1986" s="29" t="str">
        <f t="shared" ref="R1986:R2049" si="188">IF(C1986&lt;=8,"1 train date (May-Aug)","2 Test data (Sep-Nov)")</f>
        <v>1 train date (May-Aug)</v>
      </c>
      <c r="S1986" s="29">
        <f t="shared" ref="S1986:S2049" si="189">1/(1+AVERAGEIFS($L:$L,$A:$A,$A1986,$R:$R,"1 train date (May-Aug)"))</f>
        <v>1.0196167866584092</v>
      </c>
      <c r="T1986" s="29">
        <f t="shared" ref="T1986:T2049" si="190">F1986*S1986</f>
        <v>586637.37725685479</v>
      </c>
      <c r="U1986" s="2">
        <f t="shared" ref="U1986:U2049" si="191">IFERROR(ABS(T1986-G1986)/ABS(G1986),"")</f>
        <v>2.857123840933122E-2</v>
      </c>
    </row>
    <row r="1987" spans="1:21">
      <c r="A1987">
        <v>9656</v>
      </c>
      <c r="B1987" s="1">
        <v>45991</v>
      </c>
      <c r="C1987">
        <v>9</v>
      </c>
      <c r="D1987">
        <v>13</v>
      </c>
      <c r="E1987" t="s">
        <v>7</v>
      </c>
      <c r="F1987" s="3">
        <v>555147.37356008484</v>
      </c>
      <c r="G1987" s="3">
        <v>570342</v>
      </c>
      <c r="H1987">
        <v>2</v>
      </c>
      <c r="I1987" s="3">
        <v>-15194.626439915155</v>
      </c>
      <c r="J1987" s="3">
        <v>15194.626439915155</v>
      </c>
      <c r="K1987" s="2">
        <v>2.6641254615502898E-2</v>
      </c>
      <c r="L1987" s="6">
        <v>-2.6641254615502898E-2</v>
      </c>
      <c r="M1987" t="s">
        <v>32</v>
      </c>
      <c r="N1987">
        <f>SUMIFS(Actuals!$F:$F,Actuals!$A:$A,$A1987,Actuals!$D:$D,$D1987,Actuals!$B:$B,EDATE($B1987,-12))</f>
        <v>511138.5</v>
      </c>
      <c r="O1987">
        <f>AVERAGE(SUMIFS(Actuals!$F:$F,Actuals!$A:$A,$A1987,Actuals!$D:$D,$D1987,Actuals!$B:$B,EOMONTH(DATE(2025,$C1987-1,1),0))/SUMIFS(Actuals!$F:$F,Actuals!$A:$A,$A1987,Actuals!$D:$D,$D1987,Actuals!$B:$B,EOMONTH(DATE(2024,$C1987-1,1),0)),
 SUMIFS(Actuals!$F:$F,Actuals!$A:$A,$A1987,Actuals!$D:$D,$D1987,Actuals!$B:$B,EOMONTH(DATE(2025,$C1987-2,1),0))/SUMIFS(Actuals!$F:$F,Actuals!$A:$A,$A1987,Actuals!$D:$D,$D1987,Actuals!$B:$B,EOMONTH(DATE(2024,$C1987-2,1),0)),
 SUMIFS(Actuals!$F:$F,Actuals!$A:$A,$A1987,Actuals!$D:$D,$D1987,Actuals!$B:$B,EOMONTH(DATE(2025,$C1987-3,1),0))/SUMIFS(Actuals!$F:$F,Actuals!$A:$A,$A1987,Actuals!$D:$D,$D1987,Actuals!$B:$B,EOMONTH(DATE(2024,$C1987-3,1),0))
)</f>
        <v>1.138233958934084</v>
      </c>
      <c r="P1987" s="29">
        <f t="shared" si="186"/>
        <v>581795.19841862924</v>
      </c>
      <c r="Q1987" s="2">
        <f t="shared" si="187"/>
        <v>2.0081281789924712E-2</v>
      </c>
      <c r="R1987" s="29" t="str">
        <f t="shared" si="188"/>
        <v>2 Test data (Sep-Nov)</v>
      </c>
      <c r="S1987" s="29">
        <f t="shared" si="189"/>
        <v>1.0196167866584092</v>
      </c>
      <c r="T1987" s="29">
        <f t="shared" si="190"/>
        <v>566037.58115118917</v>
      </c>
      <c r="U1987" s="2">
        <f t="shared" si="191"/>
        <v>7.547083765198484E-3</v>
      </c>
    </row>
    <row r="1988" spans="1:21">
      <c r="A1988">
        <v>9656</v>
      </c>
      <c r="B1988" s="1">
        <v>45991</v>
      </c>
      <c r="C1988">
        <v>10</v>
      </c>
      <c r="D1988">
        <v>13</v>
      </c>
      <c r="E1988" t="s">
        <v>7</v>
      </c>
      <c r="F1988" s="3">
        <v>539050.06930696778</v>
      </c>
      <c r="G1988" s="3">
        <v>570342</v>
      </c>
      <c r="H1988">
        <v>1</v>
      </c>
      <c r="I1988" s="3">
        <v>-31291.93069303222</v>
      </c>
      <c r="J1988" s="3">
        <v>31291.93069303222</v>
      </c>
      <c r="K1988" s="2">
        <v>5.4865204899923602E-2</v>
      </c>
      <c r="L1988" s="6">
        <v>-5.4865204899923602E-2</v>
      </c>
      <c r="M1988" t="s">
        <v>32</v>
      </c>
      <c r="N1988">
        <f>SUMIFS(Actuals!$F:$F,Actuals!$A:$A,$A1988,Actuals!$D:$D,$D1988,Actuals!$B:$B,EDATE($B1988,-12))</f>
        <v>511138.5</v>
      </c>
      <c r="O1988">
        <f>AVERAGE(SUMIFS(Actuals!$F:$F,Actuals!$A:$A,$A1988,Actuals!$D:$D,$D1988,Actuals!$B:$B,EOMONTH(DATE(2025,$C1988-1,1),0))/SUMIFS(Actuals!$F:$F,Actuals!$A:$A,$A1988,Actuals!$D:$D,$D1988,Actuals!$B:$B,EOMONTH(DATE(2024,$C1988-1,1),0)),
 SUMIFS(Actuals!$F:$F,Actuals!$A:$A,$A1988,Actuals!$D:$D,$D1988,Actuals!$B:$B,EOMONTH(DATE(2025,$C1988-2,1),0))/SUMIFS(Actuals!$F:$F,Actuals!$A:$A,$A1988,Actuals!$D:$D,$D1988,Actuals!$B:$B,EOMONTH(DATE(2024,$C1988-2,1),0)),
 SUMIFS(Actuals!$F:$F,Actuals!$A:$A,$A1988,Actuals!$D:$D,$D1988,Actuals!$B:$B,EOMONTH(DATE(2025,$C1988-3,1),0))/SUMIFS(Actuals!$F:$F,Actuals!$A:$A,$A1988,Actuals!$D:$D,$D1988,Actuals!$B:$B,EOMONTH(DATE(2024,$C1988-3,1),0))
)</f>
        <v>1.1647815716288734</v>
      </c>
      <c r="P1988" s="29">
        <f t="shared" si="186"/>
        <v>595364.70535002486</v>
      </c>
      <c r="Q1988" s="2">
        <f t="shared" si="187"/>
        <v>4.3873159174714224E-2</v>
      </c>
      <c r="R1988" s="29" t="str">
        <f t="shared" si="188"/>
        <v>2 Test data (Sep-Nov)</v>
      </c>
      <c r="S1988" s="29">
        <f t="shared" si="189"/>
        <v>1.0196167866584092</v>
      </c>
      <c r="T1988" s="29">
        <f t="shared" si="190"/>
        <v>549624.49951476324</v>
      </c>
      <c r="U1988" s="2">
        <f t="shared" si="191"/>
        <v>3.6324697261006129E-2</v>
      </c>
    </row>
    <row r="1989" spans="1:21">
      <c r="A1989">
        <v>9656</v>
      </c>
      <c r="B1989" s="1">
        <v>45991</v>
      </c>
      <c r="C1989">
        <v>11</v>
      </c>
      <c r="D1989">
        <v>13</v>
      </c>
      <c r="E1989" t="s">
        <v>7</v>
      </c>
      <c r="F1989" s="3">
        <v>580868.38333175366</v>
      </c>
      <c r="G1989" s="3">
        <v>570342</v>
      </c>
      <c r="H1989">
        <v>0</v>
      </c>
      <c r="I1989" s="3">
        <v>10526.383331753663</v>
      </c>
      <c r="J1989" s="3">
        <v>10526.383331753663</v>
      </c>
      <c r="K1989" s="2">
        <v>1.8456265419263599E-2</v>
      </c>
      <c r="L1989" s="6">
        <v>1.8456265419263599E-2</v>
      </c>
      <c r="M1989" t="s">
        <v>32</v>
      </c>
      <c r="N1989">
        <f>SUMIFS(Actuals!$F:$F,Actuals!$A:$A,$A1989,Actuals!$D:$D,$D1989,Actuals!$B:$B,EDATE($B1989,-12))</f>
        <v>511138.5</v>
      </c>
      <c r="O1989">
        <f>AVERAGE(SUMIFS(Actuals!$F:$F,Actuals!$A:$A,$A1989,Actuals!$D:$D,$D1989,Actuals!$B:$B,EOMONTH(DATE(2025,$C1989-1,1),0))/SUMIFS(Actuals!$F:$F,Actuals!$A:$A,$A1989,Actuals!$D:$D,$D1989,Actuals!$B:$B,EOMONTH(DATE(2024,$C1989-1,1),0)),
 SUMIFS(Actuals!$F:$F,Actuals!$A:$A,$A1989,Actuals!$D:$D,$D1989,Actuals!$B:$B,EOMONTH(DATE(2025,$C1989-2,1),0))/SUMIFS(Actuals!$F:$F,Actuals!$A:$A,$A1989,Actuals!$D:$D,$D1989,Actuals!$B:$B,EOMONTH(DATE(2024,$C1989-2,1),0)),
 SUMIFS(Actuals!$F:$F,Actuals!$A:$A,$A1989,Actuals!$D:$D,$D1989,Actuals!$B:$B,EOMONTH(DATE(2025,$C1989-3,1),0))/SUMIFS(Actuals!$F:$F,Actuals!$A:$A,$A1989,Actuals!$D:$D,$D1989,Actuals!$B:$B,EOMONTH(DATE(2024,$C1989-3,1),0))
)</f>
        <v>1.1049075660577115</v>
      </c>
      <c r="P1989" s="29">
        <f t="shared" si="186"/>
        <v>564760.79595338949</v>
      </c>
      <c r="Q1989" s="2">
        <f t="shared" si="187"/>
        <v>9.785714617914356E-3</v>
      </c>
      <c r="R1989" s="29" t="str">
        <f t="shared" si="188"/>
        <v>2 Test data (Sep-Nov)</v>
      </c>
      <c r="S1989" s="29">
        <f t="shared" si="189"/>
        <v>1.0196167866584092</v>
      </c>
      <c r="T1989" s="29">
        <f t="shared" si="190"/>
        <v>592263.15448418772</v>
      </c>
      <c r="U1989" s="2">
        <f t="shared" si="191"/>
        <v>3.8435104698913494E-2</v>
      </c>
    </row>
    <row r="1990" spans="1:21">
      <c r="A1990">
        <v>9657</v>
      </c>
      <c r="B1990" s="1">
        <v>45808</v>
      </c>
      <c r="C1990">
        <v>5</v>
      </c>
      <c r="D1990">
        <v>13</v>
      </c>
      <c r="E1990" t="s">
        <v>7</v>
      </c>
      <c r="F1990" s="3">
        <v>3364.4727424323164</v>
      </c>
      <c r="G1990" s="3">
        <v>3477</v>
      </c>
      <c r="H1990">
        <v>0</v>
      </c>
      <c r="I1990" s="3">
        <v>-112.52725756768359</v>
      </c>
      <c r="J1990" s="3">
        <v>112.52725756768359</v>
      </c>
      <c r="K1990" s="2">
        <v>3.2363318253576003E-2</v>
      </c>
      <c r="L1990" s="6">
        <v>-3.2363318253576003E-2</v>
      </c>
      <c r="M1990" t="s">
        <v>34</v>
      </c>
      <c r="N1990">
        <f>SUMIFS(Actuals!$F:$F,Actuals!$A:$A,$A1990,Actuals!$D:$D,$D1990,Actuals!$B:$B,EDATE($B1990,-12))</f>
        <v>3478.5</v>
      </c>
      <c r="O1990">
        <f>AVERAGE(SUMIFS(Actuals!$F:$F,Actuals!$A:$A,$A1990,Actuals!$D:$D,$D1990,Actuals!$B:$B,EOMONTH(DATE(2025,$C1990-1,1),0))/SUMIFS(Actuals!$F:$F,Actuals!$A:$A,$A1990,Actuals!$D:$D,$D1990,Actuals!$B:$B,EOMONTH(DATE(2024,$C1990-1,1),0)),
 SUMIFS(Actuals!$F:$F,Actuals!$A:$A,$A1990,Actuals!$D:$D,$D1990,Actuals!$B:$B,EOMONTH(DATE(2025,$C1990-2,1),0))/SUMIFS(Actuals!$F:$F,Actuals!$A:$A,$A1990,Actuals!$D:$D,$D1990,Actuals!$B:$B,EOMONTH(DATE(2024,$C1990-2,1),0)),
 SUMIFS(Actuals!$F:$F,Actuals!$A:$A,$A1990,Actuals!$D:$D,$D1990,Actuals!$B:$B,EOMONTH(DATE(2025,$C1990-3,1),0))/SUMIFS(Actuals!$F:$F,Actuals!$A:$A,$A1990,Actuals!$D:$D,$D1990,Actuals!$B:$B,EOMONTH(DATE(2024,$C1990-3,1),0))
)</f>
        <v>1.1090035568229553</v>
      </c>
      <c r="P1990" s="29">
        <f t="shared" si="186"/>
        <v>3857.6688724086498</v>
      </c>
      <c r="Q1990" s="2">
        <f t="shared" si="187"/>
        <v>0.10948198803815065</v>
      </c>
      <c r="R1990" s="29" t="str">
        <f t="shared" si="188"/>
        <v>1 train date (May-Aug)</v>
      </c>
      <c r="S1990" s="29">
        <f t="shared" si="189"/>
        <v>1.0159969143173808</v>
      </c>
      <c r="T1990" s="29">
        <f t="shared" si="190"/>
        <v>3418.2939246161695</v>
      </c>
      <c r="U1990" s="2">
        <f t="shared" si="191"/>
        <v>1.6884117165323689E-2</v>
      </c>
    </row>
    <row r="1991" spans="1:21">
      <c r="A1991">
        <v>9657</v>
      </c>
      <c r="B1991" s="1">
        <v>45838</v>
      </c>
      <c r="C1991">
        <v>5</v>
      </c>
      <c r="D1991">
        <v>13</v>
      </c>
      <c r="E1991" t="s">
        <v>7</v>
      </c>
      <c r="F1991" s="3">
        <v>3650.3451435395805</v>
      </c>
      <c r="G1991" s="3">
        <v>3285</v>
      </c>
      <c r="H1991">
        <v>1</v>
      </c>
      <c r="I1991" s="3">
        <v>365.34514353958048</v>
      </c>
      <c r="J1991" s="3">
        <v>365.34514353958048</v>
      </c>
      <c r="K1991" s="2">
        <v>0.11121617763762</v>
      </c>
      <c r="L1991" s="6">
        <v>0.11121617763762</v>
      </c>
      <c r="M1991" t="s">
        <v>34</v>
      </c>
      <c r="N1991">
        <f>SUMIFS(Actuals!$F:$F,Actuals!$A:$A,$A1991,Actuals!$D:$D,$D1991,Actuals!$B:$B,EDATE($B1991,-12))</f>
        <v>3349.5</v>
      </c>
      <c r="O1991">
        <f>AVERAGE(SUMIFS(Actuals!$F:$F,Actuals!$A:$A,$A1991,Actuals!$D:$D,$D1991,Actuals!$B:$B,EOMONTH(DATE(2025,$C1991-1,1),0))/SUMIFS(Actuals!$F:$F,Actuals!$A:$A,$A1991,Actuals!$D:$D,$D1991,Actuals!$B:$B,EOMONTH(DATE(2024,$C1991-1,1),0)),
 SUMIFS(Actuals!$F:$F,Actuals!$A:$A,$A1991,Actuals!$D:$D,$D1991,Actuals!$B:$B,EOMONTH(DATE(2025,$C1991-2,1),0))/SUMIFS(Actuals!$F:$F,Actuals!$A:$A,$A1991,Actuals!$D:$D,$D1991,Actuals!$B:$B,EOMONTH(DATE(2024,$C1991-2,1),0)),
 SUMIFS(Actuals!$F:$F,Actuals!$A:$A,$A1991,Actuals!$D:$D,$D1991,Actuals!$B:$B,EOMONTH(DATE(2025,$C1991-3,1),0))/SUMIFS(Actuals!$F:$F,Actuals!$A:$A,$A1991,Actuals!$D:$D,$D1991,Actuals!$B:$B,EOMONTH(DATE(2024,$C1991-3,1),0))
)</f>
        <v>1.1090035568229553</v>
      </c>
      <c r="P1991" s="29">
        <f t="shared" si="186"/>
        <v>3714.6074135784888</v>
      </c>
      <c r="Q1991" s="2">
        <f t="shared" si="187"/>
        <v>0.13077851250486722</v>
      </c>
      <c r="R1991" s="29" t="str">
        <f t="shared" si="188"/>
        <v>1 train date (May-Aug)</v>
      </c>
      <c r="S1991" s="29">
        <f t="shared" si="189"/>
        <v>1.0159969143173808</v>
      </c>
      <c r="T1991" s="29">
        <f t="shared" si="190"/>
        <v>3708.7394020296501</v>
      </c>
      <c r="U1991" s="2">
        <f t="shared" si="191"/>
        <v>0.12899220761937599</v>
      </c>
    </row>
    <row r="1992" spans="1:21">
      <c r="A1992">
        <v>9657</v>
      </c>
      <c r="B1992" s="1">
        <v>45838</v>
      </c>
      <c r="C1992">
        <v>6</v>
      </c>
      <c r="D1992">
        <v>13</v>
      </c>
      <c r="E1992" t="s">
        <v>7</v>
      </c>
      <c r="F1992" s="3">
        <v>3647.8801324594233</v>
      </c>
      <c r="G1992" s="3">
        <v>3285</v>
      </c>
      <c r="H1992">
        <v>0</v>
      </c>
      <c r="I1992" s="3">
        <v>362.88013245942329</v>
      </c>
      <c r="J1992" s="3">
        <v>362.88013245942329</v>
      </c>
      <c r="K1992" s="2">
        <v>0.11046579374716101</v>
      </c>
      <c r="L1992" s="6">
        <v>0.11046579374716101</v>
      </c>
      <c r="M1992" t="s">
        <v>34</v>
      </c>
      <c r="N1992">
        <f>SUMIFS(Actuals!$F:$F,Actuals!$A:$A,$A1992,Actuals!$D:$D,$D1992,Actuals!$B:$B,EDATE($B1992,-12))</f>
        <v>3349.5</v>
      </c>
      <c r="O1992">
        <f>AVERAGE(SUMIFS(Actuals!$F:$F,Actuals!$A:$A,$A1992,Actuals!$D:$D,$D1992,Actuals!$B:$B,EOMONTH(DATE(2025,$C1992-1,1),0))/SUMIFS(Actuals!$F:$F,Actuals!$A:$A,$A1992,Actuals!$D:$D,$D1992,Actuals!$B:$B,EOMONTH(DATE(2024,$C1992-1,1),0)),
 SUMIFS(Actuals!$F:$F,Actuals!$A:$A,$A1992,Actuals!$D:$D,$D1992,Actuals!$B:$B,EOMONTH(DATE(2025,$C1992-2,1),0))/SUMIFS(Actuals!$F:$F,Actuals!$A:$A,$A1992,Actuals!$D:$D,$D1992,Actuals!$B:$B,EOMONTH(DATE(2024,$C1992-2,1),0)),
 SUMIFS(Actuals!$F:$F,Actuals!$A:$A,$A1992,Actuals!$D:$D,$D1992,Actuals!$B:$B,EOMONTH(DATE(2025,$C1992-3,1),0))/SUMIFS(Actuals!$F:$F,Actuals!$A:$A,$A1992,Actuals!$D:$D,$D1992,Actuals!$B:$B,EOMONTH(DATE(2024,$C1992-3,1),0))
)</f>
        <v>1.0745607824060539</v>
      </c>
      <c r="P1992" s="29">
        <f t="shared" si="186"/>
        <v>3599.2413406690775</v>
      </c>
      <c r="Q1992" s="2">
        <f t="shared" si="187"/>
        <v>9.5659464435031219E-2</v>
      </c>
      <c r="R1992" s="29" t="str">
        <f t="shared" si="188"/>
        <v>1 train date (May-Aug)</v>
      </c>
      <c r="S1992" s="29">
        <f t="shared" si="189"/>
        <v>1.0159969143173808</v>
      </c>
      <c r="T1992" s="29">
        <f t="shared" si="190"/>
        <v>3706.2349583784526</v>
      </c>
      <c r="U1992" s="2">
        <f t="shared" si="191"/>
        <v>0.12822981990211646</v>
      </c>
    </row>
    <row r="1993" spans="1:21">
      <c r="A1993">
        <v>9657</v>
      </c>
      <c r="B1993" s="1">
        <v>45869</v>
      </c>
      <c r="C1993">
        <v>5</v>
      </c>
      <c r="D1993">
        <v>13</v>
      </c>
      <c r="E1993" t="s">
        <v>7</v>
      </c>
      <c r="F1993" s="3">
        <v>3468.905010850749</v>
      </c>
      <c r="G1993" s="3">
        <v>3696</v>
      </c>
      <c r="H1993">
        <v>2</v>
      </c>
      <c r="I1993" s="3">
        <v>-227.09498914925098</v>
      </c>
      <c r="J1993" s="3">
        <v>227.09498914925098</v>
      </c>
      <c r="K1993" s="2">
        <v>6.1443449445143697E-2</v>
      </c>
      <c r="L1993" s="6">
        <v>-6.1443449445143697E-2</v>
      </c>
      <c r="M1993" t="s">
        <v>34</v>
      </c>
      <c r="N1993">
        <f>SUMIFS(Actuals!$F:$F,Actuals!$A:$A,$A1993,Actuals!$D:$D,$D1993,Actuals!$B:$B,EDATE($B1993,-12))</f>
        <v>3070.5</v>
      </c>
      <c r="O1993">
        <f>AVERAGE(SUMIFS(Actuals!$F:$F,Actuals!$A:$A,$A1993,Actuals!$D:$D,$D1993,Actuals!$B:$B,EOMONTH(DATE(2025,$C1993-1,1),0))/SUMIFS(Actuals!$F:$F,Actuals!$A:$A,$A1993,Actuals!$D:$D,$D1993,Actuals!$B:$B,EOMONTH(DATE(2024,$C1993-1,1),0)),
 SUMIFS(Actuals!$F:$F,Actuals!$A:$A,$A1993,Actuals!$D:$D,$D1993,Actuals!$B:$B,EOMONTH(DATE(2025,$C1993-2,1),0))/SUMIFS(Actuals!$F:$F,Actuals!$A:$A,$A1993,Actuals!$D:$D,$D1993,Actuals!$B:$B,EOMONTH(DATE(2024,$C1993-2,1),0)),
 SUMIFS(Actuals!$F:$F,Actuals!$A:$A,$A1993,Actuals!$D:$D,$D1993,Actuals!$B:$B,EOMONTH(DATE(2025,$C1993-3,1),0))/SUMIFS(Actuals!$F:$F,Actuals!$A:$A,$A1993,Actuals!$D:$D,$D1993,Actuals!$B:$B,EOMONTH(DATE(2024,$C1993-3,1),0))
)</f>
        <v>1.1090035568229553</v>
      </c>
      <c r="P1993" s="29">
        <f t="shared" si="186"/>
        <v>3405.1954212248843</v>
      </c>
      <c r="Q1993" s="2">
        <f t="shared" si="187"/>
        <v>7.8680892525734777E-2</v>
      </c>
      <c r="R1993" s="29" t="str">
        <f t="shared" si="188"/>
        <v>1 train date (May-Aug)</v>
      </c>
      <c r="S1993" s="29">
        <f t="shared" si="189"/>
        <v>1.0159969143173808</v>
      </c>
      <c r="T1993" s="29">
        <f t="shared" si="190"/>
        <v>3524.3967870844613</v>
      </c>
      <c r="U1993" s="2">
        <f t="shared" si="191"/>
        <v>4.6429440723901171E-2</v>
      </c>
    </row>
    <row r="1994" spans="1:21">
      <c r="A1994">
        <v>9657</v>
      </c>
      <c r="B1994" s="1">
        <v>45869</v>
      </c>
      <c r="C1994">
        <v>6</v>
      </c>
      <c r="D1994">
        <v>13</v>
      </c>
      <c r="E1994" t="s">
        <v>7</v>
      </c>
      <c r="F1994" s="3">
        <v>3467.2895652577599</v>
      </c>
      <c r="G1994" s="3">
        <v>3696</v>
      </c>
      <c r="H1994">
        <v>1</v>
      </c>
      <c r="I1994" s="3">
        <v>-228.71043474224007</v>
      </c>
      <c r="J1994" s="3">
        <v>228.71043474224007</v>
      </c>
      <c r="K1994" s="2">
        <v>6.1880528880476203E-2</v>
      </c>
      <c r="L1994" s="6">
        <v>-6.1880528880476203E-2</v>
      </c>
      <c r="M1994" t="s">
        <v>34</v>
      </c>
      <c r="N1994">
        <f>SUMIFS(Actuals!$F:$F,Actuals!$A:$A,$A1994,Actuals!$D:$D,$D1994,Actuals!$B:$B,EDATE($B1994,-12))</f>
        <v>3070.5</v>
      </c>
      <c r="O1994">
        <f>AVERAGE(SUMIFS(Actuals!$F:$F,Actuals!$A:$A,$A1994,Actuals!$D:$D,$D1994,Actuals!$B:$B,EOMONTH(DATE(2025,$C1994-1,1),0))/SUMIFS(Actuals!$F:$F,Actuals!$A:$A,$A1994,Actuals!$D:$D,$D1994,Actuals!$B:$B,EOMONTH(DATE(2024,$C1994-1,1),0)),
 SUMIFS(Actuals!$F:$F,Actuals!$A:$A,$A1994,Actuals!$D:$D,$D1994,Actuals!$B:$B,EOMONTH(DATE(2025,$C1994-2,1),0))/SUMIFS(Actuals!$F:$F,Actuals!$A:$A,$A1994,Actuals!$D:$D,$D1994,Actuals!$B:$B,EOMONTH(DATE(2024,$C1994-2,1),0)),
 SUMIFS(Actuals!$F:$F,Actuals!$A:$A,$A1994,Actuals!$D:$D,$D1994,Actuals!$B:$B,EOMONTH(DATE(2025,$C1994-3,1),0))/SUMIFS(Actuals!$F:$F,Actuals!$A:$A,$A1994,Actuals!$D:$D,$D1994,Actuals!$B:$B,EOMONTH(DATE(2024,$C1994-3,1),0))
)</f>
        <v>1.0745607824060539</v>
      </c>
      <c r="P1994" s="29">
        <f t="shared" si="186"/>
        <v>3299.4388823777886</v>
      </c>
      <c r="Q1994" s="2">
        <f t="shared" si="187"/>
        <v>0.10729467468133426</v>
      </c>
      <c r="R1994" s="29" t="str">
        <f t="shared" si="188"/>
        <v>1 train date (May-Aug)</v>
      </c>
      <c r="S1994" s="29">
        <f t="shared" si="189"/>
        <v>1.0159969143173808</v>
      </c>
      <c r="T1994" s="29">
        <f t="shared" si="190"/>
        <v>3522.755499346737</v>
      </c>
      <c r="U1994" s="2">
        <f t="shared" si="191"/>
        <v>4.6873512081510554E-2</v>
      </c>
    </row>
    <row r="1995" spans="1:21">
      <c r="A1995">
        <v>9657</v>
      </c>
      <c r="B1995" s="1">
        <v>45869</v>
      </c>
      <c r="C1995">
        <v>7</v>
      </c>
      <c r="D1995">
        <v>13</v>
      </c>
      <c r="E1995" t="s">
        <v>7</v>
      </c>
      <c r="F1995" s="3">
        <v>3450.3225428811224</v>
      </c>
      <c r="G1995" s="3">
        <v>3696</v>
      </c>
      <c r="H1995">
        <v>0</v>
      </c>
      <c r="I1995" s="3">
        <v>-245.67745711887756</v>
      </c>
      <c r="J1995" s="3">
        <v>245.67745711887756</v>
      </c>
      <c r="K1995" s="2">
        <v>6.6471173462899796E-2</v>
      </c>
      <c r="L1995" s="6">
        <v>-6.6471173462899796E-2</v>
      </c>
      <c r="M1995" t="s">
        <v>34</v>
      </c>
      <c r="N1995">
        <f>SUMIFS(Actuals!$F:$F,Actuals!$A:$A,$A1995,Actuals!$D:$D,$D1995,Actuals!$B:$B,EDATE($B1995,-12))</f>
        <v>3070.5</v>
      </c>
      <c r="O1995">
        <f>AVERAGE(SUMIFS(Actuals!$F:$F,Actuals!$A:$A,$A1995,Actuals!$D:$D,$D1995,Actuals!$B:$B,EOMONTH(DATE(2025,$C1995-1,1),0))/SUMIFS(Actuals!$F:$F,Actuals!$A:$A,$A1995,Actuals!$D:$D,$D1995,Actuals!$B:$B,EOMONTH(DATE(2024,$C1995-1,1),0)),
 SUMIFS(Actuals!$F:$F,Actuals!$A:$A,$A1995,Actuals!$D:$D,$D1995,Actuals!$B:$B,EOMONTH(DATE(2025,$C1995-2,1),0))/SUMIFS(Actuals!$F:$F,Actuals!$A:$A,$A1995,Actuals!$D:$D,$D1995,Actuals!$B:$B,EOMONTH(DATE(2024,$C1995-2,1),0)),
 SUMIFS(Actuals!$F:$F,Actuals!$A:$A,$A1995,Actuals!$D:$D,$D1995,Actuals!$B:$B,EOMONTH(DATE(2025,$C1995-3,1),0))/SUMIFS(Actuals!$F:$F,Actuals!$A:$A,$A1995,Actuals!$D:$D,$D1995,Actuals!$B:$B,EOMONTH(DATE(2024,$C1995-3,1),0))
)</f>
        <v>1.0538983843021006</v>
      </c>
      <c r="P1995" s="29">
        <f t="shared" si="186"/>
        <v>3235.9949889996001</v>
      </c>
      <c r="Q1995" s="2">
        <f t="shared" si="187"/>
        <v>0.12446023024902596</v>
      </c>
      <c r="R1995" s="29" t="str">
        <f t="shared" si="188"/>
        <v>1 train date (May-Aug)</v>
      </c>
      <c r="S1995" s="29">
        <f t="shared" si="189"/>
        <v>1.0159969143173808</v>
      </c>
      <c r="T1995" s="29">
        <f t="shared" si="190"/>
        <v>3505.5170569669194</v>
      </c>
      <c r="U1995" s="2">
        <f t="shared" si="191"/>
        <v>5.1537592811980677E-2</v>
      </c>
    </row>
    <row r="1996" spans="1:21">
      <c r="A1996">
        <v>9657</v>
      </c>
      <c r="B1996" s="1">
        <v>45900</v>
      </c>
      <c r="C1996">
        <v>5</v>
      </c>
      <c r="D1996">
        <v>13</v>
      </c>
      <c r="E1996" t="s">
        <v>7</v>
      </c>
      <c r="F1996" s="3">
        <v>3701.7715525867902</v>
      </c>
      <c r="G1996" s="3">
        <v>3937.5</v>
      </c>
      <c r="H1996">
        <v>3</v>
      </c>
      <c r="I1996" s="3">
        <v>-235.72844741320978</v>
      </c>
      <c r="J1996" s="3">
        <v>235.72844741320978</v>
      </c>
      <c r="K1996" s="2">
        <v>5.9867542200180299E-2</v>
      </c>
      <c r="L1996" s="6">
        <v>-5.9867542200180299E-2</v>
      </c>
      <c r="M1996" t="s">
        <v>34</v>
      </c>
      <c r="N1996">
        <f>SUMIFS(Actuals!$F:$F,Actuals!$A:$A,$A1996,Actuals!$D:$D,$D1996,Actuals!$B:$B,EDATE($B1996,-12))</f>
        <v>3735</v>
      </c>
      <c r="O1996">
        <f>AVERAGE(SUMIFS(Actuals!$F:$F,Actuals!$A:$A,$A1996,Actuals!$D:$D,$D1996,Actuals!$B:$B,EOMONTH(DATE(2025,$C1996-1,1),0))/SUMIFS(Actuals!$F:$F,Actuals!$A:$A,$A1996,Actuals!$D:$D,$D1996,Actuals!$B:$B,EOMONTH(DATE(2024,$C1996-1,1),0)),
 SUMIFS(Actuals!$F:$F,Actuals!$A:$A,$A1996,Actuals!$D:$D,$D1996,Actuals!$B:$B,EOMONTH(DATE(2025,$C1996-2,1),0))/SUMIFS(Actuals!$F:$F,Actuals!$A:$A,$A1996,Actuals!$D:$D,$D1996,Actuals!$B:$B,EOMONTH(DATE(2024,$C1996-2,1),0)),
 SUMIFS(Actuals!$F:$F,Actuals!$A:$A,$A1996,Actuals!$D:$D,$D1996,Actuals!$B:$B,EOMONTH(DATE(2025,$C1996-3,1),0))/SUMIFS(Actuals!$F:$F,Actuals!$A:$A,$A1996,Actuals!$D:$D,$D1996,Actuals!$B:$B,EOMONTH(DATE(2024,$C1996-3,1),0))
)</f>
        <v>1.1090035568229553</v>
      </c>
      <c r="P1996" s="29">
        <f t="shared" si="186"/>
        <v>4142.1282847337379</v>
      </c>
      <c r="Q1996" s="2">
        <f t="shared" si="187"/>
        <v>5.1969088186346143E-2</v>
      </c>
      <c r="R1996" s="29" t="str">
        <f t="shared" si="188"/>
        <v>1 train date (May-Aug)</v>
      </c>
      <c r="S1996" s="29">
        <f t="shared" si="189"/>
        <v>1.0159969143173808</v>
      </c>
      <c r="T1996" s="29">
        <f t="shared" si="190"/>
        <v>3760.988474936039</v>
      </c>
      <c r="U1996" s="2">
        <f t="shared" si="191"/>
        <v>4.4828323825767874E-2</v>
      </c>
    </row>
    <row r="1997" spans="1:21">
      <c r="A1997">
        <v>9657</v>
      </c>
      <c r="B1997" s="1">
        <v>45900</v>
      </c>
      <c r="C1997">
        <v>6</v>
      </c>
      <c r="D1997">
        <v>13</v>
      </c>
      <c r="E1997" t="s">
        <v>7</v>
      </c>
      <c r="F1997" s="3">
        <v>3711.1498415385786</v>
      </c>
      <c r="G1997" s="3">
        <v>3937.5</v>
      </c>
      <c r="H1997">
        <v>2</v>
      </c>
      <c r="I1997" s="3">
        <v>-226.35015846142142</v>
      </c>
      <c r="J1997" s="3">
        <v>226.35015846142142</v>
      </c>
      <c r="K1997" s="2">
        <v>5.7485754529884803E-2</v>
      </c>
      <c r="L1997" s="6">
        <v>-5.7485754529884803E-2</v>
      </c>
      <c r="M1997" t="s">
        <v>34</v>
      </c>
      <c r="N1997">
        <f>SUMIFS(Actuals!$F:$F,Actuals!$A:$A,$A1997,Actuals!$D:$D,$D1997,Actuals!$B:$B,EDATE($B1997,-12))</f>
        <v>3735</v>
      </c>
      <c r="O1997">
        <f>AVERAGE(SUMIFS(Actuals!$F:$F,Actuals!$A:$A,$A1997,Actuals!$D:$D,$D1997,Actuals!$B:$B,EOMONTH(DATE(2025,$C1997-1,1),0))/SUMIFS(Actuals!$F:$F,Actuals!$A:$A,$A1997,Actuals!$D:$D,$D1997,Actuals!$B:$B,EOMONTH(DATE(2024,$C1997-1,1),0)),
 SUMIFS(Actuals!$F:$F,Actuals!$A:$A,$A1997,Actuals!$D:$D,$D1997,Actuals!$B:$B,EOMONTH(DATE(2025,$C1997-2,1),0))/SUMIFS(Actuals!$F:$F,Actuals!$A:$A,$A1997,Actuals!$D:$D,$D1997,Actuals!$B:$B,EOMONTH(DATE(2024,$C1997-2,1),0)),
 SUMIFS(Actuals!$F:$F,Actuals!$A:$A,$A1997,Actuals!$D:$D,$D1997,Actuals!$B:$B,EOMONTH(DATE(2025,$C1997-3,1),0))/SUMIFS(Actuals!$F:$F,Actuals!$A:$A,$A1997,Actuals!$D:$D,$D1997,Actuals!$B:$B,EOMONTH(DATE(2024,$C1997-3,1),0))
)</f>
        <v>1.0745607824060539</v>
      </c>
      <c r="P1997" s="29">
        <f t="shared" si="186"/>
        <v>4013.4845222866115</v>
      </c>
      <c r="Q1997" s="2">
        <f t="shared" si="187"/>
        <v>1.9297656453742613E-2</v>
      </c>
      <c r="R1997" s="29" t="str">
        <f t="shared" si="188"/>
        <v>1 train date (May-Aug)</v>
      </c>
      <c r="S1997" s="29">
        <f t="shared" si="189"/>
        <v>1.0159969143173808</v>
      </c>
      <c r="T1997" s="29">
        <f t="shared" si="190"/>
        <v>3770.5167875726324</v>
      </c>
      <c r="U1997" s="2">
        <f t="shared" si="191"/>
        <v>4.240843490218859E-2</v>
      </c>
    </row>
    <row r="1998" spans="1:21">
      <c r="A1998">
        <v>9657</v>
      </c>
      <c r="B1998" s="1">
        <v>45900</v>
      </c>
      <c r="C1998">
        <v>7</v>
      </c>
      <c r="D1998">
        <v>13</v>
      </c>
      <c r="E1998" t="s">
        <v>7</v>
      </c>
      <c r="F1998" s="3">
        <v>3682.9824680872616</v>
      </c>
      <c r="G1998" s="3">
        <v>3937.5</v>
      </c>
      <c r="H1998">
        <v>1</v>
      </c>
      <c r="I1998" s="3">
        <v>-254.51753191273838</v>
      </c>
      <c r="J1998" s="3">
        <v>254.51753191273838</v>
      </c>
      <c r="K1998" s="2">
        <v>6.4639373184187499E-2</v>
      </c>
      <c r="L1998" s="6">
        <v>-6.4639373184187499E-2</v>
      </c>
      <c r="M1998" t="s">
        <v>34</v>
      </c>
      <c r="N1998">
        <f>SUMIFS(Actuals!$F:$F,Actuals!$A:$A,$A1998,Actuals!$D:$D,$D1998,Actuals!$B:$B,EDATE($B1998,-12))</f>
        <v>3735</v>
      </c>
      <c r="O1998">
        <f>AVERAGE(SUMIFS(Actuals!$F:$F,Actuals!$A:$A,$A1998,Actuals!$D:$D,$D1998,Actuals!$B:$B,EOMONTH(DATE(2025,$C1998-1,1),0))/SUMIFS(Actuals!$F:$F,Actuals!$A:$A,$A1998,Actuals!$D:$D,$D1998,Actuals!$B:$B,EOMONTH(DATE(2024,$C1998-1,1),0)),
 SUMIFS(Actuals!$F:$F,Actuals!$A:$A,$A1998,Actuals!$D:$D,$D1998,Actuals!$B:$B,EOMONTH(DATE(2025,$C1998-2,1),0))/SUMIFS(Actuals!$F:$F,Actuals!$A:$A,$A1998,Actuals!$D:$D,$D1998,Actuals!$B:$B,EOMONTH(DATE(2024,$C1998-2,1),0)),
 SUMIFS(Actuals!$F:$F,Actuals!$A:$A,$A1998,Actuals!$D:$D,$D1998,Actuals!$B:$B,EOMONTH(DATE(2025,$C1998-3,1),0))/SUMIFS(Actuals!$F:$F,Actuals!$A:$A,$A1998,Actuals!$D:$D,$D1998,Actuals!$B:$B,EOMONTH(DATE(2024,$C1998-3,1),0))
)</f>
        <v>1.0538983843021006</v>
      </c>
      <c r="P1998" s="29">
        <f t="shared" si="186"/>
        <v>3936.3104653683458</v>
      </c>
      <c r="Q1998" s="2">
        <f t="shared" si="187"/>
        <v>3.0210403343597944E-4</v>
      </c>
      <c r="R1998" s="29" t="str">
        <f t="shared" si="188"/>
        <v>1 train date (May-Aug)</v>
      </c>
      <c r="S1998" s="29">
        <f t="shared" si="189"/>
        <v>1.0159969143173808</v>
      </c>
      <c r="T1998" s="29">
        <f t="shared" si="190"/>
        <v>3741.8988230616692</v>
      </c>
      <c r="U1998" s="2">
        <f t="shared" si="191"/>
        <v>4.9676489381163383E-2</v>
      </c>
    </row>
    <row r="1999" spans="1:21">
      <c r="A1999">
        <v>9657</v>
      </c>
      <c r="B1999" s="1">
        <v>45900</v>
      </c>
      <c r="C1999">
        <v>8</v>
      </c>
      <c r="D1999">
        <v>13</v>
      </c>
      <c r="E1999" t="s">
        <v>7</v>
      </c>
      <c r="F1999" s="3">
        <v>3408.591873749453</v>
      </c>
      <c r="G1999" s="3">
        <v>3937.5</v>
      </c>
      <c r="H1999">
        <v>0</v>
      </c>
      <c r="I1999" s="3">
        <v>-528.90812625054696</v>
      </c>
      <c r="J1999" s="3">
        <v>528.90812625054696</v>
      </c>
      <c r="K1999" s="2">
        <v>0.13432587333347201</v>
      </c>
      <c r="L1999" s="6">
        <v>-0.13432587333347201</v>
      </c>
      <c r="M1999" t="s">
        <v>34</v>
      </c>
      <c r="N1999">
        <f>SUMIFS(Actuals!$F:$F,Actuals!$A:$A,$A1999,Actuals!$D:$D,$D1999,Actuals!$B:$B,EDATE($B1999,-12))</f>
        <v>3735</v>
      </c>
      <c r="O1999">
        <f>AVERAGE(SUMIFS(Actuals!$F:$F,Actuals!$A:$A,$A1999,Actuals!$D:$D,$D1999,Actuals!$B:$B,EOMONTH(DATE(2025,$C1999-1,1),0))/SUMIFS(Actuals!$F:$F,Actuals!$A:$A,$A1999,Actuals!$D:$D,$D1999,Actuals!$B:$B,EOMONTH(DATE(2024,$C1999-1,1),0)),
 SUMIFS(Actuals!$F:$F,Actuals!$A:$A,$A1999,Actuals!$D:$D,$D1999,Actuals!$B:$B,EOMONTH(DATE(2025,$C1999-2,1),0))/SUMIFS(Actuals!$F:$F,Actuals!$A:$A,$A1999,Actuals!$D:$D,$D1999,Actuals!$B:$B,EOMONTH(DATE(2024,$C1999-2,1),0)),
 SUMIFS(Actuals!$F:$F,Actuals!$A:$A,$A1999,Actuals!$D:$D,$D1999,Actuals!$B:$B,EOMONTH(DATE(2025,$C1999-3,1),0))/SUMIFS(Actuals!$F:$F,Actuals!$A:$A,$A1999,Actuals!$D:$D,$D1999,Actuals!$B:$B,EOMONTH(DATE(2024,$C1999-3,1),0))
)</f>
        <v>1.0613416415164292</v>
      </c>
      <c r="P1999" s="29">
        <f t="shared" si="186"/>
        <v>3964.1110310638628</v>
      </c>
      <c r="Q1999" s="2">
        <f t="shared" si="187"/>
        <v>6.7583570955842059E-3</v>
      </c>
      <c r="R1999" s="29" t="str">
        <f t="shared" si="188"/>
        <v>1 train date (May-Aug)</v>
      </c>
      <c r="S1999" s="29">
        <f t="shared" si="189"/>
        <v>1.0159969143173808</v>
      </c>
      <c r="T1999" s="29">
        <f t="shared" si="190"/>
        <v>3463.1188258967436</v>
      </c>
      <c r="U1999" s="2">
        <f t="shared" si="191"/>
        <v>0.12047775850241432</v>
      </c>
    </row>
    <row r="2000" spans="1:21">
      <c r="A2000">
        <v>9657</v>
      </c>
      <c r="B2000" s="1">
        <v>45930</v>
      </c>
      <c r="C2000">
        <v>5</v>
      </c>
      <c r="D2000">
        <v>13</v>
      </c>
      <c r="E2000" t="s">
        <v>7</v>
      </c>
      <c r="F2000" s="3">
        <v>3611.4270777465631</v>
      </c>
      <c r="G2000" s="3">
        <v>3408</v>
      </c>
      <c r="H2000">
        <v>4</v>
      </c>
      <c r="I2000" s="3">
        <v>203.4270777465631</v>
      </c>
      <c r="J2000" s="3">
        <v>203.4270777465631</v>
      </c>
      <c r="K2000" s="2">
        <v>5.9691043939719197E-2</v>
      </c>
      <c r="L2000" s="6">
        <v>5.9691043939719197E-2</v>
      </c>
      <c r="M2000" t="s">
        <v>34</v>
      </c>
      <c r="N2000">
        <f>SUMIFS(Actuals!$F:$F,Actuals!$A:$A,$A2000,Actuals!$D:$D,$D2000,Actuals!$B:$B,EDATE($B2000,-12))</f>
        <v>3229.5</v>
      </c>
      <c r="O2000">
        <f>AVERAGE(SUMIFS(Actuals!$F:$F,Actuals!$A:$A,$A2000,Actuals!$D:$D,$D2000,Actuals!$B:$B,EOMONTH(DATE(2025,$C2000-1,1),0))/SUMIFS(Actuals!$F:$F,Actuals!$A:$A,$A2000,Actuals!$D:$D,$D2000,Actuals!$B:$B,EOMONTH(DATE(2024,$C2000-1,1),0)),
 SUMIFS(Actuals!$F:$F,Actuals!$A:$A,$A2000,Actuals!$D:$D,$D2000,Actuals!$B:$B,EOMONTH(DATE(2025,$C2000-2,1),0))/SUMIFS(Actuals!$F:$F,Actuals!$A:$A,$A2000,Actuals!$D:$D,$D2000,Actuals!$B:$B,EOMONTH(DATE(2024,$C2000-2,1),0)),
 SUMIFS(Actuals!$F:$F,Actuals!$A:$A,$A2000,Actuals!$D:$D,$D2000,Actuals!$B:$B,EOMONTH(DATE(2025,$C2000-3,1),0))/SUMIFS(Actuals!$F:$F,Actuals!$A:$A,$A2000,Actuals!$D:$D,$D2000,Actuals!$B:$B,EOMONTH(DATE(2024,$C2000-3,1),0))
)</f>
        <v>1.1090035568229553</v>
      </c>
      <c r="P2000" s="29">
        <f t="shared" si="186"/>
        <v>3581.526986759734</v>
      </c>
      <c r="Q2000" s="2">
        <f t="shared" si="187"/>
        <v>5.091754306330222E-2</v>
      </c>
      <c r="R2000" s="29" t="str">
        <f t="shared" si="188"/>
        <v>1 train date (May-Aug)</v>
      </c>
      <c r="S2000" s="29">
        <f t="shared" si="189"/>
        <v>1.0159969143173808</v>
      </c>
      <c r="T2000" s="29">
        <f t="shared" si="190"/>
        <v>3669.1987672727437</v>
      </c>
      <c r="U2000" s="2">
        <f t="shared" si="191"/>
        <v>7.6642830772518683E-2</v>
      </c>
    </row>
    <row r="2001" spans="1:21">
      <c r="A2001">
        <v>9657</v>
      </c>
      <c r="B2001" s="1">
        <v>45930</v>
      </c>
      <c r="C2001">
        <v>6</v>
      </c>
      <c r="D2001">
        <v>13</v>
      </c>
      <c r="E2001" t="s">
        <v>7</v>
      </c>
      <c r="F2001" s="3">
        <v>3620.9237224638327</v>
      </c>
      <c r="G2001" s="3">
        <v>3408</v>
      </c>
      <c r="H2001">
        <v>3</v>
      </c>
      <c r="I2001" s="3">
        <v>212.92372246383275</v>
      </c>
      <c r="J2001" s="3">
        <v>212.92372246383275</v>
      </c>
      <c r="K2001" s="2">
        <v>6.2477618093847602E-2</v>
      </c>
      <c r="L2001" s="6">
        <v>6.2477618093847602E-2</v>
      </c>
      <c r="M2001" t="s">
        <v>34</v>
      </c>
      <c r="N2001">
        <f>SUMIFS(Actuals!$F:$F,Actuals!$A:$A,$A2001,Actuals!$D:$D,$D2001,Actuals!$B:$B,EDATE($B2001,-12))</f>
        <v>3229.5</v>
      </c>
      <c r="O2001">
        <f>AVERAGE(SUMIFS(Actuals!$F:$F,Actuals!$A:$A,$A2001,Actuals!$D:$D,$D2001,Actuals!$B:$B,EOMONTH(DATE(2025,$C2001-1,1),0))/SUMIFS(Actuals!$F:$F,Actuals!$A:$A,$A2001,Actuals!$D:$D,$D2001,Actuals!$B:$B,EOMONTH(DATE(2024,$C2001-1,1),0)),
 SUMIFS(Actuals!$F:$F,Actuals!$A:$A,$A2001,Actuals!$D:$D,$D2001,Actuals!$B:$B,EOMONTH(DATE(2025,$C2001-2,1),0))/SUMIFS(Actuals!$F:$F,Actuals!$A:$A,$A2001,Actuals!$D:$D,$D2001,Actuals!$B:$B,EOMONTH(DATE(2024,$C2001-2,1),0)),
 SUMIFS(Actuals!$F:$F,Actuals!$A:$A,$A2001,Actuals!$D:$D,$D2001,Actuals!$B:$B,EOMONTH(DATE(2025,$C2001-3,1),0))/SUMIFS(Actuals!$F:$F,Actuals!$A:$A,$A2001,Actuals!$D:$D,$D2001,Actuals!$B:$B,EOMONTH(DATE(2024,$C2001-3,1),0))
)</f>
        <v>1.0745607824060539</v>
      </c>
      <c r="P2001" s="29">
        <f t="shared" si="186"/>
        <v>3470.294046780351</v>
      </c>
      <c r="Q2001" s="2">
        <f t="shared" si="187"/>
        <v>1.8278769595173411E-2</v>
      </c>
      <c r="R2001" s="29" t="str">
        <f t="shared" si="188"/>
        <v>1 train date (May-Aug)</v>
      </c>
      <c r="S2001" s="29">
        <f t="shared" si="189"/>
        <v>1.0159969143173808</v>
      </c>
      <c r="T2001" s="29">
        <f t="shared" si="190"/>
        <v>3678.8473290018583</v>
      </c>
      <c r="U2001" s="2">
        <f t="shared" si="191"/>
        <v>7.9473981514629768E-2</v>
      </c>
    </row>
    <row r="2002" spans="1:21">
      <c r="A2002">
        <v>9657</v>
      </c>
      <c r="B2002" s="1">
        <v>45930</v>
      </c>
      <c r="C2002">
        <v>7</v>
      </c>
      <c r="D2002">
        <v>13</v>
      </c>
      <c r="E2002" t="s">
        <v>7</v>
      </c>
      <c r="F2002" s="3">
        <v>3592.4301979705406</v>
      </c>
      <c r="G2002" s="3">
        <v>3408</v>
      </c>
      <c r="H2002">
        <v>2</v>
      </c>
      <c r="I2002" s="3">
        <v>184.43019797054058</v>
      </c>
      <c r="J2002" s="3">
        <v>184.43019797054058</v>
      </c>
      <c r="K2002" s="2">
        <v>5.4116842127505997E-2</v>
      </c>
      <c r="L2002" s="6">
        <v>5.4116842127505997E-2</v>
      </c>
      <c r="M2002" t="s">
        <v>34</v>
      </c>
      <c r="N2002">
        <f>SUMIFS(Actuals!$F:$F,Actuals!$A:$A,$A2002,Actuals!$D:$D,$D2002,Actuals!$B:$B,EDATE($B2002,-12))</f>
        <v>3229.5</v>
      </c>
      <c r="O2002">
        <f>AVERAGE(SUMIFS(Actuals!$F:$F,Actuals!$A:$A,$A2002,Actuals!$D:$D,$D2002,Actuals!$B:$B,EOMONTH(DATE(2025,$C2002-1,1),0))/SUMIFS(Actuals!$F:$F,Actuals!$A:$A,$A2002,Actuals!$D:$D,$D2002,Actuals!$B:$B,EOMONTH(DATE(2024,$C2002-1,1),0)),
 SUMIFS(Actuals!$F:$F,Actuals!$A:$A,$A2002,Actuals!$D:$D,$D2002,Actuals!$B:$B,EOMONTH(DATE(2025,$C2002-2,1),0))/SUMIFS(Actuals!$F:$F,Actuals!$A:$A,$A2002,Actuals!$D:$D,$D2002,Actuals!$B:$B,EOMONTH(DATE(2024,$C2002-2,1),0)),
 SUMIFS(Actuals!$F:$F,Actuals!$A:$A,$A2002,Actuals!$D:$D,$D2002,Actuals!$B:$B,EOMONTH(DATE(2025,$C2002-3,1),0))/SUMIFS(Actuals!$F:$F,Actuals!$A:$A,$A2002,Actuals!$D:$D,$D2002,Actuals!$B:$B,EOMONTH(DATE(2024,$C2002-3,1),0))
)</f>
        <v>1.0538983843021006</v>
      </c>
      <c r="P2002" s="29">
        <f t="shared" si="186"/>
        <v>3403.5648321036338</v>
      </c>
      <c r="Q2002" s="2">
        <f t="shared" si="187"/>
        <v>1.3013990306238962E-3</v>
      </c>
      <c r="R2002" s="29" t="str">
        <f t="shared" si="188"/>
        <v>1 train date (May-Aug)</v>
      </c>
      <c r="S2002" s="29">
        <f t="shared" si="189"/>
        <v>1.0159969143173808</v>
      </c>
      <c r="T2002" s="29">
        <f t="shared" si="190"/>
        <v>3649.8979960386469</v>
      </c>
      <c r="U2002" s="2">
        <f t="shared" si="191"/>
        <v>7.0979458931527836E-2</v>
      </c>
    </row>
    <row r="2003" spans="1:21">
      <c r="A2003">
        <v>9657</v>
      </c>
      <c r="B2003" s="1">
        <v>45930</v>
      </c>
      <c r="C2003">
        <v>8</v>
      </c>
      <c r="D2003">
        <v>13</v>
      </c>
      <c r="E2003" t="s">
        <v>7</v>
      </c>
      <c r="F2003" s="3">
        <v>3534.1078937920306</v>
      </c>
      <c r="G2003" s="3">
        <v>3408</v>
      </c>
      <c r="H2003">
        <v>1</v>
      </c>
      <c r="I2003" s="3">
        <v>126.10789379203061</v>
      </c>
      <c r="J2003" s="3">
        <v>126.10789379203061</v>
      </c>
      <c r="K2003" s="2">
        <v>3.7003489962450301E-2</v>
      </c>
      <c r="L2003" s="6">
        <v>3.7003489962450301E-2</v>
      </c>
      <c r="M2003" t="s">
        <v>34</v>
      </c>
      <c r="N2003">
        <f>SUMIFS(Actuals!$F:$F,Actuals!$A:$A,$A2003,Actuals!$D:$D,$D2003,Actuals!$B:$B,EDATE($B2003,-12))</f>
        <v>3229.5</v>
      </c>
      <c r="O2003">
        <f>AVERAGE(SUMIFS(Actuals!$F:$F,Actuals!$A:$A,$A2003,Actuals!$D:$D,$D2003,Actuals!$B:$B,EOMONTH(DATE(2025,$C2003-1,1),0))/SUMIFS(Actuals!$F:$F,Actuals!$A:$A,$A2003,Actuals!$D:$D,$D2003,Actuals!$B:$B,EOMONTH(DATE(2024,$C2003-1,1),0)),
 SUMIFS(Actuals!$F:$F,Actuals!$A:$A,$A2003,Actuals!$D:$D,$D2003,Actuals!$B:$B,EOMONTH(DATE(2025,$C2003-2,1),0))/SUMIFS(Actuals!$F:$F,Actuals!$A:$A,$A2003,Actuals!$D:$D,$D2003,Actuals!$B:$B,EOMONTH(DATE(2024,$C2003-2,1),0)),
 SUMIFS(Actuals!$F:$F,Actuals!$A:$A,$A2003,Actuals!$D:$D,$D2003,Actuals!$B:$B,EOMONTH(DATE(2025,$C2003-3,1),0))/SUMIFS(Actuals!$F:$F,Actuals!$A:$A,$A2003,Actuals!$D:$D,$D2003,Actuals!$B:$B,EOMONTH(DATE(2024,$C2003-3,1),0))
)</f>
        <v>1.0613416415164292</v>
      </c>
      <c r="P2003" s="29">
        <f t="shared" si="186"/>
        <v>3427.6028312773078</v>
      </c>
      <c r="Q2003" s="2">
        <f t="shared" si="187"/>
        <v>5.7520044827781142E-3</v>
      </c>
      <c r="R2003" s="29" t="str">
        <f t="shared" si="188"/>
        <v>1 train date (May-Aug)</v>
      </c>
      <c r="S2003" s="29">
        <f t="shared" si="189"/>
        <v>1.0159969143173808</v>
      </c>
      <c r="T2003" s="29">
        <f t="shared" si="190"/>
        <v>3590.642714957401</v>
      </c>
      <c r="U2003" s="2">
        <f t="shared" si="191"/>
        <v>5.3592345938204528E-2</v>
      </c>
    </row>
    <row r="2004" spans="1:21">
      <c r="A2004">
        <v>9657</v>
      </c>
      <c r="B2004" s="1">
        <v>45930</v>
      </c>
      <c r="C2004">
        <v>9</v>
      </c>
      <c r="D2004">
        <v>13</v>
      </c>
      <c r="E2004" t="s">
        <v>7</v>
      </c>
      <c r="F2004" s="3">
        <v>3672.7056307170574</v>
      </c>
      <c r="G2004" s="3">
        <v>3408</v>
      </c>
      <c r="H2004">
        <v>0</v>
      </c>
      <c r="I2004" s="3">
        <v>264.70563071705737</v>
      </c>
      <c r="J2004" s="3">
        <v>264.70563071705737</v>
      </c>
      <c r="K2004" s="2">
        <v>7.7671839999136599E-2</v>
      </c>
      <c r="L2004" s="6">
        <v>7.7671839999136599E-2</v>
      </c>
      <c r="M2004" t="s">
        <v>34</v>
      </c>
      <c r="N2004">
        <f>SUMIFS(Actuals!$F:$F,Actuals!$A:$A,$A2004,Actuals!$D:$D,$D2004,Actuals!$B:$B,EDATE($B2004,-12))</f>
        <v>3229.5</v>
      </c>
      <c r="O2004">
        <f>AVERAGE(SUMIFS(Actuals!$F:$F,Actuals!$A:$A,$A2004,Actuals!$D:$D,$D2004,Actuals!$B:$B,EOMONTH(DATE(2025,$C2004-1,1),0))/SUMIFS(Actuals!$F:$F,Actuals!$A:$A,$A2004,Actuals!$D:$D,$D2004,Actuals!$B:$B,EOMONTH(DATE(2024,$C2004-1,1),0)),
 SUMIFS(Actuals!$F:$F,Actuals!$A:$A,$A2004,Actuals!$D:$D,$D2004,Actuals!$B:$B,EOMONTH(DATE(2025,$C2004-2,1),0))/SUMIFS(Actuals!$F:$F,Actuals!$A:$A,$A2004,Actuals!$D:$D,$D2004,Actuals!$B:$B,EOMONTH(DATE(2024,$C2004-2,1),0)),
 SUMIFS(Actuals!$F:$F,Actuals!$A:$A,$A2004,Actuals!$D:$D,$D2004,Actuals!$B:$B,EOMONTH(DATE(2025,$C2004-3,1),0))/SUMIFS(Actuals!$F:$F,Actuals!$A:$A,$A2004,Actuals!$D:$D,$D2004,Actuals!$B:$B,EOMONTH(DATE(2024,$C2004-3,1),0))
)</f>
        <v>1.0795576707909225</v>
      </c>
      <c r="P2004" s="29">
        <f t="shared" si="186"/>
        <v>3486.4314978192842</v>
      </c>
      <c r="Q2004" s="2">
        <f t="shared" si="187"/>
        <v>2.3013937153545844E-2</v>
      </c>
      <c r="R2004" s="29" t="str">
        <f t="shared" si="188"/>
        <v>2 Test data (Sep-Nov)</v>
      </c>
      <c r="S2004" s="29">
        <f t="shared" si="189"/>
        <v>1.0159969143173808</v>
      </c>
      <c r="T2004" s="29">
        <f t="shared" si="190"/>
        <v>3731.4575880046004</v>
      </c>
      <c r="U2004" s="2">
        <f t="shared" si="191"/>
        <v>9.4911264085856942E-2</v>
      </c>
    </row>
    <row r="2005" spans="1:21">
      <c r="A2005">
        <v>9657</v>
      </c>
      <c r="B2005" s="1">
        <v>45961</v>
      </c>
      <c r="C2005">
        <v>5</v>
      </c>
      <c r="D2005">
        <v>13</v>
      </c>
      <c r="E2005" t="s">
        <v>7</v>
      </c>
      <c r="F2005" s="3">
        <v>3438.2763364940897</v>
      </c>
      <c r="G2005" s="3">
        <v>3738</v>
      </c>
      <c r="H2005">
        <v>5</v>
      </c>
      <c r="I2005" s="3">
        <v>-299.72366350591028</v>
      </c>
      <c r="J2005" s="3">
        <v>299.72366350591028</v>
      </c>
      <c r="K2005" s="2">
        <v>8.0182895533951401E-2</v>
      </c>
      <c r="L2005" s="6">
        <v>-8.0182895533951401E-2</v>
      </c>
      <c r="M2005" t="s">
        <v>34</v>
      </c>
      <c r="N2005">
        <f>SUMIFS(Actuals!$F:$F,Actuals!$A:$A,$A2005,Actuals!$D:$D,$D2005,Actuals!$B:$B,EDATE($B2005,-12))</f>
        <v>3286.5</v>
      </c>
      <c r="O2005">
        <f>AVERAGE(SUMIFS(Actuals!$F:$F,Actuals!$A:$A,$A2005,Actuals!$D:$D,$D2005,Actuals!$B:$B,EOMONTH(DATE(2025,$C2005-1,1),0))/SUMIFS(Actuals!$F:$F,Actuals!$A:$A,$A2005,Actuals!$D:$D,$D2005,Actuals!$B:$B,EOMONTH(DATE(2024,$C2005-1,1),0)),
 SUMIFS(Actuals!$F:$F,Actuals!$A:$A,$A2005,Actuals!$D:$D,$D2005,Actuals!$B:$B,EOMONTH(DATE(2025,$C2005-2,1),0))/SUMIFS(Actuals!$F:$F,Actuals!$A:$A,$A2005,Actuals!$D:$D,$D2005,Actuals!$B:$B,EOMONTH(DATE(2024,$C2005-2,1),0)),
 SUMIFS(Actuals!$F:$F,Actuals!$A:$A,$A2005,Actuals!$D:$D,$D2005,Actuals!$B:$B,EOMONTH(DATE(2025,$C2005-3,1),0))/SUMIFS(Actuals!$F:$F,Actuals!$A:$A,$A2005,Actuals!$D:$D,$D2005,Actuals!$B:$B,EOMONTH(DATE(2024,$C2005-3,1),0))
)</f>
        <v>1.1090035568229553</v>
      </c>
      <c r="P2005" s="29">
        <f t="shared" si="186"/>
        <v>3644.7401894986424</v>
      </c>
      <c r="Q2005" s="2">
        <f t="shared" si="187"/>
        <v>2.4949119984311825E-2</v>
      </c>
      <c r="R2005" s="29" t="str">
        <f t="shared" si="188"/>
        <v>1 train date (May-Aug)</v>
      </c>
      <c r="S2005" s="29">
        <f t="shared" si="189"/>
        <v>1.0159969143173808</v>
      </c>
      <c r="T2005" s="29">
        <f t="shared" si="190"/>
        <v>3493.2781484484635</v>
      </c>
      <c r="U2005" s="2">
        <f t="shared" si="191"/>
        <v>6.546866012614673E-2</v>
      </c>
    </row>
    <row r="2006" spans="1:21">
      <c r="A2006">
        <v>9657</v>
      </c>
      <c r="B2006" s="1">
        <v>45961</v>
      </c>
      <c r="C2006">
        <v>6</v>
      </c>
      <c r="D2006">
        <v>13</v>
      </c>
      <c r="E2006" t="s">
        <v>7</v>
      </c>
      <c r="F2006" s="3">
        <v>3439.172824471646</v>
      </c>
      <c r="G2006" s="3">
        <v>3738</v>
      </c>
      <c r="H2006">
        <v>4</v>
      </c>
      <c r="I2006" s="3">
        <v>-298.82717552835402</v>
      </c>
      <c r="J2006" s="3">
        <v>298.82717552835402</v>
      </c>
      <c r="K2006" s="2">
        <v>7.9943064614326903E-2</v>
      </c>
      <c r="L2006" s="6">
        <v>-7.9943064614326903E-2</v>
      </c>
      <c r="M2006" t="s">
        <v>34</v>
      </c>
      <c r="N2006">
        <f>SUMIFS(Actuals!$F:$F,Actuals!$A:$A,$A2006,Actuals!$D:$D,$D2006,Actuals!$B:$B,EDATE($B2006,-12))</f>
        <v>3286.5</v>
      </c>
      <c r="O2006">
        <f>AVERAGE(SUMIFS(Actuals!$F:$F,Actuals!$A:$A,$A2006,Actuals!$D:$D,$D2006,Actuals!$B:$B,EOMONTH(DATE(2025,$C2006-1,1),0))/SUMIFS(Actuals!$F:$F,Actuals!$A:$A,$A2006,Actuals!$D:$D,$D2006,Actuals!$B:$B,EOMONTH(DATE(2024,$C2006-1,1),0)),
 SUMIFS(Actuals!$F:$F,Actuals!$A:$A,$A2006,Actuals!$D:$D,$D2006,Actuals!$B:$B,EOMONTH(DATE(2025,$C2006-2,1),0))/SUMIFS(Actuals!$F:$F,Actuals!$A:$A,$A2006,Actuals!$D:$D,$D2006,Actuals!$B:$B,EOMONTH(DATE(2024,$C2006-2,1),0)),
 SUMIFS(Actuals!$F:$F,Actuals!$A:$A,$A2006,Actuals!$D:$D,$D2006,Actuals!$B:$B,EOMONTH(DATE(2025,$C2006-3,1),0))/SUMIFS(Actuals!$F:$F,Actuals!$A:$A,$A2006,Actuals!$D:$D,$D2006,Actuals!$B:$B,EOMONTH(DATE(2024,$C2006-3,1),0))
)</f>
        <v>1.0745607824060539</v>
      </c>
      <c r="P2006" s="29">
        <f t="shared" si="186"/>
        <v>3531.5440113774962</v>
      </c>
      <c r="Q2006" s="2">
        <f t="shared" si="187"/>
        <v>5.5231671648609898E-2</v>
      </c>
      <c r="R2006" s="29" t="str">
        <f t="shared" si="188"/>
        <v>1 train date (May-Aug)</v>
      </c>
      <c r="S2006" s="29">
        <f t="shared" si="189"/>
        <v>1.0159969143173808</v>
      </c>
      <c r="T2006" s="29">
        <f t="shared" si="190"/>
        <v>3494.1889774673837</v>
      </c>
      <c r="U2006" s="2">
        <f t="shared" si="191"/>
        <v>6.5224992651850278E-2</v>
      </c>
    </row>
    <row r="2007" spans="1:21">
      <c r="A2007">
        <v>9657</v>
      </c>
      <c r="B2007" s="1">
        <v>45961</v>
      </c>
      <c r="C2007">
        <v>7</v>
      </c>
      <c r="D2007">
        <v>13</v>
      </c>
      <c r="E2007" t="s">
        <v>7</v>
      </c>
      <c r="F2007" s="3">
        <v>3419.0173348312637</v>
      </c>
      <c r="G2007" s="3">
        <v>3738</v>
      </c>
      <c r="H2007">
        <v>3</v>
      </c>
      <c r="I2007" s="3">
        <v>-318.98266516873628</v>
      </c>
      <c r="J2007" s="3">
        <v>318.98266516873628</v>
      </c>
      <c r="K2007" s="2">
        <v>8.53351164175324E-2</v>
      </c>
      <c r="L2007" s="6">
        <v>-8.53351164175324E-2</v>
      </c>
      <c r="M2007" t="s">
        <v>34</v>
      </c>
      <c r="N2007">
        <f>SUMIFS(Actuals!$F:$F,Actuals!$A:$A,$A2007,Actuals!$D:$D,$D2007,Actuals!$B:$B,EDATE($B2007,-12))</f>
        <v>3286.5</v>
      </c>
      <c r="O2007">
        <f>AVERAGE(SUMIFS(Actuals!$F:$F,Actuals!$A:$A,$A2007,Actuals!$D:$D,$D2007,Actuals!$B:$B,EOMONTH(DATE(2025,$C2007-1,1),0))/SUMIFS(Actuals!$F:$F,Actuals!$A:$A,$A2007,Actuals!$D:$D,$D2007,Actuals!$B:$B,EOMONTH(DATE(2024,$C2007-1,1),0)),
 SUMIFS(Actuals!$F:$F,Actuals!$A:$A,$A2007,Actuals!$D:$D,$D2007,Actuals!$B:$B,EOMONTH(DATE(2025,$C2007-2,1),0))/SUMIFS(Actuals!$F:$F,Actuals!$A:$A,$A2007,Actuals!$D:$D,$D2007,Actuals!$B:$B,EOMONTH(DATE(2024,$C2007-2,1),0)),
 SUMIFS(Actuals!$F:$F,Actuals!$A:$A,$A2007,Actuals!$D:$D,$D2007,Actuals!$B:$B,EOMONTH(DATE(2025,$C2007-3,1),0))/SUMIFS(Actuals!$F:$F,Actuals!$A:$A,$A2007,Actuals!$D:$D,$D2007,Actuals!$B:$B,EOMONTH(DATE(2024,$C2007-3,1),0))
)</f>
        <v>1.0538983843021006</v>
      </c>
      <c r="P2007" s="29">
        <f t="shared" si="186"/>
        <v>3463.6370400088535</v>
      </c>
      <c r="Q2007" s="2">
        <f t="shared" si="187"/>
        <v>7.339833065573742E-2</v>
      </c>
      <c r="R2007" s="29" t="str">
        <f t="shared" si="188"/>
        <v>1 train date (May-Aug)</v>
      </c>
      <c r="S2007" s="29">
        <f t="shared" si="189"/>
        <v>1.0159969143173808</v>
      </c>
      <c r="T2007" s="29">
        <f t="shared" si="190"/>
        <v>3473.7110621861993</v>
      </c>
      <c r="U2007" s="2">
        <f t="shared" si="191"/>
        <v>7.0703300645746564E-2</v>
      </c>
    </row>
    <row r="2008" spans="1:21">
      <c r="A2008">
        <v>9657</v>
      </c>
      <c r="B2008" s="1">
        <v>45961</v>
      </c>
      <c r="C2008">
        <v>8</v>
      </c>
      <c r="D2008">
        <v>13</v>
      </c>
      <c r="E2008" t="s">
        <v>7</v>
      </c>
      <c r="F2008" s="3">
        <v>3551.4785749064413</v>
      </c>
      <c r="G2008" s="3">
        <v>3738</v>
      </c>
      <c r="H2008">
        <v>2</v>
      </c>
      <c r="I2008" s="3">
        <v>-186.52142509355872</v>
      </c>
      <c r="J2008" s="3">
        <v>186.52142509355872</v>
      </c>
      <c r="K2008" s="2">
        <v>4.9898722603948301E-2</v>
      </c>
      <c r="L2008" s="6">
        <v>-4.9898722603948301E-2</v>
      </c>
      <c r="M2008" t="s">
        <v>34</v>
      </c>
      <c r="N2008">
        <f>SUMIFS(Actuals!$F:$F,Actuals!$A:$A,$A2008,Actuals!$D:$D,$D2008,Actuals!$B:$B,EDATE($B2008,-12))</f>
        <v>3286.5</v>
      </c>
      <c r="O2008">
        <f>AVERAGE(SUMIFS(Actuals!$F:$F,Actuals!$A:$A,$A2008,Actuals!$D:$D,$D2008,Actuals!$B:$B,EOMONTH(DATE(2025,$C2008-1,1),0))/SUMIFS(Actuals!$F:$F,Actuals!$A:$A,$A2008,Actuals!$D:$D,$D2008,Actuals!$B:$B,EOMONTH(DATE(2024,$C2008-1,1),0)),
 SUMIFS(Actuals!$F:$F,Actuals!$A:$A,$A2008,Actuals!$D:$D,$D2008,Actuals!$B:$B,EOMONTH(DATE(2025,$C2008-2,1),0))/SUMIFS(Actuals!$F:$F,Actuals!$A:$A,$A2008,Actuals!$D:$D,$D2008,Actuals!$B:$B,EOMONTH(DATE(2024,$C2008-2,1),0)),
 SUMIFS(Actuals!$F:$F,Actuals!$A:$A,$A2008,Actuals!$D:$D,$D2008,Actuals!$B:$B,EOMONTH(DATE(2025,$C2008-3,1),0))/SUMIFS(Actuals!$F:$F,Actuals!$A:$A,$A2008,Actuals!$D:$D,$D2008,Actuals!$B:$B,EOMONTH(DATE(2024,$C2008-3,1),0))
)</f>
        <v>1.0613416415164292</v>
      </c>
      <c r="P2008" s="29">
        <f t="shared" si="186"/>
        <v>3488.0993048437444</v>
      </c>
      <c r="Q2008" s="2">
        <f t="shared" si="187"/>
        <v>6.685411855437548E-2</v>
      </c>
      <c r="R2008" s="29" t="str">
        <f t="shared" si="188"/>
        <v>1 train date (May-Aug)</v>
      </c>
      <c r="S2008" s="29">
        <f t="shared" si="189"/>
        <v>1.0159969143173808</v>
      </c>
      <c r="T2008" s="29">
        <f t="shared" si="190"/>
        <v>3608.2912733692333</v>
      </c>
      <c r="U2008" s="2">
        <f t="shared" si="191"/>
        <v>3.4700033876609603E-2</v>
      </c>
    </row>
    <row r="2009" spans="1:21">
      <c r="A2009">
        <v>9657</v>
      </c>
      <c r="B2009" s="1">
        <v>45961</v>
      </c>
      <c r="C2009">
        <v>9</v>
      </c>
      <c r="D2009">
        <v>13</v>
      </c>
      <c r="E2009" t="s">
        <v>7</v>
      </c>
      <c r="F2009" s="3">
        <v>3508.9625676136639</v>
      </c>
      <c r="G2009" s="3">
        <v>3738</v>
      </c>
      <c r="H2009">
        <v>1</v>
      </c>
      <c r="I2009" s="3">
        <v>-229.03743238633615</v>
      </c>
      <c r="J2009" s="3">
        <v>229.03743238633615</v>
      </c>
      <c r="K2009" s="2">
        <v>6.1272721344659199E-2</v>
      </c>
      <c r="L2009" s="6">
        <v>-6.1272721344659199E-2</v>
      </c>
      <c r="M2009" t="s">
        <v>34</v>
      </c>
      <c r="N2009">
        <f>SUMIFS(Actuals!$F:$F,Actuals!$A:$A,$A2009,Actuals!$D:$D,$D2009,Actuals!$B:$B,EDATE($B2009,-12))</f>
        <v>3286.5</v>
      </c>
      <c r="O2009">
        <f>AVERAGE(SUMIFS(Actuals!$F:$F,Actuals!$A:$A,$A2009,Actuals!$D:$D,$D2009,Actuals!$B:$B,EOMONTH(DATE(2025,$C2009-1,1),0))/SUMIFS(Actuals!$F:$F,Actuals!$A:$A,$A2009,Actuals!$D:$D,$D2009,Actuals!$B:$B,EOMONTH(DATE(2024,$C2009-1,1),0)),
 SUMIFS(Actuals!$F:$F,Actuals!$A:$A,$A2009,Actuals!$D:$D,$D2009,Actuals!$B:$B,EOMONTH(DATE(2025,$C2009-2,1),0))/SUMIFS(Actuals!$F:$F,Actuals!$A:$A,$A2009,Actuals!$D:$D,$D2009,Actuals!$B:$B,EOMONTH(DATE(2024,$C2009-2,1),0)),
 SUMIFS(Actuals!$F:$F,Actuals!$A:$A,$A2009,Actuals!$D:$D,$D2009,Actuals!$B:$B,EOMONTH(DATE(2025,$C2009-3,1),0))/SUMIFS(Actuals!$F:$F,Actuals!$A:$A,$A2009,Actuals!$D:$D,$D2009,Actuals!$B:$B,EOMONTH(DATE(2024,$C2009-3,1),0))
)</f>
        <v>1.0795576707909225</v>
      </c>
      <c r="P2009" s="29">
        <f t="shared" si="186"/>
        <v>3547.9662850543668</v>
      </c>
      <c r="Q2009" s="2">
        <f t="shared" si="187"/>
        <v>5.0838340006857455E-2</v>
      </c>
      <c r="R2009" s="29" t="str">
        <f t="shared" si="188"/>
        <v>2 Test data (Sep-Nov)</v>
      </c>
      <c r="S2009" s="29">
        <f t="shared" si="189"/>
        <v>1.0159969143173808</v>
      </c>
      <c r="T2009" s="29">
        <f t="shared" si="190"/>
        <v>3565.0951411506762</v>
      </c>
      <c r="U2009" s="2">
        <f t="shared" si="191"/>
        <v>4.6255981500621664E-2</v>
      </c>
    </row>
    <row r="2010" spans="1:21">
      <c r="A2010">
        <v>9657</v>
      </c>
      <c r="B2010" s="1">
        <v>45961</v>
      </c>
      <c r="C2010">
        <v>10</v>
      </c>
      <c r="D2010">
        <v>13</v>
      </c>
      <c r="E2010" t="s">
        <v>7</v>
      </c>
      <c r="F2010" s="3">
        <v>3447.3605226601958</v>
      </c>
      <c r="G2010" s="3">
        <v>3738</v>
      </c>
      <c r="H2010">
        <v>0</v>
      </c>
      <c r="I2010" s="3">
        <v>-290.63947733980422</v>
      </c>
      <c r="J2010" s="3">
        <v>290.63947733980422</v>
      </c>
      <c r="K2010" s="2">
        <v>7.7752669165276705E-2</v>
      </c>
      <c r="L2010" s="6">
        <v>-7.7752669165276705E-2</v>
      </c>
      <c r="M2010" t="s">
        <v>34</v>
      </c>
      <c r="N2010">
        <f>SUMIFS(Actuals!$F:$F,Actuals!$A:$A,$A2010,Actuals!$D:$D,$D2010,Actuals!$B:$B,EDATE($B2010,-12))</f>
        <v>3286.5</v>
      </c>
      <c r="O2010">
        <f>AVERAGE(SUMIFS(Actuals!$F:$F,Actuals!$A:$A,$A2010,Actuals!$D:$D,$D2010,Actuals!$B:$B,EOMONTH(DATE(2025,$C2010-1,1),0))/SUMIFS(Actuals!$F:$F,Actuals!$A:$A,$A2010,Actuals!$D:$D,$D2010,Actuals!$B:$B,EOMONTH(DATE(2024,$C2010-1,1),0)),
 SUMIFS(Actuals!$F:$F,Actuals!$A:$A,$A2010,Actuals!$D:$D,$D2010,Actuals!$B:$B,EOMONTH(DATE(2025,$C2010-2,1),0))/SUMIFS(Actuals!$F:$F,Actuals!$A:$A,$A2010,Actuals!$D:$D,$D2010,Actuals!$B:$B,EOMONTH(DATE(2024,$C2010-2,1),0)),
 SUMIFS(Actuals!$F:$F,Actuals!$A:$A,$A2010,Actuals!$D:$D,$D2010,Actuals!$B:$B,EOMONTH(DATE(2025,$C2010-3,1),0))/SUMIFS(Actuals!$F:$F,Actuals!$A:$A,$A2010,Actuals!$D:$D,$D2010,Actuals!$B:$B,EOMONTH(DATE(2024,$C2010-3,1),0))
)</f>
        <v>1.104400443907956</v>
      </c>
      <c r="P2010" s="29">
        <f t="shared" si="186"/>
        <v>3629.6120589034972</v>
      </c>
      <c r="Q2010" s="2">
        <f t="shared" si="187"/>
        <v>2.8996238923623009E-2</v>
      </c>
      <c r="R2010" s="29" t="str">
        <f t="shared" si="188"/>
        <v>2 Test data (Sep-Nov)</v>
      </c>
      <c r="S2010" s="29">
        <f t="shared" si="189"/>
        <v>1.0159969143173808</v>
      </c>
      <c r="T2010" s="29">
        <f t="shared" si="190"/>
        <v>3502.507653562312</v>
      </c>
      <c r="U2010" s="2">
        <f t="shared" si="191"/>
        <v>6.2999557634480466E-2</v>
      </c>
    </row>
    <row r="2011" spans="1:21">
      <c r="A2011">
        <v>9657</v>
      </c>
      <c r="B2011" s="1">
        <v>45991</v>
      </c>
      <c r="C2011">
        <v>5</v>
      </c>
      <c r="D2011">
        <v>13</v>
      </c>
      <c r="E2011" t="s">
        <v>7</v>
      </c>
      <c r="F2011" s="3">
        <v>3609.8056859243998</v>
      </c>
      <c r="G2011" s="3">
        <v>3613.5</v>
      </c>
      <c r="H2011">
        <v>6</v>
      </c>
      <c r="I2011" s="3">
        <v>-3.6943140756002322</v>
      </c>
      <c r="J2011" s="3">
        <v>3.6943140756002322</v>
      </c>
      <c r="K2011" s="2">
        <v>1.0223644875052499E-3</v>
      </c>
      <c r="L2011" s="6">
        <v>-1.0223644875052499E-3</v>
      </c>
      <c r="M2011" t="s">
        <v>34</v>
      </c>
      <c r="N2011">
        <f>SUMIFS(Actuals!$F:$F,Actuals!$A:$A,$A2011,Actuals!$D:$D,$D2011,Actuals!$B:$B,EDATE($B2011,-12))</f>
        <v>3427.5</v>
      </c>
      <c r="O2011">
        <f>AVERAGE(SUMIFS(Actuals!$F:$F,Actuals!$A:$A,$A2011,Actuals!$D:$D,$D2011,Actuals!$B:$B,EOMONTH(DATE(2025,$C2011-1,1),0))/SUMIFS(Actuals!$F:$F,Actuals!$A:$A,$A2011,Actuals!$D:$D,$D2011,Actuals!$B:$B,EOMONTH(DATE(2024,$C2011-1,1),0)),
 SUMIFS(Actuals!$F:$F,Actuals!$A:$A,$A2011,Actuals!$D:$D,$D2011,Actuals!$B:$B,EOMONTH(DATE(2025,$C2011-2,1),0))/SUMIFS(Actuals!$F:$F,Actuals!$A:$A,$A2011,Actuals!$D:$D,$D2011,Actuals!$B:$B,EOMONTH(DATE(2024,$C2011-2,1),0)),
 SUMIFS(Actuals!$F:$F,Actuals!$A:$A,$A2011,Actuals!$D:$D,$D2011,Actuals!$B:$B,EOMONTH(DATE(2025,$C2011-3,1),0))/SUMIFS(Actuals!$F:$F,Actuals!$A:$A,$A2011,Actuals!$D:$D,$D2011,Actuals!$B:$B,EOMONTH(DATE(2024,$C2011-3,1),0))
)</f>
        <v>1.1090035568229553</v>
      </c>
      <c r="P2011" s="29">
        <f t="shared" si="186"/>
        <v>3801.1096910106789</v>
      </c>
      <c r="Q2011" s="2">
        <f t="shared" si="187"/>
        <v>5.1919106409486354E-2</v>
      </c>
      <c r="R2011" s="29" t="str">
        <f t="shared" si="188"/>
        <v>1 train date (May-Aug)</v>
      </c>
      <c r="S2011" s="29">
        <f t="shared" si="189"/>
        <v>1.0159969143173808</v>
      </c>
      <c r="T2011" s="29">
        <f t="shared" si="190"/>
        <v>3667.5514381845264</v>
      </c>
      <c r="U2011" s="2">
        <f t="shared" si="191"/>
        <v>1.4958195152767797E-2</v>
      </c>
    </row>
    <row r="2012" spans="1:21">
      <c r="A2012">
        <v>9657</v>
      </c>
      <c r="B2012" s="1">
        <v>45991</v>
      </c>
      <c r="C2012">
        <v>6</v>
      </c>
      <c r="D2012">
        <v>13</v>
      </c>
      <c r="E2012" t="s">
        <v>7</v>
      </c>
      <c r="F2012" s="3">
        <v>3609.8868612381602</v>
      </c>
      <c r="G2012" s="3">
        <v>3613.5</v>
      </c>
      <c r="H2012">
        <v>5</v>
      </c>
      <c r="I2012" s="3">
        <v>-3.6131387618397639</v>
      </c>
      <c r="J2012" s="3">
        <v>3.6131387618397639</v>
      </c>
      <c r="K2012" s="2">
        <v>9.9990003095053594E-4</v>
      </c>
      <c r="L2012" s="6">
        <v>-9.9990003095053594E-4</v>
      </c>
      <c r="M2012" t="s">
        <v>34</v>
      </c>
      <c r="N2012">
        <f>SUMIFS(Actuals!$F:$F,Actuals!$A:$A,$A2012,Actuals!$D:$D,$D2012,Actuals!$B:$B,EDATE($B2012,-12))</f>
        <v>3427.5</v>
      </c>
      <c r="O2012">
        <f>AVERAGE(SUMIFS(Actuals!$F:$F,Actuals!$A:$A,$A2012,Actuals!$D:$D,$D2012,Actuals!$B:$B,EOMONTH(DATE(2025,$C2012-1,1),0))/SUMIFS(Actuals!$F:$F,Actuals!$A:$A,$A2012,Actuals!$D:$D,$D2012,Actuals!$B:$B,EOMONTH(DATE(2024,$C2012-1,1),0)),
 SUMIFS(Actuals!$F:$F,Actuals!$A:$A,$A2012,Actuals!$D:$D,$D2012,Actuals!$B:$B,EOMONTH(DATE(2025,$C2012-2,1),0))/SUMIFS(Actuals!$F:$F,Actuals!$A:$A,$A2012,Actuals!$D:$D,$D2012,Actuals!$B:$B,EOMONTH(DATE(2024,$C2012-2,1),0)),
 SUMIFS(Actuals!$F:$F,Actuals!$A:$A,$A2012,Actuals!$D:$D,$D2012,Actuals!$B:$B,EOMONTH(DATE(2025,$C2012-3,1),0))/SUMIFS(Actuals!$F:$F,Actuals!$A:$A,$A2012,Actuals!$D:$D,$D2012,Actuals!$B:$B,EOMONTH(DATE(2024,$C2012-3,1),0))
)</f>
        <v>1.0745607824060539</v>
      </c>
      <c r="P2012" s="29">
        <f t="shared" si="186"/>
        <v>3683.0570816967497</v>
      </c>
      <c r="Q2012" s="2">
        <f t="shared" si="187"/>
        <v>1.9249226981250787E-2</v>
      </c>
      <c r="R2012" s="29" t="str">
        <f t="shared" si="188"/>
        <v>1 train date (May-Aug)</v>
      </c>
      <c r="S2012" s="29">
        <f t="shared" si="189"/>
        <v>1.0159969143173808</v>
      </c>
      <c r="T2012" s="29">
        <f t="shared" si="190"/>
        <v>3667.633912052826</v>
      </c>
      <c r="U2012" s="2">
        <f t="shared" si="191"/>
        <v>1.4981018971309247E-2</v>
      </c>
    </row>
    <row r="2013" spans="1:21">
      <c r="A2013">
        <v>9657</v>
      </c>
      <c r="B2013" s="1">
        <v>45991</v>
      </c>
      <c r="C2013">
        <v>7</v>
      </c>
      <c r="D2013">
        <v>13</v>
      </c>
      <c r="E2013" t="s">
        <v>7</v>
      </c>
      <c r="F2013" s="3">
        <v>3589.382991273771</v>
      </c>
      <c r="G2013" s="3">
        <v>3613.5</v>
      </c>
      <c r="H2013">
        <v>4</v>
      </c>
      <c r="I2013" s="3">
        <v>-24.11700872622896</v>
      </c>
      <c r="J2013" s="3">
        <v>24.11700872622896</v>
      </c>
      <c r="K2013" s="2">
        <v>6.6741410616380104E-3</v>
      </c>
      <c r="L2013" s="6">
        <v>-6.6741410616380104E-3</v>
      </c>
      <c r="M2013" t="s">
        <v>34</v>
      </c>
      <c r="N2013">
        <f>SUMIFS(Actuals!$F:$F,Actuals!$A:$A,$A2013,Actuals!$D:$D,$D2013,Actuals!$B:$B,EDATE($B2013,-12))</f>
        <v>3427.5</v>
      </c>
      <c r="O2013">
        <f>AVERAGE(SUMIFS(Actuals!$F:$F,Actuals!$A:$A,$A2013,Actuals!$D:$D,$D2013,Actuals!$B:$B,EOMONTH(DATE(2025,$C2013-1,1),0))/SUMIFS(Actuals!$F:$F,Actuals!$A:$A,$A2013,Actuals!$D:$D,$D2013,Actuals!$B:$B,EOMONTH(DATE(2024,$C2013-1,1),0)),
 SUMIFS(Actuals!$F:$F,Actuals!$A:$A,$A2013,Actuals!$D:$D,$D2013,Actuals!$B:$B,EOMONTH(DATE(2025,$C2013-2,1),0))/SUMIFS(Actuals!$F:$F,Actuals!$A:$A,$A2013,Actuals!$D:$D,$D2013,Actuals!$B:$B,EOMONTH(DATE(2024,$C2013-2,1),0)),
 SUMIFS(Actuals!$F:$F,Actuals!$A:$A,$A2013,Actuals!$D:$D,$D2013,Actuals!$B:$B,EOMONTH(DATE(2025,$C2013-3,1),0))/SUMIFS(Actuals!$F:$F,Actuals!$A:$A,$A2013,Actuals!$D:$D,$D2013,Actuals!$B:$B,EOMONTH(DATE(2024,$C2013-3,1),0))
)</f>
        <v>1.0538983843021006</v>
      </c>
      <c r="P2013" s="29">
        <f t="shared" si="186"/>
        <v>3612.2367121954499</v>
      </c>
      <c r="Q2013" s="2">
        <f t="shared" si="187"/>
        <v>3.4960227052723003E-4</v>
      </c>
      <c r="R2013" s="29" t="str">
        <f t="shared" si="188"/>
        <v>1 train date (May-Aug)</v>
      </c>
      <c r="S2013" s="29">
        <f t="shared" si="189"/>
        <v>1.0159969143173808</v>
      </c>
      <c r="T2013" s="29">
        <f t="shared" si="190"/>
        <v>3646.8020434374416</v>
      </c>
      <c r="U2013" s="2">
        <f t="shared" si="191"/>
        <v>9.2160075930376711E-3</v>
      </c>
    </row>
    <row r="2014" spans="1:21">
      <c r="A2014">
        <v>9657</v>
      </c>
      <c r="B2014" s="1">
        <v>45991</v>
      </c>
      <c r="C2014">
        <v>8</v>
      </c>
      <c r="D2014">
        <v>13</v>
      </c>
      <c r="E2014" t="s">
        <v>7</v>
      </c>
      <c r="F2014" s="3">
        <v>3403.8321307984115</v>
      </c>
      <c r="G2014" s="3">
        <v>3613.5</v>
      </c>
      <c r="H2014">
        <v>3</v>
      </c>
      <c r="I2014" s="3">
        <v>-209.66786920158847</v>
      </c>
      <c r="J2014" s="3">
        <v>209.66786920158847</v>
      </c>
      <c r="K2014" s="2">
        <v>5.8023486703082501E-2</v>
      </c>
      <c r="L2014" s="6">
        <v>-5.8023486703082501E-2</v>
      </c>
      <c r="M2014" t="s">
        <v>34</v>
      </c>
      <c r="N2014">
        <f>SUMIFS(Actuals!$F:$F,Actuals!$A:$A,$A2014,Actuals!$D:$D,$D2014,Actuals!$B:$B,EDATE($B2014,-12))</f>
        <v>3427.5</v>
      </c>
      <c r="O2014">
        <f>AVERAGE(SUMIFS(Actuals!$F:$F,Actuals!$A:$A,$A2014,Actuals!$D:$D,$D2014,Actuals!$B:$B,EOMONTH(DATE(2025,$C2014-1,1),0))/SUMIFS(Actuals!$F:$F,Actuals!$A:$A,$A2014,Actuals!$D:$D,$D2014,Actuals!$B:$B,EOMONTH(DATE(2024,$C2014-1,1),0)),
 SUMIFS(Actuals!$F:$F,Actuals!$A:$A,$A2014,Actuals!$D:$D,$D2014,Actuals!$B:$B,EOMONTH(DATE(2025,$C2014-2,1),0))/SUMIFS(Actuals!$F:$F,Actuals!$A:$A,$A2014,Actuals!$D:$D,$D2014,Actuals!$B:$B,EOMONTH(DATE(2024,$C2014-2,1),0)),
 SUMIFS(Actuals!$F:$F,Actuals!$A:$A,$A2014,Actuals!$D:$D,$D2014,Actuals!$B:$B,EOMONTH(DATE(2025,$C2014-3,1),0))/SUMIFS(Actuals!$F:$F,Actuals!$A:$A,$A2014,Actuals!$D:$D,$D2014,Actuals!$B:$B,EOMONTH(DATE(2024,$C2014-3,1),0))
)</f>
        <v>1.0613416415164292</v>
      </c>
      <c r="P2014" s="29">
        <f t="shared" si="186"/>
        <v>3637.748476297561</v>
      </c>
      <c r="Q2014" s="2">
        <f t="shared" si="187"/>
        <v>6.7105233976922527E-3</v>
      </c>
      <c r="R2014" s="29" t="str">
        <f t="shared" si="188"/>
        <v>1 train date (May-Aug)</v>
      </c>
      <c r="S2014" s="29">
        <f t="shared" si="189"/>
        <v>1.0159969143173808</v>
      </c>
      <c r="T2014" s="29">
        <f t="shared" si="190"/>
        <v>3458.2829417455414</v>
      </c>
      <c r="U2014" s="2">
        <f t="shared" si="191"/>
        <v>4.2954769130886569E-2</v>
      </c>
    </row>
    <row r="2015" spans="1:21">
      <c r="A2015">
        <v>9657</v>
      </c>
      <c r="B2015" s="1">
        <v>45991</v>
      </c>
      <c r="C2015">
        <v>9</v>
      </c>
      <c r="D2015">
        <v>13</v>
      </c>
      <c r="E2015" t="s">
        <v>7</v>
      </c>
      <c r="F2015" s="3">
        <v>3675.5606793694424</v>
      </c>
      <c r="G2015" s="3">
        <v>3613.5</v>
      </c>
      <c r="H2015">
        <v>2</v>
      </c>
      <c r="I2015" s="3">
        <v>62.060679369442369</v>
      </c>
      <c r="J2015" s="3">
        <v>62.060679369442369</v>
      </c>
      <c r="K2015" s="2">
        <v>1.71746725804462E-2</v>
      </c>
      <c r="L2015" s="6">
        <v>1.71746725804462E-2</v>
      </c>
      <c r="M2015" t="s">
        <v>34</v>
      </c>
      <c r="N2015">
        <f>SUMIFS(Actuals!$F:$F,Actuals!$A:$A,$A2015,Actuals!$D:$D,$D2015,Actuals!$B:$B,EDATE($B2015,-12))</f>
        <v>3427.5</v>
      </c>
      <c r="O2015">
        <f>AVERAGE(SUMIFS(Actuals!$F:$F,Actuals!$A:$A,$A2015,Actuals!$D:$D,$D2015,Actuals!$B:$B,EOMONTH(DATE(2025,$C2015-1,1),0))/SUMIFS(Actuals!$F:$F,Actuals!$A:$A,$A2015,Actuals!$D:$D,$D2015,Actuals!$B:$B,EOMONTH(DATE(2024,$C2015-1,1),0)),
 SUMIFS(Actuals!$F:$F,Actuals!$A:$A,$A2015,Actuals!$D:$D,$D2015,Actuals!$B:$B,EOMONTH(DATE(2025,$C2015-2,1),0))/SUMIFS(Actuals!$F:$F,Actuals!$A:$A,$A2015,Actuals!$D:$D,$D2015,Actuals!$B:$B,EOMONTH(DATE(2024,$C2015-2,1),0)),
 SUMIFS(Actuals!$F:$F,Actuals!$A:$A,$A2015,Actuals!$D:$D,$D2015,Actuals!$B:$B,EOMONTH(DATE(2025,$C2015-3,1),0))/SUMIFS(Actuals!$F:$F,Actuals!$A:$A,$A2015,Actuals!$D:$D,$D2015,Actuals!$B:$B,EOMONTH(DATE(2024,$C2015-3,1),0))
)</f>
        <v>1.0795576707909225</v>
      </c>
      <c r="P2015" s="29">
        <f t="shared" si="186"/>
        <v>3700.1839166358868</v>
      </c>
      <c r="Q2015" s="2">
        <f t="shared" si="187"/>
        <v>2.3988907329704393E-2</v>
      </c>
      <c r="R2015" s="29" t="str">
        <f t="shared" si="188"/>
        <v>2 Test data (Sep-Nov)</v>
      </c>
      <c r="S2015" s="29">
        <f t="shared" si="189"/>
        <v>1.0159969143173808</v>
      </c>
      <c r="T2015" s="29">
        <f t="shared" si="190"/>
        <v>3734.3583086256494</v>
      </c>
      <c r="U2015" s="2">
        <f t="shared" si="191"/>
        <v>3.3446328663525517E-2</v>
      </c>
    </row>
    <row r="2016" spans="1:21">
      <c r="A2016">
        <v>9657</v>
      </c>
      <c r="B2016" s="1">
        <v>45991</v>
      </c>
      <c r="C2016">
        <v>10</v>
      </c>
      <c r="D2016">
        <v>13</v>
      </c>
      <c r="E2016" t="s">
        <v>7</v>
      </c>
      <c r="F2016" s="3">
        <v>3613.1482442582715</v>
      </c>
      <c r="G2016" s="3">
        <v>3613.5</v>
      </c>
      <c r="H2016">
        <v>1</v>
      </c>
      <c r="I2016" s="3">
        <v>-0.35175574172853885</v>
      </c>
      <c r="J2016" s="3">
        <v>0.35175574172853885</v>
      </c>
      <c r="K2016" s="2">
        <v>9.7344884939404695E-5</v>
      </c>
      <c r="L2016" s="6">
        <v>-9.7344884939404695E-5</v>
      </c>
      <c r="M2016" t="s">
        <v>34</v>
      </c>
      <c r="N2016">
        <f>SUMIFS(Actuals!$F:$F,Actuals!$A:$A,$A2016,Actuals!$D:$D,$D2016,Actuals!$B:$B,EDATE($B2016,-12))</f>
        <v>3427.5</v>
      </c>
      <c r="O2016">
        <f>AVERAGE(SUMIFS(Actuals!$F:$F,Actuals!$A:$A,$A2016,Actuals!$D:$D,$D2016,Actuals!$B:$B,EOMONTH(DATE(2025,$C2016-1,1),0))/SUMIFS(Actuals!$F:$F,Actuals!$A:$A,$A2016,Actuals!$D:$D,$D2016,Actuals!$B:$B,EOMONTH(DATE(2024,$C2016-1,1),0)),
 SUMIFS(Actuals!$F:$F,Actuals!$A:$A,$A2016,Actuals!$D:$D,$D2016,Actuals!$B:$B,EOMONTH(DATE(2025,$C2016-2,1),0))/SUMIFS(Actuals!$F:$F,Actuals!$A:$A,$A2016,Actuals!$D:$D,$D2016,Actuals!$B:$B,EOMONTH(DATE(2024,$C2016-2,1),0)),
 SUMIFS(Actuals!$F:$F,Actuals!$A:$A,$A2016,Actuals!$D:$D,$D2016,Actuals!$B:$B,EOMONTH(DATE(2025,$C2016-3,1),0))/SUMIFS(Actuals!$F:$F,Actuals!$A:$A,$A2016,Actuals!$D:$D,$D2016,Actuals!$B:$B,EOMONTH(DATE(2024,$C2016-3,1),0))
)</f>
        <v>1.104400443907956</v>
      </c>
      <c r="P2016" s="29">
        <f t="shared" si="186"/>
        <v>3785.3325214945194</v>
      </c>
      <c r="Q2016" s="2">
        <f t="shared" si="187"/>
        <v>4.7552932473922616E-2</v>
      </c>
      <c r="R2016" s="29" t="str">
        <f t="shared" si="188"/>
        <v>2 Test data (Sep-Nov)</v>
      </c>
      <c r="S2016" s="29">
        <f t="shared" si="189"/>
        <v>1.0159969143173808</v>
      </c>
      <c r="T2016" s="29">
        <f t="shared" si="190"/>
        <v>3670.9474671376661</v>
      </c>
      <c r="U2016" s="2">
        <f t="shared" si="191"/>
        <v>1.5898012214657833E-2</v>
      </c>
    </row>
    <row r="2017" spans="1:21">
      <c r="A2017">
        <v>9657</v>
      </c>
      <c r="B2017" s="1">
        <v>45991</v>
      </c>
      <c r="C2017">
        <v>11</v>
      </c>
      <c r="D2017">
        <v>13</v>
      </c>
      <c r="E2017" t="s">
        <v>7</v>
      </c>
      <c r="F2017" s="3">
        <v>3615.7233718356747</v>
      </c>
      <c r="G2017" s="3">
        <v>3613.5</v>
      </c>
      <c r="H2017">
        <v>0</v>
      </c>
      <c r="I2017" s="3">
        <v>2.2233718356746976</v>
      </c>
      <c r="J2017" s="3">
        <v>2.2233718356746976</v>
      </c>
      <c r="K2017" s="2">
        <v>6.1529592795757501E-4</v>
      </c>
      <c r="L2017" s="6">
        <v>6.1529592795757501E-4</v>
      </c>
      <c r="M2017" t="s">
        <v>34</v>
      </c>
      <c r="N2017">
        <f>SUMIFS(Actuals!$F:$F,Actuals!$A:$A,$A2017,Actuals!$D:$D,$D2017,Actuals!$B:$B,EDATE($B2017,-12))</f>
        <v>3427.5</v>
      </c>
      <c r="O2017">
        <f>AVERAGE(SUMIFS(Actuals!$F:$F,Actuals!$A:$A,$A2017,Actuals!$D:$D,$D2017,Actuals!$B:$B,EOMONTH(DATE(2025,$C2017-1,1),0))/SUMIFS(Actuals!$F:$F,Actuals!$A:$A,$A2017,Actuals!$D:$D,$D2017,Actuals!$B:$B,EOMONTH(DATE(2024,$C2017-1,1),0)),
 SUMIFS(Actuals!$F:$F,Actuals!$A:$A,$A2017,Actuals!$D:$D,$D2017,Actuals!$B:$B,EOMONTH(DATE(2025,$C2017-2,1),0))/SUMIFS(Actuals!$F:$F,Actuals!$A:$A,$A2017,Actuals!$D:$D,$D2017,Actuals!$B:$B,EOMONTH(DATE(2024,$C2017-2,1),0)),
 SUMIFS(Actuals!$F:$F,Actuals!$A:$A,$A2017,Actuals!$D:$D,$D2017,Actuals!$B:$B,EOMONTH(DATE(2025,$C2017-3,1),0))/SUMIFS(Actuals!$F:$F,Actuals!$A:$A,$A2017,Actuals!$D:$D,$D2017,Actuals!$B:$B,EOMONTH(DATE(2024,$C2017-3,1),0))
)</f>
        <v>1.0822895910169228</v>
      </c>
      <c r="P2017" s="29">
        <f t="shared" si="186"/>
        <v>3709.5475732105028</v>
      </c>
      <c r="Q2017" s="2">
        <f t="shared" si="187"/>
        <v>2.658020567607661E-2</v>
      </c>
      <c r="R2017" s="29" t="str">
        <f t="shared" si="188"/>
        <v>2 Test data (Sep-Nov)</v>
      </c>
      <c r="S2017" s="29">
        <f t="shared" si="189"/>
        <v>1.0159969143173808</v>
      </c>
      <c r="T2017" s="29">
        <f t="shared" si="190"/>
        <v>3673.563788810281</v>
      </c>
      <c r="U2017" s="2">
        <f t="shared" si="191"/>
        <v>1.6622053081577704E-2</v>
      </c>
    </row>
    <row r="2018" spans="1:21">
      <c r="A2018">
        <v>9683</v>
      </c>
      <c r="B2018" s="1">
        <v>45808</v>
      </c>
      <c r="C2018">
        <v>5</v>
      </c>
      <c r="D2018">
        <v>13</v>
      </c>
      <c r="E2018" t="s">
        <v>7</v>
      </c>
      <c r="F2018" s="3">
        <v>2057725.1099999999</v>
      </c>
      <c r="G2018" s="3">
        <v>1827010.5</v>
      </c>
      <c r="H2018">
        <v>0</v>
      </c>
      <c r="I2018" s="3">
        <v>230714.60999999987</v>
      </c>
      <c r="J2018" s="3">
        <v>230714.60999999987</v>
      </c>
      <c r="K2018" s="2">
        <v>0.126279848966385</v>
      </c>
      <c r="L2018" s="6">
        <v>0.126279848966385</v>
      </c>
      <c r="M2018" t="s">
        <v>36</v>
      </c>
      <c r="N2018">
        <f>SUMIFS(Actuals!$F:$F,Actuals!$A:$A,$A2018,Actuals!$D:$D,$D2018,Actuals!$B:$B,EDATE($B2018,-12))</f>
        <v>1700007</v>
      </c>
      <c r="O2018">
        <f>AVERAGE(SUMIFS(Actuals!$F:$F,Actuals!$A:$A,$A2018,Actuals!$D:$D,$D2018,Actuals!$B:$B,EOMONTH(DATE(2025,$C2018-1,1),0))/SUMIFS(Actuals!$F:$F,Actuals!$A:$A,$A2018,Actuals!$D:$D,$D2018,Actuals!$B:$B,EOMONTH(DATE(2024,$C2018-1,1),0)),
 SUMIFS(Actuals!$F:$F,Actuals!$A:$A,$A2018,Actuals!$D:$D,$D2018,Actuals!$B:$B,EOMONTH(DATE(2025,$C2018-2,1),0))/SUMIFS(Actuals!$F:$F,Actuals!$A:$A,$A2018,Actuals!$D:$D,$D2018,Actuals!$B:$B,EOMONTH(DATE(2024,$C2018-2,1),0)),
 SUMIFS(Actuals!$F:$F,Actuals!$A:$A,$A2018,Actuals!$D:$D,$D2018,Actuals!$B:$B,EOMONTH(DATE(2025,$C2018-3,1),0))/SUMIFS(Actuals!$F:$F,Actuals!$A:$A,$A2018,Actuals!$D:$D,$D2018,Actuals!$B:$B,EOMONTH(DATE(2024,$C2018-3,1),0))
)</f>
        <v>1.1025492427104293</v>
      </c>
      <c r="P2018" s="29">
        <f t="shared" si="186"/>
        <v>1874341.4304524288</v>
      </c>
      <c r="Q2018" s="2">
        <f t="shared" si="187"/>
        <v>2.5906216988040714E-2</v>
      </c>
      <c r="R2018" s="29" t="str">
        <f t="shared" si="188"/>
        <v>1 train date (May-Aug)</v>
      </c>
      <c r="S2018" s="29">
        <f t="shared" si="189"/>
        <v>1.0221222832217594</v>
      </c>
      <c r="T2018" s="29">
        <f t="shared" si="190"/>
        <v>2103246.6876759459</v>
      </c>
      <c r="U2018" s="2">
        <f t="shared" si="191"/>
        <v>0.15119573077217999</v>
      </c>
    </row>
    <row r="2019" spans="1:21">
      <c r="A2019">
        <v>9683</v>
      </c>
      <c r="B2019" s="1">
        <v>45838</v>
      </c>
      <c r="C2019">
        <v>5</v>
      </c>
      <c r="D2019">
        <v>13</v>
      </c>
      <c r="E2019" t="s">
        <v>7</v>
      </c>
      <c r="F2019" s="3">
        <v>2016570.6077999999</v>
      </c>
      <c r="G2019" s="3">
        <v>1827010.5</v>
      </c>
      <c r="H2019">
        <v>1</v>
      </c>
      <c r="I2019" s="3">
        <v>189560.10779999988</v>
      </c>
      <c r="J2019" s="3">
        <v>189560.10779999988</v>
      </c>
      <c r="K2019" s="2">
        <v>0.103754251987057</v>
      </c>
      <c r="L2019" s="6">
        <v>0.103754251987057</v>
      </c>
      <c r="M2019" t="s">
        <v>36</v>
      </c>
      <c r="N2019">
        <f>SUMIFS(Actuals!$F:$F,Actuals!$A:$A,$A2019,Actuals!$D:$D,$D2019,Actuals!$B:$B,EDATE($B2019,-12))</f>
        <v>1817430</v>
      </c>
      <c r="O2019">
        <f>AVERAGE(SUMIFS(Actuals!$F:$F,Actuals!$A:$A,$A2019,Actuals!$D:$D,$D2019,Actuals!$B:$B,EOMONTH(DATE(2025,$C2019-1,1),0))/SUMIFS(Actuals!$F:$F,Actuals!$A:$A,$A2019,Actuals!$D:$D,$D2019,Actuals!$B:$B,EOMONTH(DATE(2024,$C2019-1,1),0)),
 SUMIFS(Actuals!$F:$F,Actuals!$A:$A,$A2019,Actuals!$D:$D,$D2019,Actuals!$B:$B,EOMONTH(DATE(2025,$C2019-2,1),0))/SUMIFS(Actuals!$F:$F,Actuals!$A:$A,$A2019,Actuals!$D:$D,$D2019,Actuals!$B:$B,EOMONTH(DATE(2024,$C2019-2,1),0)),
 SUMIFS(Actuals!$F:$F,Actuals!$A:$A,$A2019,Actuals!$D:$D,$D2019,Actuals!$B:$B,EOMONTH(DATE(2025,$C2019-3,1),0))/SUMIFS(Actuals!$F:$F,Actuals!$A:$A,$A2019,Actuals!$D:$D,$D2019,Actuals!$B:$B,EOMONTH(DATE(2024,$C2019-3,1),0))
)</f>
        <v>1.1025492427104293</v>
      </c>
      <c r="P2019" s="29">
        <f t="shared" si="186"/>
        <v>2003806.0701792156</v>
      </c>
      <c r="Q2019" s="2">
        <f t="shared" si="187"/>
        <v>9.6767681509884934E-2</v>
      </c>
      <c r="R2019" s="29" t="str">
        <f t="shared" si="188"/>
        <v>1 train date (May-Aug)</v>
      </c>
      <c r="S2019" s="29">
        <f t="shared" si="189"/>
        <v>1.0221222832217594</v>
      </c>
      <c r="T2019" s="29">
        <f t="shared" si="190"/>
        <v>2061181.7539224268</v>
      </c>
      <c r="U2019" s="2">
        <f t="shared" si="191"/>
        <v>0.12817181615673628</v>
      </c>
    </row>
    <row r="2020" spans="1:21">
      <c r="A2020">
        <v>9683</v>
      </c>
      <c r="B2020" s="1">
        <v>45838</v>
      </c>
      <c r="C2020">
        <v>6</v>
      </c>
      <c r="D2020">
        <v>13</v>
      </c>
      <c r="E2020" t="s">
        <v>7</v>
      </c>
      <c r="F2020" s="3">
        <v>1940812.544736132</v>
      </c>
      <c r="G2020" s="3">
        <v>1827010.5</v>
      </c>
      <c r="H2020">
        <v>0</v>
      </c>
      <c r="I2020" s="3">
        <v>113802.04473613203</v>
      </c>
      <c r="J2020" s="3">
        <v>113802.04473613203</v>
      </c>
      <c r="K2020" s="2">
        <v>6.2288664863246301E-2</v>
      </c>
      <c r="L2020" s="6">
        <v>6.2288664863246301E-2</v>
      </c>
      <c r="M2020" t="s">
        <v>36</v>
      </c>
      <c r="N2020">
        <f>SUMIFS(Actuals!$F:$F,Actuals!$A:$A,$A2020,Actuals!$D:$D,$D2020,Actuals!$B:$B,EDATE($B2020,-12))</f>
        <v>1817430</v>
      </c>
      <c r="O2020">
        <f>AVERAGE(SUMIFS(Actuals!$F:$F,Actuals!$A:$A,$A2020,Actuals!$D:$D,$D2020,Actuals!$B:$B,EOMONTH(DATE(2025,$C2020-1,1),0))/SUMIFS(Actuals!$F:$F,Actuals!$A:$A,$A2020,Actuals!$D:$D,$D2020,Actuals!$B:$B,EOMONTH(DATE(2024,$C2020-1,1),0)),
 SUMIFS(Actuals!$F:$F,Actuals!$A:$A,$A2020,Actuals!$D:$D,$D2020,Actuals!$B:$B,EOMONTH(DATE(2025,$C2020-2,1),0))/SUMIFS(Actuals!$F:$F,Actuals!$A:$A,$A2020,Actuals!$D:$D,$D2020,Actuals!$B:$B,EOMONTH(DATE(2024,$C2020-2,1),0)),
 SUMIFS(Actuals!$F:$F,Actuals!$A:$A,$A2020,Actuals!$D:$D,$D2020,Actuals!$B:$B,EOMONTH(DATE(2025,$C2020-3,1),0))/SUMIFS(Actuals!$F:$F,Actuals!$A:$A,$A2020,Actuals!$D:$D,$D2020,Actuals!$B:$B,EOMONTH(DATE(2024,$C2020-3,1),0))
)</f>
        <v>1.0912384092468874</v>
      </c>
      <c r="P2020" s="29">
        <f t="shared" si="186"/>
        <v>1983249.4221175706</v>
      </c>
      <c r="Q2020" s="2">
        <f t="shared" si="187"/>
        <v>8.5516159933164401E-2</v>
      </c>
      <c r="R2020" s="29" t="str">
        <f t="shared" si="188"/>
        <v>1 train date (May-Aug)</v>
      </c>
      <c r="S2020" s="29">
        <f t="shared" si="189"/>
        <v>1.0221222832217594</v>
      </c>
      <c r="T2020" s="29">
        <f t="shared" si="190"/>
        <v>1983747.7495311282</v>
      </c>
      <c r="U2020" s="2">
        <f t="shared" si="191"/>
        <v>8.5788915570615604E-2</v>
      </c>
    </row>
    <row r="2021" spans="1:21">
      <c r="A2021">
        <v>9683</v>
      </c>
      <c r="B2021" s="1">
        <v>45869</v>
      </c>
      <c r="C2021">
        <v>5</v>
      </c>
      <c r="D2021">
        <v>13</v>
      </c>
      <c r="E2021" t="s">
        <v>7</v>
      </c>
      <c r="F2021" s="3">
        <v>1976239.1956439996</v>
      </c>
      <c r="G2021" s="3">
        <v>2012761.5</v>
      </c>
      <c r="H2021">
        <v>2</v>
      </c>
      <c r="I2021" s="3">
        <v>-36522.304356000386</v>
      </c>
      <c r="J2021" s="3">
        <v>36522.304356000386</v>
      </c>
      <c r="K2021" s="2">
        <v>1.8145371101345301E-2</v>
      </c>
      <c r="L2021" s="6">
        <v>-1.8145371101345301E-2</v>
      </c>
      <c r="M2021" t="s">
        <v>36</v>
      </c>
      <c r="N2021">
        <f>SUMIFS(Actuals!$F:$F,Actuals!$A:$A,$A2021,Actuals!$D:$D,$D2021,Actuals!$B:$B,EDATE($B2021,-12))</f>
        <v>1714224</v>
      </c>
      <c r="O2021">
        <f>AVERAGE(SUMIFS(Actuals!$F:$F,Actuals!$A:$A,$A2021,Actuals!$D:$D,$D2021,Actuals!$B:$B,EOMONTH(DATE(2025,$C2021-1,1),0))/SUMIFS(Actuals!$F:$F,Actuals!$A:$A,$A2021,Actuals!$D:$D,$D2021,Actuals!$B:$B,EOMONTH(DATE(2024,$C2021-1,1),0)),
 SUMIFS(Actuals!$F:$F,Actuals!$A:$A,$A2021,Actuals!$D:$D,$D2021,Actuals!$B:$B,EOMONTH(DATE(2025,$C2021-2,1),0))/SUMIFS(Actuals!$F:$F,Actuals!$A:$A,$A2021,Actuals!$D:$D,$D2021,Actuals!$B:$B,EOMONTH(DATE(2024,$C2021-2,1),0)),
 SUMIFS(Actuals!$F:$F,Actuals!$A:$A,$A2021,Actuals!$D:$D,$D2021,Actuals!$B:$B,EOMONTH(DATE(2025,$C2021-3,1),0))/SUMIFS(Actuals!$F:$F,Actuals!$A:$A,$A2021,Actuals!$D:$D,$D2021,Actuals!$B:$B,EOMONTH(DATE(2024,$C2021-3,1),0))
)</f>
        <v>1.1025492427104293</v>
      </c>
      <c r="P2021" s="29">
        <f t="shared" si="186"/>
        <v>1890016.373036043</v>
      </c>
      <c r="Q2021" s="2">
        <f t="shared" si="187"/>
        <v>6.0983443375659252E-2</v>
      </c>
      <c r="R2021" s="29" t="str">
        <f t="shared" si="188"/>
        <v>1 train date (May-Aug)</v>
      </c>
      <c r="S2021" s="29">
        <f t="shared" si="189"/>
        <v>1.0221222832217594</v>
      </c>
      <c r="T2021" s="29">
        <f t="shared" si="190"/>
        <v>2019958.118843978</v>
      </c>
      <c r="U2021" s="2">
        <f t="shared" si="191"/>
        <v>3.5754950817461673E-3</v>
      </c>
    </row>
    <row r="2022" spans="1:21">
      <c r="A2022">
        <v>9683</v>
      </c>
      <c r="B2022" s="1">
        <v>45869</v>
      </c>
      <c r="C2022">
        <v>6</v>
      </c>
      <c r="D2022">
        <v>13</v>
      </c>
      <c r="E2022" t="s">
        <v>7</v>
      </c>
      <c r="F2022" s="3">
        <v>1905761.2977871068</v>
      </c>
      <c r="G2022" s="3">
        <v>2012761.5</v>
      </c>
      <c r="H2022">
        <v>1</v>
      </c>
      <c r="I2022" s="3">
        <v>-107000.20221289317</v>
      </c>
      <c r="J2022" s="3">
        <v>107000.20221289317</v>
      </c>
      <c r="K2022" s="2">
        <v>5.3160894727414601E-2</v>
      </c>
      <c r="L2022" s="6">
        <v>-5.3160894727414601E-2</v>
      </c>
      <c r="M2022" t="s">
        <v>36</v>
      </c>
      <c r="N2022">
        <f>SUMIFS(Actuals!$F:$F,Actuals!$A:$A,$A2022,Actuals!$D:$D,$D2022,Actuals!$B:$B,EDATE($B2022,-12))</f>
        <v>1714224</v>
      </c>
      <c r="O2022">
        <f>AVERAGE(SUMIFS(Actuals!$F:$F,Actuals!$A:$A,$A2022,Actuals!$D:$D,$D2022,Actuals!$B:$B,EOMONTH(DATE(2025,$C2022-1,1),0))/SUMIFS(Actuals!$F:$F,Actuals!$A:$A,$A2022,Actuals!$D:$D,$D2022,Actuals!$B:$B,EOMONTH(DATE(2024,$C2022-1,1),0)),
 SUMIFS(Actuals!$F:$F,Actuals!$A:$A,$A2022,Actuals!$D:$D,$D2022,Actuals!$B:$B,EOMONTH(DATE(2025,$C2022-2,1),0))/SUMIFS(Actuals!$F:$F,Actuals!$A:$A,$A2022,Actuals!$D:$D,$D2022,Actuals!$B:$B,EOMONTH(DATE(2024,$C2022-2,1),0)),
 SUMIFS(Actuals!$F:$F,Actuals!$A:$A,$A2022,Actuals!$D:$D,$D2022,Actuals!$B:$B,EOMONTH(DATE(2025,$C2022-3,1),0))/SUMIFS(Actuals!$F:$F,Actuals!$A:$A,$A2022,Actuals!$D:$D,$D2022,Actuals!$B:$B,EOMONTH(DATE(2024,$C2022-3,1),0))
)</f>
        <v>1.0912384092468874</v>
      </c>
      <c r="P2022" s="29">
        <f t="shared" si="186"/>
        <v>1870627.0708528364</v>
      </c>
      <c r="Q2022" s="2">
        <f t="shared" si="187"/>
        <v>7.061662752748582E-2</v>
      </c>
      <c r="R2022" s="29" t="str">
        <f t="shared" si="188"/>
        <v>1 train date (May-Aug)</v>
      </c>
      <c r="S2022" s="29">
        <f t="shared" si="189"/>
        <v>1.0221222832217594</v>
      </c>
      <c r="T2022" s="29">
        <f t="shared" si="190"/>
        <v>1947921.0889698209</v>
      </c>
      <c r="U2022" s="2">
        <f t="shared" si="191"/>
        <v>3.2214651875137279E-2</v>
      </c>
    </row>
    <row r="2023" spans="1:21">
      <c r="A2023">
        <v>9683</v>
      </c>
      <c r="B2023" s="1">
        <v>45869</v>
      </c>
      <c r="C2023">
        <v>7</v>
      </c>
      <c r="D2023">
        <v>13</v>
      </c>
      <c r="E2023" t="s">
        <v>7</v>
      </c>
      <c r="F2023" s="3">
        <v>1906005.4495283714</v>
      </c>
      <c r="G2023" s="3">
        <v>2012761.5</v>
      </c>
      <c r="H2023">
        <v>0</v>
      </c>
      <c r="I2023" s="3">
        <v>-106756.05047162855</v>
      </c>
      <c r="J2023" s="3">
        <v>106756.05047162855</v>
      </c>
      <c r="K2023" s="2">
        <v>5.3039592853712902E-2</v>
      </c>
      <c r="L2023" s="6">
        <v>-5.3039592853712902E-2</v>
      </c>
      <c r="M2023" t="s">
        <v>36</v>
      </c>
      <c r="N2023">
        <f>SUMIFS(Actuals!$F:$F,Actuals!$A:$A,$A2023,Actuals!$D:$D,$D2023,Actuals!$B:$B,EDATE($B2023,-12))</f>
        <v>1714224</v>
      </c>
      <c r="O2023">
        <f>AVERAGE(SUMIFS(Actuals!$F:$F,Actuals!$A:$A,$A2023,Actuals!$D:$D,$D2023,Actuals!$B:$B,EOMONTH(DATE(2025,$C2023-1,1),0))/SUMIFS(Actuals!$F:$F,Actuals!$A:$A,$A2023,Actuals!$D:$D,$D2023,Actuals!$B:$B,EOMONTH(DATE(2024,$C2023-1,1),0)),
 SUMIFS(Actuals!$F:$F,Actuals!$A:$A,$A2023,Actuals!$D:$D,$D2023,Actuals!$B:$B,EOMONTH(DATE(2025,$C2023-2,1),0))/SUMIFS(Actuals!$F:$F,Actuals!$A:$A,$A2023,Actuals!$D:$D,$D2023,Actuals!$B:$B,EOMONTH(DATE(2024,$C2023-2,1),0)),
 SUMIFS(Actuals!$F:$F,Actuals!$A:$A,$A2023,Actuals!$D:$D,$D2023,Actuals!$B:$B,EOMONTH(DATE(2025,$C2023-3,1),0))/SUMIFS(Actuals!$F:$F,Actuals!$A:$A,$A2023,Actuals!$D:$D,$D2023,Actuals!$B:$B,EOMONTH(DATE(2024,$C2023-3,1),0))
)</f>
        <v>1.0797833761050892</v>
      </c>
      <c r="P2023" s="29">
        <f t="shared" si="186"/>
        <v>1850990.5781203704</v>
      </c>
      <c r="Q2023" s="2">
        <f t="shared" si="187"/>
        <v>8.0372623323543099E-2</v>
      </c>
      <c r="R2023" s="29" t="str">
        <f t="shared" si="188"/>
        <v>1 train date (May-Aug)</v>
      </c>
      <c r="S2023" s="29">
        <f t="shared" si="189"/>
        <v>1.0221222832217594</v>
      </c>
      <c r="T2023" s="29">
        <f t="shared" si="190"/>
        <v>1948170.6419050549</v>
      </c>
      <c r="U2023" s="2">
        <f t="shared" si="191"/>
        <v>3.2090666527030194E-2</v>
      </c>
    </row>
    <row r="2024" spans="1:21">
      <c r="A2024">
        <v>9683</v>
      </c>
      <c r="B2024" s="1">
        <v>45900</v>
      </c>
      <c r="C2024">
        <v>5</v>
      </c>
      <c r="D2024">
        <v>13</v>
      </c>
      <c r="E2024" t="s">
        <v>7</v>
      </c>
      <c r="F2024" s="3">
        <v>1936714.4117311197</v>
      </c>
      <c r="G2024" s="3">
        <v>2045308.5</v>
      </c>
      <c r="H2024">
        <v>3</v>
      </c>
      <c r="I2024" s="3">
        <v>-108594.08826888027</v>
      </c>
      <c r="J2024" s="3">
        <v>108594.08826888027</v>
      </c>
      <c r="K2024" s="2">
        <v>5.3094234081988302E-2</v>
      </c>
      <c r="L2024" s="6">
        <v>-5.3094234081988302E-2</v>
      </c>
      <c r="M2024" t="s">
        <v>36</v>
      </c>
      <c r="N2024">
        <f>SUMIFS(Actuals!$F:$F,Actuals!$A:$A,$A2024,Actuals!$D:$D,$D2024,Actuals!$B:$B,EDATE($B2024,-12))</f>
        <v>1749772.5</v>
      </c>
      <c r="O2024">
        <f>AVERAGE(SUMIFS(Actuals!$F:$F,Actuals!$A:$A,$A2024,Actuals!$D:$D,$D2024,Actuals!$B:$B,EOMONTH(DATE(2025,$C2024-1,1),0))/SUMIFS(Actuals!$F:$F,Actuals!$A:$A,$A2024,Actuals!$D:$D,$D2024,Actuals!$B:$B,EOMONTH(DATE(2024,$C2024-1,1),0)),
 SUMIFS(Actuals!$F:$F,Actuals!$A:$A,$A2024,Actuals!$D:$D,$D2024,Actuals!$B:$B,EOMONTH(DATE(2025,$C2024-2,1),0))/SUMIFS(Actuals!$F:$F,Actuals!$A:$A,$A2024,Actuals!$D:$D,$D2024,Actuals!$B:$B,EOMONTH(DATE(2024,$C2024-2,1),0)),
 SUMIFS(Actuals!$F:$F,Actuals!$A:$A,$A2024,Actuals!$D:$D,$D2024,Actuals!$B:$B,EOMONTH(DATE(2025,$C2024-3,1),0))/SUMIFS(Actuals!$F:$F,Actuals!$A:$A,$A2024,Actuals!$D:$D,$D2024,Actuals!$B:$B,EOMONTH(DATE(2024,$C2024-3,1),0))
)</f>
        <v>1.1025492427104293</v>
      </c>
      <c r="P2024" s="29">
        <f t="shared" si="186"/>
        <v>1929210.3447905346</v>
      </c>
      <c r="Q2024" s="2">
        <f t="shared" si="187"/>
        <v>5.6763150991386103E-2</v>
      </c>
      <c r="R2024" s="29" t="str">
        <f t="shared" si="188"/>
        <v>1 train date (May-Aug)</v>
      </c>
      <c r="S2024" s="29">
        <f t="shared" si="189"/>
        <v>1.0221222832217594</v>
      </c>
      <c r="T2024" s="29">
        <f t="shared" si="190"/>
        <v>1979558.9564670986</v>
      </c>
      <c r="U2024" s="2">
        <f t="shared" si="191"/>
        <v>3.2146516544033062E-2</v>
      </c>
    </row>
    <row r="2025" spans="1:21">
      <c r="A2025">
        <v>9683</v>
      </c>
      <c r="B2025" s="1">
        <v>45900</v>
      </c>
      <c r="C2025">
        <v>6</v>
      </c>
      <c r="D2025">
        <v>13</v>
      </c>
      <c r="E2025" t="s">
        <v>7</v>
      </c>
      <c r="F2025" s="3">
        <v>1949025.3646879694</v>
      </c>
      <c r="G2025" s="3">
        <v>2045308.5</v>
      </c>
      <c r="H2025">
        <v>2</v>
      </c>
      <c r="I2025" s="3">
        <v>-96283.135312030558</v>
      </c>
      <c r="J2025" s="3">
        <v>96283.135312030558</v>
      </c>
      <c r="K2025" s="2">
        <v>4.7075116204734202E-2</v>
      </c>
      <c r="L2025" s="6">
        <v>-4.7075116204734202E-2</v>
      </c>
      <c r="M2025" t="s">
        <v>36</v>
      </c>
      <c r="N2025">
        <f>SUMIFS(Actuals!$F:$F,Actuals!$A:$A,$A2025,Actuals!$D:$D,$D2025,Actuals!$B:$B,EDATE($B2025,-12))</f>
        <v>1749772.5</v>
      </c>
      <c r="O2025">
        <f>AVERAGE(SUMIFS(Actuals!$F:$F,Actuals!$A:$A,$A2025,Actuals!$D:$D,$D2025,Actuals!$B:$B,EOMONTH(DATE(2025,$C2025-1,1),0))/SUMIFS(Actuals!$F:$F,Actuals!$A:$A,$A2025,Actuals!$D:$D,$D2025,Actuals!$B:$B,EOMONTH(DATE(2024,$C2025-1,1),0)),
 SUMIFS(Actuals!$F:$F,Actuals!$A:$A,$A2025,Actuals!$D:$D,$D2025,Actuals!$B:$B,EOMONTH(DATE(2025,$C2025-2,1),0))/SUMIFS(Actuals!$F:$F,Actuals!$A:$A,$A2025,Actuals!$D:$D,$D2025,Actuals!$B:$B,EOMONTH(DATE(2024,$C2025-2,1),0)),
 SUMIFS(Actuals!$F:$F,Actuals!$A:$A,$A2025,Actuals!$D:$D,$D2025,Actuals!$B:$B,EOMONTH(DATE(2025,$C2025-3,1),0))/SUMIFS(Actuals!$F:$F,Actuals!$A:$A,$A2025,Actuals!$D:$D,$D2025,Actuals!$B:$B,EOMONTH(DATE(2024,$C2025-3,1),0))
)</f>
        <v>1.0912384092468874</v>
      </c>
      <c r="P2025" s="29">
        <f t="shared" si="186"/>
        <v>1909418.9594439494</v>
      </c>
      <c r="Q2025" s="2">
        <f t="shared" si="187"/>
        <v>6.6439630283671433E-2</v>
      </c>
      <c r="R2025" s="29" t="str">
        <f t="shared" si="188"/>
        <v>1 train date (May-Aug)</v>
      </c>
      <c r="S2025" s="29">
        <f t="shared" si="189"/>
        <v>1.0221222832217594</v>
      </c>
      <c r="T2025" s="29">
        <f t="shared" si="190"/>
        <v>1992142.2558119895</v>
      </c>
      <c r="U2025" s="2">
        <f t="shared" si="191"/>
        <v>2.5994242036353175E-2</v>
      </c>
    </row>
    <row r="2026" spans="1:21">
      <c r="A2026">
        <v>9683</v>
      </c>
      <c r="B2026" s="1">
        <v>45900</v>
      </c>
      <c r="C2026">
        <v>7</v>
      </c>
      <c r="D2026">
        <v>13</v>
      </c>
      <c r="E2026" t="s">
        <v>7</v>
      </c>
      <c r="F2026" s="3">
        <v>1970957.4052631939</v>
      </c>
      <c r="G2026" s="3">
        <v>2045308.5</v>
      </c>
      <c r="H2026">
        <v>1</v>
      </c>
      <c r="I2026" s="3">
        <v>-74351.094736806117</v>
      </c>
      <c r="J2026" s="3">
        <v>74351.094736806117</v>
      </c>
      <c r="K2026" s="2">
        <v>3.63520196277511E-2</v>
      </c>
      <c r="L2026" s="6">
        <v>-3.63520196277511E-2</v>
      </c>
      <c r="M2026" t="s">
        <v>36</v>
      </c>
      <c r="N2026">
        <f>SUMIFS(Actuals!$F:$F,Actuals!$A:$A,$A2026,Actuals!$D:$D,$D2026,Actuals!$B:$B,EDATE($B2026,-12))</f>
        <v>1749772.5</v>
      </c>
      <c r="O2026">
        <f>AVERAGE(SUMIFS(Actuals!$F:$F,Actuals!$A:$A,$A2026,Actuals!$D:$D,$D2026,Actuals!$B:$B,EOMONTH(DATE(2025,$C2026-1,1),0))/SUMIFS(Actuals!$F:$F,Actuals!$A:$A,$A2026,Actuals!$D:$D,$D2026,Actuals!$B:$B,EOMONTH(DATE(2024,$C2026-1,1),0)),
 SUMIFS(Actuals!$F:$F,Actuals!$A:$A,$A2026,Actuals!$D:$D,$D2026,Actuals!$B:$B,EOMONTH(DATE(2025,$C2026-2,1),0))/SUMIFS(Actuals!$F:$F,Actuals!$A:$A,$A2026,Actuals!$D:$D,$D2026,Actuals!$B:$B,EOMONTH(DATE(2024,$C2026-2,1),0)),
 SUMIFS(Actuals!$F:$F,Actuals!$A:$A,$A2026,Actuals!$D:$D,$D2026,Actuals!$B:$B,EOMONTH(DATE(2025,$C2026-3,1),0))/SUMIFS(Actuals!$F:$F,Actuals!$A:$A,$A2026,Actuals!$D:$D,$D2026,Actuals!$B:$B,EOMONTH(DATE(2024,$C2026-3,1),0))
)</f>
        <v>1.0797833761050892</v>
      </c>
      <c r="P2026" s="29">
        <f t="shared" si="186"/>
        <v>1889375.2574658422</v>
      </c>
      <c r="Q2026" s="2">
        <f t="shared" si="187"/>
        <v>7.6239473181751227E-2</v>
      </c>
      <c r="R2026" s="29" t="str">
        <f t="shared" si="188"/>
        <v>1 train date (May-Aug)</v>
      </c>
      <c r="S2026" s="29">
        <f t="shared" si="189"/>
        <v>1.0221222832217594</v>
      </c>
      <c r="T2026" s="29">
        <f t="shared" si="190"/>
        <v>2014559.4832004502</v>
      </c>
      <c r="U2026" s="2">
        <f t="shared" si="191"/>
        <v>1.5033926079879786E-2</v>
      </c>
    </row>
    <row r="2027" spans="1:21">
      <c r="A2027">
        <v>9683</v>
      </c>
      <c r="B2027" s="1">
        <v>45900</v>
      </c>
      <c r="C2027">
        <v>8</v>
      </c>
      <c r="D2027">
        <v>13</v>
      </c>
      <c r="E2027" t="s">
        <v>7</v>
      </c>
      <c r="F2027" s="3">
        <v>2000791.9716490689</v>
      </c>
      <c r="G2027" s="3">
        <v>2045308.5</v>
      </c>
      <c r="H2027">
        <v>0</v>
      </c>
      <c r="I2027" s="3">
        <v>-44516.528350931127</v>
      </c>
      <c r="J2027" s="3">
        <v>44516.528350931127</v>
      </c>
      <c r="K2027" s="2">
        <v>2.1765190117251799E-2</v>
      </c>
      <c r="L2027" s="6">
        <v>-2.1765190117251799E-2</v>
      </c>
      <c r="M2027" t="s">
        <v>36</v>
      </c>
      <c r="N2027">
        <f>SUMIFS(Actuals!$F:$F,Actuals!$A:$A,$A2027,Actuals!$D:$D,$D2027,Actuals!$B:$B,EDATE($B2027,-12))</f>
        <v>1749772.5</v>
      </c>
      <c r="O2027">
        <f>AVERAGE(SUMIFS(Actuals!$F:$F,Actuals!$A:$A,$A2027,Actuals!$D:$D,$D2027,Actuals!$B:$B,EOMONTH(DATE(2025,$C2027-1,1),0))/SUMIFS(Actuals!$F:$F,Actuals!$A:$A,$A2027,Actuals!$D:$D,$D2027,Actuals!$B:$B,EOMONTH(DATE(2024,$C2027-1,1),0)),
 SUMIFS(Actuals!$F:$F,Actuals!$A:$A,$A2027,Actuals!$D:$D,$D2027,Actuals!$B:$B,EOMONTH(DATE(2025,$C2027-2,1),0))/SUMIFS(Actuals!$F:$F,Actuals!$A:$A,$A2027,Actuals!$D:$D,$D2027,Actuals!$B:$B,EOMONTH(DATE(2024,$C2027-2,1),0)),
 SUMIFS(Actuals!$F:$F,Actuals!$A:$A,$A2027,Actuals!$D:$D,$D2027,Actuals!$B:$B,EOMONTH(DATE(2025,$C2027-3,1),0))/SUMIFS(Actuals!$F:$F,Actuals!$A:$A,$A2027,Actuals!$D:$D,$D2027,Actuals!$B:$B,EOMONTH(DATE(2024,$C2027-3,1),0))
)</f>
        <v>1.0847107442721813</v>
      </c>
      <c r="P2027" s="29">
        <f t="shared" si="186"/>
        <v>1897997.0307819953</v>
      </c>
      <c r="Q2027" s="2">
        <f t="shared" si="187"/>
        <v>7.202408302610816E-2</v>
      </c>
      <c r="R2027" s="29" t="str">
        <f t="shared" si="188"/>
        <v>1 train date (May-Aug)</v>
      </c>
      <c r="S2027" s="29">
        <f t="shared" si="189"/>
        <v>1.0221222832217594</v>
      </c>
      <c r="T2027" s="29">
        <f t="shared" si="190"/>
        <v>2045054.0583137118</v>
      </c>
      <c r="U2027" s="2">
        <f t="shared" si="191"/>
        <v>1.2440259564179234E-4</v>
      </c>
    </row>
    <row r="2028" spans="1:21">
      <c r="A2028">
        <v>9683</v>
      </c>
      <c r="B2028" s="1">
        <v>45930</v>
      </c>
      <c r="C2028">
        <v>5</v>
      </c>
      <c r="D2028">
        <v>13</v>
      </c>
      <c r="E2028" t="s">
        <v>7</v>
      </c>
      <c r="F2028" s="3">
        <v>1897980.123496497</v>
      </c>
      <c r="G2028" s="3">
        <v>1943602.5</v>
      </c>
      <c r="H2028">
        <v>4</v>
      </c>
      <c r="I2028" s="3">
        <v>-45622.37650350295</v>
      </c>
      <c r="J2028" s="3">
        <v>45622.37650350295</v>
      </c>
      <c r="K2028" s="2">
        <v>2.3473100339962999E-2</v>
      </c>
      <c r="L2028" s="6">
        <v>-2.3473100339962999E-2</v>
      </c>
      <c r="M2028" t="s">
        <v>36</v>
      </c>
      <c r="N2028">
        <f>SUMIFS(Actuals!$F:$F,Actuals!$A:$A,$A2028,Actuals!$D:$D,$D2028,Actuals!$B:$B,EDATE($B2028,-12))</f>
        <v>1843732.5</v>
      </c>
      <c r="O2028">
        <f>AVERAGE(SUMIFS(Actuals!$F:$F,Actuals!$A:$A,$A2028,Actuals!$D:$D,$D2028,Actuals!$B:$B,EOMONTH(DATE(2025,$C2028-1,1),0))/SUMIFS(Actuals!$F:$F,Actuals!$A:$A,$A2028,Actuals!$D:$D,$D2028,Actuals!$B:$B,EOMONTH(DATE(2024,$C2028-1,1),0)),
 SUMIFS(Actuals!$F:$F,Actuals!$A:$A,$A2028,Actuals!$D:$D,$D2028,Actuals!$B:$B,EOMONTH(DATE(2025,$C2028-2,1),0))/SUMIFS(Actuals!$F:$F,Actuals!$A:$A,$A2028,Actuals!$D:$D,$D2028,Actuals!$B:$B,EOMONTH(DATE(2024,$C2028-2,1),0)),
 SUMIFS(Actuals!$F:$F,Actuals!$A:$A,$A2028,Actuals!$D:$D,$D2028,Actuals!$B:$B,EOMONTH(DATE(2025,$C2028-3,1),0))/SUMIFS(Actuals!$F:$F,Actuals!$A:$A,$A2028,Actuals!$D:$D,$D2028,Actuals!$B:$B,EOMONTH(DATE(2024,$C2028-3,1),0))
)</f>
        <v>1.1025492427104293</v>
      </c>
      <c r="P2028" s="29">
        <f t="shared" si="186"/>
        <v>2032805.8716356065</v>
      </c>
      <c r="Q2028" s="2">
        <f t="shared" si="187"/>
        <v>4.5895892619816303E-2</v>
      </c>
      <c r="R2028" s="29" t="str">
        <f t="shared" si="188"/>
        <v>1 train date (May-Aug)</v>
      </c>
      <c r="S2028" s="29">
        <f t="shared" si="189"/>
        <v>1.0221222832217594</v>
      </c>
      <c r="T2028" s="29">
        <f t="shared" si="190"/>
        <v>1939967.7773377562</v>
      </c>
      <c r="U2028" s="2">
        <f t="shared" si="191"/>
        <v>1.8700956920171482E-3</v>
      </c>
    </row>
    <row r="2029" spans="1:21">
      <c r="A2029">
        <v>9683</v>
      </c>
      <c r="B2029" s="1">
        <v>45930</v>
      </c>
      <c r="C2029">
        <v>6</v>
      </c>
      <c r="D2029">
        <v>13</v>
      </c>
      <c r="E2029" t="s">
        <v>7</v>
      </c>
      <c r="F2029" s="3">
        <v>1982417.5623528112</v>
      </c>
      <c r="G2029" s="3">
        <v>1943602.5</v>
      </c>
      <c r="H2029">
        <v>3</v>
      </c>
      <c r="I2029" s="3">
        <v>38815.062352811219</v>
      </c>
      <c r="J2029" s="3">
        <v>38815.062352811219</v>
      </c>
      <c r="K2029" s="2">
        <v>1.99706793713278E-2</v>
      </c>
      <c r="L2029" s="6">
        <v>1.99706793713278E-2</v>
      </c>
      <c r="M2029" t="s">
        <v>36</v>
      </c>
      <c r="N2029">
        <f>SUMIFS(Actuals!$F:$F,Actuals!$A:$A,$A2029,Actuals!$D:$D,$D2029,Actuals!$B:$B,EDATE($B2029,-12))</f>
        <v>1843732.5</v>
      </c>
      <c r="O2029">
        <f>AVERAGE(SUMIFS(Actuals!$F:$F,Actuals!$A:$A,$A2029,Actuals!$D:$D,$D2029,Actuals!$B:$B,EOMONTH(DATE(2025,$C2029-1,1),0))/SUMIFS(Actuals!$F:$F,Actuals!$A:$A,$A2029,Actuals!$D:$D,$D2029,Actuals!$B:$B,EOMONTH(DATE(2024,$C2029-1,1),0)),
 SUMIFS(Actuals!$F:$F,Actuals!$A:$A,$A2029,Actuals!$D:$D,$D2029,Actuals!$B:$B,EOMONTH(DATE(2025,$C2029-2,1),0))/SUMIFS(Actuals!$F:$F,Actuals!$A:$A,$A2029,Actuals!$D:$D,$D2029,Actuals!$B:$B,EOMONTH(DATE(2024,$C2029-2,1),0)),
 SUMIFS(Actuals!$F:$F,Actuals!$A:$A,$A2029,Actuals!$D:$D,$D2029,Actuals!$B:$B,EOMONTH(DATE(2025,$C2029-3,1),0))/SUMIFS(Actuals!$F:$F,Actuals!$A:$A,$A2029,Actuals!$D:$D,$D2029,Actuals!$B:$B,EOMONTH(DATE(2024,$C2029-3,1),0))
)</f>
        <v>1.0912384092468874</v>
      </c>
      <c r="P2029" s="29">
        <f t="shared" si="186"/>
        <v>2011951.7203767868</v>
      </c>
      <c r="Q2029" s="2">
        <f t="shared" si="187"/>
        <v>3.5166254610593875E-2</v>
      </c>
      <c r="R2029" s="29" t="str">
        <f t="shared" si="188"/>
        <v>1 train date (May-Aug)</v>
      </c>
      <c r="S2029" s="29">
        <f t="shared" si="189"/>
        <v>1.0221222832217594</v>
      </c>
      <c r="T2029" s="29">
        <f t="shared" si="190"/>
        <v>2026273.1651309698</v>
      </c>
      <c r="U2029" s="2">
        <f t="shared" si="191"/>
        <v>4.2534759618270628E-2</v>
      </c>
    </row>
    <row r="2030" spans="1:21">
      <c r="A2030">
        <v>9683</v>
      </c>
      <c r="B2030" s="1">
        <v>45930</v>
      </c>
      <c r="C2030">
        <v>7</v>
      </c>
      <c r="D2030">
        <v>13</v>
      </c>
      <c r="E2030" t="s">
        <v>7</v>
      </c>
      <c r="F2030" s="3">
        <v>1931089.4329502969</v>
      </c>
      <c r="G2030" s="3">
        <v>1943602.5</v>
      </c>
      <c r="H2030">
        <v>2</v>
      </c>
      <c r="I2030" s="3">
        <v>-12513.067049703095</v>
      </c>
      <c r="J2030" s="3">
        <v>12513.067049703095</v>
      </c>
      <c r="K2030" s="2">
        <v>6.4380793139045102E-3</v>
      </c>
      <c r="L2030" s="6">
        <v>-6.4380793139045102E-3</v>
      </c>
      <c r="M2030" t="s">
        <v>36</v>
      </c>
      <c r="N2030">
        <f>SUMIFS(Actuals!$F:$F,Actuals!$A:$A,$A2030,Actuals!$D:$D,$D2030,Actuals!$B:$B,EDATE($B2030,-12))</f>
        <v>1843732.5</v>
      </c>
      <c r="O2030">
        <f>AVERAGE(SUMIFS(Actuals!$F:$F,Actuals!$A:$A,$A2030,Actuals!$D:$D,$D2030,Actuals!$B:$B,EOMONTH(DATE(2025,$C2030-1,1),0))/SUMIFS(Actuals!$F:$F,Actuals!$A:$A,$A2030,Actuals!$D:$D,$D2030,Actuals!$B:$B,EOMONTH(DATE(2024,$C2030-1,1),0)),
 SUMIFS(Actuals!$F:$F,Actuals!$A:$A,$A2030,Actuals!$D:$D,$D2030,Actuals!$B:$B,EOMONTH(DATE(2025,$C2030-2,1),0))/SUMIFS(Actuals!$F:$F,Actuals!$A:$A,$A2030,Actuals!$D:$D,$D2030,Actuals!$B:$B,EOMONTH(DATE(2024,$C2030-2,1),0)),
 SUMIFS(Actuals!$F:$F,Actuals!$A:$A,$A2030,Actuals!$D:$D,$D2030,Actuals!$B:$B,EOMONTH(DATE(2025,$C2030-3,1),0))/SUMIFS(Actuals!$F:$F,Actuals!$A:$A,$A2030,Actuals!$D:$D,$D2030,Actuals!$B:$B,EOMONTH(DATE(2024,$C2030-3,1),0))
)</f>
        <v>1.0797833761050892</v>
      </c>
      <c r="P2030" s="29">
        <f t="shared" si="186"/>
        <v>1990831.7034846765</v>
      </c>
      <c r="Q2030" s="2">
        <f t="shared" si="187"/>
        <v>2.429982647412552E-2</v>
      </c>
      <c r="R2030" s="29" t="str">
        <f t="shared" si="188"/>
        <v>1 train date (May-Aug)</v>
      </c>
      <c r="S2030" s="29">
        <f t="shared" si="189"/>
        <v>1.0221222832217594</v>
      </c>
      <c r="T2030" s="29">
        <f t="shared" si="190"/>
        <v>1973809.5403125701</v>
      </c>
      <c r="U2030" s="2">
        <f t="shared" si="191"/>
        <v>1.5541778893868501E-2</v>
      </c>
    </row>
    <row r="2031" spans="1:21">
      <c r="A2031">
        <v>9683</v>
      </c>
      <c r="B2031" s="1">
        <v>45930</v>
      </c>
      <c r="C2031">
        <v>8</v>
      </c>
      <c r="D2031">
        <v>13</v>
      </c>
      <c r="E2031" t="s">
        <v>7</v>
      </c>
      <c r="F2031" s="3">
        <v>1961386.0944738896</v>
      </c>
      <c r="G2031" s="3">
        <v>1943602.5</v>
      </c>
      <c r="H2031">
        <v>1</v>
      </c>
      <c r="I2031" s="3">
        <v>17783.594473889563</v>
      </c>
      <c r="J2031" s="3">
        <v>17783.594473889563</v>
      </c>
      <c r="K2031" s="2">
        <v>9.1498104544985703E-3</v>
      </c>
      <c r="L2031" s="6">
        <v>9.1498104544985703E-3</v>
      </c>
      <c r="M2031" t="s">
        <v>36</v>
      </c>
      <c r="N2031">
        <f>SUMIFS(Actuals!$F:$F,Actuals!$A:$A,$A2031,Actuals!$D:$D,$D2031,Actuals!$B:$B,EDATE($B2031,-12))</f>
        <v>1843732.5</v>
      </c>
      <c r="O2031">
        <f>AVERAGE(SUMIFS(Actuals!$F:$F,Actuals!$A:$A,$A2031,Actuals!$D:$D,$D2031,Actuals!$B:$B,EOMONTH(DATE(2025,$C2031-1,1),0))/SUMIFS(Actuals!$F:$F,Actuals!$A:$A,$A2031,Actuals!$D:$D,$D2031,Actuals!$B:$B,EOMONTH(DATE(2024,$C2031-1,1),0)),
 SUMIFS(Actuals!$F:$F,Actuals!$A:$A,$A2031,Actuals!$D:$D,$D2031,Actuals!$B:$B,EOMONTH(DATE(2025,$C2031-2,1),0))/SUMIFS(Actuals!$F:$F,Actuals!$A:$A,$A2031,Actuals!$D:$D,$D2031,Actuals!$B:$B,EOMONTH(DATE(2024,$C2031-2,1),0)),
 SUMIFS(Actuals!$F:$F,Actuals!$A:$A,$A2031,Actuals!$D:$D,$D2031,Actuals!$B:$B,EOMONTH(DATE(2025,$C2031-3,1),0))/SUMIFS(Actuals!$F:$F,Actuals!$A:$A,$A2031,Actuals!$D:$D,$D2031,Actuals!$B:$B,EOMONTH(DATE(2024,$C2031-3,1),0))
)</f>
        <v>1.0847107442721813</v>
      </c>
      <c r="P2031" s="29">
        <f t="shared" si="186"/>
        <v>1999916.4523138094</v>
      </c>
      <c r="Q2031" s="2">
        <f t="shared" si="187"/>
        <v>2.8974006934961969E-2</v>
      </c>
      <c r="R2031" s="29" t="str">
        <f t="shared" si="188"/>
        <v>1 train date (May-Aug)</v>
      </c>
      <c r="S2031" s="29">
        <f t="shared" si="189"/>
        <v>1.0221222832217594</v>
      </c>
      <c r="T2031" s="29">
        <f t="shared" si="190"/>
        <v>2004776.4331630615</v>
      </c>
      <c r="U2031" s="2">
        <f t="shared" si="191"/>
        <v>3.1474508374557814E-2</v>
      </c>
    </row>
    <row r="2032" spans="1:21">
      <c r="A2032">
        <v>9683</v>
      </c>
      <c r="B2032" s="1">
        <v>45930</v>
      </c>
      <c r="C2032">
        <v>9</v>
      </c>
      <c r="D2032">
        <v>13</v>
      </c>
      <c r="E2032" t="s">
        <v>7</v>
      </c>
      <c r="F2032" s="3">
        <v>2003283.9327667945</v>
      </c>
      <c r="G2032" s="3">
        <v>1943602.5</v>
      </c>
      <c r="H2032">
        <v>0</v>
      </c>
      <c r="I2032" s="3">
        <v>59681.43276679446</v>
      </c>
      <c r="J2032" s="3">
        <v>59681.43276679446</v>
      </c>
      <c r="K2032" s="2">
        <v>3.07066042397015E-2</v>
      </c>
      <c r="L2032" s="6">
        <v>3.07066042397015E-2</v>
      </c>
      <c r="M2032" t="s">
        <v>36</v>
      </c>
      <c r="N2032">
        <f>SUMIFS(Actuals!$F:$F,Actuals!$A:$A,$A2032,Actuals!$D:$D,$D2032,Actuals!$B:$B,EDATE($B2032,-12))</f>
        <v>1843732.5</v>
      </c>
      <c r="O2032">
        <f>AVERAGE(SUMIFS(Actuals!$F:$F,Actuals!$A:$A,$A2032,Actuals!$D:$D,$D2032,Actuals!$B:$B,EOMONTH(DATE(2025,$C2032-1,1),0))/SUMIFS(Actuals!$F:$F,Actuals!$A:$A,$A2032,Actuals!$D:$D,$D2032,Actuals!$B:$B,EOMONTH(DATE(2024,$C2032-1,1),0)),
 SUMIFS(Actuals!$F:$F,Actuals!$A:$A,$A2032,Actuals!$D:$D,$D2032,Actuals!$B:$B,EOMONTH(DATE(2025,$C2032-2,1),0))/SUMIFS(Actuals!$F:$F,Actuals!$A:$A,$A2032,Actuals!$D:$D,$D2032,Actuals!$B:$B,EOMONTH(DATE(2024,$C2032-2,1),0)),
 SUMIFS(Actuals!$F:$F,Actuals!$A:$A,$A2032,Actuals!$D:$D,$D2032,Actuals!$B:$B,EOMONTH(DATE(2025,$C2032-3,1),0))/SUMIFS(Actuals!$F:$F,Actuals!$A:$A,$A2032,Actuals!$D:$D,$D2032,Actuals!$B:$B,EOMONTH(DATE(2024,$C2032-3,1),0))
)</f>
        <v>1.116108090167572</v>
      </c>
      <c r="P2032" s="29">
        <f t="shared" si="186"/>
        <v>2057804.7593548829</v>
      </c>
      <c r="Q2032" s="2">
        <f t="shared" si="187"/>
        <v>5.8758032753550619E-2</v>
      </c>
      <c r="R2032" s="29" t="str">
        <f t="shared" si="188"/>
        <v>2 Test data (Sep-Nov)</v>
      </c>
      <c r="S2032" s="29">
        <f t="shared" si="189"/>
        <v>1.0221222832217594</v>
      </c>
      <c r="T2032" s="29">
        <f t="shared" si="190"/>
        <v>2047601.1473010613</v>
      </c>
      <c r="U2032" s="2">
        <f t="shared" si="191"/>
        <v>5.3508187657229971E-2</v>
      </c>
    </row>
    <row r="2033" spans="1:21">
      <c r="A2033">
        <v>9683</v>
      </c>
      <c r="B2033" s="1">
        <v>45961</v>
      </c>
      <c r="C2033">
        <v>5</v>
      </c>
      <c r="D2033">
        <v>13</v>
      </c>
      <c r="E2033" t="s">
        <v>7</v>
      </c>
      <c r="F2033" s="3">
        <v>1860020.5210265671</v>
      </c>
      <c r="G2033" s="3">
        <v>2045622</v>
      </c>
      <c r="H2033">
        <v>5</v>
      </c>
      <c r="I2033" s="3">
        <v>-185601.47897343291</v>
      </c>
      <c r="J2033" s="3">
        <v>185601.47897343291</v>
      </c>
      <c r="K2033" s="2">
        <v>9.0731072980948096E-2</v>
      </c>
      <c r="L2033" s="6">
        <v>-9.0731072980948096E-2</v>
      </c>
      <c r="M2033" t="s">
        <v>36</v>
      </c>
      <c r="N2033">
        <f>SUMIFS(Actuals!$F:$F,Actuals!$A:$A,$A2033,Actuals!$D:$D,$D2033,Actuals!$B:$B,EDATE($B2033,-12))</f>
        <v>1783599</v>
      </c>
      <c r="O2033">
        <f>AVERAGE(SUMIFS(Actuals!$F:$F,Actuals!$A:$A,$A2033,Actuals!$D:$D,$D2033,Actuals!$B:$B,EOMONTH(DATE(2025,$C2033-1,1),0))/SUMIFS(Actuals!$F:$F,Actuals!$A:$A,$A2033,Actuals!$D:$D,$D2033,Actuals!$B:$B,EOMONTH(DATE(2024,$C2033-1,1),0)),
 SUMIFS(Actuals!$F:$F,Actuals!$A:$A,$A2033,Actuals!$D:$D,$D2033,Actuals!$B:$B,EOMONTH(DATE(2025,$C2033-2,1),0))/SUMIFS(Actuals!$F:$F,Actuals!$A:$A,$A2033,Actuals!$D:$D,$D2033,Actuals!$B:$B,EOMONTH(DATE(2024,$C2033-2,1),0)),
 SUMIFS(Actuals!$F:$F,Actuals!$A:$A,$A2033,Actuals!$D:$D,$D2033,Actuals!$B:$B,EOMONTH(DATE(2025,$C2033-3,1),0))/SUMIFS(Actuals!$F:$F,Actuals!$A:$A,$A2033,Actuals!$D:$D,$D2033,Actuals!$B:$B,EOMONTH(DATE(2024,$C2033-3,1),0))
)</f>
        <v>1.1025492427104293</v>
      </c>
      <c r="P2033" s="29">
        <f t="shared" si="186"/>
        <v>1966505.7267490791</v>
      </c>
      <c r="Q2033" s="2">
        <f t="shared" si="187"/>
        <v>3.8675900655605451E-2</v>
      </c>
      <c r="R2033" s="29" t="str">
        <f t="shared" si="188"/>
        <v>1 train date (May-Aug)</v>
      </c>
      <c r="S2033" s="29">
        <f t="shared" si="189"/>
        <v>1.0221222832217594</v>
      </c>
      <c r="T2033" s="29">
        <f t="shared" si="190"/>
        <v>1901168.4217910012</v>
      </c>
      <c r="U2033" s="2">
        <f t="shared" si="191"/>
        <v>7.0615968252687344E-2</v>
      </c>
    </row>
    <row r="2034" spans="1:21">
      <c r="A2034">
        <v>9683</v>
      </c>
      <c r="B2034" s="1">
        <v>45961</v>
      </c>
      <c r="C2034">
        <v>6</v>
      </c>
      <c r="D2034">
        <v>13</v>
      </c>
      <c r="E2034" t="s">
        <v>7</v>
      </c>
      <c r="F2034" s="3">
        <v>1920064.2792618345</v>
      </c>
      <c r="G2034" s="3">
        <v>2045622</v>
      </c>
      <c r="H2034">
        <v>4</v>
      </c>
      <c r="I2034" s="3">
        <v>-125557.72073816555</v>
      </c>
      <c r="J2034" s="3">
        <v>125557.72073816555</v>
      </c>
      <c r="K2034" s="2">
        <v>6.1378749709460299E-2</v>
      </c>
      <c r="L2034" s="6">
        <v>-6.1378749709460299E-2</v>
      </c>
      <c r="M2034" t="s">
        <v>36</v>
      </c>
      <c r="N2034">
        <f>SUMIFS(Actuals!$F:$F,Actuals!$A:$A,$A2034,Actuals!$D:$D,$D2034,Actuals!$B:$B,EDATE($B2034,-12))</f>
        <v>1783599</v>
      </c>
      <c r="O2034">
        <f>AVERAGE(SUMIFS(Actuals!$F:$F,Actuals!$A:$A,$A2034,Actuals!$D:$D,$D2034,Actuals!$B:$B,EOMONTH(DATE(2025,$C2034-1,1),0))/SUMIFS(Actuals!$F:$F,Actuals!$A:$A,$A2034,Actuals!$D:$D,$D2034,Actuals!$B:$B,EOMONTH(DATE(2024,$C2034-1,1),0)),
 SUMIFS(Actuals!$F:$F,Actuals!$A:$A,$A2034,Actuals!$D:$D,$D2034,Actuals!$B:$B,EOMONTH(DATE(2025,$C2034-2,1),0))/SUMIFS(Actuals!$F:$F,Actuals!$A:$A,$A2034,Actuals!$D:$D,$D2034,Actuals!$B:$B,EOMONTH(DATE(2024,$C2034-2,1),0)),
 SUMIFS(Actuals!$F:$F,Actuals!$A:$A,$A2034,Actuals!$D:$D,$D2034,Actuals!$B:$B,EOMONTH(DATE(2025,$C2034-3,1),0))/SUMIFS(Actuals!$F:$F,Actuals!$A:$A,$A2034,Actuals!$D:$D,$D2034,Actuals!$B:$B,EOMONTH(DATE(2024,$C2034-3,1),0))
)</f>
        <v>1.0912384092468874</v>
      </c>
      <c r="P2034" s="29">
        <f t="shared" si="186"/>
        <v>1946331.7354943391</v>
      </c>
      <c r="Q2034" s="2">
        <f t="shared" si="187"/>
        <v>4.8537933452837745E-2</v>
      </c>
      <c r="R2034" s="29" t="str">
        <f t="shared" si="188"/>
        <v>1 train date (May-Aug)</v>
      </c>
      <c r="S2034" s="29">
        <f t="shared" si="189"/>
        <v>1.0221222832217594</v>
      </c>
      <c r="T2034" s="29">
        <f t="shared" si="190"/>
        <v>1962540.485051648</v>
      </c>
      <c r="U2034" s="2">
        <f t="shared" si="191"/>
        <v>4.0614304572571085E-2</v>
      </c>
    </row>
    <row r="2035" spans="1:21">
      <c r="A2035">
        <v>9683</v>
      </c>
      <c r="B2035" s="1">
        <v>45961</v>
      </c>
      <c r="C2035">
        <v>7</v>
      </c>
      <c r="D2035">
        <v>13</v>
      </c>
      <c r="E2035" t="s">
        <v>7</v>
      </c>
      <c r="F2035" s="3">
        <v>1998250.7516232943</v>
      </c>
      <c r="G2035" s="3">
        <v>2045622</v>
      </c>
      <c r="H2035">
        <v>3</v>
      </c>
      <c r="I2035" s="3">
        <v>-47371.248376705684</v>
      </c>
      <c r="J2035" s="3">
        <v>47371.248376705684</v>
      </c>
      <c r="K2035" s="2">
        <v>2.31573811665624E-2</v>
      </c>
      <c r="L2035" s="6">
        <v>-2.31573811665624E-2</v>
      </c>
      <c r="M2035" t="s">
        <v>36</v>
      </c>
      <c r="N2035">
        <f>SUMIFS(Actuals!$F:$F,Actuals!$A:$A,$A2035,Actuals!$D:$D,$D2035,Actuals!$B:$B,EDATE($B2035,-12))</f>
        <v>1783599</v>
      </c>
      <c r="O2035">
        <f>AVERAGE(SUMIFS(Actuals!$F:$F,Actuals!$A:$A,$A2035,Actuals!$D:$D,$D2035,Actuals!$B:$B,EOMONTH(DATE(2025,$C2035-1,1),0))/SUMIFS(Actuals!$F:$F,Actuals!$A:$A,$A2035,Actuals!$D:$D,$D2035,Actuals!$B:$B,EOMONTH(DATE(2024,$C2035-1,1),0)),
 SUMIFS(Actuals!$F:$F,Actuals!$A:$A,$A2035,Actuals!$D:$D,$D2035,Actuals!$B:$B,EOMONTH(DATE(2025,$C2035-2,1),0))/SUMIFS(Actuals!$F:$F,Actuals!$A:$A,$A2035,Actuals!$D:$D,$D2035,Actuals!$B:$B,EOMONTH(DATE(2024,$C2035-2,1),0)),
 SUMIFS(Actuals!$F:$F,Actuals!$A:$A,$A2035,Actuals!$D:$D,$D2035,Actuals!$B:$B,EOMONTH(DATE(2025,$C2035-3,1),0))/SUMIFS(Actuals!$F:$F,Actuals!$A:$A,$A2035,Actuals!$D:$D,$D2035,Actuals!$B:$B,EOMONTH(DATE(2024,$C2035-3,1),0))
)</f>
        <v>1.0797833761050892</v>
      </c>
      <c r="P2035" s="29">
        <f t="shared" si="186"/>
        <v>1925900.549837661</v>
      </c>
      <c r="Q2035" s="2">
        <f t="shared" si="187"/>
        <v>5.8525695442432191E-2</v>
      </c>
      <c r="R2035" s="29" t="str">
        <f t="shared" si="188"/>
        <v>1 train date (May-Aug)</v>
      </c>
      <c r="S2035" s="29">
        <f t="shared" si="189"/>
        <v>1.0221222832217594</v>
      </c>
      <c r="T2035" s="29">
        <f t="shared" si="190"/>
        <v>2042456.6206987984</v>
      </c>
      <c r="U2035" s="2">
        <f t="shared" si="191"/>
        <v>1.5473920896439089E-3</v>
      </c>
    </row>
    <row r="2036" spans="1:21">
      <c r="A2036">
        <v>9683</v>
      </c>
      <c r="B2036" s="1">
        <v>45961</v>
      </c>
      <c r="C2036">
        <v>8</v>
      </c>
      <c r="D2036">
        <v>13</v>
      </c>
      <c r="E2036" t="s">
        <v>7</v>
      </c>
      <c r="F2036" s="3">
        <v>2028823.2623821178</v>
      </c>
      <c r="G2036" s="3">
        <v>2045622</v>
      </c>
      <c r="H2036">
        <v>2</v>
      </c>
      <c r="I2036" s="3">
        <v>-16798.737617882201</v>
      </c>
      <c r="J2036" s="3">
        <v>16798.737617882201</v>
      </c>
      <c r="K2036" s="2">
        <v>8.2120438760837598E-3</v>
      </c>
      <c r="L2036" s="6">
        <v>-8.2120438760837598E-3</v>
      </c>
      <c r="M2036" t="s">
        <v>36</v>
      </c>
      <c r="N2036">
        <f>SUMIFS(Actuals!$F:$F,Actuals!$A:$A,$A2036,Actuals!$D:$D,$D2036,Actuals!$B:$B,EDATE($B2036,-12))</f>
        <v>1783599</v>
      </c>
      <c r="O2036">
        <f>AVERAGE(SUMIFS(Actuals!$F:$F,Actuals!$A:$A,$A2036,Actuals!$D:$D,$D2036,Actuals!$B:$B,EOMONTH(DATE(2025,$C2036-1,1),0))/SUMIFS(Actuals!$F:$F,Actuals!$A:$A,$A2036,Actuals!$D:$D,$D2036,Actuals!$B:$B,EOMONTH(DATE(2024,$C2036-1,1),0)),
 SUMIFS(Actuals!$F:$F,Actuals!$A:$A,$A2036,Actuals!$D:$D,$D2036,Actuals!$B:$B,EOMONTH(DATE(2025,$C2036-2,1),0))/SUMIFS(Actuals!$F:$F,Actuals!$A:$A,$A2036,Actuals!$D:$D,$D2036,Actuals!$B:$B,EOMONTH(DATE(2024,$C2036-2,1),0)),
 SUMIFS(Actuals!$F:$F,Actuals!$A:$A,$A2036,Actuals!$D:$D,$D2036,Actuals!$B:$B,EOMONTH(DATE(2025,$C2036-3,1),0))/SUMIFS(Actuals!$F:$F,Actuals!$A:$A,$A2036,Actuals!$D:$D,$D2036,Actuals!$B:$B,EOMONTH(DATE(2024,$C2036-3,1),0))
)</f>
        <v>1.0847107442721813</v>
      </c>
      <c r="P2036" s="29">
        <f t="shared" si="186"/>
        <v>1934688.9987731182</v>
      </c>
      <c r="Q2036" s="2">
        <f t="shared" si="187"/>
        <v>5.4229472124802017E-2</v>
      </c>
      <c r="R2036" s="29" t="str">
        <f t="shared" si="188"/>
        <v>1 train date (May-Aug)</v>
      </c>
      <c r="S2036" s="29">
        <f t="shared" si="189"/>
        <v>1.0221222832217594</v>
      </c>
      <c r="T2036" s="29">
        <f t="shared" si="190"/>
        <v>2073705.4651994288</v>
      </c>
      <c r="U2036" s="2">
        <f t="shared" si="191"/>
        <v>1.3728570185219382E-2</v>
      </c>
    </row>
    <row r="2037" spans="1:21">
      <c r="A2037">
        <v>9683</v>
      </c>
      <c r="B2037" s="1">
        <v>45961</v>
      </c>
      <c r="C2037">
        <v>9</v>
      </c>
      <c r="D2037">
        <v>13</v>
      </c>
      <c r="E2037" t="s">
        <v>7</v>
      </c>
      <c r="F2037" s="3">
        <v>2018119.8952091546</v>
      </c>
      <c r="G2037" s="3">
        <v>2045622</v>
      </c>
      <c r="H2037">
        <v>1</v>
      </c>
      <c r="I2037" s="3">
        <v>-27502.10479084542</v>
      </c>
      <c r="J2037" s="3">
        <v>27502.10479084542</v>
      </c>
      <c r="K2037" s="2">
        <v>1.3444372807314999E-2</v>
      </c>
      <c r="L2037" s="6">
        <v>-1.3444372807314999E-2</v>
      </c>
      <c r="M2037" t="s">
        <v>36</v>
      </c>
      <c r="N2037">
        <f>SUMIFS(Actuals!$F:$F,Actuals!$A:$A,$A2037,Actuals!$D:$D,$D2037,Actuals!$B:$B,EDATE($B2037,-12))</f>
        <v>1783599</v>
      </c>
      <c r="O2037">
        <f>AVERAGE(SUMIFS(Actuals!$F:$F,Actuals!$A:$A,$A2037,Actuals!$D:$D,$D2037,Actuals!$B:$B,EOMONTH(DATE(2025,$C2037-1,1),0))/SUMIFS(Actuals!$F:$F,Actuals!$A:$A,$A2037,Actuals!$D:$D,$D2037,Actuals!$B:$B,EOMONTH(DATE(2024,$C2037-1,1),0)),
 SUMIFS(Actuals!$F:$F,Actuals!$A:$A,$A2037,Actuals!$D:$D,$D2037,Actuals!$B:$B,EOMONTH(DATE(2025,$C2037-2,1),0))/SUMIFS(Actuals!$F:$F,Actuals!$A:$A,$A2037,Actuals!$D:$D,$D2037,Actuals!$B:$B,EOMONTH(DATE(2024,$C2037-2,1),0)),
 SUMIFS(Actuals!$F:$F,Actuals!$A:$A,$A2037,Actuals!$D:$D,$D2037,Actuals!$B:$B,EOMONTH(DATE(2025,$C2037-3,1),0))/SUMIFS(Actuals!$F:$F,Actuals!$A:$A,$A2037,Actuals!$D:$D,$D2037,Actuals!$B:$B,EOMONTH(DATE(2024,$C2037-3,1),0))
)</f>
        <v>1.116108090167572</v>
      </c>
      <c r="P2037" s="29">
        <f t="shared" si="186"/>
        <v>1990689.2735147912</v>
      </c>
      <c r="Q2037" s="2">
        <f t="shared" si="187"/>
        <v>2.6853801183800742E-2</v>
      </c>
      <c r="R2037" s="29" t="str">
        <f t="shared" si="188"/>
        <v>2 Test data (Sep-Nov)</v>
      </c>
      <c r="S2037" s="29">
        <f t="shared" si="189"/>
        <v>1.0221222832217594</v>
      </c>
      <c r="T2037" s="29">
        <f t="shared" si="190"/>
        <v>2062765.3151064387</v>
      </c>
      <c r="U2037" s="2">
        <f t="shared" si="191"/>
        <v>8.3804901914619149E-3</v>
      </c>
    </row>
    <row r="2038" spans="1:21">
      <c r="A2038">
        <v>9683</v>
      </c>
      <c r="B2038" s="1">
        <v>45961</v>
      </c>
      <c r="C2038">
        <v>10</v>
      </c>
      <c r="D2038">
        <v>13</v>
      </c>
      <c r="E2038" t="s">
        <v>7</v>
      </c>
      <c r="F2038" s="3">
        <v>2003037.5427600471</v>
      </c>
      <c r="G2038" s="3">
        <v>2045622</v>
      </c>
      <c r="H2038">
        <v>0</v>
      </c>
      <c r="I2038" s="3">
        <v>-42584.45723995287</v>
      </c>
      <c r="J2038" s="3">
        <v>42584.45723995287</v>
      </c>
      <c r="K2038" s="2">
        <v>2.0817363735799101E-2</v>
      </c>
      <c r="L2038" s="6">
        <v>-2.0817363735799101E-2</v>
      </c>
      <c r="M2038" t="s">
        <v>36</v>
      </c>
      <c r="N2038">
        <f>SUMIFS(Actuals!$F:$F,Actuals!$A:$A,$A2038,Actuals!$D:$D,$D2038,Actuals!$B:$B,EDATE($B2038,-12))</f>
        <v>1783599</v>
      </c>
      <c r="O2038">
        <f>AVERAGE(SUMIFS(Actuals!$F:$F,Actuals!$A:$A,$A2038,Actuals!$D:$D,$D2038,Actuals!$B:$B,EOMONTH(DATE(2025,$C2038-1,1),0))/SUMIFS(Actuals!$F:$F,Actuals!$A:$A,$A2038,Actuals!$D:$D,$D2038,Actuals!$B:$B,EOMONTH(DATE(2024,$C2038-1,1),0)),
 SUMIFS(Actuals!$F:$F,Actuals!$A:$A,$A2038,Actuals!$D:$D,$D2038,Actuals!$B:$B,EOMONTH(DATE(2025,$C2038-2,1),0))/SUMIFS(Actuals!$F:$F,Actuals!$A:$A,$A2038,Actuals!$D:$D,$D2038,Actuals!$B:$B,EOMONTH(DATE(2024,$C2038-2,1),0)),
 SUMIFS(Actuals!$F:$F,Actuals!$A:$A,$A2038,Actuals!$D:$D,$D2038,Actuals!$B:$B,EOMONTH(DATE(2025,$C2038-3,1),0))/SUMIFS(Actuals!$F:$F,Actuals!$A:$A,$A2038,Actuals!$D:$D,$D2038,Actuals!$B:$B,EOMONTH(DATE(2024,$C2038-3,1),0))
)</f>
        <v>1.1324067031824805</v>
      </c>
      <c r="P2038" s="29">
        <f t="shared" si="186"/>
        <v>2019759.463389569</v>
      </c>
      <c r="Q2038" s="2">
        <f t="shared" si="187"/>
        <v>1.2642871757553955E-2</v>
      </c>
      <c r="R2038" s="29" t="str">
        <f t="shared" si="188"/>
        <v>2 Test data (Sep-Nov)</v>
      </c>
      <c r="S2038" s="29">
        <f t="shared" si="189"/>
        <v>1.0221222832217594</v>
      </c>
      <c r="T2038" s="29">
        <f t="shared" si="190"/>
        <v>2047349.3065848018</v>
      </c>
      <c r="U2038" s="2">
        <f t="shared" si="191"/>
        <v>8.4439186946647896E-4</v>
      </c>
    </row>
    <row r="2039" spans="1:21">
      <c r="A2039">
        <v>9683</v>
      </c>
      <c r="B2039" s="1">
        <v>45991</v>
      </c>
      <c r="C2039">
        <v>5</v>
      </c>
      <c r="D2039">
        <v>13</v>
      </c>
      <c r="E2039" t="s">
        <v>7</v>
      </c>
      <c r="F2039" s="3">
        <v>1822820.1106060357</v>
      </c>
      <c r="G2039" s="3">
        <v>2107777.5</v>
      </c>
      <c r="H2039">
        <v>6</v>
      </c>
      <c r="I2039" s="3">
        <v>-284957.38939396432</v>
      </c>
      <c r="J2039" s="3">
        <v>284957.38939396432</v>
      </c>
      <c r="K2039" s="2">
        <v>0.13519329691770801</v>
      </c>
      <c r="L2039" s="6">
        <v>-0.13519329691770801</v>
      </c>
      <c r="M2039" t="s">
        <v>36</v>
      </c>
      <c r="N2039">
        <f>SUMIFS(Actuals!$F:$F,Actuals!$A:$A,$A2039,Actuals!$D:$D,$D2039,Actuals!$B:$B,EDATE($B2039,-12))</f>
        <v>1910929.5</v>
      </c>
      <c r="O2039">
        <f>AVERAGE(SUMIFS(Actuals!$F:$F,Actuals!$A:$A,$A2039,Actuals!$D:$D,$D2039,Actuals!$B:$B,EOMONTH(DATE(2025,$C2039-1,1),0))/SUMIFS(Actuals!$F:$F,Actuals!$A:$A,$A2039,Actuals!$D:$D,$D2039,Actuals!$B:$B,EOMONTH(DATE(2024,$C2039-1,1),0)),
 SUMIFS(Actuals!$F:$F,Actuals!$A:$A,$A2039,Actuals!$D:$D,$D2039,Actuals!$B:$B,EOMONTH(DATE(2025,$C2039-2,1),0))/SUMIFS(Actuals!$F:$F,Actuals!$A:$A,$A2039,Actuals!$D:$D,$D2039,Actuals!$B:$B,EOMONTH(DATE(2024,$C2039-2,1),0)),
 SUMIFS(Actuals!$F:$F,Actuals!$A:$A,$A2039,Actuals!$D:$D,$D2039,Actuals!$B:$B,EOMONTH(DATE(2025,$C2039-3,1),0))/SUMIFS(Actuals!$F:$F,Actuals!$A:$A,$A2039,Actuals!$D:$D,$D2039,Actuals!$B:$B,EOMONTH(DATE(2024,$C2039-3,1),0))
)</f>
        <v>1.1025492427104293</v>
      </c>
      <c r="P2039" s="29">
        <f t="shared" si="186"/>
        <v>2106893.8730980195</v>
      </c>
      <c r="Q2039" s="2">
        <f t="shared" si="187"/>
        <v>4.1922209625090386E-4</v>
      </c>
      <c r="R2039" s="29" t="str">
        <f t="shared" si="188"/>
        <v>1 train date (May-Aug)</v>
      </c>
      <c r="S2039" s="29">
        <f t="shared" si="189"/>
        <v>1.0221222832217594</v>
      </c>
      <c r="T2039" s="29">
        <f t="shared" si="190"/>
        <v>1863145.0533551811</v>
      </c>
      <c r="U2039" s="2">
        <f t="shared" si="191"/>
        <v>0.1160617981000456</v>
      </c>
    </row>
    <row r="2040" spans="1:21">
      <c r="A2040">
        <v>9683</v>
      </c>
      <c r="B2040" s="1">
        <v>45991</v>
      </c>
      <c r="C2040">
        <v>6</v>
      </c>
      <c r="D2040">
        <v>13</v>
      </c>
      <c r="E2040" t="s">
        <v>7</v>
      </c>
      <c r="F2040" s="3">
        <v>2055805.7863189559</v>
      </c>
      <c r="G2040" s="3">
        <v>2107777.5</v>
      </c>
      <c r="H2040">
        <v>5</v>
      </c>
      <c r="I2040" s="3">
        <v>-51971.713681044057</v>
      </c>
      <c r="J2040" s="3">
        <v>51971.713681044057</v>
      </c>
      <c r="K2040" s="2">
        <v>2.4657115697004999E-2</v>
      </c>
      <c r="L2040" s="6">
        <v>-2.4657115697004999E-2</v>
      </c>
      <c r="M2040" t="s">
        <v>36</v>
      </c>
      <c r="N2040">
        <f>SUMIFS(Actuals!$F:$F,Actuals!$A:$A,$A2040,Actuals!$D:$D,$D2040,Actuals!$B:$B,EDATE($B2040,-12))</f>
        <v>1910929.5</v>
      </c>
      <c r="O2040">
        <f>AVERAGE(SUMIFS(Actuals!$F:$F,Actuals!$A:$A,$A2040,Actuals!$D:$D,$D2040,Actuals!$B:$B,EOMONTH(DATE(2025,$C2040-1,1),0))/SUMIFS(Actuals!$F:$F,Actuals!$A:$A,$A2040,Actuals!$D:$D,$D2040,Actuals!$B:$B,EOMONTH(DATE(2024,$C2040-1,1),0)),
 SUMIFS(Actuals!$F:$F,Actuals!$A:$A,$A2040,Actuals!$D:$D,$D2040,Actuals!$B:$B,EOMONTH(DATE(2025,$C2040-2,1),0))/SUMIFS(Actuals!$F:$F,Actuals!$A:$A,$A2040,Actuals!$D:$D,$D2040,Actuals!$B:$B,EOMONTH(DATE(2024,$C2040-2,1),0)),
 SUMIFS(Actuals!$F:$F,Actuals!$A:$A,$A2040,Actuals!$D:$D,$D2040,Actuals!$B:$B,EOMONTH(DATE(2025,$C2040-3,1),0))/SUMIFS(Actuals!$F:$F,Actuals!$A:$A,$A2040,Actuals!$D:$D,$D2040,Actuals!$B:$B,EOMONTH(DATE(2024,$C2040-3,1),0))
)</f>
        <v>1.0912384092468874</v>
      </c>
      <c r="P2040" s="29">
        <f t="shared" si="186"/>
        <v>2085279.6677629501</v>
      </c>
      <c r="Q2040" s="2">
        <f t="shared" si="187"/>
        <v>1.0673722552332936E-2</v>
      </c>
      <c r="R2040" s="29" t="str">
        <f t="shared" si="188"/>
        <v>1 train date (May-Aug)</v>
      </c>
      <c r="S2040" s="29">
        <f t="shared" si="189"/>
        <v>1.0221222832217594</v>
      </c>
      <c r="T2040" s="29">
        <f t="shared" si="190"/>
        <v>2101284.9041728354</v>
      </c>
      <c r="U2040" s="2">
        <f t="shared" si="191"/>
        <v>3.0803041721266093E-3</v>
      </c>
    </row>
    <row r="2041" spans="1:21">
      <c r="A2041">
        <v>9683</v>
      </c>
      <c r="B2041" s="1">
        <v>45991</v>
      </c>
      <c r="C2041">
        <v>7</v>
      </c>
      <c r="D2041">
        <v>13</v>
      </c>
      <c r="E2041" t="s">
        <v>7</v>
      </c>
      <c r="F2041" s="3">
        <v>1958382.7793103971</v>
      </c>
      <c r="G2041" s="3">
        <v>2107777.5</v>
      </c>
      <c r="H2041">
        <v>4</v>
      </c>
      <c r="I2041" s="3">
        <v>-149394.72068960289</v>
      </c>
      <c r="J2041" s="3">
        <v>149394.72068960289</v>
      </c>
      <c r="K2041" s="2">
        <v>7.0877842034846095E-2</v>
      </c>
      <c r="L2041" s="6">
        <v>-7.0877842034846095E-2</v>
      </c>
      <c r="M2041" t="s">
        <v>36</v>
      </c>
      <c r="N2041">
        <f>SUMIFS(Actuals!$F:$F,Actuals!$A:$A,$A2041,Actuals!$D:$D,$D2041,Actuals!$B:$B,EDATE($B2041,-12))</f>
        <v>1910929.5</v>
      </c>
      <c r="O2041">
        <f>AVERAGE(SUMIFS(Actuals!$F:$F,Actuals!$A:$A,$A2041,Actuals!$D:$D,$D2041,Actuals!$B:$B,EOMONTH(DATE(2025,$C2041-1,1),0))/SUMIFS(Actuals!$F:$F,Actuals!$A:$A,$A2041,Actuals!$D:$D,$D2041,Actuals!$B:$B,EOMONTH(DATE(2024,$C2041-1,1),0)),
 SUMIFS(Actuals!$F:$F,Actuals!$A:$A,$A2041,Actuals!$D:$D,$D2041,Actuals!$B:$B,EOMONTH(DATE(2025,$C2041-2,1),0))/SUMIFS(Actuals!$F:$F,Actuals!$A:$A,$A2041,Actuals!$D:$D,$D2041,Actuals!$B:$B,EOMONTH(DATE(2024,$C2041-2,1),0)),
 SUMIFS(Actuals!$F:$F,Actuals!$A:$A,$A2041,Actuals!$D:$D,$D2041,Actuals!$B:$B,EOMONTH(DATE(2025,$C2041-3,1),0))/SUMIFS(Actuals!$F:$F,Actuals!$A:$A,$A2041,Actuals!$D:$D,$D2041,Actuals!$B:$B,EOMONTH(DATE(2024,$C2041-3,1),0))
)</f>
        <v>1.0797833761050892</v>
      </c>
      <c r="P2041" s="29">
        <f t="shared" si="186"/>
        <v>2063389.9070088102</v>
      </c>
      <c r="Q2041" s="2">
        <f t="shared" si="187"/>
        <v>2.1058955696789533E-2</v>
      </c>
      <c r="R2041" s="29" t="str">
        <f t="shared" si="188"/>
        <v>1 train date (May-Aug)</v>
      </c>
      <c r="S2041" s="29">
        <f t="shared" si="189"/>
        <v>1.0221222832217594</v>
      </c>
      <c r="T2041" s="29">
        <f t="shared" si="190"/>
        <v>2001706.6778109178</v>
      </c>
      <c r="U2041" s="2">
        <f t="shared" si="191"/>
        <v>5.0323538508728817E-2</v>
      </c>
    </row>
    <row r="2042" spans="1:21">
      <c r="A2042">
        <v>9683</v>
      </c>
      <c r="B2042" s="1">
        <v>45991</v>
      </c>
      <c r="C2042">
        <v>8</v>
      </c>
      <c r="D2042">
        <v>13</v>
      </c>
      <c r="E2042" t="s">
        <v>7</v>
      </c>
      <c r="F2042" s="3">
        <v>1989417.3852069387</v>
      </c>
      <c r="G2042" s="3">
        <v>2107777.5</v>
      </c>
      <c r="H2042">
        <v>3</v>
      </c>
      <c r="I2042" s="3">
        <v>-118360.11479306128</v>
      </c>
      <c r="J2042" s="3">
        <v>118360.11479306128</v>
      </c>
      <c r="K2042" s="2">
        <v>5.61539891155785E-2</v>
      </c>
      <c r="L2042" s="6">
        <v>-5.61539891155785E-2</v>
      </c>
      <c r="M2042" t="s">
        <v>36</v>
      </c>
      <c r="N2042">
        <f>SUMIFS(Actuals!$F:$F,Actuals!$A:$A,$A2042,Actuals!$D:$D,$D2042,Actuals!$B:$B,EDATE($B2042,-12))</f>
        <v>1910929.5</v>
      </c>
      <c r="O2042">
        <f>AVERAGE(SUMIFS(Actuals!$F:$F,Actuals!$A:$A,$A2042,Actuals!$D:$D,$D2042,Actuals!$B:$B,EOMONTH(DATE(2025,$C2042-1,1),0))/SUMIFS(Actuals!$F:$F,Actuals!$A:$A,$A2042,Actuals!$D:$D,$D2042,Actuals!$B:$B,EOMONTH(DATE(2024,$C2042-1,1),0)),
 SUMIFS(Actuals!$F:$F,Actuals!$A:$A,$A2042,Actuals!$D:$D,$D2042,Actuals!$B:$B,EOMONTH(DATE(2025,$C2042-2,1),0))/SUMIFS(Actuals!$F:$F,Actuals!$A:$A,$A2042,Actuals!$D:$D,$D2042,Actuals!$B:$B,EOMONTH(DATE(2024,$C2042-2,1),0)),
 SUMIFS(Actuals!$F:$F,Actuals!$A:$A,$A2042,Actuals!$D:$D,$D2042,Actuals!$B:$B,EOMONTH(DATE(2025,$C2042-3,1),0))/SUMIFS(Actuals!$F:$F,Actuals!$A:$A,$A2042,Actuals!$D:$D,$D2042,Actuals!$B:$B,EOMONTH(DATE(2024,$C2042-3,1),0))
)</f>
        <v>1.0847107442721813</v>
      </c>
      <c r="P2042" s="29">
        <f t="shared" si="186"/>
        <v>2072805.7601966672</v>
      </c>
      <c r="Q2042" s="2">
        <f t="shared" si="187"/>
        <v>1.6591760659430532E-2</v>
      </c>
      <c r="R2042" s="29" t="str">
        <f t="shared" si="188"/>
        <v>1 train date (May-Aug)</v>
      </c>
      <c r="S2042" s="29">
        <f t="shared" si="189"/>
        <v>1.0221222832217594</v>
      </c>
      <c r="T2042" s="29">
        <f t="shared" si="190"/>
        <v>2033427.8400487786</v>
      </c>
      <c r="U2042" s="2">
        <f t="shared" si="191"/>
        <v>3.5273960345065566E-2</v>
      </c>
    </row>
    <row r="2043" spans="1:21">
      <c r="A2043">
        <v>9683</v>
      </c>
      <c r="B2043" s="1">
        <v>45991</v>
      </c>
      <c r="C2043">
        <v>9</v>
      </c>
      <c r="D2043">
        <v>13</v>
      </c>
      <c r="E2043" t="s">
        <v>7</v>
      </c>
      <c r="F2043" s="3">
        <v>2032028.6099988669</v>
      </c>
      <c r="G2043" s="3">
        <v>2107777.5</v>
      </c>
      <c r="H2043">
        <v>2</v>
      </c>
      <c r="I2043" s="3">
        <v>-75748.890001133084</v>
      </c>
      <c r="J2043" s="3">
        <v>75748.890001133084</v>
      </c>
      <c r="K2043" s="2">
        <v>3.5937801784644299E-2</v>
      </c>
      <c r="L2043" s="6">
        <v>-3.5937801784644299E-2</v>
      </c>
      <c r="M2043" t="s">
        <v>36</v>
      </c>
      <c r="N2043">
        <f>SUMIFS(Actuals!$F:$F,Actuals!$A:$A,$A2043,Actuals!$D:$D,$D2043,Actuals!$B:$B,EDATE($B2043,-12))</f>
        <v>1910929.5</v>
      </c>
      <c r="O2043">
        <f>AVERAGE(SUMIFS(Actuals!$F:$F,Actuals!$A:$A,$A2043,Actuals!$D:$D,$D2043,Actuals!$B:$B,EOMONTH(DATE(2025,$C2043-1,1),0))/SUMIFS(Actuals!$F:$F,Actuals!$A:$A,$A2043,Actuals!$D:$D,$D2043,Actuals!$B:$B,EOMONTH(DATE(2024,$C2043-1,1),0)),
 SUMIFS(Actuals!$F:$F,Actuals!$A:$A,$A2043,Actuals!$D:$D,$D2043,Actuals!$B:$B,EOMONTH(DATE(2025,$C2043-2,1),0))/SUMIFS(Actuals!$F:$F,Actuals!$A:$A,$A2043,Actuals!$D:$D,$D2043,Actuals!$B:$B,EOMONTH(DATE(2024,$C2043-2,1),0)),
 SUMIFS(Actuals!$F:$F,Actuals!$A:$A,$A2043,Actuals!$D:$D,$D2043,Actuals!$B:$B,EOMONTH(DATE(2025,$C2043-3,1),0))/SUMIFS(Actuals!$F:$F,Actuals!$A:$A,$A2043,Actuals!$D:$D,$D2043,Actuals!$B:$B,EOMONTH(DATE(2024,$C2043-3,1),0))
)</f>
        <v>1.116108090167572</v>
      </c>
      <c r="P2043" s="29">
        <f t="shared" si="186"/>
        <v>2132803.8746898733</v>
      </c>
      <c r="Q2043" s="2">
        <f t="shared" si="187"/>
        <v>1.1873347490365234E-2</v>
      </c>
      <c r="R2043" s="29" t="str">
        <f t="shared" si="188"/>
        <v>2 Test data (Sep-Nov)</v>
      </c>
      <c r="S2043" s="29">
        <f t="shared" si="189"/>
        <v>1.0221222832217594</v>
      </c>
      <c r="T2043" s="29">
        <f t="shared" si="190"/>
        <v>2076981.7224239798</v>
      </c>
      <c r="U2043" s="2">
        <f t="shared" si="191"/>
        <v>1.4610544792332312E-2</v>
      </c>
    </row>
    <row r="2044" spans="1:21">
      <c r="A2044">
        <v>9683</v>
      </c>
      <c r="B2044" s="1">
        <v>45991</v>
      </c>
      <c r="C2044">
        <v>10</v>
      </c>
      <c r="D2044">
        <v>13</v>
      </c>
      <c r="E2044" t="s">
        <v>7</v>
      </c>
      <c r="F2044" s="3">
        <v>2016781.9218767695</v>
      </c>
      <c r="G2044" s="3">
        <v>2107777.5</v>
      </c>
      <c r="H2044">
        <v>1</v>
      </c>
      <c r="I2044" s="3">
        <v>-90995.578123230487</v>
      </c>
      <c r="J2044" s="3">
        <v>90995.578123230487</v>
      </c>
      <c r="K2044" s="2">
        <v>4.3171339538082401E-2</v>
      </c>
      <c r="L2044" s="6">
        <v>-4.3171339538082401E-2</v>
      </c>
      <c r="M2044" t="s">
        <v>36</v>
      </c>
      <c r="N2044">
        <f>SUMIFS(Actuals!$F:$F,Actuals!$A:$A,$A2044,Actuals!$D:$D,$D2044,Actuals!$B:$B,EDATE($B2044,-12))</f>
        <v>1910929.5</v>
      </c>
      <c r="O2044">
        <f>AVERAGE(SUMIFS(Actuals!$F:$F,Actuals!$A:$A,$A2044,Actuals!$D:$D,$D2044,Actuals!$B:$B,EOMONTH(DATE(2025,$C2044-1,1),0))/SUMIFS(Actuals!$F:$F,Actuals!$A:$A,$A2044,Actuals!$D:$D,$D2044,Actuals!$B:$B,EOMONTH(DATE(2024,$C2044-1,1),0)),
 SUMIFS(Actuals!$F:$F,Actuals!$A:$A,$A2044,Actuals!$D:$D,$D2044,Actuals!$B:$B,EOMONTH(DATE(2025,$C2044-2,1),0))/SUMIFS(Actuals!$F:$F,Actuals!$A:$A,$A2044,Actuals!$D:$D,$D2044,Actuals!$B:$B,EOMONTH(DATE(2024,$C2044-2,1),0)),
 SUMIFS(Actuals!$F:$F,Actuals!$A:$A,$A2044,Actuals!$D:$D,$D2044,Actuals!$B:$B,EOMONTH(DATE(2025,$C2044-3,1),0))/SUMIFS(Actuals!$F:$F,Actuals!$A:$A,$A2044,Actuals!$D:$D,$D2044,Actuals!$B:$B,EOMONTH(DATE(2024,$C2044-3,1),0))
)</f>
        <v>1.1324067031824805</v>
      </c>
      <c r="P2044" s="29">
        <f t="shared" si="186"/>
        <v>2163949.3751091459</v>
      </c>
      <c r="Q2044" s="2">
        <f t="shared" si="187"/>
        <v>2.6649812472685511E-2</v>
      </c>
      <c r="R2044" s="29" t="str">
        <f t="shared" si="188"/>
        <v>2 Test data (Sep-Nov)</v>
      </c>
      <c r="S2044" s="29">
        <f t="shared" si="189"/>
        <v>1.0221222832217594</v>
      </c>
      <c r="T2044" s="29">
        <f t="shared" si="190"/>
        <v>2061397.7427490517</v>
      </c>
      <c r="U2044" s="2">
        <f t="shared" si="191"/>
        <v>2.2004104916647199E-2</v>
      </c>
    </row>
    <row r="2045" spans="1:21">
      <c r="A2045">
        <v>9683</v>
      </c>
      <c r="B2045" s="1">
        <v>45991</v>
      </c>
      <c r="C2045">
        <v>11</v>
      </c>
      <c r="D2045">
        <v>13</v>
      </c>
      <c r="E2045" t="s">
        <v>7</v>
      </c>
      <c r="F2045" s="3">
        <v>1997373.289103325</v>
      </c>
      <c r="G2045" s="3">
        <v>2107777.5</v>
      </c>
      <c r="H2045">
        <v>0</v>
      </c>
      <c r="I2045" s="3">
        <v>-110404.21089667501</v>
      </c>
      <c r="J2045" s="3">
        <v>110404.21089667501</v>
      </c>
      <c r="K2045" s="2">
        <v>5.2379442752697999E-2</v>
      </c>
      <c r="L2045" s="6">
        <v>-5.2379442752697999E-2</v>
      </c>
      <c r="M2045" t="s">
        <v>36</v>
      </c>
      <c r="N2045">
        <f>SUMIFS(Actuals!$F:$F,Actuals!$A:$A,$A2045,Actuals!$D:$D,$D2045,Actuals!$B:$B,EDATE($B2045,-12))</f>
        <v>1910929.5</v>
      </c>
      <c r="O2045">
        <f>AVERAGE(SUMIFS(Actuals!$F:$F,Actuals!$A:$A,$A2045,Actuals!$D:$D,$D2045,Actuals!$B:$B,EOMONTH(DATE(2025,$C2045-1,1),0))/SUMIFS(Actuals!$F:$F,Actuals!$A:$A,$A2045,Actuals!$D:$D,$D2045,Actuals!$B:$B,EOMONTH(DATE(2024,$C2045-1,1),0)),
 SUMIFS(Actuals!$F:$F,Actuals!$A:$A,$A2045,Actuals!$D:$D,$D2045,Actuals!$B:$B,EOMONTH(DATE(2025,$C2045-2,1),0))/SUMIFS(Actuals!$F:$F,Actuals!$A:$A,$A2045,Actuals!$D:$D,$D2045,Actuals!$B:$B,EOMONTH(DATE(2024,$C2045-2,1),0)),
 SUMIFS(Actuals!$F:$F,Actuals!$A:$A,$A2045,Actuals!$D:$D,$D2045,Actuals!$B:$B,EOMONTH(DATE(2025,$C2045-3,1),0))/SUMIFS(Actuals!$F:$F,Actuals!$A:$A,$A2045,Actuals!$D:$D,$D2045,Actuals!$B:$B,EOMONTH(DATE(2024,$C2045-3,1),0))
)</f>
        <v>1.1233246216905826</v>
      </c>
      <c r="P2045" s="29">
        <f t="shared" si="186"/>
        <v>2146594.1576648741</v>
      </c>
      <c r="Q2045" s="2">
        <f t="shared" si="187"/>
        <v>1.8415918029713336E-2</v>
      </c>
      <c r="R2045" s="29" t="str">
        <f t="shared" si="188"/>
        <v>2 Test data (Sep-Nov)</v>
      </c>
      <c r="S2045" s="29">
        <f t="shared" si="189"/>
        <v>1.0221222832217594</v>
      </c>
      <c r="T2045" s="29">
        <f t="shared" si="190"/>
        <v>2041559.7467044457</v>
      </c>
      <c r="U2045" s="2">
        <f t="shared" si="191"/>
        <v>3.1415912398511853E-2</v>
      </c>
    </row>
    <row r="2046" spans="1:21">
      <c r="A2046">
        <v>9692</v>
      </c>
      <c r="B2046" s="1">
        <v>45808</v>
      </c>
      <c r="C2046">
        <v>5</v>
      </c>
      <c r="D2046">
        <v>13</v>
      </c>
      <c r="E2046" t="s">
        <v>7</v>
      </c>
      <c r="F2046" s="3">
        <v>295500</v>
      </c>
      <c r="G2046" s="3">
        <v>356398.5</v>
      </c>
      <c r="H2046">
        <v>0</v>
      </c>
      <c r="I2046" s="3">
        <v>-60898.5</v>
      </c>
      <c r="J2046" s="3">
        <v>60898.5</v>
      </c>
      <c r="K2046" s="2">
        <v>0.170871931279172</v>
      </c>
      <c r="L2046" s="6">
        <v>-0.170871931279172</v>
      </c>
      <c r="M2046" t="s">
        <v>38</v>
      </c>
      <c r="N2046">
        <f>SUMIFS(Actuals!$F:$F,Actuals!$A:$A,$A2046,Actuals!$D:$D,$D2046,Actuals!$B:$B,EDATE($B2046,-12))</f>
        <v>295345.5</v>
      </c>
      <c r="O2046">
        <f>AVERAGE(SUMIFS(Actuals!$F:$F,Actuals!$A:$A,$A2046,Actuals!$D:$D,$D2046,Actuals!$B:$B,EOMONTH(DATE(2025,$C2046-1,1),0))/SUMIFS(Actuals!$F:$F,Actuals!$A:$A,$A2046,Actuals!$D:$D,$D2046,Actuals!$B:$B,EOMONTH(DATE(2024,$C2046-1,1),0)),
 SUMIFS(Actuals!$F:$F,Actuals!$A:$A,$A2046,Actuals!$D:$D,$D2046,Actuals!$B:$B,EOMONTH(DATE(2025,$C2046-2,1),0))/SUMIFS(Actuals!$F:$F,Actuals!$A:$A,$A2046,Actuals!$D:$D,$D2046,Actuals!$B:$B,EOMONTH(DATE(2024,$C2046-2,1),0)),
 SUMIFS(Actuals!$F:$F,Actuals!$A:$A,$A2046,Actuals!$D:$D,$D2046,Actuals!$B:$B,EOMONTH(DATE(2025,$C2046-3,1),0))/SUMIFS(Actuals!$F:$F,Actuals!$A:$A,$A2046,Actuals!$D:$D,$D2046,Actuals!$B:$B,EOMONTH(DATE(2024,$C2046-3,1),0))
)</f>
        <v>1.2774817770027702</v>
      </c>
      <c r="P2046" s="29">
        <f t="shared" si="186"/>
        <v>377298.49416977167</v>
      </c>
      <c r="Q2046" s="2">
        <f t="shared" si="187"/>
        <v>5.8642205760606934E-2</v>
      </c>
      <c r="R2046" s="29" t="str">
        <f t="shared" si="188"/>
        <v>1 train date (May-Aug)</v>
      </c>
      <c r="S2046" s="29">
        <f t="shared" si="189"/>
        <v>0.93215158223729411</v>
      </c>
      <c r="T2046" s="29">
        <f t="shared" si="190"/>
        <v>275450.79255112039</v>
      </c>
      <c r="U2046" s="2">
        <f t="shared" si="191"/>
        <v>0.22712695886452836</v>
      </c>
    </row>
    <row r="2047" spans="1:21">
      <c r="A2047">
        <v>9692</v>
      </c>
      <c r="B2047" s="1">
        <v>45838</v>
      </c>
      <c r="C2047">
        <v>5</v>
      </c>
      <c r="D2047">
        <v>13</v>
      </c>
      <c r="E2047" t="s">
        <v>7</v>
      </c>
      <c r="F2047" s="3">
        <v>298500</v>
      </c>
      <c r="G2047" s="3">
        <v>353124</v>
      </c>
      <c r="H2047">
        <v>1</v>
      </c>
      <c r="I2047" s="3">
        <v>-54624</v>
      </c>
      <c r="J2047" s="3">
        <v>54624</v>
      </c>
      <c r="K2047" s="2">
        <v>0.154687871682468</v>
      </c>
      <c r="L2047" s="6">
        <v>-0.154687871682468</v>
      </c>
      <c r="M2047" t="s">
        <v>38</v>
      </c>
      <c r="N2047">
        <f>SUMIFS(Actuals!$F:$F,Actuals!$A:$A,$A2047,Actuals!$D:$D,$D2047,Actuals!$B:$B,EDATE($B2047,-12))</f>
        <v>305008.5</v>
      </c>
      <c r="O2047">
        <f>AVERAGE(SUMIFS(Actuals!$F:$F,Actuals!$A:$A,$A2047,Actuals!$D:$D,$D2047,Actuals!$B:$B,EOMONTH(DATE(2025,$C2047-1,1),0))/SUMIFS(Actuals!$F:$F,Actuals!$A:$A,$A2047,Actuals!$D:$D,$D2047,Actuals!$B:$B,EOMONTH(DATE(2024,$C2047-1,1),0)),
 SUMIFS(Actuals!$F:$F,Actuals!$A:$A,$A2047,Actuals!$D:$D,$D2047,Actuals!$B:$B,EOMONTH(DATE(2025,$C2047-2,1),0))/SUMIFS(Actuals!$F:$F,Actuals!$A:$A,$A2047,Actuals!$D:$D,$D2047,Actuals!$B:$B,EOMONTH(DATE(2024,$C2047-2,1),0)),
 SUMIFS(Actuals!$F:$F,Actuals!$A:$A,$A2047,Actuals!$D:$D,$D2047,Actuals!$B:$B,EOMONTH(DATE(2025,$C2047-3,1),0))/SUMIFS(Actuals!$F:$F,Actuals!$A:$A,$A2047,Actuals!$D:$D,$D2047,Actuals!$B:$B,EOMONTH(DATE(2024,$C2047-3,1),0))
)</f>
        <v>1.2774817770027702</v>
      </c>
      <c r="P2047" s="29">
        <f t="shared" si="186"/>
        <v>389642.80058094946</v>
      </c>
      <c r="Q2047" s="2">
        <f t="shared" si="187"/>
        <v>0.10341636530213032</v>
      </c>
      <c r="R2047" s="29" t="str">
        <f t="shared" si="188"/>
        <v>1 train date (May-Aug)</v>
      </c>
      <c r="S2047" s="29">
        <f t="shared" si="189"/>
        <v>0.93215158223729411</v>
      </c>
      <c r="T2047" s="29">
        <f t="shared" si="190"/>
        <v>278247.24729783228</v>
      </c>
      <c r="U2047" s="2">
        <f t="shared" si="191"/>
        <v>0.21204096210443846</v>
      </c>
    </row>
    <row r="2048" spans="1:21">
      <c r="A2048">
        <v>9692</v>
      </c>
      <c r="B2048" s="1">
        <v>45838</v>
      </c>
      <c r="C2048">
        <v>6</v>
      </c>
      <c r="D2048">
        <v>13</v>
      </c>
      <c r="E2048" t="s">
        <v>7</v>
      </c>
      <c r="F2048" s="3">
        <v>352500</v>
      </c>
      <c r="G2048" s="3">
        <v>353124</v>
      </c>
      <c r="H2048">
        <v>0</v>
      </c>
      <c r="I2048" s="3">
        <v>-624</v>
      </c>
      <c r="J2048" s="3">
        <v>624</v>
      </c>
      <c r="K2048" s="2">
        <v>1.7670846501512199E-3</v>
      </c>
      <c r="L2048" s="6">
        <v>-1.7670846501512199E-3</v>
      </c>
      <c r="M2048" t="s">
        <v>38</v>
      </c>
      <c r="N2048">
        <f>SUMIFS(Actuals!$F:$F,Actuals!$A:$A,$A2048,Actuals!$D:$D,$D2048,Actuals!$B:$B,EDATE($B2048,-12))</f>
        <v>305008.5</v>
      </c>
      <c r="O2048">
        <f>AVERAGE(SUMIFS(Actuals!$F:$F,Actuals!$A:$A,$A2048,Actuals!$D:$D,$D2048,Actuals!$B:$B,EOMONTH(DATE(2025,$C2048-1,1),0))/SUMIFS(Actuals!$F:$F,Actuals!$A:$A,$A2048,Actuals!$D:$D,$D2048,Actuals!$B:$B,EOMONTH(DATE(2024,$C2048-1,1),0)),
 SUMIFS(Actuals!$F:$F,Actuals!$A:$A,$A2048,Actuals!$D:$D,$D2048,Actuals!$B:$B,EOMONTH(DATE(2025,$C2048-2,1),0))/SUMIFS(Actuals!$F:$F,Actuals!$A:$A,$A2048,Actuals!$D:$D,$D2048,Actuals!$B:$B,EOMONTH(DATE(2024,$C2048-2,1),0)),
 SUMIFS(Actuals!$F:$F,Actuals!$A:$A,$A2048,Actuals!$D:$D,$D2048,Actuals!$B:$B,EOMONTH(DATE(2025,$C2048-3,1),0))/SUMIFS(Actuals!$F:$F,Actuals!$A:$A,$A2048,Actuals!$D:$D,$D2048,Actuals!$B:$B,EOMONTH(DATE(2024,$C2048-3,1),0))
)</f>
        <v>1.217698201672871</v>
      </c>
      <c r="P2048" s="29">
        <f t="shared" si="186"/>
        <v>371408.30194493989</v>
      </c>
      <c r="Q2048" s="2">
        <f t="shared" si="187"/>
        <v>5.1778700810309934E-2</v>
      </c>
      <c r="R2048" s="29" t="str">
        <f t="shared" si="188"/>
        <v>1 train date (May-Aug)</v>
      </c>
      <c r="S2048" s="29">
        <f t="shared" si="189"/>
        <v>0.93215158223729411</v>
      </c>
      <c r="T2048" s="29">
        <f t="shared" si="190"/>
        <v>328583.43273864617</v>
      </c>
      <c r="U2048" s="2">
        <f t="shared" si="191"/>
        <v>6.9495608515291601E-2</v>
      </c>
    </row>
    <row r="2049" spans="1:21">
      <c r="A2049">
        <v>9692</v>
      </c>
      <c r="B2049" s="1">
        <v>45869</v>
      </c>
      <c r="C2049">
        <v>5</v>
      </c>
      <c r="D2049">
        <v>13</v>
      </c>
      <c r="E2049" t="s">
        <v>7</v>
      </c>
      <c r="F2049" s="3">
        <v>502500</v>
      </c>
      <c r="G2049" s="3">
        <v>488694</v>
      </c>
      <c r="H2049">
        <v>2</v>
      </c>
      <c r="I2049" s="3">
        <v>13806</v>
      </c>
      <c r="J2049" s="3">
        <v>13806</v>
      </c>
      <c r="K2049" s="2">
        <v>2.8250807253618799E-2</v>
      </c>
      <c r="L2049" s="6">
        <v>2.8250807253618799E-2</v>
      </c>
      <c r="M2049" t="s">
        <v>38</v>
      </c>
      <c r="N2049">
        <f>SUMIFS(Actuals!$F:$F,Actuals!$A:$A,$A2049,Actuals!$D:$D,$D2049,Actuals!$B:$B,EDATE($B2049,-12))</f>
        <v>467799</v>
      </c>
      <c r="O2049">
        <f>AVERAGE(SUMIFS(Actuals!$F:$F,Actuals!$A:$A,$A2049,Actuals!$D:$D,$D2049,Actuals!$B:$B,EOMONTH(DATE(2025,$C2049-1,1),0))/SUMIFS(Actuals!$F:$F,Actuals!$A:$A,$A2049,Actuals!$D:$D,$D2049,Actuals!$B:$B,EOMONTH(DATE(2024,$C2049-1,1),0)),
 SUMIFS(Actuals!$F:$F,Actuals!$A:$A,$A2049,Actuals!$D:$D,$D2049,Actuals!$B:$B,EOMONTH(DATE(2025,$C2049-2,1),0))/SUMIFS(Actuals!$F:$F,Actuals!$A:$A,$A2049,Actuals!$D:$D,$D2049,Actuals!$B:$B,EOMONTH(DATE(2024,$C2049-2,1),0)),
 SUMIFS(Actuals!$F:$F,Actuals!$A:$A,$A2049,Actuals!$D:$D,$D2049,Actuals!$B:$B,EOMONTH(DATE(2025,$C2049-3,1),0))/SUMIFS(Actuals!$F:$F,Actuals!$A:$A,$A2049,Actuals!$D:$D,$D2049,Actuals!$B:$B,EOMONTH(DATE(2024,$C2049-3,1),0))
)</f>
        <v>1.2774817770027702</v>
      </c>
      <c r="P2049" s="29">
        <f t="shared" si="186"/>
        <v>597604.69780011894</v>
      </c>
      <c r="Q2049" s="2">
        <f t="shared" si="187"/>
        <v>0.22286072225179548</v>
      </c>
      <c r="R2049" s="29" t="str">
        <f t="shared" si="188"/>
        <v>1 train date (May-Aug)</v>
      </c>
      <c r="S2049" s="29">
        <f t="shared" si="189"/>
        <v>0.93215158223729411</v>
      </c>
      <c r="T2049" s="29">
        <f t="shared" si="190"/>
        <v>468406.1700742403</v>
      </c>
      <c r="U2049" s="2">
        <f t="shared" si="191"/>
        <v>4.1514383081764243E-2</v>
      </c>
    </row>
    <row r="2050" spans="1:21">
      <c r="A2050">
        <v>9692</v>
      </c>
      <c r="B2050" s="1">
        <v>45869</v>
      </c>
      <c r="C2050">
        <v>6</v>
      </c>
      <c r="D2050">
        <v>13</v>
      </c>
      <c r="E2050" t="s">
        <v>7</v>
      </c>
      <c r="F2050" s="3">
        <v>502500</v>
      </c>
      <c r="G2050" s="3">
        <v>488694</v>
      </c>
      <c r="H2050">
        <v>1</v>
      </c>
      <c r="I2050" s="3">
        <v>13806</v>
      </c>
      <c r="J2050" s="3">
        <v>13806</v>
      </c>
      <c r="K2050" s="2">
        <v>2.8250807253618799E-2</v>
      </c>
      <c r="L2050" s="6">
        <v>2.8250807253618799E-2</v>
      </c>
      <c r="M2050" t="s">
        <v>38</v>
      </c>
      <c r="N2050">
        <f>SUMIFS(Actuals!$F:$F,Actuals!$A:$A,$A2050,Actuals!$D:$D,$D2050,Actuals!$B:$B,EDATE($B2050,-12))</f>
        <v>467799</v>
      </c>
      <c r="O2050">
        <f>AVERAGE(SUMIFS(Actuals!$F:$F,Actuals!$A:$A,$A2050,Actuals!$D:$D,$D2050,Actuals!$B:$B,EOMONTH(DATE(2025,$C2050-1,1),0))/SUMIFS(Actuals!$F:$F,Actuals!$A:$A,$A2050,Actuals!$D:$D,$D2050,Actuals!$B:$B,EOMONTH(DATE(2024,$C2050-1,1),0)),
 SUMIFS(Actuals!$F:$F,Actuals!$A:$A,$A2050,Actuals!$D:$D,$D2050,Actuals!$B:$B,EOMONTH(DATE(2025,$C2050-2,1),0))/SUMIFS(Actuals!$F:$F,Actuals!$A:$A,$A2050,Actuals!$D:$D,$D2050,Actuals!$B:$B,EOMONTH(DATE(2024,$C2050-2,1),0)),
 SUMIFS(Actuals!$F:$F,Actuals!$A:$A,$A2050,Actuals!$D:$D,$D2050,Actuals!$B:$B,EOMONTH(DATE(2025,$C2050-3,1),0))/SUMIFS(Actuals!$F:$F,Actuals!$A:$A,$A2050,Actuals!$D:$D,$D2050,Actuals!$B:$B,EOMONTH(DATE(2024,$C2050-3,1),0))
)</f>
        <v>1.217698201672871</v>
      </c>
      <c r="P2050" s="29">
        <f t="shared" ref="P2050:P2113" si="192">N2050*O2050</f>
        <v>569638.00104436744</v>
      </c>
      <c r="Q2050" s="2">
        <f t="shared" ref="Q2050:Q2113" si="193">IFERROR(ABS(P2050-G2050)/ABS(G2050),"")</f>
        <v>0.16563330232081311</v>
      </c>
      <c r="R2050" s="29" t="str">
        <f t="shared" ref="R2050:R2113" si="194">IF(C2050&lt;=8,"1 train date (May-Aug)","2 Test data (Sep-Nov)")</f>
        <v>1 train date (May-Aug)</v>
      </c>
      <c r="S2050" s="29">
        <f t="shared" ref="S2050:S2113" si="195">1/(1+AVERAGEIFS($L:$L,$A:$A,$A2050,$R:$R,"1 train date (May-Aug)"))</f>
        <v>0.93215158223729411</v>
      </c>
      <c r="T2050" s="29">
        <f t="shared" ref="T2050:T2113" si="196">F2050*S2050</f>
        <v>468406.1700742403</v>
      </c>
      <c r="U2050" s="2">
        <f t="shared" ref="U2050:U2113" si="197">IFERROR(ABS(T2050-G2050)/ABS(G2050),"")</f>
        <v>4.1514383081764243E-2</v>
      </c>
    </row>
    <row r="2051" spans="1:21">
      <c r="A2051">
        <v>9692</v>
      </c>
      <c r="B2051" s="1">
        <v>45869</v>
      </c>
      <c r="C2051">
        <v>7</v>
      </c>
      <c r="D2051">
        <v>13</v>
      </c>
      <c r="E2051" t="s">
        <v>7</v>
      </c>
      <c r="F2051" s="3">
        <v>488752.22271770705</v>
      </c>
      <c r="G2051" s="3">
        <v>488694</v>
      </c>
      <c r="H2051">
        <v>0</v>
      </c>
      <c r="I2051" s="3">
        <v>58.222717707045376</v>
      </c>
      <c r="J2051" s="3">
        <v>58.222717707045376</v>
      </c>
      <c r="K2051" s="2">
        <v>1.19139415886107E-4</v>
      </c>
      <c r="L2051" s="6">
        <v>1.19139415886107E-4</v>
      </c>
      <c r="M2051" t="s">
        <v>38</v>
      </c>
      <c r="N2051">
        <f>SUMIFS(Actuals!$F:$F,Actuals!$A:$A,$A2051,Actuals!$D:$D,$D2051,Actuals!$B:$B,EDATE($B2051,-12))</f>
        <v>467799</v>
      </c>
      <c r="O2051">
        <f>AVERAGE(SUMIFS(Actuals!$F:$F,Actuals!$A:$A,$A2051,Actuals!$D:$D,$D2051,Actuals!$B:$B,EOMONTH(DATE(2025,$C2051-1,1),0))/SUMIFS(Actuals!$F:$F,Actuals!$A:$A,$A2051,Actuals!$D:$D,$D2051,Actuals!$B:$B,EOMONTH(DATE(2024,$C2051-1,1),0)),
 SUMIFS(Actuals!$F:$F,Actuals!$A:$A,$A2051,Actuals!$D:$D,$D2051,Actuals!$B:$B,EOMONTH(DATE(2025,$C2051-2,1),0))/SUMIFS(Actuals!$F:$F,Actuals!$A:$A,$A2051,Actuals!$D:$D,$D2051,Actuals!$B:$B,EOMONTH(DATE(2024,$C2051-2,1),0)),
 SUMIFS(Actuals!$F:$F,Actuals!$A:$A,$A2051,Actuals!$D:$D,$D2051,Actuals!$B:$B,EOMONTH(DATE(2025,$C2051-3,1),0))/SUMIFS(Actuals!$F:$F,Actuals!$A:$A,$A2051,Actuals!$D:$D,$D2051,Actuals!$B:$B,EOMONTH(DATE(2024,$C2051-3,1),0))
)</f>
        <v>1.1633716202442368</v>
      </c>
      <c r="P2051" s="29">
        <f t="shared" si="192"/>
        <v>544224.0805786337</v>
      </c>
      <c r="Q2051" s="2">
        <f t="shared" si="193"/>
        <v>0.11362955260067384</v>
      </c>
      <c r="R2051" s="29" t="str">
        <f t="shared" si="194"/>
        <v>1 train date (May-Aug)</v>
      </c>
      <c r="S2051" s="29">
        <f t="shared" si="195"/>
        <v>0.93215158223729411</v>
      </c>
      <c r="T2051" s="29">
        <f t="shared" si="196"/>
        <v>455591.15772830497</v>
      </c>
      <c r="U2051" s="2">
        <f t="shared" si="197"/>
        <v>6.7737361767680859E-2</v>
      </c>
    </row>
    <row r="2052" spans="1:21">
      <c r="A2052">
        <v>9692</v>
      </c>
      <c r="B2052" s="1">
        <v>45900</v>
      </c>
      <c r="C2052">
        <v>5</v>
      </c>
      <c r="D2052">
        <v>13</v>
      </c>
      <c r="E2052" t="s">
        <v>7</v>
      </c>
      <c r="F2052" s="3">
        <v>307500</v>
      </c>
      <c r="G2052" s="3">
        <v>301174.5</v>
      </c>
      <c r="H2052">
        <v>3</v>
      </c>
      <c r="I2052" s="3">
        <v>6325.5</v>
      </c>
      <c r="J2052" s="3">
        <v>6325.5</v>
      </c>
      <c r="K2052" s="2">
        <v>2.1002774139244899E-2</v>
      </c>
      <c r="L2052" s="6">
        <v>2.1002774139244899E-2</v>
      </c>
      <c r="M2052" t="s">
        <v>38</v>
      </c>
      <c r="N2052">
        <f>SUMIFS(Actuals!$F:$F,Actuals!$A:$A,$A2052,Actuals!$D:$D,$D2052,Actuals!$B:$B,EDATE($B2052,-12))</f>
        <v>357427.5</v>
      </c>
      <c r="O2052">
        <f>AVERAGE(SUMIFS(Actuals!$F:$F,Actuals!$A:$A,$A2052,Actuals!$D:$D,$D2052,Actuals!$B:$B,EOMONTH(DATE(2025,$C2052-1,1),0))/SUMIFS(Actuals!$F:$F,Actuals!$A:$A,$A2052,Actuals!$D:$D,$D2052,Actuals!$B:$B,EOMONTH(DATE(2024,$C2052-1,1),0)),
 SUMIFS(Actuals!$F:$F,Actuals!$A:$A,$A2052,Actuals!$D:$D,$D2052,Actuals!$B:$B,EOMONTH(DATE(2025,$C2052-2,1),0))/SUMIFS(Actuals!$F:$F,Actuals!$A:$A,$A2052,Actuals!$D:$D,$D2052,Actuals!$B:$B,EOMONTH(DATE(2024,$C2052-2,1),0)),
 SUMIFS(Actuals!$F:$F,Actuals!$A:$A,$A2052,Actuals!$D:$D,$D2052,Actuals!$B:$B,EOMONTH(DATE(2025,$C2052-3,1),0))/SUMIFS(Actuals!$F:$F,Actuals!$A:$A,$A2052,Actuals!$D:$D,$D2052,Actuals!$B:$B,EOMONTH(DATE(2024,$C2052-3,1),0))
)</f>
        <v>1.2774817770027702</v>
      </c>
      <c r="P2052" s="29">
        <f t="shared" si="192"/>
        <v>456607.11784965766</v>
      </c>
      <c r="Q2052" s="2">
        <f t="shared" si="193"/>
        <v>0.51608824070317261</v>
      </c>
      <c r="R2052" s="29" t="str">
        <f t="shared" si="194"/>
        <v>1 train date (May-Aug)</v>
      </c>
      <c r="S2052" s="29">
        <f t="shared" si="195"/>
        <v>0.93215158223729411</v>
      </c>
      <c r="T2052" s="29">
        <f t="shared" si="196"/>
        <v>286636.61153796792</v>
      </c>
      <c r="U2052" s="2">
        <f t="shared" si="197"/>
        <v>4.8270648617436324E-2</v>
      </c>
    </row>
    <row r="2053" spans="1:21">
      <c r="A2053">
        <v>9692</v>
      </c>
      <c r="B2053" s="1">
        <v>45900</v>
      </c>
      <c r="C2053">
        <v>6</v>
      </c>
      <c r="D2053">
        <v>13</v>
      </c>
      <c r="E2053" t="s">
        <v>7</v>
      </c>
      <c r="F2053" s="3">
        <v>382500</v>
      </c>
      <c r="G2053" s="3">
        <v>301174.5</v>
      </c>
      <c r="H2053">
        <v>2</v>
      </c>
      <c r="I2053" s="3">
        <v>81325.5</v>
      </c>
      <c r="J2053" s="3">
        <v>81325.5</v>
      </c>
      <c r="K2053" s="2">
        <v>0.27002784100247501</v>
      </c>
      <c r="L2053" s="6">
        <v>0.27002784100247501</v>
      </c>
      <c r="M2053" t="s">
        <v>38</v>
      </c>
      <c r="N2053">
        <f>SUMIFS(Actuals!$F:$F,Actuals!$A:$A,$A2053,Actuals!$D:$D,$D2053,Actuals!$B:$B,EDATE($B2053,-12))</f>
        <v>357427.5</v>
      </c>
      <c r="O2053">
        <f>AVERAGE(SUMIFS(Actuals!$F:$F,Actuals!$A:$A,$A2053,Actuals!$D:$D,$D2053,Actuals!$B:$B,EOMONTH(DATE(2025,$C2053-1,1),0))/SUMIFS(Actuals!$F:$F,Actuals!$A:$A,$A2053,Actuals!$D:$D,$D2053,Actuals!$B:$B,EOMONTH(DATE(2024,$C2053-1,1),0)),
 SUMIFS(Actuals!$F:$F,Actuals!$A:$A,$A2053,Actuals!$D:$D,$D2053,Actuals!$B:$B,EOMONTH(DATE(2025,$C2053-2,1),0))/SUMIFS(Actuals!$F:$F,Actuals!$A:$A,$A2053,Actuals!$D:$D,$D2053,Actuals!$B:$B,EOMONTH(DATE(2024,$C2053-2,1),0)),
 SUMIFS(Actuals!$F:$F,Actuals!$A:$A,$A2053,Actuals!$D:$D,$D2053,Actuals!$B:$B,EOMONTH(DATE(2025,$C2053-3,1),0))/SUMIFS(Actuals!$F:$F,Actuals!$A:$A,$A2053,Actuals!$D:$D,$D2053,Actuals!$B:$B,EOMONTH(DATE(2024,$C2053-3,1),0))
)</f>
        <v>1.217698201672871</v>
      </c>
      <c r="P2053" s="29">
        <f t="shared" si="192"/>
        <v>435238.82397843013</v>
      </c>
      <c r="Q2053" s="2">
        <f t="shared" si="193"/>
        <v>0.44513836323603134</v>
      </c>
      <c r="R2053" s="29" t="str">
        <f t="shared" si="194"/>
        <v>1 train date (May-Aug)</v>
      </c>
      <c r="S2053" s="29">
        <f t="shared" si="195"/>
        <v>0.93215158223729411</v>
      </c>
      <c r="T2053" s="29">
        <f t="shared" si="196"/>
        <v>356547.98020576499</v>
      </c>
      <c r="U2053" s="2">
        <f t="shared" si="197"/>
        <v>0.18385846147587195</v>
      </c>
    </row>
    <row r="2054" spans="1:21">
      <c r="A2054">
        <v>9692</v>
      </c>
      <c r="B2054" s="1">
        <v>45900</v>
      </c>
      <c r="C2054">
        <v>7</v>
      </c>
      <c r="D2054">
        <v>13</v>
      </c>
      <c r="E2054" t="s">
        <v>7</v>
      </c>
      <c r="F2054" s="3">
        <v>262858.12967742019</v>
      </c>
      <c r="G2054" s="3">
        <v>301174.5</v>
      </c>
      <c r="H2054">
        <v>1</v>
      </c>
      <c r="I2054" s="3">
        <v>-38316.370322579809</v>
      </c>
      <c r="J2054" s="3">
        <v>38316.370322579809</v>
      </c>
      <c r="K2054" s="2">
        <v>0.12722315575382301</v>
      </c>
      <c r="L2054" s="6">
        <v>-0.12722315575382301</v>
      </c>
      <c r="M2054" t="s">
        <v>38</v>
      </c>
      <c r="N2054">
        <f>SUMIFS(Actuals!$F:$F,Actuals!$A:$A,$A2054,Actuals!$D:$D,$D2054,Actuals!$B:$B,EDATE($B2054,-12))</f>
        <v>357427.5</v>
      </c>
      <c r="O2054">
        <f>AVERAGE(SUMIFS(Actuals!$F:$F,Actuals!$A:$A,$A2054,Actuals!$D:$D,$D2054,Actuals!$B:$B,EOMONTH(DATE(2025,$C2054-1,1),0))/SUMIFS(Actuals!$F:$F,Actuals!$A:$A,$A2054,Actuals!$D:$D,$D2054,Actuals!$B:$B,EOMONTH(DATE(2024,$C2054-1,1),0)),
 SUMIFS(Actuals!$F:$F,Actuals!$A:$A,$A2054,Actuals!$D:$D,$D2054,Actuals!$B:$B,EOMONTH(DATE(2025,$C2054-2,1),0))/SUMIFS(Actuals!$F:$F,Actuals!$A:$A,$A2054,Actuals!$D:$D,$D2054,Actuals!$B:$B,EOMONTH(DATE(2024,$C2054-2,1),0)),
 SUMIFS(Actuals!$F:$F,Actuals!$A:$A,$A2054,Actuals!$D:$D,$D2054,Actuals!$B:$B,EOMONTH(DATE(2025,$C2054-3,1),0))/SUMIFS(Actuals!$F:$F,Actuals!$A:$A,$A2054,Actuals!$D:$D,$D2054,Actuals!$B:$B,EOMONTH(DATE(2024,$C2054-3,1),0))
)</f>
        <v>1.1633716202442368</v>
      </c>
      <c r="P2054" s="29">
        <f t="shared" si="192"/>
        <v>415821.00979484693</v>
      </c>
      <c r="Q2054" s="2">
        <f t="shared" si="193"/>
        <v>0.38066473023063685</v>
      </c>
      <c r="R2054" s="29" t="str">
        <f t="shared" si="194"/>
        <v>1 train date (May-Aug)</v>
      </c>
      <c r="S2054" s="29">
        <f t="shared" si="195"/>
        <v>0.93215158223729411</v>
      </c>
      <c r="T2054" s="29">
        <f t="shared" si="196"/>
        <v>245023.62148274307</v>
      </c>
      <c r="U2054" s="2">
        <f t="shared" si="197"/>
        <v>0.18643968369585384</v>
      </c>
    </row>
    <row r="2055" spans="1:21">
      <c r="A2055">
        <v>9692</v>
      </c>
      <c r="B2055" s="1">
        <v>45900</v>
      </c>
      <c r="C2055">
        <v>8</v>
      </c>
      <c r="D2055">
        <v>13</v>
      </c>
      <c r="E2055" t="s">
        <v>7</v>
      </c>
      <c r="F2055" s="3">
        <v>297547.25337481941</v>
      </c>
      <c r="G2055" s="3">
        <v>301174.5</v>
      </c>
      <c r="H2055">
        <v>0</v>
      </c>
      <c r="I2055" s="3">
        <v>-3627.246625180589</v>
      </c>
      <c r="J2055" s="3">
        <v>3627.246625180589</v>
      </c>
      <c r="K2055" s="2">
        <v>1.2043671111533601E-2</v>
      </c>
      <c r="L2055" s="6">
        <v>-1.2043671111533601E-2</v>
      </c>
      <c r="M2055" t="s">
        <v>38</v>
      </c>
      <c r="N2055">
        <f>SUMIFS(Actuals!$F:$F,Actuals!$A:$A,$A2055,Actuals!$D:$D,$D2055,Actuals!$B:$B,EDATE($B2055,-12))</f>
        <v>357427.5</v>
      </c>
      <c r="O2055">
        <f>AVERAGE(SUMIFS(Actuals!$F:$F,Actuals!$A:$A,$A2055,Actuals!$D:$D,$D2055,Actuals!$B:$B,EOMONTH(DATE(2025,$C2055-1,1),0))/SUMIFS(Actuals!$F:$F,Actuals!$A:$A,$A2055,Actuals!$D:$D,$D2055,Actuals!$B:$B,EOMONTH(DATE(2024,$C2055-1,1),0)),
 SUMIFS(Actuals!$F:$F,Actuals!$A:$A,$A2055,Actuals!$D:$D,$D2055,Actuals!$B:$B,EOMONTH(DATE(2025,$C2055-2,1),0))/SUMIFS(Actuals!$F:$F,Actuals!$A:$A,$A2055,Actuals!$D:$D,$D2055,Actuals!$B:$B,EOMONTH(DATE(2024,$C2055-2,1),0)),
 SUMIFS(Actuals!$F:$F,Actuals!$A:$A,$A2055,Actuals!$D:$D,$D2055,Actuals!$B:$B,EOMONTH(DATE(2025,$C2055-3,1),0))/SUMIFS(Actuals!$F:$F,Actuals!$A:$A,$A2055,Actuals!$D:$D,$D2055,Actuals!$B:$B,EOMONTH(DATE(2024,$C2055-3,1),0))
)</f>
        <v>1.1363783928751785</v>
      </c>
      <c r="P2055" s="29">
        <f t="shared" si="192"/>
        <v>406172.88801939285</v>
      </c>
      <c r="Q2055" s="2">
        <f t="shared" si="193"/>
        <v>0.34862974129414293</v>
      </c>
      <c r="R2055" s="29" t="str">
        <f t="shared" si="194"/>
        <v>1 train date (May-Aug)</v>
      </c>
      <c r="S2055" s="29">
        <f t="shared" si="195"/>
        <v>0.93215158223729411</v>
      </c>
      <c r="T2055" s="29">
        <f t="shared" si="196"/>
        <v>277359.14302369894</v>
      </c>
      <c r="U2055" s="2">
        <f t="shared" si="197"/>
        <v>7.9074944845267642E-2</v>
      </c>
    </row>
    <row r="2056" spans="1:21">
      <c r="A2056">
        <v>9692</v>
      </c>
      <c r="B2056" s="1">
        <v>45930</v>
      </c>
      <c r="C2056">
        <v>5</v>
      </c>
      <c r="D2056">
        <v>13</v>
      </c>
      <c r="E2056" t="s">
        <v>7</v>
      </c>
      <c r="F2056" s="3">
        <v>312000</v>
      </c>
      <c r="G2056" s="3">
        <v>329923.5</v>
      </c>
      <c r="H2056">
        <v>4</v>
      </c>
      <c r="I2056" s="3">
        <v>-17923.5</v>
      </c>
      <c r="J2056" s="3">
        <v>17923.5</v>
      </c>
      <c r="K2056" s="2">
        <v>5.4326230171539799E-2</v>
      </c>
      <c r="L2056" s="6">
        <v>-5.4326230171539799E-2</v>
      </c>
      <c r="M2056" t="s">
        <v>38</v>
      </c>
      <c r="N2056">
        <f>SUMIFS(Actuals!$F:$F,Actuals!$A:$A,$A2056,Actuals!$D:$D,$D2056,Actuals!$B:$B,EDATE($B2056,-12))</f>
        <v>482688</v>
      </c>
      <c r="O2056">
        <f>AVERAGE(SUMIFS(Actuals!$F:$F,Actuals!$A:$A,$A2056,Actuals!$D:$D,$D2056,Actuals!$B:$B,EOMONTH(DATE(2025,$C2056-1,1),0))/SUMIFS(Actuals!$F:$F,Actuals!$A:$A,$A2056,Actuals!$D:$D,$D2056,Actuals!$B:$B,EOMONTH(DATE(2024,$C2056-1,1),0)),
 SUMIFS(Actuals!$F:$F,Actuals!$A:$A,$A2056,Actuals!$D:$D,$D2056,Actuals!$B:$B,EOMONTH(DATE(2025,$C2056-2,1),0))/SUMIFS(Actuals!$F:$F,Actuals!$A:$A,$A2056,Actuals!$D:$D,$D2056,Actuals!$B:$B,EOMONTH(DATE(2024,$C2056-2,1),0)),
 SUMIFS(Actuals!$F:$F,Actuals!$A:$A,$A2056,Actuals!$D:$D,$D2056,Actuals!$B:$B,EOMONTH(DATE(2025,$C2056-3,1),0))/SUMIFS(Actuals!$F:$F,Actuals!$A:$A,$A2056,Actuals!$D:$D,$D2056,Actuals!$B:$B,EOMONTH(DATE(2024,$C2056-3,1),0))
)</f>
        <v>1.2774817770027702</v>
      </c>
      <c r="P2056" s="29">
        <f t="shared" si="192"/>
        <v>616625.12397791317</v>
      </c>
      <c r="Q2056" s="2">
        <f t="shared" si="193"/>
        <v>0.86899424859979113</v>
      </c>
      <c r="R2056" s="29" t="str">
        <f t="shared" si="194"/>
        <v>1 train date (May-Aug)</v>
      </c>
      <c r="S2056" s="29">
        <f t="shared" si="195"/>
        <v>0.93215158223729411</v>
      </c>
      <c r="T2056" s="29">
        <f t="shared" si="196"/>
        <v>290831.29365803575</v>
      </c>
      <c r="U2056" s="2">
        <f t="shared" si="197"/>
        <v>0.11848869917409414</v>
      </c>
    </row>
    <row r="2057" spans="1:21">
      <c r="A2057">
        <v>9692</v>
      </c>
      <c r="B2057" s="1">
        <v>45930</v>
      </c>
      <c r="C2057">
        <v>6</v>
      </c>
      <c r="D2057">
        <v>13</v>
      </c>
      <c r="E2057" t="s">
        <v>7</v>
      </c>
      <c r="F2057" s="3">
        <v>360000</v>
      </c>
      <c r="G2057" s="3">
        <v>329923.5</v>
      </c>
      <c r="H2057">
        <v>3</v>
      </c>
      <c r="I2057" s="3">
        <v>30076.5</v>
      </c>
      <c r="J2057" s="3">
        <v>30076.5</v>
      </c>
      <c r="K2057" s="2">
        <v>9.1162042109761796E-2</v>
      </c>
      <c r="L2057" s="6">
        <v>9.1162042109761796E-2</v>
      </c>
      <c r="M2057" t="s">
        <v>38</v>
      </c>
      <c r="N2057">
        <f>SUMIFS(Actuals!$F:$F,Actuals!$A:$A,$A2057,Actuals!$D:$D,$D2057,Actuals!$B:$B,EDATE($B2057,-12))</f>
        <v>482688</v>
      </c>
      <c r="O2057">
        <f>AVERAGE(SUMIFS(Actuals!$F:$F,Actuals!$A:$A,$A2057,Actuals!$D:$D,$D2057,Actuals!$B:$B,EOMONTH(DATE(2025,$C2057-1,1),0))/SUMIFS(Actuals!$F:$F,Actuals!$A:$A,$A2057,Actuals!$D:$D,$D2057,Actuals!$B:$B,EOMONTH(DATE(2024,$C2057-1,1),0)),
 SUMIFS(Actuals!$F:$F,Actuals!$A:$A,$A2057,Actuals!$D:$D,$D2057,Actuals!$B:$B,EOMONTH(DATE(2025,$C2057-2,1),0))/SUMIFS(Actuals!$F:$F,Actuals!$A:$A,$A2057,Actuals!$D:$D,$D2057,Actuals!$B:$B,EOMONTH(DATE(2024,$C2057-2,1),0)),
 SUMIFS(Actuals!$F:$F,Actuals!$A:$A,$A2057,Actuals!$D:$D,$D2057,Actuals!$B:$B,EOMONTH(DATE(2025,$C2057-3,1),0))/SUMIFS(Actuals!$F:$F,Actuals!$A:$A,$A2057,Actuals!$D:$D,$D2057,Actuals!$B:$B,EOMONTH(DATE(2024,$C2057-3,1),0))
)</f>
        <v>1.217698201672871</v>
      </c>
      <c r="P2057" s="29">
        <f t="shared" si="192"/>
        <v>587768.30956907477</v>
      </c>
      <c r="Q2057" s="2">
        <f t="shared" si="193"/>
        <v>0.7815290804355397</v>
      </c>
      <c r="R2057" s="29" t="str">
        <f t="shared" si="194"/>
        <v>1 train date (May-Aug)</v>
      </c>
      <c r="S2057" s="29">
        <f t="shared" si="195"/>
        <v>0.93215158223729411</v>
      </c>
      <c r="T2057" s="29">
        <f t="shared" si="196"/>
        <v>335574.56960542587</v>
      </c>
      <c r="U2057" s="2">
        <f t="shared" si="197"/>
        <v>1.7128424029891395E-2</v>
      </c>
    </row>
    <row r="2058" spans="1:21">
      <c r="A2058">
        <v>9692</v>
      </c>
      <c r="B2058" s="1">
        <v>45930</v>
      </c>
      <c r="C2058">
        <v>7</v>
      </c>
      <c r="D2058">
        <v>13</v>
      </c>
      <c r="E2058" t="s">
        <v>7</v>
      </c>
      <c r="F2058" s="3">
        <v>416925.14827887848</v>
      </c>
      <c r="G2058" s="3">
        <v>329923.5</v>
      </c>
      <c r="H2058">
        <v>2</v>
      </c>
      <c r="I2058" s="3">
        <v>87001.648278878478</v>
      </c>
      <c r="J2058" s="3">
        <v>87001.648278878478</v>
      </c>
      <c r="K2058" s="2">
        <v>0.26370248945248997</v>
      </c>
      <c r="L2058" s="6">
        <v>0.26370248945248997</v>
      </c>
      <c r="M2058" t="s">
        <v>38</v>
      </c>
      <c r="N2058">
        <f>SUMIFS(Actuals!$F:$F,Actuals!$A:$A,$A2058,Actuals!$D:$D,$D2058,Actuals!$B:$B,EDATE($B2058,-12))</f>
        <v>482688</v>
      </c>
      <c r="O2058">
        <f>AVERAGE(SUMIFS(Actuals!$F:$F,Actuals!$A:$A,$A2058,Actuals!$D:$D,$D2058,Actuals!$B:$B,EOMONTH(DATE(2025,$C2058-1,1),0))/SUMIFS(Actuals!$F:$F,Actuals!$A:$A,$A2058,Actuals!$D:$D,$D2058,Actuals!$B:$B,EOMONTH(DATE(2024,$C2058-1,1),0)),
 SUMIFS(Actuals!$F:$F,Actuals!$A:$A,$A2058,Actuals!$D:$D,$D2058,Actuals!$B:$B,EOMONTH(DATE(2025,$C2058-2,1),0))/SUMIFS(Actuals!$F:$F,Actuals!$A:$A,$A2058,Actuals!$D:$D,$D2058,Actuals!$B:$B,EOMONTH(DATE(2024,$C2058-2,1),0)),
 SUMIFS(Actuals!$F:$F,Actuals!$A:$A,$A2058,Actuals!$D:$D,$D2058,Actuals!$B:$B,EOMONTH(DATE(2025,$C2058-3,1),0))/SUMIFS(Actuals!$F:$F,Actuals!$A:$A,$A2058,Actuals!$D:$D,$D2058,Actuals!$B:$B,EOMONTH(DATE(2024,$C2058-3,1),0))
)</f>
        <v>1.1633716202442368</v>
      </c>
      <c r="P2058" s="29">
        <f t="shared" si="192"/>
        <v>561545.52063245012</v>
      </c>
      <c r="Q2058" s="2">
        <f t="shared" si="193"/>
        <v>0.70204765841914907</v>
      </c>
      <c r="R2058" s="29" t="str">
        <f t="shared" si="194"/>
        <v>1 train date (May-Aug)</v>
      </c>
      <c r="S2058" s="29">
        <f t="shared" si="195"/>
        <v>0.93215158223729411</v>
      </c>
      <c r="T2058" s="29">
        <f t="shared" si="196"/>
        <v>388637.43664267502</v>
      </c>
      <c r="U2058" s="2">
        <f t="shared" si="197"/>
        <v>0.1779622750203457</v>
      </c>
    </row>
    <row r="2059" spans="1:21">
      <c r="A2059">
        <v>9692</v>
      </c>
      <c r="B2059" s="1">
        <v>45930</v>
      </c>
      <c r="C2059">
        <v>8</v>
      </c>
      <c r="D2059">
        <v>13</v>
      </c>
      <c r="E2059" t="s">
        <v>7</v>
      </c>
      <c r="F2059" s="3">
        <v>339049.93426771177</v>
      </c>
      <c r="G2059" s="3">
        <v>329923.5</v>
      </c>
      <c r="H2059">
        <v>1</v>
      </c>
      <c r="I2059" s="3">
        <v>9126.4342677117675</v>
      </c>
      <c r="J2059" s="3">
        <v>9126.4342677117675</v>
      </c>
      <c r="K2059" s="2">
        <v>2.7662274035380199E-2</v>
      </c>
      <c r="L2059" s="6">
        <v>2.7662274035380199E-2</v>
      </c>
      <c r="M2059" t="s">
        <v>38</v>
      </c>
      <c r="N2059">
        <f>SUMIFS(Actuals!$F:$F,Actuals!$A:$A,$A2059,Actuals!$D:$D,$D2059,Actuals!$B:$B,EDATE($B2059,-12))</f>
        <v>482688</v>
      </c>
      <c r="O2059">
        <f>AVERAGE(SUMIFS(Actuals!$F:$F,Actuals!$A:$A,$A2059,Actuals!$D:$D,$D2059,Actuals!$B:$B,EOMONTH(DATE(2025,$C2059-1,1),0))/SUMIFS(Actuals!$F:$F,Actuals!$A:$A,$A2059,Actuals!$D:$D,$D2059,Actuals!$B:$B,EOMONTH(DATE(2024,$C2059-1,1),0)),
 SUMIFS(Actuals!$F:$F,Actuals!$A:$A,$A2059,Actuals!$D:$D,$D2059,Actuals!$B:$B,EOMONTH(DATE(2025,$C2059-2,1),0))/SUMIFS(Actuals!$F:$F,Actuals!$A:$A,$A2059,Actuals!$D:$D,$D2059,Actuals!$B:$B,EOMONTH(DATE(2024,$C2059-2,1),0)),
 SUMIFS(Actuals!$F:$F,Actuals!$A:$A,$A2059,Actuals!$D:$D,$D2059,Actuals!$B:$B,EOMONTH(DATE(2025,$C2059-3,1),0))/SUMIFS(Actuals!$F:$F,Actuals!$A:$A,$A2059,Actuals!$D:$D,$D2059,Actuals!$B:$B,EOMONTH(DATE(2024,$C2059-3,1),0))
)</f>
        <v>1.1363783928751785</v>
      </c>
      <c r="P2059" s="29">
        <f t="shared" si="192"/>
        <v>548516.21370013419</v>
      </c>
      <c r="Q2059" s="2">
        <f t="shared" si="193"/>
        <v>0.66255575519820253</v>
      </c>
      <c r="R2059" s="29" t="str">
        <f t="shared" si="194"/>
        <v>1 train date (May-Aug)</v>
      </c>
      <c r="S2059" s="29">
        <f t="shared" si="195"/>
        <v>0.93215158223729411</v>
      </c>
      <c r="T2059" s="29">
        <f t="shared" si="196"/>
        <v>316045.93268509809</v>
      </c>
      <c r="U2059" s="2">
        <f t="shared" si="197"/>
        <v>4.2062985252344601E-2</v>
      </c>
    </row>
    <row r="2060" spans="1:21">
      <c r="A2060">
        <v>9692</v>
      </c>
      <c r="B2060" s="1">
        <v>45930</v>
      </c>
      <c r="C2060">
        <v>9</v>
      </c>
      <c r="D2060">
        <v>13</v>
      </c>
      <c r="E2060" t="s">
        <v>7</v>
      </c>
      <c r="F2060" s="3">
        <v>337500</v>
      </c>
      <c r="G2060" s="3">
        <v>329923.5</v>
      </c>
      <c r="H2060">
        <v>0</v>
      </c>
      <c r="I2060" s="3">
        <v>7576.5</v>
      </c>
      <c r="J2060" s="3">
        <v>7576.5</v>
      </c>
      <c r="K2060" s="2">
        <v>2.29644144779017E-2</v>
      </c>
      <c r="L2060" s="6">
        <v>2.29644144779017E-2</v>
      </c>
      <c r="M2060" t="s">
        <v>38</v>
      </c>
      <c r="N2060">
        <f>SUMIFS(Actuals!$F:$F,Actuals!$A:$A,$A2060,Actuals!$D:$D,$D2060,Actuals!$B:$B,EDATE($B2060,-12))</f>
        <v>482688</v>
      </c>
      <c r="O2060">
        <f>AVERAGE(SUMIFS(Actuals!$F:$F,Actuals!$A:$A,$A2060,Actuals!$D:$D,$D2060,Actuals!$B:$B,EOMONTH(DATE(2025,$C2060-1,1),0))/SUMIFS(Actuals!$F:$F,Actuals!$A:$A,$A2060,Actuals!$D:$D,$D2060,Actuals!$B:$B,EOMONTH(DATE(2024,$C2060-1,1),0)),
 SUMIFS(Actuals!$F:$F,Actuals!$A:$A,$A2060,Actuals!$D:$D,$D2060,Actuals!$B:$B,EOMONTH(DATE(2025,$C2060-2,1),0))/SUMIFS(Actuals!$F:$F,Actuals!$A:$A,$A2060,Actuals!$D:$D,$D2060,Actuals!$B:$B,EOMONTH(DATE(2024,$C2060-2,1),0)),
 SUMIFS(Actuals!$F:$F,Actuals!$A:$A,$A2060,Actuals!$D:$D,$D2060,Actuals!$B:$B,EOMONTH(DATE(2025,$C2060-3,1),0))/SUMIFS(Actuals!$F:$F,Actuals!$A:$A,$A2060,Actuals!$D:$D,$D2060,Actuals!$B:$B,EOMONTH(DATE(2024,$C2060-3,1),0))
)</f>
        <v>1.0150116650725687</v>
      </c>
      <c r="P2060" s="29">
        <f t="shared" si="192"/>
        <v>489933.95059054805</v>
      </c>
      <c r="Q2060" s="2">
        <f t="shared" si="193"/>
        <v>0.48499258340357099</v>
      </c>
      <c r="R2060" s="29" t="str">
        <f t="shared" si="194"/>
        <v>2 Test data (Sep-Nov)</v>
      </c>
      <c r="S2060" s="29">
        <f t="shared" si="195"/>
        <v>0.93215158223729411</v>
      </c>
      <c r="T2060" s="29">
        <f t="shared" si="196"/>
        <v>314601.15900508675</v>
      </c>
      <c r="U2060" s="2">
        <f t="shared" si="197"/>
        <v>4.6442102471976832E-2</v>
      </c>
    </row>
    <row r="2061" spans="1:21">
      <c r="A2061">
        <v>9692</v>
      </c>
      <c r="B2061" s="1">
        <v>45961</v>
      </c>
      <c r="C2061">
        <v>5</v>
      </c>
      <c r="D2061">
        <v>13</v>
      </c>
      <c r="E2061" t="s">
        <v>7</v>
      </c>
      <c r="F2061" s="3">
        <v>502500</v>
      </c>
      <c r="G2061" s="3">
        <v>464935.5</v>
      </c>
      <c r="H2061">
        <v>5</v>
      </c>
      <c r="I2061" s="3">
        <v>37564.5</v>
      </c>
      <c r="J2061" s="3">
        <v>37564.5</v>
      </c>
      <c r="K2061" s="2">
        <v>8.07950780269521E-2</v>
      </c>
      <c r="L2061" s="6">
        <v>8.07950780269521E-2</v>
      </c>
      <c r="M2061" t="s">
        <v>38</v>
      </c>
      <c r="N2061">
        <f>SUMIFS(Actuals!$F:$F,Actuals!$A:$A,$A2061,Actuals!$D:$D,$D2061,Actuals!$B:$B,EDATE($B2061,-12))</f>
        <v>391312.5</v>
      </c>
      <c r="O2061">
        <f>AVERAGE(SUMIFS(Actuals!$F:$F,Actuals!$A:$A,$A2061,Actuals!$D:$D,$D2061,Actuals!$B:$B,EOMONTH(DATE(2025,$C2061-1,1),0))/SUMIFS(Actuals!$F:$F,Actuals!$A:$A,$A2061,Actuals!$D:$D,$D2061,Actuals!$B:$B,EOMONTH(DATE(2024,$C2061-1,1),0)),
 SUMIFS(Actuals!$F:$F,Actuals!$A:$A,$A2061,Actuals!$D:$D,$D2061,Actuals!$B:$B,EOMONTH(DATE(2025,$C2061-2,1),0))/SUMIFS(Actuals!$F:$F,Actuals!$A:$A,$A2061,Actuals!$D:$D,$D2061,Actuals!$B:$B,EOMONTH(DATE(2024,$C2061-2,1),0)),
 SUMIFS(Actuals!$F:$F,Actuals!$A:$A,$A2061,Actuals!$D:$D,$D2061,Actuals!$B:$B,EOMONTH(DATE(2025,$C2061-3,1),0))/SUMIFS(Actuals!$F:$F,Actuals!$A:$A,$A2061,Actuals!$D:$D,$D2061,Actuals!$B:$B,EOMONTH(DATE(2024,$C2061-3,1),0))
)</f>
        <v>1.2774817770027702</v>
      </c>
      <c r="P2061" s="29">
        <f t="shared" si="192"/>
        <v>499894.5878633965</v>
      </c>
      <c r="Q2061" s="2">
        <f t="shared" si="193"/>
        <v>7.5191263870787464E-2</v>
      </c>
      <c r="R2061" s="29" t="str">
        <f t="shared" si="194"/>
        <v>1 train date (May-Aug)</v>
      </c>
      <c r="S2061" s="29">
        <f t="shared" si="195"/>
        <v>0.93215158223729411</v>
      </c>
      <c r="T2061" s="29">
        <f t="shared" si="196"/>
        <v>468406.1700742403</v>
      </c>
      <c r="U2061" s="2">
        <f t="shared" si="197"/>
        <v>7.4648420571031991E-3</v>
      </c>
    </row>
    <row r="2062" spans="1:21">
      <c r="A2062">
        <v>9692</v>
      </c>
      <c r="B2062" s="1">
        <v>45961</v>
      </c>
      <c r="C2062">
        <v>6</v>
      </c>
      <c r="D2062">
        <v>13</v>
      </c>
      <c r="E2062" t="s">
        <v>7</v>
      </c>
      <c r="F2062" s="3">
        <v>465000</v>
      </c>
      <c r="G2062" s="3">
        <v>464935.5</v>
      </c>
      <c r="H2062">
        <v>4</v>
      </c>
      <c r="I2062" s="3">
        <v>64.5</v>
      </c>
      <c r="J2062" s="3">
        <v>64.5</v>
      </c>
      <c r="K2062" s="2">
        <v>1.38728920463161E-4</v>
      </c>
      <c r="L2062" s="6">
        <v>1.38728920463161E-4</v>
      </c>
      <c r="M2062" t="s">
        <v>38</v>
      </c>
      <c r="N2062">
        <f>SUMIFS(Actuals!$F:$F,Actuals!$A:$A,$A2062,Actuals!$D:$D,$D2062,Actuals!$B:$B,EDATE($B2062,-12))</f>
        <v>391312.5</v>
      </c>
      <c r="O2062">
        <f>AVERAGE(SUMIFS(Actuals!$F:$F,Actuals!$A:$A,$A2062,Actuals!$D:$D,$D2062,Actuals!$B:$B,EOMONTH(DATE(2025,$C2062-1,1),0))/SUMIFS(Actuals!$F:$F,Actuals!$A:$A,$A2062,Actuals!$D:$D,$D2062,Actuals!$B:$B,EOMONTH(DATE(2024,$C2062-1,1),0)),
 SUMIFS(Actuals!$F:$F,Actuals!$A:$A,$A2062,Actuals!$D:$D,$D2062,Actuals!$B:$B,EOMONTH(DATE(2025,$C2062-2,1),0))/SUMIFS(Actuals!$F:$F,Actuals!$A:$A,$A2062,Actuals!$D:$D,$D2062,Actuals!$B:$B,EOMONTH(DATE(2024,$C2062-2,1),0)),
 SUMIFS(Actuals!$F:$F,Actuals!$A:$A,$A2062,Actuals!$D:$D,$D2062,Actuals!$B:$B,EOMONTH(DATE(2025,$C2062-3,1),0))/SUMIFS(Actuals!$F:$F,Actuals!$A:$A,$A2062,Actuals!$D:$D,$D2062,Actuals!$B:$B,EOMONTH(DATE(2024,$C2062-3,1),0))
)</f>
        <v>1.217698201672871</v>
      </c>
      <c r="P2062" s="29">
        <f t="shared" si="192"/>
        <v>476500.52754211536</v>
      </c>
      <c r="Q2062" s="2">
        <f t="shared" si="193"/>
        <v>2.487447730301378E-2</v>
      </c>
      <c r="R2062" s="29" t="str">
        <f t="shared" si="194"/>
        <v>1 train date (May-Aug)</v>
      </c>
      <c r="S2062" s="29">
        <f t="shared" si="195"/>
        <v>0.93215158223729411</v>
      </c>
      <c r="T2062" s="29">
        <f t="shared" si="196"/>
        <v>433450.48574034177</v>
      </c>
      <c r="U2062" s="2">
        <f t="shared" si="197"/>
        <v>6.7719101379994068E-2</v>
      </c>
    </row>
    <row r="2063" spans="1:21">
      <c r="A2063">
        <v>9692</v>
      </c>
      <c r="B2063" s="1">
        <v>45961</v>
      </c>
      <c r="C2063">
        <v>7</v>
      </c>
      <c r="D2063">
        <v>13</v>
      </c>
      <c r="E2063" t="s">
        <v>7</v>
      </c>
      <c r="F2063" s="3">
        <v>479512.94465852238</v>
      </c>
      <c r="G2063" s="3">
        <v>464935.5</v>
      </c>
      <c r="H2063">
        <v>3</v>
      </c>
      <c r="I2063" s="3">
        <v>14577.444658522378</v>
      </c>
      <c r="J2063" s="3">
        <v>14577.444658522378</v>
      </c>
      <c r="K2063" s="2">
        <v>3.1353692412221398E-2</v>
      </c>
      <c r="L2063" s="6">
        <v>3.1353692412221398E-2</v>
      </c>
      <c r="M2063" t="s">
        <v>38</v>
      </c>
      <c r="N2063">
        <f>SUMIFS(Actuals!$F:$F,Actuals!$A:$A,$A2063,Actuals!$D:$D,$D2063,Actuals!$B:$B,EDATE($B2063,-12))</f>
        <v>391312.5</v>
      </c>
      <c r="O2063">
        <f>AVERAGE(SUMIFS(Actuals!$F:$F,Actuals!$A:$A,$A2063,Actuals!$D:$D,$D2063,Actuals!$B:$B,EOMONTH(DATE(2025,$C2063-1,1),0))/SUMIFS(Actuals!$F:$F,Actuals!$A:$A,$A2063,Actuals!$D:$D,$D2063,Actuals!$B:$B,EOMONTH(DATE(2024,$C2063-1,1),0)),
 SUMIFS(Actuals!$F:$F,Actuals!$A:$A,$A2063,Actuals!$D:$D,$D2063,Actuals!$B:$B,EOMONTH(DATE(2025,$C2063-2,1),0))/SUMIFS(Actuals!$F:$F,Actuals!$A:$A,$A2063,Actuals!$D:$D,$D2063,Actuals!$B:$B,EOMONTH(DATE(2024,$C2063-2,1),0)),
 SUMIFS(Actuals!$F:$F,Actuals!$A:$A,$A2063,Actuals!$D:$D,$D2063,Actuals!$B:$B,EOMONTH(DATE(2025,$C2063-3,1),0))/SUMIFS(Actuals!$F:$F,Actuals!$A:$A,$A2063,Actuals!$D:$D,$D2063,Actuals!$B:$B,EOMONTH(DATE(2024,$C2063-3,1),0))
)</f>
        <v>1.1633716202442368</v>
      </c>
      <c r="P2063" s="29">
        <f t="shared" si="192"/>
        <v>455241.85714682291</v>
      </c>
      <c r="Q2063" s="2">
        <f t="shared" si="193"/>
        <v>2.084943578878596E-2</v>
      </c>
      <c r="R2063" s="29" t="str">
        <f t="shared" si="194"/>
        <v>1 train date (May-Aug)</v>
      </c>
      <c r="S2063" s="29">
        <f t="shared" si="195"/>
        <v>0.93215158223729411</v>
      </c>
      <c r="T2063" s="29">
        <f t="shared" si="196"/>
        <v>446978.75006670569</v>
      </c>
      <c r="U2063" s="2">
        <f t="shared" si="197"/>
        <v>3.8622023771672225E-2</v>
      </c>
    </row>
    <row r="2064" spans="1:21">
      <c r="A2064">
        <v>9692</v>
      </c>
      <c r="B2064" s="1">
        <v>45961</v>
      </c>
      <c r="C2064">
        <v>8</v>
      </c>
      <c r="D2064">
        <v>13</v>
      </c>
      <c r="E2064" t="s">
        <v>7</v>
      </c>
      <c r="F2064" s="3">
        <v>537681.07059802162</v>
      </c>
      <c r="G2064" s="3">
        <v>464935.5</v>
      </c>
      <c r="H2064">
        <v>2</v>
      </c>
      <c r="I2064" s="3">
        <v>72745.570598021615</v>
      </c>
      <c r="J2064" s="3">
        <v>72745.570598021615</v>
      </c>
      <c r="K2064" s="2">
        <v>0.15646379034946101</v>
      </c>
      <c r="L2064" s="6">
        <v>0.15646379034946101</v>
      </c>
      <c r="M2064" t="s">
        <v>38</v>
      </c>
      <c r="N2064">
        <f>SUMIFS(Actuals!$F:$F,Actuals!$A:$A,$A2064,Actuals!$D:$D,$D2064,Actuals!$B:$B,EDATE($B2064,-12))</f>
        <v>391312.5</v>
      </c>
      <c r="O2064">
        <f>AVERAGE(SUMIFS(Actuals!$F:$F,Actuals!$A:$A,$A2064,Actuals!$D:$D,$D2064,Actuals!$B:$B,EOMONTH(DATE(2025,$C2064-1,1),0))/SUMIFS(Actuals!$F:$F,Actuals!$A:$A,$A2064,Actuals!$D:$D,$D2064,Actuals!$B:$B,EOMONTH(DATE(2024,$C2064-1,1),0)),
 SUMIFS(Actuals!$F:$F,Actuals!$A:$A,$A2064,Actuals!$D:$D,$D2064,Actuals!$B:$B,EOMONTH(DATE(2025,$C2064-2,1),0))/SUMIFS(Actuals!$F:$F,Actuals!$A:$A,$A2064,Actuals!$D:$D,$D2064,Actuals!$B:$B,EOMONTH(DATE(2024,$C2064-2,1),0)),
 SUMIFS(Actuals!$F:$F,Actuals!$A:$A,$A2064,Actuals!$D:$D,$D2064,Actuals!$B:$B,EOMONTH(DATE(2025,$C2064-3,1),0))/SUMIFS(Actuals!$F:$F,Actuals!$A:$A,$A2064,Actuals!$D:$D,$D2064,Actuals!$B:$B,EOMONTH(DATE(2024,$C2064-3,1),0))
)</f>
        <v>1.1363783928751785</v>
      </c>
      <c r="P2064" s="29">
        <f t="shared" si="192"/>
        <v>444679.06986196828</v>
      </c>
      <c r="Q2064" s="2">
        <f t="shared" si="193"/>
        <v>4.3568258689714423E-2</v>
      </c>
      <c r="R2064" s="29" t="str">
        <f t="shared" si="194"/>
        <v>1 train date (May-Aug)</v>
      </c>
      <c r="S2064" s="29">
        <f t="shared" si="195"/>
        <v>0.93215158223729411</v>
      </c>
      <c r="T2064" s="29">
        <f t="shared" si="196"/>
        <v>501200.26069698809</v>
      </c>
      <c r="U2064" s="2">
        <f t="shared" si="197"/>
        <v>7.7999551974388029E-2</v>
      </c>
    </row>
    <row r="2065" spans="1:21">
      <c r="A2065">
        <v>9692</v>
      </c>
      <c r="B2065" s="1">
        <v>45961</v>
      </c>
      <c r="C2065">
        <v>9</v>
      </c>
      <c r="D2065">
        <v>13</v>
      </c>
      <c r="E2065" t="s">
        <v>7</v>
      </c>
      <c r="F2065" s="3">
        <v>513850.5</v>
      </c>
      <c r="G2065" s="3">
        <v>464935.5</v>
      </c>
      <c r="H2065">
        <v>1</v>
      </c>
      <c r="I2065" s="3">
        <v>48915</v>
      </c>
      <c r="J2065" s="3">
        <v>48915</v>
      </c>
      <c r="K2065" s="2">
        <v>0.10520814177450399</v>
      </c>
      <c r="L2065" s="6">
        <v>0.10520814177450399</v>
      </c>
      <c r="M2065" t="s">
        <v>38</v>
      </c>
      <c r="N2065">
        <f>SUMIFS(Actuals!$F:$F,Actuals!$A:$A,$A2065,Actuals!$D:$D,$D2065,Actuals!$B:$B,EDATE($B2065,-12))</f>
        <v>391312.5</v>
      </c>
      <c r="O2065">
        <f>AVERAGE(SUMIFS(Actuals!$F:$F,Actuals!$A:$A,$A2065,Actuals!$D:$D,$D2065,Actuals!$B:$B,EOMONTH(DATE(2025,$C2065-1,1),0))/SUMIFS(Actuals!$F:$F,Actuals!$A:$A,$A2065,Actuals!$D:$D,$D2065,Actuals!$B:$B,EOMONTH(DATE(2024,$C2065-1,1),0)),
 SUMIFS(Actuals!$F:$F,Actuals!$A:$A,$A2065,Actuals!$D:$D,$D2065,Actuals!$B:$B,EOMONTH(DATE(2025,$C2065-2,1),0))/SUMIFS(Actuals!$F:$F,Actuals!$A:$A,$A2065,Actuals!$D:$D,$D2065,Actuals!$B:$B,EOMONTH(DATE(2024,$C2065-2,1),0)),
 SUMIFS(Actuals!$F:$F,Actuals!$A:$A,$A2065,Actuals!$D:$D,$D2065,Actuals!$B:$B,EOMONTH(DATE(2025,$C2065-3,1),0))/SUMIFS(Actuals!$F:$F,Actuals!$A:$A,$A2065,Actuals!$D:$D,$D2065,Actuals!$B:$B,EOMONTH(DATE(2024,$C2065-3,1),0))
)</f>
        <v>1.0150116650725687</v>
      </c>
      <c r="P2065" s="29">
        <f t="shared" si="192"/>
        <v>397186.75218870951</v>
      </c>
      <c r="Q2065" s="2">
        <f t="shared" si="193"/>
        <v>0.14571644413319804</v>
      </c>
      <c r="R2065" s="29" t="str">
        <f t="shared" si="194"/>
        <v>2 Test data (Sep-Nov)</v>
      </c>
      <c r="S2065" s="29">
        <f t="shared" si="195"/>
        <v>0.93215158223729411</v>
      </c>
      <c r="T2065" s="29">
        <f t="shared" si="196"/>
        <v>478986.5566084247</v>
      </c>
      <c r="U2065" s="2">
        <f t="shared" si="197"/>
        <v>3.0221518056643765E-2</v>
      </c>
    </row>
    <row r="2066" spans="1:21">
      <c r="A2066">
        <v>9692</v>
      </c>
      <c r="B2066" s="1">
        <v>45961</v>
      </c>
      <c r="C2066">
        <v>10</v>
      </c>
      <c r="D2066">
        <v>13</v>
      </c>
      <c r="E2066" t="s">
        <v>7</v>
      </c>
      <c r="F2066" s="3">
        <v>477036.2642482277</v>
      </c>
      <c r="G2066" s="3">
        <v>464935.5</v>
      </c>
      <c r="H2066">
        <v>0</v>
      </c>
      <c r="I2066" s="3">
        <v>12100.764248227701</v>
      </c>
      <c r="J2066" s="3">
        <v>12100.764248227701</v>
      </c>
      <c r="K2066" s="2">
        <v>2.60267590842766E-2</v>
      </c>
      <c r="L2066" s="6">
        <v>2.60267590842766E-2</v>
      </c>
      <c r="M2066" t="s">
        <v>38</v>
      </c>
      <c r="N2066">
        <f>SUMIFS(Actuals!$F:$F,Actuals!$A:$A,$A2066,Actuals!$D:$D,$D2066,Actuals!$B:$B,EDATE($B2066,-12))</f>
        <v>391312.5</v>
      </c>
      <c r="O2066">
        <f>AVERAGE(SUMIFS(Actuals!$F:$F,Actuals!$A:$A,$A2066,Actuals!$D:$D,$D2066,Actuals!$B:$B,EOMONTH(DATE(2025,$C2066-1,1),0))/SUMIFS(Actuals!$F:$F,Actuals!$A:$A,$A2066,Actuals!$D:$D,$D2066,Actuals!$B:$B,EOMONTH(DATE(2024,$C2066-1,1),0)),
 SUMIFS(Actuals!$F:$F,Actuals!$A:$A,$A2066,Actuals!$D:$D,$D2066,Actuals!$B:$B,EOMONTH(DATE(2025,$C2066-2,1),0))/SUMIFS(Actuals!$F:$F,Actuals!$A:$A,$A2066,Actuals!$D:$D,$D2066,Actuals!$B:$B,EOMONTH(DATE(2024,$C2066-2,1),0)),
 SUMIFS(Actuals!$F:$F,Actuals!$A:$A,$A2066,Actuals!$D:$D,$D2066,Actuals!$B:$B,EOMONTH(DATE(2025,$C2066-3,1),0))/SUMIFS(Actuals!$F:$F,Actuals!$A:$A,$A2066,Actuals!$D:$D,$D2066,Actuals!$B:$B,EOMONTH(DATE(2024,$C2066-3,1),0))
)</f>
        <v>0.85693220210927823</v>
      </c>
      <c r="P2066" s="29">
        <f t="shared" si="192"/>
        <v>335328.28233788692</v>
      </c>
      <c r="Q2066" s="2">
        <f t="shared" si="193"/>
        <v>0.27876386651936252</v>
      </c>
      <c r="R2066" s="29" t="str">
        <f t="shared" si="194"/>
        <v>2 Test data (Sep-Nov)</v>
      </c>
      <c r="S2066" s="29">
        <f t="shared" si="195"/>
        <v>0.93215158223729411</v>
      </c>
      <c r="T2066" s="29">
        <f t="shared" si="196"/>
        <v>444670.10850355338</v>
      </c>
      <c r="U2066" s="2">
        <f t="shared" si="197"/>
        <v>4.3587533101788582E-2</v>
      </c>
    </row>
    <row r="2067" spans="1:21">
      <c r="A2067">
        <v>9692</v>
      </c>
      <c r="B2067" s="1">
        <v>45991</v>
      </c>
      <c r="C2067">
        <v>5</v>
      </c>
      <c r="D2067">
        <v>13</v>
      </c>
      <c r="E2067" t="s">
        <v>7</v>
      </c>
      <c r="F2067" s="3">
        <v>300000</v>
      </c>
      <c r="G2067" s="3">
        <v>318639</v>
      </c>
      <c r="H2067">
        <v>6</v>
      </c>
      <c r="I2067" s="3">
        <v>-18639</v>
      </c>
      <c r="J2067" s="3">
        <v>18639</v>
      </c>
      <c r="K2067" s="2">
        <v>5.8495664372534402E-2</v>
      </c>
      <c r="L2067" s="6">
        <v>-5.8495664372534402E-2</v>
      </c>
      <c r="M2067" t="s">
        <v>38</v>
      </c>
      <c r="N2067">
        <f>SUMIFS(Actuals!$F:$F,Actuals!$A:$A,$A2067,Actuals!$D:$D,$D2067,Actuals!$B:$B,EDATE($B2067,-12))</f>
        <v>296395.5</v>
      </c>
      <c r="O2067">
        <f>AVERAGE(SUMIFS(Actuals!$F:$F,Actuals!$A:$A,$A2067,Actuals!$D:$D,$D2067,Actuals!$B:$B,EOMONTH(DATE(2025,$C2067-1,1),0))/SUMIFS(Actuals!$F:$F,Actuals!$A:$A,$A2067,Actuals!$D:$D,$D2067,Actuals!$B:$B,EOMONTH(DATE(2024,$C2067-1,1),0)),
 SUMIFS(Actuals!$F:$F,Actuals!$A:$A,$A2067,Actuals!$D:$D,$D2067,Actuals!$B:$B,EOMONTH(DATE(2025,$C2067-2,1),0))/SUMIFS(Actuals!$F:$F,Actuals!$A:$A,$A2067,Actuals!$D:$D,$D2067,Actuals!$B:$B,EOMONTH(DATE(2024,$C2067-2,1),0)),
 SUMIFS(Actuals!$F:$F,Actuals!$A:$A,$A2067,Actuals!$D:$D,$D2067,Actuals!$B:$B,EOMONTH(DATE(2025,$C2067-3,1),0))/SUMIFS(Actuals!$F:$F,Actuals!$A:$A,$A2067,Actuals!$D:$D,$D2067,Actuals!$B:$B,EOMONTH(DATE(2024,$C2067-3,1),0))
)</f>
        <v>1.2774817770027702</v>
      </c>
      <c r="P2067" s="29">
        <f t="shared" si="192"/>
        <v>378639.85003562458</v>
      </c>
      <c r="Q2067" s="2">
        <f t="shared" si="193"/>
        <v>0.18830353483291304</v>
      </c>
      <c r="R2067" s="29" t="str">
        <f t="shared" si="194"/>
        <v>1 train date (May-Aug)</v>
      </c>
      <c r="S2067" s="29">
        <f t="shared" si="195"/>
        <v>0.93215158223729411</v>
      </c>
      <c r="T2067" s="29">
        <f t="shared" si="196"/>
        <v>279645.47467118822</v>
      </c>
      <c r="U2067" s="2">
        <f t="shared" si="197"/>
        <v>0.12237524386158563</v>
      </c>
    </row>
    <row r="2068" spans="1:21">
      <c r="A2068">
        <v>9692</v>
      </c>
      <c r="B2068" s="1">
        <v>45991</v>
      </c>
      <c r="C2068">
        <v>6</v>
      </c>
      <c r="D2068">
        <v>13</v>
      </c>
      <c r="E2068" t="s">
        <v>7</v>
      </c>
      <c r="F2068" s="3">
        <v>352500</v>
      </c>
      <c r="G2068" s="3">
        <v>318639</v>
      </c>
      <c r="H2068">
        <v>5</v>
      </c>
      <c r="I2068" s="3">
        <v>33861</v>
      </c>
      <c r="J2068" s="3">
        <v>33861</v>
      </c>
      <c r="K2068" s="2">
        <v>0.106267594362272</v>
      </c>
      <c r="L2068" s="6">
        <v>0.106267594362272</v>
      </c>
      <c r="M2068" t="s">
        <v>38</v>
      </c>
      <c r="N2068">
        <f>SUMIFS(Actuals!$F:$F,Actuals!$A:$A,$A2068,Actuals!$D:$D,$D2068,Actuals!$B:$B,EDATE($B2068,-12))</f>
        <v>296395.5</v>
      </c>
      <c r="O2068">
        <f>AVERAGE(SUMIFS(Actuals!$F:$F,Actuals!$A:$A,$A2068,Actuals!$D:$D,$D2068,Actuals!$B:$B,EOMONTH(DATE(2025,$C2068-1,1),0))/SUMIFS(Actuals!$F:$F,Actuals!$A:$A,$A2068,Actuals!$D:$D,$D2068,Actuals!$B:$B,EOMONTH(DATE(2024,$C2068-1,1),0)),
 SUMIFS(Actuals!$F:$F,Actuals!$A:$A,$A2068,Actuals!$D:$D,$D2068,Actuals!$B:$B,EOMONTH(DATE(2025,$C2068-2,1),0))/SUMIFS(Actuals!$F:$F,Actuals!$A:$A,$A2068,Actuals!$D:$D,$D2068,Actuals!$B:$B,EOMONTH(DATE(2024,$C2068-2,1),0)),
 SUMIFS(Actuals!$F:$F,Actuals!$A:$A,$A2068,Actuals!$D:$D,$D2068,Actuals!$B:$B,EOMONTH(DATE(2025,$C2068-3,1),0))/SUMIFS(Actuals!$F:$F,Actuals!$A:$A,$A2068,Actuals!$D:$D,$D2068,Actuals!$B:$B,EOMONTH(DATE(2024,$C2068-3,1),0))
)</f>
        <v>1.217698201672871</v>
      </c>
      <c r="P2068" s="29">
        <f t="shared" si="192"/>
        <v>360920.26733393146</v>
      </c>
      <c r="Q2068" s="2">
        <f t="shared" si="193"/>
        <v>0.13269332170240136</v>
      </c>
      <c r="R2068" s="29" t="str">
        <f t="shared" si="194"/>
        <v>1 train date (May-Aug)</v>
      </c>
      <c r="S2068" s="29">
        <f t="shared" si="195"/>
        <v>0.93215158223729411</v>
      </c>
      <c r="T2068" s="29">
        <f t="shared" si="196"/>
        <v>328583.43273864617</v>
      </c>
      <c r="U2068" s="2">
        <f t="shared" si="197"/>
        <v>3.1209088462636921E-2</v>
      </c>
    </row>
    <row r="2069" spans="1:21">
      <c r="A2069">
        <v>9692</v>
      </c>
      <c r="B2069" s="1">
        <v>45991</v>
      </c>
      <c r="C2069">
        <v>7</v>
      </c>
      <c r="D2069">
        <v>13</v>
      </c>
      <c r="E2069" t="s">
        <v>7</v>
      </c>
      <c r="F2069" s="3">
        <v>248483.28433152032</v>
      </c>
      <c r="G2069" s="3">
        <v>318639</v>
      </c>
      <c r="H2069">
        <v>4</v>
      </c>
      <c r="I2069" s="3">
        <v>-70155.715668479679</v>
      </c>
      <c r="J2069" s="3">
        <v>70155.715668479679</v>
      </c>
      <c r="K2069" s="2">
        <v>0.220173034903071</v>
      </c>
      <c r="L2069" s="6">
        <v>-0.220173034903071</v>
      </c>
      <c r="M2069" t="s">
        <v>38</v>
      </c>
      <c r="N2069">
        <f>SUMIFS(Actuals!$F:$F,Actuals!$A:$A,$A2069,Actuals!$D:$D,$D2069,Actuals!$B:$B,EDATE($B2069,-12))</f>
        <v>296395.5</v>
      </c>
      <c r="O2069">
        <f>AVERAGE(SUMIFS(Actuals!$F:$F,Actuals!$A:$A,$A2069,Actuals!$D:$D,$D2069,Actuals!$B:$B,EOMONTH(DATE(2025,$C2069-1,1),0))/SUMIFS(Actuals!$F:$F,Actuals!$A:$A,$A2069,Actuals!$D:$D,$D2069,Actuals!$B:$B,EOMONTH(DATE(2024,$C2069-1,1),0)),
 SUMIFS(Actuals!$F:$F,Actuals!$A:$A,$A2069,Actuals!$D:$D,$D2069,Actuals!$B:$B,EOMONTH(DATE(2025,$C2069-2,1),0))/SUMIFS(Actuals!$F:$F,Actuals!$A:$A,$A2069,Actuals!$D:$D,$D2069,Actuals!$B:$B,EOMONTH(DATE(2024,$C2069-2,1),0)),
 SUMIFS(Actuals!$F:$F,Actuals!$A:$A,$A2069,Actuals!$D:$D,$D2069,Actuals!$B:$B,EOMONTH(DATE(2025,$C2069-3,1),0))/SUMIFS(Actuals!$F:$F,Actuals!$A:$A,$A2069,Actuals!$D:$D,$D2069,Actuals!$B:$B,EOMONTH(DATE(2024,$C2069-3,1),0))
)</f>
        <v>1.1633716202442368</v>
      </c>
      <c r="P2069" s="29">
        <f t="shared" si="192"/>
        <v>344818.11306810071</v>
      </c>
      <c r="Q2069" s="2">
        <f t="shared" si="193"/>
        <v>8.2159161521661514E-2</v>
      </c>
      <c r="R2069" s="29" t="str">
        <f t="shared" si="194"/>
        <v>1 train date (May-Aug)</v>
      </c>
      <c r="S2069" s="29">
        <f t="shared" si="195"/>
        <v>0.93215158223729411</v>
      </c>
      <c r="T2069" s="29">
        <f t="shared" si="196"/>
        <v>231624.08664914611</v>
      </c>
      <c r="U2069" s="2">
        <f t="shared" si="197"/>
        <v>0.27308306061359061</v>
      </c>
    </row>
    <row r="2070" spans="1:21">
      <c r="A2070">
        <v>9692</v>
      </c>
      <c r="B2070" s="1">
        <v>45991</v>
      </c>
      <c r="C2070">
        <v>8</v>
      </c>
      <c r="D2070">
        <v>13</v>
      </c>
      <c r="E2070" t="s">
        <v>7</v>
      </c>
      <c r="F2070" s="3">
        <v>295101.52284166665</v>
      </c>
      <c r="G2070" s="3">
        <v>318639</v>
      </c>
      <c r="H2070">
        <v>3</v>
      </c>
      <c r="I2070" s="3">
        <v>-23537.47715833335</v>
      </c>
      <c r="J2070" s="3">
        <v>23537.47715833335</v>
      </c>
      <c r="K2070" s="2">
        <v>7.3868789314344305E-2</v>
      </c>
      <c r="L2070" s="6">
        <v>-7.3868789314344305E-2</v>
      </c>
      <c r="M2070" t="s">
        <v>38</v>
      </c>
      <c r="N2070">
        <f>SUMIFS(Actuals!$F:$F,Actuals!$A:$A,$A2070,Actuals!$D:$D,$D2070,Actuals!$B:$B,EDATE($B2070,-12))</f>
        <v>296395.5</v>
      </c>
      <c r="O2070">
        <f>AVERAGE(SUMIFS(Actuals!$F:$F,Actuals!$A:$A,$A2070,Actuals!$D:$D,$D2070,Actuals!$B:$B,EOMONTH(DATE(2025,$C2070-1,1),0))/SUMIFS(Actuals!$F:$F,Actuals!$A:$A,$A2070,Actuals!$D:$D,$D2070,Actuals!$B:$B,EOMONTH(DATE(2024,$C2070-1,1),0)),
 SUMIFS(Actuals!$F:$F,Actuals!$A:$A,$A2070,Actuals!$D:$D,$D2070,Actuals!$B:$B,EOMONTH(DATE(2025,$C2070-2,1),0))/SUMIFS(Actuals!$F:$F,Actuals!$A:$A,$A2070,Actuals!$D:$D,$D2070,Actuals!$B:$B,EOMONTH(DATE(2024,$C2070-2,1),0)),
 SUMIFS(Actuals!$F:$F,Actuals!$A:$A,$A2070,Actuals!$D:$D,$D2070,Actuals!$B:$B,EOMONTH(DATE(2025,$C2070-3,1),0))/SUMIFS(Actuals!$F:$F,Actuals!$A:$A,$A2070,Actuals!$D:$D,$D2070,Actuals!$B:$B,EOMONTH(DATE(2024,$C2070-3,1),0))
)</f>
        <v>1.1363783928751785</v>
      </c>
      <c r="P2070" s="29">
        <f t="shared" si="192"/>
        <v>336817.44194543496</v>
      </c>
      <c r="Q2070" s="2">
        <f t="shared" si="193"/>
        <v>5.7050273021930636E-2</v>
      </c>
      <c r="R2070" s="29" t="str">
        <f t="shared" si="194"/>
        <v>1 train date (May-Aug)</v>
      </c>
      <c r="S2070" s="29">
        <f t="shared" si="195"/>
        <v>0.93215158223729411</v>
      </c>
      <c r="T2070" s="29">
        <f t="shared" si="196"/>
        <v>275079.35143749457</v>
      </c>
      <c r="U2070" s="2">
        <f t="shared" si="197"/>
        <v>0.13670532660002521</v>
      </c>
    </row>
    <row r="2071" spans="1:21">
      <c r="A2071">
        <v>9692</v>
      </c>
      <c r="B2071" s="1">
        <v>45991</v>
      </c>
      <c r="C2071">
        <v>9</v>
      </c>
      <c r="D2071">
        <v>13</v>
      </c>
      <c r="E2071" t="s">
        <v>7</v>
      </c>
      <c r="F2071" s="3">
        <v>381000</v>
      </c>
      <c r="G2071" s="3">
        <v>318639</v>
      </c>
      <c r="H2071">
        <v>2</v>
      </c>
      <c r="I2071" s="3">
        <v>62361</v>
      </c>
      <c r="J2071" s="3">
        <v>62361</v>
      </c>
      <c r="K2071" s="2">
        <v>0.19571050624688099</v>
      </c>
      <c r="L2071" s="6">
        <v>0.19571050624688099</v>
      </c>
      <c r="M2071" t="s">
        <v>38</v>
      </c>
      <c r="N2071">
        <f>SUMIFS(Actuals!$F:$F,Actuals!$A:$A,$A2071,Actuals!$D:$D,$D2071,Actuals!$B:$B,EDATE($B2071,-12))</f>
        <v>296395.5</v>
      </c>
      <c r="O2071">
        <f>AVERAGE(SUMIFS(Actuals!$F:$F,Actuals!$A:$A,$A2071,Actuals!$D:$D,$D2071,Actuals!$B:$B,EOMONTH(DATE(2025,$C2071-1,1),0))/SUMIFS(Actuals!$F:$F,Actuals!$A:$A,$A2071,Actuals!$D:$D,$D2071,Actuals!$B:$B,EOMONTH(DATE(2024,$C2071-1,1),0)),
 SUMIFS(Actuals!$F:$F,Actuals!$A:$A,$A2071,Actuals!$D:$D,$D2071,Actuals!$B:$B,EOMONTH(DATE(2025,$C2071-2,1),0))/SUMIFS(Actuals!$F:$F,Actuals!$A:$A,$A2071,Actuals!$D:$D,$D2071,Actuals!$B:$B,EOMONTH(DATE(2024,$C2071-2,1),0)),
 SUMIFS(Actuals!$F:$F,Actuals!$A:$A,$A2071,Actuals!$D:$D,$D2071,Actuals!$B:$B,EOMONTH(DATE(2025,$C2071-3,1),0))/SUMIFS(Actuals!$F:$F,Actuals!$A:$A,$A2071,Actuals!$D:$D,$D2071,Actuals!$B:$B,EOMONTH(DATE(2024,$C2071-3,1),0))
)</f>
        <v>1.0150116650725687</v>
      </c>
      <c r="P2071" s="29">
        <f t="shared" si="192"/>
        <v>300844.88997501653</v>
      </c>
      <c r="Q2071" s="2">
        <f t="shared" si="193"/>
        <v>5.5844105790513625E-2</v>
      </c>
      <c r="R2071" s="29" t="str">
        <f t="shared" si="194"/>
        <v>2 Test data (Sep-Nov)</v>
      </c>
      <c r="S2071" s="29">
        <f t="shared" si="195"/>
        <v>0.93215158223729411</v>
      </c>
      <c r="T2071" s="29">
        <f t="shared" si="196"/>
        <v>355149.75283240905</v>
      </c>
      <c r="U2071" s="2">
        <f t="shared" si="197"/>
        <v>0.11458344029578631</v>
      </c>
    </row>
    <row r="2072" spans="1:21">
      <c r="A2072">
        <v>9692</v>
      </c>
      <c r="B2072" s="1">
        <v>45991</v>
      </c>
      <c r="C2072">
        <v>10</v>
      </c>
      <c r="D2072">
        <v>13</v>
      </c>
      <c r="E2072" t="s">
        <v>7</v>
      </c>
      <c r="F2072" s="3">
        <v>273520.5</v>
      </c>
      <c r="G2072" s="3">
        <v>318639</v>
      </c>
      <c r="H2072">
        <v>1</v>
      </c>
      <c r="I2072" s="3">
        <v>-45118.5</v>
      </c>
      <c r="J2072" s="3">
        <v>45118.5</v>
      </c>
      <c r="K2072" s="2">
        <v>0.14159754455669299</v>
      </c>
      <c r="L2072" s="6">
        <v>-0.14159754455669299</v>
      </c>
      <c r="M2072" t="s">
        <v>38</v>
      </c>
      <c r="N2072">
        <f>SUMIFS(Actuals!$F:$F,Actuals!$A:$A,$A2072,Actuals!$D:$D,$D2072,Actuals!$B:$B,EDATE($B2072,-12))</f>
        <v>296395.5</v>
      </c>
      <c r="O2072">
        <f>AVERAGE(SUMIFS(Actuals!$F:$F,Actuals!$A:$A,$A2072,Actuals!$D:$D,$D2072,Actuals!$B:$B,EOMONTH(DATE(2025,$C2072-1,1),0))/SUMIFS(Actuals!$F:$F,Actuals!$A:$A,$A2072,Actuals!$D:$D,$D2072,Actuals!$B:$B,EOMONTH(DATE(2024,$C2072-1,1),0)),
 SUMIFS(Actuals!$F:$F,Actuals!$A:$A,$A2072,Actuals!$D:$D,$D2072,Actuals!$B:$B,EOMONTH(DATE(2025,$C2072-2,1),0))/SUMIFS(Actuals!$F:$F,Actuals!$A:$A,$A2072,Actuals!$D:$D,$D2072,Actuals!$B:$B,EOMONTH(DATE(2024,$C2072-2,1),0)),
 SUMIFS(Actuals!$F:$F,Actuals!$A:$A,$A2072,Actuals!$D:$D,$D2072,Actuals!$B:$B,EOMONTH(DATE(2025,$C2072-3,1),0))/SUMIFS(Actuals!$F:$F,Actuals!$A:$A,$A2072,Actuals!$D:$D,$D2072,Actuals!$B:$B,EOMONTH(DATE(2024,$C2072-3,1),0))
)</f>
        <v>0.85693220210927823</v>
      </c>
      <c r="P2072" s="29">
        <f t="shared" si="192"/>
        <v>253990.84851028057</v>
      </c>
      <c r="Q2072" s="2">
        <f t="shared" si="193"/>
        <v>0.20288838305957346</v>
      </c>
      <c r="R2072" s="29" t="str">
        <f t="shared" si="194"/>
        <v>2 Test data (Sep-Nov)</v>
      </c>
      <c r="S2072" s="29">
        <f t="shared" si="195"/>
        <v>0.93215158223729411</v>
      </c>
      <c r="T2072" s="29">
        <f t="shared" si="196"/>
        <v>254962.5668493358</v>
      </c>
      <c r="U2072" s="2">
        <f t="shared" si="197"/>
        <v>0.19983879296214274</v>
      </c>
    </row>
    <row r="2073" spans="1:21">
      <c r="A2073">
        <v>9692</v>
      </c>
      <c r="B2073" s="1">
        <v>45991</v>
      </c>
      <c r="C2073">
        <v>11</v>
      </c>
      <c r="D2073">
        <v>13</v>
      </c>
      <c r="E2073" t="s">
        <v>7</v>
      </c>
      <c r="F2073" s="3">
        <v>304734</v>
      </c>
      <c r="G2073" s="3">
        <v>318639</v>
      </c>
      <c r="H2073">
        <v>0</v>
      </c>
      <c r="I2073" s="3">
        <v>-13905</v>
      </c>
      <c r="J2073" s="3">
        <v>13905</v>
      </c>
      <c r="K2073" s="2">
        <v>4.3638725956333002E-2</v>
      </c>
      <c r="L2073" s="6">
        <v>-4.3638725956333002E-2</v>
      </c>
      <c r="M2073" t="s">
        <v>38</v>
      </c>
      <c r="N2073">
        <f>SUMIFS(Actuals!$F:$F,Actuals!$A:$A,$A2073,Actuals!$D:$D,$D2073,Actuals!$B:$B,EDATE($B2073,-12))</f>
        <v>296395.5</v>
      </c>
      <c r="O2073">
        <f>AVERAGE(SUMIFS(Actuals!$F:$F,Actuals!$A:$A,$A2073,Actuals!$D:$D,$D2073,Actuals!$B:$B,EOMONTH(DATE(2025,$C2073-1,1),0))/SUMIFS(Actuals!$F:$F,Actuals!$A:$A,$A2073,Actuals!$D:$D,$D2073,Actuals!$B:$B,EOMONTH(DATE(2024,$C2073-1,1),0)),
 SUMIFS(Actuals!$F:$F,Actuals!$A:$A,$A2073,Actuals!$D:$D,$D2073,Actuals!$B:$B,EOMONTH(DATE(2025,$C2073-2,1),0))/SUMIFS(Actuals!$F:$F,Actuals!$A:$A,$A2073,Actuals!$D:$D,$D2073,Actuals!$B:$B,EOMONTH(DATE(2024,$C2073-2,1),0)),
 SUMIFS(Actuals!$F:$F,Actuals!$A:$A,$A2073,Actuals!$D:$D,$D2073,Actuals!$B:$B,EOMONTH(DATE(2025,$C2073-3,1),0))/SUMIFS(Actuals!$F:$F,Actuals!$A:$A,$A2073,Actuals!$D:$D,$D2073,Actuals!$B:$B,EOMONTH(DATE(2024,$C2073-3,1),0))
)</f>
        <v>0.90475791123172788</v>
      </c>
      <c r="P2073" s="29">
        <f t="shared" si="192"/>
        <v>268166.17347848363</v>
      </c>
      <c r="Q2073" s="2">
        <f t="shared" si="193"/>
        <v>0.15840128333793532</v>
      </c>
      <c r="R2073" s="29" t="str">
        <f t="shared" si="194"/>
        <v>2 Test data (Sep-Nov)</v>
      </c>
      <c r="S2073" s="29">
        <f t="shared" si="195"/>
        <v>0.93215158223729411</v>
      </c>
      <c r="T2073" s="29">
        <f t="shared" si="196"/>
        <v>284058.28026149957</v>
      </c>
      <c r="U2073" s="2">
        <f t="shared" si="197"/>
        <v>0.10852632520972143</v>
      </c>
    </row>
    <row r="2074" spans="1:21">
      <c r="A2074">
        <v>9700</v>
      </c>
      <c r="B2074" s="1">
        <v>45808</v>
      </c>
      <c r="C2074">
        <v>5</v>
      </c>
      <c r="D2074">
        <v>13</v>
      </c>
      <c r="E2074" t="s">
        <v>7</v>
      </c>
      <c r="F2074" s="3">
        <v>556640.37</v>
      </c>
      <c r="G2074" s="3">
        <v>573787.5</v>
      </c>
      <c r="H2074">
        <v>0</v>
      </c>
      <c r="I2074" s="3">
        <v>-17147.130000000005</v>
      </c>
      <c r="J2074" s="3">
        <v>17147.130000000005</v>
      </c>
      <c r="K2074" s="2">
        <v>2.98841121495327E-2</v>
      </c>
      <c r="L2074" s="6">
        <v>-2.98841121495327E-2</v>
      </c>
      <c r="M2074" t="s">
        <v>40</v>
      </c>
      <c r="N2074">
        <f>SUMIFS(Actuals!$F:$F,Actuals!$A:$A,$A2074,Actuals!$D:$D,$D2074,Actuals!$B:$B,EDATE($B2074,-12))</f>
        <v>571371</v>
      </c>
      <c r="O2074">
        <f>AVERAGE(SUMIFS(Actuals!$F:$F,Actuals!$A:$A,$A2074,Actuals!$D:$D,$D2074,Actuals!$B:$B,EOMONTH(DATE(2025,$C2074-1,1),0))/SUMIFS(Actuals!$F:$F,Actuals!$A:$A,$A2074,Actuals!$D:$D,$D2074,Actuals!$B:$B,EOMONTH(DATE(2024,$C2074-1,1),0)),
 SUMIFS(Actuals!$F:$F,Actuals!$A:$A,$A2074,Actuals!$D:$D,$D2074,Actuals!$B:$B,EOMONTH(DATE(2025,$C2074-2,1),0))/SUMIFS(Actuals!$F:$F,Actuals!$A:$A,$A2074,Actuals!$D:$D,$D2074,Actuals!$B:$B,EOMONTH(DATE(2024,$C2074-2,1),0)),
 SUMIFS(Actuals!$F:$F,Actuals!$A:$A,$A2074,Actuals!$D:$D,$D2074,Actuals!$B:$B,EOMONTH(DATE(2025,$C2074-3,1),0))/SUMIFS(Actuals!$F:$F,Actuals!$A:$A,$A2074,Actuals!$D:$D,$D2074,Actuals!$B:$B,EOMONTH(DATE(2024,$C2074-3,1),0))
)</f>
        <v>1.106563928059759</v>
      </c>
      <c r="P2074" s="29">
        <f t="shared" si="192"/>
        <v>632258.53813943255</v>
      </c>
      <c r="Q2074" s="2">
        <f t="shared" si="193"/>
        <v>0.10190364575636895</v>
      </c>
      <c r="R2074" s="29" t="str">
        <f t="shared" si="194"/>
        <v>1 train date (May-Aug)</v>
      </c>
      <c r="S2074" s="29">
        <f t="shared" si="195"/>
        <v>1.0247686841986505</v>
      </c>
      <c r="T2074" s="29">
        <f t="shared" si="196"/>
        <v>570427.61953675002</v>
      </c>
      <c r="U2074" s="2">
        <f t="shared" si="197"/>
        <v>5.8556180872709517E-3</v>
      </c>
    </row>
    <row r="2075" spans="1:21">
      <c r="A2075">
        <v>9700</v>
      </c>
      <c r="B2075" s="1">
        <v>45838</v>
      </c>
      <c r="C2075">
        <v>5</v>
      </c>
      <c r="D2075">
        <v>13</v>
      </c>
      <c r="E2075" t="s">
        <v>7</v>
      </c>
      <c r="F2075" s="3">
        <v>551073.96630000009</v>
      </c>
      <c r="G2075" s="3">
        <v>532510.5</v>
      </c>
      <c r="H2075">
        <v>1</v>
      </c>
      <c r="I2075" s="3">
        <v>18563.466300000087</v>
      </c>
      <c r="J2075" s="3">
        <v>18563.466300000087</v>
      </c>
      <c r="K2075" s="2">
        <v>3.4860282191618901E-2</v>
      </c>
      <c r="L2075" s="6">
        <v>3.4860282191618901E-2</v>
      </c>
      <c r="M2075" t="s">
        <v>40</v>
      </c>
      <c r="N2075">
        <f>SUMIFS(Actuals!$F:$F,Actuals!$A:$A,$A2075,Actuals!$D:$D,$D2075,Actuals!$B:$B,EDATE($B2075,-12))</f>
        <v>527806.5</v>
      </c>
      <c r="O2075">
        <f>AVERAGE(SUMIFS(Actuals!$F:$F,Actuals!$A:$A,$A2075,Actuals!$D:$D,$D2075,Actuals!$B:$B,EOMONTH(DATE(2025,$C2075-1,1),0))/SUMIFS(Actuals!$F:$F,Actuals!$A:$A,$A2075,Actuals!$D:$D,$D2075,Actuals!$B:$B,EOMONTH(DATE(2024,$C2075-1,1),0)),
 SUMIFS(Actuals!$F:$F,Actuals!$A:$A,$A2075,Actuals!$D:$D,$D2075,Actuals!$B:$B,EOMONTH(DATE(2025,$C2075-2,1),0))/SUMIFS(Actuals!$F:$F,Actuals!$A:$A,$A2075,Actuals!$D:$D,$D2075,Actuals!$B:$B,EOMONTH(DATE(2024,$C2075-2,1),0)),
 SUMIFS(Actuals!$F:$F,Actuals!$A:$A,$A2075,Actuals!$D:$D,$D2075,Actuals!$B:$B,EOMONTH(DATE(2025,$C2075-3,1),0))/SUMIFS(Actuals!$F:$F,Actuals!$A:$A,$A2075,Actuals!$D:$D,$D2075,Actuals!$B:$B,EOMONTH(DATE(2024,$C2075-3,1),0))
)</f>
        <v>1.106563928059759</v>
      </c>
      <c r="P2075" s="29">
        <f t="shared" si="192"/>
        <v>584051.63389547321</v>
      </c>
      <c r="Q2075" s="2">
        <f t="shared" si="193"/>
        <v>9.6788953260965191E-2</v>
      </c>
      <c r="R2075" s="29" t="str">
        <f t="shared" si="194"/>
        <v>1 train date (May-Aug)</v>
      </c>
      <c r="S2075" s="29">
        <f t="shared" si="195"/>
        <v>1.0247686841986505</v>
      </c>
      <c r="T2075" s="29">
        <f t="shared" si="196"/>
        <v>564723.34334138257</v>
      </c>
      <c r="U2075" s="2">
        <f t="shared" si="197"/>
        <v>6.0492409710949491E-2</v>
      </c>
    </row>
    <row r="2076" spans="1:21">
      <c r="A2076">
        <v>9700</v>
      </c>
      <c r="B2076" s="1">
        <v>45838</v>
      </c>
      <c r="C2076">
        <v>6</v>
      </c>
      <c r="D2076">
        <v>13</v>
      </c>
      <c r="E2076" t="s">
        <v>7</v>
      </c>
      <c r="F2076" s="3">
        <v>556601.29157166521</v>
      </c>
      <c r="G2076" s="3">
        <v>532510.5</v>
      </c>
      <c r="H2076">
        <v>0</v>
      </c>
      <c r="I2076" s="3">
        <v>24090.791571665206</v>
      </c>
      <c r="J2076" s="3">
        <v>24090.791571665206</v>
      </c>
      <c r="K2076" s="2">
        <v>4.52400310823265E-2</v>
      </c>
      <c r="L2076" s="6">
        <v>4.52400310823265E-2</v>
      </c>
      <c r="M2076" t="s">
        <v>40</v>
      </c>
      <c r="N2076">
        <f>SUMIFS(Actuals!$F:$F,Actuals!$A:$A,$A2076,Actuals!$D:$D,$D2076,Actuals!$B:$B,EDATE($B2076,-12))</f>
        <v>527806.5</v>
      </c>
      <c r="O2076">
        <f>AVERAGE(SUMIFS(Actuals!$F:$F,Actuals!$A:$A,$A2076,Actuals!$D:$D,$D2076,Actuals!$B:$B,EOMONTH(DATE(2025,$C2076-1,1),0))/SUMIFS(Actuals!$F:$F,Actuals!$A:$A,$A2076,Actuals!$D:$D,$D2076,Actuals!$B:$B,EOMONTH(DATE(2024,$C2076-1,1),0)),
 SUMIFS(Actuals!$F:$F,Actuals!$A:$A,$A2076,Actuals!$D:$D,$D2076,Actuals!$B:$B,EOMONTH(DATE(2025,$C2076-2,1),0))/SUMIFS(Actuals!$F:$F,Actuals!$A:$A,$A2076,Actuals!$D:$D,$D2076,Actuals!$B:$B,EOMONTH(DATE(2024,$C2076-2,1),0)),
 SUMIFS(Actuals!$F:$F,Actuals!$A:$A,$A2076,Actuals!$D:$D,$D2076,Actuals!$B:$B,EOMONTH(DATE(2025,$C2076-3,1),0))/SUMIFS(Actuals!$F:$F,Actuals!$A:$A,$A2076,Actuals!$D:$D,$D2076,Actuals!$B:$B,EOMONTH(DATE(2024,$C2076-3,1),0))
)</f>
        <v>1.0786151956862584</v>
      </c>
      <c r="P2076" s="29">
        <f t="shared" si="192"/>
        <v>569300.11128197913</v>
      </c>
      <c r="Q2076" s="2">
        <f t="shared" si="193"/>
        <v>6.9087109610006053E-2</v>
      </c>
      <c r="R2076" s="29" t="str">
        <f t="shared" si="194"/>
        <v>1 train date (May-Aug)</v>
      </c>
      <c r="S2076" s="29">
        <f t="shared" si="195"/>
        <v>1.0247686841986505</v>
      </c>
      <c r="T2076" s="29">
        <f t="shared" si="196"/>
        <v>570387.57318716473</v>
      </c>
      <c r="U2076" s="2">
        <f t="shared" si="197"/>
        <v>7.1129251323992171E-2</v>
      </c>
    </row>
    <row r="2077" spans="1:21">
      <c r="A2077">
        <v>9700</v>
      </c>
      <c r="B2077" s="1">
        <v>45869</v>
      </c>
      <c r="C2077">
        <v>5</v>
      </c>
      <c r="D2077">
        <v>13</v>
      </c>
      <c r="E2077" t="s">
        <v>7</v>
      </c>
      <c r="F2077" s="3">
        <v>545563.2266370001</v>
      </c>
      <c r="G2077" s="3">
        <v>589129.5</v>
      </c>
      <c r="H2077">
        <v>2</v>
      </c>
      <c r="I2077" s="3">
        <v>-43566.273362999898</v>
      </c>
      <c r="J2077" s="3">
        <v>43566.273362999898</v>
      </c>
      <c r="K2077" s="2">
        <v>7.3950249245709004E-2</v>
      </c>
      <c r="L2077" s="6">
        <v>-7.3950249245709004E-2</v>
      </c>
      <c r="M2077" t="s">
        <v>40</v>
      </c>
      <c r="N2077">
        <f>SUMIFS(Actuals!$F:$F,Actuals!$A:$A,$A2077,Actuals!$D:$D,$D2077,Actuals!$B:$B,EDATE($B2077,-12))</f>
        <v>485323.5</v>
      </c>
      <c r="O2077">
        <f>AVERAGE(SUMIFS(Actuals!$F:$F,Actuals!$A:$A,$A2077,Actuals!$D:$D,$D2077,Actuals!$B:$B,EOMONTH(DATE(2025,$C2077-1,1),0))/SUMIFS(Actuals!$F:$F,Actuals!$A:$A,$A2077,Actuals!$D:$D,$D2077,Actuals!$B:$B,EOMONTH(DATE(2024,$C2077-1,1),0)),
 SUMIFS(Actuals!$F:$F,Actuals!$A:$A,$A2077,Actuals!$D:$D,$D2077,Actuals!$B:$B,EOMONTH(DATE(2025,$C2077-2,1),0))/SUMIFS(Actuals!$F:$F,Actuals!$A:$A,$A2077,Actuals!$D:$D,$D2077,Actuals!$B:$B,EOMONTH(DATE(2024,$C2077-2,1),0)),
 SUMIFS(Actuals!$F:$F,Actuals!$A:$A,$A2077,Actuals!$D:$D,$D2077,Actuals!$B:$B,EOMONTH(DATE(2025,$C2077-3,1),0))/SUMIFS(Actuals!$F:$F,Actuals!$A:$A,$A2077,Actuals!$D:$D,$D2077,Actuals!$B:$B,EOMONTH(DATE(2024,$C2077-3,1),0))
)</f>
        <v>1.106563928059759</v>
      </c>
      <c r="P2077" s="29">
        <f t="shared" si="192"/>
        <v>537041.4785397104</v>
      </c>
      <c r="Q2077" s="2">
        <f t="shared" si="193"/>
        <v>8.8415232067464961E-2</v>
      </c>
      <c r="R2077" s="29" t="str">
        <f t="shared" si="194"/>
        <v>1 train date (May-Aug)</v>
      </c>
      <c r="S2077" s="29">
        <f t="shared" si="195"/>
        <v>1.0247686841986505</v>
      </c>
      <c r="T2077" s="29">
        <f t="shared" si="196"/>
        <v>559076.10990796878</v>
      </c>
      <c r="U2077" s="2">
        <f t="shared" si="197"/>
        <v>5.1013215417036857E-2</v>
      </c>
    </row>
    <row r="2078" spans="1:21">
      <c r="A2078">
        <v>9700</v>
      </c>
      <c r="B2078" s="1">
        <v>45869</v>
      </c>
      <c r="C2078">
        <v>6</v>
      </c>
      <c r="D2078">
        <v>13</v>
      </c>
      <c r="E2078" t="s">
        <v>7</v>
      </c>
      <c r="F2078" s="3">
        <v>552000</v>
      </c>
      <c r="G2078" s="3">
        <v>589129.5</v>
      </c>
      <c r="H2078">
        <v>1</v>
      </c>
      <c r="I2078" s="3">
        <v>-37129.5</v>
      </c>
      <c r="J2078" s="3">
        <v>37129.5</v>
      </c>
      <c r="K2078" s="2">
        <v>6.3024343544161296E-2</v>
      </c>
      <c r="L2078" s="6">
        <v>-6.3024343544161296E-2</v>
      </c>
      <c r="M2078" t="s">
        <v>40</v>
      </c>
      <c r="N2078">
        <f>SUMIFS(Actuals!$F:$F,Actuals!$A:$A,$A2078,Actuals!$D:$D,$D2078,Actuals!$B:$B,EDATE($B2078,-12))</f>
        <v>485323.5</v>
      </c>
      <c r="O2078">
        <f>AVERAGE(SUMIFS(Actuals!$F:$F,Actuals!$A:$A,$A2078,Actuals!$D:$D,$D2078,Actuals!$B:$B,EOMONTH(DATE(2025,$C2078-1,1),0))/SUMIFS(Actuals!$F:$F,Actuals!$A:$A,$A2078,Actuals!$D:$D,$D2078,Actuals!$B:$B,EOMONTH(DATE(2024,$C2078-1,1),0)),
 SUMIFS(Actuals!$F:$F,Actuals!$A:$A,$A2078,Actuals!$D:$D,$D2078,Actuals!$B:$B,EOMONTH(DATE(2025,$C2078-2,1),0))/SUMIFS(Actuals!$F:$F,Actuals!$A:$A,$A2078,Actuals!$D:$D,$D2078,Actuals!$B:$B,EOMONTH(DATE(2024,$C2078-2,1),0)),
 SUMIFS(Actuals!$F:$F,Actuals!$A:$A,$A2078,Actuals!$D:$D,$D2078,Actuals!$B:$B,EOMONTH(DATE(2025,$C2078-3,1),0))/SUMIFS(Actuals!$F:$F,Actuals!$A:$A,$A2078,Actuals!$D:$D,$D2078,Actuals!$B:$B,EOMONTH(DATE(2024,$C2078-3,1),0))
)</f>
        <v>1.0786151956862584</v>
      </c>
      <c r="P2078" s="29">
        <f t="shared" si="192"/>
        <v>523477.30192363984</v>
      </c>
      <c r="Q2078" s="2">
        <f t="shared" si="193"/>
        <v>0.11143933222892448</v>
      </c>
      <c r="R2078" s="29" t="str">
        <f t="shared" si="194"/>
        <v>1 train date (May-Aug)</v>
      </c>
      <c r="S2078" s="29">
        <f t="shared" si="195"/>
        <v>1.0247686841986505</v>
      </c>
      <c r="T2078" s="29">
        <f t="shared" si="196"/>
        <v>565672.31367765507</v>
      </c>
      <c r="U2078" s="2">
        <f t="shared" si="197"/>
        <v>3.9816689407583448E-2</v>
      </c>
    </row>
    <row r="2079" spans="1:21">
      <c r="A2079">
        <v>9700</v>
      </c>
      <c r="B2079" s="1">
        <v>45869</v>
      </c>
      <c r="C2079">
        <v>7</v>
      </c>
      <c r="D2079">
        <v>13</v>
      </c>
      <c r="E2079" t="s">
        <v>7</v>
      </c>
      <c r="F2079" s="3">
        <v>552000</v>
      </c>
      <c r="G2079" s="3">
        <v>589129.5</v>
      </c>
      <c r="H2079">
        <v>0</v>
      </c>
      <c r="I2079" s="3">
        <v>-37129.5</v>
      </c>
      <c r="J2079" s="3">
        <v>37129.5</v>
      </c>
      <c r="K2079" s="2">
        <v>6.3024343544161296E-2</v>
      </c>
      <c r="L2079" s="6">
        <v>-6.3024343544161296E-2</v>
      </c>
      <c r="M2079" t="s">
        <v>40</v>
      </c>
      <c r="N2079">
        <f>SUMIFS(Actuals!$F:$F,Actuals!$A:$A,$A2079,Actuals!$D:$D,$D2079,Actuals!$B:$B,EDATE($B2079,-12))</f>
        <v>485323.5</v>
      </c>
      <c r="O2079">
        <f>AVERAGE(SUMIFS(Actuals!$F:$F,Actuals!$A:$A,$A2079,Actuals!$D:$D,$D2079,Actuals!$B:$B,EOMONTH(DATE(2025,$C2079-1,1),0))/SUMIFS(Actuals!$F:$F,Actuals!$A:$A,$A2079,Actuals!$D:$D,$D2079,Actuals!$B:$B,EOMONTH(DATE(2024,$C2079-1,1),0)),
 SUMIFS(Actuals!$F:$F,Actuals!$A:$A,$A2079,Actuals!$D:$D,$D2079,Actuals!$B:$B,EOMONTH(DATE(2025,$C2079-2,1),0))/SUMIFS(Actuals!$F:$F,Actuals!$A:$A,$A2079,Actuals!$D:$D,$D2079,Actuals!$B:$B,EOMONTH(DATE(2024,$C2079-2,1),0)),
 SUMIFS(Actuals!$F:$F,Actuals!$A:$A,$A2079,Actuals!$D:$D,$D2079,Actuals!$B:$B,EOMONTH(DATE(2025,$C2079-3,1),0))/SUMIFS(Actuals!$F:$F,Actuals!$A:$A,$A2079,Actuals!$D:$D,$D2079,Actuals!$B:$B,EOMONTH(DATE(2024,$C2079-3,1),0))
)</f>
        <v>1.0606237842310284</v>
      </c>
      <c r="P2079" s="29">
        <f t="shared" si="192"/>
        <v>514745.6471462475</v>
      </c>
      <c r="Q2079" s="2">
        <f t="shared" si="193"/>
        <v>0.12626061477782474</v>
      </c>
      <c r="R2079" s="29" t="str">
        <f t="shared" si="194"/>
        <v>1 train date (May-Aug)</v>
      </c>
      <c r="S2079" s="29">
        <f t="shared" si="195"/>
        <v>1.0247686841986505</v>
      </c>
      <c r="T2079" s="29">
        <f t="shared" si="196"/>
        <v>565672.31367765507</v>
      </c>
      <c r="U2079" s="2">
        <f t="shared" si="197"/>
        <v>3.9816689407583448E-2</v>
      </c>
    </row>
    <row r="2080" spans="1:21">
      <c r="A2080">
        <v>9700</v>
      </c>
      <c r="B2080" s="1">
        <v>45900</v>
      </c>
      <c r="C2080">
        <v>5</v>
      </c>
      <c r="D2080">
        <v>13</v>
      </c>
      <c r="E2080" t="s">
        <v>7</v>
      </c>
      <c r="F2080" s="3">
        <v>540107.5943706301</v>
      </c>
      <c r="G2080" s="3">
        <v>561139.5</v>
      </c>
      <c r="H2080">
        <v>3</v>
      </c>
      <c r="I2080" s="3">
        <v>-21031.905629369896</v>
      </c>
      <c r="J2080" s="3">
        <v>21031.905629369896</v>
      </c>
      <c r="K2080" s="2">
        <v>3.7480707790789797E-2</v>
      </c>
      <c r="L2080" s="6">
        <v>-3.7480707790789797E-2</v>
      </c>
      <c r="M2080" t="s">
        <v>40</v>
      </c>
      <c r="N2080">
        <f>SUMIFS(Actuals!$F:$F,Actuals!$A:$A,$A2080,Actuals!$D:$D,$D2080,Actuals!$B:$B,EDATE($B2080,-12))</f>
        <v>539952</v>
      </c>
      <c r="O2080">
        <f>AVERAGE(SUMIFS(Actuals!$F:$F,Actuals!$A:$A,$A2080,Actuals!$D:$D,$D2080,Actuals!$B:$B,EOMONTH(DATE(2025,$C2080-1,1),0))/SUMIFS(Actuals!$F:$F,Actuals!$A:$A,$A2080,Actuals!$D:$D,$D2080,Actuals!$B:$B,EOMONTH(DATE(2024,$C2080-1,1),0)),
 SUMIFS(Actuals!$F:$F,Actuals!$A:$A,$A2080,Actuals!$D:$D,$D2080,Actuals!$B:$B,EOMONTH(DATE(2025,$C2080-2,1),0))/SUMIFS(Actuals!$F:$F,Actuals!$A:$A,$A2080,Actuals!$D:$D,$D2080,Actuals!$B:$B,EOMONTH(DATE(2024,$C2080-2,1),0)),
 SUMIFS(Actuals!$F:$F,Actuals!$A:$A,$A2080,Actuals!$D:$D,$D2080,Actuals!$B:$B,EOMONTH(DATE(2025,$C2080-3,1),0))/SUMIFS(Actuals!$F:$F,Actuals!$A:$A,$A2080,Actuals!$D:$D,$D2080,Actuals!$B:$B,EOMONTH(DATE(2024,$C2080-3,1),0))
)</f>
        <v>1.106563928059759</v>
      </c>
      <c r="P2080" s="29">
        <f t="shared" si="192"/>
        <v>597491.40608372295</v>
      </c>
      <c r="Q2080" s="2">
        <f t="shared" si="193"/>
        <v>6.4782297599300973E-2</v>
      </c>
      <c r="R2080" s="29" t="str">
        <f t="shared" si="194"/>
        <v>1 train date (May-Aug)</v>
      </c>
      <c r="S2080" s="29">
        <f t="shared" si="195"/>
        <v>1.0247686841986505</v>
      </c>
      <c r="T2080" s="29">
        <f t="shared" si="196"/>
        <v>553485.34880888904</v>
      </c>
      <c r="U2080" s="2">
        <f t="shared" si="197"/>
        <v>1.3640371406951311E-2</v>
      </c>
    </row>
    <row r="2081" spans="1:21">
      <c r="A2081">
        <v>9700</v>
      </c>
      <c r="B2081" s="1">
        <v>45900</v>
      </c>
      <c r="C2081">
        <v>6</v>
      </c>
      <c r="D2081">
        <v>13</v>
      </c>
      <c r="E2081" t="s">
        <v>7</v>
      </c>
      <c r="F2081" s="3">
        <v>546480</v>
      </c>
      <c r="G2081" s="3">
        <v>561139.5</v>
      </c>
      <c r="H2081">
        <v>2</v>
      </c>
      <c r="I2081" s="3">
        <v>-14659.5</v>
      </c>
      <c r="J2081" s="3">
        <v>14659.5</v>
      </c>
      <c r="K2081" s="2">
        <v>2.6124519838649801E-2</v>
      </c>
      <c r="L2081" s="6">
        <v>-2.6124519838649801E-2</v>
      </c>
      <c r="M2081" t="s">
        <v>40</v>
      </c>
      <c r="N2081">
        <f>SUMIFS(Actuals!$F:$F,Actuals!$A:$A,$A2081,Actuals!$D:$D,$D2081,Actuals!$B:$B,EDATE($B2081,-12))</f>
        <v>539952</v>
      </c>
      <c r="O2081">
        <f>AVERAGE(SUMIFS(Actuals!$F:$F,Actuals!$A:$A,$A2081,Actuals!$D:$D,$D2081,Actuals!$B:$B,EOMONTH(DATE(2025,$C2081-1,1),0))/SUMIFS(Actuals!$F:$F,Actuals!$A:$A,$A2081,Actuals!$D:$D,$D2081,Actuals!$B:$B,EOMONTH(DATE(2024,$C2081-1,1),0)),
 SUMIFS(Actuals!$F:$F,Actuals!$A:$A,$A2081,Actuals!$D:$D,$D2081,Actuals!$B:$B,EOMONTH(DATE(2025,$C2081-2,1),0))/SUMIFS(Actuals!$F:$F,Actuals!$A:$A,$A2081,Actuals!$D:$D,$D2081,Actuals!$B:$B,EOMONTH(DATE(2024,$C2081-2,1),0)),
 SUMIFS(Actuals!$F:$F,Actuals!$A:$A,$A2081,Actuals!$D:$D,$D2081,Actuals!$B:$B,EOMONTH(DATE(2025,$C2081-3,1),0))/SUMIFS(Actuals!$F:$F,Actuals!$A:$A,$A2081,Actuals!$D:$D,$D2081,Actuals!$B:$B,EOMONTH(DATE(2024,$C2081-3,1),0))
)</f>
        <v>1.0786151956862584</v>
      </c>
      <c r="P2081" s="29">
        <f t="shared" si="192"/>
        <v>582400.43214118655</v>
      </c>
      <c r="Q2081" s="2">
        <f t="shared" si="193"/>
        <v>3.7888853201719988E-2</v>
      </c>
      <c r="R2081" s="29" t="str">
        <f t="shared" si="194"/>
        <v>1 train date (May-Aug)</v>
      </c>
      <c r="S2081" s="29">
        <f t="shared" si="195"/>
        <v>1.0247686841986505</v>
      </c>
      <c r="T2081" s="29">
        <f t="shared" si="196"/>
        <v>560015.59054087859</v>
      </c>
      <c r="U2081" s="2">
        <f t="shared" si="197"/>
        <v>2.0029056217240257E-3</v>
      </c>
    </row>
    <row r="2082" spans="1:21">
      <c r="A2082">
        <v>9700</v>
      </c>
      <c r="B2082" s="1">
        <v>45900</v>
      </c>
      <c r="C2082">
        <v>7</v>
      </c>
      <c r="D2082">
        <v>13</v>
      </c>
      <c r="E2082" t="s">
        <v>7</v>
      </c>
      <c r="F2082" s="3">
        <v>546480</v>
      </c>
      <c r="G2082" s="3">
        <v>561139.5</v>
      </c>
      <c r="H2082">
        <v>1</v>
      </c>
      <c r="I2082" s="3">
        <v>-14659.5</v>
      </c>
      <c r="J2082" s="3">
        <v>14659.5</v>
      </c>
      <c r="K2082" s="2">
        <v>2.6124519838649801E-2</v>
      </c>
      <c r="L2082" s="6">
        <v>-2.6124519838649801E-2</v>
      </c>
      <c r="M2082" t="s">
        <v>40</v>
      </c>
      <c r="N2082">
        <f>SUMIFS(Actuals!$F:$F,Actuals!$A:$A,$A2082,Actuals!$D:$D,$D2082,Actuals!$B:$B,EDATE($B2082,-12))</f>
        <v>539952</v>
      </c>
      <c r="O2082">
        <f>AVERAGE(SUMIFS(Actuals!$F:$F,Actuals!$A:$A,$A2082,Actuals!$D:$D,$D2082,Actuals!$B:$B,EOMONTH(DATE(2025,$C2082-1,1),0))/SUMIFS(Actuals!$F:$F,Actuals!$A:$A,$A2082,Actuals!$D:$D,$D2082,Actuals!$B:$B,EOMONTH(DATE(2024,$C2082-1,1),0)),
 SUMIFS(Actuals!$F:$F,Actuals!$A:$A,$A2082,Actuals!$D:$D,$D2082,Actuals!$B:$B,EOMONTH(DATE(2025,$C2082-2,1),0))/SUMIFS(Actuals!$F:$F,Actuals!$A:$A,$A2082,Actuals!$D:$D,$D2082,Actuals!$B:$B,EOMONTH(DATE(2024,$C2082-2,1),0)),
 SUMIFS(Actuals!$F:$F,Actuals!$A:$A,$A2082,Actuals!$D:$D,$D2082,Actuals!$B:$B,EOMONTH(DATE(2025,$C2082-3,1),0))/SUMIFS(Actuals!$F:$F,Actuals!$A:$A,$A2082,Actuals!$D:$D,$D2082,Actuals!$B:$B,EOMONTH(DATE(2024,$C2082-3,1),0))
)</f>
        <v>1.0606237842310284</v>
      </c>
      <c r="P2082" s="29">
        <f t="shared" si="192"/>
        <v>572685.93354311225</v>
      </c>
      <c r="Q2082" s="2">
        <f t="shared" si="193"/>
        <v>2.0576761292178228E-2</v>
      </c>
      <c r="R2082" s="29" t="str">
        <f t="shared" si="194"/>
        <v>1 train date (May-Aug)</v>
      </c>
      <c r="S2082" s="29">
        <f t="shared" si="195"/>
        <v>1.0247686841986505</v>
      </c>
      <c r="T2082" s="29">
        <f t="shared" si="196"/>
        <v>560015.59054087859</v>
      </c>
      <c r="U2082" s="2">
        <f t="shared" si="197"/>
        <v>2.0029056217240257E-3</v>
      </c>
    </row>
    <row r="2083" spans="1:21">
      <c r="A2083">
        <v>9700</v>
      </c>
      <c r="B2083" s="1">
        <v>45900</v>
      </c>
      <c r="C2083">
        <v>8</v>
      </c>
      <c r="D2083">
        <v>13</v>
      </c>
      <c r="E2083" t="s">
        <v>7</v>
      </c>
      <c r="F2083" s="3">
        <v>566076.55142035172</v>
      </c>
      <c r="G2083" s="3">
        <v>561139.5</v>
      </c>
      <c r="H2083">
        <v>0</v>
      </c>
      <c r="I2083" s="3">
        <v>4937.0514203517232</v>
      </c>
      <c r="J2083" s="3">
        <v>4937.0514203517232</v>
      </c>
      <c r="K2083" s="2">
        <v>8.7982603619095098E-3</v>
      </c>
      <c r="L2083" s="6">
        <v>8.7982603619095098E-3</v>
      </c>
      <c r="M2083" t="s">
        <v>40</v>
      </c>
      <c r="N2083">
        <f>SUMIFS(Actuals!$F:$F,Actuals!$A:$A,$A2083,Actuals!$D:$D,$D2083,Actuals!$B:$B,EDATE($B2083,-12))</f>
        <v>539952</v>
      </c>
      <c r="O2083">
        <f>AVERAGE(SUMIFS(Actuals!$F:$F,Actuals!$A:$A,$A2083,Actuals!$D:$D,$D2083,Actuals!$B:$B,EOMONTH(DATE(2025,$C2083-1,1),0))/SUMIFS(Actuals!$F:$F,Actuals!$A:$A,$A2083,Actuals!$D:$D,$D2083,Actuals!$B:$B,EOMONTH(DATE(2024,$C2083-1,1),0)),
 SUMIFS(Actuals!$F:$F,Actuals!$A:$A,$A2083,Actuals!$D:$D,$D2083,Actuals!$B:$B,EOMONTH(DATE(2025,$C2083-2,1),0))/SUMIFS(Actuals!$F:$F,Actuals!$A:$A,$A2083,Actuals!$D:$D,$D2083,Actuals!$B:$B,EOMONTH(DATE(2024,$C2083-2,1),0)),
 SUMIFS(Actuals!$F:$F,Actuals!$A:$A,$A2083,Actuals!$D:$D,$D2083,Actuals!$B:$B,EOMONTH(DATE(2025,$C2083-3,1),0))/SUMIFS(Actuals!$F:$F,Actuals!$A:$A,$A2083,Actuals!$D:$D,$D2083,Actuals!$B:$B,EOMONTH(DATE(2024,$C2083-3,1),0))
)</f>
        <v>1.0756773269426534</v>
      </c>
      <c r="P2083" s="29">
        <f t="shared" si="192"/>
        <v>580814.12403733958</v>
      </c>
      <c r="Q2083" s="2">
        <f t="shared" si="193"/>
        <v>3.5061912478696625E-2</v>
      </c>
      <c r="R2083" s="29" t="str">
        <f t="shared" si="194"/>
        <v>1 train date (May-Aug)</v>
      </c>
      <c r="S2083" s="29">
        <f t="shared" si="195"/>
        <v>1.0247686841986505</v>
      </c>
      <c r="T2083" s="29">
        <f t="shared" si="196"/>
        <v>580097.52275474358</v>
      </c>
      <c r="U2083" s="2">
        <f t="shared" si="197"/>
        <v>3.3784865892961695E-2</v>
      </c>
    </row>
    <row r="2084" spans="1:21">
      <c r="A2084">
        <v>9700</v>
      </c>
      <c r="B2084" s="1">
        <v>45930</v>
      </c>
      <c r="C2084">
        <v>5</v>
      </c>
      <c r="D2084">
        <v>13</v>
      </c>
      <c r="E2084" t="s">
        <v>7</v>
      </c>
      <c r="F2084" s="3">
        <v>534706.51842692378</v>
      </c>
      <c r="G2084" s="3">
        <v>525720</v>
      </c>
      <c r="H2084">
        <v>4</v>
      </c>
      <c r="I2084" s="3">
        <v>8986.5184269237798</v>
      </c>
      <c r="J2084" s="3">
        <v>8986.5184269237798</v>
      </c>
      <c r="K2084" s="2">
        <v>1.7093735119310199E-2</v>
      </c>
      <c r="L2084" s="6">
        <v>1.7093735119310199E-2</v>
      </c>
      <c r="M2084" t="s">
        <v>40</v>
      </c>
      <c r="N2084">
        <f>SUMIFS(Actuals!$F:$F,Actuals!$A:$A,$A2084,Actuals!$D:$D,$D2084,Actuals!$B:$B,EDATE($B2084,-12))</f>
        <v>495903</v>
      </c>
      <c r="O2084">
        <f>AVERAGE(SUMIFS(Actuals!$F:$F,Actuals!$A:$A,$A2084,Actuals!$D:$D,$D2084,Actuals!$B:$B,EOMONTH(DATE(2025,$C2084-1,1),0))/SUMIFS(Actuals!$F:$F,Actuals!$A:$A,$A2084,Actuals!$D:$D,$D2084,Actuals!$B:$B,EOMONTH(DATE(2024,$C2084-1,1),0)),
 SUMIFS(Actuals!$F:$F,Actuals!$A:$A,$A2084,Actuals!$D:$D,$D2084,Actuals!$B:$B,EOMONTH(DATE(2025,$C2084-2,1),0))/SUMIFS(Actuals!$F:$F,Actuals!$A:$A,$A2084,Actuals!$D:$D,$D2084,Actuals!$B:$B,EOMONTH(DATE(2024,$C2084-2,1),0)),
 SUMIFS(Actuals!$F:$F,Actuals!$A:$A,$A2084,Actuals!$D:$D,$D2084,Actuals!$B:$B,EOMONTH(DATE(2025,$C2084-3,1),0))/SUMIFS(Actuals!$F:$F,Actuals!$A:$A,$A2084,Actuals!$D:$D,$D2084,Actuals!$B:$B,EOMONTH(DATE(2024,$C2084-3,1),0))
)</f>
        <v>1.106563928059759</v>
      </c>
      <c r="P2084" s="29">
        <f t="shared" si="192"/>
        <v>548748.37161661871</v>
      </c>
      <c r="Q2084" s="2">
        <f t="shared" si="193"/>
        <v>4.3803491624094019E-2</v>
      </c>
      <c r="R2084" s="29" t="str">
        <f t="shared" si="194"/>
        <v>1 train date (May-Aug)</v>
      </c>
      <c r="S2084" s="29">
        <f t="shared" si="195"/>
        <v>1.0247686841986505</v>
      </c>
      <c r="T2084" s="29">
        <f t="shared" si="196"/>
        <v>547950.49532080011</v>
      </c>
      <c r="U2084" s="2">
        <f t="shared" si="197"/>
        <v>4.2285808644906241E-2</v>
      </c>
    </row>
    <row r="2085" spans="1:21">
      <c r="A2085">
        <v>9700</v>
      </c>
      <c r="B2085" s="1">
        <v>45930</v>
      </c>
      <c r="C2085">
        <v>6</v>
      </c>
      <c r="D2085">
        <v>13</v>
      </c>
      <c r="E2085" t="s">
        <v>7</v>
      </c>
      <c r="F2085" s="3">
        <v>541015.19999999995</v>
      </c>
      <c r="G2085" s="3">
        <v>525720</v>
      </c>
      <c r="H2085">
        <v>3</v>
      </c>
      <c r="I2085" s="3">
        <v>15295.199999999953</v>
      </c>
      <c r="J2085" s="3">
        <v>15295.199999999953</v>
      </c>
      <c r="K2085" s="2">
        <v>2.9093814197671701E-2</v>
      </c>
      <c r="L2085" s="6">
        <v>2.9093814197671701E-2</v>
      </c>
      <c r="M2085" t="s">
        <v>40</v>
      </c>
      <c r="N2085">
        <f>SUMIFS(Actuals!$F:$F,Actuals!$A:$A,$A2085,Actuals!$D:$D,$D2085,Actuals!$B:$B,EDATE($B2085,-12))</f>
        <v>495903</v>
      </c>
      <c r="O2085">
        <f>AVERAGE(SUMIFS(Actuals!$F:$F,Actuals!$A:$A,$A2085,Actuals!$D:$D,$D2085,Actuals!$B:$B,EOMONTH(DATE(2025,$C2085-1,1),0))/SUMIFS(Actuals!$F:$F,Actuals!$A:$A,$A2085,Actuals!$D:$D,$D2085,Actuals!$B:$B,EOMONTH(DATE(2024,$C2085-1,1),0)),
 SUMIFS(Actuals!$F:$F,Actuals!$A:$A,$A2085,Actuals!$D:$D,$D2085,Actuals!$B:$B,EOMONTH(DATE(2025,$C2085-2,1),0))/SUMIFS(Actuals!$F:$F,Actuals!$A:$A,$A2085,Actuals!$D:$D,$D2085,Actuals!$B:$B,EOMONTH(DATE(2024,$C2085-2,1),0)),
 SUMIFS(Actuals!$F:$F,Actuals!$A:$A,$A2085,Actuals!$D:$D,$D2085,Actuals!$B:$B,EOMONTH(DATE(2025,$C2085-3,1),0))/SUMIFS(Actuals!$F:$F,Actuals!$A:$A,$A2085,Actuals!$D:$D,$D2085,Actuals!$B:$B,EOMONTH(DATE(2024,$C2085-3,1),0))
)</f>
        <v>1.0786151956862584</v>
      </c>
      <c r="P2085" s="29">
        <f t="shared" si="192"/>
        <v>534888.51138640265</v>
      </c>
      <c r="Q2085" s="2">
        <f t="shared" si="193"/>
        <v>1.7439913616378776E-2</v>
      </c>
      <c r="R2085" s="29" t="str">
        <f t="shared" si="194"/>
        <v>1 train date (May-Aug)</v>
      </c>
      <c r="S2085" s="29">
        <f t="shared" si="195"/>
        <v>1.0247686841986505</v>
      </c>
      <c r="T2085" s="29">
        <f t="shared" si="196"/>
        <v>554415.43463546969</v>
      </c>
      <c r="U2085" s="2">
        <f t="shared" si="197"/>
        <v>5.4583113892318513E-2</v>
      </c>
    </row>
    <row r="2086" spans="1:21">
      <c r="A2086">
        <v>9700</v>
      </c>
      <c r="B2086" s="1">
        <v>45930</v>
      </c>
      <c r="C2086">
        <v>7</v>
      </c>
      <c r="D2086">
        <v>13</v>
      </c>
      <c r="E2086" t="s">
        <v>7</v>
      </c>
      <c r="F2086" s="3">
        <v>541015.19999999995</v>
      </c>
      <c r="G2086" s="3">
        <v>525720</v>
      </c>
      <c r="H2086">
        <v>2</v>
      </c>
      <c r="I2086" s="3">
        <v>15295.199999999953</v>
      </c>
      <c r="J2086" s="3">
        <v>15295.199999999953</v>
      </c>
      <c r="K2086" s="2">
        <v>2.9093814197671701E-2</v>
      </c>
      <c r="L2086" s="6">
        <v>2.9093814197671701E-2</v>
      </c>
      <c r="M2086" t="s">
        <v>40</v>
      </c>
      <c r="N2086">
        <f>SUMIFS(Actuals!$F:$F,Actuals!$A:$A,$A2086,Actuals!$D:$D,$D2086,Actuals!$B:$B,EDATE($B2086,-12))</f>
        <v>495903</v>
      </c>
      <c r="O2086">
        <f>AVERAGE(SUMIFS(Actuals!$F:$F,Actuals!$A:$A,$A2086,Actuals!$D:$D,$D2086,Actuals!$B:$B,EOMONTH(DATE(2025,$C2086-1,1),0))/SUMIFS(Actuals!$F:$F,Actuals!$A:$A,$A2086,Actuals!$D:$D,$D2086,Actuals!$B:$B,EOMONTH(DATE(2024,$C2086-1,1),0)),
 SUMIFS(Actuals!$F:$F,Actuals!$A:$A,$A2086,Actuals!$D:$D,$D2086,Actuals!$B:$B,EOMONTH(DATE(2025,$C2086-2,1),0))/SUMIFS(Actuals!$F:$F,Actuals!$A:$A,$A2086,Actuals!$D:$D,$D2086,Actuals!$B:$B,EOMONTH(DATE(2024,$C2086-2,1),0)),
 SUMIFS(Actuals!$F:$F,Actuals!$A:$A,$A2086,Actuals!$D:$D,$D2086,Actuals!$B:$B,EOMONTH(DATE(2025,$C2086-3,1),0))/SUMIFS(Actuals!$F:$F,Actuals!$A:$A,$A2086,Actuals!$D:$D,$D2086,Actuals!$B:$B,EOMONTH(DATE(2024,$C2086-3,1),0))
)</f>
        <v>1.0606237842310284</v>
      </c>
      <c r="P2086" s="29">
        <f t="shared" si="192"/>
        <v>525966.51647151972</v>
      </c>
      <c r="Q2086" s="2">
        <f t="shared" si="193"/>
        <v>4.6891210438963142E-4</v>
      </c>
      <c r="R2086" s="29" t="str">
        <f t="shared" si="194"/>
        <v>1 train date (May-Aug)</v>
      </c>
      <c r="S2086" s="29">
        <f t="shared" si="195"/>
        <v>1.0247686841986505</v>
      </c>
      <c r="T2086" s="29">
        <f t="shared" si="196"/>
        <v>554415.43463546969</v>
      </c>
      <c r="U2086" s="2">
        <f t="shared" si="197"/>
        <v>5.4583113892318513E-2</v>
      </c>
    </row>
    <row r="2087" spans="1:21">
      <c r="A2087">
        <v>9700</v>
      </c>
      <c r="B2087" s="1">
        <v>45930</v>
      </c>
      <c r="C2087">
        <v>8</v>
      </c>
      <c r="D2087">
        <v>13</v>
      </c>
      <c r="E2087" t="s">
        <v>7</v>
      </c>
      <c r="F2087" s="3">
        <v>568952.25218738278</v>
      </c>
      <c r="G2087" s="3">
        <v>525720</v>
      </c>
      <c r="H2087">
        <v>1</v>
      </c>
      <c r="I2087" s="3">
        <v>43232.252187382779</v>
      </c>
      <c r="J2087" s="3">
        <v>43232.252187382779</v>
      </c>
      <c r="K2087" s="2">
        <v>8.2234368461125307E-2</v>
      </c>
      <c r="L2087" s="6">
        <v>8.2234368461125307E-2</v>
      </c>
      <c r="M2087" t="s">
        <v>40</v>
      </c>
      <c r="N2087">
        <f>SUMIFS(Actuals!$F:$F,Actuals!$A:$A,$A2087,Actuals!$D:$D,$D2087,Actuals!$B:$B,EDATE($B2087,-12))</f>
        <v>495903</v>
      </c>
      <c r="O2087">
        <f>AVERAGE(SUMIFS(Actuals!$F:$F,Actuals!$A:$A,$A2087,Actuals!$D:$D,$D2087,Actuals!$B:$B,EOMONTH(DATE(2025,$C2087-1,1),0))/SUMIFS(Actuals!$F:$F,Actuals!$A:$A,$A2087,Actuals!$D:$D,$D2087,Actuals!$B:$B,EOMONTH(DATE(2024,$C2087-1,1),0)),
 SUMIFS(Actuals!$F:$F,Actuals!$A:$A,$A2087,Actuals!$D:$D,$D2087,Actuals!$B:$B,EOMONTH(DATE(2025,$C2087-2,1),0))/SUMIFS(Actuals!$F:$F,Actuals!$A:$A,$A2087,Actuals!$D:$D,$D2087,Actuals!$B:$B,EOMONTH(DATE(2024,$C2087-2,1),0)),
 SUMIFS(Actuals!$F:$F,Actuals!$A:$A,$A2087,Actuals!$D:$D,$D2087,Actuals!$B:$B,EOMONTH(DATE(2025,$C2087-3,1),0))/SUMIFS(Actuals!$F:$F,Actuals!$A:$A,$A2087,Actuals!$D:$D,$D2087,Actuals!$B:$B,EOMONTH(DATE(2024,$C2087-3,1),0))
)</f>
        <v>1.0756773269426534</v>
      </c>
      <c r="P2087" s="29">
        <f t="shared" si="192"/>
        <v>533431.61346284265</v>
      </c>
      <c r="Q2087" s="2">
        <f t="shared" si="193"/>
        <v>1.4668670514423365E-2</v>
      </c>
      <c r="R2087" s="29" t="str">
        <f t="shared" si="194"/>
        <v>1 train date (May-Aug)</v>
      </c>
      <c r="S2087" s="29">
        <f t="shared" si="195"/>
        <v>1.0247686841986505</v>
      </c>
      <c r="T2087" s="29">
        <f t="shared" si="196"/>
        <v>583044.45084592304</v>
      </c>
      <c r="U2087" s="2">
        <f t="shared" si="197"/>
        <v>0.10903988976246488</v>
      </c>
    </row>
    <row r="2088" spans="1:21">
      <c r="A2088">
        <v>9700</v>
      </c>
      <c r="B2088" s="1">
        <v>45930</v>
      </c>
      <c r="C2088">
        <v>9</v>
      </c>
      <c r="D2088">
        <v>13</v>
      </c>
      <c r="E2088" t="s">
        <v>7</v>
      </c>
      <c r="F2088" s="3">
        <v>567731.68877889146</v>
      </c>
      <c r="G2088" s="3">
        <v>525720</v>
      </c>
      <c r="H2088">
        <v>0</v>
      </c>
      <c r="I2088" s="3">
        <v>42011.688778891461</v>
      </c>
      <c r="J2088" s="3">
        <v>42011.688778891461</v>
      </c>
      <c r="K2088" s="2">
        <v>7.9912669822132396E-2</v>
      </c>
      <c r="L2088" s="6">
        <v>7.9912669822132396E-2</v>
      </c>
      <c r="M2088" t="s">
        <v>40</v>
      </c>
      <c r="N2088">
        <f>SUMIFS(Actuals!$F:$F,Actuals!$A:$A,$A2088,Actuals!$D:$D,$D2088,Actuals!$B:$B,EDATE($B2088,-12))</f>
        <v>495903</v>
      </c>
      <c r="O2088">
        <f>AVERAGE(SUMIFS(Actuals!$F:$F,Actuals!$A:$A,$A2088,Actuals!$D:$D,$D2088,Actuals!$B:$B,EOMONTH(DATE(2025,$C2088-1,1),0))/SUMIFS(Actuals!$F:$F,Actuals!$A:$A,$A2088,Actuals!$D:$D,$D2088,Actuals!$B:$B,EOMONTH(DATE(2024,$C2088-1,1),0)),
 SUMIFS(Actuals!$F:$F,Actuals!$A:$A,$A2088,Actuals!$D:$D,$D2088,Actuals!$B:$B,EOMONTH(DATE(2025,$C2088-2,1),0))/SUMIFS(Actuals!$F:$F,Actuals!$A:$A,$A2088,Actuals!$D:$D,$D2088,Actuals!$B:$B,EOMONTH(DATE(2024,$C2088-2,1),0)),
 SUMIFS(Actuals!$F:$F,Actuals!$A:$A,$A2088,Actuals!$D:$D,$D2088,Actuals!$B:$B,EOMONTH(DATE(2025,$C2088-3,1),0))/SUMIFS(Actuals!$F:$F,Actuals!$A:$A,$A2088,Actuals!$D:$D,$D2088,Actuals!$B:$B,EOMONTH(DATE(2024,$C2088-3,1),0))
)</f>
        <v>1.0873474262671161</v>
      </c>
      <c r="P2088" s="29">
        <f t="shared" si="192"/>
        <v>539218.85072814173</v>
      </c>
      <c r="Q2088" s="2">
        <f t="shared" si="193"/>
        <v>2.5676882614588996E-2</v>
      </c>
      <c r="R2088" s="29" t="str">
        <f t="shared" si="194"/>
        <v>2 Test data (Sep-Nov)</v>
      </c>
      <c r="S2088" s="29">
        <f t="shared" si="195"/>
        <v>1.0247686841986505</v>
      </c>
      <c r="T2088" s="29">
        <f t="shared" si="196"/>
        <v>581793.65568782238</v>
      </c>
      <c r="U2088" s="2">
        <f t="shared" si="197"/>
        <v>0.10666068570307841</v>
      </c>
    </row>
    <row r="2089" spans="1:21">
      <c r="A2089">
        <v>9700</v>
      </c>
      <c r="B2089" s="1">
        <v>45961</v>
      </c>
      <c r="C2089">
        <v>5</v>
      </c>
      <c r="D2089">
        <v>13</v>
      </c>
      <c r="E2089" t="s">
        <v>7</v>
      </c>
      <c r="F2089" s="3">
        <v>529359.45324265456</v>
      </c>
      <c r="G2089" s="3">
        <v>591192</v>
      </c>
      <c r="H2089">
        <v>5</v>
      </c>
      <c r="I2089" s="3">
        <v>-61832.546757345437</v>
      </c>
      <c r="J2089" s="3">
        <v>61832.546757345437</v>
      </c>
      <c r="K2089" s="2">
        <v>0.104589620220411</v>
      </c>
      <c r="L2089" s="6">
        <v>-0.104589620220411</v>
      </c>
      <c r="M2089" t="s">
        <v>40</v>
      </c>
      <c r="N2089">
        <f>SUMIFS(Actuals!$F:$F,Actuals!$A:$A,$A2089,Actuals!$D:$D,$D2089,Actuals!$B:$B,EDATE($B2089,-12))</f>
        <v>530298</v>
      </c>
      <c r="O2089">
        <f>AVERAGE(SUMIFS(Actuals!$F:$F,Actuals!$A:$A,$A2089,Actuals!$D:$D,$D2089,Actuals!$B:$B,EOMONTH(DATE(2025,$C2089-1,1),0))/SUMIFS(Actuals!$F:$F,Actuals!$A:$A,$A2089,Actuals!$D:$D,$D2089,Actuals!$B:$B,EOMONTH(DATE(2024,$C2089-1,1),0)),
 SUMIFS(Actuals!$F:$F,Actuals!$A:$A,$A2089,Actuals!$D:$D,$D2089,Actuals!$B:$B,EOMONTH(DATE(2025,$C2089-2,1),0))/SUMIFS(Actuals!$F:$F,Actuals!$A:$A,$A2089,Actuals!$D:$D,$D2089,Actuals!$B:$B,EOMONTH(DATE(2024,$C2089-2,1),0)),
 SUMIFS(Actuals!$F:$F,Actuals!$A:$A,$A2089,Actuals!$D:$D,$D2089,Actuals!$B:$B,EOMONTH(DATE(2025,$C2089-3,1),0))/SUMIFS(Actuals!$F:$F,Actuals!$A:$A,$A2089,Actuals!$D:$D,$D2089,Actuals!$B:$B,EOMONTH(DATE(2024,$C2089-3,1),0))
)</f>
        <v>1.106563928059759</v>
      </c>
      <c r="P2089" s="29">
        <f t="shared" si="192"/>
        <v>586808.63792223413</v>
      </c>
      <c r="Q2089" s="2">
        <f t="shared" si="193"/>
        <v>7.4144475530214639E-3</v>
      </c>
      <c r="R2089" s="29" t="str">
        <f t="shared" si="194"/>
        <v>1 train date (May-Aug)</v>
      </c>
      <c r="S2089" s="29">
        <f t="shared" si="195"/>
        <v>1.0247686841986505</v>
      </c>
      <c r="T2089" s="29">
        <f t="shared" si="196"/>
        <v>542470.9903675922</v>
      </c>
      <c r="U2089" s="2">
        <f t="shared" si="197"/>
        <v>8.2411483295456986E-2</v>
      </c>
    </row>
    <row r="2090" spans="1:21">
      <c r="A2090">
        <v>9700</v>
      </c>
      <c r="B2090" s="1">
        <v>45961</v>
      </c>
      <c r="C2090">
        <v>6</v>
      </c>
      <c r="D2090">
        <v>13</v>
      </c>
      <c r="E2090" t="s">
        <v>7</v>
      </c>
      <c r="F2090" s="3">
        <v>535605.04799999995</v>
      </c>
      <c r="G2090" s="3">
        <v>591192</v>
      </c>
      <c r="H2090">
        <v>4</v>
      </c>
      <c r="I2090" s="3">
        <v>-55586.952000000048</v>
      </c>
      <c r="J2090" s="3">
        <v>55586.952000000048</v>
      </c>
      <c r="K2090" s="2">
        <v>9.4025210084033695E-2</v>
      </c>
      <c r="L2090" s="6">
        <v>-9.4025210084033695E-2</v>
      </c>
      <c r="M2090" t="s">
        <v>40</v>
      </c>
      <c r="N2090">
        <f>SUMIFS(Actuals!$F:$F,Actuals!$A:$A,$A2090,Actuals!$D:$D,$D2090,Actuals!$B:$B,EDATE($B2090,-12))</f>
        <v>530298</v>
      </c>
      <c r="O2090">
        <f>AVERAGE(SUMIFS(Actuals!$F:$F,Actuals!$A:$A,$A2090,Actuals!$D:$D,$D2090,Actuals!$B:$B,EOMONTH(DATE(2025,$C2090-1,1),0))/SUMIFS(Actuals!$F:$F,Actuals!$A:$A,$A2090,Actuals!$D:$D,$D2090,Actuals!$B:$B,EOMONTH(DATE(2024,$C2090-1,1),0)),
 SUMIFS(Actuals!$F:$F,Actuals!$A:$A,$A2090,Actuals!$D:$D,$D2090,Actuals!$B:$B,EOMONTH(DATE(2025,$C2090-2,1),0))/SUMIFS(Actuals!$F:$F,Actuals!$A:$A,$A2090,Actuals!$D:$D,$D2090,Actuals!$B:$B,EOMONTH(DATE(2024,$C2090-2,1),0)),
 SUMIFS(Actuals!$F:$F,Actuals!$A:$A,$A2090,Actuals!$D:$D,$D2090,Actuals!$B:$B,EOMONTH(DATE(2025,$C2090-3,1),0))/SUMIFS(Actuals!$F:$F,Actuals!$A:$A,$A2090,Actuals!$D:$D,$D2090,Actuals!$B:$B,EOMONTH(DATE(2024,$C2090-3,1),0))
)</f>
        <v>1.0786151956862584</v>
      </c>
      <c r="P2090" s="29">
        <f t="shared" si="192"/>
        <v>571987.48104203143</v>
      </c>
      <c r="Q2090" s="2">
        <f t="shared" si="193"/>
        <v>3.2484402627181302E-2</v>
      </c>
      <c r="R2090" s="29" t="str">
        <f t="shared" si="194"/>
        <v>1 train date (May-Aug)</v>
      </c>
      <c r="S2090" s="29">
        <f t="shared" si="195"/>
        <v>1.0247686841986505</v>
      </c>
      <c r="T2090" s="29">
        <f t="shared" si="196"/>
        <v>548871.28028911503</v>
      </c>
      <c r="U2090" s="2">
        <f t="shared" si="197"/>
        <v>7.1585406620666328E-2</v>
      </c>
    </row>
    <row r="2091" spans="1:21">
      <c r="A2091">
        <v>9700</v>
      </c>
      <c r="B2091" s="1">
        <v>45961</v>
      </c>
      <c r="C2091">
        <v>7</v>
      </c>
      <c r="D2091">
        <v>13</v>
      </c>
      <c r="E2091" t="s">
        <v>7</v>
      </c>
      <c r="F2091" s="3">
        <v>535605.04799999995</v>
      </c>
      <c r="G2091" s="3">
        <v>591192</v>
      </c>
      <c r="H2091">
        <v>3</v>
      </c>
      <c r="I2091" s="3">
        <v>-55586.952000000048</v>
      </c>
      <c r="J2091" s="3">
        <v>55586.952000000048</v>
      </c>
      <c r="K2091" s="2">
        <v>9.4025210084033695E-2</v>
      </c>
      <c r="L2091" s="6">
        <v>-9.4025210084033695E-2</v>
      </c>
      <c r="M2091" t="s">
        <v>40</v>
      </c>
      <c r="N2091">
        <f>SUMIFS(Actuals!$F:$F,Actuals!$A:$A,$A2091,Actuals!$D:$D,$D2091,Actuals!$B:$B,EDATE($B2091,-12))</f>
        <v>530298</v>
      </c>
      <c r="O2091">
        <f>AVERAGE(SUMIFS(Actuals!$F:$F,Actuals!$A:$A,$A2091,Actuals!$D:$D,$D2091,Actuals!$B:$B,EOMONTH(DATE(2025,$C2091-1,1),0))/SUMIFS(Actuals!$F:$F,Actuals!$A:$A,$A2091,Actuals!$D:$D,$D2091,Actuals!$B:$B,EOMONTH(DATE(2024,$C2091-1,1),0)),
 SUMIFS(Actuals!$F:$F,Actuals!$A:$A,$A2091,Actuals!$D:$D,$D2091,Actuals!$B:$B,EOMONTH(DATE(2025,$C2091-2,1),0))/SUMIFS(Actuals!$F:$F,Actuals!$A:$A,$A2091,Actuals!$D:$D,$D2091,Actuals!$B:$B,EOMONTH(DATE(2024,$C2091-2,1),0)),
 SUMIFS(Actuals!$F:$F,Actuals!$A:$A,$A2091,Actuals!$D:$D,$D2091,Actuals!$B:$B,EOMONTH(DATE(2025,$C2091-3,1),0))/SUMIFS(Actuals!$F:$F,Actuals!$A:$A,$A2091,Actuals!$D:$D,$D2091,Actuals!$B:$B,EOMONTH(DATE(2024,$C2091-3,1),0))
)</f>
        <v>1.0606237842310284</v>
      </c>
      <c r="P2091" s="29">
        <f t="shared" si="192"/>
        <v>562446.67153014592</v>
      </c>
      <c r="Q2091" s="2">
        <f t="shared" si="193"/>
        <v>4.8622661453223456E-2</v>
      </c>
      <c r="R2091" s="29" t="str">
        <f t="shared" si="194"/>
        <v>1 train date (May-Aug)</v>
      </c>
      <c r="S2091" s="29">
        <f t="shared" si="195"/>
        <v>1.0247686841986505</v>
      </c>
      <c r="T2091" s="29">
        <f t="shared" si="196"/>
        <v>548871.28028911503</v>
      </c>
      <c r="U2091" s="2">
        <f t="shared" si="197"/>
        <v>7.1585406620666328E-2</v>
      </c>
    </row>
    <row r="2092" spans="1:21">
      <c r="A2092">
        <v>9700</v>
      </c>
      <c r="B2092" s="1">
        <v>45961</v>
      </c>
      <c r="C2092">
        <v>8</v>
      </c>
      <c r="D2092">
        <v>13</v>
      </c>
      <c r="E2092" t="s">
        <v>7</v>
      </c>
      <c r="F2092" s="3">
        <v>572019.66633888253</v>
      </c>
      <c r="G2092" s="3">
        <v>591192</v>
      </c>
      <c r="H2092">
        <v>2</v>
      </c>
      <c r="I2092" s="3">
        <v>-19172.333661117475</v>
      </c>
      <c r="J2092" s="3">
        <v>19172.333661117475</v>
      </c>
      <c r="K2092" s="2">
        <v>3.2429961266589299E-2</v>
      </c>
      <c r="L2092" s="6">
        <v>-3.2429961266589299E-2</v>
      </c>
      <c r="M2092" t="s">
        <v>40</v>
      </c>
      <c r="N2092">
        <f>SUMIFS(Actuals!$F:$F,Actuals!$A:$A,$A2092,Actuals!$D:$D,$D2092,Actuals!$B:$B,EDATE($B2092,-12))</f>
        <v>530298</v>
      </c>
      <c r="O2092">
        <f>AVERAGE(SUMIFS(Actuals!$F:$F,Actuals!$A:$A,$A2092,Actuals!$D:$D,$D2092,Actuals!$B:$B,EOMONTH(DATE(2025,$C2092-1,1),0))/SUMIFS(Actuals!$F:$F,Actuals!$A:$A,$A2092,Actuals!$D:$D,$D2092,Actuals!$B:$B,EOMONTH(DATE(2024,$C2092-1,1),0)),
 SUMIFS(Actuals!$F:$F,Actuals!$A:$A,$A2092,Actuals!$D:$D,$D2092,Actuals!$B:$B,EOMONTH(DATE(2025,$C2092-2,1),0))/SUMIFS(Actuals!$F:$F,Actuals!$A:$A,$A2092,Actuals!$D:$D,$D2092,Actuals!$B:$B,EOMONTH(DATE(2024,$C2092-2,1),0)),
 SUMIFS(Actuals!$F:$F,Actuals!$A:$A,$A2092,Actuals!$D:$D,$D2092,Actuals!$B:$B,EOMONTH(DATE(2025,$C2092-3,1),0))/SUMIFS(Actuals!$F:$F,Actuals!$A:$A,$A2092,Actuals!$D:$D,$D2092,Actuals!$B:$B,EOMONTH(DATE(2024,$C2092-3,1),0))
)</f>
        <v>1.0756773269426534</v>
      </c>
      <c r="P2092" s="29">
        <f t="shared" si="192"/>
        <v>570429.5351230352</v>
      </c>
      <c r="Q2092" s="2">
        <f t="shared" si="193"/>
        <v>3.511966480765099E-2</v>
      </c>
      <c r="R2092" s="29" t="str">
        <f t="shared" si="194"/>
        <v>1 train date (May-Aug)</v>
      </c>
      <c r="S2092" s="29">
        <f t="shared" si="195"/>
        <v>1.0247686841986505</v>
      </c>
      <c r="T2092" s="29">
        <f t="shared" si="196"/>
        <v>586187.84080984769</v>
      </c>
      <c r="U2092" s="2">
        <f t="shared" si="197"/>
        <v>8.4645245371255135E-3</v>
      </c>
    </row>
    <row r="2093" spans="1:21">
      <c r="A2093">
        <v>9700</v>
      </c>
      <c r="B2093" s="1">
        <v>45961</v>
      </c>
      <c r="C2093">
        <v>9</v>
      </c>
      <c r="D2093">
        <v>13</v>
      </c>
      <c r="E2093" t="s">
        <v>7</v>
      </c>
      <c r="F2093" s="3">
        <v>570375.26961262198</v>
      </c>
      <c r="G2093" s="3">
        <v>591192</v>
      </c>
      <c r="H2093">
        <v>1</v>
      </c>
      <c r="I2093" s="3">
        <v>-20816.730387378018</v>
      </c>
      <c r="J2093" s="3">
        <v>20816.730387378018</v>
      </c>
      <c r="K2093" s="2">
        <v>3.5211454802125203E-2</v>
      </c>
      <c r="L2093" s="6">
        <v>-3.5211454802125203E-2</v>
      </c>
      <c r="M2093" t="s">
        <v>40</v>
      </c>
      <c r="N2093">
        <f>SUMIFS(Actuals!$F:$F,Actuals!$A:$A,$A2093,Actuals!$D:$D,$D2093,Actuals!$B:$B,EDATE($B2093,-12))</f>
        <v>530298</v>
      </c>
      <c r="O2093">
        <f>AVERAGE(SUMIFS(Actuals!$F:$F,Actuals!$A:$A,$A2093,Actuals!$D:$D,$D2093,Actuals!$B:$B,EOMONTH(DATE(2025,$C2093-1,1),0))/SUMIFS(Actuals!$F:$F,Actuals!$A:$A,$A2093,Actuals!$D:$D,$D2093,Actuals!$B:$B,EOMONTH(DATE(2024,$C2093-1,1),0)),
 SUMIFS(Actuals!$F:$F,Actuals!$A:$A,$A2093,Actuals!$D:$D,$D2093,Actuals!$B:$B,EOMONTH(DATE(2025,$C2093-2,1),0))/SUMIFS(Actuals!$F:$F,Actuals!$A:$A,$A2093,Actuals!$D:$D,$D2093,Actuals!$B:$B,EOMONTH(DATE(2024,$C2093-2,1),0)),
 SUMIFS(Actuals!$F:$F,Actuals!$A:$A,$A2093,Actuals!$D:$D,$D2093,Actuals!$B:$B,EOMONTH(DATE(2025,$C2093-3,1),0))/SUMIFS(Actuals!$F:$F,Actuals!$A:$A,$A2093,Actuals!$D:$D,$D2093,Actuals!$B:$B,EOMONTH(DATE(2024,$C2093-3,1),0))
)</f>
        <v>1.0873474262671161</v>
      </c>
      <c r="P2093" s="29">
        <f t="shared" si="192"/>
        <v>576618.16545459919</v>
      </c>
      <c r="Q2093" s="2">
        <f t="shared" si="193"/>
        <v>2.4651609875304147E-2</v>
      </c>
      <c r="R2093" s="29" t="str">
        <f t="shared" si="194"/>
        <v>2 Test data (Sep-Nov)</v>
      </c>
      <c r="S2093" s="29">
        <f t="shared" si="195"/>
        <v>1.0247686841986505</v>
      </c>
      <c r="T2093" s="29">
        <f t="shared" si="196"/>
        <v>584502.71454037714</v>
      </c>
      <c r="U2093" s="2">
        <f t="shared" si="197"/>
        <v>1.1314912007643637E-2</v>
      </c>
    </row>
    <row r="2094" spans="1:21">
      <c r="A2094">
        <v>9700</v>
      </c>
      <c r="B2094" s="1">
        <v>45961</v>
      </c>
      <c r="C2094">
        <v>10</v>
      </c>
      <c r="D2094">
        <v>13</v>
      </c>
      <c r="E2094" t="s">
        <v>7</v>
      </c>
      <c r="F2094" s="3">
        <v>557175.2818813409</v>
      </c>
      <c r="G2094" s="3">
        <v>591192</v>
      </c>
      <c r="H2094">
        <v>0</v>
      </c>
      <c r="I2094" s="3">
        <v>-34016.718118659104</v>
      </c>
      <c r="J2094" s="3">
        <v>34016.718118659104</v>
      </c>
      <c r="K2094" s="2">
        <v>5.7539205737998998E-2</v>
      </c>
      <c r="L2094" s="6">
        <v>-5.7539205737998998E-2</v>
      </c>
      <c r="M2094" t="s">
        <v>40</v>
      </c>
      <c r="N2094">
        <f>SUMIFS(Actuals!$F:$F,Actuals!$A:$A,$A2094,Actuals!$D:$D,$D2094,Actuals!$B:$B,EDATE($B2094,-12))</f>
        <v>530298</v>
      </c>
      <c r="O2094">
        <f>AVERAGE(SUMIFS(Actuals!$F:$F,Actuals!$A:$A,$A2094,Actuals!$D:$D,$D2094,Actuals!$B:$B,EOMONTH(DATE(2025,$C2094-1,1),0))/SUMIFS(Actuals!$F:$F,Actuals!$A:$A,$A2094,Actuals!$D:$D,$D2094,Actuals!$B:$B,EOMONTH(DATE(2024,$C2094-1,1),0)),
 SUMIFS(Actuals!$F:$F,Actuals!$A:$A,$A2094,Actuals!$D:$D,$D2094,Actuals!$B:$B,EOMONTH(DATE(2025,$C2094-2,1),0))/SUMIFS(Actuals!$F:$F,Actuals!$A:$A,$A2094,Actuals!$D:$D,$D2094,Actuals!$B:$B,EOMONTH(DATE(2024,$C2094-2,1),0)),
 SUMIFS(Actuals!$F:$F,Actuals!$A:$A,$A2094,Actuals!$D:$D,$D2094,Actuals!$B:$B,EOMONTH(DATE(2025,$C2094-3,1),0))/SUMIFS(Actuals!$F:$F,Actuals!$A:$A,$A2094,Actuals!$D:$D,$D2094,Actuals!$B:$B,EOMONTH(DATE(2024,$C2094-3,1),0))
)</f>
        <v>1.1044188665718224</v>
      </c>
      <c r="P2094" s="29">
        <f t="shared" si="192"/>
        <v>585671.11610530433</v>
      </c>
      <c r="Q2094" s="2">
        <f t="shared" si="193"/>
        <v>9.3385632665794992E-3</v>
      </c>
      <c r="R2094" s="29" t="str">
        <f t="shared" si="194"/>
        <v>2 Test data (Sep-Nov)</v>
      </c>
      <c r="S2094" s="29">
        <f t="shared" si="195"/>
        <v>1.0247686841986505</v>
      </c>
      <c r="T2094" s="29">
        <f t="shared" si="196"/>
        <v>570975.78048155387</v>
      </c>
      <c r="U2094" s="2">
        <f t="shared" si="197"/>
        <v>3.4195691955314231E-2</v>
      </c>
    </row>
    <row r="2095" spans="1:21">
      <c r="A2095">
        <v>9700</v>
      </c>
      <c r="B2095" s="1">
        <v>45991</v>
      </c>
      <c r="C2095">
        <v>5</v>
      </c>
      <c r="D2095">
        <v>13</v>
      </c>
      <c r="E2095" t="s">
        <v>7</v>
      </c>
      <c r="F2095" s="3">
        <v>524065.858710228</v>
      </c>
      <c r="G2095" s="3">
        <v>596379</v>
      </c>
      <c r="H2095">
        <v>6</v>
      </c>
      <c r="I2095" s="3">
        <v>-72313.141289772</v>
      </c>
      <c r="J2095" s="3">
        <v>72313.141289772</v>
      </c>
      <c r="K2095" s="2">
        <v>0.121253668036219</v>
      </c>
      <c r="L2095" s="6">
        <v>-0.121253668036219</v>
      </c>
      <c r="M2095" t="s">
        <v>40</v>
      </c>
      <c r="N2095">
        <f>SUMIFS(Actuals!$F:$F,Actuals!$A:$A,$A2095,Actuals!$D:$D,$D2095,Actuals!$B:$B,EDATE($B2095,-12))</f>
        <v>546925.5</v>
      </c>
      <c r="O2095">
        <f>AVERAGE(SUMIFS(Actuals!$F:$F,Actuals!$A:$A,$A2095,Actuals!$D:$D,$D2095,Actuals!$B:$B,EOMONTH(DATE(2025,$C2095-1,1),0))/SUMIFS(Actuals!$F:$F,Actuals!$A:$A,$A2095,Actuals!$D:$D,$D2095,Actuals!$B:$B,EOMONTH(DATE(2024,$C2095-1,1),0)),
 SUMIFS(Actuals!$F:$F,Actuals!$A:$A,$A2095,Actuals!$D:$D,$D2095,Actuals!$B:$B,EOMONTH(DATE(2025,$C2095-2,1),0))/SUMIFS(Actuals!$F:$F,Actuals!$A:$A,$A2095,Actuals!$D:$D,$D2095,Actuals!$B:$B,EOMONTH(DATE(2024,$C2095-2,1),0)),
 SUMIFS(Actuals!$F:$F,Actuals!$A:$A,$A2095,Actuals!$D:$D,$D2095,Actuals!$B:$B,EOMONTH(DATE(2025,$C2095-3,1),0))/SUMIFS(Actuals!$F:$F,Actuals!$A:$A,$A2095,Actuals!$D:$D,$D2095,Actuals!$B:$B,EOMONTH(DATE(2024,$C2095-3,1),0))
)</f>
        <v>1.106563928059759</v>
      </c>
      <c r="P2095" s="29">
        <f t="shared" si="192"/>
        <v>605208.02963604778</v>
      </c>
      <c r="Q2095" s="2">
        <f t="shared" si="193"/>
        <v>1.4804393910663823E-2</v>
      </c>
      <c r="R2095" s="29" t="str">
        <f t="shared" si="194"/>
        <v>1 train date (May-Aug)</v>
      </c>
      <c r="S2095" s="29">
        <f t="shared" si="195"/>
        <v>1.0247686841986505</v>
      </c>
      <c r="T2095" s="29">
        <f t="shared" si="196"/>
        <v>537046.28046391625</v>
      </c>
      <c r="U2095" s="2">
        <f t="shared" si="197"/>
        <v>9.9488277649085147E-2</v>
      </c>
    </row>
    <row r="2096" spans="1:21">
      <c r="A2096">
        <v>9700</v>
      </c>
      <c r="B2096" s="1">
        <v>45991</v>
      </c>
      <c r="C2096">
        <v>6</v>
      </c>
      <c r="D2096">
        <v>13</v>
      </c>
      <c r="E2096" t="s">
        <v>7</v>
      </c>
      <c r="F2096" s="3">
        <v>530248.99751999998</v>
      </c>
      <c r="G2096" s="3">
        <v>596379</v>
      </c>
      <c r="H2096">
        <v>5</v>
      </c>
      <c r="I2096" s="3">
        <v>-66130.002480000025</v>
      </c>
      <c r="J2096" s="3">
        <v>66130.002480000025</v>
      </c>
      <c r="K2096" s="2">
        <v>0.11088586700739</v>
      </c>
      <c r="L2096" s="6">
        <v>-0.11088586700739</v>
      </c>
      <c r="M2096" t="s">
        <v>40</v>
      </c>
      <c r="N2096">
        <f>SUMIFS(Actuals!$F:$F,Actuals!$A:$A,$A2096,Actuals!$D:$D,$D2096,Actuals!$B:$B,EDATE($B2096,-12))</f>
        <v>546925.5</v>
      </c>
      <c r="O2096">
        <f>AVERAGE(SUMIFS(Actuals!$F:$F,Actuals!$A:$A,$A2096,Actuals!$D:$D,$D2096,Actuals!$B:$B,EOMONTH(DATE(2025,$C2096-1,1),0))/SUMIFS(Actuals!$F:$F,Actuals!$A:$A,$A2096,Actuals!$D:$D,$D2096,Actuals!$B:$B,EOMONTH(DATE(2024,$C2096-1,1),0)),
 SUMIFS(Actuals!$F:$F,Actuals!$A:$A,$A2096,Actuals!$D:$D,$D2096,Actuals!$B:$B,EOMONTH(DATE(2025,$C2096-2,1),0))/SUMIFS(Actuals!$F:$F,Actuals!$A:$A,$A2096,Actuals!$D:$D,$D2096,Actuals!$B:$B,EOMONTH(DATE(2024,$C2096-2,1),0)),
 SUMIFS(Actuals!$F:$F,Actuals!$A:$A,$A2096,Actuals!$D:$D,$D2096,Actuals!$B:$B,EOMONTH(DATE(2025,$C2096-3,1),0))/SUMIFS(Actuals!$F:$F,Actuals!$A:$A,$A2096,Actuals!$D:$D,$D2096,Actuals!$B:$B,EOMONTH(DATE(2024,$C2096-3,1),0))
)</f>
        <v>1.0786151956862584</v>
      </c>
      <c r="P2096" s="29">
        <f t="shared" si="192"/>
        <v>589922.15520830476</v>
      </c>
      <c r="Q2096" s="2">
        <f t="shared" si="193"/>
        <v>1.0826747406758526E-2</v>
      </c>
      <c r="R2096" s="29" t="str">
        <f t="shared" si="194"/>
        <v>1 train date (May-Aug)</v>
      </c>
      <c r="S2096" s="29">
        <f t="shared" si="195"/>
        <v>1.0247686841986505</v>
      </c>
      <c r="T2096" s="29">
        <f t="shared" si="196"/>
        <v>543382.56748622388</v>
      </c>
      <c r="U2096" s="2">
        <f t="shared" si="197"/>
        <v>8.8863679830738701E-2</v>
      </c>
    </row>
    <row r="2097" spans="1:21">
      <c r="A2097">
        <v>9700</v>
      </c>
      <c r="B2097" s="1">
        <v>45991</v>
      </c>
      <c r="C2097">
        <v>7</v>
      </c>
      <c r="D2097">
        <v>13</v>
      </c>
      <c r="E2097" t="s">
        <v>7</v>
      </c>
      <c r="F2097" s="3">
        <v>530248.99751999998</v>
      </c>
      <c r="G2097" s="3">
        <v>596379</v>
      </c>
      <c r="H2097">
        <v>4</v>
      </c>
      <c r="I2097" s="3">
        <v>-66130.002480000025</v>
      </c>
      <c r="J2097" s="3">
        <v>66130.002480000025</v>
      </c>
      <c r="K2097" s="2">
        <v>0.11088586700739</v>
      </c>
      <c r="L2097" s="6">
        <v>-0.11088586700739</v>
      </c>
      <c r="M2097" t="s">
        <v>40</v>
      </c>
      <c r="N2097">
        <f>SUMIFS(Actuals!$F:$F,Actuals!$A:$A,$A2097,Actuals!$D:$D,$D2097,Actuals!$B:$B,EDATE($B2097,-12))</f>
        <v>546925.5</v>
      </c>
      <c r="O2097">
        <f>AVERAGE(SUMIFS(Actuals!$F:$F,Actuals!$A:$A,$A2097,Actuals!$D:$D,$D2097,Actuals!$B:$B,EOMONTH(DATE(2025,$C2097-1,1),0))/SUMIFS(Actuals!$F:$F,Actuals!$A:$A,$A2097,Actuals!$D:$D,$D2097,Actuals!$B:$B,EOMONTH(DATE(2024,$C2097-1,1),0)),
 SUMIFS(Actuals!$F:$F,Actuals!$A:$A,$A2097,Actuals!$D:$D,$D2097,Actuals!$B:$B,EOMONTH(DATE(2025,$C2097-2,1),0))/SUMIFS(Actuals!$F:$F,Actuals!$A:$A,$A2097,Actuals!$D:$D,$D2097,Actuals!$B:$B,EOMONTH(DATE(2024,$C2097-2,1),0)),
 SUMIFS(Actuals!$F:$F,Actuals!$A:$A,$A2097,Actuals!$D:$D,$D2097,Actuals!$B:$B,EOMONTH(DATE(2025,$C2097-3,1),0))/SUMIFS(Actuals!$F:$F,Actuals!$A:$A,$A2097,Actuals!$D:$D,$D2097,Actuals!$B:$B,EOMONTH(DATE(2024,$C2097-3,1),0))
)</f>
        <v>1.0606237842310284</v>
      </c>
      <c r="P2097" s="29">
        <f t="shared" si="192"/>
        <v>580082.19350244734</v>
      </c>
      <c r="Q2097" s="2">
        <f t="shared" si="193"/>
        <v>2.7326258130404769E-2</v>
      </c>
      <c r="R2097" s="29" t="str">
        <f t="shared" si="194"/>
        <v>1 train date (May-Aug)</v>
      </c>
      <c r="S2097" s="29">
        <f t="shared" si="195"/>
        <v>1.0247686841986505</v>
      </c>
      <c r="T2097" s="29">
        <f t="shared" si="196"/>
        <v>543382.56748622388</v>
      </c>
      <c r="U2097" s="2">
        <f t="shared" si="197"/>
        <v>8.8863679830738701E-2</v>
      </c>
    </row>
    <row r="2098" spans="1:21">
      <c r="A2098">
        <v>9700</v>
      </c>
      <c r="B2098" s="1">
        <v>45991</v>
      </c>
      <c r="C2098">
        <v>8</v>
      </c>
      <c r="D2098">
        <v>13</v>
      </c>
      <c r="E2098" t="s">
        <v>7</v>
      </c>
      <c r="F2098" s="3">
        <v>574895.36710591358</v>
      </c>
      <c r="G2098" s="3">
        <v>596379</v>
      </c>
      <c r="H2098">
        <v>3</v>
      </c>
      <c r="I2098" s="3">
        <v>-21483.632894086419</v>
      </c>
      <c r="J2098" s="3">
        <v>21483.632894086419</v>
      </c>
      <c r="K2098" s="2">
        <v>3.6023456382747197E-2</v>
      </c>
      <c r="L2098" s="6">
        <v>-3.6023456382747197E-2</v>
      </c>
      <c r="M2098" t="s">
        <v>40</v>
      </c>
      <c r="N2098">
        <f>SUMIFS(Actuals!$F:$F,Actuals!$A:$A,$A2098,Actuals!$D:$D,$D2098,Actuals!$B:$B,EDATE($B2098,-12))</f>
        <v>546925.5</v>
      </c>
      <c r="O2098">
        <f>AVERAGE(SUMIFS(Actuals!$F:$F,Actuals!$A:$A,$A2098,Actuals!$D:$D,$D2098,Actuals!$B:$B,EOMONTH(DATE(2025,$C2098-1,1),0))/SUMIFS(Actuals!$F:$F,Actuals!$A:$A,$A2098,Actuals!$D:$D,$D2098,Actuals!$B:$B,EOMONTH(DATE(2024,$C2098-1,1),0)),
 SUMIFS(Actuals!$F:$F,Actuals!$A:$A,$A2098,Actuals!$D:$D,$D2098,Actuals!$B:$B,EOMONTH(DATE(2025,$C2098-2,1),0))/SUMIFS(Actuals!$F:$F,Actuals!$A:$A,$A2098,Actuals!$D:$D,$D2098,Actuals!$B:$B,EOMONTH(DATE(2024,$C2098-2,1),0)),
 SUMIFS(Actuals!$F:$F,Actuals!$A:$A,$A2098,Actuals!$D:$D,$D2098,Actuals!$B:$B,EOMONTH(DATE(2025,$C2098-3,1),0))/SUMIFS(Actuals!$F:$F,Actuals!$A:$A,$A2098,Actuals!$D:$D,$D2098,Actuals!$B:$B,EOMONTH(DATE(2024,$C2098-3,1),0))
)</f>
        <v>1.0756773269426534</v>
      </c>
      <c r="P2098" s="29">
        <f t="shared" si="192"/>
        <v>588315.35987677414</v>
      </c>
      <c r="Q2098" s="2">
        <f t="shared" si="193"/>
        <v>1.3520999436978607E-2</v>
      </c>
      <c r="R2098" s="29" t="str">
        <f t="shared" si="194"/>
        <v>1 train date (May-Aug)</v>
      </c>
      <c r="S2098" s="29">
        <f t="shared" si="195"/>
        <v>1.0247686841986505</v>
      </c>
      <c r="T2098" s="29">
        <f t="shared" si="196"/>
        <v>589134.76890102727</v>
      </c>
      <c r="U2098" s="2">
        <f t="shared" si="197"/>
        <v>1.214702579898475E-2</v>
      </c>
    </row>
    <row r="2099" spans="1:21">
      <c r="A2099">
        <v>9700</v>
      </c>
      <c r="B2099" s="1">
        <v>45991</v>
      </c>
      <c r="C2099">
        <v>9</v>
      </c>
      <c r="D2099">
        <v>13</v>
      </c>
      <c r="E2099" t="s">
        <v>7</v>
      </c>
      <c r="F2099" s="3">
        <v>572853.62664424442</v>
      </c>
      <c r="G2099" s="3">
        <v>596379</v>
      </c>
      <c r="H2099">
        <v>2</v>
      </c>
      <c r="I2099" s="3">
        <v>-23525.373355755582</v>
      </c>
      <c r="J2099" s="3">
        <v>23525.373355755582</v>
      </c>
      <c r="K2099" s="2">
        <v>3.9447018348660101E-2</v>
      </c>
      <c r="L2099" s="6">
        <v>-3.9447018348660101E-2</v>
      </c>
      <c r="M2099" t="s">
        <v>40</v>
      </c>
      <c r="N2099">
        <f>SUMIFS(Actuals!$F:$F,Actuals!$A:$A,$A2099,Actuals!$D:$D,$D2099,Actuals!$B:$B,EDATE($B2099,-12))</f>
        <v>546925.5</v>
      </c>
      <c r="O2099">
        <f>AVERAGE(SUMIFS(Actuals!$F:$F,Actuals!$A:$A,$A2099,Actuals!$D:$D,$D2099,Actuals!$B:$B,EOMONTH(DATE(2025,$C2099-1,1),0))/SUMIFS(Actuals!$F:$F,Actuals!$A:$A,$A2099,Actuals!$D:$D,$D2099,Actuals!$B:$B,EOMONTH(DATE(2024,$C2099-1,1),0)),
 SUMIFS(Actuals!$F:$F,Actuals!$A:$A,$A2099,Actuals!$D:$D,$D2099,Actuals!$B:$B,EOMONTH(DATE(2025,$C2099-2,1),0))/SUMIFS(Actuals!$F:$F,Actuals!$A:$A,$A2099,Actuals!$D:$D,$D2099,Actuals!$B:$B,EOMONTH(DATE(2024,$C2099-2,1),0)),
 SUMIFS(Actuals!$F:$F,Actuals!$A:$A,$A2099,Actuals!$D:$D,$D2099,Actuals!$B:$B,EOMONTH(DATE(2025,$C2099-3,1),0))/SUMIFS(Actuals!$F:$F,Actuals!$A:$A,$A2099,Actuals!$D:$D,$D2099,Actuals!$B:$B,EOMONTH(DATE(2024,$C2099-3,1),0))
)</f>
        <v>1.0873474262671161</v>
      </c>
      <c r="P2099" s="29">
        <f t="shared" si="192"/>
        <v>594698.03478485567</v>
      </c>
      <c r="Q2099" s="2">
        <f t="shared" si="193"/>
        <v>2.8186190579217742E-3</v>
      </c>
      <c r="R2099" s="29" t="str">
        <f t="shared" si="194"/>
        <v>2 Test data (Sep-Nov)</v>
      </c>
      <c r="S2099" s="29">
        <f t="shared" si="195"/>
        <v>1.0247686841986505</v>
      </c>
      <c r="T2099" s="29">
        <f t="shared" si="196"/>
        <v>587042.45721464732</v>
      </c>
      <c r="U2099" s="2">
        <f t="shared" si="197"/>
        <v>1.5655384890066012E-2</v>
      </c>
    </row>
    <row r="2100" spans="1:21">
      <c r="A2100">
        <v>9700</v>
      </c>
      <c r="B2100" s="1">
        <v>45991</v>
      </c>
      <c r="C2100">
        <v>10</v>
      </c>
      <c r="D2100">
        <v>13</v>
      </c>
      <c r="E2100" t="s">
        <v>7</v>
      </c>
      <c r="F2100" s="3">
        <v>559001.51270180882</v>
      </c>
      <c r="G2100" s="3">
        <v>596379</v>
      </c>
      <c r="H2100">
        <v>1</v>
      </c>
      <c r="I2100" s="3">
        <v>-37377.487298191176</v>
      </c>
      <c r="J2100" s="3">
        <v>37377.487298191176</v>
      </c>
      <c r="K2100" s="2">
        <v>6.2674050055738298E-2</v>
      </c>
      <c r="L2100" s="6">
        <v>-6.2674050055738298E-2</v>
      </c>
      <c r="M2100" t="s">
        <v>40</v>
      </c>
      <c r="N2100">
        <f>SUMIFS(Actuals!$F:$F,Actuals!$A:$A,$A2100,Actuals!$D:$D,$D2100,Actuals!$B:$B,EDATE($B2100,-12))</f>
        <v>546925.5</v>
      </c>
      <c r="O2100">
        <f>AVERAGE(SUMIFS(Actuals!$F:$F,Actuals!$A:$A,$A2100,Actuals!$D:$D,$D2100,Actuals!$B:$B,EOMONTH(DATE(2025,$C2100-1,1),0))/SUMIFS(Actuals!$F:$F,Actuals!$A:$A,$A2100,Actuals!$D:$D,$D2100,Actuals!$B:$B,EOMONTH(DATE(2024,$C2100-1,1),0)),
 SUMIFS(Actuals!$F:$F,Actuals!$A:$A,$A2100,Actuals!$D:$D,$D2100,Actuals!$B:$B,EOMONTH(DATE(2025,$C2100-2,1),0))/SUMIFS(Actuals!$F:$F,Actuals!$A:$A,$A2100,Actuals!$D:$D,$D2100,Actuals!$B:$B,EOMONTH(DATE(2024,$C2100-2,1),0)),
 SUMIFS(Actuals!$F:$F,Actuals!$A:$A,$A2100,Actuals!$D:$D,$D2100,Actuals!$B:$B,EOMONTH(DATE(2025,$C2100-3,1),0))/SUMIFS(Actuals!$F:$F,Actuals!$A:$A,$A2100,Actuals!$D:$D,$D2100,Actuals!$B:$B,EOMONTH(DATE(2024,$C2100-3,1),0))
)</f>
        <v>1.1044188665718224</v>
      </c>
      <c r="P2100" s="29">
        <f t="shared" si="192"/>
        <v>604034.84080922732</v>
      </c>
      <c r="Q2100" s="2">
        <f t="shared" si="193"/>
        <v>1.2837207227664483E-2</v>
      </c>
      <c r="R2100" s="29" t="str">
        <f t="shared" si="194"/>
        <v>2 Test data (Sep-Nov)</v>
      </c>
      <c r="S2100" s="29">
        <f t="shared" si="195"/>
        <v>1.0247686841986505</v>
      </c>
      <c r="T2100" s="29">
        <f t="shared" si="196"/>
        <v>572847.24463648791</v>
      </c>
      <c r="U2100" s="2">
        <f t="shared" si="197"/>
        <v>3.9457719610368716E-2</v>
      </c>
    </row>
    <row r="2101" spans="1:21">
      <c r="A2101">
        <v>9700</v>
      </c>
      <c r="B2101" s="1">
        <v>45991</v>
      </c>
      <c r="C2101">
        <v>11</v>
      </c>
      <c r="D2101">
        <v>13</v>
      </c>
      <c r="E2101" t="s">
        <v>7</v>
      </c>
      <c r="F2101" s="3">
        <v>567880.717470748</v>
      </c>
      <c r="G2101" s="3">
        <v>596379</v>
      </c>
      <c r="H2101">
        <v>0</v>
      </c>
      <c r="I2101" s="3">
        <v>-28498.282529251999</v>
      </c>
      <c r="J2101" s="3">
        <v>28498.282529251999</v>
      </c>
      <c r="K2101" s="2">
        <v>4.7785523181151597E-2</v>
      </c>
      <c r="L2101" s="6">
        <v>-4.7785523181151597E-2</v>
      </c>
      <c r="M2101" t="s">
        <v>40</v>
      </c>
      <c r="N2101">
        <f>SUMIFS(Actuals!$F:$F,Actuals!$A:$A,$A2101,Actuals!$D:$D,$D2101,Actuals!$B:$B,EDATE($B2101,-12))</f>
        <v>546925.5</v>
      </c>
      <c r="O2101">
        <f>AVERAGE(SUMIFS(Actuals!$F:$F,Actuals!$A:$A,$A2101,Actuals!$D:$D,$D2101,Actuals!$B:$B,EOMONTH(DATE(2025,$C2101-1,1),0))/SUMIFS(Actuals!$F:$F,Actuals!$A:$A,$A2101,Actuals!$D:$D,$D2101,Actuals!$B:$B,EOMONTH(DATE(2024,$C2101-1,1),0)),
 SUMIFS(Actuals!$F:$F,Actuals!$A:$A,$A2101,Actuals!$D:$D,$D2101,Actuals!$B:$B,EOMONTH(DATE(2025,$C2101-2,1),0))/SUMIFS(Actuals!$F:$F,Actuals!$A:$A,$A2101,Actuals!$D:$D,$D2101,Actuals!$B:$B,EOMONTH(DATE(2024,$C2101-2,1),0)),
 SUMIFS(Actuals!$F:$F,Actuals!$A:$A,$A2101,Actuals!$D:$D,$D2101,Actuals!$B:$B,EOMONTH(DATE(2025,$C2101-3,1),0))/SUMIFS(Actuals!$F:$F,Actuals!$A:$A,$A2101,Actuals!$D:$D,$D2101,Actuals!$B:$B,EOMONTH(DATE(2024,$C2101-3,1),0))
)</f>
        <v>1.0713986840105747</v>
      </c>
      <c r="P2101" s="29">
        <f t="shared" si="192"/>
        <v>585975.26095182553</v>
      </c>
      <c r="Q2101" s="2">
        <f t="shared" si="193"/>
        <v>1.7444844718164904E-2</v>
      </c>
      <c r="R2101" s="29" t="str">
        <f t="shared" si="194"/>
        <v>2 Test data (Sep-Nov)</v>
      </c>
      <c r="S2101" s="29">
        <f t="shared" si="195"/>
        <v>1.0247686841986505</v>
      </c>
      <c r="T2101" s="29">
        <f t="shared" si="196"/>
        <v>581946.37562428403</v>
      </c>
      <c r="U2101" s="2">
        <f t="shared" si="197"/>
        <v>2.4200423515442309E-2</v>
      </c>
    </row>
    <row r="2102" spans="1:21">
      <c r="A2102">
        <v>9701</v>
      </c>
      <c r="B2102" s="1">
        <v>45808</v>
      </c>
      <c r="C2102">
        <v>5</v>
      </c>
      <c r="D2102">
        <v>13</v>
      </c>
      <c r="E2102" t="s">
        <v>7</v>
      </c>
      <c r="F2102" s="3">
        <v>2363.8361672361475</v>
      </c>
      <c r="G2102" s="3">
        <v>2386.5</v>
      </c>
      <c r="H2102">
        <v>0</v>
      </c>
      <c r="I2102" s="3">
        <v>-22.663832763852497</v>
      </c>
      <c r="J2102" s="3">
        <v>22.663832763852497</v>
      </c>
      <c r="K2102" s="2">
        <v>9.4966824906149196E-3</v>
      </c>
      <c r="L2102" s="6">
        <v>-9.4966824906149196E-3</v>
      </c>
      <c r="M2102" t="s">
        <v>42</v>
      </c>
      <c r="N2102">
        <f>SUMIFS(Actuals!$F:$F,Actuals!$A:$A,$A2102,Actuals!$D:$D,$D2102,Actuals!$B:$B,EDATE($B2102,-12))</f>
        <v>2617.5</v>
      </c>
      <c r="O2102">
        <f>AVERAGE(SUMIFS(Actuals!$F:$F,Actuals!$A:$A,$A2102,Actuals!$D:$D,$D2102,Actuals!$B:$B,EOMONTH(DATE(2025,$C2102-1,1),0))/SUMIFS(Actuals!$F:$F,Actuals!$A:$A,$A2102,Actuals!$D:$D,$D2102,Actuals!$B:$B,EOMONTH(DATE(2024,$C2102-1,1),0)),
 SUMIFS(Actuals!$F:$F,Actuals!$A:$A,$A2102,Actuals!$D:$D,$D2102,Actuals!$B:$B,EOMONTH(DATE(2025,$C2102-2,1),0))/SUMIFS(Actuals!$F:$F,Actuals!$A:$A,$A2102,Actuals!$D:$D,$D2102,Actuals!$B:$B,EOMONTH(DATE(2024,$C2102-2,1),0)),
 SUMIFS(Actuals!$F:$F,Actuals!$A:$A,$A2102,Actuals!$D:$D,$D2102,Actuals!$B:$B,EOMONTH(DATE(2025,$C2102-3,1),0))/SUMIFS(Actuals!$F:$F,Actuals!$A:$A,$A2102,Actuals!$D:$D,$D2102,Actuals!$B:$B,EOMONTH(DATE(2024,$C2102-3,1),0))
)</f>
        <v>1.0001412151045626</v>
      </c>
      <c r="P2102" s="29">
        <f t="shared" si="192"/>
        <v>2617.8696305361923</v>
      </c>
      <c r="Q2102" s="2">
        <f t="shared" si="193"/>
        <v>9.6949352833099633E-2</v>
      </c>
      <c r="R2102" s="29" t="str">
        <f t="shared" si="194"/>
        <v>1 train date (May-Aug)</v>
      </c>
      <c r="S2102" s="29">
        <f t="shared" si="195"/>
        <v>1.005048087592062</v>
      </c>
      <c r="T2102" s="29">
        <f t="shared" si="196"/>
        <v>2375.7690192616396</v>
      </c>
      <c r="U2102" s="2">
        <f t="shared" si="197"/>
        <v>4.4965349835995637E-3</v>
      </c>
    </row>
    <row r="2103" spans="1:21">
      <c r="A2103">
        <v>9701</v>
      </c>
      <c r="B2103" s="1">
        <v>45838</v>
      </c>
      <c r="C2103">
        <v>5</v>
      </c>
      <c r="D2103">
        <v>13</v>
      </c>
      <c r="E2103" t="s">
        <v>7</v>
      </c>
      <c r="F2103" s="3">
        <v>2654.2335059119605</v>
      </c>
      <c r="G2103" s="3">
        <v>2401.5</v>
      </c>
      <c r="H2103">
        <v>1</v>
      </c>
      <c r="I2103" s="3">
        <v>252.73350591196049</v>
      </c>
      <c r="J2103" s="3">
        <v>252.73350591196049</v>
      </c>
      <c r="K2103" s="2">
        <v>0.10523985255547</v>
      </c>
      <c r="L2103" s="6">
        <v>0.10523985255547</v>
      </c>
      <c r="M2103" t="s">
        <v>42</v>
      </c>
      <c r="N2103">
        <f>SUMIFS(Actuals!$F:$F,Actuals!$A:$A,$A2103,Actuals!$D:$D,$D2103,Actuals!$B:$B,EDATE($B2103,-12))</f>
        <v>2403</v>
      </c>
      <c r="O2103">
        <f>AVERAGE(SUMIFS(Actuals!$F:$F,Actuals!$A:$A,$A2103,Actuals!$D:$D,$D2103,Actuals!$B:$B,EOMONTH(DATE(2025,$C2103-1,1),0))/SUMIFS(Actuals!$F:$F,Actuals!$A:$A,$A2103,Actuals!$D:$D,$D2103,Actuals!$B:$B,EOMONTH(DATE(2024,$C2103-1,1),0)),
 SUMIFS(Actuals!$F:$F,Actuals!$A:$A,$A2103,Actuals!$D:$D,$D2103,Actuals!$B:$B,EOMONTH(DATE(2025,$C2103-2,1),0))/SUMIFS(Actuals!$F:$F,Actuals!$A:$A,$A2103,Actuals!$D:$D,$D2103,Actuals!$B:$B,EOMONTH(DATE(2024,$C2103-2,1),0)),
 SUMIFS(Actuals!$F:$F,Actuals!$A:$A,$A2103,Actuals!$D:$D,$D2103,Actuals!$B:$B,EOMONTH(DATE(2025,$C2103-3,1),0))/SUMIFS(Actuals!$F:$F,Actuals!$A:$A,$A2103,Actuals!$D:$D,$D2103,Actuals!$B:$B,EOMONTH(DATE(2024,$C2103-3,1),0))
)</f>
        <v>1.0001412151045626</v>
      </c>
      <c r="P2103" s="29">
        <f t="shared" si="192"/>
        <v>2403.3393398962639</v>
      </c>
      <c r="Q2103" s="2">
        <f t="shared" si="193"/>
        <v>7.6591292786339234E-4</v>
      </c>
      <c r="R2103" s="29" t="str">
        <f t="shared" si="194"/>
        <v>1 train date (May-Aug)</v>
      </c>
      <c r="S2103" s="29">
        <f t="shared" si="195"/>
        <v>1.005048087592062</v>
      </c>
      <c r="T2103" s="29">
        <f t="shared" si="196"/>
        <v>2667.6323091395898</v>
      </c>
      <c r="U2103" s="2">
        <f t="shared" si="197"/>
        <v>0.11081920014140736</v>
      </c>
    </row>
    <row r="2104" spans="1:21">
      <c r="A2104">
        <v>9701</v>
      </c>
      <c r="B2104" s="1">
        <v>45838</v>
      </c>
      <c r="C2104">
        <v>6</v>
      </c>
      <c r="D2104">
        <v>13</v>
      </c>
      <c r="E2104" t="s">
        <v>7</v>
      </c>
      <c r="F2104" s="3">
        <v>2652.5738043438737</v>
      </c>
      <c r="G2104" s="3">
        <v>2401.5</v>
      </c>
      <c r="H2104">
        <v>0</v>
      </c>
      <c r="I2104" s="3">
        <v>251.07380434387369</v>
      </c>
      <c r="J2104" s="3">
        <v>251.07380434387369</v>
      </c>
      <c r="K2104" s="2">
        <v>0.10454874217941899</v>
      </c>
      <c r="L2104" s="6">
        <v>0.10454874217941899</v>
      </c>
      <c r="M2104" t="s">
        <v>42</v>
      </c>
      <c r="N2104">
        <f>SUMIFS(Actuals!$F:$F,Actuals!$A:$A,$A2104,Actuals!$D:$D,$D2104,Actuals!$B:$B,EDATE($B2104,-12))</f>
        <v>2403</v>
      </c>
      <c r="O2104">
        <f>AVERAGE(SUMIFS(Actuals!$F:$F,Actuals!$A:$A,$A2104,Actuals!$D:$D,$D2104,Actuals!$B:$B,EOMONTH(DATE(2025,$C2104-1,1),0))/SUMIFS(Actuals!$F:$F,Actuals!$A:$A,$A2104,Actuals!$D:$D,$D2104,Actuals!$B:$B,EOMONTH(DATE(2024,$C2104-1,1),0)),
 SUMIFS(Actuals!$F:$F,Actuals!$A:$A,$A2104,Actuals!$D:$D,$D2104,Actuals!$B:$B,EOMONTH(DATE(2025,$C2104-2,1),0))/SUMIFS(Actuals!$F:$F,Actuals!$A:$A,$A2104,Actuals!$D:$D,$D2104,Actuals!$B:$B,EOMONTH(DATE(2024,$C2104-2,1),0)),
 SUMIFS(Actuals!$F:$F,Actuals!$A:$A,$A2104,Actuals!$D:$D,$D2104,Actuals!$B:$B,EOMONTH(DATE(2025,$C2104-3,1),0))/SUMIFS(Actuals!$F:$F,Actuals!$A:$A,$A2104,Actuals!$D:$D,$D2104,Actuals!$B:$B,EOMONTH(DATE(2024,$C2104-3,1),0))
)</f>
        <v>0.98994185728775752</v>
      </c>
      <c r="P2104" s="29">
        <f t="shared" si="192"/>
        <v>2378.8302830624812</v>
      </c>
      <c r="Q2104" s="2">
        <f t="shared" si="193"/>
        <v>9.4398155059416382E-3</v>
      </c>
      <c r="R2104" s="29" t="str">
        <f t="shared" si="194"/>
        <v>1 train date (May-Aug)</v>
      </c>
      <c r="S2104" s="29">
        <f t="shared" si="195"/>
        <v>1.005048087592062</v>
      </c>
      <c r="T2104" s="29">
        <f t="shared" si="196"/>
        <v>2665.9642292526105</v>
      </c>
      <c r="U2104" s="2">
        <f t="shared" si="197"/>
        <v>0.11012460097964209</v>
      </c>
    </row>
    <row r="2105" spans="1:21">
      <c r="A2105">
        <v>9701</v>
      </c>
      <c r="B2105" s="1">
        <v>45869</v>
      </c>
      <c r="C2105">
        <v>5</v>
      </c>
      <c r="D2105">
        <v>13</v>
      </c>
      <c r="E2105" t="s">
        <v>7</v>
      </c>
      <c r="F2105" s="3">
        <v>2621.7620534734615</v>
      </c>
      <c r="G2105" s="3">
        <v>2739</v>
      </c>
      <c r="H2105">
        <v>2</v>
      </c>
      <c r="I2105" s="3">
        <v>-117.23794652653851</v>
      </c>
      <c r="J2105" s="3">
        <v>117.23794652653851</v>
      </c>
      <c r="K2105" s="2">
        <v>4.2803193328418601E-2</v>
      </c>
      <c r="L2105" s="6">
        <v>-4.2803193328418601E-2</v>
      </c>
      <c r="M2105" t="s">
        <v>42</v>
      </c>
      <c r="N2105">
        <f>SUMIFS(Actuals!$F:$F,Actuals!$A:$A,$A2105,Actuals!$D:$D,$D2105,Actuals!$B:$B,EDATE($B2105,-12))</f>
        <v>2377.5</v>
      </c>
      <c r="O2105">
        <f>AVERAGE(SUMIFS(Actuals!$F:$F,Actuals!$A:$A,$A2105,Actuals!$D:$D,$D2105,Actuals!$B:$B,EOMONTH(DATE(2025,$C2105-1,1),0))/SUMIFS(Actuals!$F:$F,Actuals!$A:$A,$A2105,Actuals!$D:$D,$D2105,Actuals!$B:$B,EOMONTH(DATE(2024,$C2105-1,1),0)),
 SUMIFS(Actuals!$F:$F,Actuals!$A:$A,$A2105,Actuals!$D:$D,$D2105,Actuals!$B:$B,EOMONTH(DATE(2025,$C2105-2,1),0))/SUMIFS(Actuals!$F:$F,Actuals!$A:$A,$A2105,Actuals!$D:$D,$D2105,Actuals!$B:$B,EOMONTH(DATE(2024,$C2105-2,1),0)),
 SUMIFS(Actuals!$F:$F,Actuals!$A:$A,$A2105,Actuals!$D:$D,$D2105,Actuals!$B:$B,EOMONTH(DATE(2025,$C2105-3,1),0))/SUMIFS(Actuals!$F:$F,Actuals!$A:$A,$A2105,Actuals!$D:$D,$D2105,Actuals!$B:$B,EOMONTH(DATE(2024,$C2105-3,1),0))
)</f>
        <v>1.0001412151045626</v>
      </c>
      <c r="P2105" s="29">
        <f t="shared" si="192"/>
        <v>2377.8357389110975</v>
      </c>
      <c r="Q2105" s="2">
        <f t="shared" si="193"/>
        <v>0.13185989817046459</v>
      </c>
      <c r="R2105" s="29" t="str">
        <f t="shared" si="194"/>
        <v>1 train date (May-Aug)</v>
      </c>
      <c r="S2105" s="29">
        <f t="shared" si="195"/>
        <v>1.005048087592062</v>
      </c>
      <c r="T2105" s="29">
        <f t="shared" si="196"/>
        <v>2634.9969379649397</v>
      </c>
      <c r="U2105" s="2">
        <f t="shared" si="197"/>
        <v>3.7971180005498484E-2</v>
      </c>
    </row>
    <row r="2106" spans="1:21">
      <c r="A2106">
        <v>9701</v>
      </c>
      <c r="B2106" s="1">
        <v>45869</v>
      </c>
      <c r="C2106">
        <v>6</v>
      </c>
      <c r="D2106">
        <v>13</v>
      </c>
      <c r="E2106" t="s">
        <v>7</v>
      </c>
      <c r="F2106" s="3">
        <v>2634.9123072574989</v>
      </c>
      <c r="G2106" s="3">
        <v>2739</v>
      </c>
      <c r="H2106">
        <v>1</v>
      </c>
      <c r="I2106" s="3">
        <v>-104.08769274250108</v>
      </c>
      <c r="J2106" s="3">
        <v>104.08769274250108</v>
      </c>
      <c r="K2106" s="2">
        <v>3.8002078401789402E-2</v>
      </c>
      <c r="L2106" s="6">
        <v>-3.8002078401789402E-2</v>
      </c>
      <c r="M2106" t="s">
        <v>42</v>
      </c>
      <c r="N2106">
        <f>SUMIFS(Actuals!$F:$F,Actuals!$A:$A,$A2106,Actuals!$D:$D,$D2106,Actuals!$B:$B,EDATE($B2106,-12))</f>
        <v>2377.5</v>
      </c>
      <c r="O2106">
        <f>AVERAGE(SUMIFS(Actuals!$F:$F,Actuals!$A:$A,$A2106,Actuals!$D:$D,$D2106,Actuals!$B:$B,EOMONTH(DATE(2025,$C2106-1,1),0))/SUMIFS(Actuals!$F:$F,Actuals!$A:$A,$A2106,Actuals!$D:$D,$D2106,Actuals!$B:$B,EOMONTH(DATE(2024,$C2106-1,1),0)),
 SUMIFS(Actuals!$F:$F,Actuals!$A:$A,$A2106,Actuals!$D:$D,$D2106,Actuals!$B:$B,EOMONTH(DATE(2025,$C2106-2,1),0))/SUMIFS(Actuals!$F:$F,Actuals!$A:$A,$A2106,Actuals!$D:$D,$D2106,Actuals!$B:$B,EOMONTH(DATE(2024,$C2106-2,1),0)),
 SUMIFS(Actuals!$F:$F,Actuals!$A:$A,$A2106,Actuals!$D:$D,$D2106,Actuals!$B:$B,EOMONTH(DATE(2025,$C2106-3,1),0))/SUMIFS(Actuals!$F:$F,Actuals!$A:$A,$A2106,Actuals!$D:$D,$D2106,Actuals!$B:$B,EOMONTH(DATE(2024,$C2106-3,1),0))
)</f>
        <v>0.98994185728775752</v>
      </c>
      <c r="P2106" s="29">
        <f t="shared" si="192"/>
        <v>2353.5867657016433</v>
      </c>
      <c r="Q2106" s="2">
        <f t="shared" si="193"/>
        <v>0.1407131194955665</v>
      </c>
      <c r="R2106" s="29" t="str">
        <f t="shared" si="194"/>
        <v>1 train date (May-Aug)</v>
      </c>
      <c r="S2106" s="29">
        <f t="shared" si="195"/>
        <v>1.005048087592062</v>
      </c>
      <c r="T2106" s="29">
        <f t="shared" si="196"/>
        <v>2648.2135753819371</v>
      </c>
      <c r="U2106" s="2">
        <f t="shared" si="197"/>
        <v>3.3145828630179973E-2</v>
      </c>
    </row>
    <row r="2107" spans="1:21">
      <c r="A2107">
        <v>9701</v>
      </c>
      <c r="B2107" s="1">
        <v>45869</v>
      </c>
      <c r="C2107">
        <v>7</v>
      </c>
      <c r="D2107">
        <v>13</v>
      </c>
      <c r="E2107" t="s">
        <v>7</v>
      </c>
      <c r="F2107" s="3">
        <v>2597.5944827763915</v>
      </c>
      <c r="G2107" s="3">
        <v>2739</v>
      </c>
      <c r="H2107">
        <v>0</v>
      </c>
      <c r="I2107" s="3">
        <v>-141.40551722360851</v>
      </c>
      <c r="J2107" s="3">
        <v>141.40551722360851</v>
      </c>
      <c r="K2107" s="2">
        <v>5.1626694860755197E-2</v>
      </c>
      <c r="L2107" s="6">
        <v>-5.1626694860755197E-2</v>
      </c>
      <c r="M2107" t="s">
        <v>42</v>
      </c>
      <c r="N2107">
        <f>SUMIFS(Actuals!$F:$F,Actuals!$A:$A,$A2107,Actuals!$D:$D,$D2107,Actuals!$B:$B,EDATE($B2107,-12))</f>
        <v>2377.5</v>
      </c>
      <c r="O2107">
        <f>AVERAGE(SUMIFS(Actuals!$F:$F,Actuals!$A:$A,$A2107,Actuals!$D:$D,$D2107,Actuals!$B:$B,EOMONTH(DATE(2025,$C2107-1,1),0))/SUMIFS(Actuals!$F:$F,Actuals!$A:$A,$A2107,Actuals!$D:$D,$D2107,Actuals!$B:$B,EOMONTH(DATE(2024,$C2107-1,1),0)),
 SUMIFS(Actuals!$F:$F,Actuals!$A:$A,$A2107,Actuals!$D:$D,$D2107,Actuals!$B:$B,EOMONTH(DATE(2025,$C2107-2,1),0))/SUMIFS(Actuals!$F:$F,Actuals!$A:$A,$A2107,Actuals!$D:$D,$D2107,Actuals!$B:$B,EOMONTH(DATE(2024,$C2107-2,1),0)),
 SUMIFS(Actuals!$F:$F,Actuals!$A:$A,$A2107,Actuals!$D:$D,$D2107,Actuals!$B:$B,EOMONTH(DATE(2025,$C2107-3,1),0))/SUMIFS(Actuals!$F:$F,Actuals!$A:$A,$A2107,Actuals!$D:$D,$D2107,Actuals!$B:$B,EOMONTH(DATE(2024,$C2107-3,1),0))
)</f>
        <v>0.99832135466744543</v>
      </c>
      <c r="P2107" s="29">
        <f t="shared" si="192"/>
        <v>2373.5090207218514</v>
      </c>
      <c r="Q2107" s="2">
        <f t="shared" si="193"/>
        <v>0.13343956892228867</v>
      </c>
      <c r="R2107" s="29" t="str">
        <f t="shared" si="194"/>
        <v>1 train date (May-Aug)</v>
      </c>
      <c r="S2107" s="29">
        <f t="shared" si="195"/>
        <v>1.005048087592062</v>
      </c>
      <c r="T2107" s="29">
        <f t="shared" si="196"/>
        <v>2610.7073672541037</v>
      </c>
      <c r="U2107" s="2">
        <f t="shared" si="197"/>
        <v>4.6839223346438953E-2</v>
      </c>
    </row>
    <row r="2108" spans="1:21">
      <c r="A2108">
        <v>9701</v>
      </c>
      <c r="B2108" s="1">
        <v>45900</v>
      </c>
      <c r="C2108">
        <v>5</v>
      </c>
      <c r="D2108">
        <v>13</v>
      </c>
      <c r="E2108" t="s">
        <v>7</v>
      </c>
      <c r="F2108" s="3">
        <v>2470.9393331905276</v>
      </c>
      <c r="G2108" s="3">
        <v>2581.5</v>
      </c>
      <c r="H2108">
        <v>3</v>
      </c>
      <c r="I2108" s="3">
        <v>-110.56066680947242</v>
      </c>
      <c r="J2108" s="3">
        <v>110.56066680947242</v>
      </c>
      <c r="K2108" s="2">
        <v>4.2828071589956399E-2</v>
      </c>
      <c r="L2108" s="6">
        <v>-4.2828071589956399E-2</v>
      </c>
      <c r="M2108" t="s">
        <v>42</v>
      </c>
      <c r="N2108">
        <f>SUMIFS(Actuals!$F:$F,Actuals!$A:$A,$A2108,Actuals!$D:$D,$D2108,Actuals!$B:$B,EDATE($B2108,-12))</f>
        <v>2391</v>
      </c>
      <c r="O2108">
        <f>AVERAGE(SUMIFS(Actuals!$F:$F,Actuals!$A:$A,$A2108,Actuals!$D:$D,$D2108,Actuals!$B:$B,EOMONTH(DATE(2025,$C2108-1,1),0))/SUMIFS(Actuals!$F:$F,Actuals!$A:$A,$A2108,Actuals!$D:$D,$D2108,Actuals!$B:$B,EOMONTH(DATE(2024,$C2108-1,1),0)),
 SUMIFS(Actuals!$F:$F,Actuals!$A:$A,$A2108,Actuals!$D:$D,$D2108,Actuals!$B:$B,EOMONTH(DATE(2025,$C2108-2,1),0))/SUMIFS(Actuals!$F:$F,Actuals!$A:$A,$A2108,Actuals!$D:$D,$D2108,Actuals!$B:$B,EOMONTH(DATE(2024,$C2108-2,1),0)),
 SUMIFS(Actuals!$F:$F,Actuals!$A:$A,$A2108,Actuals!$D:$D,$D2108,Actuals!$B:$B,EOMONTH(DATE(2025,$C2108-3,1),0))/SUMIFS(Actuals!$F:$F,Actuals!$A:$A,$A2108,Actuals!$D:$D,$D2108,Actuals!$B:$B,EOMONTH(DATE(2024,$C2108-3,1),0))
)</f>
        <v>1.0001412151045626</v>
      </c>
      <c r="P2108" s="29">
        <f t="shared" si="192"/>
        <v>2391.337645315009</v>
      </c>
      <c r="Q2108" s="2">
        <f t="shared" si="193"/>
        <v>7.3663511402282E-2</v>
      </c>
      <c r="R2108" s="29" t="str">
        <f t="shared" si="194"/>
        <v>1 train date (May-Aug)</v>
      </c>
      <c r="S2108" s="29">
        <f t="shared" si="195"/>
        <v>1.005048087592062</v>
      </c>
      <c r="T2108" s="29">
        <f t="shared" si="196"/>
        <v>2483.4128513791447</v>
      </c>
      <c r="U2108" s="2">
        <f t="shared" si="197"/>
        <v>3.7996183854679552E-2</v>
      </c>
    </row>
    <row r="2109" spans="1:21">
      <c r="A2109">
        <v>9701</v>
      </c>
      <c r="B2109" s="1">
        <v>45900</v>
      </c>
      <c r="C2109">
        <v>6</v>
      </c>
      <c r="D2109">
        <v>13</v>
      </c>
      <c r="E2109" t="s">
        <v>7</v>
      </c>
      <c r="F2109" s="3">
        <v>2475.6658154231909</v>
      </c>
      <c r="G2109" s="3">
        <v>2581.5</v>
      </c>
      <c r="H2109">
        <v>2</v>
      </c>
      <c r="I2109" s="3">
        <v>-105.83418457680909</v>
      </c>
      <c r="J2109" s="3">
        <v>105.83418457680909</v>
      </c>
      <c r="K2109" s="2">
        <v>4.0997166212205699E-2</v>
      </c>
      <c r="L2109" s="6">
        <v>-4.0997166212205699E-2</v>
      </c>
      <c r="M2109" t="s">
        <v>42</v>
      </c>
      <c r="N2109">
        <f>SUMIFS(Actuals!$F:$F,Actuals!$A:$A,$A2109,Actuals!$D:$D,$D2109,Actuals!$B:$B,EDATE($B2109,-12))</f>
        <v>2391</v>
      </c>
      <c r="O2109">
        <f>AVERAGE(SUMIFS(Actuals!$F:$F,Actuals!$A:$A,$A2109,Actuals!$D:$D,$D2109,Actuals!$B:$B,EOMONTH(DATE(2025,$C2109-1,1),0))/SUMIFS(Actuals!$F:$F,Actuals!$A:$A,$A2109,Actuals!$D:$D,$D2109,Actuals!$B:$B,EOMONTH(DATE(2024,$C2109-1,1),0)),
 SUMIFS(Actuals!$F:$F,Actuals!$A:$A,$A2109,Actuals!$D:$D,$D2109,Actuals!$B:$B,EOMONTH(DATE(2025,$C2109-2,1),0))/SUMIFS(Actuals!$F:$F,Actuals!$A:$A,$A2109,Actuals!$D:$D,$D2109,Actuals!$B:$B,EOMONTH(DATE(2024,$C2109-2,1),0)),
 SUMIFS(Actuals!$F:$F,Actuals!$A:$A,$A2109,Actuals!$D:$D,$D2109,Actuals!$B:$B,EOMONTH(DATE(2025,$C2109-3,1),0))/SUMIFS(Actuals!$F:$F,Actuals!$A:$A,$A2109,Actuals!$D:$D,$D2109,Actuals!$B:$B,EOMONTH(DATE(2024,$C2109-3,1),0))
)</f>
        <v>0.98994185728775752</v>
      </c>
      <c r="P2109" s="29">
        <f t="shared" si="192"/>
        <v>2366.9509807750283</v>
      </c>
      <c r="Q2109" s="2">
        <f t="shared" si="193"/>
        <v>8.3110214691060141E-2</v>
      </c>
      <c r="R2109" s="29" t="str">
        <f t="shared" si="194"/>
        <v>1 train date (May-Aug)</v>
      </c>
      <c r="S2109" s="29">
        <f t="shared" si="195"/>
        <v>1.005048087592062</v>
      </c>
      <c r="T2109" s="29">
        <f t="shared" si="196"/>
        <v>2488.1631933081208</v>
      </c>
      <c r="U2109" s="2">
        <f t="shared" si="197"/>
        <v>3.6156035906209277E-2</v>
      </c>
    </row>
    <row r="2110" spans="1:21">
      <c r="A2110">
        <v>9701</v>
      </c>
      <c r="B2110" s="1">
        <v>45900</v>
      </c>
      <c r="C2110">
        <v>7</v>
      </c>
      <c r="D2110">
        <v>13</v>
      </c>
      <c r="E2110" t="s">
        <v>7</v>
      </c>
      <c r="F2110" s="3">
        <v>2445.2184957226636</v>
      </c>
      <c r="G2110" s="3">
        <v>2581.5</v>
      </c>
      <c r="H2110">
        <v>1</v>
      </c>
      <c r="I2110" s="3">
        <v>-136.28150427733635</v>
      </c>
      <c r="J2110" s="3">
        <v>136.28150427733635</v>
      </c>
      <c r="K2110" s="2">
        <v>5.2791595691395098E-2</v>
      </c>
      <c r="L2110" s="6">
        <v>-5.2791595691395098E-2</v>
      </c>
      <c r="M2110" t="s">
        <v>42</v>
      </c>
      <c r="N2110">
        <f>SUMIFS(Actuals!$F:$F,Actuals!$A:$A,$A2110,Actuals!$D:$D,$D2110,Actuals!$B:$B,EDATE($B2110,-12))</f>
        <v>2391</v>
      </c>
      <c r="O2110">
        <f>AVERAGE(SUMIFS(Actuals!$F:$F,Actuals!$A:$A,$A2110,Actuals!$D:$D,$D2110,Actuals!$B:$B,EOMONTH(DATE(2025,$C2110-1,1),0))/SUMIFS(Actuals!$F:$F,Actuals!$A:$A,$A2110,Actuals!$D:$D,$D2110,Actuals!$B:$B,EOMONTH(DATE(2024,$C2110-1,1),0)),
 SUMIFS(Actuals!$F:$F,Actuals!$A:$A,$A2110,Actuals!$D:$D,$D2110,Actuals!$B:$B,EOMONTH(DATE(2025,$C2110-2,1),0))/SUMIFS(Actuals!$F:$F,Actuals!$A:$A,$A2110,Actuals!$D:$D,$D2110,Actuals!$B:$B,EOMONTH(DATE(2024,$C2110-2,1),0)),
 SUMIFS(Actuals!$F:$F,Actuals!$A:$A,$A2110,Actuals!$D:$D,$D2110,Actuals!$B:$B,EOMONTH(DATE(2025,$C2110-3,1),0))/SUMIFS(Actuals!$F:$F,Actuals!$A:$A,$A2110,Actuals!$D:$D,$D2110,Actuals!$B:$B,EOMONTH(DATE(2024,$C2110-3,1),0))
)</f>
        <v>0.99832135466744543</v>
      </c>
      <c r="P2110" s="29">
        <f t="shared" si="192"/>
        <v>2386.9863590098621</v>
      </c>
      <c r="Q2110" s="2">
        <f t="shared" si="193"/>
        <v>7.5349076502087123E-2</v>
      </c>
      <c r="R2110" s="29" t="str">
        <f t="shared" si="194"/>
        <v>1 train date (May-Aug)</v>
      </c>
      <c r="S2110" s="29">
        <f t="shared" si="195"/>
        <v>1.005048087592062</v>
      </c>
      <c r="T2110" s="29">
        <f t="shared" si="196"/>
        <v>2457.5621728708015</v>
      </c>
      <c r="U2110" s="2">
        <f t="shared" si="197"/>
        <v>4.8010004698508024E-2</v>
      </c>
    </row>
    <row r="2111" spans="1:21">
      <c r="A2111">
        <v>9701</v>
      </c>
      <c r="B2111" s="1">
        <v>45900</v>
      </c>
      <c r="C2111">
        <v>8</v>
      </c>
      <c r="D2111">
        <v>13</v>
      </c>
      <c r="E2111" t="s">
        <v>7</v>
      </c>
      <c r="F2111" s="3">
        <v>2447.128921314742</v>
      </c>
      <c r="G2111" s="3">
        <v>2581.5</v>
      </c>
      <c r="H2111">
        <v>0</v>
      </c>
      <c r="I2111" s="3">
        <v>-134.371078685258</v>
      </c>
      <c r="J2111" s="3">
        <v>134.371078685258</v>
      </c>
      <c r="K2111" s="2">
        <v>5.2051550914297098E-2</v>
      </c>
      <c r="L2111" s="6">
        <v>-5.2051550914297098E-2</v>
      </c>
      <c r="M2111" t="s">
        <v>42</v>
      </c>
      <c r="N2111">
        <f>SUMIFS(Actuals!$F:$F,Actuals!$A:$A,$A2111,Actuals!$D:$D,$D2111,Actuals!$B:$B,EDATE($B2111,-12))</f>
        <v>2391</v>
      </c>
      <c r="O2111">
        <f>AVERAGE(SUMIFS(Actuals!$F:$F,Actuals!$A:$A,$A2111,Actuals!$D:$D,$D2111,Actuals!$B:$B,EOMONTH(DATE(2025,$C2111-1,1),0))/SUMIFS(Actuals!$F:$F,Actuals!$A:$A,$A2111,Actuals!$D:$D,$D2111,Actuals!$B:$B,EOMONTH(DATE(2024,$C2111-1,1),0)),
 SUMIFS(Actuals!$F:$F,Actuals!$A:$A,$A2111,Actuals!$D:$D,$D2111,Actuals!$B:$B,EOMONTH(DATE(2025,$C2111-2,1),0))/SUMIFS(Actuals!$F:$F,Actuals!$A:$A,$A2111,Actuals!$D:$D,$D2111,Actuals!$B:$B,EOMONTH(DATE(2024,$C2111-2,1),0)),
 SUMIFS(Actuals!$F:$F,Actuals!$A:$A,$A2111,Actuals!$D:$D,$D2111,Actuals!$B:$B,EOMONTH(DATE(2025,$C2111-3,1),0))/SUMIFS(Actuals!$F:$F,Actuals!$A:$A,$A2111,Actuals!$D:$D,$D2111,Actuals!$B:$B,EOMONTH(DATE(2024,$C2111-3,1),0))
)</f>
        <v>1.0210580348212142</v>
      </c>
      <c r="P2111" s="29">
        <f t="shared" si="192"/>
        <v>2441.3497612575229</v>
      </c>
      <c r="Q2111" s="2">
        <f t="shared" si="193"/>
        <v>5.4290233872739527E-2</v>
      </c>
      <c r="R2111" s="29" t="str">
        <f t="shared" si="194"/>
        <v>1 train date (May-Aug)</v>
      </c>
      <c r="S2111" s="29">
        <f t="shared" si="195"/>
        <v>1.005048087592062</v>
      </c>
      <c r="T2111" s="29">
        <f t="shared" si="196"/>
        <v>2459.4822424586068</v>
      </c>
      <c r="U2111" s="2">
        <f t="shared" si="197"/>
        <v>4.7266224110553229E-2</v>
      </c>
    </row>
    <row r="2112" spans="1:21">
      <c r="A2112">
        <v>9701</v>
      </c>
      <c r="B2112" s="1">
        <v>45930</v>
      </c>
      <c r="C2112">
        <v>5</v>
      </c>
      <c r="D2112">
        <v>13</v>
      </c>
      <c r="E2112" t="s">
        <v>7</v>
      </c>
      <c r="F2112" s="3">
        <v>2569.3821194810707</v>
      </c>
      <c r="G2112" s="3">
        <v>2566.5</v>
      </c>
      <c r="H2112">
        <v>4</v>
      </c>
      <c r="I2112" s="3">
        <v>2.8821194810707311</v>
      </c>
      <c r="J2112" s="3">
        <v>2.8821194810707311</v>
      </c>
      <c r="K2112" s="2">
        <v>1.1229766144830399E-3</v>
      </c>
      <c r="L2112" s="6">
        <v>1.1229766144830399E-3</v>
      </c>
      <c r="M2112" t="s">
        <v>42</v>
      </c>
      <c r="N2112">
        <f>SUMIFS(Actuals!$F:$F,Actuals!$A:$A,$A2112,Actuals!$D:$D,$D2112,Actuals!$B:$B,EDATE($B2112,-12))</f>
        <v>2442</v>
      </c>
      <c r="O2112">
        <f>AVERAGE(SUMIFS(Actuals!$F:$F,Actuals!$A:$A,$A2112,Actuals!$D:$D,$D2112,Actuals!$B:$B,EOMONTH(DATE(2025,$C2112-1,1),0))/SUMIFS(Actuals!$F:$F,Actuals!$A:$A,$A2112,Actuals!$D:$D,$D2112,Actuals!$B:$B,EOMONTH(DATE(2024,$C2112-1,1),0)),
 SUMIFS(Actuals!$F:$F,Actuals!$A:$A,$A2112,Actuals!$D:$D,$D2112,Actuals!$B:$B,EOMONTH(DATE(2025,$C2112-2,1),0))/SUMIFS(Actuals!$F:$F,Actuals!$A:$A,$A2112,Actuals!$D:$D,$D2112,Actuals!$B:$B,EOMONTH(DATE(2024,$C2112-2,1),0)),
 SUMIFS(Actuals!$F:$F,Actuals!$A:$A,$A2112,Actuals!$D:$D,$D2112,Actuals!$B:$B,EOMONTH(DATE(2025,$C2112-3,1),0))/SUMIFS(Actuals!$F:$F,Actuals!$A:$A,$A2112,Actuals!$D:$D,$D2112,Actuals!$B:$B,EOMONTH(DATE(2024,$C2112-3,1),0))
)</f>
        <v>1.0001412151045626</v>
      </c>
      <c r="P2112" s="29">
        <f t="shared" si="192"/>
        <v>2442.3448472853415</v>
      </c>
      <c r="Q2112" s="2">
        <f t="shared" si="193"/>
        <v>4.8375278673157399E-2</v>
      </c>
      <c r="R2112" s="29" t="str">
        <f t="shared" si="194"/>
        <v>1 train date (May-Aug)</v>
      </c>
      <c r="S2112" s="29">
        <f t="shared" si="195"/>
        <v>1.005048087592062</v>
      </c>
      <c r="T2112" s="29">
        <f t="shared" si="196"/>
        <v>2582.352585477689</v>
      </c>
      <c r="U2112" s="2">
        <f t="shared" si="197"/>
        <v>6.176733090858753E-3</v>
      </c>
    </row>
    <row r="2113" spans="1:21">
      <c r="A2113">
        <v>9701</v>
      </c>
      <c r="B2113" s="1">
        <v>45930</v>
      </c>
      <c r="C2113">
        <v>6</v>
      </c>
      <c r="D2113">
        <v>13</v>
      </c>
      <c r="E2113" t="s">
        <v>7</v>
      </c>
      <c r="F2113" s="3">
        <v>2574.1032360891331</v>
      </c>
      <c r="G2113" s="3">
        <v>2566.5</v>
      </c>
      <c r="H2113">
        <v>3</v>
      </c>
      <c r="I2113" s="3">
        <v>7.6032360891331336</v>
      </c>
      <c r="J2113" s="3">
        <v>7.6032360891331336</v>
      </c>
      <c r="K2113" s="2">
        <v>2.96249214460672E-3</v>
      </c>
      <c r="L2113" s="6">
        <v>2.96249214460672E-3</v>
      </c>
      <c r="M2113" t="s">
        <v>42</v>
      </c>
      <c r="N2113">
        <f>SUMIFS(Actuals!$F:$F,Actuals!$A:$A,$A2113,Actuals!$D:$D,$D2113,Actuals!$B:$B,EDATE($B2113,-12))</f>
        <v>2442</v>
      </c>
      <c r="O2113">
        <f>AVERAGE(SUMIFS(Actuals!$F:$F,Actuals!$A:$A,$A2113,Actuals!$D:$D,$D2113,Actuals!$B:$B,EOMONTH(DATE(2025,$C2113-1,1),0))/SUMIFS(Actuals!$F:$F,Actuals!$A:$A,$A2113,Actuals!$D:$D,$D2113,Actuals!$B:$B,EOMONTH(DATE(2024,$C2113-1,1),0)),
 SUMIFS(Actuals!$F:$F,Actuals!$A:$A,$A2113,Actuals!$D:$D,$D2113,Actuals!$B:$B,EOMONTH(DATE(2025,$C2113-2,1),0))/SUMIFS(Actuals!$F:$F,Actuals!$A:$A,$A2113,Actuals!$D:$D,$D2113,Actuals!$B:$B,EOMONTH(DATE(2024,$C2113-2,1),0)),
 SUMIFS(Actuals!$F:$F,Actuals!$A:$A,$A2113,Actuals!$D:$D,$D2113,Actuals!$B:$B,EOMONTH(DATE(2025,$C2113-3,1),0))/SUMIFS(Actuals!$F:$F,Actuals!$A:$A,$A2113,Actuals!$D:$D,$D2113,Actuals!$B:$B,EOMONTH(DATE(2024,$C2113-3,1),0))
)</f>
        <v>0.98994185728775752</v>
      </c>
      <c r="P2113" s="29">
        <f t="shared" si="192"/>
        <v>2417.4380154967039</v>
      </c>
      <c r="Q2113" s="2">
        <f t="shared" si="193"/>
        <v>5.8079869278510075E-2</v>
      </c>
      <c r="R2113" s="29" t="str">
        <f t="shared" si="194"/>
        <v>1 train date (May-Aug)</v>
      </c>
      <c r="S2113" s="29">
        <f t="shared" si="195"/>
        <v>1.005048087592062</v>
      </c>
      <c r="T2113" s="29">
        <f t="shared" si="196"/>
        <v>2587.0975346959212</v>
      </c>
      <c r="U2113" s="2">
        <f t="shared" si="197"/>
        <v>8.0255346565054515E-3</v>
      </c>
    </row>
    <row r="2114" spans="1:21">
      <c r="A2114">
        <v>9701</v>
      </c>
      <c r="B2114" s="1">
        <v>45930</v>
      </c>
      <c r="C2114">
        <v>7</v>
      </c>
      <c r="D2114">
        <v>13</v>
      </c>
      <c r="E2114" t="s">
        <v>7</v>
      </c>
      <c r="F2114" s="3">
        <v>2542.1887099411711</v>
      </c>
      <c r="G2114" s="3">
        <v>2566.5</v>
      </c>
      <c r="H2114">
        <v>2</v>
      </c>
      <c r="I2114" s="3">
        <v>-24.311290058828945</v>
      </c>
      <c r="J2114" s="3">
        <v>24.311290058828945</v>
      </c>
      <c r="K2114" s="2">
        <v>9.4725462921601208E-3</v>
      </c>
      <c r="L2114" s="6">
        <v>-9.4725462921601208E-3</v>
      </c>
      <c r="M2114" t="s">
        <v>42</v>
      </c>
      <c r="N2114">
        <f>SUMIFS(Actuals!$F:$F,Actuals!$A:$A,$A2114,Actuals!$D:$D,$D2114,Actuals!$B:$B,EDATE($B2114,-12))</f>
        <v>2442</v>
      </c>
      <c r="O2114">
        <f>AVERAGE(SUMIFS(Actuals!$F:$F,Actuals!$A:$A,$A2114,Actuals!$D:$D,$D2114,Actuals!$B:$B,EOMONTH(DATE(2025,$C2114-1,1),0))/SUMIFS(Actuals!$F:$F,Actuals!$A:$A,$A2114,Actuals!$D:$D,$D2114,Actuals!$B:$B,EOMONTH(DATE(2024,$C2114-1,1),0)),
 SUMIFS(Actuals!$F:$F,Actuals!$A:$A,$A2114,Actuals!$D:$D,$D2114,Actuals!$B:$B,EOMONTH(DATE(2025,$C2114-2,1),0))/SUMIFS(Actuals!$F:$F,Actuals!$A:$A,$A2114,Actuals!$D:$D,$D2114,Actuals!$B:$B,EOMONTH(DATE(2024,$C2114-2,1),0)),
 SUMIFS(Actuals!$F:$F,Actuals!$A:$A,$A2114,Actuals!$D:$D,$D2114,Actuals!$B:$B,EOMONTH(DATE(2025,$C2114-3,1),0))/SUMIFS(Actuals!$F:$F,Actuals!$A:$A,$A2114,Actuals!$D:$D,$D2114,Actuals!$B:$B,EOMONTH(DATE(2024,$C2114-3,1),0))
)</f>
        <v>0.99832135466744543</v>
      </c>
      <c r="P2114" s="29">
        <f t="shared" ref="P2114:P2177" si="198">N2114*O2114</f>
        <v>2437.9007480979017</v>
      </c>
      <c r="Q2114" s="2">
        <f t="shared" ref="Q2114:Q2177" si="199">IFERROR(ABS(P2114-G2114)/ABS(G2114),"")</f>
        <v>5.0106858329280475E-2</v>
      </c>
      <c r="R2114" s="29" t="str">
        <f t="shared" ref="R2114:R2177" si="200">IF(C2114&lt;=8,"1 train date (May-Aug)","2 Test data (Sep-Nov)")</f>
        <v>1 train date (May-Aug)</v>
      </c>
      <c r="S2114" s="29">
        <f t="shared" ref="S2114:S2177" si="201">1/(1+AVERAGEIFS($L:$L,$A:$A,$A2114,$R:$R,"1 train date (May-Aug)"))</f>
        <v>1.005048087592062</v>
      </c>
      <c r="T2114" s="29">
        <f t="shared" ref="T2114:T2177" si="202">F2114*S2114</f>
        <v>2555.0219012245052</v>
      </c>
      <c r="U2114" s="2">
        <f t="shared" ref="U2114:U2177" si="203">IFERROR(ABS(T2114-G2114)/ABS(G2114),"")</f>
        <v>4.472276943500799E-3</v>
      </c>
    </row>
    <row r="2115" spans="1:21">
      <c r="A2115">
        <v>9701</v>
      </c>
      <c r="B2115" s="1">
        <v>45930</v>
      </c>
      <c r="C2115">
        <v>8</v>
      </c>
      <c r="D2115">
        <v>13</v>
      </c>
      <c r="E2115" t="s">
        <v>7</v>
      </c>
      <c r="F2115" s="3">
        <v>2544.8384303986586</v>
      </c>
      <c r="G2115" s="3">
        <v>2566.5</v>
      </c>
      <c r="H2115">
        <v>1</v>
      </c>
      <c r="I2115" s="3">
        <v>-21.661569601341398</v>
      </c>
      <c r="J2115" s="3">
        <v>21.661569601341398</v>
      </c>
      <c r="K2115" s="2">
        <v>8.4401206317324794E-3</v>
      </c>
      <c r="L2115" s="6">
        <v>-8.4401206317324794E-3</v>
      </c>
      <c r="M2115" t="s">
        <v>42</v>
      </c>
      <c r="N2115">
        <f>SUMIFS(Actuals!$F:$F,Actuals!$A:$A,$A2115,Actuals!$D:$D,$D2115,Actuals!$B:$B,EDATE($B2115,-12))</f>
        <v>2442</v>
      </c>
      <c r="O2115">
        <f>AVERAGE(SUMIFS(Actuals!$F:$F,Actuals!$A:$A,$A2115,Actuals!$D:$D,$D2115,Actuals!$B:$B,EOMONTH(DATE(2025,$C2115-1,1),0))/SUMIFS(Actuals!$F:$F,Actuals!$A:$A,$A2115,Actuals!$D:$D,$D2115,Actuals!$B:$B,EOMONTH(DATE(2024,$C2115-1,1),0)),
 SUMIFS(Actuals!$F:$F,Actuals!$A:$A,$A2115,Actuals!$D:$D,$D2115,Actuals!$B:$B,EOMONTH(DATE(2025,$C2115-2,1),0))/SUMIFS(Actuals!$F:$F,Actuals!$A:$A,$A2115,Actuals!$D:$D,$D2115,Actuals!$B:$B,EOMONTH(DATE(2024,$C2115-2,1),0)),
 SUMIFS(Actuals!$F:$F,Actuals!$A:$A,$A2115,Actuals!$D:$D,$D2115,Actuals!$B:$B,EOMONTH(DATE(2025,$C2115-3,1),0))/SUMIFS(Actuals!$F:$F,Actuals!$A:$A,$A2115,Actuals!$D:$D,$D2115,Actuals!$B:$B,EOMONTH(DATE(2024,$C2115-3,1),0))
)</f>
        <v>1.0210580348212142</v>
      </c>
      <c r="P2115" s="29">
        <f t="shared" si="198"/>
        <v>2493.4237210334049</v>
      </c>
      <c r="Q2115" s="2">
        <f t="shared" si="199"/>
        <v>2.847312642376585E-2</v>
      </c>
      <c r="R2115" s="29" t="str">
        <f t="shared" si="200"/>
        <v>1 train date (May-Aug)</v>
      </c>
      <c r="S2115" s="29">
        <f t="shared" si="201"/>
        <v>1.005048087592062</v>
      </c>
      <c r="T2115" s="29">
        <f t="shared" si="202"/>
        <v>2557.6849977029565</v>
      </c>
      <c r="U2115" s="2">
        <f t="shared" si="203"/>
        <v>3.4346395079070799E-3</v>
      </c>
    </row>
    <row r="2116" spans="1:21">
      <c r="A2116">
        <v>9701</v>
      </c>
      <c r="B2116" s="1">
        <v>45930</v>
      </c>
      <c r="C2116">
        <v>9</v>
      </c>
      <c r="D2116">
        <v>13</v>
      </c>
      <c r="E2116" t="s">
        <v>7</v>
      </c>
      <c r="F2116" s="3">
        <v>2570.8427672028192</v>
      </c>
      <c r="G2116" s="3">
        <v>2566.5</v>
      </c>
      <c r="H2116">
        <v>0</v>
      </c>
      <c r="I2116" s="3">
        <v>4.3427672028192319</v>
      </c>
      <c r="J2116" s="3">
        <v>4.3427672028192319</v>
      </c>
      <c r="K2116" s="2">
        <v>1.6920970983125799E-3</v>
      </c>
      <c r="L2116" s="6">
        <v>1.6920970983125799E-3</v>
      </c>
      <c r="M2116" t="s">
        <v>42</v>
      </c>
      <c r="N2116">
        <f>SUMIFS(Actuals!$F:$F,Actuals!$A:$A,$A2116,Actuals!$D:$D,$D2116,Actuals!$B:$B,EDATE($B2116,-12))</f>
        <v>2442</v>
      </c>
      <c r="O2116">
        <f>AVERAGE(SUMIFS(Actuals!$F:$F,Actuals!$A:$A,$A2116,Actuals!$D:$D,$D2116,Actuals!$B:$B,EOMONTH(DATE(2025,$C2116-1,1),0))/SUMIFS(Actuals!$F:$F,Actuals!$A:$A,$A2116,Actuals!$D:$D,$D2116,Actuals!$B:$B,EOMONTH(DATE(2024,$C2116-1,1),0)),
 SUMIFS(Actuals!$F:$F,Actuals!$A:$A,$A2116,Actuals!$D:$D,$D2116,Actuals!$B:$B,EOMONTH(DATE(2025,$C2116-2,1),0))/SUMIFS(Actuals!$F:$F,Actuals!$A:$A,$A2116,Actuals!$D:$D,$D2116,Actuals!$B:$B,EOMONTH(DATE(2024,$C2116-2,1),0)),
 SUMIFS(Actuals!$F:$F,Actuals!$A:$A,$A2116,Actuals!$D:$D,$D2116,Actuals!$B:$B,EOMONTH(DATE(2025,$C2116-3,1),0))/SUMIFS(Actuals!$F:$F,Actuals!$A:$A,$A2116,Actuals!$D:$D,$D2116,Actuals!$B:$B,EOMONTH(DATE(2024,$C2116-3,1),0))
)</f>
        <v>1.0770333433744201</v>
      </c>
      <c r="P2116" s="29">
        <f t="shared" si="198"/>
        <v>2630.1154245203338</v>
      </c>
      <c r="Q2116" s="2">
        <f t="shared" si="199"/>
        <v>2.4786839867653933E-2</v>
      </c>
      <c r="R2116" s="29" t="str">
        <f t="shared" si="200"/>
        <v>2 Test data (Sep-Nov)</v>
      </c>
      <c r="S2116" s="29">
        <f t="shared" si="201"/>
        <v>1.005048087592062</v>
      </c>
      <c r="T2116" s="29">
        <f t="shared" si="202"/>
        <v>2583.8206066770781</v>
      </c>
      <c r="U2116" s="2">
        <f t="shared" si="203"/>
        <v>6.7487265447411272E-3</v>
      </c>
    </row>
    <row r="2117" spans="1:21">
      <c r="A2117">
        <v>9701</v>
      </c>
      <c r="B2117" s="1">
        <v>45961</v>
      </c>
      <c r="C2117">
        <v>5</v>
      </c>
      <c r="D2117">
        <v>13</v>
      </c>
      <c r="E2117" t="s">
        <v>7</v>
      </c>
      <c r="F2117" s="3">
        <v>2640.9258714279094</v>
      </c>
      <c r="G2117" s="3">
        <v>3042</v>
      </c>
      <c r="H2117">
        <v>5</v>
      </c>
      <c r="I2117" s="3">
        <v>-401.07412857209056</v>
      </c>
      <c r="J2117" s="3">
        <v>401.07412857209056</v>
      </c>
      <c r="K2117" s="2">
        <v>0.131845538649602</v>
      </c>
      <c r="L2117" s="6">
        <v>-0.131845538649602</v>
      </c>
      <c r="M2117" t="s">
        <v>42</v>
      </c>
      <c r="N2117">
        <f>SUMIFS(Actuals!$F:$F,Actuals!$A:$A,$A2117,Actuals!$D:$D,$D2117,Actuals!$B:$B,EDATE($B2117,-12))</f>
        <v>2518.5</v>
      </c>
      <c r="O2117">
        <f>AVERAGE(SUMIFS(Actuals!$F:$F,Actuals!$A:$A,$A2117,Actuals!$D:$D,$D2117,Actuals!$B:$B,EOMONTH(DATE(2025,$C2117-1,1),0))/SUMIFS(Actuals!$F:$F,Actuals!$A:$A,$A2117,Actuals!$D:$D,$D2117,Actuals!$B:$B,EOMONTH(DATE(2024,$C2117-1,1),0)),
 SUMIFS(Actuals!$F:$F,Actuals!$A:$A,$A2117,Actuals!$D:$D,$D2117,Actuals!$B:$B,EOMONTH(DATE(2025,$C2117-2,1),0))/SUMIFS(Actuals!$F:$F,Actuals!$A:$A,$A2117,Actuals!$D:$D,$D2117,Actuals!$B:$B,EOMONTH(DATE(2024,$C2117-2,1),0)),
 SUMIFS(Actuals!$F:$F,Actuals!$A:$A,$A2117,Actuals!$D:$D,$D2117,Actuals!$B:$B,EOMONTH(DATE(2025,$C2117-3,1),0))/SUMIFS(Actuals!$F:$F,Actuals!$A:$A,$A2117,Actuals!$D:$D,$D2117,Actuals!$B:$B,EOMONTH(DATE(2024,$C2117-3,1),0))
)</f>
        <v>1.0001412151045626</v>
      </c>
      <c r="P2117" s="29">
        <f t="shared" si="198"/>
        <v>2518.855650240841</v>
      </c>
      <c r="Q2117" s="2">
        <f t="shared" si="199"/>
        <v>0.17197381648887541</v>
      </c>
      <c r="R2117" s="29" t="str">
        <f t="shared" si="200"/>
        <v>1 train date (May-Aug)</v>
      </c>
      <c r="S2117" s="29">
        <f t="shared" si="201"/>
        <v>1.005048087592062</v>
      </c>
      <c r="T2117" s="29">
        <f t="shared" si="202"/>
        <v>2654.2574965510203</v>
      </c>
      <c r="U2117" s="2">
        <f t="shared" si="203"/>
        <v>0.12746301888526618</v>
      </c>
    </row>
    <row r="2118" spans="1:21">
      <c r="A2118">
        <v>9701</v>
      </c>
      <c r="B2118" s="1">
        <v>45961</v>
      </c>
      <c r="C2118">
        <v>6</v>
      </c>
      <c r="D2118">
        <v>13</v>
      </c>
      <c r="E2118" t="s">
        <v>7</v>
      </c>
      <c r="F2118" s="3">
        <v>2653.4260921111991</v>
      </c>
      <c r="G2118" s="3">
        <v>3042</v>
      </c>
      <c r="H2118">
        <v>4</v>
      </c>
      <c r="I2118" s="3">
        <v>-388.57390788880093</v>
      </c>
      <c r="J2118" s="3">
        <v>388.57390788880093</v>
      </c>
      <c r="K2118" s="2">
        <v>0.12773632737961901</v>
      </c>
      <c r="L2118" s="6">
        <v>-0.12773632737961901</v>
      </c>
      <c r="M2118" t="s">
        <v>42</v>
      </c>
      <c r="N2118">
        <f>SUMIFS(Actuals!$F:$F,Actuals!$A:$A,$A2118,Actuals!$D:$D,$D2118,Actuals!$B:$B,EDATE($B2118,-12))</f>
        <v>2518.5</v>
      </c>
      <c r="O2118">
        <f>AVERAGE(SUMIFS(Actuals!$F:$F,Actuals!$A:$A,$A2118,Actuals!$D:$D,$D2118,Actuals!$B:$B,EOMONTH(DATE(2025,$C2118-1,1),0))/SUMIFS(Actuals!$F:$F,Actuals!$A:$A,$A2118,Actuals!$D:$D,$D2118,Actuals!$B:$B,EOMONTH(DATE(2024,$C2118-1,1),0)),
 SUMIFS(Actuals!$F:$F,Actuals!$A:$A,$A2118,Actuals!$D:$D,$D2118,Actuals!$B:$B,EOMONTH(DATE(2025,$C2118-2,1),0))/SUMIFS(Actuals!$F:$F,Actuals!$A:$A,$A2118,Actuals!$D:$D,$D2118,Actuals!$B:$B,EOMONTH(DATE(2024,$C2118-2,1),0)),
 SUMIFS(Actuals!$F:$F,Actuals!$A:$A,$A2118,Actuals!$D:$D,$D2118,Actuals!$B:$B,EOMONTH(DATE(2025,$C2118-3,1),0))/SUMIFS(Actuals!$F:$F,Actuals!$A:$A,$A2118,Actuals!$D:$D,$D2118,Actuals!$B:$B,EOMONTH(DATE(2024,$C2118-3,1),0))
)</f>
        <v>0.98994185728775752</v>
      </c>
      <c r="P2118" s="29">
        <f t="shared" si="198"/>
        <v>2493.1685675792173</v>
      </c>
      <c r="Q2118" s="2">
        <f t="shared" si="199"/>
        <v>0.18041795937566821</v>
      </c>
      <c r="R2118" s="29" t="str">
        <f t="shared" si="200"/>
        <v>1 train date (May-Aug)</v>
      </c>
      <c r="S2118" s="29">
        <f t="shared" si="201"/>
        <v>1.005048087592062</v>
      </c>
      <c r="T2118" s="29">
        <f t="shared" si="202"/>
        <v>2666.8208194432391</v>
      </c>
      <c r="U2118" s="2">
        <f t="shared" si="203"/>
        <v>0.12333306395685763</v>
      </c>
    </row>
    <row r="2119" spans="1:21">
      <c r="A2119">
        <v>9701</v>
      </c>
      <c r="B2119" s="1">
        <v>45961</v>
      </c>
      <c r="C2119">
        <v>7</v>
      </c>
      <c r="D2119">
        <v>13</v>
      </c>
      <c r="E2119" t="s">
        <v>7</v>
      </c>
      <c r="F2119" s="3">
        <v>2612.1397205930271</v>
      </c>
      <c r="G2119" s="3">
        <v>3042</v>
      </c>
      <c r="H2119">
        <v>3</v>
      </c>
      <c r="I2119" s="3">
        <v>-429.86027940697295</v>
      </c>
      <c r="J2119" s="3">
        <v>429.86027940697295</v>
      </c>
      <c r="K2119" s="2">
        <v>0.14130844161964901</v>
      </c>
      <c r="L2119" s="6">
        <v>-0.14130844161964901</v>
      </c>
      <c r="M2119" t="s">
        <v>42</v>
      </c>
      <c r="N2119">
        <f>SUMIFS(Actuals!$F:$F,Actuals!$A:$A,$A2119,Actuals!$D:$D,$D2119,Actuals!$B:$B,EDATE($B2119,-12))</f>
        <v>2518.5</v>
      </c>
      <c r="O2119">
        <f>AVERAGE(SUMIFS(Actuals!$F:$F,Actuals!$A:$A,$A2119,Actuals!$D:$D,$D2119,Actuals!$B:$B,EOMONTH(DATE(2025,$C2119-1,1),0))/SUMIFS(Actuals!$F:$F,Actuals!$A:$A,$A2119,Actuals!$D:$D,$D2119,Actuals!$B:$B,EOMONTH(DATE(2024,$C2119-1,1),0)),
 SUMIFS(Actuals!$F:$F,Actuals!$A:$A,$A2119,Actuals!$D:$D,$D2119,Actuals!$B:$B,EOMONTH(DATE(2025,$C2119-2,1),0))/SUMIFS(Actuals!$F:$F,Actuals!$A:$A,$A2119,Actuals!$D:$D,$D2119,Actuals!$B:$B,EOMONTH(DATE(2024,$C2119-2,1),0)),
 SUMIFS(Actuals!$F:$F,Actuals!$A:$A,$A2119,Actuals!$D:$D,$D2119,Actuals!$B:$B,EOMONTH(DATE(2025,$C2119-3,1),0))/SUMIFS(Actuals!$F:$F,Actuals!$A:$A,$A2119,Actuals!$D:$D,$D2119,Actuals!$B:$B,EOMONTH(DATE(2024,$C2119-3,1),0))
)</f>
        <v>0.99832135466744543</v>
      </c>
      <c r="P2119" s="29">
        <f t="shared" si="198"/>
        <v>2514.2723317299615</v>
      </c>
      <c r="Q2119" s="2">
        <f t="shared" si="199"/>
        <v>0.17348049581526578</v>
      </c>
      <c r="R2119" s="29" t="str">
        <f t="shared" si="200"/>
        <v>1 train date (May-Aug)</v>
      </c>
      <c r="S2119" s="29">
        <f t="shared" si="201"/>
        <v>1.005048087592062</v>
      </c>
      <c r="T2119" s="29">
        <f t="shared" si="202"/>
        <v>2625.3260307052851</v>
      </c>
      <c r="U2119" s="2">
        <f t="shared" si="203"/>
        <v>0.13697369141838095</v>
      </c>
    </row>
    <row r="2120" spans="1:21">
      <c r="A2120">
        <v>9701</v>
      </c>
      <c r="B2120" s="1">
        <v>45961</v>
      </c>
      <c r="C2120">
        <v>8</v>
      </c>
      <c r="D2120">
        <v>13</v>
      </c>
      <c r="E2120" t="s">
        <v>7</v>
      </c>
      <c r="F2120" s="3">
        <v>2623.3851511257471</v>
      </c>
      <c r="G2120" s="3">
        <v>3042</v>
      </c>
      <c r="H2120">
        <v>2</v>
      </c>
      <c r="I2120" s="3">
        <v>-418.61484887425286</v>
      </c>
      <c r="J2120" s="3">
        <v>418.61484887425286</v>
      </c>
      <c r="K2120" s="2">
        <v>0.13761171889357399</v>
      </c>
      <c r="L2120" s="6">
        <v>-0.13761171889357399</v>
      </c>
      <c r="M2120" t="s">
        <v>42</v>
      </c>
      <c r="N2120">
        <f>SUMIFS(Actuals!$F:$F,Actuals!$A:$A,$A2120,Actuals!$D:$D,$D2120,Actuals!$B:$B,EDATE($B2120,-12))</f>
        <v>2518.5</v>
      </c>
      <c r="O2120">
        <f>AVERAGE(SUMIFS(Actuals!$F:$F,Actuals!$A:$A,$A2120,Actuals!$D:$D,$D2120,Actuals!$B:$B,EOMONTH(DATE(2025,$C2120-1,1),0))/SUMIFS(Actuals!$F:$F,Actuals!$A:$A,$A2120,Actuals!$D:$D,$D2120,Actuals!$B:$B,EOMONTH(DATE(2024,$C2120-1,1),0)),
 SUMIFS(Actuals!$F:$F,Actuals!$A:$A,$A2120,Actuals!$D:$D,$D2120,Actuals!$B:$B,EOMONTH(DATE(2025,$C2120-2,1),0))/SUMIFS(Actuals!$F:$F,Actuals!$A:$A,$A2120,Actuals!$D:$D,$D2120,Actuals!$B:$B,EOMONTH(DATE(2024,$C2120-2,1),0)),
 SUMIFS(Actuals!$F:$F,Actuals!$A:$A,$A2120,Actuals!$D:$D,$D2120,Actuals!$B:$B,EOMONTH(DATE(2025,$C2120-3,1),0))/SUMIFS(Actuals!$F:$F,Actuals!$A:$A,$A2120,Actuals!$D:$D,$D2120,Actuals!$B:$B,EOMONTH(DATE(2024,$C2120-3,1),0))
)</f>
        <v>1.0210580348212142</v>
      </c>
      <c r="P2120" s="29">
        <f t="shared" si="198"/>
        <v>2571.534660697228</v>
      </c>
      <c r="Q2120" s="2">
        <f t="shared" si="199"/>
        <v>0.15465658754200262</v>
      </c>
      <c r="R2120" s="29" t="str">
        <f t="shared" si="200"/>
        <v>1 train date (May-Aug)</v>
      </c>
      <c r="S2120" s="29">
        <f t="shared" si="201"/>
        <v>1.005048087592062</v>
      </c>
      <c r="T2120" s="29">
        <f t="shared" si="202"/>
        <v>2636.6282291563448</v>
      </c>
      <c r="U2120" s="2">
        <f t="shared" si="203"/>
        <v>0.13325830731218119</v>
      </c>
    </row>
    <row r="2121" spans="1:21">
      <c r="A2121">
        <v>9701</v>
      </c>
      <c r="B2121" s="1">
        <v>45961</v>
      </c>
      <c r="C2121">
        <v>9</v>
      </c>
      <c r="D2121">
        <v>13</v>
      </c>
      <c r="E2121" t="s">
        <v>7</v>
      </c>
      <c r="F2121" s="3">
        <v>2649.7871078329658</v>
      </c>
      <c r="G2121" s="3">
        <v>3042</v>
      </c>
      <c r="H2121">
        <v>1</v>
      </c>
      <c r="I2121" s="3">
        <v>-392.21289216703417</v>
      </c>
      <c r="J2121" s="3">
        <v>392.21289216703417</v>
      </c>
      <c r="K2121" s="2">
        <v>0.128932574676869</v>
      </c>
      <c r="L2121" s="6">
        <v>-0.128932574676869</v>
      </c>
      <c r="M2121" t="s">
        <v>42</v>
      </c>
      <c r="N2121">
        <f>SUMIFS(Actuals!$F:$F,Actuals!$A:$A,$A2121,Actuals!$D:$D,$D2121,Actuals!$B:$B,EDATE($B2121,-12))</f>
        <v>2518.5</v>
      </c>
      <c r="O2121">
        <f>AVERAGE(SUMIFS(Actuals!$F:$F,Actuals!$A:$A,$A2121,Actuals!$D:$D,$D2121,Actuals!$B:$B,EOMONTH(DATE(2025,$C2121-1,1),0))/SUMIFS(Actuals!$F:$F,Actuals!$A:$A,$A2121,Actuals!$D:$D,$D2121,Actuals!$B:$B,EOMONTH(DATE(2024,$C2121-1,1),0)),
 SUMIFS(Actuals!$F:$F,Actuals!$A:$A,$A2121,Actuals!$D:$D,$D2121,Actuals!$B:$B,EOMONTH(DATE(2025,$C2121-2,1),0))/SUMIFS(Actuals!$F:$F,Actuals!$A:$A,$A2121,Actuals!$D:$D,$D2121,Actuals!$B:$B,EOMONTH(DATE(2024,$C2121-2,1),0)),
 SUMIFS(Actuals!$F:$F,Actuals!$A:$A,$A2121,Actuals!$D:$D,$D2121,Actuals!$B:$B,EOMONTH(DATE(2025,$C2121-3,1),0))/SUMIFS(Actuals!$F:$F,Actuals!$A:$A,$A2121,Actuals!$D:$D,$D2121,Actuals!$B:$B,EOMONTH(DATE(2024,$C2121-3,1),0))
)</f>
        <v>1.0770333433744201</v>
      </c>
      <c r="P2121" s="29">
        <f t="shared" si="198"/>
        <v>2712.5084752884773</v>
      </c>
      <c r="Q2121" s="2">
        <f t="shared" si="199"/>
        <v>0.10831411068754856</v>
      </c>
      <c r="R2121" s="29" t="str">
        <f t="shared" si="200"/>
        <v>2 Test data (Sep-Nov)</v>
      </c>
      <c r="S2121" s="29">
        <f t="shared" si="201"/>
        <v>1.005048087592062</v>
      </c>
      <c r="T2121" s="29">
        <f t="shared" si="202"/>
        <v>2663.1634652536231</v>
      </c>
      <c r="U2121" s="2">
        <f t="shared" si="203"/>
        <v>0.12453535001524552</v>
      </c>
    </row>
    <row r="2122" spans="1:21">
      <c r="A2122">
        <v>9701</v>
      </c>
      <c r="B2122" s="1">
        <v>45961</v>
      </c>
      <c r="C2122">
        <v>10</v>
      </c>
      <c r="D2122">
        <v>13</v>
      </c>
      <c r="E2122" t="s">
        <v>7</v>
      </c>
      <c r="F2122" s="3">
        <v>2638.8898917323449</v>
      </c>
      <c r="G2122" s="3">
        <v>3042</v>
      </c>
      <c r="H2122">
        <v>0</v>
      </c>
      <c r="I2122" s="3">
        <v>-403.11010826765505</v>
      </c>
      <c r="J2122" s="3">
        <v>403.11010826765505</v>
      </c>
      <c r="K2122" s="2">
        <v>0.13251482849035301</v>
      </c>
      <c r="L2122" s="6">
        <v>-0.13251482849035301</v>
      </c>
      <c r="M2122" t="s">
        <v>42</v>
      </c>
      <c r="N2122">
        <f>SUMIFS(Actuals!$F:$F,Actuals!$A:$A,$A2122,Actuals!$D:$D,$D2122,Actuals!$B:$B,EDATE($B2122,-12))</f>
        <v>2518.5</v>
      </c>
      <c r="O2122">
        <f>AVERAGE(SUMIFS(Actuals!$F:$F,Actuals!$A:$A,$A2122,Actuals!$D:$D,$D2122,Actuals!$B:$B,EOMONTH(DATE(2025,$C2122-1,1),0))/SUMIFS(Actuals!$F:$F,Actuals!$A:$A,$A2122,Actuals!$D:$D,$D2122,Actuals!$B:$B,EOMONTH(DATE(2024,$C2122-1,1),0)),
 SUMIFS(Actuals!$F:$F,Actuals!$A:$A,$A2122,Actuals!$D:$D,$D2122,Actuals!$B:$B,EOMONTH(DATE(2025,$C2122-2,1),0))/SUMIFS(Actuals!$F:$F,Actuals!$A:$A,$A2122,Actuals!$D:$D,$D2122,Actuals!$B:$B,EOMONTH(DATE(2024,$C2122-2,1),0)),
 SUMIFS(Actuals!$F:$F,Actuals!$A:$A,$A2122,Actuals!$D:$D,$D2122,Actuals!$B:$B,EOMONTH(DATE(2025,$C2122-3,1),0))/SUMIFS(Actuals!$F:$F,Actuals!$A:$A,$A2122,Actuals!$D:$D,$D2122,Actuals!$B:$B,EOMONTH(DATE(2024,$C2122-3,1),0))
)</f>
        <v>1.0942356836104683</v>
      </c>
      <c r="P2122" s="29">
        <f t="shared" si="198"/>
        <v>2755.8325691729642</v>
      </c>
      <c r="Q2122" s="2">
        <f t="shared" si="199"/>
        <v>9.4072133736698149E-2</v>
      </c>
      <c r="R2122" s="29" t="str">
        <f t="shared" si="200"/>
        <v>2 Test data (Sep-Nov)</v>
      </c>
      <c r="S2122" s="29">
        <f t="shared" si="201"/>
        <v>1.005048087592062</v>
      </c>
      <c r="T2122" s="29">
        <f t="shared" si="202"/>
        <v>2652.2112390516168</v>
      </c>
      <c r="U2122" s="2">
        <f t="shared" si="203"/>
        <v>0.1281356873597578</v>
      </c>
    </row>
    <row r="2123" spans="1:21">
      <c r="A2123">
        <v>9701</v>
      </c>
      <c r="B2123" s="1">
        <v>45991</v>
      </c>
      <c r="C2123">
        <v>5</v>
      </c>
      <c r="D2123">
        <v>13</v>
      </c>
      <c r="E2123" t="s">
        <v>7</v>
      </c>
      <c r="F2123" s="3">
        <v>2505.8237447977604</v>
      </c>
      <c r="G2123" s="3">
        <v>2688</v>
      </c>
      <c r="H2123">
        <v>6</v>
      </c>
      <c r="I2123" s="3">
        <v>-182.17625520223964</v>
      </c>
      <c r="J2123" s="3">
        <v>182.17625520223964</v>
      </c>
      <c r="K2123" s="2">
        <v>6.7773904465118898E-2</v>
      </c>
      <c r="L2123" s="6">
        <v>-6.7773904465118898E-2</v>
      </c>
      <c r="M2123" t="s">
        <v>42</v>
      </c>
      <c r="N2123">
        <f>SUMIFS(Actuals!$F:$F,Actuals!$A:$A,$A2123,Actuals!$D:$D,$D2123,Actuals!$B:$B,EDATE($B2123,-12))</f>
        <v>2551.5</v>
      </c>
      <c r="O2123">
        <f>AVERAGE(SUMIFS(Actuals!$F:$F,Actuals!$A:$A,$A2123,Actuals!$D:$D,$D2123,Actuals!$B:$B,EOMONTH(DATE(2025,$C2123-1,1),0))/SUMIFS(Actuals!$F:$F,Actuals!$A:$A,$A2123,Actuals!$D:$D,$D2123,Actuals!$B:$B,EOMONTH(DATE(2024,$C2123-1,1),0)),
 SUMIFS(Actuals!$F:$F,Actuals!$A:$A,$A2123,Actuals!$D:$D,$D2123,Actuals!$B:$B,EOMONTH(DATE(2025,$C2123-2,1),0))/SUMIFS(Actuals!$F:$F,Actuals!$A:$A,$A2123,Actuals!$D:$D,$D2123,Actuals!$B:$B,EOMONTH(DATE(2024,$C2123-2,1),0)),
 SUMIFS(Actuals!$F:$F,Actuals!$A:$A,$A2123,Actuals!$D:$D,$D2123,Actuals!$B:$B,EOMONTH(DATE(2025,$C2123-3,1),0))/SUMIFS(Actuals!$F:$F,Actuals!$A:$A,$A2123,Actuals!$D:$D,$D2123,Actuals!$B:$B,EOMONTH(DATE(2024,$C2123-3,1),0))
)</f>
        <v>1.0001412151045626</v>
      </c>
      <c r="P2123" s="29">
        <f t="shared" si="198"/>
        <v>2551.8603103392916</v>
      </c>
      <c r="Q2123" s="2">
        <f t="shared" si="199"/>
        <v>5.0647205974965935E-2</v>
      </c>
      <c r="R2123" s="29" t="str">
        <f t="shared" si="200"/>
        <v>1 train date (May-Aug)</v>
      </c>
      <c r="S2123" s="29">
        <f t="shared" si="201"/>
        <v>1.005048087592062</v>
      </c>
      <c r="T2123" s="29">
        <f t="shared" si="202"/>
        <v>2518.4733625517683</v>
      </c>
      <c r="U2123" s="2">
        <f t="shared" si="203"/>
        <v>6.3067945479252846E-2</v>
      </c>
    </row>
    <row r="2124" spans="1:21">
      <c r="A2124">
        <v>9701</v>
      </c>
      <c r="B2124" s="1">
        <v>45991</v>
      </c>
      <c r="C2124">
        <v>6</v>
      </c>
      <c r="D2124">
        <v>13</v>
      </c>
      <c r="E2124" t="s">
        <v>7</v>
      </c>
      <c r="F2124" s="3">
        <v>2517.8791395297276</v>
      </c>
      <c r="G2124" s="3">
        <v>2688</v>
      </c>
      <c r="H2124">
        <v>5</v>
      </c>
      <c r="I2124" s="3">
        <v>-170.12086047027242</v>
      </c>
      <c r="J2124" s="3">
        <v>170.12086047027242</v>
      </c>
      <c r="K2124" s="2">
        <v>6.3289010591619205E-2</v>
      </c>
      <c r="L2124" s="6">
        <v>-6.3289010591619205E-2</v>
      </c>
      <c r="M2124" t="s">
        <v>42</v>
      </c>
      <c r="N2124">
        <f>SUMIFS(Actuals!$F:$F,Actuals!$A:$A,$A2124,Actuals!$D:$D,$D2124,Actuals!$B:$B,EDATE($B2124,-12))</f>
        <v>2551.5</v>
      </c>
      <c r="O2124">
        <f>AVERAGE(SUMIFS(Actuals!$F:$F,Actuals!$A:$A,$A2124,Actuals!$D:$D,$D2124,Actuals!$B:$B,EOMONTH(DATE(2025,$C2124-1,1),0))/SUMIFS(Actuals!$F:$F,Actuals!$A:$A,$A2124,Actuals!$D:$D,$D2124,Actuals!$B:$B,EOMONTH(DATE(2024,$C2124-1,1),0)),
 SUMIFS(Actuals!$F:$F,Actuals!$A:$A,$A2124,Actuals!$D:$D,$D2124,Actuals!$B:$B,EOMONTH(DATE(2025,$C2124-2,1),0))/SUMIFS(Actuals!$F:$F,Actuals!$A:$A,$A2124,Actuals!$D:$D,$D2124,Actuals!$B:$B,EOMONTH(DATE(2024,$C2124-2,1),0)),
 SUMIFS(Actuals!$F:$F,Actuals!$A:$A,$A2124,Actuals!$D:$D,$D2124,Actuals!$B:$B,EOMONTH(DATE(2025,$C2124-3,1),0))/SUMIFS(Actuals!$F:$F,Actuals!$A:$A,$A2124,Actuals!$D:$D,$D2124,Actuals!$B:$B,EOMONTH(DATE(2024,$C2124-3,1),0))
)</f>
        <v>0.98994185728775752</v>
      </c>
      <c r="P2124" s="29">
        <f t="shared" si="198"/>
        <v>2525.8366488697134</v>
      </c>
      <c r="Q2124" s="2">
        <f t="shared" si="199"/>
        <v>6.0328627652636392E-2</v>
      </c>
      <c r="R2124" s="29" t="str">
        <f t="shared" si="200"/>
        <v>1 train date (May-Aug)</v>
      </c>
      <c r="S2124" s="29">
        <f t="shared" si="201"/>
        <v>1.005048087592062</v>
      </c>
      <c r="T2124" s="29">
        <f t="shared" si="202"/>
        <v>2530.5896139722995</v>
      </c>
      <c r="U2124" s="2">
        <f t="shared" si="203"/>
        <v>5.8560411468638579E-2</v>
      </c>
    </row>
    <row r="2125" spans="1:21">
      <c r="A2125">
        <v>9701</v>
      </c>
      <c r="B2125" s="1">
        <v>45991</v>
      </c>
      <c r="C2125">
        <v>7</v>
      </c>
      <c r="D2125">
        <v>13</v>
      </c>
      <c r="E2125" t="s">
        <v>7</v>
      </c>
      <c r="F2125" s="3">
        <v>2475.11774428731</v>
      </c>
      <c r="G2125" s="3">
        <v>2688</v>
      </c>
      <c r="H2125">
        <v>4</v>
      </c>
      <c r="I2125" s="3">
        <v>-212.88225571269004</v>
      </c>
      <c r="J2125" s="3">
        <v>212.88225571269004</v>
      </c>
      <c r="K2125" s="2">
        <v>7.9197267750256706E-2</v>
      </c>
      <c r="L2125" s="6">
        <v>-7.9197267750256706E-2</v>
      </c>
      <c r="M2125" t="s">
        <v>42</v>
      </c>
      <c r="N2125">
        <f>SUMIFS(Actuals!$F:$F,Actuals!$A:$A,$A2125,Actuals!$D:$D,$D2125,Actuals!$B:$B,EDATE($B2125,-12))</f>
        <v>2551.5</v>
      </c>
      <c r="O2125">
        <f>AVERAGE(SUMIFS(Actuals!$F:$F,Actuals!$A:$A,$A2125,Actuals!$D:$D,$D2125,Actuals!$B:$B,EOMONTH(DATE(2025,$C2125-1,1),0))/SUMIFS(Actuals!$F:$F,Actuals!$A:$A,$A2125,Actuals!$D:$D,$D2125,Actuals!$B:$B,EOMONTH(DATE(2024,$C2125-1,1),0)),
 SUMIFS(Actuals!$F:$F,Actuals!$A:$A,$A2125,Actuals!$D:$D,$D2125,Actuals!$B:$B,EOMONTH(DATE(2025,$C2125-2,1),0))/SUMIFS(Actuals!$F:$F,Actuals!$A:$A,$A2125,Actuals!$D:$D,$D2125,Actuals!$B:$B,EOMONTH(DATE(2024,$C2125-2,1),0)),
 SUMIFS(Actuals!$F:$F,Actuals!$A:$A,$A2125,Actuals!$D:$D,$D2125,Actuals!$B:$B,EOMONTH(DATE(2025,$C2125-3,1),0))/SUMIFS(Actuals!$F:$F,Actuals!$A:$A,$A2125,Actuals!$D:$D,$D2125,Actuals!$B:$B,EOMONTH(DATE(2024,$C2125-3,1),0))
)</f>
        <v>0.99832135466744543</v>
      </c>
      <c r="P2125" s="29">
        <f t="shared" si="198"/>
        <v>2547.216936433987</v>
      </c>
      <c r="Q2125" s="2">
        <f t="shared" si="199"/>
        <v>5.2374651624260776E-2</v>
      </c>
      <c r="R2125" s="29" t="str">
        <f t="shared" si="200"/>
        <v>1 train date (May-Aug)</v>
      </c>
      <c r="S2125" s="29">
        <f t="shared" si="201"/>
        <v>1.005048087592062</v>
      </c>
      <c r="T2125" s="29">
        <f t="shared" si="202"/>
        <v>2487.612355461139</v>
      </c>
      <c r="U2125" s="2">
        <f t="shared" si="203"/>
        <v>7.4548974902850063E-2</v>
      </c>
    </row>
    <row r="2126" spans="1:21">
      <c r="A2126">
        <v>9701</v>
      </c>
      <c r="B2126" s="1">
        <v>45991</v>
      </c>
      <c r="C2126">
        <v>8</v>
      </c>
      <c r="D2126">
        <v>13</v>
      </c>
      <c r="E2126" t="s">
        <v>7</v>
      </c>
      <c r="F2126" s="3">
        <v>2487.1108019942658</v>
      </c>
      <c r="G2126" s="3">
        <v>2688</v>
      </c>
      <c r="H2126">
        <v>3</v>
      </c>
      <c r="I2126" s="3">
        <v>-200.88919800573422</v>
      </c>
      <c r="J2126" s="3">
        <v>200.88919800573422</v>
      </c>
      <c r="K2126" s="2">
        <v>7.4735564734276103E-2</v>
      </c>
      <c r="L2126" s="6">
        <v>-7.4735564734276103E-2</v>
      </c>
      <c r="M2126" t="s">
        <v>42</v>
      </c>
      <c r="N2126">
        <f>SUMIFS(Actuals!$F:$F,Actuals!$A:$A,$A2126,Actuals!$D:$D,$D2126,Actuals!$B:$B,EDATE($B2126,-12))</f>
        <v>2551.5</v>
      </c>
      <c r="O2126">
        <f>AVERAGE(SUMIFS(Actuals!$F:$F,Actuals!$A:$A,$A2126,Actuals!$D:$D,$D2126,Actuals!$B:$B,EOMONTH(DATE(2025,$C2126-1,1),0))/SUMIFS(Actuals!$F:$F,Actuals!$A:$A,$A2126,Actuals!$D:$D,$D2126,Actuals!$B:$B,EOMONTH(DATE(2024,$C2126-1,1),0)),
 SUMIFS(Actuals!$F:$F,Actuals!$A:$A,$A2126,Actuals!$D:$D,$D2126,Actuals!$B:$B,EOMONTH(DATE(2025,$C2126-2,1),0))/SUMIFS(Actuals!$F:$F,Actuals!$A:$A,$A2126,Actuals!$D:$D,$D2126,Actuals!$B:$B,EOMONTH(DATE(2024,$C2126-2,1),0)),
 SUMIFS(Actuals!$F:$F,Actuals!$A:$A,$A2126,Actuals!$D:$D,$D2126,Actuals!$B:$B,EOMONTH(DATE(2025,$C2126-3,1),0))/SUMIFS(Actuals!$F:$F,Actuals!$A:$A,$A2126,Actuals!$D:$D,$D2126,Actuals!$B:$B,EOMONTH(DATE(2024,$C2126-3,1),0))
)</f>
        <v>1.0210580348212142</v>
      </c>
      <c r="P2126" s="29">
        <f t="shared" si="198"/>
        <v>2605.2295758463279</v>
      </c>
      <c r="Q2126" s="2">
        <f t="shared" si="199"/>
        <v>3.0792568509550648E-2</v>
      </c>
      <c r="R2126" s="29" t="str">
        <f t="shared" si="200"/>
        <v>1 train date (May-Aug)</v>
      </c>
      <c r="S2126" s="29">
        <f t="shared" si="201"/>
        <v>1.005048087592062</v>
      </c>
      <c r="T2126" s="29">
        <f t="shared" si="202"/>
        <v>2499.6659551738962</v>
      </c>
      <c r="U2126" s="2">
        <f t="shared" si="203"/>
        <v>7.0064748819235037E-2</v>
      </c>
    </row>
    <row r="2127" spans="1:21">
      <c r="A2127">
        <v>9701</v>
      </c>
      <c r="B2127" s="1">
        <v>45991</v>
      </c>
      <c r="C2127">
        <v>9</v>
      </c>
      <c r="D2127">
        <v>13</v>
      </c>
      <c r="E2127" t="s">
        <v>7</v>
      </c>
      <c r="F2127" s="3">
        <v>2513.8886764340564</v>
      </c>
      <c r="G2127" s="3">
        <v>2688</v>
      </c>
      <c r="H2127">
        <v>2</v>
      </c>
      <c r="I2127" s="3">
        <v>-174.11132356594362</v>
      </c>
      <c r="J2127" s="3">
        <v>174.11132356594362</v>
      </c>
      <c r="K2127" s="2">
        <v>6.4773557874234999E-2</v>
      </c>
      <c r="L2127" s="6">
        <v>-6.4773557874234999E-2</v>
      </c>
      <c r="M2127" t="s">
        <v>42</v>
      </c>
      <c r="N2127">
        <f>SUMIFS(Actuals!$F:$F,Actuals!$A:$A,$A2127,Actuals!$D:$D,$D2127,Actuals!$B:$B,EDATE($B2127,-12))</f>
        <v>2551.5</v>
      </c>
      <c r="O2127">
        <f>AVERAGE(SUMIFS(Actuals!$F:$F,Actuals!$A:$A,$A2127,Actuals!$D:$D,$D2127,Actuals!$B:$B,EOMONTH(DATE(2025,$C2127-1,1),0))/SUMIFS(Actuals!$F:$F,Actuals!$A:$A,$A2127,Actuals!$D:$D,$D2127,Actuals!$B:$B,EOMONTH(DATE(2024,$C2127-1,1),0)),
 SUMIFS(Actuals!$F:$F,Actuals!$A:$A,$A2127,Actuals!$D:$D,$D2127,Actuals!$B:$B,EOMONTH(DATE(2025,$C2127-2,1),0))/SUMIFS(Actuals!$F:$F,Actuals!$A:$A,$A2127,Actuals!$D:$D,$D2127,Actuals!$B:$B,EOMONTH(DATE(2024,$C2127-2,1),0)),
 SUMIFS(Actuals!$F:$F,Actuals!$A:$A,$A2127,Actuals!$D:$D,$D2127,Actuals!$B:$B,EOMONTH(DATE(2025,$C2127-3,1),0))/SUMIFS(Actuals!$F:$F,Actuals!$A:$A,$A2127,Actuals!$D:$D,$D2127,Actuals!$B:$B,EOMONTH(DATE(2024,$C2127-3,1),0))
)</f>
        <v>1.0770333433744201</v>
      </c>
      <c r="P2127" s="29">
        <f t="shared" si="198"/>
        <v>2748.0505756198331</v>
      </c>
      <c r="Q2127" s="2">
        <f t="shared" si="199"/>
        <v>2.2340243906187919E-2</v>
      </c>
      <c r="R2127" s="29" t="str">
        <f t="shared" si="200"/>
        <v>2 Test data (Sep-Nov)</v>
      </c>
      <c r="S2127" s="29">
        <f t="shared" si="201"/>
        <v>1.005048087592062</v>
      </c>
      <c r="T2127" s="29">
        <f t="shared" si="202"/>
        <v>2526.5790066693885</v>
      </c>
      <c r="U2127" s="2">
        <f t="shared" si="203"/>
        <v>6.0052452875971545E-2</v>
      </c>
    </row>
    <row r="2128" spans="1:21">
      <c r="A2128">
        <v>9701</v>
      </c>
      <c r="B2128" s="1">
        <v>45991</v>
      </c>
      <c r="C2128">
        <v>10</v>
      </c>
      <c r="D2128">
        <v>13</v>
      </c>
      <c r="E2128" t="s">
        <v>7</v>
      </c>
      <c r="F2128" s="3">
        <v>2503.0231426570513</v>
      </c>
      <c r="G2128" s="3">
        <v>2688</v>
      </c>
      <c r="H2128">
        <v>1</v>
      </c>
      <c r="I2128" s="3">
        <v>-184.97685734294873</v>
      </c>
      <c r="J2128" s="3">
        <v>184.97685734294873</v>
      </c>
      <c r="K2128" s="2">
        <v>6.8815795142465996E-2</v>
      </c>
      <c r="L2128" s="6">
        <v>-6.8815795142465996E-2</v>
      </c>
      <c r="M2128" t="s">
        <v>42</v>
      </c>
      <c r="N2128">
        <f>SUMIFS(Actuals!$F:$F,Actuals!$A:$A,$A2128,Actuals!$D:$D,$D2128,Actuals!$B:$B,EDATE($B2128,-12))</f>
        <v>2551.5</v>
      </c>
      <c r="O2128">
        <f>AVERAGE(SUMIFS(Actuals!$F:$F,Actuals!$A:$A,$A2128,Actuals!$D:$D,$D2128,Actuals!$B:$B,EOMONTH(DATE(2025,$C2128-1,1),0))/SUMIFS(Actuals!$F:$F,Actuals!$A:$A,$A2128,Actuals!$D:$D,$D2128,Actuals!$B:$B,EOMONTH(DATE(2024,$C2128-1,1),0)),
 SUMIFS(Actuals!$F:$F,Actuals!$A:$A,$A2128,Actuals!$D:$D,$D2128,Actuals!$B:$B,EOMONTH(DATE(2025,$C2128-2,1),0))/SUMIFS(Actuals!$F:$F,Actuals!$A:$A,$A2128,Actuals!$D:$D,$D2128,Actuals!$B:$B,EOMONTH(DATE(2024,$C2128-2,1),0)),
 SUMIFS(Actuals!$F:$F,Actuals!$A:$A,$A2128,Actuals!$D:$D,$D2128,Actuals!$B:$B,EOMONTH(DATE(2025,$C2128-3,1),0))/SUMIFS(Actuals!$F:$F,Actuals!$A:$A,$A2128,Actuals!$D:$D,$D2128,Actuals!$B:$B,EOMONTH(DATE(2024,$C2128-3,1),0))
)</f>
        <v>1.0942356836104683</v>
      </c>
      <c r="P2128" s="29">
        <f t="shared" si="198"/>
        <v>2791.9423467321099</v>
      </c>
      <c r="Q2128" s="2">
        <f t="shared" si="199"/>
        <v>3.8669027802124202E-2</v>
      </c>
      <c r="R2128" s="29" t="str">
        <f t="shared" si="200"/>
        <v>2 Test data (Sep-Nov)</v>
      </c>
      <c r="S2128" s="29">
        <f t="shared" si="201"/>
        <v>1.005048087592062</v>
      </c>
      <c r="T2128" s="29">
        <f t="shared" si="202"/>
        <v>2515.6586227261423</v>
      </c>
      <c r="U2128" s="2">
        <f t="shared" si="203"/>
        <v>6.4115095712000622E-2</v>
      </c>
    </row>
    <row r="2129" spans="1:21">
      <c r="A2129">
        <v>9701</v>
      </c>
      <c r="B2129" s="1">
        <v>45991</v>
      </c>
      <c r="C2129">
        <v>11</v>
      </c>
      <c r="D2129">
        <v>13</v>
      </c>
      <c r="E2129" t="s">
        <v>7</v>
      </c>
      <c r="F2129" s="3">
        <v>2414.4942509356042</v>
      </c>
      <c r="G2129" s="3">
        <v>2688</v>
      </c>
      <c r="H2129">
        <v>0</v>
      </c>
      <c r="I2129" s="3">
        <v>-273.50574906439579</v>
      </c>
      <c r="J2129" s="3">
        <v>273.50574906439579</v>
      </c>
      <c r="K2129" s="2">
        <v>0.10175065069359999</v>
      </c>
      <c r="L2129" s="6">
        <v>-0.10175065069359999</v>
      </c>
      <c r="M2129" t="s">
        <v>42</v>
      </c>
      <c r="N2129">
        <f>SUMIFS(Actuals!$F:$F,Actuals!$A:$A,$A2129,Actuals!$D:$D,$D2129,Actuals!$B:$B,EDATE($B2129,-12))</f>
        <v>2551.5</v>
      </c>
      <c r="O2129">
        <f>AVERAGE(SUMIFS(Actuals!$F:$F,Actuals!$A:$A,$A2129,Actuals!$D:$D,$D2129,Actuals!$B:$B,EOMONTH(DATE(2025,$C2129-1,1),0))/SUMIFS(Actuals!$F:$F,Actuals!$A:$A,$A2129,Actuals!$D:$D,$D2129,Actuals!$B:$B,EOMONTH(DATE(2024,$C2129-1,1),0)),
 SUMIFS(Actuals!$F:$F,Actuals!$A:$A,$A2129,Actuals!$D:$D,$D2129,Actuals!$B:$B,EOMONTH(DATE(2025,$C2129-2,1),0))/SUMIFS(Actuals!$F:$F,Actuals!$A:$A,$A2129,Actuals!$D:$D,$D2129,Actuals!$B:$B,EOMONTH(DATE(2024,$C2129-2,1),0)),
 SUMIFS(Actuals!$F:$F,Actuals!$A:$A,$A2129,Actuals!$D:$D,$D2129,Actuals!$B:$B,EOMONTH(DATE(2025,$C2129-3,1),0))/SUMIFS(Actuals!$F:$F,Actuals!$A:$A,$A2129,Actuals!$D:$D,$D2129,Actuals!$B:$B,EOMONTH(DATE(2024,$C2129-3,1),0))
)</f>
        <v>1.112839466719562</v>
      </c>
      <c r="P2129" s="29">
        <f t="shared" si="198"/>
        <v>2839.4098993349626</v>
      </c>
      <c r="Q2129" s="2">
        <f t="shared" si="199"/>
        <v>5.6328087550209294E-2</v>
      </c>
      <c r="R2129" s="29" t="str">
        <f t="shared" si="200"/>
        <v>2 Test data (Sep-Nov)</v>
      </c>
      <c r="S2129" s="29">
        <f t="shared" si="201"/>
        <v>1.005048087592062</v>
      </c>
      <c r="T2129" s="29">
        <f t="shared" si="202"/>
        <v>2426.6828294048573</v>
      </c>
      <c r="U2129" s="2">
        <f t="shared" si="203"/>
        <v>9.72162092987882E-2</v>
      </c>
    </row>
    <row r="2130" spans="1:21">
      <c r="A2130">
        <v>9702</v>
      </c>
      <c r="B2130" s="1">
        <v>45808</v>
      </c>
      <c r="C2130">
        <v>5</v>
      </c>
      <c r="D2130">
        <v>13</v>
      </c>
      <c r="E2130" t="s">
        <v>7</v>
      </c>
      <c r="F2130" s="3">
        <v>1198.5678759199216</v>
      </c>
      <c r="G2130" s="3">
        <v>1237.5</v>
      </c>
      <c r="H2130">
        <v>0</v>
      </c>
      <c r="I2130" s="3">
        <v>-38.932124080078438</v>
      </c>
      <c r="J2130" s="3">
        <v>38.932124080078438</v>
      </c>
      <c r="K2130" s="2">
        <v>3.1460302286932099E-2</v>
      </c>
      <c r="L2130" s="6">
        <v>-3.1460302286932099E-2</v>
      </c>
      <c r="M2130" t="s">
        <v>44</v>
      </c>
      <c r="N2130">
        <f>SUMIFS(Actuals!$F:$F,Actuals!$A:$A,$A2130,Actuals!$D:$D,$D2130,Actuals!$B:$B,EDATE($B2130,-12))</f>
        <v>1263</v>
      </c>
      <c r="O2130">
        <f>AVERAGE(SUMIFS(Actuals!$F:$F,Actuals!$A:$A,$A2130,Actuals!$D:$D,$D2130,Actuals!$B:$B,EOMONTH(DATE(2025,$C2130-1,1),0))/SUMIFS(Actuals!$F:$F,Actuals!$A:$A,$A2130,Actuals!$D:$D,$D2130,Actuals!$B:$B,EOMONTH(DATE(2024,$C2130-1,1),0)),
 SUMIFS(Actuals!$F:$F,Actuals!$A:$A,$A2130,Actuals!$D:$D,$D2130,Actuals!$B:$B,EOMONTH(DATE(2025,$C2130-2,1),0))/SUMIFS(Actuals!$F:$F,Actuals!$A:$A,$A2130,Actuals!$D:$D,$D2130,Actuals!$B:$B,EOMONTH(DATE(2024,$C2130-2,1),0)),
 SUMIFS(Actuals!$F:$F,Actuals!$A:$A,$A2130,Actuals!$D:$D,$D2130,Actuals!$B:$B,EOMONTH(DATE(2025,$C2130-3,1),0))/SUMIFS(Actuals!$F:$F,Actuals!$A:$A,$A2130,Actuals!$D:$D,$D2130,Actuals!$B:$B,EOMONTH(DATE(2024,$C2130-3,1),0))
)</f>
        <v>0.99460371097061751</v>
      </c>
      <c r="P2130" s="29">
        <f t="shared" si="198"/>
        <v>1256.18448695589</v>
      </c>
      <c r="Q2130" s="2">
        <f t="shared" si="199"/>
        <v>1.5098575317890869E-2</v>
      </c>
      <c r="R2130" s="29" t="str">
        <f t="shared" si="200"/>
        <v>1 train date (May-Aug)</v>
      </c>
      <c r="S2130" s="29">
        <f t="shared" si="201"/>
        <v>1.018716649634493</v>
      </c>
      <c r="T2130" s="29">
        <f t="shared" si="202"/>
        <v>1221.0010509166732</v>
      </c>
      <c r="U2130" s="2">
        <f t="shared" si="203"/>
        <v>1.3332484107738834E-2</v>
      </c>
    </row>
    <row r="2131" spans="1:21">
      <c r="A2131">
        <v>9702</v>
      </c>
      <c r="B2131" s="1">
        <v>45838</v>
      </c>
      <c r="C2131">
        <v>5</v>
      </c>
      <c r="D2131">
        <v>13</v>
      </c>
      <c r="E2131" t="s">
        <v>7</v>
      </c>
      <c r="F2131" s="3">
        <v>1200.73299890252</v>
      </c>
      <c r="G2131" s="3">
        <v>1174.5</v>
      </c>
      <c r="H2131">
        <v>1</v>
      </c>
      <c r="I2131" s="3">
        <v>26.232998902519967</v>
      </c>
      <c r="J2131" s="3">
        <v>26.232998902519967</v>
      </c>
      <c r="K2131" s="2">
        <v>2.2335460964257099E-2</v>
      </c>
      <c r="L2131" s="6">
        <v>2.2335460964257099E-2</v>
      </c>
      <c r="M2131" t="s">
        <v>44</v>
      </c>
      <c r="N2131">
        <f>SUMIFS(Actuals!$F:$F,Actuals!$A:$A,$A2131,Actuals!$D:$D,$D2131,Actuals!$B:$B,EDATE($B2131,-12))</f>
        <v>1126.5</v>
      </c>
      <c r="O2131">
        <f>AVERAGE(SUMIFS(Actuals!$F:$F,Actuals!$A:$A,$A2131,Actuals!$D:$D,$D2131,Actuals!$B:$B,EOMONTH(DATE(2025,$C2131-1,1),0))/SUMIFS(Actuals!$F:$F,Actuals!$A:$A,$A2131,Actuals!$D:$D,$D2131,Actuals!$B:$B,EOMONTH(DATE(2024,$C2131-1,1),0)),
 SUMIFS(Actuals!$F:$F,Actuals!$A:$A,$A2131,Actuals!$D:$D,$D2131,Actuals!$B:$B,EOMONTH(DATE(2025,$C2131-2,1),0))/SUMIFS(Actuals!$F:$F,Actuals!$A:$A,$A2131,Actuals!$D:$D,$D2131,Actuals!$B:$B,EOMONTH(DATE(2024,$C2131-2,1),0)),
 SUMIFS(Actuals!$F:$F,Actuals!$A:$A,$A2131,Actuals!$D:$D,$D2131,Actuals!$B:$B,EOMONTH(DATE(2025,$C2131-3,1),0))/SUMIFS(Actuals!$F:$F,Actuals!$A:$A,$A2131,Actuals!$D:$D,$D2131,Actuals!$B:$B,EOMONTH(DATE(2024,$C2131-3,1),0))
)</f>
        <v>0.99460371097061751</v>
      </c>
      <c r="P2131" s="29">
        <f t="shared" si="198"/>
        <v>1120.4210804084007</v>
      </c>
      <c r="Q2131" s="2">
        <f t="shared" si="199"/>
        <v>4.6044205697402543E-2</v>
      </c>
      <c r="R2131" s="29" t="str">
        <f t="shared" si="200"/>
        <v>1 train date (May-Aug)</v>
      </c>
      <c r="S2131" s="29">
        <f t="shared" si="201"/>
        <v>1.018716649634493</v>
      </c>
      <c r="T2131" s="29">
        <f t="shared" si="202"/>
        <v>1223.2066977475527</v>
      </c>
      <c r="U2131" s="2">
        <f t="shared" si="203"/>
        <v>4.1470155596043126E-2</v>
      </c>
    </row>
    <row r="2132" spans="1:21">
      <c r="A2132">
        <v>9702</v>
      </c>
      <c r="B2132" s="1">
        <v>45838</v>
      </c>
      <c r="C2132">
        <v>6</v>
      </c>
      <c r="D2132">
        <v>13</v>
      </c>
      <c r="E2132" t="s">
        <v>7</v>
      </c>
      <c r="F2132" s="3">
        <v>1222.5</v>
      </c>
      <c r="G2132" s="3">
        <v>1174.5</v>
      </c>
      <c r="H2132">
        <v>0</v>
      </c>
      <c r="I2132" s="3">
        <v>48</v>
      </c>
      <c r="J2132" s="3">
        <v>48</v>
      </c>
      <c r="K2132" s="2">
        <v>4.0868454661558098E-2</v>
      </c>
      <c r="L2132" s="6">
        <v>4.0868454661558098E-2</v>
      </c>
      <c r="M2132" t="s">
        <v>44</v>
      </c>
      <c r="N2132">
        <f>SUMIFS(Actuals!$F:$F,Actuals!$A:$A,$A2132,Actuals!$D:$D,$D2132,Actuals!$B:$B,EDATE($B2132,-12))</f>
        <v>1126.5</v>
      </c>
      <c r="O2132">
        <f>AVERAGE(SUMIFS(Actuals!$F:$F,Actuals!$A:$A,$A2132,Actuals!$D:$D,$D2132,Actuals!$B:$B,EOMONTH(DATE(2025,$C2132-1,1),0))/SUMIFS(Actuals!$F:$F,Actuals!$A:$A,$A2132,Actuals!$D:$D,$D2132,Actuals!$B:$B,EOMONTH(DATE(2024,$C2132-1,1),0)),
 SUMIFS(Actuals!$F:$F,Actuals!$A:$A,$A2132,Actuals!$D:$D,$D2132,Actuals!$B:$B,EOMONTH(DATE(2025,$C2132-2,1),0))/SUMIFS(Actuals!$F:$F,Actuals!$A:$A,$A2132,Actuals!$D:$D,$D2132,Actuals!$B:$B,EOMONTH(DATE(2024,$C2132-2,1),0)),
 SUMIFS(Actuals!$F:$F,Actuals!$A:$A,$A2132,Actuals!$D:$D,$D2132,Actuals!$B:$B,EOMONTH(DATE(2025,$C2132-3,1),0))/SUMIFS(Actuals!$F:$F,Actuals!$A:$A,$A2132,Actuals!$D:$D,$D2132,Actuals!$B:$B,EOMONTH(DATE(2024,$C2132-3,1),0))
)</f>
        <v>1.0194484432607946</v>
      </c>
      <c r="P2132" s="29">
        <f t="shared" si="198"/>
        <v>1148.4086713332852</v>
      </c>
      <c r="Q2132" s="2">
        <f t="shared" si="199"/>
        <v>2.2214839222405146E-2</v>
      </c>
      <c r="R2132" s="29" t="str">
        <f t="shared" si="200"/>
        <v>1 train date (May-Aug)</v>
      </c>
      <c r="S2132" s="29">
        <f t="shared" si="201"/>
        <v>1.018716649634493</v>
      </c>
      <c r="T2132" s="29">
        <f t="shared" si="202"/>
        <v>1245.3811041781678</v>
      </c>
      <c r="U2132" s="2">
        <f t="shared" si="203"/>
        <v>6.0350024843054739E-2</v>
      </c>
    </row>
    <row r="2133" spans="1:21">
      <c r="A2133">
        <v>9702</v>
      </c>
      <c r="B2133" s="1">
        <v>45869</v>
      </c>
      <c r="C2133">
        <v>5</v>
      </c>
      <c r="D2133">
        <v>13</v>
      </c>
      <c r="E2133" t="s">
        <v>7</v>
      </c>
      <c r="F2133" s="3">
        <v>1203.0424634172914</v>
      </c>
      <c r="G2133" s="3">
        <v>1491</v>
      </c>
      <c r="H2133">
        <v>2</v>
      </c>
      <c r="I2133" s="3">
        <v>-287.9575365827086</v>
      </c>
      <c r="J2133" s="3">
        <v>287.9575365827086</v>
      </c>
      <c r="K2133" s="2">
        <v>0.19313047389853</v>
      </c>
      <c r="L2133" s="6">
        <v>-0.19313047389853</v>
      </c>
      <c r="M2133" t="s">
        <v>44</v>
      </c>
      <c r="N2133">
        <f>SUMIFS(Actuals!$F:$F,Actuals!$A:$A,$A2133,Actuals!$D:$D,$D2133,Actuals!$B:$B,EDATE($B2133,-12))</f>
        <v>1087.5</v>
      </c>
      <c r="O2133">
        <f>AVERAGE(SUMIFS(Actuals!$F:$F,Actuals!$A:$A,$A2133,Actuals!$D:$D,$D2133,Actuals!$B:$B,EOMONTH(DATE(2025,$C2133-1,1),0))/SUMIFS(Actuals!$F:$F,Actuals!$A:$A,$A2133,Actuals!$D:$D,$D2133,Actuals!$B:$B,EOMONTH(DATE(2024,$C2133-1,1),0)),
 SUMIFS(Actuals!$F:$F,Actuals!$A:$A,$A2133,Actuals!$D:$D,$D2133,Actuals!$B:$B,EOMONTH(DATE(2025,$C2133-2,1),0))/SUMIFS(Actuals!$F:$F,Actuals!$A:$A,$A2133,Actuals!$D:$D,$D2133,Actuals!$B:$B,EOMONTH(DATE(2024,$C2133-2,1),0)),
 SUMIFS(Actuals!$F:$F,Actuals!$A:$A,$A2133,Actuals!$D:$D,$D2133,Actuals!$B:$B,EOMONTH(DATE(2025,$C2133-3,1),0))/SUMIFS(Actuals!$F:$F,Actuals!$A:$A,$A2133,Actuals!$D:$D,$D2133,Actuals!$B:$B,EOMONTH(DATE(2024,$C2133-3,1),0))
)</f>
        <v>0.99460371097061751</v>
      </c>
      <c r="P2133" s="29">
        <f t="shared" si="198"/>
        <v>1081.6315356805464</v>
      </c>
      <c r="Q2133" s="2">
        <f t="shared" si="199"/>
        <v>0.27455966755161204</v>
      </c>
      <c r="R2133" s="29" t="str">
        <f t="shared" si="200"/>
        <v>1 train date (May-Aug)</v>
      </c>
      <c r="S2133" s="29">
        <f t="shared" si="201"/>
        <v>1.018716649634493</v>
      </c>
      <c r="T2133" s="29">
        <f t="shared" si="202"/>
        <v>1225.5593877004903</v>
      </c>
      <c r="U2133" s="2">
        <f t="shared" si="203"/>
        <v>0.17802857967773955</v>
      </c>
    </row>
    <row r="2134" spans="1:21">
      <c r="A2134">
        <v>9702</v>
      </c>
      <c r="B2134" s="1">
        <v>45869</v>
      </c>
      <c r="C2134">
        <v>6</v>
      </c>
      <c r="D2134">
        <v>13</v>
      </c>
      <c r="E2134" t="s">
        <v>7</v>
      </c>
      <c r="F2134" s="3">
        <v>1216.3874999999998</v>
      </c>
      <c r="G2134" s="3">
        <v>1491</v>
      </c>
      <c r="H2134">
        <v>1</v>
      </c>
      <c r="I2134" s="3">
        <v>-274.61250000000018</v>
      </c>
      <c r="J2134" s="3">
        <v>274.61250000000018</v>
      </c>
      <c r="K2134" s="2">
        <v>0.184180080482898</v>
      </c>
      <c r="L2134" s="6">
        <v>-0.184180080482898</v>
      </c>
      <c r="M2134" t="s">
        <v>44</v>
      </c>
      <c r="N2134">
        <f>SUMIFS(Actuals!$F:$F,Actuals!$A:$A,$A2134,Actuals!$D:$D,$D2134,Actuals!$B:$B,EDATE($B2134,-12))</f>
        <v>1087.5</v>
      </c>
      <c r="O2134">
        <f>AVERAGE(SUMIFS(Actuals!$F:$F,Actuals!$A:$A,$A2134,Actuals!$D:$D,$D2134,Actuals!$B:$B,EOMONTH(DATE(2025,$C2134-1,1),0))/SUMIFS(Actuals!$F:$F,Actuals!$A:$A,$A2134,Actuals!$D:$D,$D2134,Actuals!$B:$B,EOMONTH(DATE(2024,$C2134-1,1),0)),
 SUMIFS(Actuals!$F:$F,Actuals!$A:$A,$A2134,Actuals!$D:$D,$D2134,Actuals!$B:$B,EOMONTH(DATE(2025,$C2134-2,1),0))/SUMIFS(Actuals!$F:$F,Actuals!$A:$A,$A2134,Actuals!$D:$D,$D2134,Actuals!$B:$B,EOMONTH(DATE(2024,$C2134-2,1),0)),
 SUMIFS(Actuals!$F:$F,Actuals!$A:$A,$A2134,Actuals!$D:$D,$D2134,Actuals!$B:$B,EOMONTH(DATE(2025,$C2134-3,1),0))/SUMIFS(Actuals!$F:$F,Actuals!$A:$A,$A2134,Actuals!$D:$D,$D2134,Actuals!$B:$B,EOMONTH(DATE(2024,$C2134-3,1),0))
)</f>
        <v>1.0194484432607946</v>
      </c>
      <c r="P2134" s="29">
        <f t="shared" si="198"/>
        <v>1108.6501820461142</v>
      </c>
      <c r="Q2134" s="2">
        <f t="shared" si="199"/>
        <v>0.25643850969408838</v>
      </c>
      <c r="R2134" s="29" t="str">
        <f t="shared" si="200"/>
        <v>1 train date (May-Aug)</v>
      </c>
      <c r="S2134" s="29">
        <f t="shared" si="201"/>
        <v>1.018716649634493</v>
      </c>
      <c r="T2134" s="29">
        <f t="shared" si="202"/>
        <v>1239.1541986572768</v>
      </c>
      <c r="U2134" s="2">
        <f t="shared" si="203"/>
        <v>0.16891066488445555</v>
      </c>
    </row>
    <row r="2135" spans="1:21">
      <c r="A2135">
        <v>9702</v>
      </c>
      <c r="B2135" s="1">
        <v>45869</v>
      </c>
      <c r="C2135">
        <v>7</v>
      </c>
      <c r="D2135">
        <v>13</v>
      </c>
      <c r="E2135" t="s">
        <v>7</v>
      </c>
      <c r="F2135" s="3">
        <v>1203.5228829764471</v>
      </c>
      <c r="G2135" s="3">
        <v>1491</v>
      </c>
      <c r="H2135">
        <v>0</v>
      </c>
      <c r="I2135" s="3">
        <v>-287.47711702355286</v>
      </c>
      <c r="J2135" s="3">
        <v>287.47711702355286</v>
      </c>
      <c r="K2135" s="2">
        <v>0.19280826091452199</v>
      </c>
      <c r="L2135" s="6">
        <v>-0.19280826091452199</v>
      </c>
      <c r="M2135" t="s">
        <v>44</v>
      </c>
      <c r="N2135">
        <f>SUMIFS(Actuals!$F:$F,Actuals!$A:$A,$A2135,Actuals!$D:$D,$D2135,Actuals!$B:$B,EDATE($B2135,-12))</f>
        <v>1087.5</v>
      </c>
      <c r="O2135">
        <f>AVERAGE(SUMIFS(Actuals!$F:$F,Actuals!$A:$A,$A2135,Actuals!$D:$D,$D2135,Actuals!$B:$B,EOMONTH(DATE(2025,$C2135-1,1),0))/SUMIFS(Actuals!$F:$F,Actuals!$A:$A,$A2135,Actuals!$D:$D,$D2135,Actuals!$B:$B,EOMONTH(DATE(2024,$C2135-1,1),0)),
 SUMIFS(Actuals!$F:$F,Actuals!$A:$A,$A2135,Actuals!$D:$D,$D2135,Actuals!$B:$B,EOMONTH(DATE(2025,$C2135-2,1),0))/SUMIFS(Actuals!$F:$F,Actuals!$A:$A,$A2135,Actuals!$D:$D,$D2135,Actuals!$B:$B,EOMONTH(DATE(2024,$C2135-2,1),0)),
 SUMIFS(Actuals!$F:$F,Actuals!$A:$A,$A2135,Actuals!$D:$D,$D2135,Actuals!$B:$B,EOMONTH(DATE(2025,$C2135-3,1),0))/SUMIFS(Actuals!$F:$F,Actuals!$A:$A,$A2135,Actuals!$D:$D,$D2135,Actuals!$B:$B,EOMONTH(DATE(2024,$C2135-3,1),0))
)</f>
        <v>1.0500658691844791</v>
      </c>
      <c r="P2135" s="29">
        <f t="shared" si="198"/>
        <v>1141.946632738121</v>
      </c>
      <c r="Q2135" s="2">
        <f t="shared" si="199"/>
        <v>0.23410688615820185</v>
      </c>
      <c r="R2135" s="29" t="str">
        <f t="shared" si="200"/>
        <v>1 train date (May-Aug)</v>
      </c>
      <c r="S2135" s="29">
        <f t="shared" si="201"/>
        <v>1.018716649634493</v>
      </c>
      <c r="T2135" s="29">
        <f t="shared" si="202"/>
        <v>1226.0487991042123</v>
      </c>
      <c r="U2135" s="2">
        <f t="shared" si="203"/>
        <v>0.17770033594620233</v>
      </c>
    </row>
    <row r="2136" spans="1:21">
      <c r="A2136">
        <v>9702</v>
      </c>
      <c r="B2136" s="1">
        <v>45900</v>
      </c>
      <c r="C2136">
        <v>5</v>
      </c>
      <c r="D2136">
        <v>13</v>
      </c>
      <c r="E2136" t="s">
        <v>7</v>
      </c>
      <c r="F2136" s="3">
        <v>1205.2797571659767</v>
      </c>
      <c r="G2136" s="3">
        <v>1342.5</v>
      </c>
      <c r="H2136">
        <v>3</v>
      </c>
      <c r="I2136" s="3">
        <v>-137.22024283402334</v>
      </c>
      <c r="J2136" s="3">
        <v>137.22024283402334</v>
      </c>
      <c r="K2136" s="2">
        <v>0.102212471384747</v>
      </c>
      <c r="L2136" s="6">
        <v>-0.102212471384747</v>
      </c>
      <c r="M2136" t="s">
        <v>44</v>
      </c>
      <c r="N2136">
        <f>SUMIFS(Actuals!$F:$F,Actuals!$A:$A,$A2136,Actuals!$D:$D,$D2136,Actuals!$B:$B,EDATE($B2136,-12))</f>
        <v>1276.5</v>
      </c>
      <c r="O2136">
        <f>AVERAGE(SUMIFS(Actuals!$F:$F,Actuals!$A:$A,$A2136,Actuals!$D:$D,$D2136,Actuals!$B:$B,EOMONTH(DATE(2025,$C2136-1,1),0))/SUMIFS(Actuals!$F:$F,Actuals!$A:$A,$A2136,Actuals!$D:$D,$D2136,Actuals!$B:$B,EOMONTH(DATE(2024,$C2136-1,1),0)),
 SUMIFS(Actuals!$F:$F,Actuals!$A:$A,$A2136,Actuals!$D:$D,$D2136,Actuals!$B:$B,EOMONTH(DATE(2025,$C2136-2,1),0))/SUMIFS(Actuals!$F:$F,Actuals!$A:$A,$A2136,Actuals!$D:$D,$D2136,Actuals!$B:$B,EOMONTH(DATE(2024,$C2136-2,1),0)),
 SUMIFS(Actuals!$F:$F,Actuals!$A:$A,$A2136,Actuals!$D:$D,$D2136,Actuals!$B:$B,EOMONTH(DATE(2025,$C2136-3,1),0))/SUMIFS(Actuals!$F:$F,Actuals!$A:$A,$A2136,Actuals!$D:$D,$D2136,Actuals!$B:$B,EOMONTH(DATE(2024,$C2136-3,1),0))
)</f>
        <v>0.99460371097061751</v>
      </c>
      <c r="P2136" s="29">
        <f t="shared" si="198"/>
        <v>1269.6116370539933</v>
      </c>
      <c r="Q2136" s="2">
        <f t="shared" si="199"/>
        <v>5.4293007781010608E-2</v>
      </c>
      <c r="R2136" s="29" t="str">
        <f t="shared" si="200"/>
        <v>1 train date (May-Aug)</v>
      </c>
      <c r="S2136" s="29">
        <f t="shared" si="201"/>
        <v>1.018716649634493</v>
      </c>
      <c r="T2136" s="29">
        <f t="shared" si="202"/>
        <v>1227.8385560923991</v>
      </c>
      <c r="U2136" s="2">
        <f t="shared" si="203"/>
        <v>8.5408896765438266E-2</v>
      </c>
    </row>
    <row r="2137" spans="1:21">
      <c r="A2137">
        <v>9702</v>
      </c>
      <c r="B2137" s="1">
        <v>45900</v>
      </c>
      <c r="C2137">
        <v>6</v>
      </c>
      <c r="D2137">
        <v>13</v>
      </c>
      <c r="E2137" t="s">
        <v>7</v>
      </c>
      <c r="F2137" s="3">
        <v>1213.34653125</v>
      </c>
      <c r="G2137" s="3">
        <v>1342.5</v>
      </c>
      <c r="H2137">
        <v>2</v>
      </c>
      <c r="I2137" s="3">
        <v>-129.15346875</v>
      </c>
      <c r="J2137" s="3">
        <v>129.15346875</v>
      </c>
      <c r="K2137" s="2">
        <v>9.6203701117318394E-2</v>
      </c>
      <c r="L2137" s="6">
        <v>-9.6203701117318394E-2</v>
      </c>
      <c r="M2137" t="s">
        <v>44</v>
      </c>
      <c r="N2137">
        <f>SUMIFS(Actuals!$F:$F,Actuals!$A:$A,$A2137,Actuals!$D:$D,$D2137,Actuals!$B:$B,EDATE($B2137,-12))</f>
        <v>1276.5</v>
      </c>
      <c r="O2137">
        <f>AVERAGE(SUMIFS(Actuals!$F:$F,Actuals!$A:$A,$A2137,Actuals!$D:$D,$D2137,Actuals!$B:$B,EOMONTH(DATE(2025,$C2137-1,1),0))/SUMIFS(Actuals!$F:$F,Actuals!$A:$A,$A2137,Actuals!$D:$D,$D2137,Actuals!$B:$B,EOMONTH(DATE(2024,$C2137-1,1),0)),
 SUMIFS(Actuals!$F:$F,Actuals!$A:$A,$A2137,Actuals!$D:$D,$D2137,Actuals!$B:$B,EOMONTH(DATE(2025,$C2137-2,1),0))/SUMIFS(Actuals!$F:$F,Actuals!$A:$A,$A2137,Actuals!$D:$D,$D2137,Actuals!$B:$B,EOMONTH(DATE(2024,$C2137-2,1),0)),
 SUMIFS(Actuals!$F:$F,Actuals!$A:$A,$A2137,Actuals!$D:$D,$D2137,Actuals!$B:$B,EOMONTH(DATE(2025,$C2137-3,1),0))/SUMIFS(Actuals!$F:$F,Actuals!$A:$A,$A2137,Actuals!$D:$D,$D2137,Actuals!$B:$B,EOMONTH(DATE(2024,$C2137-3,1),0))
)</f>
        <v>1.0194484432607946</v>
      </c>
      <c r="P2137" s="29">
        <f t="shared" si="198"/>
        <v>1301.3259378224043</v>
      </c>
      <c r="Q2137" s="2">
        <f t="shared" si="199"/>
        <v>3.0669692497277998E-2</v>
      </c>
      <c r="R2137" s="29" t="str">
        <f t="shared" si="200"/>
        <v>1 train date (May-Aug)</v>
      </c>
      <c r="S2137" s="29">
        <f t="shared" si="201"/>
        <v>1.018716649634493</v>
      </c>
      <c r="T2137" s="29">
        <f t="shared" si="202"/>
        <v>1236.0563131606336</v>
      </c>
      <c r="U2137" s="2">
        <f t="shared" si="203"/>
        <v>7.9287662450179791E-2</v>
      </c>
    </row>
    <row r="2138" spans="1:21">
      <c r="A2138">
        <v>9702</v>
      </c>
      <c r="B2138" s="1">
        <v>45900</v>
      </c>
      <c r="C2138">
        <v>7</v>
      </c>
      <c r="D2138">
        <v>13</v>
      </c>
      <c r="E2138" t="s">
        <v>7</v>
      </c>
      <c r="F2138" s="3">
        <v>1205.6879508755219</v>
      </c>
      <c r="G2138" s="3">
        <v>1342.5</v>
      </c>
      <c r="H2138">
        <v>1</v>
      </c>
      <c r="I2138" s="3">
        <v>-136.81204912447811</v>
      </c>
      <c r="J2138" s="3">
        <v>136.81204912447811</v>
      </c>
      <c r="K2138" s="2">
        <v>0.101908416480058</v>
      </c>
      <c r="L2138" s="6">
        <v>-0.101908416480058</v>
      </c>
      <c r="M2138" t="s">
        <v>44</v>
      </c>
      <c r="N2138">
        <f>SUMIFS(Actuals!$F:$F,Actuals!$A:$A,$A2138,Actuals!$D:$D,$D2138,Actuals!$B:$B,EDATE($B2138,-12))</f>
        <v>1276.5</v>
      </c>
      <c r="O2138">
        <f>AVERAGE(SUMIFS(Actuals!$F:$F,Actuals!$A:$A,$A2138,Actuals!$D:$D,$D2138,Actuals!$B:$B,EOMONTH(DATE(2025,$C2138-1,1),0))/SUMIFS(Actuals!$F:$F,Actuals!$A:$A,$A2138,Actuals!$D:$D,$D2138,Actuals!$B:$B,EOMONTH(DATE(2024,$C2138-1,1),0)),
 SUMIFS(Actuals!$F:$F,Actuals!$A:$A,$A2138,Actuals!$D:$D,$D2138,Actuals!$B:$B,EOMONTH(DATE(2025,$C2138-2,1),0))/SUMIFS(Actuals!$F:$F,Actuals!$A:$A,$A2138,Actuals!$D:$D,$D2138,Actuals!$B:$B,EOMONTH(DATE(2024,$C2138-2,1),0)),
 SUMIFS(Actuals!$F:$F,Actuals!$A:$A,$A2138,Actuals!$D:$D,$D2138,Actuals!$B:$B,EOMONTH(DATE(2025,$C2138-3,1),0))/SUMIFS(Actuals!$F:$F,Actuals!$A:$A,$A2138,Actuals!$D:$D,$D2138,Actuals!$B:$B,EOMONTH(DATE(2024,$C2138-3,1),0))
)</f>
        <v>1.0500658691844791</v>
      </c>
      <c r="P2138" s="29">
        <f t="shared" si="198"/>
        <v>1340.4090820139875</v>
      </c>
      <c r="Q2138" s="2">
        <f t="shared" si="199"/>
        <v>1.5574808089478791E-3</v>
      </c>
      <c r="R2138" s="29" t="str">
        <f t="shared" si="200"/>
        <v>1 train date (May-Aug)</v>
      </c>
      <c r="S2138" s="29">
        <f t="shared" si="201"/>
        <v>1.018716649634493</v>
      </c>
      <c r="T2138" s="29">
        <f t="shared" si="202"/>
        <v>1228.2543898205888</v>
      </c>
      <c r="U2138" s="2">
        <f t="shared" si="203"/>
        <v>8.5099150971628443E-2</v>
      </c>
    </row>
    <row r="2139" spans="1:21">
      <c r="A2139">
        <v>9702</v>
      </c>
      <c r="B2139" s="1">
        <v>45900</v>
      </c>
      <c r="C2139">
        <v>8</v>
      </c>
      <c r="D2139">
        <v>13</v>
      </c>
      <c r="E2139" t="s">
        <v>7</v>
      </c>
      <c r="F2139" s="3">
        <v>1280.7615852847202</v>
      </c>
      <c r="G2139" s="3">
        <v>1342.5</v>
      </c>
      <c r="H2139">
        <v>0</v>
      </c>
      <c r="I2139" s="3">
        <v>-61.73841471527976</v>
      </c>
      <c r="J2139" s="3">
        <v>61.73841471527976</v>
      </c>
      <c r="K2139" s="2">
        <v>4.5987645970413202E-2</v>
      </c>
      <c r="L2139" s="6">
        <v>-4.5987645970413202E-2</v>
      </c>
      <c r="M2139" t="s">
        <v>44</v>
      </c>
      <c r="N2139">
        <f>SUMIFS(Actuals!$F:$F,Actuals!$A:$A,$A2139,Actuals!$D:$D,$D2139,Actuals!$B:$B,EDATE($B2139,-12))</f>
        <v>1276.5</v>
      </c>
      <c r="O2139">
        <f>AVERAGE(SUMIFS(Actuals!$F:$F,Actuals!$A:$A,$A2139,Actuals!$D:$D,$D2139,Actuals!$B:$B,EOMONTH(DATE(2025,$C2139-1,1),0))/SUMIFS(Actuals!$F:$F,Actuals!$A:$A,$A2139,Actuals!$D:$D,$D2139,Actuals!$B:$B,EOMONTH(DATE(2024,$C2139-1,1),0)),
 SUMIFS(Actuals!$F:$F,Actuals!$A:$A,$A2139,Actuals!$D:$D,$D2139,Actuals!$B:$B,EOMONTH(DATE(2025,$C2139-2,1),0))/SUMIFS(Actuals!$F:$F,Actuals!$A:$A,$A2139,Actuals!$D:$D,$D2139,Actuals!$B:$B,EOMONTH(DATE(2024,$C2139-2,1),0)),
 SUMIFS(Actuals!$F:$F,Actuals!$A:$A,$A2139,Actuals!$D:$D,$D2139,Actuals!$B:$B,EOMONTH(DATE(2025,$C2139-3,1),0))/SUMIFS(Actuals!$F:$F,Actuals!$A:$A,$A2139,Actuals!$D:$D,$D2139,Actuals!$B:$B,EOMONTH(DATE(2024,$C2139-3,1),0))
)</f>
        <v>1.1311514375114269</v>
      </c>
      <c r="P2139" s="29">
        <f t="shared" si="198"/>
        <v>1443.9148099833365</v>
      </c>
      <c r="Q2139" s="2">
        <f t="shared" si="199"/>
        <v>7.554175790192659E-2</v>
      </c>
      <c r="R2139" s="29" t="str">
        <f t="shared" si="200"/>
        <v>1 train date (May-Aug)</v>
      </c>
      <c r="S2139" s="29">
        <f t="shared" si="201"/>
        <v>1.018716649634493</v>
      </c>
      <c r="T2139" s="29">
        <f t="shared" si="202"/>
        <v>1304.7331511418122</v>
      </c>
      <c r="U2139" s="2">
        <f t="shared" si="203"/>
        <v>2.8131730993063549E-2</v>
      </c>
    </row>
    <row r="2140" spans="1:21">
      <c r="A2140">
        <v>9702</v>
      </c>
      <c r="B2140" s="1">
        <v>45930</v>
      </c>
      <c r="C2140">
        <v>5</v>
      </c>
      <c r="D2140">
        <v>13</v>
      </c>
      <c r="E2140" t="s">
        <v>7</v>
      </c>
      <c r="F2140" s="3">
        <v>1207.4448801485751</v>
      </c>
      <c r="G2140" s="3">
        <v>1182</v>
      </c>
      <c r="H2140">
        <v>4</v>
      </c>
      <c r="I2140" s="3">
        <v>25.444880148575066</v>
      </c>
      <c r="J2140" s="3">
        <v>25.444880148575066</v>
      </c>
      <c r="K2140" s="2">
        <v>2.1526971360892599E-2</v>
      </c>
      <c r="L2140" s="6">
        <v>2.1526971360892599E-2</v>
      </c>
      <c r="M2140" t="s">
        <v>44</v>
      </c>
      <c r="N2140">
        <f>SUMIFS(Actuals!$F:$F,Actuals!$A:$A,$A2140,Actuals!$D:$D,$D2140,Actuals!$B:$B,EDATE($B2140,-12))</f>
        <v>1113</v>
      </c>
      <c r="O2140">
        <f>AVERAGE(SUMIFS(Actuals!$F:$F,Actuals!$A:$A,$A2140,Actuals!$D:$D,$D2140,Actuals!$B:$B,EOMONTH(DATE(2025,$C2140-1,1),0))/SUMIFS(Actuals!$F:$F,Actuals!$A:$A,$A2140,Actuals!$D:$D,$D2140,Actuals!$B:$B,EOMONTH(DATE(2024,$C2140-1,1),0)),
 SUMIFS(Actuals!$F:$F,Actuals!$A:$A,$A2140,Actuals!$D:$D,$D2140,Actuals!$B:$B,EOMONTH(DATE(2025,$C2140-2,1),0))/SUMIFS(Actuals!$F:$F,Actuals!$A:$A,$A2140,Actuals!$D:$D,$D2140,Actuals!$B:$B,EOMONTH(DATE(2024,$C2140-2,1),0)),
 SUMIFS(Actuals!$F:$F,Actuals!$A:$A,$A2140,Actuals!$D:$D,$D2140,Actuals!$B:$B,EOMONTH(DATE(2025,$C2140-3,1),0))/SUMIFS(Actuals!$F:$F,Actuals!$A:$A,$A2140,Actuals!$D:$D,$D2140,Actuals!$B:$B,EOMONTH(DATE(2024,$C2140-3,1),0))
)</f>
        <v>0.99460371097061751</v>
      </c>
      <c r="P2140" s="29">
        <f t="shared" si="198"/>
        <v>1106.9939303102972</v>
      </c>
      <c r="Q2140" s="2">
        <f t="shared" si="199"/>
        <v>6.3456911751017614E-2</v>
      </c>
      <c r="R2140" s="29" t="str">
        <f t="shared" si="200"/>
        <v>1 train date (May-Aug)</v>
      </c>
      <c r="S2140" s="29">
        <f t="shared" si="201"/>
        <v>1.018716649634493</v>
      </c>
      <c r="T2140" s="29">
        <f t="shared" si="202"/>
        <v>1230.0442029232784</v>
      </c>
      <c r="U2140" s="2">
        <f t="shared" si="203"/>
        <v>4.0646533776039225E-2</v>
      </c>
    </row>
    <row r="2141" spans="1:21">
      <c r="A2141">
        <v>9702</v>
      </c>
      <c r="B2141" s="1">
        <v>45930</v>
      </c>
      <c r="C2141">
        <v>6</v>
      </c>
      <c r="D2141">
        <v>13</v>
      </c>
      <c r="E2141" t="s">
        <v>7</v>
      </c>
      <c r="F2141" s="3">
        <v>1210.3131649218749</v>
      </c>
      <c r="G2141" s="3">
        <v>1182</v>
      </c>
      <c r="H2141">
        <v>3</v>
      </c>
      <c r="I2141" s="3">
        <v>28.313164921874886</v>
      </c>
      <c r="J2141" s="3">
        <v>28.313164921874886</v>
      </c>
      <c r="K2141" s="2">
        <v>2.3953608224936501E-2</v>
      </c>
      <c r="L2141" s="6">
        <v>2.3953608224936501E-2</v>
      </c>
      <c r="M2141" t="s">
        <v>44</v>
      </c>
      <c r="N2141">
        <f>SUMIFS(Actuals!$F:$F,Actuals!$A:$A,$A2141,Actuals!$D:$D,$D2141,Actuals!$B:$B,EDATE($B2141,-12))</f>
        <v>1113</v>
      </c>
      <c r="O2141">
        <f>AVERAGE(SUMIFS(Actuals!$F:$F,Actuals!$A:$A,$A2141,Actuals!$D:$D,$D2141,Actuals!$B:$B,EOMONTH(DATE(2025,$C2141-1,1),0))/SUMIFS(Actuals!$F:$F,Actuals!$A:$A,$A2141,Actuals!$D:$D,$D2141,Actuals!$B:$B,EOMONTH(DATE(2024,$C2141-1,1),0)),
 SUMIFS(Actuals!$F:$F,Actuals!$A:$A,$A2141,Actuals!$D:$D,$D2141,Actuals!$B:$B,EOMONTH(DATE(2025,$C2141-2,1),0))/SUMIFS(Actuals!$F:$F,Actuals!$A:$A,$A2141,Actuals!$D:$D,$D2141,Actuals!$B:$B,EOMONTH(DATE(2024,$C2141-2,1),0)),
 SUMIFS(Actuals!$F:$F,Actuals!$A:$A,$A2141,Actuals!$D:$D,$D2141,Actuals!$B:$B,EOMONTH(DATE(2025,$C2141-3,1),0))/SUMIFS(Actuals!$F:$F,Actuals!$A:$A,$A2141,Actuals!$D:$D,$D2141,Actuals!$B:$B,EOMONTH(DATE(2024,$C2141-3,1),0))
)</f>
        <v>1.0194484432607946</v>
      </c>
      <c r="P2141" s="29">
        <f t="shared" si="198"/>
        <v>1134.6461173492644</v>
      </c>
      <c r="Q2141" s="2">
        <f t="shared" si="199"/>
        <v>4.0062506472703562E-2</v>
      </c>
      <c r="R2141" s="29" t="str">
        <f t="shared" si="200"/>
        <v>1 train date (May-Aug)</v>
      </c>
      <c r="S2141" s="29">
        <f t="shared" si="201"/>
        <v>1.018716649634493</v>
      </c>
      <c r="T2141" s="29">
        <f t="shared" si="202"/>
        <v>1232.9661723777319</v>
      </c>
      <c r="U2141" s="2">
        <f t="shared" si="203"/>
        <v>4.3118589152057477E-2</v>
      </c>
    </row>
    <row r="2142" spans="1:21">
      <c r="A2142">
        <v>9702</v>
      </c>
      <c r="B2142" s="1">
        <v>45930</v>
      </c>
      <c r="C2142">
        <v>7</v>
      </c>
      <c r="D2142">
        <v>13</v>
      </c>
      <c r="E2142" t="s">
        <v>7</v>
      </c>
      <c r="F2142" s="3">
        <v>1207.7831778746263</v>
      </c>
      <c r="G2142" s="3">
        <v>1182</v>
      </c>
      <c r="H2142">
        <v>2</v>
      </c>
      <c r="I2142" s="3">
        <v>25.78317787462629</v>
      </c>
      <c r="J2142" s="3">
        <v>25.78317787462629</v>
      </c>
      <c r="K2142" s="2">
        <v>2.1813179250952899E-2</v>
      </c>
      <c r="L2142" s="6">
        <v>2.1813179250952899E-2</v>
      </c>
      <c r="M2142" t="s">
        <v>44</v>
      </c>
      <c r="N2142">
        <f>SUMIFS(Actuals!$F:$F,Actuals!$A:$A,$A2142,Actuals!$D:$D,$D2142,Actuals!$B:$B,EDATE($B2142,-12))</f>
        <v>1113</v>
      </c>
      <c r="O2142">
        <f>AVERAGE(SUMIFS(Actuals!$F:$F,Actuals!$A:$A,$A2142,Actuals!$D:$D,$D2142,Actuals!$B:$B,EOMONTH(DATE(2025,$C2142-1,1),0))/SUMIFS(Actuals!$F:$F,Actuals!$A:$A,$A2142,Actuals!$D:$D,$D2142,Actuals!$B:$B,EOMONTH(DATE(2024,$C2142-1,1),0)),
 SUMIFS(Actuals!$F:$F,Actuals!$A:$A,$A2142,Actuals!$D:$D,$D2142,Actuals!$B:$B,EOMONTH(DATE(2025,$C2142-2,1),0))/SUMIFS(Actuals!$F:$F,Actuals!$A:$A,$A2142,Actuals!$D:$D,$D2142,Actuals!$B:$B,EOMONTH(DATE(2024,$C2142-2,1),0)),
 SUMIFS(Actuals!$F:$F,Actuals!$A:$A,$A2142,Actuals!$D:$D,$D2142,Actuals!$B:$B,EOMONTH(DATE(2025,$C2142-3,1),0))/SUMIFS(Actuals!$F:$F,Actuals!$A:$A,$A2142,Actuals!$D:$D,$D2142,Actuals!$B:$B,EOMONTH(DATE(2024,$C2142-3,1),0))
)</f>
        <v>1.0500658691844791</v>
      </c>
      <c r="P2142" s="29">
        <f t="shared" si="198"/>
        <v>1168.7233124023253</v>
      </c>
      <c r="Q2142" s="2">
        <f t="shared" si="199"/>
        <v>1.1232392214614813E-2</v>
      </c>
      <c r="R2142" s="29" t="str">
        <f t="shared" si="200"/>
        <v>1 train date (May-Aug)</v>
      </c>
      <c r="S2142" s="29">
        <f t="shared" si="201"/>
        <v>1.018716649634493</v>
      </c>
      <c r="T2142" s="29">
        <f t="shared" si="202"/>
        <v>1230.3888324493403</v>
      </c>
      <c r="U2142" s="2">
        <f t="shared" si="203"/>
        <v>4.0938098518900401E-2</v>
      </c>
    </row>
    <row r="2143" spans="1:21">
      <c r="A2143">
        <v>9702</v>
      </c>
      <c r="B2143" s="1">
        <v>45930</v>
      </c>
      <c r="C2143">
        <v>8</v>
      </c>
      <c r="D2143">
        <v>13</v>
      </c>
      <c r="E2143" t="s">
        <v>7</v>
      </c>
      <c r="F2143" s="3">
        <v>1283.8446777258798</v>
      </c>
      <c r="G2143" s="3">
        <v>1182</v>
      </c>
      <c r="H2143">
        <v>1</v>
      </c>
      <c r="I2143" s="3">
        <v>101.84467772587982</v>
      </c>
      <c r="J2143" s="3">
        <v>101.84467772587982</v>
      </c>
      <c r="K2143" s="2">
        <v>8.6163009920372097E-2</v>
      </c>
      <c r="L2143" s="6">
        <v>8.6163009920372097E-2</v>
      </c>
      <c r="M2143" t="s">
        <v>44</v>
      </c>
      <c r="N2143">
        <f>SUMIFS(Actuals!$F:$F,Actuals!$A:$A,$A2143,Actuals!$D:$D,$D2143,Actuals!$B:$B,EDATE($B2143,-12))</f>
        <v>1113</v>
      </c>
      <c r="O2143">
        <f>AVERAGE(SUMIFS(Actuals!$F:$F,Actuals!$A:$A,$A2143,Actuals!$D:$D,$D2143,Actuals!$B:$B,EOMONTH(DATE(2025,$C2143-1,1),0))/SUMIFS(Actuals!$F:$F,Actuals!$A:$A,$A2143,Actuals!$D:$D,$D2143,Actuals!$B:$B,EOMONTH(DATE(2024,$C2143-1,1),0)),
 SUMIFS(Actuals!$F:$F,Actuals!$A:$A,$A2143,Actuals!$D:$D,$D2143,Actuals!$B:$B,EOMONTH(DATE(2025,$C2143-2,1),0))/SUMIFS(Actuals!$F:$F,Actuals!$A:$A,$A2143,Actuals!$D:$D,$D2143,Actuals!$B:$B,EOMONTH(DATE(2024,$C2143-2,1),0)),
 SUMIFS(Actuals!$F:$F,Actuals!$A:$A,$A2143,Actuals!$D:$D,$D2143,Actuals!$B:$B,EOMONTH(DATE(2025,$C2143-3,1),0))/SUMIFS(Actuals!$F:$F,Actuals!$A:$A,$A2143,Actuals!$D:$D,$D2143,Actuals!$B:$B,EOMONTH(DATE(2024,$C2143-3,1),0))
)</f>
        <v>1.1311514375114269</v>
      </c>
      <c r="P2143" s="29">
        <f t="shared" si="198"/>
        <v>1258.9715499502181</v>
      </c>
      <c r="Q2143" s="2">
        <f t="shared" si="199"/>
        <v>6.511975461101363E-2</v>
      </c>
      <c r="R2143" s="29" t="str">
        <f t="shared" si="200"/>
        <v>1 train date (May-Aug)</v>
      </c>
      <c r="S2143" s="29">
        <f t="shared" si="201"/>
        <v>1.018716649634493</v>
      </c>
      <c r="T2143" s="29">
        <f t="shared" si="202"/>
        <v>1307.8739487439836</v>
      </c>
      <c r="U2143" s="2">
        <f t="shared" si="203"/>
        <v>0.10649234242299802</v>
      </c>
    </row>
    <row r="2144" spans="1:21">
      <c r="A2144">
        <v>9702</v>
      </c>
      <c r="B2144" s="1">
        <v>45930</v>
      </c>
      <c r="C2144">
        <v>9</v>
      </c>
      <c r="D2144">
        <v>13</v>
      </c>
      <c r="E2144" t="s">
        <v>7</v>
      </c>
      <c r="F2144" s="3">
        <v>1300.3174401398828</v>
      </c>
      <c r="G2144" s="3">
        <v>1182</v>
      </c>
      <c r="H2144">
        <v>0</v>
      </c>
      <c r="I2144" s="3">
        <v>118.31744013988282</v>
      </c>
      <c r="J2144" s="3">
        <v>118.31744013988282</v>
      </c>
      <c r="K2144" s="2">
        <v>0.100099357140341</v>
      </c>
      <c r="L2144" s="6">
        <v>0.100099357140341</v>
      </c>
      <c r="M2144" t="s">
        <v>44</v>
      </c>
      <c r="N2144">
        <f>SUMIFS(Actuals!$F:$F,Actuals!$A:$A,$A2144,Actuals!$D:$D,$D2144,Actuals!$B:$B,EDATE($B2144,-12))</f>
        <v>1113</v>
      </c>
      <c r="O2144">
        <f>AVERAGE(SUMIFS(Actuals!$F:$F,Actuals!$A:$A,$A2144,Actuals!$D:$D,$D2144,Actuals!$B:$B,EOMONTH(DATE(2025,$C2144-1,1),0))/SUMIFS(Actuals!$F:$F,Actuals!$A:$A,$A2144,Actuals!$D:$D,$D2144,Actuals!$B:$B,EOMONTH(DATE(2024,$C2144-1,1),0)),
 SUMIFS(Actuals!$F:$F,Actuals!$A:$A,$A2144,Actuals!$D:$D,$D2144,Actuals!$B:$B,EOMONTH(DATE(2025,$C2144-2,1),0))/SUMIFS(Actuals!$F:$F,Actuals!$A:$A,$A2144,Actuals!$D:$D,$D2144,Actuals!$B:$B,EOMONTH(DATE(2024,$C2144-2,1),0)),
 SUMIFS(Actuals!$F:$F,Actuals!$A:$A,$A2144,Actuals!$D:$D,$D2144,Actuals!$B:$B,EOMONTH(DATE(2025,$C2144-3,1),0))/SUMIFS(Actuals!$F:$F,Actuals!$A:$A,$A2144,Actuals!$D:$D,$D2144,Actuals!$B:$B,EOMONTH(DATE(2024,$C2144-3,1),0))
)</f>
        <v>1.1551160713593613</v>
      </c>
      <c r="P2144" s="29">
        <f t="shared" si="198"/>
        <v>1285.6441874229693</v>
      </c>
      <c r="Q2144" s="2">
        <f t="shared" si="199"/>
        <v>8.7685437752089049E-2</v>
      </c>
      <c r="R2144" s="29" t="str">
        <f t="shared" si="200"/>
        <v>2 Test data (Sep-Nov)</v>
      </c>
      <c r="S2144" s="29">
        <f t="shared" si="201"/>
        <v>1.018716649634493</v>
      </c>
      <c r="T2144" s="29">
        <f t="shared" si="202"/>
        <v>1324.6550260806018</v>
      </c>
      <c r="U2144" s="2">
        <f t="shared" si="203"/>
        <v>0.12068953137106754</v>
      </c>
    </row>
    <row r="2145" spans="1:21">
      <c r="A2145">
        <v>9702</v>
      </c>
      <c r="B2145" s="1">
        <v>45961</v>
      </c>
      <c r="C2145">
        <v>5</v>
      </c>
      <c r="D2145">
        <v>13</v>
      </c>
      <c r="E2145" t="s">
        <v>7</v>
      </c>
      <c r="F2145" s="3">
        <v>1209.7543446633467</v>
      </c>
      <c r="G2145" s="3">
        <v>1344</v>
      </c>
      <c r="H2145">
        <v>5</v>
      </c>
      <c r="I2145" s="3">
        <v>-134.24565533665327</v>
      </c>
      <c r="J2145" s="3">
        <v>134.24565533665327</v>
      </c>
      <c r="K2145" s="2">
        <v>9.9885160220724203E-2</v>
      </c>
      <c r="L2145" s="6">
        <v>-9.9885160220724203E-2</v>
      </c>
      <c r="M2145" t="s">
        <v>44</v>
      </c>
      <c r="N2145">
        <f>SUMIFS(Actuals!$F:$F,Actuals!$A:$A,$A2145,Actuals!$D:$D,$D2145,Actuals!$B:$B,EDATE($B2145,-12))</f>
        <v>1234.5</v>
      </c>
      <c r="O2145">
        <f>AVERAGE(SUMIFS(Actuals!$F:$F,Actuals!$A:$A,$A2145,Actuals!$D:$D,$D2145,Actuals!$B:$B,EOMONTH(DATE(2025,$C2145-1,1),0))/SUMIFS(Actuals!$F:$F,Actuals!$A:$A,$A2145,Actuals!$D:$D,$D2145,Actuals!$B:$B,EOMONTH(DATE(2024,$C2145-1,1),0)),
 SUMIFS(Actuals!$F:$F,Actuals!$A:$A,$A2145,Actuals!$D:$D,$D2145,Actuals!$B:$B,EOMONTH(DATE(2025,$C2145-2,1),0))/SUMIFS(Actuals!$F:$F,Actuals!$A:$A,$A2145,Actuals!$D:$D,$D2145,Actuals!$B:$B,EOMONTH(DATE(2024,$C2145-2,1),0)),
 SUMIFS(Actuals!$F:$F,Actuals!$A:$A,$A2145,Actuals!$D:$D,$D2145,Actuals!$B:$B,EOMONTH(DATE(2025,$C2145-3,1),0))/SUMIFS(Actuals!$F:$F,Actuals!$A:$A,$A2145,Actuals!$D:$D,$D2145,Actuals!$B:$B,EOMONTH(DATE(2024,$C2145-3,1),0))
)</f>
        <v>0.99460371097061751</v>
      </c>
      <c r="P2145" s="29">
        <f t="shared" si="198"/>
        <v>1227.8382811932272</v>
      </c>
      <c r="Q2145" s="2">
        <f t="shared" si="199"/>
        <v>8.6429850302658331E-2</v>
      </c>
      <c r="R2145" s="29" t="str">
        <f t="shared" si="200"/>
        <v>1 train date (May-Aug)</v>
      </c>
      <c r="S2145" s="29">
        <f t="shared" si="201"/>
        <v>1.018716649634493</v>
      </c>
      <c r="T2145" s="29">
        <f t="shared" si="202"/>
        <v>1232.3968928762163</v>
      </c>
      <c r="U2145" s="2">
        <f t="shared" si="203"/>
        <v>8.3038026133767651E-2</v>
      </c>
    </row>
    <row r="2146" spans="1:21">
      <c r="A2146">
        <v>9702</v>
      </c>
      <c r="B2146" s="1">
        <v>45961</v>
      </c>
      <c r="C2146">
        <v>6</v>
      </c>
      <c r="D2146">
        <v>13</v>
      </c>
      <c r="E2146" t="s">
        <v>7</v>
      </c>
      <c r="F2146" s="3">
        <v>1207.2873820095704</v>
      </c>
      <c r="G2146" s="3">
        <v>1344</v>
      </c>
      <c r="H2146">
        <v>4</v>
      </c>
      <c r="I2146" s="3">
        <v>-136.71261799042964</v>
      </c>
      <c r="J2146" s="3">
        <v>136.71261799042964</v>
      </c>
      <c r="K2146" s="2">
        <v>0.10172069790954601</v>
      </c>
      <c r="L2146" s="6">
        <v>-0.10172069790954601</v>
      </c>
      <c r="M2146" t="s">
        <v>44</v>
      </c>
      <c r="N2146">
        <f>SUMIFS(Actuals!$F:$F,Actuals!$A:$A,$A2146,Actuals!$D:$D,$D2146,Actuals!$B:$B,EDATE($B2146,-12))</f>
        <v>1234.5</v>
      </c>
      <c r="O2146">
        <f>AVERAGE(SUMIFS(Actuals!$F:$F,Actuals!$A:$A,$A2146,Actuals!$D:$D,$D2146,Actuals!$B:$B,EOMONTH(DATE(2025,$C2146-1,1),0))/SUMIFS(Actuals!$F:$F,Actuals!$A:$A,$A2146,Actuals!$D:$D,$D2146,Actuals!$B:$B,EOMONTH(DATE(2024,$C2146-1,1),0)),
 SUMIFS(Actuals!$F:$F,Actuals!$A:$A,$A2146,Actuals!$D:$D,$D2146,Actuals!$B:$B,EOMONTH(DATE(2025,$C2146-2,1),0))/SUMIFS(Actuals!$F:$F,Actuals!$A:$A,$A2146,Actuals!$D:$D,$D2146,Actuals!$B:$B,EOMONTH(DATE(2024,$C2146-2,1),0)),
 SUMIFS(Actuals!$F:$F,Actuals!$A:$A,$A2146,Actuals!$D:$D,$D2146,Actuals!$B:$B,EOMONTH(DATE(2025,$C2146-3,1),0))/SUMIFS(Actuals!$F:$F,Actuals!$A:$A,$A2146,Actuals!$D:$D,$D2146,Actuals!$B:$B,EOMONTH(DATE(2024,$C2146-3,1),0))
)</f>
        <v>1.0194484432607946</v>
      </c>
      <c r="P2146" s="29">
        <f t="shared" si="198"/>
        <v>1258.5091032054511</v>
      </c>
      <c r="Q2146" s="2">
        <f t="shared" si="199"/>
        <v>6.3609298210229842E-2</v>
      </c>
      <c r="R2146" s="29" t="str">
        <f t="shared" si="200"/>
        <v>1 train date (May-Aug)</v>
      </c>
      <c r="S2146" s="29">
        <f t="shared" si="201"/>
        <v>1.018716649634493</v>
      </c>
      <c r="T2146" s="29">
        <f t="shared" si="202"/>
        <v>1229.8837569467878</v>
      </c>
      <c r="U2146" s="2">
        <f t="shared" si="203"/>
        <v>8.4907918938401938E-2</v>
      </c>
    </row>
    <row r="2147" spans="1:21">
      <c r="A2147">
        <v>9702</v>
      </c>
      <c r="B2147" s="1">
        <v>45961</v>
      </c>
      <c r="C2147">
        <v>7</v>
      </c>
      <c r="D2147">
        <v>13</v>
      </c>
      <c r="E2147" t="s">
        <v>7</v>
      </c>
      <c r="F2147" s="3">
        <v>1210.0180866736712</v>
      </c>
      <c r="G2147" s="3">
        <v>1344</v>
      </c>
      <c r="H2147">
        <v>3</v>
      </c>
      <c r="I2147" s="3">
        <v>-133.98191332632882</v>
      </c>
      <c r="J2147" s="3">
        <v>133.98191332632882</v>
      </c>
      <c r="K2147" s="2">
        <v>9.9688923605899399E-2</v>
      </c>
      <c r="L2147" s="6">
        <v>-9.9688923605899399E-2</v>
      </c>
      <c r="M2147" t="s">
        <v>44</v>
      </c>
      <c r="N2147">
        <f>SUMIFS(Actuals!$F:$F,Actuals!$A:$A,$A2147,Actuals!$D:$D,$D2147,Actuals!$B:$B,EDATE($B2147,-12))</f>
        <v>1234.5</v>
      </c>
      <c r="O2147">
        <f>AVERAGE(SUMIFS(Actuals!$F:$F,Actuals!$A:$A,$A2147,Actuals!$D:$D,$D2147,Actuals!$B:$B,EOMONTH(DATE(2025,$C2147-1,1),0))/SUMIFS(Actuals!$F:$F,Actuals!$A:$A,$A2147,Actuals!$D:$D,$D2147,Actuals!$B:$B,EOMONTH(DATE(2024,$C2147-1,1),0)),
 SUMIFS(Actuals!$F:$F,Actuals!$A:$A,$A2147,Actuals!$D:$D,$D2147,Actuals!$B:$B,EOMONTH(DATE(2025,$C2147-2,1),0))/SUMIFS(Actuals!$F:$F,Actuals!$A:$A,$A2147,Actuals!$D:$D,$D2147,Actuals!$B:$B,EOMONTH(DATE(2024,$C2147-2,1),0)),
 SUMIFS(Actuals!$F:$F,Actuals!$A:$A,$A2147,Actuals!$D:$D,$D2147,Actuals!$B:$B,EOMONTH(DATE(2025,$C2147-3,1),0))/SUMIFS(Actuals!$F:$F,Actuals!$A:$A,$A2147,Actuals!$D:$D,$D2147,Actuals!$B:$B,EOMONTH(DATE(2024,$C2147-3,1),0))
)</f>
        <v>1.0500658691844791</v>
      </c>
      <c r="P2147" s="29">
        <f t="shared" si="198"/>
        <v>1296.3063155082393</v>
      </c>
      <c r="Q2147" s="2">
        <f t="shared" si="199"/>
        <v>3.5486372389702883E-2</v>
      </c>
      <c r="R2147" s="29" t="str">
        <f t="shared" si="200"/>
        <v>1 train date (May-Aug)</v>
      </c>
      <c r="S2147" s="29">
        <f t="shared" si="201"/>
        <v>1.018716649634493</v>
      </c>
      <c r="T2147" s="29">
        <f t="shared" si="202"/>
        <v>1232.665571253342</v>
      </c>
      <c r="U2147" s="2">
        <f t="shared" si="203"/>
        <v>8.2838116626977668E-2</v>
      </c>
    </row>
    <row r="2148" spans="1:21">
      <c r="A2148">
        <v>9702</v>
      </c>
      <c r="B2148" s="1">
        <v>45961</v>
      </c>
      <c r="C2148">
        <v>8</v>
      </c>
      <c r="D2148">
        <v>13</v>
      </c>
      <c r="E2148" t="s">
        <v>7</v>
      </c>
      <c r="F2148" s="3">
        <v>1287.133309663117</v>
      </c>
      <c r="G2148" s="3">
        <v>1344</v>
      </c>
      <c r="H2148">
        <v>2</v>
      </c>
      <c r="I2148" s="3">
        <v>-56.866690336883039</v>
      </c>
      <c r="J2148" s="3">
        <v>56.866690336883039</v>
      </c>
      <c r="K2148" s="2">
        <v>4.2311525548276101E-2</v>
      </c>
      <c r="L2148" s="6">
        <v>-4.2311525548276101E-2</v>
      </c>
      <c r="M2148" t="s">
        <v>44</v>
      </c>
      <c r="N2148">
        <f>SUMIFS(Actuals!$F:$F,Actuals!$A:$A,$A2148,Actuals!$D:$D,$D2148,Actuals!$B:$B,EDATE($B2148,-12))</f>
        <v>1234.5</v>
      </c>
      <c r="O2148">
        <f>AVERAGE(SUMIFS(Actuals!$F:$F,Actuals!$A:$A,$A2148,Actuals!$D:$D,$D2148,Actuals!$B:$B,EOMONTH(DATE(2025,$C2148-1,1),0))/SUMIFS(Actuals!$F:$F,Actuals!$A:$A,$A2148,Actuals!$D:$D,$D2148,Actuals!$B:$B,EOMONTH(DATE(2024,$C2148-1,1),0)),
 SUMIFS(Actuals!$F:$F,Actuals!$A:$A,$A2148,Actuals!$D:$D,$D2148,Actuals!$B:$B,EOMONTH(DATE(2025,$C2148-2,1),0))/SUMIFS(Actuals!$F:$F,Actuals!$A:$A,$A2148,Actuals!$D:$D,$D2148,Actuals!$B:$B,EOMONTH(DATE(2024,$C2148-2,1),0)),
 SUMIFS(Actuals!$F:$F,Actuals!$A:$A,$A2148,Actuals!$D:$D,$D2148,Actuals!$B:$B,EOMONTH(DATE(2025,$C2148-3,1),0))/SUMIFS(Actuals!$F:$F,Actuals!$A:$A,$A2148,Actuals!$D:$D,$D2148,Actuals!$B:$B,EOMONTH(DATE(2024,$C2148-3,1),0))
)</f>
        <v>1.1311514375114269</v>
      </c>
      <c r="P2148" s="29">
        <f t="shared" si="198"/>
        <v>1396.4064496078565</v>
      </c>
      <c r="Q2148" s="2">
        <f t="shared" si="199"/>
        <v>3.8992894053464677E-2</v>
      </c>
      <c r="R2148" s="29" t="str">
        <f t="shared" si="200"/>
        <v>1 train date (May-Aug)</v>
      </c>
      <c r="S2148" s="29">
        <f t="shared" si="201"/>
        <v>1.018716649634493</v>
      </c>
      <c r="T2148" s="29">
        <f t="shared" si="202"/>
        <v>1311.2241328529669</v>
      </c>
      <c r="U2148" s="2">
        <f t="shared" si="203"/>
        <v>2.4386805912971033E-2</v>
      </c>
    </row>
    <row r="2149" spans="1:21">
      <c r="A2149">
        <v>9702</v>
      </c>
      <c r="B2149" s="1">
        <v>45961</v>
      </c>
      <c r="C2149">
        <v>9</v>
      </c>
      <c r="D2149">
        <v>13</v>
      </c>
      <c r="E2149" t="s">
        <v>7</v>
      </c>
      <c r="F2149" s="3">
        <v>1303.9212195905482</v>
      </c>
      <c r="G2149" s="3">
        <v>1344</v>
      </c>
      <c r="H2149">
        <v>1</v>
      </c>
      <c r="I2149" s="3">
        <v>-40.078780409451838</v>
      </c>
      <c r="J2149" s="3">
        <v>40.078780409451838</v>
      </c>
      <c r="K2149" s="2">
        <v>2.9820521137985001E-2</v>
      </c>
      <c r="L2149" s="6">
        <v>-2.9820521137985001E-2</v>
      </c>
      <c r="M2149" t="s">
        <v>44</v>
      </c>
      <c r="N2149">
        <f>SUMIFS(Actuals!$F:$F,Actuals!$A:$A,$A2149,Actuals!$D:$D,$D2149,Actuals!$B:$B,EDATE($B2149,-12))</f>
        <v>1234.5</v>
      </c>
      <c r="O2149">
        <f>AVERAGE(SUMIFS(Actuals!$F:$F,Actuals!$A:$A,$A2149,Actuals!$D:$D,$D2149,Actuals!$B:$B,EOMONTH(DATE(2025,$C2149-1,1),0))/SUMIFS(Actuals!$F:$F,Actuals!$A:$A,$A2149,Actuals!$D:$D,$D2149,Actuals!$B:$B,EOMONTH(DATE(2024,$C2149-1,1),0)),
 SUMIFS(Actuals!$F:$F,Actuals!$A:$A,$A2149,Actuals!$D:$D,$D2149,Actuals!$B:$B,EOMONTH(DATE(2025,$C2149-2,1),0))/SUMIFS(Actuals!$F:$F,Actuals!$A:$A,$A2149,Actuals!$D:$D,$D2149,Actuals!$B:$B,EOMONTH(DATE(2024,$C2149-2,1),0)),
 SUMIFS(Actuals!$F:$F,Actuals!$A:$A,$A2149,Actuals!$D:$D,$D2149,Actuals!$B:$B,EOMONTH(DATE(2025,$C2149-3,1),0))/SUMIFS(Actuals!$F:$F,Actuals!$A:$A,$A2149,Actuals!$D:$D,$D2149,Actuals!$B:$B,EOMONTH(DATE(2024,$C2149-3,1),0))
)</f>
        <v>1.1551160713593613</v>
      </c>
      <c r="P2149" s="29">
        <f t="shared" si="198"/>
        <v>1425.9907900931316</v>
      </c>
      <c r="Q2149" s="2">
        <f t="shared" si="199"/>
        <v>6.1005052152627706E-2</v>
      </c>
      <c r="R2149" s="29" t="str">
        <f t="shared" si="200"/>
        <v>2 Test data (Sep-Nov)</v>
      </c>
      <c r="S2149" s="29">
        <f t="shared" si="201"/>
        <v>1.018716649634493</v>
      </c>
      <c r="T2149" s="29">
        <f t="shared" si="202"/>
        <v>1328.3262562086054</v>
      </c>
      <c r="U2149" s="2">
        <f t="shared" si="203"/>
        <v>1.1662011749549553E-2</v>
      </c>
    </row>
    <row r="2150" spans="1:21">
      <c r="A2150">
        <v>9702</v>
      </c>
      <c r="B2150" s="1">
        <v>45961</v>
      </c>
      <c r="C2150">
        <v>10</v>
      </c>
      <c r="D2150">
        <v>13</v>
      </c>
      <c r="E2150" t="s">
        <v>7</v>
      </c>
      <c r="F2150" s="3">
        <v>1296.9123454938447</v>
      </c>
      <c r="G2150" s="3">
        <v>1344</v>
      </c>
      <c r="H2150">
        <v>0</v>
      </c>
      <c r="I2150" s="3">
        <v>-47.087654506155332</v>
      </c>
      <c r="J2150" s="3">
        <v>47.087654506155332</v>
      </c>
      <c r="K2150" s="2">
        <v>3.5035457221841801E-2</v>
      </c>
      <c r="L2150" s="6">
        <v>-3.5035457221841801E-2</v>
      </c>
      <c r="M2150" t="s">
        <v>44</v>
      </c>
      <c r="N2150">
        <f>SUMIFS(Actuals!$F:$F,Actuals!$A:$A,$A2150,Actuals!$D:$D,$D2150,Actuals!$B:$B,EDATE($B2150,-12))</f>
        <v>1234.5</v>
      </c>
      <c r="O2150">
        <f>AVERAGE(SUMIFS(Actuals!$F:$F,Actuals!$A:$A,$A2150,Actuals!$D:$D,$D2150,Actuals!$B:$B,EOMONTH(DATE(2025,$C2150-1,1),0))/SUMIFS(Actuals!$F:$F,Actuals!$A:$A,$A2150,Actuals!$D:$D,$D2150,Actuals!$B:$B,EOMONTH(DATE(2024,$C2150-1,1),0)),
 SUMIFS(Actuals!$F:$F,Actuals!$A:$A,$A2150,Actuals!$D:$D,$D2150,Actuals!$B:$B,EOMONTH(DATE(2025,$C2150-2,1),0))/SUMIFS(Actuals!$F:$F,Actuals!$A:$A,$A2150,Actuals!$D:$D,$D2150,Actuals!$B:$B,EOMONTH(DATE(2024,$C2150-2,1),0)),
 SUMIFS(Actuals!$F:$F,Actuals!$A:$A,$A2150,Actuals!$D:$D,$D2150,Actuals!$B:$B,EOMONTH(DATE(2025,$C2150-3,1),0))/SUMIFS(Actuals!$F:$F,Actuals!$A:$A,$A2150,Actuals!$D:$D,$D2150,Actuals!$B:$B,EOMONTH(DATE(2024,$C2150-3,1),0))
)</f>
        <v>1.1615776565712919</v>
      </c>
      <c r="P2150" s="29">
        <f t="shared" si="198"/>
        <v>1433.9676170372597</v>
      </c>
      <c r="Q2150" s="2">
        <f t="shared" si="199"/>
        <v>6.694019124796112E-2</v>
      </c>
      <c r="R2150" s="29" t="str">
        <f t="shared" si="200"/>
        <v>2 Test data (Sep-Nov)</v>
      </c>
      <c r="S2150" s="29">
        <f t="shared" si="201"/>
        <v>1.018716649634493</v>
      </c>
      <c r="T2150" s="29">
        <f t="shared" si="202"/>
        <v>1321.1861994711016</v>
      </c>
      <c r="U2150" s="2">
        <f t="shared" si="203"/>
        <v>1.6974553964954134E-2</v>
      </c>
    </row>
    <row r="2151" spans="1:21">
      <c r="A2151">
        <v>9702</v>
      </c>
      <c r="B2151" s="1">
        <v>45991</v>
      </c>
      <c r="C2151">
        <v>5</v>
      </c>
      <c r="D2151">
        <v>13</v>
      </c>
      <c r="E2151" t="s">
        <v>7</v>
      </c>
      <c r="F2151" s="3">
        <v>1211.9194676459449</v>
      </c>
      <c r="G2151" s="3">
        <v>1431</v>
      </c>
      <c r="H2151">
        <v>6</v>
      </c>
      <c r="I2151" s="3">
        <v>-219.08053235405509</v>
      </c>
      <c r="J2151" s="3">
        <v>219.08053235405509</v>
      </c>
      <c r="K2151" s="2">
        <v>0.15309610926209299</v>
      </c>
      <c r="L2151" s="6">
        <v>-0.15309610926209299</v>
      </c>
      <c r="M2151" t="s">
        <v>44</v>
      </c>
      <c r="N2151">
        <f>SUMIFS(Actuals!$F:$F,Actuals!$A:$A,$A2151,Actuals!$D:$D,$D2151,Actuals!$B:$B,EDATE($B2151,-12))</f>
        <v>1302</v>
      </c>
      <c r="O2151">
        <f>AVERAGE(SUMIFS(Actuals!$F:$F,Actuals!$A:$A,$A2151,Actuals!$D:$D,$D2151,Actuals!$B:$B,EOMONTH(DATE(2025,$C2151-1,1),0))/SUMIFS(Actuals!$F:$F,Actuals!$A:$A,$A2151,Actuals!$D:$D,$D2151,Actuals!$B:$B,EOMONTH(DATE(2024,$C2151-1,1),0)),
 SUMIFS(Actuals!$F:$F,Actuals!$A:$A,$A2151,Actuals!$D:$D,$D2151,Actuals!$B:$B,EOMONTH(DATE(2025,$C2151-2,1),0))/SUMIFS(Actuals!$F:$F,Actuals!$A:$A,$A2151,Actuals!$D:$D,$D2151,Actuals!$B:$B,EOMONTH(DATE(2024,$C2151-2,1),0)),
 SUMIFS(Actuals!$F:$F,Actuals!$A:$A,$A2151,Actuals!$D:$D,$D2151,Actuals!$B:$B,EOMONTH(DATE(2025,$C2151-3,1),0))/SUMIFS(Actuals!$F:$F,Actuals!$A:$A,$A2151,Actuals!$D:$D,$D2151,Actuals!$B:$B,EOMONTH(DATE(2024,$C2151-3,1),0))
)</f>
        <v>0.99460371097061751</v>
      </c>
      <c r="P2151" s="29">
        <f t="shared" si="198"/>
        <v>1294.974031683744</v>
      </c>
      <c r="Q2151" s="2">
        <f t="shared" si="199"/>
        <v>9.5056581632603776E-2</v>
      </c>
      <c r="R2151" s="29" t="str">
        <f t="shared" si="200"/>
        <v>1 train date (May-Aug)</v>
      </c>
      <c r="S2151" s="29">
        <f t="shared" si="201"/>
        <v>1.018716649634493</v>
      </c>
      <c r="T2151" s="29">
        <f t="shared" si="202"/>
        <v>1234.6025397070953</v>
      </c>
      <c r="U2151" s="2">
        <f t="shared" si="203"/>
        <v>0.13724490586506269</v>
      </c>
    </row>
    <row r="2152" spans="1:21">
      <c r="A2152">
        <v>9702</v>
      </c>
      <c r="B2152" s="1">
        <v>45991</v>
      </c>
      <c r="C2152">
        <v>6</v>
      </c>
      <c r="D2152">
        <v>13</v>
      </c>
      <c r="E2152" t="s">
        <v>7</v>
      </c>
      <c r="F2152" s="3">
        <v>1204.2691635545464</v>
      </c>
      <c r="G2152" s="3">
        <v>1431</v>
      </c>
      <c r="H2152">
        <v>5</v>
      </c>
      <c r="I2152" s="3">
        <v>-226.73083644545363</v>
      </c>
      <c r="J2152" s="3">
        <v>226.73083644545363</v>
      </c>
      <c r="K2152" s="2">
        <v>0.158442233714503</v>
      </c>
      <c r="L2152" s="6">
        <v>-0.158442233714503</v>
      </c>
      <c r="M2152" t="s">
        <v>44</v>
      </c>
      <c r="N2152">
        <f>SUMIFS(Actuals!$F:$F,Actuals!$A:$A,$A2152,Actuals!$D:$D,$D2152,Actuals!$B:$B,EDATE($B2152,-12))</f>
        <v>1302</v>
      </c>
      <c r="O2152">
        <f>AVERAGE(SUMIFS(Actuals!$F:$F,Actuals!$A:$A,$A2152,Actuals!$D:$D,$D2152,Actuals!$B:$B,EOMONTH(DATE(2025,$C2152-1,1),0))/SUMIFS(Actuals!$F:$F,Actuals!$A:$A,$A2152,Actuals!$D:$D,$D2152,Actuals!$B:$B,EOMONTH(DATE(2024,$C2152-1,1),0)),
 SUMIFS(Actuals!$F:$F,Actuals!$A:$A,$A2152,Actuals!$D:$D,$D2152,Actuals!$B:$B,EOMONTH(DATE(2025,$C2152-2,1),0))/SUMIFS(Actuals!$F:$F,Actuals!$A:$A,$A2152,Actuals!$D:$D,$D2152,Actuals!$B:$B,EOMONTH(DATE(2024,$C2152-2,1),0)),
 SUMIFS(Actuals!$F:$F,Actuals!$A:$A,$A2152,Actuals!$D:$D,$D2152,Actuals!$B:$B,EOMONTH(DATE(2025,$C2152-3,1),0))/SUMIFS(Actuals!$F:$F,Actuals!$A:$A,$A2152,Actuals!$D:$D,$D2152,Actuals!$B:$B,EOMONTH(DATE(2024,$C2152-3,1),0))
)</f>
        <v>1.0194484432607946</v>
      </c>
      <c r="P2152" s="29">
        <f t="shared" si="198"/>
        <v>1327.3218731255547</v>
      </c>
      <c r="Q2152" s="2">
        <f t="shared" si="199"/>
        <v>7.2451521226027465E-2</v>
      </c>
      <c r="R2152" s="29" t="str">
        <f t="shared" si="200"/>
        <v>1 train date (May-Aug)</v>
      </c>
      <c r="S2152" s="29">
        <f t="shared" si="201"/>
        <v>1.018716649634493</v>
      </c>
      <c r="T2152" s="29">
        <f t="shared" si="202"/>
        <v>1226.8090475544209</v>
      </c>
      <c r="U2152" s="2">
        <f t="shared" si="203"/>
        <v>0.1426910918557506</v>
      </c>
    </row>
    <row r="2153" spans="1:21">
      <c r="A2153">
        <v>9702</v>
      </c>
      <c r="B2153" s="1">
        <v>45991</v>
      </c>
      <c r="C2153">
        <v>7</v>
      </c>
      <c r="D2153">
        <v>13</v>
      </c>
      <c r="E2153" t="s">
        <v>7</v>
      </c>
      <c r="F2153" s="3">
        <v>1212.1133136727758</v>
      </c>
      <c r="G2153" s="3">
        <v>1431</v>
      </c>
      <c r="H2153">
        <v>4</v>
      </c>
      <c r="I2153" s="3">
        <v>-218.8866863272242</v>
      </c>
      <c r="J2153" s="3">
        <v>218.8866863272242</v>
      </c>
      <c r="K2153" s="2">
        <v>0.15296064732859799</v>
      </c>
      <c r="L2153" s="6">
        <v>-0.15296064732859799</v>
      </c>
      <c r="M2153" t="s">
        <v>44</v>
      </c>
      <c r="N2153">
        <f>SUMIFS(Actuals!$F:$F,Actuals!$A:$A,$A2153,Actuals!$D:$D,$D2153,Actuals!$B:$B,EDATE($B2153,-12))</f>
        <v>1302</v>
      </c>
      <c r="O2153">
        <f>AVERAGE(SUMIFS(Actuals!$F:$F,Actuals!$A:$A,$A2153,Actuals!$D:$D,$D2153,Actuals!$B:$B,EOMONTH(DATE(2025,$C2153-1,1),0))/SUMIFS(Actuals!$F:$F,Actuals!$A:$A,$A2153,Actuals!$D:$D,$D2153,Actuals!$B:$B,EOMONTH(DATE(2024,$C2153-1,1),0)),
 SUMIFS(Actuals!$F:$F,Actuals!$A:$A,$A2153,Actuals!$D:$D,$D2153,Actuals!$B:$B,EOMONTH(DATE(2025,$C2153-2,1),0))/SUMIFS(Actuals!$F:$F,Actuals!$A:$A,$A2153,Actuals!$D:$D,$D2153,Actuals!$B:$B,EOMONTH(DATE(2024,$C2153-2,1),0)),
 SUMIFS(Actuals!$F:$F,Actuals!$A:$A,$A2153,Actuals!$D:$D,$D2153,Actuals!$B:$B,EOMONTH(DATE(2025,$C2153-3,1),0))/SUMIFS(Actuals!$F:$F,Actuals!$A:$A,$A2153,Actuals!$D:$D,$D2153,Actuals!$B:$B,EOMONTH(DATE(2024,$C2153-3,1),0))
)</f>
        <v>1.0500658691844791</v>
      </c>
      <c r="P2153" s="29">
        <f t="shared" si="198"/>
        <v>1367.1857616781917</v>
      </c>
      <c r="Q2153" s="2">
        <f t="shared" si="199"/>
        <v>4.4594156758775864E-2</v>
      </c>
      <c r="R2153" s="29" t="str">
        <f t="shared" si="200"/>
        <v>1 train date (May-Aug)</v>
      </c>
      <c r="S2153" s="29">
        <f t="shared" si="201"/>
        <v>1.018716649634493</v>
      </c>
      <c r="T2153" s="29">
        <f t="shared" si="202"/>
        <v>1234.8000138820935</v>
      </c>
      <c r="U2153" s="2">
        <f t="shared" si="203"/>
        <v>0.13710690853801993</v>
      </c>
    </row>
    <row r="2154" spans="1:21">
      <c r="A2154">
        <v>9702</v>
      </c>
      <c r="B2154" s="1">
        <v>45991</v>
      </c>
      <c r="C2154">
        <v>8</v>
      </c>
      <c r="D2154">
        <v>13</v>
      </c>
      <c r="E2154" t="s">
        <v>7</v>
      </c>
      <c r="F2154" s="3">
        <v>1290.2164021042765</v>
      </c>
      <c r="G2154" s="3">
        <v>1431</v>
      </c>
      <c r="H2154">
        <v>3</v>
      </c>
      <c r="I2154" s="3">
        <v>-140.78359789572346</v>
      </c>
      <c r="J2154" s="3">
        <v>140.78359789572346</v>
      </c>
      <c r="K2154" s="2">
        <v>9.8381270367381896E-2</v>
      </c>
      <c r="L2154" s="6">
        <v>-9.8381270367381896E-2</v>
      </c>
      <c r="M2154" t="s">
        <v>44</v>
      </c>
      <c r="N2154">
        <f>SUMIFS(Actuals!$F:$F,Actuals!$A:$A,$A2154,Actuals!$D:$D,$D2154,Actuals!$B:$B,EDATE($B2154,-12))</f>
        <v>1302</v>
      </c>
      <c r="O2154">
        <f>AVERAGE(SUMIFS(Actuals!$F:$F,Actuals!$A:$A,$A2154,Actuals!$D:$D,$D2154,Actuals!$B:$B,EOMONTH(DATE(2025,$C2154-1,1),0))/SUMIFS(Actuals!$F:$F,Actuals!$A:$A,$A2154,Actuals!$D:$D,$D2154,Actuals!$B:$B,EOMONTH(DATE(2024,$C2154-1,1),0)),
 SUMIFS(Actuals!$F:$F,Actuals!$A:$A,$A2154,Actuals!$D:$D,$D2154,Actuals!$B:$B,EOMONTH(DATE(2025,$C2154-2,1),0))/SUMIFS(Actuals!$F:$F,Actuals!$A:$A,$A2154,Actuals!$D:$D,$D2154,Actuals!$B:$B,EOMONTH(DATE(2024,$C2154-2,1),0)),
 SUMIFS(Actuals!$F:$F,Actuals!$A:$A,$A2154,Actuals!$D:$D,$D2154,Actuals!$B:$B,EOMONTH(DATE(2025,$C2154-3,1),0))/SUMIFS(Actuals!$F:$F,Actuals!$A:$A,$A2154,Actuals!$D:$D,$D2154,Actuals!$B:$B,EOMONTH(DATE(2024,$C2154-3,1),0))
)</f>
        <v>1.1311514375114269</v>
      </c>
      <c r="P2154" s="29">
        <f t="shared" si="198"/>
        <v>1472.7591716398779</v>
      </c>
      <c r="Q2154" s="2">
        <f t="shared" si="199"/>
        <v>2.9181811069097049E-2</v>
      </c>
      <c r="R2154" s="29" t="str">
        <f t="shared" si="200"/>
        <v>1 train date (May-Aug)</v>
      </c>
      <c r="S2154" s="29">
        <f t="shared" si="201"/>
        <v>1.018716649634493</v>
      </c>
      <c r="T2154" s="29">
        <f t="shared" si="202"/>
        <v>1314.3649304551384</v>
      </c>
      <c r="U2154" s="2">
        <f t="shared" si="203"/>
        <v>8.1505988500951504E-2</v>
      </c>
    </row>
    <row r="2155" spans="1:21">
      <c r="A2155">
        <v>9702</v>
      </c>
      <c r="B2155" s="1">
        <v>45991</v>
      </c>
      <c r="C2155">
        <v>9</v>
      </c>
      <c r="D2155">
        <v>13</v>
      </c>
      <c r="E2155" t="s">
        <v>7</v>
      </c>
      <c r="F2155" s="3">
        <v>1307.2997628255471</v>
      </c>
      <c r="G2155" s="3">
        <v>1431</v>
      </c>
      <c r="H2155">
        <v>2</v>
      </c>
      <c r="I2155" s="3">
        <v>-123.70023717445292</v>
      </c>
      <c r="J2155" s="3">
        <v>123.70023717445292</v>
      </c>
      <c r="K2155" s="2">
        <v>8.6443212560763802E-2</v>
      </c>
      <c r="L2155" s="6">
        <v>-8.6443212560763802E-2</v>
      </c>
      <c r="M2155" t="s">
        <v>44</v>
      </c>
      <c r="N2155">
        <f>SUMIFS(Actuals!$F:$F,Actuals!$A:$A,$A2155,Actuals!$D:$D,$D2155,Actuals!$B:$B,EDATE($B2155,-12))</f>
        <v>1302</v>
      </c>
      <c r="O2155">
        <f>AVERAGE(SUMIFS(Actuals!$F:$F,Actuals!$A:$A,$A2155,Actuals!$D:$D,$D2155,Actuals!$B:$B,EOMONTH(DATE(2025,$C2155-1,1),0))/SUMIFS(Actuals!$F:$F,Actuals!$A:$A,$A2155,Actuals!$D:$D,$D2155,Actuals!$B:$B,EOMONTH(DATE(2024,$C2155-1,1),0)),
 SUMIFS(Actuals!$F:$F,Actuals!$A:$A,$A2155,Actuals!$D:$D,$D2155,Actuals!$B:$B,EOMONTH(DATE(2025,$C2155-2,1),0))/SUMIFS(Actuals!$F:$F,Actuals!$A:$A,$A2155,Actuals!$D:$D,$D2155,Actuals!$B:$B,EOMONTH(DATE(2024,$C2155-2,1),0)),
 SUMIFS(Actuals!$F:$F,Actuals!$A:$A,$A2155,Actuals!$D:$D,$D2155,Actuals!$B:$B,EOMONTH(DATE(2025,$C2155-3,1),0))/SUMIFS(Actuals!$F:$F,Actuals!$A:$A,$A2155,Actuals!$D:$D,$D2155,Actuals!$B:$B,EOMONTH(DATE(2024,$C2155-3,1),0))
)</f>
        <v>1.1551160713593613</v>
      </c>
      <c r="P2155" s="29">
        <f t="shared" si="198"/>
        <v>1503.9611249098884</v>
      </c>
      <c r="Q2155" s="2">
        <f t="shared" si="199"/>
        <v>5.0986111048140069E-2</v>
      </c>
      <c r="R2155" s="29" t="str">
        <f t="shared" si="200"/>
        <v>2 Test data (Sep-Nov)</v>
      </c>
      <c r="S2155" s="29">
        <f t="shared" si="201"/>
        <v>1.018716649634493</v>
      </c>
      <c r="T2155" s="29">
        <f t="shared" si="202"/>
        <v>1331.7680344536086</v>
      </c>
      <c r="U2155" s="2">
        <f t="shared" si="203"/>
        <v>6.9344490249050594E-2</v>
      </c>
    </row>
    <row r="2156" spans="1:21">
      <c r="A2156">
        <v>9702</v>
      </c>
      <c r="B2156" s="1">
        <v>45991</v>
      </c>
      <c r="C2156">
        <v>10</v>
      </c>
      <c r="D2156">
        <v>13</v>
      </c>
      <c r="E2156" t="s">
        <v>7</v>
      </c>
      <c r="F2156" s="3">
        <v>1285.1354815568855</v>
      </c>
      <c r="G2156" s="3">
        <v>1431</v>
      </c>
      <c r="H2156">
        <v>1</v>
      </c>
      <c r="I2156" s="3">
        <v>-145.86451844311455</v>
      </c>
      <c r="J2156" s="3">
        <v>145.86451844311455</v>
      </c>
      <c r="K2156" s="2">
        <v>0.101931878716362</v>
      </c>
      <c r="L2156" s="6">
        <v>-0.101931878716362</v>
      </c>
      <c r="M2156" t="s">
        <v>44</v>
      </c>
      <c r="N2156">
        <f>SUMIFS(Actuals!$F:$F,Actuals!$A:$A,$A2156,Actuals!$D:$D,$D2156,Actuals!$B:$B,EDATE($B2156,-12))</f>
        <v>1302</v>
      </c>
      <c r="O2156">
        <f>AVERAGE(SUMIFS(Actuals!$F:$F,Actuals!$A:$A,$A2156,Actuals!$D:$D,$D2156,Actuals!$B:$B,EOMONTH(DATE(2025,$C2156-1,1),0))/SUMIFS(Actuals!$F:$F,Actuals!$A:$A,$A2156,Actuals!$D:$D,$D2156,Actuals!$B:$B,EOMONTH(DATE(2024,$C2156-1,1),0)),
 SUMIFS(Actuals!$F:$F,Actuals!$A:$A,$A2156,Actuals!$D:$D,$D2156,Actuals!$B:$B,EOMONTH(DATE(2025,$C2156-2,1),0))/SUMIFS(Actuals!$F:$F,Actuals!$A:$A,$A2156,Actuals!$D:$D,$D2156,Actuals!$B:$B,EOMONTH(DATE(2024,$C2156-2,1),0)),
 SUMIFS(Actuals!$F:$F,Actuals!$A:$A,$A2156,Actuals!$D:$D,$D2156,Actuals!$B:$B,EOMONTH(DATE(2025,$C2156-3,1),0))/SUMIFS(Actuals!$F:$F,Actuals!$A:$A,$A2156,Actuals!$D:$D,$D2156,Actuals!$B:$B,EOMONTH(DATE(2024,$C2156-3,1),0))
)</f>
        <v>1.1615776565712919</v>
      </c>
      <c r="P2156" s="29">
        <f t="shared" si="198"/>
        <v>1512.374108855822</v>
      </c>
      <c r="Q2156" s="2">
        <f t="shared" si="199"/>
        <v>5.6865205349980422E-2</v>
      </c>
      <c r="R2156" s="29" t="str">
        <f t="shared" si="200"/>
        <v>2 Test data (Sep-Nov)</v>
      </c>
      <c r="S2156" s="29">
        <f t="shared" si="201"/>
        <v>1.018716649634493</v>
      </c>
      <c r="T2156" s="29">
        <f t="shared" si="202"/>
        <v>1309.1889120980411</v>
      </c>
      <c r="U2156" s="2">
        <f t="shared" si="203"/>
        <v>8.5123052342389163E-2</v>
      </c>
    </row>
    <row r="2157" spans="1:21">
      <c r="A2157">
        <v>9702</v>
      </c>
      <c r="B2157" s="1">
        <v>45991</v>
      </c>
      <c r="C2157">
        <v>11</v>
      </c>
      <c r="D2157">
        <v>13</v>
      </c>
      <c r="E2157" t="s">
        <v>7</v>
      </c>
      <c r="F2157" s="3">
        <v>1295.0315589082168</v>
      </c>
      <c r="G2157" s="3">
        <v>1431</v>
      </c>
      <c r="H2157">
        <v>0</v>
      </c>
      <c r="I2157" s="3">
        <v>-135.96844109178323</v>
      </c>
      <c r="J2157" s="3">
        <v>135.96844109178323</v>
      </c>
      <c r="K2157" s="2">
        <v>9.5016380916689902E-2</v>
      </c>
      <c r="L2157" s="6">
        <v>-9.5016380916689902E-2</v>
      </c>
      <c r="M2157" t="s">
        <v>44</v>
      </c>
      <c r="N2157">
        <f>SUMIFS(Actuals!$F:$F,Actuals!$A:$A,$A2157,Actuals!$D:$D,$D2157,Actuals!$B:$B,EDATE($B2157,-12))</f>
        <v>1302</v>
      </c>
      <c r="O2157">
        <f>AVERAGE(SUMIFS(Actuals!$F:$F,Actuals!$A:$A,$A2157,Actuals!$D:$D,$D2157,Actuals!$B:$B,EOMONTH(DATE(2025,$C2157-1,1),0))/SUMIFS(Actuals!$F:$F,Actuals!$A:$A,$A2157,Actuals!$D:$D,$D2157,Actuals!$B:$B,EOMONTH(DATE(2024,$C2157-1,1),0)),
 SUMIFS(Actuals!$F:$F,Actuals!$A:$A,$A2157,Actuals!$D:$D,$D2157,Actuals!$B:$B,EOMONTH(DATE(2025,$C2157-2,1),0))/SUMIFS(Actuals!$F:$F,Actuals!$A:$A,$A2157,Actuals!$D:$D,$D2157,Actuals!$B:$B,EOMONTH(DATE(2024,$C2157-2,1),0)),
 SUMIFS(Actuals!$F:$F,Actuals!$A:$A,$A2157,Actuals!$D:$D,$D2157,Actuals!$B:$B,EOMONTH(DATE(2025,$C2157-3,1),0))/SUMIFS(Actuals!$F:$F,Actuals!$A:$A,$A2157,Actuals!$D:$D,$D2157,Actuals!$B:$B,EOMONTH(DATE(2024,$C2157-3,1),0))
)</f>
        <v>1.0674661218161907</v>
      </c>
      <c r="P2157" s="29">
        <f t="shared" si="198"/>
        <v>1389.8408906046802</v>
      </c>
      <c r="Q2157" s="2">
        <f t="shared" si="199"/>
        <v>2.8762480360111652E-2</v>
      </c>
      <c r="R2157" s="29" t="str">
        <f t="shared" si="200"/>
        <v>2 Test data (Sep-Nov)</v>
      </c>
      <c r="S2157" s="29">
        <f t="shared" si="201"/>
        <v>1.018716649634493</v>
      </c>
      <c r="T2157" s="29">
        <f t="shared" si="202"/>
        <v>1319.2702108619133</v>
      </c>
      <c r="U2157" s="2">
        <f t="shared" si="203"/>
        <v>7.8078119593352022E-2</v>
      </c>
    </row>
    <row r="2158" spans="1:21">
      <c r="A2158">
        <v>9768</v>
      </c>
      <c r="B2158" s="1">
        <v>45808</v>
      </c>
      <c r="C2158">
        <v>5</v>
      </c>
      <c r="D2158">
        <v>13</v>
      </c>
      <c r="E2158" t="s">
        <v>7</v>
      </c>
      <c r="F2158" s="3">
        <v>232500</v>
      </c>
      <c r="G2158" s="3">
        <v>431322</v>
      </c>
      <c r="H2158">
        <v>0</v>
      </c>
      <c r="I2158" s="3">
        <v>-198822</v>
      </c>
      <c r="J2158" s="3">
        <v>198822</v>
      </c>
      <c r="K2158" s="2">
        <v>0.46095956153407402</v>
      </c>
      <c r="L2158" s="6">
        <v>-0.46095956153407402</v>
      </c>
      <c r="M2158" t="s">
        <v>46</v>
      </c>
      <c r="N2158">
        <f>SUMIFS(Actuals!$F:$F,Actuals!$A:$A,$A2158,Actuals!$D:$D,$D2158,Actuals!$B:$B,EDATE($B2158,-12))</f>
        <v>202357.5</v>
      </c>
      <c r="O2158">
        <f>AVERAGE(SUMIFS(Actuals!$F:$F,Actuals!$A:$A,$A2158,Actuals!$D:$D,$D2158,Actuals!$B:$B,EOMONTH(DATE(2025,$C2158-1,1),0))/SUMIFS(Actuals!$F:$F,Actuals!$A:$A,$A2158,Actuals!$D:$D,$D2158,Actuals!$B:$B,EOMONTH(DATE(2024,$C2158-1,1),0)),
 SUMIFS(Actuals!$F:$F,Actuals!$A:$A,$A2158,Actuals!$D:$D,$D2158,Actuals!$B:$B,EOMONTH(DATE(2025,$C2158-2,1),0))/SUMIFS(Actuals!$F:$F,Actuals!$A:$A,$A2158,Actuals!$D:$D,$D2158,Actuals!$B:$B,EOMONTH(DATE(2024,$C2158-2,1),0)),
 SUMIFS(Actuals!$F:$F,Actuals!$A:$A,$A2158,Actuals!$D:$D,$D2158,Actuals!$B:$B,EOMONTH(DATE(2025,$C2158-3,1),0))/SUMIFS(Actuals!$F:$F,Actuals!$A:$A,$A2158,Actuals!$D:$D,$D2158,Actuals!$B:$B,EOMONTH(DATE(2024,$C2158-3,1),0))
)</f>
        <v>1.0565306683721127</v>
      </c>
      <c r="P2158" s="29">
        <f t="shared" si="198"/>
        <v>213796.90472510981</v>
      </c>
      <c r="Q2158" s="2">
        <f t="shared" si="199"/>
        <v>0.50432181821212507</v>
      </c>
      <c r="R2158" s="29" t="str">
        <f t="shared" si="200"/>
        <v>1 train date (May-Aug)</v>
      </c>
      <c r="S2158" s="29">
        <f t="shared" si="201"/>
        <v>0.9876487436855329</v>
      </c>
      <c r="T2158" s="29">
        <f t="shared" si="202"/>
        <v>229628.33290688641</v>
      </c>
      <c r="U2158" s="2">
        <f t="shared" si="203"/>
        <v>0.46761738815342968</v>
      </c>
    </row>
    <row r="2159" spans="1:21">
      <c r="A2159">
        <v>9768</v>
      </c>
      <c r="B2159" s="1">
        <v>45838</v>
      </c>
      <c r="C2159">
        <v>5</v>
      </c>
      <c r="D2159">
        <v>13</v>
      </c>
      <c r="E2159" t="s">
        <v>7</v>
      </c>
      <c r="F2159" s="3">
        <v>237000</v>
      </c>
      <c r="G2159" s="3">
        <v>431322</v>
      </c>
      <c r="H2159">
        <v>1</v>
      </c>
      <c r="I2159" s="3">
        <v>-194322</v>
      </c>
      <c r="J2159" s="3">
        <v>194322</v>
      </c>
      <c r="K2159" s="2">
        <v>0.450526520789572</v>
      </c>
      <c r="L2159" s="6">
        <v>-0.450526520789572</v>
      </c>
      <c r="M2159" t="s">
        <v>46</v>
      </c>
      <c r="N2159">
        <f>SUMIFS(Actuals!$F:$F,Actuals!$A:$A,$A2159,Actuals!$D:$D,$D2159,Actuals!$B:$B,EDATE($B2159,-12))</f>
        <v>182829</v>
      </c>
      <c r="O2159">
        <f>AVERAGE(SUMIFS(Actuals!$F:$F,Actuals!$A:$A,$A2159,Actuals!$D:$D,$D2159,Actuals!$B:$B,EOMONTH(DATE(2025,$C2159-1,1),0))/SUMIFS(Actuals!$F:$F,Actuals!$A:$A,$A2159,Actuals!$D:$D,$D2159,Actuals!$B:$B,EOMONTH(DATE(2024,$C2159-1,1),0)),
 SUMIFS(Actuals!$F:$F,Actuals!$A:$A,$A2159,Actuals!$D:$D,$D2159,Actuals!$B:$B,EOMONTH(DATE(2025,$C2159-2,1),0))/SUMIFS(Actuals!$F:$F,Actuals!$A:$A,$A2159,Actuals!$D:$D,$D2159,Actuals!$B:$B,EOMONTH(DATE(2024,$C2159-2,1),0)),
 SUMIFS(Actuals!$F:$F,Actuals!$A:$A,$A2159,Actuals!$D:$D,$D2159,Actuals!$B:$B,EOMONTH(DATE(2025,$C2159-3,1),0))/SUMIFS(Actuals!$F:$F,Actuals!$A:$A,$A2159,Actuals!$D:$D,$D2159,Actuals!$B:$B,EOMONTH(DATE(2024,$C2159-3,1),0))
)</f>
        <v>1.0565306683721127</v>
      </c>
      <c r="P2159" s="29">
        <f t="shared" si="198"/>
        <v>193164.445567805</v>
      </c>
      <c r="Q2159" s="2">
        <f t="shared" si="199"/>
        <v>0.55215721533377615</v>
      </c>
      <c r="R2159" s="29" t="str">
        <f t="shared" si="200"/>
        <v>1 train date (May-Aug)</v>
      </c>
      <c r="S2159" s="29">
        <f t="shared" si="201"/>
        <v>0.9876487436855329</v>
      </c>
      <c r="T2159" s="29">
        <f t="shared" si="202"/>
        <v>234072.75225347129</v>
      </c>
      <c r="U2159" s="2">
        <f t="shared" si="203"/>
        <v>0.45731320856930252</v>
      </c>
    </row>
    <row r="2160" spans="1:21">
      <c r="A2160">
        <v>9768</v>
      </c>
      <c r="B2160" s="1">
        <v>45838</v>
      </c>
      <c r="C2160">
        <v>6</v>
      </c>
      <c r="D2160">
        <v>13</v>
      </c>
      <c r="E2160" t="s">
        <v>7</v>
      </c>
      <c r="F2160" s="3">
        <v>237000</v>
      </c>
      <c r="G2160" s="3">
        <v>431322</v>
      </c>
      <c r="H2160">
        <v>0</v>
      </c>
      <c r="I2160" s="3">
        <v>-194322</v>
      </c>
      <c r="J2160" s="3">
        <v>194322</v>
      </c>
      <c r="K2160" s="2">
        <v>0.450526520789572</v>
      </c>
      <c r="L2160" s="6">
        <v>-0.450526520789572</v>
      </c>
      <c r="M2160" t="s">
        <v>46</v>
      </c>
      <c r="N2160">
        <f>SUMIFS(Actuals!$F:$F,Actuals!$A:$A,$A2160,Actuals!$D:$D,$D2160,Actuals!$B:$B,EDATE($B2160,-12))</f>
        <v>182829</v>
      </c>
      <c r="O2160">
        <f>AVERAGE(SUMIFS(Actuals!$F:$F,Actuals!$A:$A,$A2160,Actuals!$D:$D,$D2160,Actuals!$B:$B,EOMONTH(DATE(2025,$C2160-1,1),0))/SUMIFS(Actuals!$F:$F,Actuals!$A:$A,$A2160,Actuals!$D:$D,$D2160,Actuals!$B:$B,EOMONTH(DATE(2024,$C2160-1,1),0)),
 SUMIFS(Actuals!$F:$F,Actuals!$A:$A,$A2160,Actuals!$D:$D,$D2160,Actuals!$B:$B,EOMONTH(DATE(2025,$C2160-2,1),0))/SUMIFS(Actuals!$F:$F,Actuals!$A:$A,$A2160,Actuals!$D:$D,$D2160,Actuals!$B:$B,EOMONTH(DATE(2024,$C2160-2,1),0)),
 SUMIFS(Actuals!$F:$F,Actuals!$A:$A,$A2160,Actuals!$D:$D,$D2160,Actuals!$B:$B,EOMONTH(DATE(2025,$C2160-3,1),0))/SUMIFS(Actuals!$F:$F,Actuals!$A:$A,$A2160,Actuals!$D:$D,$D2160,Actuals!$B:$B,EOMONTH(DATE(2024,$C2160-3,1),0))
)</f>
        <v>1.443884372861105</v>
      </c>
      <c r="P2160" s="29">
        <f t="shared" si="198"/>
        <v>263983.93600582296</v>
      </c>
      <c r="Q2160" s="2">
        <f t="shared" si="199"/>
        <v>0.38796551994606587</v>
      </c>
      <c r="R2160" s="29" t="str">
        <f t="shared" si="200"/>
        <v>1 train date (May-Aug)</v>
      </c>
      <c r="S2160" s="29">
        <f t="shared" si="201"/>
        <v>0.9876487436855329</v>
      </c>
      <c r="T2160" s="29">
        <f t="shared" si="202"/>
        <v>234072.75225347129</v>
      </c>
      <c r="U2160" s="2">
        <f t="shared" si="203"/>
        <v>0.45731320856930252</v>
      </c>
    </row>
    <row r="2161" spans="1:21">
      <c r="A2161">
        <v>9768</v>
      </c>
      <c r="B2161" s="1">
        <v>45869</v>
      </c>
      <c r="C2161">
        <v>5</v>
      </c>
      <c r="D2161">
        <v>13</v>
      </c>
      <c r="E2161" t="s">
        <v>7</v>
      </c>
      <c r="F2161" s="3">
        <v>300000</v>
      </c>
      <c r="G2161" s="3">
        <v>206346</v>
      </c>
      <c r="H2161">
        <v>2</v>
      </c>
      <c r="I2161" s="3">
        <v>93654</v>
      </c>
      <c r="J2161" s="3">
        <v>93654</v>
      </c>
      <c r="K2161" s="2">
        <v>0.45386874472972599</v>
      </c>
      <c r="L2161" s="6">
        <v>0.45386874472972599</v>
      </c>
      <c r="M2161" t="s">
        <v>46</v>
      </c>
      <c r="N2161">
        <f>SUMIFS(Actuals!$F:$F,Actuals!$A:$A,$A2161,Actuals!$D:$D,$D2161,Actuals!$B:$B,EDATE($B2161,-12))</f>
        <v>302077.5</v>
      </c>
      <c r="O2161">
        <f>AVERAGE(SUMIFS(Actuals!$F:$F,Actuals!$A:$A,$A2161,Actuals!$D:$D,$D2161,Actuals!$B:$B,EOMONTH(DATE(2025,$C2161-1,1),0))/SUMIFS(Actuals!$F:$F,Actuals!$A:$A,$A2161,Actuals!$D:$D,$D2161,Actuals!$B:$B,EOMONTH(DATE(2024,$C2161-1,1),0)),
 SUMIFS(Actuals!$F:$F,Actuals!$A:$A,$A2161,Actuals!$D:$D,$D2161,Actuals!$B:$B,EOMONTH(DATE(2025,$C2161-2,1),0))/SUMIFS(Actuals!$F:$F,Actuals!$A:$A,$A2161,Actuals!$D:$D,$D2161,Actuals!$B:$B,EOMONTH(DATE(2024,$C2161-2,1),0)),
 SUMIFS(Actuals!$F:$F,Actuals!$A:$A,$A2161,Actuals!$D:$D,$D2161,Actuals!$B:$B,EOMONTH(DATE(2025,$C2161-3,1),0))/SUMIFS(Actuals!$F:$F,Actuals!$A:$A,$A2161,Actuals!$D:$D,$D2161,Actuals!$B:$B,EOMONTH(DATE(2024,$C2161-3,1),0))
)</f>
        <v>1.0565306683721127</v>
      </c>
      <c r="P2161" s="29">
        <f t="shared" si="198"/>
        <v>319154.14297517686</v>
      </c>
      <c r="Q2161" s="2">
        <f t="shared" si="199"/>
        <v>0.54669411074203944</v>
      </c>
      <c r="R2161" s="29" t="str">
        <f t="shared" si="200"/>
        <v>1 train date (May-Aug)</v>
      </c>
      <c r="S2161" s="29">
        <f t="shared" si="201"/>
        <v>0.9876487436855329</v>
      </c>
      <c r="T2161" s="29">
        <f t="shared" si="202"/>
        <v>296294.62310565985</v>
      </c>
      <c r="U2161" s="2">
        <f t="shared" si="203"/>
        <v>0.43591163921597631</v>
      </c>
    </row>
    <row r="2162" spans="1:21">
      <c r="A2162">
        <v>9768</v>
      </c>
      <c r="B2162" s="1">
        <v>45869</v>
      </c>
      <c r="C2162">
        <v>6</v>
      </c>
      <c r="D2162">
        <v>13</v>
      </c>
      <c r="E2162" t="s">
        <v>7</v>
      </c>
      <c r="F2162" s="3">
        <v>300000</v>
      </c>
      <c r="G2162" s="3">
        <v>206346</v>
      </c>
      <c r="H2162">
        <v>1</v>
      </c>
      <c r="I2162" s="3">
        <v>93654</v>
      </c>
      <c r="J2162" s="3">
        <v>93654</v>
      </c>
      <c r="K2162" s="2">
        <v>0.45386874472972599</v>
      </c>
      <c r="L2162" s="6">
        <v>0.45386874472972599</v>
      </c>
      <c r="M2162" t="s">
        <v>46</v>
      </c>
      <c r="N2162">
        <f>SUMIFS(Actuals!$F:$F,Actuals!$A:$A,$A2162,Actuals!$D:$D,$D2162,Actuals!$B:$B,EDATE($B2162,-12))</f>
        <v>302077.5</v>
      </c>
      <c r="O2162">
        <f>AVERAGE(SUMIFS(Actuals!$F:$F,Actuals!$A:$A,$A2162,Actuals!$D:$D,$D2162,Actuals!$B:$B,EOMONTH(DATE(2025,$C2162-1,1),0))/SUMIFS(Actuals!$F:$F,Actuals!$A:$A,$A2162,Actuals!$D:$D,$D2162,Actuals!$B:$B,EOMONTH(DATE(2024,$C2162-1,1),0)),
 SUMIFS(Actuals!$F:$F,Actuals!$A:$A,$A2162,Actuals!$D:$D,$D2162,Actuals!$B:$B,EOMONTH(DATE(2025,$C2162-2,1),0))/SUMIFS(Actuals!$F:$F,Actuals!$A:$A,$A2162,Actuals!$D:$D,$D2162,Actuals!$B:$B,EOMONTH(DATE(2024,$C2162-2,1),0)),
 SUMIFS(Actuals!$F:$F,Actuals!$A:$A,$A2162,Actuals!$D:$D,$D2162,Actuals!$B:$B,EOMONTH(DATE(2025,$C2162-3,1),0))/SUMIFS(Actuals!$F:$F,Actuals!$A:$A,$A2162,Actuals!$D:$D,$D2162,Actuals!$B:$B,EOMONTH(DATE(2024,$C2162-3,1),0))
)</f>
        <v>1.443884372861105</v>
      </c>
      <c r="P2162" s="29">
        <f t="shared" si="198"/>
        <v>436164.98164295044</v>
      </c>
      <c r="Q2162" s="2">
        <f t="shared" si="199"/>
        <v>1.1137554478543341</v>
      </c>
      <c r="R2162" s="29" t="str">
        <f t="shared" si="200"/>
        <v>1 train date (May-Aug)</v>
      </c>
      <c r="S2162" s="29">
        <f t="shared" si="201"/>
        <v>0.9876487436855329</v>
      </c>
      <c r="T2162" s="29">
        <f t="shared" si="202"/>
        <v>296294.62310565985</v>
      </c>
      <c r="U2162" s="2">
        <f t="shared" si="203"/>
        <v>0.43591163921597631</v>
      </c>
    </row>
    <row r="2163" spans="1:21">
      <c r="A2163">
        <v>9768</v>
      </c>
      <c r="B2163" s="1">
        <v>45869</v>
      </c>
      <c r="C2163">
        <v>7</v>
      </c>
      <c r="D2163">
        <v>13</v>
      </c>
      <c r="E2163" t="s">
        <v>7</v>
      </c>
      <c r="F2163" s="3">
        <v>322500</v>
      </c>
      <c r="G2163" s="3">
        <v>206346</v>
      </c>
      <c r="H2163">
        <v>0</v>
      </c>
      <c r="I2163" s="3">
        <v>116154</v>
      </c>
      <c r="J2163" s="3">
        <v>116154</v>
      </c>
      <c r="K2163" s="2">
        <v>0.56290890058445497</v>
      </c>
      <c r="L2163" s="6">
        <v>0.56290890058445497</v>
      </c>
      <c r="M2163" t="s">
        <v>46</v>
      </c>
      <c r="N2163">
        <f>SUMIFS(Actuals!$F:$F,Actuals!$A:$A,$A2163,Actuals!$D:$D,$D2163,Actuals!$B:$B,EDATE($B2163,-12))</f>
        <v>302077.5</v>
      </c>
      <c r="O2163">
        <f>AVERAGE(SUMIFS(Actuals!$F:$F,Actuals!$A:$A,$A2163,Actuals!$D:$D,$D2163,Actuals!$B:$B,EOMONTH(DATE(2025,$C2163-1,1),0))/SUMIFS(Actuals!$F:$F,Actuals!$A:$A,$A2163,Actuals!$D:$D,$D2163,Actuals!$B:$B,EOMONTH(DATE(2024,$C2163-1,1),0)),
 SUMIFS(Actuals!$F:$F,Actuals!$A:$A,$A2163,Actuals!$D:$D,$D2163,Actuals!$B:$B,EOMONTH(DATE(2025,$C2163-2,1),0))/SUMIFS(Actuals!$F:$F,Actuals!$A:$A,$A2163,Actuals!$D:$D,$D2163,Actuals!$B:$B,EOMONTH(DATE(2024,$C2163-2,1),0)),
 SUMIFS(Actuals!$F:$F,Actuals!$A:$A,$A2163,Actuals!$D:$D,$D2163,Actuals!$B:$B,EOMONTH(DATE(2025,$C2163-3,1),0))/SUMIFS(Actuals!$F:$F,Actuals!$A:$A,$A2163,Actuals!$D:$D,$D2163,Actuals!$B:$B,EOMONTH(DATE(2024,$C2163-3,1),0))
)</f>
        <v>1.9414352381122304</v>
      </c>
      <c r="P2163" s="29">
        <f t="shared" si="198"/>
        <v>586463.90314084722</v>
      </c>
      <c r="Q2163" s="2">
        <f t="shared" si="199"/>
        <v>1.8421384622955967</v>
      </c>
      <c r="R2163" s="29" t="str">
        <f t="shared" si="200"/>
        <v>1 train date (May-Aug)</v>
      </c>
      <c r="S2163" s="29">
        <f t="shared" si="201"/>
        <v>0.9876487436855329</v>
      </c>
      <c r="T2163" s="29">
        <f t="shared" si="202"/>
        <v>318516.71983858437</v>
      </c>
      <c r="U2163" s="2">
        <f t="shared" si="203"/>
        <v>0.54360501215717472</v>
      </c>
    </row>
    <row r="2164" spans="1:21">
      <c r="A2164">
        <v>9768</v>
      </c>
      <c r="B2164" s="1">
        <v>45900</v>
      </c>
      <c r="C2164">
        <v>5</v>
      </c>
      <c r="D2164">
        <v>13</v>
      </c>
      <c r="E2164" t="s">
        <v>7</v>
      </c>
      <c r="F2164" s="3">
        <v>243000</v>
      </c>
      <c r="G2164" s="3">
        <v>207874.5</v>
      </c>
      <c r="H2164">
        <v>3</v>
      </c>
      <c r="I2164" s="3">
        <v>35125.5</v>
      </c>
      <c r="J2164" s="3">
        <v>35125.5</v>
      </c>
      <c r="K2164" s="2">
        <v>0.16897454954792401</v>
      </c>
      <c r="L2164" s="6">
        <v>0.16897454954792401</v>
      </c>
      <c r="M2164" t="s">
        <v>46</v>
      </c>
      <c r="N2164">
        <f>SUMIFS(Actuals!$F:$F,Actuals!$A:$A,$A2164,Actuals!$D:$D,$D2164,Actuals!$B:$B,EDATE($B2164,-12))</f>
        <v>196222.5</v>
      </c>
      <c r="O2164">
        <f>AVERAGE(SUMIFS(Actuals!$F:$F,Actuals!$A:$A,$A2164,Actuals!$D:$D,$D2164,Actuals!$B:$B,EOMONTH(DATE(2025,$C2164-1,1),0))/SUMIFS(Actuals!$F:$F,Actuals!$A:$A,$A2164,Actuals!$D:$D,$D2164,Actuals!$B:$B,EOMONTH(DATE(2024,$C2164-1,1),0)),
 SUMIFS(Actuals!$F:$F,Actuals!$A:$A,$A2164,Actuals!$D:$D,$D2164,Actuals!$B:$B,EOMONTH(DATE(2025,$C2164-2,1),0))/SUMIFS(Actuals!$F:$F,Actuals!$A:$A,$A2164,Actuals!$D:$D,$D2164,Actuals!$B:$B,EOMONTH(DATE(2024,$C2164-2,1),0)),
 SUMIFS(Actuals!$F:$F,Actuals!$A:$A,$A2164,Actuals!$D:$D,$D2164,Actuals!$B:$B,EOMONTH(DATE(2025,$C2164-3,1),0))/SUMIFS(Actuals!$F:$F,Actuals!$A:$A,$A2164,Actuals!$D:$D,$D2164,Actuals!$B:$B,EOMONTH(DATE(2024,$C2164-3,1),0))
)</f>
        <v>1.0565306683721127</v>
      </c>
      <c r="P2164" s="29">
        <f t="shared" si="198"/>
        <v>207315.08907464688</v>
      </c>
      <c r="Q2164" s="2">
        <f t="shared" si="199"/>
        <v>2.6910993188347804E-3</v>
      </c>
      <c r="R2164" s="29" t="str">
        <f t="shared" si="200"/>
        <v>1 train date (May-Aug)</v>
      </c>
      <c r="S2164" s="29">
        <f t="shared" si="201"/>
        <v>0.9876487436855329</v>
      </c>
      <c r="T2164" s="29">
        <f t="shared" si="202"/>
        <v>239998.64471558449</v>
      </c>
      <c r="U2164" s="2">
        <f t="shared" si="203"/>
        <v>0.15453624526136922</v>
      </c>
    </row>
    <row r="2165" spans="1:21">
      <c r="A2165">
        <v>9768</v>
      </c>
      <c r="B2165" s="1">
        <v>45900</v>
      </c>
      <c r="C2165">
        <v>6</v>
      </c>
      <c r="D2165">
        <v>13</v>
      </c>
      <c r="E2165" t="s">
        <v>7</v>
      </c>
      <c r="F2165" s="3">
        <v>243000</v>
      </c>
      <c r="G2165" s="3">
        <v>207874.5</v>
      </c>
      <c r="H2165">
        <v>2</v>
      </c>
      <c r="I2165" s="3">
        <v>35125.5</v>
      </c>
      <c r="J2165" s="3">
        <v>35125.5</v>
      </c>
      <c r="K2165" s="2">
        <v>0.16897454954792401</v>
      </c>
      <c r="L2165" s="6">
        <v>0.16897454954792401</v>
      </c>
      <c r="M2165" t="s">
        <v>46</v>
      </c>
      <c r="N2165">
        <f>SUMIFS(Actuals!$F:$F,Actuals!$A:$A,$A2165,Actuals!$D:$D,$D2165,Actuals!$B:$B,EDATE($B2165,-12))</f>
        <v>196222.5</v>
      </c>
      <c r="O2165">
        <f>AVERAGE(SUMIFS(Actuals!$F:$F,Actuals!$A:$A,$A2165,Actuals!$D:$D,$D2165,Actuals!$B:$B,EOMONTH(DATE(2025,$C2165-1,1),0))/SUMIFS(Actuals!$F:$F,Actuals!$A:$A,$A2165,Actuals!$D:$D,$D2165,Actuals!$B:$B,EOMONTH(DATE(2024,$C2165-1,1),0)),
 SUMIFS(Actuals!$F:$F,Actuals!$A:$A,$A2165,Actuals!$D:$D,$D2165,Actuals!$B:$B,EOMONTH(DATE(2025,$C2165-2,1),0))/SUMIFS(Actuals!$F:$F,Actuals!$A:$A,$A2165,Actuals!$D:$D,$D2165,Actuals!$B:$B,EOMONTH(DATE(2024,$C2165-2,1),0)),
 SUMIFS(Actuals!$F:$F,Actuals!$A:$A,$A2165,Actuals!$D:$D,$D2165,Actuals!$B:$B,EOMONTH(DATE(2025,$C2165-3,1),0))/SUMIFS(Actuals!$F:$F,Actuals!$A:$A,$A2165,Actuals!$D:$D,$D2165,Actuals!$B:$B,EOMONTH(DATE(2024,$C2165-3,1),0))
)</f>
        <v>1.443884372861105</v>
      </c>
      <c r="P2165" s="29">
        <f t="shared" si="198"/>
        <v>283322.60135373817</v>
      </c>
      <c r="Q2165" s="2">
        <f t="shared" si="199"/>
        <v>0.3629502481244124</v>
      </c>
      <c r="R2165" s="29" t="str">
        <f t="shared" si="200"/>
        <v>1 train date (May-Aug)</v>
      </c>
      <c r="S2165" s="29">
        <f t="shared" si="201"/>
        <v>0.9876487436855329</v>
      </c>
      <c r="T2165" s="29">
        <f t="shared" si="202"/>
        <v>239998.64471558449</v>
      </c>
      <c r="U2165" s="2">
        <f t="shared" si="203"/>
        <v>0.15453624526136922</v>
      </c>
    </row>
    <row r="2166" spans="1:21">
      <c r="A2166">
        <v>9768</v>
      </c>
      <c r="B2166" s="1">
        <v>45900</v>
      </c>
      <c r="C2166">
        <v>7</v>
      </c>
      <c r="D2166">
        <v>13</v>
      </c>
      <c r="E2166" t="s">
        <v>7</v>
      </c>
      <c r="F2166" s="3">
        <v>267000</v>
      </c>
      <c r="G2166" s="3">
        <v>207874.5</v>
      </c>
      <c r="H2166">
        <v>1</v>
      </c>
      <c r="I2166" s="3">
        <v>59125.5</v>
      </c>
      <c r="J2166" s="3">
        <v>59125.5</v>
      </c>
      <c r="K2166" s="2">
        <v>0.28442882604648501</v>
      </c>
      <c r="L2166" s="6">
        <v>0.28442882604648501</v>
      </c>
      <c r="M2166" t="s">
        <v>46</v>
      </c>
      <c r="N2166">
        <f>SUMIFS(Actuals!$F:$F,Actuals!$A:$A,$A2166,Actuals!$D:$D,$D2166,Actuals!$B:$B,EDATE($B2166,-12))</f>
        <v>196222.5</v>
      </c>
      <c r="O2166">
        <f>AVERAGE(SUMIFS(Actuals!$F:$F,Actuals!$A:$A,$A2166,Actuals!$D:$D,$D2166,Actuals!$B:$B,EOMONTH(DATE(2025,$C2166-1,1),0))/SUMIFS(Actuals!$F:$F,Actuals!$A:$A,$A2166,Actuals!$D:$D,$D2166,Actuals!$B:$B,EOMONTH(DATE(2024,$C2166-1,1),0)),
 SUMIFS(Actuals!$F:$F,Actuals!$A:$A,$A2166,Actuals!$D:$D,$D2166,Actuals!$B:$B,EOMONTH(DATE(2025,$C2166-2,1),0))/SUMIFS(Actuals!$F:$F,Actuals!$A:$A,$A2166,Actuals!$D:$D,$D2166,Actuals!$B:$B,EOMONTH(DATE(2024,$C2166-2,1),0)),
 SUMIFS(Actuals!$F:$F,Actuals!$A:$A,$A2166,Actuals!$D:$D,$D2166,Actuals!$B:$B,EOMONTH(DATE(2025,$C2166-3,1),0))/SUMIFS(Actuals!$F:$F,Actuals!$A:$A,$A2166,Actuals!$D:$D,$D2166,Actuals!$B:$B,EOMONTH(DATE(2024,$C2166-3,1),0))
)</f>
        <v>1.9414352381122304</v>
      </c>
      <c r="P2166" s="29">
        <f t="shared" si="198"/>
        <v>380953.2760104771</v>
      </c>
      <c r="Q2166" s="2">
        <f t="shared" si="199"/>
        <v>0.83261186923108466</v>
      </c>
      <c r="R2166" s="29" t="str">
        <f t="shared" si="200"/>
        <v>1 train date (May-Aug)</v>
      </c>
      <c r="S2166" s="29">
        <f t="shared" si="201"/>
        <v>0.9876487436855329</v>
      </c>
      <c r="T2166" s="29">
        <f t="shared" si="202"/>
        <v>263702.21456403728</v>
      </c>
      <c r="U2166" s="2">
        <f t="shared" si="203"/>
        <v>0.26856451639829454</v>
      </c>
    </row>
    <row r="2167" spans="1:21">
      <c r="A2167">
        <v>9768</v>
      </c>
      <c r="B2167" s="1">
        <v>45900</v>
      </c>
      <c r="C2167">
        <v>8</v>
      </c>
      <c r="D2167">
        <v>13</v>
      </c>
      <c r="E2167" t="s">
        <v>7</v>
      </c>
      <c r="F2167" s="3">
        <v>208409.46000000002</v>
      </c>
      <c r="G2167" s="3">
        <v>207874.5</v>
      </c>
      <c r="H2167">
        <v>0</v>
      </c>
      <c r="I2167" s="3">
        <v>534.96000000002095</v>
      </c>
      <c r="J2167" s="3">
        <v>534.96000000002095</v>
      </c>
      <c r="K2167" s="2">
        <v>2.5734758231530101E-3</v>
      </c>
      <c r="L2167" s="6">
        <v>2.5734758231530101E-3</v>
      </c>
      <c r="M2167" t="s">
        <v>46</v>
      </c>
      <c r="N2167">
        <f>SUMIFS(Actuals!$F:$F,Actuals!$A:$A,$A2167,Actuals!$D:$D,$D2167,Actuals!$B:$B,EDATE($B2167,-12))</f>
        <v>196222.5</v>
      </c>
      <c r="O2167">
        <f>AVERAGE(SUMIFS(Actuals!$F:$F,Actuals!$A:$A,$A2167,Actuals!$D:$D,$D2167,Actuals!$B:$B,EOMONTH(DATE(2025,$C2167-1,1),0))/SUMIFS(Actuals!$F:$F,Actuals!$A:$A,$A2167,Actuals!$D:$D,$D2167,Actuals!$B:$B,EOMONTH(DATE(2024,$C2167-1,1),0)),
 SUMIFS(Actuals!$F:$F,Actuals!$A:$A,$A2167,Actuals!$D:$D,$D2167,Actuals!$B:$B,EOMONTH(DATE(2025,$C2167-2,1),0))/SUMIFS(Actuals!$F:$F,Actuals!$A:$A,$A2167,Actuals!$D:$D,$D2167,Actuals!$B:$B,EOMONTH(DATE(2024,$C2167-2,1),0)),
 SUMIFS(Actuals!$F:$F,Actuals!$A:$A,$A2167,Actuals!$D:$D,$D2167,Actuals!$B:$B,EOMONTH(DATE(2025,$C2167-3,1),0))/SUMIFS(Actuals!$F:$F,Actuals!$A:$A,$A2167,Actuals!$D:$D,$D2167,Actuals!$B:$B,EOMONTH(DATE(2024,$C2167-3,1),0))
)</f>
        <v>1.7245766666295248</v>
      </c>
      <c r="P2167" s="29">
        <f t="shared" si="198"/>
        <v>338400.74496771191</v>
      </c>
      <c r="Q2167" s="2">
        <f t="shared" si="199"/>
        <v>0.6279088823675435</v>
      </c>
      <c r="R2167" s="29" t="str">
        <f t="shared" si="200"/>
        <v>1 train date (May-Aug)</v>
      </c>
      <c r="S2167" s="29">
        <f t="shared" si="201"/>
        <v>0.9876487436855329</v>
      </c>
      <c r="T2167" s="29">
        <f t="shared" si="202"/>
        <v>205835.34134118035</v>
      </c>
      <c r="U2167" s="2">
        <f t="shared" si="203"/>
        <v>9.8095661508249034E-3</v>
      </c>
    </row>
    <row r="2168" spans="1:21">
      <c r="A2168">
        <v>9768</v>
      </c>
      <c r="B2168" s="1">
        <v>45930</v>
      </c>
      <c r="C2168">
        <v>5</v>
      </c>
      <c r="D2168">
        <v>13</v>
      </c>
      <c r="E2168" t="s">
        <v>7</v>
      </c>
      <c r="F2168" s="3">
        <v>240000</v>
      </c>
      <c r="G2168" s="3">
        <v>232104</v>
      </c>
      <c r="H2168">
        <v>4</v>
      </c>
      <c r="I2168" s="3">
        <v>7896</v>
      </c>
      <c r="J2168" s="3">
        <v>7896</v>
      </c>
      <c r="K2168" s="2">
        <v>3.4019232757729299E-2</v>
      </c>
      <c r="L2168" s="6">
        <v>3.4019232757729299E-2</v>
      </c>
      <c r="M2168" t="s">
        <v>46</v>
      </c>
      <c r="N2168">
        <f>SUMIFS(Actuals!$F:$F,Actuals!$A:$A,$A2168,Actuals!$D:$D,$D2168,Actuals!$B:$B,EDATE($B2168,-12))</f>
        <v>203424</v>
      </c>
      <c r="O2168">
        <f>AVERAGE(SUMIFS(Actuals!$F:$F,Actuals!$A:$A,$A2168,Actuals!$D:$D,$D2168,Actuals!$B:$B,EOMONTH(DATE(2025,$C2168-1,1),0))/SUMIFS(Actuals!$F:$F,Actuals!$A:$A,$A2168,Actuals!$D:$D,$D2168,Actuals!$B:$B,EOMONTH(DATE(2024,$C2168-1,1),0)),
 SUMIFS(Actuals!$F:$F,Actuals!$A:$A,$A2168,Actuals!$D:$D,$D2168,Actuals!$B:$B,EOMONTH(DATE(2025,$C2168-2,1),0))/SUMIFS(Actuals!$F:$F,Actuals!$A:$A,$A2168,Actuals!$D:$D,$D2168,Actuals!$B:$B,EOMONTH(DATE(2024,$C2168-2,1),0)),
 SUMIFS(Actuals!$F:$F,Actuals!$A:$A,$A2168,Actuals!$D:$D,$D2168,Actuals!$B:$B,EOMONTH(DATE(2025,$C2168-3,1),0))/SUMIFS(Actuals!$F:$F,Actuals!$A:$A,$A2168,Actuals!$D:$D,$D2168,Actuals!$B:$B,EOMONTH(DATE(2024,$C2168-3,1),0))
)</f>
        <v>1.0565306683721127</v>
      </c>
      <c r="P2168" s="29">
        <f t="shared" si="198"/>
        <v>214923.69468292868</v>
      </c>
      <c r="Q2168" s="2">
        <f t="shared" si="199"/>
        <v>7.4019858843756781E-2</v>
      </c>
      <c r="R2168" s="29" t="str">
        <f t="shared" si="200"/>
        <v>1 train date (May-Aug)</v>
      </c>
      <c r="S2168" s="29">
        <f t="shared" si="201"/>
        <v>0.9876487436855329</v>
      </c>
      <c r="T2168" s="29">
        <f t="shared" si="202"/>
        <v>237035.69848452791</v>
      </c>
      <c r="U2168" s="2">
        <f t="shared" si="203"/>
        <v>2.1247796179850013E-2</v>
      </c>
    </row>
    <row r="2169" spans="1:21">
      <c r="A2169">
        <v>9768</v>
      </c>
      <c r="B2169" s="1">
        <v>45930</v>
      </c>
      <c r="C2169">
        <v>6</v>
      </c>
      <c r="D2169">
        <v>13</v>
      </c>
      <c r="E2169" t="s">
        <v>7</v>
      </c>
      <c r="F2169" s="3">
        <v>240000</v>
      </c>
      <c r="G2169" s="3">
        <v>232104</v>
      </c>
      <c r="H2169">
        <v>3</v>
      </c>
      <c r="I2169" s="3">
        <v>7896</v>
      </c>
      <c r="J2169" s="3">
        <v>7896</v>
      </c>
      <c r="K2169" s="2">
        <v>3.4019232757729299E-2</v>
      </c>
      <c r="L2169" s="6">
        <v>3.4019232757729299E-2</v>
      </c>
      <c r="M2169" t="s">
        <v>46</v>
      </c>
      <c r="N2169">
        <f>SUMIFS(Actuals!$F:$F,Actuals!$A:$A,$A2169,Actuals!$D:$D,$D2169,Actuals!$B:$B,EDATE($B2169,-12))</f>
        <v>203424</v>
      </c>
      <c r="O2169">
        <f>AVERAGE(SUMIFS(Actuals!$F:$F,Actuals!$A:$A,$A2169,Actuals!$D:$D,$D2169,Actuals!$B:$B,EOMONTH(DATE(2025,$C2169-1,1),0))/SUMIFS(Actuals!$F:$F,Actuals!$A:$A,$A2169,Actuals!$D:$D,$D2169,Actuals!$B:$B,EOMONTH(DATE(2024,$C2169-1,1),0)),
 SUMIFS(Actuals!$F:$F,Actuals!$A:$A,$A2169,Actuals!$D:$D,$D2169,Actuals!$B:$B,EOMONTH(DATE(2025,$C2169-2,1),0))/SUMIFS(Actuals!$F:$F,Actuals!$A:$A,$A2169,Actuals!$D:$D,$D2169,Actuals!$B:$B,EOMONTH(DATE(2024,$C2169-2,1),0)),
 SUMIFS(Actuals!$F:$F,Actuals!$A:$A,$A2169,Actuals!$D:$D,$D2169,Actuals!$B:$B,EOMONTH(DATE(2025,$C2169-3,1),0))/SUMIFS(Actuals!$F:$F,Actuals!$A:$A,$A2169,Actuals!$D:$D,$D2169,Actuals!$B:$B,EOMONTH(DATE(2024,$C2169-3,1),0))
)</f>
        <v>1.443884372861105</v>
      </c>
      <c r="P2169" s="29">
        <f t="shared" si="198"/>
        <v>293720.73466489743</v>
      </c>
      <c r="Q2169" s="2">
        <f t="shared" si="199"/>
        <v>0.26547036959680759</v>
      </c>
      <c r="R2169" s="29" t="str">
        <f t="shared" si="200"/>
        <v>1 train date (May-Aug)</v>
      </c>
      <c r="S2169" s="29">
        <f t="shared" si="201"/>
        <v>0.9876487436855329</v>
      </c>
      <c r="T2169" s="29">
        <f t="shared" si="202"/>
        <v>237035.69848452791</v>
      </c>
      <c r="U2169" s="2">
        <f t="shared" si="203"/>
        <v>2.1247796179850013E-2</v>
      </c>
    </row>
    <row r="2170" spans="1:21">
      <c r="A2170">
        <v>9768</v>
      </c>
      <c r="B2170" s="1">
        <v>45930</v>
      </c>
      <c r="C2170">
        <v>7</v>
      </c>
      <c r="D2170">
        <v>13</v>
      </c>
      <c r="E2170" t="s">
        <v>7</v>
      </c>
      <c r="F2170" s="3">
        <v>247500</v>
      </c>
      <c r="G2170" s="3">
        <v>232104</v>
      </c>
      <c r="H2170">
        <v>2</v>
      </c>
      <c r="I2170" s="3">
        <v>15396</v>
      </c>
      <c r="J2170" s="3">
        <v>15396</v>
      </c>
      <c r="K2170" s="2">
        <v>6.6332333781408306E-2</v>
      </c>
      <c r="L2170" s="6">
        <v>6.6332333781408306E-2</v>
      </c>
      <c r="M2170" t="s">
        <v>46</v>
      </c>
      <c r="N2170">
        <f>SUMIFS(Actuals!$F:$F,Actuals!$A:$A,$A2170,Actuals!$D:$D,$D2170,Actuals!$B:$B,EDATE($B2170,-12))</f>
        <v>203424</v>
      </c>
      <c r="O2170">
        <f>AVERAGE(SUMIFS(Actuals!$F:$F,Actuals!$A:$A,$A2170,Actuals!$D:$D,$D2170,Actuals!$B:$B,EOMONTH(DATE(2025,$C2170-1,1),0))/SUMIFS(Actuals!$F:$F,Actuals!$A:$A,$A2170,Actuals!$D:$D,$D2170,Actuals!$B:$B,EOMONTH(DATE(2024,$C2170-1,1),0)),
 SUMIFS(Actuals!$F:$F,Actuals!$A:$A,$A2170,Actuals!$D:$D,$D2170,Actuals!$B:$B,EOMONTH(DATE(2025,$C2170-2,1),0))/SUMIFS(Actuals!$F:$F,Actuals!$A:$A,$A2170,Actuals!$D:$D,$D2170,Actuals!$B:$B,EOMONTH(DATE(2024,$C2170-2,1),0)),
 SUMIFS(Actuals!$F:$F,Actuals!$A:$A,$A2170,Actuals!$D:$D,$D2170,Actuals!$B:$B,EOMONTH(DATE(2025,$C2170-3,1),0))/SUMIFS(Actuals!$F:$F,Actuals!$A:$A,$A2170,Actuals!$D:$D,$D2170,Actuals!$B:$B,EOMONTH(DATE(2024,$C2170-3,1),0))
)</f>
        <v>1.9414352381122304</v>
      </c>
      <c r="P2170" s="29">
        <f t="shared" si="198"/>
        <v>394934.52187774237</v>
      </c>
      <c r="Q2170" s="2">
        <f t="shared" si="199"/>
        <v>0.7015412137565159</v>
      </c>
      <c r="R2170" s="29" t="str">
        <f t="shared" si="200"/>
        <v>1 train date (May-Aug)</v>
      </c>
      <c r="S2170" s="29">
        <f t="shared" si="201"/>
        <v>0.9876487436855329</v>
      </c>
      <c r="T2170" s="29">
        <f t="shared" si="202"/>
        <v>244443.0640621694</v>
      </c>
      <c r="U2170" s="2">
        <f t="shared" si="203"/>
        <v>5.3161789810470324E-2</v>
      </c>
    </row>
    <row r="2171" spans="1:21">
      <c r="A2171">
        <v>9768</v>
      </c>
      <c r="B2171" s="1">
        <v>45930</v>
      </c>
      <c r="C2171">
        <v>8</v>
      </c>
      <c r="D2171">
        <v>13</v>
      </c>
      <c r="E2171" t="s">
        <v>7</v>
      </c>
      <c r="F2171" s="3">
        <v>222000</v>
      </c>
      <c r="G2171" s="3">
        <v>232104</v>
      </c>
      <c r="H2171">
        <v>1</v>
      </c>
      <c r="I2171" s="3">
        <v>-10104</v>
      </c>
      <c r="J2171" s="3">
        <v>10104</v>
      </c>
      <c r="K2171" s="2">
        <v>4.3532209699100398E-2</v>
      </c>
      <c r="L2171" s="6">
        <v>-4.3532209699100398E-2</v>
      </c>
      <c r="M2171" t="s">
        <v>46</v>
      </c>
      <c r="N2171">
        <f>SUMIFS(Actuals!$F:$F,Actuals!$A:$A,$A2171,Actuals!$D:$D,$D2171,Actuals!$B:$B,EDATE($B2171,-12))</f>
        <v>203424</v>
      </c>
      <c r="O2171">
        <f>AVERAGE(SUMIFS(Actuals!$F:$F,Actuals!$A:$A,$A2171,Actuals!$D:$D,$D2171,Actuals!$B:$B,EOMONTH(DATE(2025,$C2171-1,1),0))/SUMIFS(Actuals!$F:$F,Actuals!$A:$A,$A2171,Actuals!$D:$D,$D2171,Actuals!$B:$B,EOMONTH(DATE(2024,$C2171-1,1),0)),
 SUMIFS(Actuals!$F:$F,Actuals!$A:$A,$A2171,Actuals!$D:$D,$D2171,Actuals!$B:$B,EOMONTH(DATE(2025,$C2171-2,1),0))/SUMIFS(Actuals!$F:$F,Actuals!$A:$A,$A2171,Actuals!$D:$D,$D2171,Actuals!$B:$B,EOMONTH(DATE(2024,$C2171-2,1),0)),
 SUMIFS(Actuals!$F:$F,Actuals!$A:$A,$A2171,Actuals!$D:$D,$D2171,Actuals!$B:$B,EOMONTH(DATE(2025,$C2171-3,1),0))/SUMIFS(Actuals!$F:$F,Actuals!$A:$A,$A2171,Actuals!$D:$D,$D2171,Actuals!$B:$B,EOMONTH(DATE(2024,$C2171-3,1),0))
)</f>
        <v>1.7245766666295248</v>
      </c>
      <c r="P2171" s="29">
        <f t="shared" si="198"/>
        <v>350820.28383244446</v>
      </c>
      <c r="Q2171" s="2">
        <f t="shared" si="199"/>
        <v>0.51147883635113767</v>
      </c>
      <c r="R2171" s="29" t="str">
        <f t="shared" si="200"/>
        <v>1 train date (May-Aug)</v>
      </c>
      <c r="S2171" s="29">
        <f t="shared" si="201"/>
        <v>0.9876487436855329</v>
      </c>
      <c r="T2171" s="29">
        <f t="shared" si="202"/>
        <v>219258.0210981883</v>
      </c>
      <c r="U2171" s="2">
        <f t="shared" si="203"/>
        <v>5.53457885336388E-2</v>
      </c>
    </row>
    <row r="2172" spans="1:21">
      <c r="A2172">
        <v>9768</v>
      </c>
      <c r="B2172" s="1">
        <v>45930</v>
      </c>
      <c r="C2172">
        <v>9</v>
      </c>
      <c r="D2172">
        <v>13</v>
      </c>
      <c r="E2172" t="s">
        <v>7</v>
      </c>
      <c r="F2172" s="3">
        <v>222000</v>
      </c>
      <c r="G2172" s="3">
        <v>232104</v>
      </c>
      <c r="H2172">
        <v>0</v>
      </c>
      <c r="I2172" s="3">
        <v>-10104</v>
      </c>
      <c r="J2172" s="3">
        <v>10104</v>
      </c>
      <c r="K2172" s="2">
        <v>4.3532209699100398E-2</v>
      </c>
      <c r="L2172" s="6">
        <v>-4.3532209699100398E-2</v>
      </c>
      <c r="M2172" t="s">
        <v>46</v>
      </c>
      <c r="N2172">
        <f>SUMIFS(Actuals!$F:$F,Actuals!$A:$A,$A2172,Actuals!$D:$D,$D2172,Actuals!$B:$B,EDATE($B2172,-12))</f>
        <v>203424</v>
      </c>
      <c r="O2172">
        <f>AVERAGE(SUMIFS(Actuals!$F:$F,Actuals!$A:$A,$A2172,Actuals!$D:$D,$D2172,Actuals!$B:$B,EOMONTH(DATE(2025,$C2172-1,1),0))/SUMIFS(Actuals!$F:$F,Actuals!$A:$A,$A2172,Actuals!$D:$D,$D2172,Actuals!$B:$B,EOMONTH(DATE(2024,$C2172-1,1),0)),
 SUMIFS(Actuals!$F:$F,Actuals!$A:$A,$A2172,Actuals!$D:$D,$D2172,Actuals!$B:$B,EOMONTH(DATE(2025,$C2172-2,1),0))/SUMIFS(Actuals!$F:$F,Actuals!$A:$A,$A2172,Actuals!$D:$D,$D2172,Actuals!$B:$B,EOMONTH(DATE(2024,$C2172-2,1),0)),
 SUMIFS(Actuals!$F:$F,Actuals!$A:$A,$A2172,Actuals!$D:$D,$D2172,Actuals!$B:$B,EOMONTH(DATE(2025,$C2172-3,1),0))/SUMIFS(Actuals!$F:$F,Actuals!$A:$A,$A2172,Actuals!$D:$D,$D2172,Actuals!$B:$B,EOMONTH(DATE(2024,$C2172-3,1),0))
)</f>
        <v>1.3672088167075127</v>
      </c>
      <c r="P2172" s="29">
        <f t="shared" si="198"/>
        <v>278123.08632990904</v>
      </c>
      <c r="Q2172" s="2">
        <f t="shared" si="199"/>
        <v>0.19826925141276774</v>
      </c>
      <c r="R2172" s="29" t="str">
        <f t="shared" si="200"/>
        <v>2 Test data (Sep-Nov)</v>
      </c>
      <c r="S2172" s="29">
        <f t="shared" si="201"/>
        <v>0.9876487436855329</v>
      </c>
      <c r="T2172" s="29">
        <f t="shared" si="202"/>
        <v>219258.0210981883</v>
      </c>
      <c r="U2172" s="2">
        <f t="shared" si="203"/>
        <v>5.53457885336388E-2</v>
      </c>
    </row>
    <row r="2173" spans="1:21">
      <c r="A2173">
        <v>9768</v>
      </c>
      <c r="B2173" s="1">
        <v>45961</v>
      </c>
      <c r="C2173">
        <v>5</v>
      </c>
      <c r="D2173">
        <v>13</v>
      </c>
      <c r="E2173" t="s">
        <v>7</v>
      </c>
      <c r="F2173" s="3">
        <v>330000</v>
      </c>
      <c r="G2173" s="3">
        <v>270246</v>
      </c>
      <c r="H2173">
        <v>5</v>
      </c>
      <c r="I2173" s="3">
        <v>59754</v>
      </c>
      <c r="J2173" s="3">
        <v>59754</v>
      </c>
      <c r="K2173" s="2">
        <v>0.22110965564707699</v>
      </c>
      <c r="L2173" s="6">
        <v>0.22110965564707699</v>
      </c>
      <c r="M2173" t="s">
        <v>46</v>
      </c>
      <c r="N2173">
        <f>SUMIFS(Actuals!$F:$F,Actuals!$A:$A,$A2173,Actuals!$D:$D,$D2173,Actuals!$B:$B,EDATE($B2173,-12))</f>
        <v>397297.5</v>
      </c>
      <c r="O2173">
        <f>AVERAGE(SUMIFS(Actuals!$F:$F,Actuals!$A:$A,$A2173,Actuals!$D:$D,$D2173,Actuals!$B:$B,EOMONTH(DATE(2025,$C2173-1,1),0))/SUMIFS(Actuals!$F:$F,Actuals!$A:$A,$A2173,Actuals!$D:$D,$D2173,Actuals!$B:$B,EOMONTH(DATE(2024,$C2173-1,1),0)),
 SUMIFS(Actuals!$F:$F,Actuals!$A:$A,$A2173,Actuals!$D:$D,$D2173,Actuals!$B:$B,EOMONTH(DATE(2025,$C2173-2,1),0))/SUMIFS(Actuals!$F:$F,Actuals!$A:$A,$A2173,Actuals!$D:$D,$D2173,Actuals!$B:$B,EOMONTH(DATE(2024,$C2173-2,1),0)),
 SUMIFS(Actuals!$F:$F,Actuals!$A:$A,$A2173,Actuals!$D:$D,$D2173,Actuals!$B:$B,EOMONTH(DATE(2025,$C2173-3,1),0))/SUMIFS(Actuals!$F:$F,Actuals!$A:$A,$A2173,Actuals!$D:$D,$D2173,Actuals!$B:$B,EOMONTH(DATE(2024,$C2173-3,1),0))
)</f>
        <v>1.0565306683721127</v>
      </c>
      <c r="P2173" s="29">
        <f t="shared" si="198"/>
        <v>419756.99321756948</v>
      </c>
      <c r="Q2173" s="2">
        <f t="shared" si="199"/>
        <v>0.55324035588896592</v>
      </c>
      <c r="R2173" s="29" t="str">
        <f t="shared" si="200"/>
        <v>1 train date (May-Aug)</v>
      </c>
      <c r="S2173" s="29">
        <f t="shared" si="201"/>
        <v>0.9876487436855329</v>
      </c>
      <c r="T2173" s="29">
        <f t="shared" si="202"/>
        <v>325924.08541622583</v>
      </c>
      <c r="U2173" s="2">
        <f t="shared" si="203"/>
        <v>0.2060274173021093</v>
      </c>
    </row>
    <row r="2174" spans="1:21">
      <c r="A2174">
        <v>9768</v>
      </c>
      <c r="B2174" s="1">
        <v>45961</v>
      </c>
      <c r="C2174">
        <v>6</v>
      </c>
      <c r="D2174">
        <v>13</v>
      </c>
      <c r="E2174" t="s">
        <v>7</v>
      </c>
      <c r="F2174" s="3">
        <v>330000</v>
      </c>
      <c r="G2174" s="3">
        <v>270246</v>
      </c>
      <c r="H2174">
        <v>4</v>
      </c>
      <c r="I2174" s="3">
        <v>59754</v>
      </c>
      <c r="J2174" s="3">
        <v>59754</v>
      </c>
      <c r="K2174" s="2">
        <v>0.22110965564707699</v>
      </c>
      <c r="L2174" s="6">
        <v>0.22110965564707699</v>
      </c>
      <c r="M2174" t="s">
        <v>46</v>
      </c>
      <c r="N2174">
        <f>SUMIFS(Actuals!$F:$F,Actuals!$A:$A,$A2174,Actuals!$D:$D,$D2174,Actuals!$B:$B,EDATE($B2174,-12))</f>
        <v>397297.5</v>
      </c>
      <c r="O2174">
        <f>AVERAGE(SUMIFS(Actuals!$F:$F,Actuals!$A:$A,$A2174,Actuals!$D:$D,$D2174,Actuals!$B:$B,EOMONTH(DATE(2025,$C2174-1,1),0))/SUMIFS(Actuals!$F:$F,Actuals!$A:$A,$A2174,Actuals!$D:$D,$D2174,Actuals!$B:$B,EOMONTH(DATE(2024,$C2174-1,1),0)),
 SUMIFS(Actuals!$F:$F,Actuals!$A:$A,$A2174,Actuals!$D:$D,$D2174,Actuals!$B:$B,EOMONTH(DATE(2025,$C2174-2,1),0))/SUMIFS(Actuals!$F:$F,Actuals!$A:$A,$A2174,Actuals!$D:$D,$D2174,Actuals!$B:$B,EOMONTH(DATE(2024,$C2174-2,1),0)),
 SUMIFS(Actuals!$F:$F,Actuals!$A:$A,$A2174,Actuals!$D:$D,$D2174,Actuals!$B:$B,EOMONTH(DATE(2025,$C2174-3,1),0))/SUMIFS(Actuals!$F:$F,Actuals!$A:$A,$A2174,Actuals!$D:$D,$D2174,Actuals!$B:$B,EOMONTH(DATE(2024,$C2174-3,1),0))
)</f>
        <v>1.443884372861105</v>
      </c>
      <c r="P2174" s="29">
        <f t="shared" si="198"/>
        <v>573651.65162678494</v>
      </c>
      <c r="Q2174" s="2">
        <f t="shared" si="199"/>
        <v>1.1227017296344255</v>
      </c>
      <c r="R2174" s="29" t="str">
        <f t="shared" si="200"/>
        <v>1 train date (May-Aug)</v>
      </c>
      <c r="S2174" s="29">
        <f t="shared" si="201"/>
        <v>0.9876487436855329</v>
      </c>
      <c r="T2174" s="29">
        <f t="shared" si="202"/>
        <v>325924.08541622583</v>
      </c>
      <c r="U2174" s="2">
        <f t="shared" si="203"/>
        <v>0.2060274173021093</v>
      </c>
    </row>
    <row r="2175" spans="1:21">
      <c r="A2175">
        <v>9768</v>
      </c>
      <c r="B2175" s="1">
        <v>45961</v>
      </c>
      <c r="C2175">
        <v>7</v>
      </c>
      <c r="D2175">
        <v>13</v>
      </c>
      <c r="E2175" t="s">
        <v>7</v>
      </c>
      <c r="F2175" s="3">
        <v>330000</v>
      </c>
      <c r="G2175" s="3">
        <v>270246</v>
      </c>
      <c r="H2175">
        <v>3</v>
      </c>
      <c r="I2175" s="3">
        <v>59754</v>
      </c>
      <c r="J2175" s="3">
        <v>59754</v>
      </c>
      <c r="K2175" s="2">
        <v>0.22110965564707699</v>
      </c>
      <c r="L2175" s="6">
        <v>0.22110965564707699</v>
      </c>
      <c r="M2175" t="s">
        <v>46</v>
      </c>
      <c r="N2175">
        <f>SUMIFS(Actuals!$F:$F,Actuals!$A:$A,$A2175,Actuals!$D:$D,$D2175,Actuals!$B:$B,EDATE($B2175,-12))</f>
        <v>397297.5</v>
      </c>
      <c r="O2175">
        <f>AVERAGE(SUMIFS(Actuals!$F:$F,Actuals!$A:$A,$A2175,Actuals!$D:$D,$D2175,Actuals!$B:$B,EOMONTH(DATE(2025,$C2175-1,1),0))/SUMIFS(Actuals!$F:$F,Actuals!$A:$A,$A2175,Actuals!$D:$D,$D2175,Actuals!$B:$B,EOMONTH(DATE(2024,$C2175-1,1),0)),
 SUMIFS(Actuals!$F:$F,Actuals!$A:$A,$A2175,Actuals!$D:$D,$D2175,Actuals!$B:$B,EOMONTH(DATE(2025,$C2175-2,1),0))/SUMIFS(Actuals!$F:$F,Actuals!$A:$A,$A2175,Actuals!$D:$D,$D2175,Actuals!$B:$B,EOMONTH(DATE(2024,$C2175-2,1),0)),
 SUMIFS(Actuals!$F:$F,Actuals!$A:$A,$A2175,Actuals!$D:$D,$D2175,Actuals!$B:$B,EOMONTH(DATE(2025,$C2175-3,1),0))/SUMIFS(Actuals!$F:$F,Actuals!$A:$A,$A2175,Actuals!$D:$D,$D2175,Actuals!$B:$B,EOMONTH(DATE(2024,$C2175-3,1),0))
)</f>
        <v>1.9414352381122304</v>
      </c>
      <c r="P2175" s="29">
        <f t="shared" si="198"/>
        <v>771327.36651389382</v>
      </c>
      <c r="Q2175" s="2">
        <f t="shared" si="199"/>
        <v>1.8541675603483265</v>
      </c>
      <c r="R2175" s="29" t="str">
        <f t="shared" si="200"/>
        <v>1 train date (May-Aug)</v>
      </c>
      <c r="S2175" s="29">
        <f t="shared" si="201"/>
        <v>0.9876487436855329</v>
      </c>
      <c r="T2175" s="29">
        <f t="shared" si="202"/>
        <v>325924.08541622583</v>
      </c>
      <c r="U2175" s="2">
        <f t="shared" si="203"/>
        <v>0.2060274173021093</v>
      </c>
    </row>
    <row r="2176" spans="1:21">
      <c r="A2176">
        <v>9768</v>
      </c>
      <c r="B2176" s="1">
        <v>45961</v>
      </c>
      <c r="C2176">
        <v>8</v>
      </c>
      <c r="D2176">
        <v>13</v>
      </c>
      <c r="E2176" t="s">
        <v>7</v>
      </c>
      <c r="F2176" s="3">
        <v>352500</v>
      </c>
      <c r="G2176" s="3">
        <v>270246</v>
      </c>
      <c r="H2176">
        <v>2</v>
      </c>
      <c r="I2176" s="3">
        <v>82254</v>
      </c>
      <c r="J2176" s="3">
        <v>82254</v>
      </c>
      <c r="K2176" s="2">
        <v>0.304367132168469</v>
      </c>
      <c r="L2176" s="6">
        <v>0.304367132168469</v>
      </c>
      <c r="M2176" t="s">
        <v>46</v>
      </c>
      <c r="N2176">
        <f>SUMIFS(Actuals!$F:$F,Actuals!$A:$A,$A2176,Actuals!$D:$D,$D2176,Actuals!$B:$B,EDATE($B2176,-12))</f>
        <v>397297.5</v>
      </c>
      <c r="O2176">
        <f>AVERAGE(SUMIFS(Actuals!$F:$F,Actuals!$A:$A,$A2176,Actuals!$D:$D,$D2176,Actuals!$B:$B,EOMONTH(DATE(2025,$C2176-1,1),0))/SUMIFS(Actuals!$F:$F,Actuals!$A:$A,$A2176,Actuals!$D:$D,$D2176,Actuals!$B:$B,EOMONTH(DATE(2024,$C2176-1,1),0)),
 SUMIFS(Actuals!$F:$F,Actuals!$A:$A,$A2176,Actuals!$D:$D,$D2176,Actuals!$B:$B,EOMONTH(DATE(2025,$C2176-2,1),0))/SUMIFS(Actuals!$F:$F,Actuals!$A:$A,$A2176,Actuals!$D:$D,$D2176,Actuals!$B:$B,EOMONTH(DATE(2024,$C2176-2,1),0)),
 SUMIFS(Actuals!$F:$F,Actuals!$A:$A,$A2176,Actuals!$D:$D,$D2176,Actuals!$B:$B,EOMONTH(DATE(2025,$C2176-3,1),0))/SUMIFS(Actuals!$F:$F,Actuals!$A:$A,$A2176,Actuals!$D:$D,$D2176,Actuals!$B:$B,EOMONTH(DATE(2024,$C2176-3,1),0))
)</f>
        <v>1.7245766666295248</v>
      </c>
      <c r="P2176" s="29">
        <f t="shared" si="198"/>
        <v>685169.99821024365</v>
      </c>
      <c r="Q2176" s="2">
        <f t="shared" si="199"/>
        <v>1.5353566684067244</v>
      </c>
      <c r="R2176" s="29" t="str">
        <f t="shared" si="200"/>
        <v>1 train date (May-Aug)</v>
      </c>
      <c r="S2176" s="29">
        <f t="shared" si="201"/>
        <v>0.9876487436855329</v>
      </c>
      <c r="T2176" s="29">
        <f t="shared" si="202"/>
        <v>348146.18214915035</v>
      </c>
      <c r="U2176" s="2">
        <f t="shared" si="203"/>
        <v>0.28825655939088962</v>
      </c>
    </row>
    <row r="2177" spans="1:21">
      <c r="A2177">
        <v>9768</v>
      </c>
      <c r="B2177" s="1">
        <v>45961</v>
      </c>
      <c r="C2177">
        <v>9</v>
      </c>
      <c r="D2177">
        <v>13</v>
      </c>
      <c r="E2177" t="s">
        <v>7</v>
      </c>
      <c r="F2177" s="3">
        <v>352500</v>
      </c>
      <c r="G2177" s="3">
        <v>270246</v>
      </c>
      <c r="H2177">
        <v>1</v>
      </c>
      <c r="I2177" s="3">
        <v>82254</v>
      </c>
      <c r="J2177" s="3">
        <v>82254</v>
      </c>
      <c r="K2177" s="2">
        <v>0.304367132168469</v>
      </c>
      <c r="L2177" s="6">
        <v>0.304367132168469</v>
      </c>
      <c r="M2177" t="s">
        <v>46</v>
      </c>
      <c r="N2177">
        <f>SUMIFS(Actuals!$F:$F,Actuals!$A:$A,$A2177,Actuals!$D:$D,$D2177,Actuals!$B:$B,EDATE($B2177,-12))</f>
        <v>397297.5</v>
      </c>
      <c r="O2177">
        <f>AVERAGE(SUMIFS(Actuals!$F:$F,Actuals!$A:$A,$A2177,Actuals!$D:$D,$D2177,Actuals!$B:$B,EOMONTH(DATE(2025,$C2177-1,1),0))/SUMIFS(Actuals!$F:$F,Actuals!$A:$A,$A2177,Actuals!$D:$D,$D2177,Actuals!$B:$B,EOMONTH(DATE(2024,$C2177-1,1),0)),
 SUMIFS(Actuals!$F:$F,Actuals!$A:$A,$A2177,Actuals!$D:$D,$D2177,Actuals!$B:$B,EOMONTH(DATE(2025,$C2177-2,1),0))/SUMIFS(Actuals!$F:$F,Actuals!$A:$A,$A2177,Actuals!$D:$D,$D2177,Actuals!$B:$B,EOMONTH(DATE(2024,$C2177-2,1),0)),
 SUMIFS(Actuals!$F:$F,Actuals!$A:$A,$A2177,Actuals!$D:$D,$D2177,Actuals!$B:$B,EOMONTH(DATE(2025,$C2177-3,1),0))/SUMIFS(Actuals!$F:$F,Actuals!$A:$A,$A2177,Actuals!$D:$D,$D2177,Actuals!$B:$B,EOMONTH(DATE(2024,$C2177-3,1),0))
)</f>
        <v>1.3672088167075127</v>
      </c>
      <c r="P2177" s="29">
        <f t="shared" si="198"/>
        <v>543188.64485585305</v>
      </c>
      <c r="Q2177" s="2">
        <f t="shared" si="199"/>
        <v>1.0099784820343429</v>
      </c>
      <c r="R2177" s="29" t="str">
        <f t="shared" si="200"/>
        <v>2 Test data (Sep-Nov)</v>
      </c>
      <c r="S2177" s="29">
        <f t="shared" si="201"/>
        <v>0.9876487436855329</v>
      </c>
      <c r="T2177" s="29">
        <f t="shared" si="202"/>
        <v>348146.18214915035</v>
      </c>
      <c r="U2177" s="2">
        <f t="shared" si="203"/>
        <v>0.28825655939088962</v>
      </c>
    </row>
    <row r="2178" spans="1:21">
      <c r="A2178">
        <v>9768</v>
      </c>
      <c r="B2178" s="1">
        <v>45961</v>
      </c>
      <c r="C2178">
        <v>10</v>
      </c>
      <c r="D2178">
        <v>13</v>
      </c>
      <c r="E2178" t="s">
        <v>7</v>
      </c>
      <c r="F2178" s="3">
        <v>352500</v>
      </c>
      <c r="G2178" s="3">
        <v>270246</v>
      </c>
      <c r="H2178">
        <v>0</v>
      </c>
      <c r="I2178" s="3">
        <v>82254</v>
      </c>
      <c r="J2178" s="3">
        <v>82254</v>
      </c>
      <c r="K2178" s="2">
        <v>0.304367132168469</v>
      </c>
      <c r="L2178" s="6">
        <v>0.304367132168469</v>
      </c>
      <c r="M2178" t="s">
        <v>46</v>
      </c>
      <c r="N2178">
        <f>SUMIFS(Actuals!$F:$F,Actuals!$A:$A,$A2178,Actuals!$D:$D,$D2178,Actuals!$B:$B,EDATE($B2178,-12))</f>
        <v>397297.5</v>
      </c>
      <c r="O2178">
        <f>AVERAGE(SUMIFS(Actuals!$F:$F,Actuals!$A:$A,$A2178,Actuals!$D:$D,$D2178,Actuals!$B:$B,EOMONTH(DATE(2025,$C2178-1,1),0))/SUMIFS(Actuals!$F:$F,Actuals!$A:$A,$A2178,Actuals!$D:$D,$D2178,Actuals!$B:$B,EOMONTH(DATE(2024,$C2178-1,1),0)),
 SUMIFS(Actuals!$F:$F,Actuals!$A:$A,$A2178,Actuals!$D:$D,$D2178,Actuals!$B:$B,EOMONTH(DATE(2025,$C2178-2,1),0))/SUMIFS(Actuals!$F:$F,Actuals!$A:$A,$A2178,Actuals!$D:$D,$D2178,Actuals!$B:$B,EOMONTH(DATE(2024,$C2178-2,1),0)),
 SUMIFS(Actuals!$F:$F,Actuals!$A:$A,$A2178,Actuals!$D:$D,$D2178,Actuals!$B:$B,EOMONTH(DATE(2025,$C2178-3,1),0))/SUMIFS(Actuals!$F:$F,Actuals!$A:$A,$A2178,Actuals!$D:$D,$D2178,Actuals!$B:$B,EOMONTH(DATE(2024,$C2178-3,1),0))
)</f>
        <v>0.96115249606000053</v>
      </c>
      <c r="P2178" s="29">
        <f t="shared" ref="P2178:P2241" si="204">N2178*O2178</f>
        <v>381863.48380339803</v>
      </c>
      <c r="Q2178" s="2">
        <f t="shared" ref="Q2178:Q2241" si="205">IFERROR(ABS(P2178-G2178)/ABS(G2178),"")</f>
        <v>0.41302177942836538</v>
      </c>
      <c r="R2178" s="29" t="str">
        <f t="shared" ref="R2178:R2241" si="206">IF(C2178&lt;=8,"1 train date (May-Aug)","2 Test data (Sep-Nov)")</f>
        <v>2 Test data (Sep-Nov)</v>
      </c>
      <c r="S2178" s="29">
        <f t="shared" ref="S2178:S2241" si="207">1/(1+AVERAGEIFS($L:$L,$A:$A,$A2178,$R:$R,"1 train date (May-Aug)"))</f>
        <v>0.9876487436855329</v>
      </c>
      <c r="T2178" s="29">
        <f t="shared" ref="T2178:T2241" si="208">F2178*S2178</f>
        <v>348146.18214915035</v>
      </c>
      <c r="U2178" s="2">
        <f t="shared" ref="U2178:U2241" si="209">IFERROR(ABS(T2178-G2178)/ABS(G2178),"")</f>
        <v>0.28825655939088962</v>
      </c>
    </row>
    <row r="2179" spans="1:21">
      <c r="A2179">
        <v>9768</v>
      </c>
      <c r="B2179" s="1">
        <v>45991</v>
      </c>
      <c r="C2179">
        <v>5</v>
      </c>
      <c r="D2179">
        <v>13</v>
      </c>
      <c r="E2179" t="s">
        <v>7</v>
      </c>
      <c r="F2179" s="3">
        <v>255000</v>
      </c>
      <c r="G2179" s="3">
        <v>230841</v>
      </c>
      <c r="H2179">
        <v>6</v>
      </c>
      <c r="I2179" s="3">
        <v>24159</v>
      </c>
      <c r="J2179" s="3">
        <v>24159</v>
      </c>
      <c r="K2179" s="2">
        <v>0.10465645184347699</v>
      </c>
      <c r="L2179" s="6">
        <v>0.10465645184347699</v>
      </c>
      <c r="M2179" t="s">
        <v>46</v>
      </c>
      <c r="N2179">
        <f>SUMIFS(Actuals!$F:$F,Actuals!$A:$A,$A2179,Actuals!$D:$D,$D2179,Actuals!$B:$B,EDATE($B2179,-12))</f>
        <v>186460.5</v>
      </c>
      <c r="O2179">
        <f>AVERAGE(SUMIFS(Actuals!$F:$F,Actuals!$A:$A,$A2179,Actuals!$D:$D,$D2179,Actuals!$B:$B,EOMONTH(DATE(2025,$C2179-1,1),0))/SUMIFS(Actuals!$F:$F,Actuals!$A:$A,$A2179,Actuals!$D:$D,$D2179,Actuals!$B:$B,EOMONTH(DATE(2024,$C2179-1,1),0)),
 SUMIFS(Actuals!$F:$F,Actuals!$A:$A,$A2179,Actuals!$D:$D,$D2179,Actuals!$B:$B,EOMONTH(DATE(2025,$C2179-2,1),0))/SUMIFS(Actuals!$F:$F,Actuals!$A:$A,$A2179,Actuals!$D:$D,$D2179,Actuals!$B:$B,EOMONTH(DATE(2024,$C2179-2,1),0)),
 SUMIFS(Actuals!$F:$F,Actuals!$A:$A,$A2179,Actuals!$D:$D,$D2179,Actuals!$B:$B,EOMONTH(DATE(2025,$C2179-3,1),0))/SUMIFS(Actuals!$F:$F,Actuals!$A:$A,$A2179,Actuals!$D:$D,$D2179,Actuals!$B:$B,EOMONTH(DATE(2024,$C2179-3,1),0))
)</f>
        <v>1.0565306683721127</v>
      </c>
      <c r="P2179" s="29">
        <f t="shared" si="204"/>
        <v>197001.23668999833</v>
      </c>
      <c r="Q2179" s="2">
        <f t="shared" si="205"/>
        <v>0.14659338380097847</v>
      </c>
      <c r="R2179" s="29" t="str">
        <f t="shared" si="206"/>
        <v>1 train date (May-Aug)</v>
      </c>
      <c r="S2179" s="29">
        <f t="shared" si="207"/>
        <v>0.9876487436855329</v>
      </c>
      <c r="T2179" s="29">
        <f t="shared" si="208"/>
        <v>251850.4296398109</v>
      </c>
      <c r="U2179" s="2">
        <f t="shared" si="209"/>
        <v>9.1012556867328162E-2</v>
      </c>
    </row>
    <row r="2180" spans="1:21">
      <c r="A2180">
        <v>9768</v>
      </c>
      <c r="B2180" s="1">
        <v>45991</v>
      </c>
      <c r="C2180">
        <v>6</v>
      </c>
      <c r="D2180">
        <v>13</v>
      </c>
      <c r="E2180" t="s">
        <v>7</v>
      </c>
      <c r="F2180" s="3">
        <v>255000</v>
      </c>
      <c r="G2180" s="3">
        <v>230841</v>
      </c>
      <c r="H2180">
        <v>5</v>
      </c>
      <c r="I2180" s="3">
        <v>24159</v>
      </c>
      <c r="J2180" s="3">
        <v>24159</v>
      </c>
      <c r="K2180" s="2">
        <v>0.10465645184347699</v>
      </c>
      <c r="L2180" s="6">
        <v>0.10465645184347699</v>
      </c>
      <c r="M2180" t="s">
        <v>46</v>
      </c>
      <c r="N2180">
        <f>SUMIFS(Actuals!$F:$F,Actuals!$A:$A,$A2180,Actuals!$D:$D,$D2180,Actuals!$B:$B,EDATE($B2180,-12))</f>
        <v>186460.5</v>
      </c>
      <c r="O2180">
        <f>AVERAGE(SUMIFS(Actuals!$F:$F,Actuals!$A:$A,$A2180,Actuals!$D:$D,$D2180,Actuals!$B:$B,EOMONTH(DATE(2025,$C2180-1,1),0))/SUMIFS(Actuals!$F:$F,Actuals!$A:$A,$A2180,Actuals!$D:$D,$D2180,Actuals!$B:$B,EOMONTH(DATE(2024,$C2180-1,1),0)),
 SUMIFS(Actuals!$F:$F,Actuals!$A:$A,$A2180,Actuals!$D:$D,$D2180,Actuals!$B:$B,EOMONTH(DATE(2025,$C2180-2,1),0))/SUMIFS(Actuals!$F:$F,Actuals!$A:$A,$A2180,Actuals!$D:$D,$D2180,Actuals!$B:$B,EOMONTH(DATE(2024,$C2180-2,1),0)),
 SUMIFS(Actuals!$F:$F,Actuals!$A:$A,$A2180,Actuals!$D:$D,$D2180,Actuals!$B:$B,EOMONTH(DATE(2025,$C2180-3,1),0))/SUMIFS(Actuals!$F:$F,Actuals!$A:$A,$A2180,Actuals!$D:$D,$D2180,Actuals!$B:$B,EOMONTH(DATE(2024,$C2180-3,1),0))
)</f>
        <v>1.443884372861105</v>
      </c>
      <c r="P2180" s="29">
        <f t="shared" si="204"/>
        <v>269227.4021058681</v>
      </c>
      <c r="Q2180" s="2">
        <f t="shared" si="205"/>
        <v>0.16628935980119691</v>
      </c>
      <c r="R2180" s="29" t="str">
        <f t="shared" si="206"/>
        <v>1 train date (May-Aug)</v>
      </c>
      <c r="S2180" s="29">
        <f t="shared" si="207"/>
        <v>0.9876487436855329</v>
      </c>
      <c r="T2180" s="29">
        <f t="shared" si="208"/>
        <v>251850.4296398109</v>
      </c>
      <c r="U2180" s="2">
        <f t="shared" si="209"/>
        <v>9.1012556867328162E-2</v>
      </c>
    </row>
    <row r="2181" spans="1:21">
      <c r="A2181">
        <v>9768</v>
      </c>
      <c r="B2181" s="1">
        <v>45991</v>
      </c>
      <c r="C2181">
        <v>7</v>
      </c>
      <c r="D2181">
        <v>13</v>
      </c>
      <c r="E2181" t="s">
        <v>7</v>
      </c>
      <c r="F2181" s="3">
        <v>255000</v>
      </c>
      <c r="G2181" s="3">
        <v>230841</v>
      </c>
      <c r="H2181">
        <v>4</v>
      </c>
      <c r="I2181" s="3">
        <v>24159</v>
      </c>
      <c r="J2181" s="3">
        <v>24159</v>
      </c>
      <c r="K2181" s="2">
        <v>0.10465645184347699</v>
      </c>
      <c r="L2181" s="6">
        <v>0.10465645184347699</v>
      </c>
      <c r="M2181" t="s">
        <v>46</v>
      </c>
      <c r="N2181">
        <f>SUMIFS(Actuals!$F:$F,Actuals!$A:$A,$A2181,Actuals!$D:$D,$D2181,Actuals!$B:$B,EDATE($B2181,-12))</f>
        <v>186460.5</v>
      </c>
      <c r="O2181">
        <f>AVERAGE(SUMIFS(Actuals!$F:$F,Actuals!$A:$A,$A2181,Actuals!$D:$D,$D2181,Actuals!$B:$B,EOMONTH(DATE(2025,$C2181-1,1),0))/SUMIFS(Actuals!$F:$F,Actuals!$A:$A,$A2181,Actuals!$D:$D,$D2181,Actuals!$B:$B,EOMONTH(DATE(2024,$C2181-1,1),0)),
 SUMIFS(Actuals!$F:$F,Actuals!$A:$A,$A2181,Actuals!$D:$D,$D2181,Actuals!$B:$B,EOMONTH(DATE(2025,$C2181-2,1),0))/SUMIFS(Actuals!$F:$F,Actuals!$A:$A,$A2181,Actuals!$D:$D,$D2181,Actuals!$B:$B,EOMONTH(DATE(2024,$C2181-2,1),0)),
 SUMIFS(Actuals!$F:$F,Actuals!$A:$A,$A2181,Actuals!$D:$D,$D2181,Actuals!$B:$B,EOMONTH(DATE(2025,$C2181-3,1),0))/SUMIFS(Actuals!$F:$F,Actuals!$A:$A,$A2181,Actuals!$D:$D,$D2181,Actuals!$B:$B,EOMONTH(DATE(2024,$C2181-3,1),0))
)</f>
        <v>1.9414352381122304</v>
      </c>
      <c r="P2181" s="29">
        <f t="shared" si="204"/>
        <v>362000.98521602555</v>
      </c>
      <c r="Q2181" s="2">
        <f t="shared" si="205"/>
        <v>0.56818323095128487</v>
      </c>
      <c r="R2181" s="29" t="str">
        <f t="shared" si="206"/>
        <v>1 train date (May-Aug)</v>
      </c>
      <c r="S2181" s="29">
        <f t="shared" si="207"/>
        <v>0.9876487436855329</v>
      </c>
      <c r="T2181" s="29">
        <f t="shared" si="208"/>
        <v>251850.4296398109</v>
      </c>
      <c r="U2181" s="2">
        <f t="shared" si="209"/>
        <v>9.1012556867328162E-2</v>
      </c>
    </row>
    <row r="2182" spans="1:21">
      <c r="A2182">
        <v>9768</v>
      </c>
      <c r="B2182" s="1">
        <v>45991</v>
      </c>
      <c r="C2182">
        <v>8</v>
      </c>
      <c r="D2182">
        <v>13</v>
      </c>
      <c r="E2182" t="s">
        <v>7</v>
      </c>
      <c r="F2182" s="3">
        <v>262500</v>
      </c>
      <c r="G2182" s="3">
        <v>230841</v>
      </c>
      <c r="H2182">
        <v>3</v>
      </c>
      <c r="I2182" s="3">
        <v>31659</v>
      </c>
      <c r="J2182" s="3">
        <v>31659</v>
      </c>
      <c r="K2182" s="2">
        <v>0.13714634748593199</v>
      </c>
      <c r="L2182" s="6">
        <v>0.13714634748593199</v>
      </c>
      <c r="M2182" t="s">
        <v>46</v>
      </c>
      <c r="N2182">
        <f>SUMIFS(Actuals!$F:$F,Actuals!$A:$A,$A2182,Actuals!$D:$D,$D2182,Actuals!$B:$B,EDATE($B2182,-12))</f>
        <v>186460.5</v>
      </c>
      <c r="O2182">
        <f>AVERAGE(SUMIFS(Actuals!$F:$F,Actuals!$A:$A,$A2182,Actuals!$D:$D,$D2182,Actuals!$B:$B,EOMONTH(DATE(2025,$C2182-1,1),0))/SUMIFS(Actuals!$F:$F,Actuals!$A:$A,$A2182,Actuals!$D:$D,$D2182,Actuals!$B:$B,EOMONTH(DATE(2024,$C2182-1,1),0)),
 SUMIFS(Actuals!$F:$F,Actuals!$A:$A,$A2182,Actuals!$D:$D,$D2182,Actuals!$B:$B,EOMONTH(DATE(2025,$C2182-2,1),0))/SUMIFS(Actuals!$F:$F,Actuals!$A:$A,$A2182,Actuals!$D:$D,$D2182,Actuals!$B:$B,EOMONTH(DATE(2024,$C2182-2,1),0)),
 SUMIFS(Actuals!$F:$F,Actuals!$A:$A,$A2182,Actuals!$D:$D,$D2182,Actuals!$B:$B,EOMONTH(DATE(2025,$C2182-3,1),0))/SUMIFS(Actuals!$F:$F,Actuals!$A:$A,$A2182,Actuals!$D:$D,$D2182,Actuals!$B:$B,EOMONTH(DATE(2024,$C2182-3,1),0))
)</f>
        <v>1.7245766666295248</v>
      </c>
      <c r="P2182" s="29">
        <f t="shared" si="204"/>
        <v>321565.42754807451</v>
      </c>
      <c r="Q2182" s="2">
        <f t="shared" si="205"/>
        <v>0.39301695776779044</v>
      </c>
      <c r="R2182" s="29" t="str">
        <f t="shared" si="206"/>
        <v>1 train date (May-Aug)</v>
      </c>
      <c r="S2182" s="29">
        <f t="shared" si="207"/>
        <v>0.9876487436855329</v>
      </c>
      <c r="T2182" s="29">
        <f t="shared" si="208"/>
        <v>259257.7952174524</v>
      </c>
      <c r="U2182" s="2">
        <f t="shared" si="209"/>
        <v>0.1231011614810731</v>
      </c>
    </row>
    <row r="2183" spans="1:21">
      <c r="A2183">
        <v>9768</v>
      </c>
      <c r="B2183" s="1">
        <v>45991</v>
      </c>
      <c r="C2183">
        <v>9</v>
      </c>
      <c r="D2183">
        <v>13</v>
      </c>
      <c r="E2183" t="s">
        <v>7</v>
      </c>
      <c r="F2183" s="3">
        <v>262500</v>
      </c>
      <c r="G2183" s="3">
        <v>230841</v>
      </c>
      <c r="H2183">
        <v>2</v>
      </c>
      <c r="I2183" s="3">
        <v>31659</v>
      </c>
      <c r="J2183" s="3">
        <v>31659</v>
      </c>
      <c r="K2183" s="2">
        <v>0.13714634748593199</v>
      </c>
      <c r="L2183" s="6">
        <v>0.13714634748593199</v>
      </c>
      <c r="M2183" t="s">
        <v>46</v>
      </c>
      <c r="N2183">
        <f>SUMIFS(Actuals!$F:$F,Actuals!$A:$A,$A2183,Actuals!$D:$D,$D2183,Actuals!$B:$B,EDATE($B2183,-12))</f>
        <v>186460.5</v>
      </c>
      <c r="O2183">
        <f>AVERAGE(SUMIFS(Actuals!$F:$F,Actuals!$A:$A,$A2183,Actuals!$D:$D,$D2183,Actuals!$B:$B,EOMONTH(DATE(2025,$C2183-1,1),0))/SUMIFS(Actuals!$F:$F,Actuals!$A:$A,$A2183,Actuals!$D:$D,$D2183,Actuals!$B:$B,EOMONTH(DATE(2024,$C2183-1,1),0)),
 SUMIFS(Actuals!$F:$F,Actuals!$A:$A,$A2183,Actuals!$D:$D,$D2183,Actuals!$B:$B,EOMONTH(DATE(2025,$C2183-2,1),0))/SUMIFS(Actuals!$F:$F,Actuals!$A:$A,$A2183,Actuals!$D:$D,$D2183,Actuals!$B:$B,EOMONTH(DATE(2024,$C2183-2,1),0)),
 SUMIFS(Actuals!$F:$F,Actuals!$A:$A,$A2183,Actuals!$D:$D,$D2183,Actuals!$B:$B,EOMONTH(DATE(2025,$C2183-3,1),0))/SUMIFS(Actuals!$F:$F,Actuals!$A:$A,$A2183,Actuals!$D:$D,$D2183,Actuals!$B:$B,EOMONTH(DATE(2024,$C2183-3,1),0))
)</f>
        <v>1.3672088167075127</v>
      </c>
      <c r="P2183" s="29">
        <f t="shared" si="204"/>
        <v>254930.43956769118</v>
      </c>
      <c r="Q2183" s="2">
        <f t="shared" si="205"/>
        <v>0.10435511701860233</v>
      </c>
      <c r="R2183" s="29" t="str">
        <f t="shared" si="206"/>
        <v>2 Test data (Sep-Nov)</v>
      </c>
      <c r="S2183" s="29">
        <f t="shared" si="207"/>
        <v>0.9876487436855329</v>
      </c>
      <c r="T2183" s="29">
        <f t="shared" si="208"/>
        <v>259257.7952174524</v>
      </c>
      <c r="U2183" s="2">
        <f t="shared" si="209"/>
        <v>0.1231011614810731</v>
      </c>
    </row>
    <row r="2184" spans="1:21">
      <c r="A2184">
        <v>9768</v>
      </c>
      <c r="B2184" s="1">
        <v>45991</v>
      </c>
      <c r="C2184">
        <v>10</v>
      </c>
      <c r="D2184">
        <v>13</v>
      </c>
      <c r="E2184" t="s">
        <v>7</v>
      </c>
      <c r="F2184" s="3">
        <v>262500</v>
      </c>
      <c r="G2184" s="3">
        <v>230841</v>
      </c>
      <c r="H2184">
        <v>1</v>
      </c>
      <c r="I2184" s="3">
        <v>31659</v>
      </c>
      <c r="J2184" s="3">
        <v>31659</v>
      </c>
      <c r="K2184" s="2">
        <v>0.13714634748593199</v>
      </c>
      <c r="L2184" s="6">
        <v>0.13714634748593199</v>
      </c>
      <c r="M2184" t="s">
        <v>46</v>
      </c>
      <c r="N2184">
        <f>SUMIFS(Actuals!$F:$F,Actuals!$A:$A,$A2184,Actuals!$D:$D,$D2184,Actuals!$B:$B,EDATE($B2184,-12))</f>
        <v>186460.5</v>
      </c>
      <c r="O2184">
        <f>AVERAGE(SUMIFS(Actuals!$F:$F,Actuals!$A:$A,$A2184,Actuals!$D:$D,$D2184,Actuals!$B:$B,EOMONTH(DATE(2025,$C2184-1,1),0))/SUMIFS(Actuals!$F:$F,Actuals!$A:$A,$A2184,Actuals!$D:$D,$D2184,Actuals!$B:$B,EOMONTH(DATE(2024,$C2184-1,1),0)),
 SUMIFS(Actuals!$F:$F,Actuals!$A:$A,$A2184,Actuals!$D:$D,$D2184,Actuals!$B:$B,EOMONTH(DATE(2025,$C2184-2,1),0))/SUMIFS(Actuals!$F:$F,Actuals!$A:$A,$A2184,Actuals!$D:$D,$D2184,Actuals!$B:$B,EOMONTH(DATE(2024,$C2184-2,1),0)),
 SUMIFS(Actuals!$F:$F,Actuals!$A:$A,$A2184,Actuals!$D:$D,$D2184,Actuals!$B:$B,EOMONTH(DATE(2025,$C2184-3,1),0))/SUMIFS(Actuals!$F:$F,Actuals!$A:$A,$A2184,Actuals!$D:$D,$D2184,Actuals!$B:$B,EOMONTH(DATE(2024,$C2184-3,1),0))
)</f>
        <v>0.96115249606000053</v>
      </c>
      <c r="P2184" s="29">
        <f t="shared" si="204"/>
        <v>179216.97499159572</v>
      </c>
      <c r="Q2184" s="2">
        <f t="shared" si="205"/>
        <v>0.22363455802220697</v>
      </c>
      <c r="R2184" s="29" t="str">
        <f t="shared" si="206"/>
        <v>2 Test data (Sep-Nov)</v>
      </c>
      <c r="S2184" s="29">
        <f t="shared" si="207"/>
        <v>0.9876487436855329</v>
      </c>
      <c r="T2184" s="29">
        <f t="shared" si="208"/>
        <v>259257.7952174524</v>
      </c>
      <c r="U2184" s="2">
        <f t="shared" si="209"/>
        <v>0.1231011614810731</v>
      </c>
    </row>
    <row r="2185" spans="1:21">
      <c r="A2185">
        <v>9768</v>
      </c>
      <c r="B2185" s="1">
        <v>45991</v>
      </c>
      <c r="C2185">
        <v>11</v>
      </c>
      <c r="D2185">
        <v>13</v>
      </c>
      <c r="E2185" t="s">
        <v>7</v>
      </c>
      <c r="F2185" s="3">
        <v>267092.32769204484</v>
      </c>
      <c r="G2185" s="3">
        <v>230841</v>
      </c>
      <c r="H2185">
        <v>0</v>
      </c>
      <c r="I2185" s="3">
        <v>36251.327692044841</v>
      </c>
      <c r="J2185" s="3">
        <v>36251.327692044841</v>
      </c>
      <c r="K2185" s="2">
        <v>0.15704024714866399</v>
      </c>
      <c r="L2185" s="6">
        <v>0.15704024714866399</v>
      </c>
      <c r="M2185" t="s">
        <v>46</v>
      </c>
      <c r="N2185">
        <f>SUMIFS(Actuals!$F:$F,Actuals!$A:$A,$A2185,Actuals!$D:$D,$D2185,Actuals!$B:$B,EDATE($B2185,-12))</f>
        <v>186460.5</v>
      </c>
      <c r="O2185">
        <f>AVERAGE(SUMIFS(Actuals!$F:$F,Actuals!$A:$A,$A2185,Actuals!$D:$D,$D2185,Actuals!$B:$B,EOMONTH(DATE(2025,$C2185-1,1),0))/SUMIFS(Actuals!$F:$F,Actuals!$A:$A,$A2185,Actuals!$D:$D,$D2185,Actuals!$B:$B,EOMONTH(DATE(2024,$C2185-1,1),0)),
 SUMIFS(Actuals!$F:$F,Actuals!$A:$A,$A2185,Actuals!$D:$D,$D2185,Actuals!$B:$B,EOMONTH(DATE(2025,$C2185-2,1),0))/SUMIFS(Actuals!$F:$F,Actuals!$A:$A,$A2185,Actuals!$D:$D,$D2185,Actuals!$B:$B,EOMONTH(DATE(2024,$C2185-2,1),0)),
 SUMIFS(Actuals!$F:$F,Actuals!$A:$A,$A2185,Actuals!$D:$D,$D2185,Actuals!$B:$B,EOMONTH(DATE(2025,$C2185-3,1),0))/SUMIFS(Actuals!$F:$F,Actuals!$A:$A,$A2185,Actuals!$D:$D,$D2185,Actuals!$B:$B,EOMONTH(DATE(2024,$C2185-3,1),0))
)</f>
        <v>0.96019285235099616</v>
      </c>
      <c r="P2185" s="29">
        <f t="shared" si="204"/>
        <v>179038.03934579293</v>
      </c>
      <c r="Q2185" s="2">
        <f t="shared" si="205"/>
        <v>0.22440970475005337</v>
      </c>
      <c r="R2185" s="29" t="str">
        <f t="shared" si="206"/>
        <v>2 Test data (Sep-Nov)</v>
      </c>
      <c r="S2185" s="29">
        <f t="shared" si="207"/>
        <v>0.9876487436855329</v>
      </c>
      <c r="T2185" s="29">
        <f t="shared" si="208"/>
        <v>263793.40189309279</v>
      </c>
      <c r="U2185" s="2">
        <f t="shared" si="209"/>
        <v>0.14274934648997703</v>
      </c>
    </row>
    <row r="2186" spans="1:21">
      <c r="A2186">
        <v>150</v>
      </c>
      <c r="B2186" s="1">
        <v>45808</v>
      </c>
      <c r="C2186">
        <v>5</v>
      </c>
      <c r="D2186">
        <v>15</v>
      </c>
      <c r="E2186" t="s">
        <v>7</v>
      </c>
      <c r="F2186" s="3">
        <v>57305.217858568234</v>
      </c>
      <c r="G2186" s="3">
        <v>57557.25</v>
      </c>
      <c r="H2186">
        <v>0</v>
      </c>
      <c r="I2186" s="3">
        <v>-252.03214143176592</v>
      </c>
      <c r="J2186" s="3">
        <v>252.03214143176592</v>
      </c>
      <c r="K2186" s="2">
        <v>4.3788079074619799E-3</v>
      </c>
      <c r="L2186" s="6">
        <v>-4.3788079074619799E-3</v>
      </c>
      <c r="M2186" t="s">
        <v>22</v>
      </c>
      <c r="N2186">
        <f>SUMIFS(Actuals!$F:$F,Actuals!$A:$A,$A2186,Actuals!$D:$D,$D2186,Actuals!$B:$B,EDATE($B2186,-12))</f>
        <v>57633.75</v>
      </c>
      <c r="O2186">
        <f>AVERAGE(SUMIFS(Actuals!$F:$F,Actuals!$A:$A,$A2186,Actuals!$D:$D,$D2186,Actuals!$B:$B,EOMONTH(DATE(2025,$C2186-1,1),0))/SUMIFS(Actuals!$F:$F,Actuals!$A:$A,$A2186,Actuals!$D:$D,$D2186,Actuals!$B:$B,EOMONTH(DATE(2024,$C2186-1,1),0)),
 SUMIFS(Actuals!$F:$F,Actuals!$A:$A,$A2186,Actuals!$D:$D,$D2186,Actuals!$B:$B,EOMONTH(DATE(2025,$C2186-2,1),0))/SUMIFS(Actuals!$F:$F,Actuals!$A:$A,$A2186,Actuals!$D:$D,$D2186,Actuals!$B:$B,EOMONTH(DATE(2024,$C2186-2,1),0)),
 SUMIFS(Actuals!$F:$F,Actuals!$A:$A,$A2186,Actuals!$D:$D,$D2186,Actuals!$B:$B,EOMONTH(DATE(2025,$C2186-3,1),0))/SUMIFS(Actuals!$F:$F,Actuals!$A:$A,$A2186,Actuals!$D:$D,$D2186,Actuals!$B:$B,EOMONTH(DATE(2024,$C2186-3,1),0))
)</f>
        <v>1.0131912452322684</v>
      </c>
      <c r="P2186" s="29">
        <f t="shared" si="204"/>
        <v>58394.010929905249</v>
      </c>
      <c r="Q2186" s="2">
        <f t="shared" si="205"/>
        <v>1.4537889317249334E-2</v>
      </c>
      <c r="R2186" s="29" t="str">
        <f t="shared" si="206"/>
        <v>1 train date (May-Aug)</v>
      </c>
      <c r="S2186" s="29">
        <f t="shared" si="207"/>
        <v>1.0018126307383399</v>
      </c>
      <c r="T2186" s="29">
        <f t="shared" si="208"/>
        <v>57409.091057925943</v>
      </c>
      <c r="U2186" s="2">
        <f t="shared" si="209"/>
        <v>2.5741143309323594E-3</v>
      </c>
    </row>
    <row r="2187" spans="1:21">
      <c r="A2187">
        <v>150</v>
      </c>
      <c r="B2187" s="1">
        <v>45838</v>
      </c>
      <c r="C2187">
        <v>5</v>
      </c>
      <c r="D2187">
        <v>15</v>
      </c>
      <c r="E2187" t="s">
        <v>7</v>
      </c>
      <c r="F2187" s="3">
        <v>57429.189661483382</v>
      </c>
      <c r="G2187" s="3">
        <v>57582</v>
      </c>
      <c r="H2187">
        <v>1</v>
      </c>
      <c r="I2187" s="3">
        <v>-152.81033851661778</v>
      </c>
      <c r="J2187" s="3">
        <v>152.81033851661778</v>
      </c>
      <c r="K2187" s="2">
        <v>2.6537865742179501E-3</v>
      </c>
      <c r="L2187" s="6">
        <v>-2.6537865742179501E-3</v>
      </c>
      <c r="M2187" t="s">
        <v>22</v>
      </c>
      <c r="N2187">
        <f>SUMIFS(Actuals!$F:$F,Actuals!$A:$A,$A2187,Actuals!$D:$D,$D2187,Actuals!$B:$B,EDATE($B2187,-12))</f>
        <v>57622.5</v>
      </c>
      <c r="O2187">
        <f>AVERAGE(SUMIFS(Actuals!$F:$F,Actuals!$A:$A,$A2187,Actuals!$D:$D,$D2187,Actuals!$B:$B,EOMONTH(DATE(2025,$C2187-1,1),0))/SUMIFS(Actuals!$F:$F,Actuals!$A:$A,$A2187,Actuals!$D:$D,$D2187,Actuals!$B:$B,EOMONTH(DATE(2024,$C2187-1,1),0)),
 SUMIFS(Actuals!$F:$F,Actuals!$A:$A,$A2187,Actuals!$D:$D,$D2187,Actuals!$B:$B,EOMONTH(DATE(2025,$C2187-2,1),0))/SUMIFS(Actuals!$F:$F,Actuals!$A:$A,$A2187,Actuals!$D:$D,$D2187,Actuals!$B:$B,EOMONTH(DATE(2024,$C2187-2,1),0)),
 SUMIFS(Actuals!$F:$F,Actuals!$A:$A,$A2187,Actuals!$D:$D,$D2187,Actuals!$B:$B,EOMONTH(DATE(2025,$C2187-3,1),0))/SUMIFS(Actuals!$F:$F,Actuals!$A:$A,$A2187,Actuals!$D:$D,$D2187,Actuals!$B:$B,EOMONTH(DATE(2024,$C2187-3,1),0))
)</f>
        <v>1.0131912452322684</v>
      </c>
      <c r="P2187" s="29">
        <f t="shared" si="204"/>
        <v>58382.612528396392</v>
      </c>
      <c r="Q2187" s="2">
        <f t="shared" si="205"/>
        <v>1.3903868021193984E-2</v>
      </c>
      <c r="R2187" s="29" t="str">
        <f t="shared" si="206"/>
        <v>1 train date (May-Aug)</v>
      </c>
      <c r="S2187" s="29">
        <f t="shared" si="207"/>
        <v>1.0018126307383399</v>
      </c>
      <c r="T2187" s="29">
        <f t="shared" si="208"/>
        <v>57533.287575941744</v>
      </c>
      <c r="U2187" s="2">
        <f t="shared" si="209"/>
        <v>8.4596617099538308E-4</v>
      </c>
    </row>
    <row r="2188" spans="1:21">
      <c r="A2188">
        <v>150</v>
      </c>
      <c r="B2188" s="1">
        <v>45838</v>
      </c>
      <c r="C2188">
        <v>6</v>
      </c>
      <c r="D2188">
        <v>15</v>
      </c>
      <c r="E2188" t="s">
        <v>7</v>
      </c>
      <c r="F2188" s="3">
        <v>57565.078561942246</v>
      </c>
      <c r="G2188" s="3">
        <v>57582</v>
      </c>
      <c r="H2188">
        <v>0</v>
      </c>
      <c r="I2188" s="3">
        <v>-16.921438057754131</v>
      </c>
      <c r="J2188" s="3">
        <v>16.921438057754131</v>
      </c>
      <c r="K2188" s="2">
        <v>2.93866799655346E-4</v>
      </c>
      <c r="L2188" s="6">
        <v>-2.93866799655346E-4</v>
      </c>
      <c r="M2188" t="s">
        <v>22</v>
      </c>
      <c r="N2188">
        <f>SUMIFS(Actuals!$F:$F,Actuals!$A:$A,$A2188,Actuals!$D:$D,$D2188,Actuals!$B:$B,EDATE($B2188,-12))</f>
        <v>57622.5</v>
      </c>
      <c r="O2188">
        <f>AVERAGE(SUMIFS(Actuals!$F:$F,Actuals!$A:$A,$A2188,Actuals!$D:$D,$D2188,Actuals!$B:$B,EOMONTH(DATE(2025,$C2188-1,1),0))/SUMIFS(Actuals!$F:$F,Actuals!$A:$A,$A2188,Actuals!$D:$D,$D2188,Actuals!$B:$B,EOMONTH(DATE(2024,$C2188-1,1),0)),
 SUMIFS(Actuals!$F:$F,Actuals!$A:$A,$A2188,Actuals!$D:$D,$D2188,Actuals!$B:$B,EOMONTH(DATE(2025,$C2188-2,1),0))/SUMIFS(Actuals!$F:$F,Actuals!$A:$A,$A2188,Actuals!$D:$D,$D2188,Actuals!$B:$B,EOMONTH(DATE(2024,$C2188-2,1),0)),
 SUMIFS(Actuals!$F:$F,Actuals!$A:$A,$A2188,Actuals!$D:$D,$D2188,Actuals!$B:$B,EOMONTH(DATE(2025,$C2188-3,1),0))/SUMIFS(Actuals!$F:$F,Actuals!$A:$A,$A2188,Actuals!$D:$D,$D2188,Actuals!$B:$B,EOMONTH(DATE(2024,$C2188-3,1),0))
)</f>
        <v>1.0068380169619742</v>
      </c>
      <c r="P2188" s="29">
        <f t="shared" si="204"/>
        <v>58016.523632391356</v>
      </c>
      <c r="Q2188" s="2">
        <f t="shared" si="205"/>
        <v>7.5461712408626987E-3</v>
      </c>
      <c r="R2188" s="29" t="str">
        <f t="shared" si="206"/>
        <v>1 train date (May-Aug)</v>
      </c>
      <c r="S2188" s="29">
        <f t="shared" si="207"/>
        <v>1.0018126307383399</v>
      </c>
      <c r="T2188" s="29">
        <f t="shared" si="208"/>
        <v>57669.422792798578</v>
      </c>
      <c r="U2188" s="2">
        <f t="shared" si="209"/>
        <v>1.5182312666905903E-3</v>
      </c>
    </row>
    <row r="2189" spans="1:21">
      <c r="A2189">
        <v>150</v>
      </c>
      <c r="B2189" s="1">
        <v>45869</v>
      </c>
      <c r="C2189">
        <v>5</v>
      </c>
      <c r="D2189">
        <v>15</v>
      </c>
      <c r="E2189" t="s">
        <v>7</v>
      </c>
      <c r="F2189" s="3">
        <v>57719.865155137777</v>
      </c>
      <c r="G2189" s="3">
        <v>57363.75</v>
      </c>
      <c r="H2189">
        <v>2</v>
      </c>
      <c r="I2189" s="3">
        <v>356.11515513777704</v>
      </c>
      <c r="J2189" s="3">
        <v>356.11515513777704</v>
      </c>
      <c r="K2189" s="2">
        <v>6.2080173478508104E-3</v>
      </c>
      <c r="L2189" s="6">
        <v>6.2080173478508104E-3</v>
      </c>
      <c r="M2189" t="s">
        <v>22</v>
      </c>
      <c r="N2189">
        <f>SUMIFS(Actuals!$F:$F,Actuals!$A:$A,$A2189,Actuals!$D:$D,$D2189,Actuals!$B:$B,EDATE($B2189,-12))</f>
        <v>57672</v>
      </c>
      <c r="O2189">
        <f>AVERAGE(SUMIFS(Actuals!$F:$F,Actuals!$A:$A,$A2189,Actuals!$D:$D,$D2189,Actuals!$B:$B,EOMONTH(DATE(2025,$C2189-1,1),0))/SUMIFS(Actuals!$F:$F,Actuals!$A:$A,$A2189,Actuals!$D:$D,$D2189,Actuals!$B:$B,EOMONTH(DATE(2024,$C2189-1,1),0)),
 SUMIFS(Actuals!$F:$F,Actuals!$A:$A,$A2189,Actuals!$D:$D,$D2189,Actuals!$B:$B,EOMONTH(DATE(2025,$C2189-2,1),0))/SUMIFS(Actuals!$F:$F,Actuals!$A:$A,$A2189,Actuals!$D:$D,$D2189,Actuals!$B:$B,EOMONTH(DATE(2024,$C2189-2,1),0)),
 SUMIFS(Actuals!$F:$F,Actuals!$A:$A,$A2189,Actuals!$D:$D,$D2189,Actuals!$B:$B,EOMONTH(DATE(2025,$C2189-3,1),0))/SUMIFS(Actuals!$F:$F,Actuals!$A:$A,$A2189,Actuals!$D:$D,$D2189,Actuals!$B:$B,EOMONTH(DATE(2024,$C2189-3,1),0))
)</f>
        <v>1.0131912452322684</v>
      </c>
      <c r="P2189" s="29">
        <f t="shared" si="204"/>
        <v>58432.765495035383</v>
      </c>
      <c r="Q2189" s="2">
        <f t="shared" si="205"/>
        <v>1.8635732410021706E-2</v>
      </c>
      <c r="R2189" s="29" t="str">
        <f t="shared" si="206"/>
        <v>1 train date (May-Aug)</v>
      </c>
      <c r="S2189" s="29">
        <f t="shared" si="207"/>
        <v>1.0018126307383399</v>
      </c>
      <c r="T2189" s="29">
        <f t="shared" si="208"/>
        <v>57824.489956930818</v>
      </c>
      <c r="U2189" s="2">
        <f t="shared" si="209"/>
        <v>8.0319009292596482E-3</v>
      </c>
    </row>
    <row r="2190" spans="1:21">
      <c r="A2190">
        <v>150</v>
      </c>
      <c r="B2190" s="1">
        <v>45869</v>
      </c>
      <c r="C2190">
        <v>6</v>
      </c>
      <c r="D2190">
        <v>15</v>
      </c>
      <c r="E2190" t="s">
        <v>7</v>
      </c>
      <c r="F2190" s="3">
        <v>57768.240724409174</v>
      </c>
      <c r="G2190" s="3">
        <v>57363.75</v>
      </c>
      <c r="H2190">
        <v>1</v>
      </c>
      <c r="I2190" s="3">
        <v>404.49072440917371</v>
      </c>
      <c r="J2190" s="3">
        <v>404.49072440917371</v>
      </c>
      <c r="K2190" s="2">
        <v>7.0513298800928097E-3</v>
      </c>
      <c r="L2190" s="6">
        <v>7.0513298800928097E-3</v>
      </c>
      <c r="M2190" t="s">
        <v>22</v>
      </c>
      <c r="N2190">
        <f>SUMIFS(Actuals!$F:$F,Actuals!$A:$A,$A2190,Actuals!$D:$D,$D2190,Actuals!$B:$B,EDATE($B2190,-12))</f>
        <v>57672</v>
      </c>
      <c r="O2190">
        <f>AVERAGE(SUMIFS(Actuals!$F:$F,Actuals!$A:$A,$A2190,Actuals!$D:$D,$D2190,Actuals!$B:$B,EOMONTH(DATE(2025,$C2190-1,1),0))/SUMIFS(Actuals!$F:$F,Actuals!$A:$A,$A2190,Actuals!$D:$D,$D2190,Actuals!$B:$B,EOMONTH(DATE(2024,$C2190-1,1),0)),
 SUMIFS(Actuals!$F:$F,Actuals!$A:$A,$A2190,Actuals!$D:$D,$D2190,Actuals!$B:$B,EOMONTH(DATE(2025,$C2190-2,1),0))/SUMIFS(Actuals!$F:$F,Actuals!$A:$A,$A2190,Actuals!$D:$D,$D2190,Actuals!$B:$B,EOMONTH(DATE(2024,$C2190-2,1),0)),
 SUMIFS(Actuals!$F:$F,Actuals!$A:$A,$A2190,Actuals!$D:$D,$D2190,Actuals!$B:$B,EOMONTH(DATE(2025,$C2190-3,1),0))/SUMIFS(Actuals!$F:$F,Actuals!$A:$A,$A2190,Actuals!$D:$D,$D2190,Actuals!$B:$B,EOMONTH(DATE(2024,$C2190-3,1),0))
)</f>
        <v>1.0068380169619742</v>
      </c>
      <c r="P2190" s="29">
        <f t="shared" si="204"/>
        <v>58066.362114230971</v>
      </c>
      <c r="Q2190" s="2">
        <f t="shared" si="205"/>
        <v>1.2248364415348913E-2</v>
      </c>
      <c r="R2190" s="29" t="str">
        <f t="shared" si="206"/>
        <v>1 train date (May-Aug)</v>
      </c>
      <c r="S2190" s="29">
        <f t="shared" si="207"/>
        <v>1.0018126307383399</v>
      </c>
      <c r="T2190" s="29">
        <f t="shared" si="208"/>
        <v>57872.953213246059</v>
      </c>
      <c r="U2190" s="2">
        <f t="shared" si="209"/>
        <v>8.8767420757195799E-3</v>
      </c>
    </row>
    <row r="2191" spans="1:21">
      <c r="A2191">
        <v>150</v>
      </c>
      <c r="B2191" s="1">
        <v>45869</v>
      </c>
      <c r="C2191">
        <v>7</v>
      </c>
      <c r="D2191">
        <v>15</v>
      </c>
      <c r="E2191" t="s">
        <v>7</v>
      </c>
      <c r="F2191" s="3">
        <v>57642.893920344199</v>
      </c>
      <c r="G2191" s="3">
        <v>57363.75</v>
      </c>
      <c r="H2191">
        <v>0</v>
      </c>
      <c r="I2191" s="3">
        <v>279.1439203441987</v>
      </c>
      <c r="J2191" s="3">
        <v>279.1439203441987</v>
      </c>
      <c r="K2191" s="2">
        <v>4.8662076719914399E-3</v>
      </c>
      <c r="L2191" s="6">
        <v>4.8662076719914399E-3</v>
      </c>
      <c r="M2191" t="s">
        <v>22</v>
      </c>
      <c r="N2191">
        <f>SUMIFS(Actuals!$F:$F,Actuals!$A:$A,$A2191,Actuals!$D:$D,$D2191,Actuals!$B:$B,EDATE($B2191,-12))</f>
        <v>57672</v>
      </c>
      <c r="O2191">
        <f>AVERAGE(SUMIFS(Actuals!$F:$F,Actuals!$A:$A,$A2191,Actuals!$D:$D,$D2191,Actuals!$B:$B,EOMONTH(DATE(2025,$C2191-1,1),0))/SUMIFS(Actuals!$F:$F,Actuals!$A:$A,$A2191,Actuals!$D:$D,$D2191,Actuals!$B:$B,EOMONTH(DATE(2024,$C2191-1,1),0)),
 SUMIFS(Actuals!$F:$F,Actuals!$A:$A,$A2191,Actuals!$D:$D,$D2191,Actuals!$B:$B,EOMONTH(DATE(2025,$C2191-2,1),0))/SUMIFS(Actuals!$F:$F,Actuals!$A:$A,$A2191,Actuals!$D:$D,$D2191,Actuals!$B:$B,EOMONTH(DATE(2024,$C2191-2,1),0)),
 SUMIFS(Actuals!$F:$F,Actuals!$A:$A,$A2191,Actuals!$D:$D,$D2191,Actuals!$B:$B,EOMONTH(DATE(2025,$C2191-3,1),0))/SUMIFS(Actuals!$F:$F,Actuals!$A:$A,$A2191,Actuals!$D:$D,$D2191,Actuals!$B:$B,EOMONTH(DATE(2024,$C2191-3,1),0))
)</f>
        <v>1.002164589504932</v>
      </c>
      <c r="P2191" s="29">
        <f t="shared" si="204"/>
        <v>57796.836205928441</v>
      </c>
      <c r="Q2191" s="2">
        <f t="shared" si="205"/>
        <v>7.5498238160587637E-3</v>
      </c>
      <c r="R2191" s="29" t="str">
        <f t="shared" si="206"/>
        <v>1 train date (May-Aug)</v>
      </c>
      <c r="S2191" s="29">
        <f t="shared" si="207"/>
        <v>1.0018126307383399</v>
      </c>
      <c r="T2191" s="29">
        <f t="shared" si="208"/>
        <v>57747.379201711083</v>
      </c>
      <c r="U2191" s="2">
        <f t="shared" si="209"/>
        <v>6.6876590479367668E-3</v>
      </c>
    </row>
    <row r="2192" spans="1:21">
      <c r="A2192">
        <v>150</v>
      </c>
      <c r="B2192" s="1">
        <v>45900</v>
      </c>
      <c r="C2192">
        <v>5</v>
      </c>
      <c r="D2192">
        <v>15</v>
      </c>
      <c r="E2192" t="s">
        <v>7</v>
      </c>
      <c r="F2192" s="3">
        <v>57883.738758551546</v>
      </c>
      <c r="G2192" s="3">
        <v>57789</v>
      </c>
      <c r="H2192">
        <v>3</v>
      </c>
      <c r="I2192" s="3">
        <v>94.738758551546198</v>
      </c>
      <c r="J2192" s="3">
        <v>94.738758551546198</v>
      </c>
      <c r="K2192" s="2">
        <v>1.63939086247463E-3</v>
      </c>
      <c r="L2192" s="6">
        <v>1.63939086247463E-3</v>
      </c>
      <c r="M2192" t="s">
        <v>22</v>
      </c>
      <c r="N2192">
        <f>SUMIFS(Actuals!$F:$F,Actuals!$A:$A,$A2192,Actuals!$D:$D,$D2192,Actuals!$B:$B,EDATE($B2192,-12))</f>
        <v>57469.5</v>
      </c>
      <c r="O2192">
        <f>AVERAGE(SUMIFS(Actuals!$F:$F,Actuals!$A:$A,$A2192,Actuals!$D:$D,$D2192,Actuals!$B:$B,EOMONTH(DATE(2025,$C2192-1,1),0))/SUMIFS(Actuals!$F:$F,Actuals!$A:$A,$A2192,Actuals!$D:$D,$D2192,Actuals!$B:$B,EOMONTH(DATE(2024,$C2192-1,1),0)),
 SUMIFS(Actuals!$F:$F,Actuals!$A:$A,$A2192,Actuals!$D:$D,$D2192,Actuals!$B:$B,EOMONTH(DATE(2025,$C2192-2,1),0))/SUMIFS(Actuals!$F:$F,Actuals!$A:$A,$A2192,Actuals!$D:$D,$D2192,Actuals!$B:$B,EOMONTH(DATE(2024,$C2192-2,1),0)),
 SUMIFS(Actuals!$F:$F,Actuals!$A:$A,$A2192,Actuals!$D:$D,$D2192,Actuals!$B:$B,EOMONTH(DATE(2025,$C2192-3,1),0))/SUMIFS(Actuals!$F:$F,Actuals!$A:$A,$A2192,Actuals!$D:$D,$D2192,Actuals!$B:$B,EOMONTH(DATE(2024,$C2192-3,1),0))
)</f>
        <v>1.0131912452322684</v>
      </c>
      <c r="P2192" s="29">
        <f t="shared" si="204"/>
        <v>58227.594267875851</v>
      </c>
      <c r="Q2192" s="2">
        <f t="shared" si="205"/>
        <v>7.5895805062529383E-3</v>
      </c>
      <c r="R2192" s="29" t="str">
        <f t="shared" si="206"/>
        <v>1 train date (May-Aug)</v>
      </c>
      <c r="S2192" s="29">
        <f t="shared" si="207"/>
        <v>1.0018126307383399</v>
      </c>
      <c r="T2192" s="29">
        <f t="shared" si="208"/>
        <v>57988.660602675336</v>
      </c>
      <c r="U2192" s="2">
        <f t="shared" si="209"/>
        <v>3.4549932110840491E-3</v>
      </c>
    </row>
    <row r="2193" spans="1:21">
      <c r="A2193">
        <v>150</v>
      </c>
      <c r="B2193" s="1">
        <v>45900</v>
      </c>
      <c r="C2193">
        <v>6</v>
      </c>
      <c r="D2193">
        <v>15</v>
      </c>
      <c r="E2193" t="s">
        <v>7</v>
      </c>
      <c r="F2193" s="3">
        <v>57761.539794134813</v>
      </c>
      <c r="G2193" s="3">
        <v>57789</v>
      </c>
      <c r="H2193">
        <v>2</v>
      </c>
      <c r="I2193" s="3">
        <v>-27.460205865187163</v>
      </c>
      <c r="J2193" s="3">
        <v>27.460205865187163</v>
      </c>
      <c r="K2193" s="2">
        <v>4.7518049914667399E-4</v>
      </c>
      <c r="L2193" s="6">
        <v>-4.7518049914667399E-4</v>
      </c>
      <c r="M2193" t="s">
        <v>22</v>
      </c>
      <c r="N2193">
        <f>SUMIFS(Actuals!$F:$F,Actuals!$A:$A,$A2193,Actuals!$D:$D,$D2193,Actuals!$B:$B,EDATE($B2193,-12))</f>
        <v>57469.5</v>
      </c>
      <c r="O2193">
        <f>AVERAGE(SUMIFS(Actuals!$F:$F,Actuals!$A:$A,$A2193,Actuals!$D:$D,$D2193,Actuals!$B:$B,EOMONTH(DATE(2025,$C2193-1,1),0))/SUMIFS(Actuals!$F:$F,Actuals!$A:$A,$A2193,Actuals!$D:$D,$D2193,Actuals!$B:$B,EOMONTH(DATE(2024,$C2193-1,1),0)),
 SUMIFS(Actuals!$F:$F,Actuals!$A:$A,$A2193,Actuals!$D:$D,$D2193,Actuals!$B:$B,EOMONTH(DATE(2025,$C2193-2,1),0))/SUMIFS(Actuals!$F:$F,Actuals!$A:$A,$A2193,Actuals!$D:$D,$D2193,Actuals!$B:$B,EOMONTH(DATE(2024,$C2193-2,1),0)),
 SUMIFS(Actuals!$F:$F,Actuals!$A:$A,$A2193,Actuals!$D:$D,$D2193,Actuals!$B:$B,EOMONTH(DATE(2025,$C2193-3,1),0))/SUMIFS(Actuals!$F:$F,Actuals!$A:$A,$A2193,Actuals!$D:$D,$D2193,Actuals!$B:$B,EOMONTH(DATE(2024,$C2193-3,1),0))
)</f>
        <v>1.0068380169619742</v>
      </c>
      <c r="P2193" s="29">
        <f t="shared" si="204"/>
        <v>57862.477415796173</v>
      </c>
      <c r="Q2193" s="2">
        <f t="shared" si="205"/>
        <v>1.2714775441030795E-3</v>
      </c>
      <c r="R2193" s="29" t="str">
        <f t="shared" si="206"/>
        <v>1 train date (May-Aug)</v>
      </c>
      <c r="S2193" s="29">
        <f t="shared" si="207"/>
        <v>1.0018126307383399</v>
      </c>
      <c r="T2193" s="29">
        <f t="shared" si="208"/>
        <v>57866.240136659508</v>
      </c>
      <c r="U2193" s="2">
        <f t="shared" si="209"/>
        <v>1.3365889124142606E-3</v>
      </c>
    </row>
    <row r="2194" spans="1:21">
      <c r="A2194">
        <v>150</v>
      </c>
      <c r="B2194" s="1">
        <v>45900</v>
      </c>
      <c r="C2194">
        <v>7</v>
      </c>
      <c r="D2194">
        <v>15</v>
      </c>
      <c r="E2194" t="s">
        <v>7</v>
      </c>
      <c r="F2194" s="3">
        <v>57701.884905677638</v>
      </c>
      <c r="G2194" s="3">
        <v>57789</v>
      </c>
      <c r="H2194">
        <v>1</v>
      </c>
      <c r="I2194" s="3">
        <v>-87.115094322361983</v>
      </c>
      <c r="J2194" s="3">
        <v>87.115094322361983</v>
      </c>
      <c r="K2194" s="2">
        <v>1.50746845113018E-3</v>
      </c>
      <c r="L2194" s="6">
        <v>-1.50746845113018E-3</v>
      </c>
      <c r="M2194" t="s">
        <v>22</v>
      </c>
      <c r="N2194">
        <f>SUMIFS(Actuals!$F:$F,Actuals!$A:$A,$A2194,Actuals!$D:$D,$D2194,Actuals!$B:$B,EDATE($B2194,-12))</f>
        <v>57469.5</v>
      </c>
      <c r="O2194">
        <f>AVERAGE(SUMIFS(Actuals!$F:$F,Actuals!$A:$A,$A2194,Actuals!$D:$D,$D2194,Actuals!$B:$B,EOMONTH(DATE(2025,$C2194-1,1),0))/SUMIFS(Actuals!$F:$F,Actuals!$A:$A,$A2194,Actuals!$D:$D,$D2194,Actuals!$B:$B,EOMONTH(DATE(2024,$C2194-1,1),0)),
 SUMIFS(Actuals!$F:$F,Actuals!$A:$A,$A2194,Actuals!$D:$D,$D2194,Actuals!$B:$B,EOMONTH(DATE(2025,$C2194-2,1),0))/SUMIFS(Actuals!$F:$F,Actuals!$A:$A,$A2194,Actuals!$D:$D,$D2194,Actuals!$B:$B,EOMONTH(DATE(2024,$C2194-2,1),0)),
 SUMIFS(Actuals!$F:$F,Actuals!$A:$A,$A2194,Actuals!$D:$D,$D2194,Actuals!$B:$B,EOMONTH(DATE(2025,$C2194-3,1),0))/SUMIFS(Actuals!$F:$F,Actuals!$A:$A,$A2194,Actuals!$D:$D,$D2194,Actuals!$B:$B,EOMONTH(DATE(2024,$C2194-3,1),0))
)</f>
        <v>1.002164589504932</v>
      </c>
      <c r="P2194" s="29">
        <f t="shared" si="204"/>
        <v>57593.897876553689</v>
      </c>
      <c r="Q2194" s="2">
        <f t="shared" si="205"/>
        <v>3.3761117763988209E-3</v>
      </c>
      <c r="R2194" s="29" t="str">
        <f t="shared" si="206"/>
        <v>1 train date (May-Aug)</v>
      </c>
      <c r="S2194" s="29">
        <f t="shared" si="207"/>
        <v>1.0018126307383399</v>
      </c>
      <c r="T2194" s="29">
        <f t="shared" si="208"/>
        <v>57806.47711591782</v>
      </c>
      <c r="U2194" s="2">
        <f t="shared" si="209"/>
        <v>3.0242980355811491E-4</v>
      </c>
    </row>
    <row r="2195" spans="1:21">
      <c r="A2195">
        <v>150</v>
      </c>
      <c r="B2195" s="1">
        <v>45900</v>
      </c>
      <c r="C2195">
        <v>8</v>
      </c>
      <c r="D2195">
        <v>15</v>
      </c>
      <c r="E2195" t="s">
        <v>7</v>
      </c>
      <c r="F2195" s="3">
        <v>57399.02374983461</v>
      </c>
      <c r="G2195" s="3">
        <v>57789</v>
      </c>
      <c r="H2195">
        <v>0</v>
      </c>
      <c r="I2195" s="3">
        <v>-389.9762501653895</v>
      </c>
      <c r="J2195" s="3">
        <v>389.9762501653895</v>
      </c>
      <c r="K2195" s="2">
        <v>6.7482782219001796E-3</v>
      </c>
      <c r="L2195" s="6">
        <v>-6.7482782219001796E-3</v>
      </c>
      <c r="M2195" t="s">
        <v>22</v>
      </c>
      <c r="N2195">
        <f>SUMIFS(Actuals!$F:$F,Actuals!$A:$A,$A2195,Actuals!$D:$D,$D2195,Actuals!$B:$B,EDATE($B2195,-12))</f>
        <v>57469.5</v>
      </c>
      <c r="O2195">
        <f>AVERAGE(SUMIFS(Actuals!$F:$F,Actuals!$A:$A,$A2195,Actuals!$D:$D,$D2195,Actuals!$B:$B,EOMONTH(DATE(2025,$C2195-1,1),0))/SUMIFS(Actuals!$F:$F,Actuals!$A:$A,$A2195,Actuals!$D:$D,$D2195,Actuals!$B:$B,EOMONTH(DATE(2024,$C2195-1,1),0)),
 SUMIFS(Actuals!$F:$F,Actuals!$A:$A,$A2195,Actuals!$D:$D,$D2195,Actuals!$B:$B,EOMONTH(DATE(2025,$C2195-2,1),0))/SUMIFS(Actuals!$F:$F,Actuals!$A:$A,$A2195,Actuals!$D:$D,$D2195,Actuals!$B:$B,EOMONTH(DATE(2024,$C2195-2,1),0)),
 SUMIFS(Actuals!$F:$F,Actuals!$A:$A,$A2195,Actuals!$D:$D,$D2195,Actuals!$B:$B,EOMONTH(DATE(2025,$C2195-3,1),0))/SUMIFS(Actuals!$F:$F,Actuals!$A:$A,$A2195,Actuals!$D:$D,$D2195,Actuals!$B:$B,EOMONTH(DATE(2024,$C2195-3,1),0))
)</f>
        <v>0.99754164029841264</v>
      </c>
      <c r="P2195" s="29">
        <f t="shared" si="204"/>
        <v>57328.219297129624</v>
      </c>
      <c r="Q2195" s="2">
        <f t="shared" si="205"/>
        <v>7.9735019271898726E-3</v>
      </c>
      <c r="R2195" s="29" t="str">
        <f t="shared" si="206"/>
        <v>1 train date (May-Aug)</v>
      </c>
      <c r="S2195" s="29">
        <f t="shared" si="207"/>
        <v>1.0018126307383399</v>
      </c>
      <c r="T2195" s="29">
        <f t="shared" si="208"/>
        <v>57503.066984634264</v>
      </c>
      <c r="U2195" s="2">
        <f t="shared" si="209"/>
        <v>4.9478796200961364E-3</v>
      </c>
    </row>
    <row r="2196" spans="1:21">
      <c r="A2196">
        <v>150</v>
      </c>
      <c r="B2196" s="1">
        <v>45930</v>
      </c>
      <c r="C2196">
        <v>5</v>
      </c>
      <c r="D2196">
        <v>15</v>
      </c>
      <c r="E2196" t="s">
        <v>7</v>
      </c>
      <c r="F2196" s="3">
        <v>58175.993844760458</v>
      </c>
      <c r="G2196" s="3">
        <v>57899.25</v>
      </c>
      <c r="H2196">
        <v>4</v>
      </c>
      <c r="I2196" s="3">
        <v>276.74384476045816</v>
      </c>
      <c r="J2196" s="3">
        <v>276.74384476045816</v>
      </c>
      <c r="K2196" s="2">
        <v>4.7797483518432103E-3</v>
      </c>
      <c r="L2196" s="6">
        <v>4.7797483518432103E-3</v>
      </c>
      <c r="M2196" t="s">
        <v>22</v>
      </c>
      <c r="N2196">
        <f>SUMIFS(Actuals!$F:$F,Actuals!$A:$A,$A2196,Actuals!$D:$D,$D2196,Actuals!$B:$B,EDATE($B2196,-12))</f>
        <v>57015</v>
      </c>
      <c r="O2196">
        <f>AVERAGE(SUMIFS(Actuals!$F:$F,Actuals!$A:$A,$A2196,Actuals!$D:$D,$D2196,Actuals!$B:$B,EOMONTH(DATE(2025,$C2196-1,1),0))/SUMIFS(Actuals!$F:$F,Actuals!$A:$A,$A2196,Actuals!$D:$D,$D2196,Actuals!$B:$B,EOMONTH(DATE(2024,$C2196-1,1),0)),
 SUMIFS(Actuals!$F:$F,Actuals!$A:$A,$A2196,Actuals!$D:$D,$D2196,Actuals!$B:$B,EOMONTH(DATE(2025,$C2196-2,1),0))/SUMIFS(Actuals!$F:$F,Actuals!$A:$A,$A2196,Actuals!$D:$D,$D2196,Actuals!$B:$B,EOMONTH(DATE(2024,$C2196-2,1),0)),
 SUMIFS(Actuals!$F:$F,Actuals!$A:$A,$A2196,Actuals!$D:$D,$D2196,Actuals!$B:$B,EOMONTH(DATE(2025,$C2196-3,1),0))/SUMIFS(Actuals!$F:$F,Actuals!$A:$A,$A2196,Actuals!$D:$D,$D2196,Actuals!$B:$B,EOMONTH(DATE(2024,$C2196-3,1),0))
)</f>
        <v>1.0131912452322684</v>
      </c>
      <c r="P2196" s="29">
        <f t="shared" si="204"/>
        <v>57767.098846917783</v>
      </c>
      <c r="Q2196" s="2">
        <f t="shared" si="205"/>
        <v>2.2824328999463241E-3</v>
      </c>
      <c r="R2196" s="29" t="str">
        <f t="shared" si="206"/>
        <v>1 train date (May-Aug)</v>
      </c>
      <c r="S2196" s="29">
        <f t="shared" si="207"/>
        <v>1.0018126307383399</v>
      </c>
      <c r="T2196" s="29">
        <f t="shared" si="208"/>
        <v>58281.445439436946</v>
      </c>
      <c r="U2196" s="2">
        <f t="shared" si="209"/>
        <v>6.6010430089672298E-3</v>
      </c>
    </row>
    <row r="2197" spans="1:21">
      <c r="A2197">
        <v>150</v>
      </c>
      <c r="B2197" s="1">
        <v>45930</v>
      </c>
      <c r="C2197">
        <v>6</v>
      </c>
      <c r="D2197">
        <v>15</v>
      </c>
      <c r="E2197" t="s">
        <v>7</v>
      </c>
      <c r="F2197" s="3">
        <v>57935.722361203836</v>
      </c>
      <c r="G2197" s="3">
        <v>57899.25</v>
      </c>
      <c r="H2197">
        <v>3</v>
      </c>
      <c r="I2197" s="3">
        <v>36.472361203836044</v>
      </c>
      <c r="J2197" s="3">
        <v>36.472361203836044</v>
      </c>
      <c r="K2197" s="2">
        <v>6.2992804231205098E-4</v>
      </c>
      <c r="L2197" s="6">
        <v>6.2992804231205098E-4</v>
      </c>
      <c r="M2197" t="s">
        <v>22</v>
      </c>
      <c r="N2197">
        <f>SUMIFS(Actuals!$F:$F,Actuals!$A:$A,$A2197,Actuals!$D:$D,$D2197,Actuals!$B:$B,EDATE($B2197,-12))</f>
        <v>57015</v>
      </c>
      <c r="O2197">
        <f>AVERAGE(SUMIFS(Actuals!$F:$F,Actuals!$A:$A,$A2197,Actuals!$D:$D,$D2197,Actuals!$B:$B,EOMONTH(DATE(2025,$C2197-1,1),0))/SUMIFS(Actuals!$F:$F,Actuals!$A:$A,$A2197,Actuals!$D:$D,$D2197,Actuals!$B:$B,EOMONTH(DATE(2024,$C2197-1,1),0)),
 SUMIFS(Actuals!$F:$F,Actuals!$A:$A,$A2197,Actuals!$D:$D,$D2197,Actuals!$B:$B,EOMONTH(DATE(2025,$C2197-2,1),0))/SUMIFS(Actuals!$F:$F,Actuals!$A:$A,$A2197,Actuals!$D:$D,$D2197,Actuals!$B:$B,EOMONTH(DATE(2024,$C2197-2,1),0)),
 SUMIFS(Actuals!$F:$F,Actuals!$A:$A,$A2197,Actuals!$D:$D,$D2197,Actuals!$B:$B,EOMONTH(DATE(2025,$C2197-3,1),0))/SUMIFS(Actuals!$F:$F,Actuals!$A:$A,$A2197,Actuals!$D:$D,$D2197,Actuals!$B:$B,EOMONTH(DATE(2024,$C2197-3,1),0))
)</f>
        <v>1.0068380169619742</v>
      </c>
      <c r="P2197" s="29">
        <f t="shared" si="204"/>
        <v>57404.869537086954</v>
      </c>
      <c r="Q2197" s="2">
        <f t="shared" si="205"/>
        <v>8.5386332795855963E-3</v>
      </c>
      <c r="R2197" s="29" t="str">
        <f t="shared" si="206"/>
        <v>1 train date (May-Aug)</v>
      </c>
      <c r="S2197" s="29">
        <f t="shared" si="207"/>
        <v>1.0018126307383399</v>
      </c>
      <c r="T2197" s="29">
        <f t="shared" si="208"/>
        <v>58040.738432403683</v>
      </c>
      <c r="U2197" s="2">
        <f t="shared" si="209"/>
        <v>2.4437006075844329E-3</v>
      </c>
    </row>
    <row r="2198" spans="1:21">
      <c r="A2198">
        <v>150</v>
      </c>
      <c r="B2198" s="1">
        <v>45930</v>
      </c>
      <c r="C2198">
        <v>7</v>
      </c>
      <c r="D2198">
        <v>15</v>
      </c>
      <c r="E2198" t="s">
        <v>7</v>
      </c>
      <c r="F2198" s="3">
        <v>57758.972956000325</v>
      </c>
      <c r="G2198" s="3">
        <v>57899.25</v>
      </c>
      <c r="H2198">
        <v>2</v>
      </c>
      <c r="I2198" s="3">
        <v>-140.27704399967479</v>
      </c>
      <c r="J2198" s="3">
        <v>140.27704399967479</v>
      </c>
      <c r="K2198" s="2">
        <v>2.42277825705298E-3</v>
      </c>
      <c r="L2198" s="6">
        <v>-2.42277825705298E-3</v>
      </c>
      <c r="M2198" t="s">
        <v>22</v>
      </c>
      <c r="N2198">
        <f>SUMIFS(Actuals!$F:$F,Actuals!$A:$A,$A2198,Actuals!$D:$D,$D2198,Actuals!$B:$B,EDATE($B2198,-12))</f>
        <v>57015</v>
      </c>
      <c r="O2198">
        <f>AVERAGE(SUMIFS(Actuals!$F:$F,Actuals!$A:$A,$A2198,Actuals!$D:$D,$D2198,Actuals!$B:$B,EOMONTH(DATE(2025,$C2198-1,1),0))/SUMIFS(Actuals!$F:$F,Actuals!$A:$A,$A2198,Actuals!$D:$D,$D2198,Actuals!$B:$B,EOMONTH(DATE(2024,$C2198-1,1),0)),
 SUMIFS(Actuals!$F:$F,Actuals!$A:$A,$A2198,Actuals!$D:$D,$D2198,Actuals!$B:$B,EOMONTH(DATE(2025,$C2198-2,1),0))/SUMIFS(Actuals!$F:$F,Actuals!$A:$A,$A2198,Actuals!$D:$D,$D2198,Actuals!$B:$B,EOMONTH(DATE(2024,$C2198-2,1),0)),
 SUMIFS(Actuals!$F:$F,Actuals!$A:$A,$A2198,Actuals!$D:$D,$D2198,Actuals!$B:$B,EOMONTH(DATE(2025,$C2198-3,1),0))/SUMIFS(Actuals!$F:$F,Actuals!$A:$A,$A2198,Actuals!$D:$D,$D2198,Actuals!$B:$B,EOMONTH(DATE(2024,$C2198-3,1),0))
)</f>
        <v>1.002164589504932</v>
      </c>
      <c r="P2198" s="29">
        <f t="shared" si="204"/>
        <v>57138.414070623701</v>
      </c>
      <c r="Q2198" s="2">
        <f t="shared" si="205"/>
        <v>1.3140687131116529E-2</v>
      </c>
      <c r="R2198" s="29" t="str">
        <f t="shared" si="206"/>
        <v>1 train date (May-Aug)</v>
      </c>
      <c r="S2198" s="29">
        <f t="shared" si="207"/>
        <v>1.0018126307383399</v>
      </c>
      <c r="T2198" s="29">
        <f t="shared" si="208"/>
        <v>57863.668645795318</v>
      </c>
      <c r="U2198" s="2">
        <f t="shared" si="209"/>
        <v>6.1453912105392903E-4</v>
      </c>
    </row>
    <row r="2199" spans="1:21">
      <c r="A2199">
        <v>150</v>
      </c>
      <c r="B2199" s="1">
        <v>45930</v>
      </c>
      <c r="C2199">
        <v>8</v>
      </c>
      <c r="D2199">
        <v>15</v>
      </c>
      <c r="E2199" t="s">
        <v>7</v>
      </c>
      <c r="F2199" s="3">
        <v>57432.616058750107</v>
      </c>
      <c r="G2199" s="3">
        <v>57899.25</v>
      </c>
      <c r="H2199">
        <v>1</v>
      </c>
      <c r="I2199" s="3">
        <v>-466.63394124989281</v>
      </c>
      <c r="J2199" s="3">
        <v>466.63394124989281</v>
      </c>
      <c r="K2199" s="2">
        <v>8.0594125355664004E-3</v>
      </c>
      <c r="L2199" s="6">
        <v>-8.0594125355664004E-3</v>
      </c>
      <c r="M2199" t="s">
        <v>22</v>
      </c>
      <c r="N2199">
        <f>SUMIFS(Actuals!$F:$F,Actuals!$A:$A,$A2199,Actuals!$D:$D,$D2199,Actuals!$B:$B,EDATE($B2199,-12))</f>
        <v>57015</v>
      </c>
      <c r="O2199">
        <f>AVERAGE(SUMIFS(Actuals!$F:$F,Actuals!$A:$A,$A2199,Actuals!$D:$D,$D2199,Actuals!$B:$B,EOMONTH(DATE(2025,$C2199-1,1),0))/SUMIFS(Actuals!$F:$F,Actuals!$A:$A,$A2199,Actuals!$D:$D,$D2199,Actuals!$B:$B,EOMONTH(DATE(2024,$C2199-1,1),0)),
 SUMIFS(Actuals!$F:$F,Actuals!$A:$A,$A2199,Actuals!$D:$D,$D2199,Actuals!$B:$B,EOMONTH(DATE(2025,$C2199-2,1),0))/SUMIFS(Actuals!$F:$F,Actuals!$A:$A,$A2199,Actuals!$D:$D,$D2199,Actuals!$B:$B,EOMONTH(DATE(2024,$C2199-2,1),0)),
 SUMIFS(Actuals!$F:$F,Actuals!$A:$A,$A2199,Actuals!$D:$D,$D2199,Actuals!$B:$B,EOMONTH(DATE(2025,$C2199-3,1),0))/SUMIFS(Actuals!$F:$F,Actuals!$A:$A,$A2199,Actuals!$D:$D,$D2199,Actuals!$B:$B,EOMONTH(DATE(2024,$C2199-3,1),0))
)</f>
        <v>0.99754164029841264</v>
      </c>
      <c r="P2199" s="29">
        <f t="shared" si="204"/>
        <v>56874.836621613998</v>
      </c>
      <c r="Q2199" s="2">
        <f t="shared" si="205"/>
        <v>1.769303364699891E-2</v>
      </c>
      <c r="R2199" s="29" t="str">
        <f t="shared" si="206"/>
        <v>1 train date (May-Aug)</v>
      </c>
      <c r="S2199" s="29">
        <f t="shared" si="207"/>
        <v>1.0018126307383399</v>
      </c>
      <c r="T2199" s="29">
        <f t="shared" si="208"/>
        <v>57536.720184001475</v>
      </c>
      <c r="U2199" s="2">
        <f t="shared" si="209"/>
        <v>6.2613905361213664E-3</v>
      </c>
    </row>
    <row r="2200" spans="1:21">
      <c r="A2200">
        <v>150</v>
      </c>
      <c r="B2200" s="1">
        <v>45930</v>
      </c>
      <c r="C2200">
        <v>9</v>
      </c>
      <c r="D2200">
        <v>15</v>
      </c>
      <c r="E2200" t="s">
        <v>7</v>
      </c>
      <c r="F2200" s="3">
        <v>57811.690267373473</v>
      </c>
      <c r="G2200" s="3">
        <v>57899.25</v>
      </c>
      <c r="H2200">
        <v>0</v>
      </c>
      <c r="I2200" s="3">
        <v>-87.559732626526966</v>
      </c>
      <c r="J2200" s="3">
        <v>87.559732626526966</v>
      </c>
      <c r="K2200" s="2">
        <v>1.51227749282637E-3</v>
      </c>
      <c r="L2200" s="6">
        <v>-1.51227749282637E-3</v>
      </c>
      <c r="M2200" t="s">
        <v>22</v>
      </c>
      <c r="N2200">
        <f>SUMIFS(Actuals!$F:$F,Actuals!$A:$A,$A2200,Actuals!$D:$D,$D2200,Actuals!$B:$B,EDATE($B2200,-12))</f>
        <v>57015</v>
      </c>
      <c r="O2200">
        <f>AVERAGE(SUMIFS(Actuals!$F:$F,Actuals!$A:$A,$A2200,Actuals!$D:$D,$D2200,Actuals!$B:$B,EOMONTH(DATE(2025,$C2200-1,1),0))/SUMIFS(Actuals!$F:$F,Actuals!$A:$A,$A2200,Actuals!$D:$D,$D2200,Actuals!$B:$B,EOMONTH(DATE(2024,$C2200-1,1),0)),
 SUMIFS(Actuals!$F:$F,Actuals!$A:$A,$A2200,Actuals!$D:$D,$D2200,Actuals!$B:$B,EOMONTH(DATE(2025,$C2200-2,1),0))/SUMIFS(Actuals!$F:$F,Actuals!$A:$A,$A2200,Actuals!$D:$D,$D2200,Actuals!$B:$B,EOMONTH(DATE(2024,$C2200-2,1),0)),
 SUMIFS(Actuals!$F:$F,Actuals!$A:$A,$A2200,Actuals!$D:$D,$D2200,Actuals!$B:$B,EOMONTH(DATE(2025,$C2200-3,1),0))/SUMIFS(Actuals!$F:$F,Actuals!$A:$A,$A2200,Actuals!$D:$D,$D2200,Actuals!$B:$B,EOMONTH(DATE(2024,$C2200-3,1),0))
)</f>
        <v>0.99983724627615145</v>
      </c>
      <c r="P2200" s="29">
        <f t="shared" si="204"/>
        <v>57005.720596434774</v>
      </c>
      <c r="Q2200" s="2">
        <f t="shared" si="205"/>
        <v>1.5432486665461572E-2</v>
      </c>
      <c r="R2200" s="29" t="str">
        <f t="shared" si="206"/>
        <v>2 Test data (Sep-Nov)</v>
      </c>
      <c r="S2200" s="29">
        <f t="shared" si="207"/>
        <v>1.0018126307383399</v>
      </c>
      <c r="T2200" s="29">
        <f t="shared" si="208"/>
        <v>57916.481514187501</v>
      </c>
      <c r="U2200" s="2">
        <f t="shared" si="209"/>
        <v>2.9761204484515048E-4</v>
      </c>
    </row>
    <row r="2201" spans="1:21">
      <c r="A2201">
        <v>150</v>
      </c>
      <c r="B2201" s="1">
        <v>45961</v>
      </c>
      <c r="C2201">
        <v>5</v>
      </c>
      <c r="D2201">
        <v>15</v>
      </c>
      <c r="E2201" t="s">
        <v>7</v>
      </c>
      <c r="F2201" s="3">
        <v>58193.133910073957</v>
      </c>
      <c r="G2201" s="3">
        <v>58137.75</v>
      </c>
      <c r="H2201">
        <v>5</v>
      </c>
      <c r="I2201" s="3">
        <v>55.38391007395694</v>
      </c>
      <c r="J2201" s="3">
        <v>55.38391007395694</v>
      </c>
      <c r="K2201" s="2">
        <v>9.52632499089782E-4</v>
      </c>
      <c r="L2201" s="6">
        <v>9.52632499089782E-4</v>
      </c>
      <c r="M2201" t="s">
        <v>22</v>
      </c>
      <c r="N2201">
        <f>SUMIFS(Actuals!$F:$F,Actuals!$A:$A,$A2201,Actuals!$D:$D,$D2201,Actuals!$B:$B,EDATE($B2201,-12))</f>
        <v>57019.5</v>
      </c>
      <c r="O2201">
        <f>AVERAGE(SUMIFS(Actuals!$F:$F,Actuals!$A:$A,$A2201,Actuals!$D:$D,$D2201,Actuals!$B:$B,EOMONTH(DATE(2025,$C2201-1,1),0))/SUMIFS(Actuals!$F:$F,Actuals!$A:$A,$A2201,Actuals!$D:$D,$D2201,Actuals!$B:$B,EOMONTH(DATE(2024,$C2201-1,1),0)),
 SUMIFS(Actuals!$F:$F,Actuals!$A:$A,$A2201,Actuals!$D:$D,$D2201,Actuals!$B:$B,EOMONTH(DATE(2025,$C2201-2,1),0))/SUMIFS(Actuals!$F:$F,Actuals!$A:$A,$A2201,Actuals!$D:$D,$D2201,Actuals!$B:$B,EOMONTH(DATE(2024,$C2201-2,1),0)),
 SUMIFS(Actuals!$F:$F,Actuals!$A:$A,$A2201,Actuals!$D:$D,$D2201,Actuals!$B:$B,EOMONTH(DATE(2025,$C2201-3,1),0))/SUMIFS(Actuals!$F:$F,Actuals!$A:$A,$A2201,Actuals!$D:$D,$D2201,Actuals!$B:$B,EOMONTH(DATE(2024,$C2201-3,1),0))
)</f>
        <v>1.0131912452322684</v>
      </c>
      <c r="P2201" s="29">
        <f t="shared" si="204"/>
        <v>57771.65820752133</v>
      </c>
      <c r="Q2201" s="2">
        <f t="shared" si="205"/>
        <v>6.2969721476780569E-3</v>
      </c>
      <c r="R2201" s="29" t="str">
        <f t="shared" si="206"/>
        <v>1 train date (May-Aug)</v>
      </c>
      <c r="S2201" s="29">
        <f t="shared" si="207"/>
        <v>1.0018126307383399</v>
      </c>
      <c r="T2201" s="29">
        <f t="shared" si="208"/>
        <v>58298.616573359686</v>
      </c>
      <c r="U2201" s="2">
        <f t="shared" si="209"/>
        <v>2.7669900083798615E-3</v>
      </c>
    </row>
    <row r="2202" spans="1:21">
      <c r="A2202">
        <v>150</v>
      </c>
      <c r="B2202" s="1">
        <v>45961</v>
      </c>
      <c r="C2202">
        <v>6</v>
      </c>
      <c r="D2202">
        <v>15</v>
      </c>
      <c r="E2202" t="s">
        <v>7</v>
      </c>
      <c r="F2202" s="3">
        <v>57989.682387525878</v>
      </c>
      <c r="G2202" s="3">
        <v>58137.75</v>
      </c>
      <c r="H2202">
        <v>4</v>
      </c>
      <c r="I2202" s="3">
        <v>-148.06761247412214</v>
      </c>
      <c r="J2202" s="3">
        <v>148.06761247412214</v>
      </c>
      <c r="K2202" s="2">
        <v>2.5468411225773599E-3</v>
      </c>
      <c r="L2202" s="6">
        <v>-2.5468411225773599E-3</v>
      </c>
      <c r="M2202" t="s">
        <v>22</v>
      </c>
      <c r="N2202">
        <f>SUMIFS(Actuals!$F:$F,Actuals!$A:$A,$A2202,Actuals!$D:$D,$D2202,Actuals!$B:$B,EDATE($B2202,-12))</f>
        <v>57019.5</v>
      </c>
      <c r="O2202">
        <f>AVERAGE(SUMIFS(Actuals!$F:$F,Actuals!$A:$A,$A2202,Actuals!$D:$D,$D2202,Actuals!$B:$B,EOMONTH(DATE(2025,$C2202-1,1),0))/SUMIFS(Actuals!$F:$F,Actuals!$A:$A,$A2202,Actuals!$D:$D,$D2202,Actuals!$B:$B,EOMONTH(DATE(2024,$C2202-1,1),0)),
 SUMIFS(Actuals!$F:$F,Actuals!$A:$A,$A2202,Actuals!$D:$D,$D2202,Actuals!$B:$B,EOMONTH(DATE(2025,$C2202-2,1),0))/SUMIFS(Actuals!$F:$F,Actuals!$A:$A,$A2202,Actuals!$D:$D,$D2202,Actuals!$B:$B,EOMONTH(DATE(2024,$C2202-2,1),0)),
 SUMIFS(Actuals!$F:$F,Actuals!$A:$A,$A2202,Actuals!$D:$D,$D2202,Actuals!$B:$B,EOMONTH(DATE(2025,$C2202-3,1),0))/SUMIFS(Actuals!$F:$F,Actuals!$A:$A,$A2202,Actuals!$D:$D,$D2202,Actuals!$B:$B,EOMONTH(DATE(2024,$C2202-3,1),0))
)</f>
        <v>1.0068380169619742</v>
      </c>
      <c r="P2202" s="29">
        <f t="shared" si="204"/>
        <v>57409.400308163284</v>
      </c>
      <c r="Q2202" s="2">
        <f t="shared" si="205"/>
        <v>1.2527999309170312E-2</v>
      </c>
      <c r="R2202" s="29" t="str">
        <f t="shared" si="206"/>
        <v>1 train date (May-Aug)</v>
      </c>
      <c r="S2202" s="29">
        <f t="shared" si="207"/>
        <v>1.0018126307383399</v>
      </c>
      <c r="T2202" s="29">
        <f t="shared" si="208"/>
        <v>58094.796268328078</v>
      </c>
      <c r="U2202" s="2">
        <f t="shared" si="209"/>
        <v>7.3882686674185975E-4</v>
      </c>
    </row>
    <row r="2203" spans="1:21">
      <c r="A2203">
        <v>150</v>
      </c>
      <c r="B2203" s="1">
        <v>45961</v>
      </c>
      <c r="C2203">
        <v>7</v>
      </c>
      <c r="D2203">
        <v>15</v>
      </c>
      <c r="E2203" t="s">
        <v>7</v>
      </c>
      <c r="F2203" s="3">
        <v>57819.866876344517</v>
      </c>
      <c r="G2203" s="3">
        <v>58137.75</v>
      </c>
      <c r="H2203">
        <v>3</v>
      </c>
      <c r="I2203" s="3">
        <v>-317.88312365548336</v>
      </c>
      <c r="J2203" s="3">
        <v>317.88312365548336</v>
      </c>
      <c r="K2203" s="2">
        <v>5.4677575870322398E-3</v>
      </c>
      <c r="L2203" s="6">
        <v>-5.4677575870322398E-3</v>
      </c>
      <c r="M2203" t="s">
        <v>22</v>
      </c>
      <c r="N2203">
        <f>SUMIFS(Actuals!$F:$F,Actuals!$A:$A,$A2203,Actuals!$D:$D,$D2203,Actuals!$B:$B,EDATE($B2203,-12))</f>
        <v>57019.5</v>
      </c>
      <c r="O2203">
        <f>AVERAGE(SUMIFS(Actuals!$F:$F,Actuals!$A:$A,$A2203,Actuals!$D:$D,$D2203,Actuals!$B:$B,EOMONTH(DATE(2025,$C2203-1,1),0))/SUMIFS(Actuals!$F:$F,Actuals!$A:$A,$A2203,Actuals!$D:$D,$D2203,Actuals!$B:$B,EOMONTH(DATE(2024,$C2203-1,1),0)),
 SUMIFS(Actuals!$F:$F,Actuals!$A:$A,$A2203,Actuals!$D:$D,$D2203,Actuals!$B:$B,EOMONTH(DATE(2025,$C2203-2,1),0))/SUMIFS(Actuals!$F:$F,Actuals!$A:$A,$A2203,Actuals!$D:$D,$D2203,Actuals!$B:$B,EOMONTH(DATE(2024,$C2203-2,1),0)),
 SUMIFS(Actuals!$F:$F,Actuals!$A:$A,$A2203,Actuals!$D:$D,$D2203,Actuals!$B:$B,EOMONTH(DATE(2025,$C2203-3,1),0))/SUMIFS(Actuals!$F:$F,Actuals!$A:$A,$A2203,Actuals!$D:$D,$D2203,Actuals!$B:$B,EOMONTH(DATE(2024,$C2203-3,1),0))
)</f>
        <v>1.002164589504932</v>
      </c>
      <c r="P2203" s="29">
        <f t="shared" si="204"/>
        <v>57142.923811276472</v>
      </c>
      <c r="Q2203" s="2">
        <f t="shared" si="205"/>
        <v>1.711153577019282E-2</v>
      </c>
      <c r="R2203" s="29" t="str">
        <f t="shared" si="206"/>
        <v>1 train date (May-Aug)</v>
      </c>
      <c r="S2203" s="29">
        <f t="shared" si="207"/>
        <v>1.0018126307383399</v>
      </c>
      <c r="T2203" s="29">
        <f t="shared" si="208"/>
        <v>57924.672944331302</v>
      </c>
      <c r="U2203" s="2">
        <f t="shared" si="209"/>
        <v>3.6650378741643502E-3</v>
      </c>
    </row>
    <row r="2204" spans="1:21">
      <c r="A2204">
        <v>150</v>
      </c>
      <c r="B2204" s="1">
        <v>45961</v>
      </c>
      <c r="C2204">
        <v>8</v>
      </c>
      <c r="D2204">
        <v>15</v>
      </c>
      <c r="E2204" t="s">
        <v>7</v>
      </c>
      <c r="F2204" s="3">
        <v>57468.447854926635</v>
      </c>
      <c r="G2204" s="3">
        <v>58137.75</v>
      </c>
      <c r="H2204">
        <v>2</v>
      </c>
      <c r="I2204" s="3">
        <v>-669.30214507336495</v>
      </c>
      <c r="J2204" s="3">
        <v>669.30214507336495</v>
      </c>
      <c r="K2204" s="2">
        <v>1.15123503244168E-2</v>
      </c>
      <c r="L2204" s="6">
        <v>-1.15123503244168E-2</v>
      </c>
      <c r="M2204" t="s">
        <v>22</v>
      </c>
      <c r="N2204">
        <f>SUMIFS(Actuals!$F:$F,Actuals!$A:$A,$A2204,Actuals!$D:$D,$D2204,Actuals!$B:$B,EDATE($B2204,-12))</f>
        <v>57019.5</v>
      </c>
      <c r="O2204">
        <f>AVERAGE(SUMIFS(Actuals!$F:$F,Actuals!$A:$A,$A2204,Actuals!$D:$D,$D2204,Actuals!$B:$B,EOMONTH(DATE(2025,$C2204-1,1),0))/SUMIFS(Actuals!$F:$F,Actuals!$A:$A,$A2204,Actuals!$D:$D,$D2204,Actuals!$B:$B,EOMONTH(DATE(2024,$C2204-1,1),0)),
 SUMIFS(Actuals!$F:$F,Actuals!$A:$A,$A2204,Actuals!$D:$D,$D2204,Actuals!$B:$B,EOMONTH(DATE(2025,$C2204-2,1),0))/SUMIFS(Actuals!$F:$F,Actuals!$A:$A,$A2204,Actuals!$D:$D,$D2204,Actuals!$B:$B,EOMONTH(DATE(2024,$C2204-2,1),0)),
 SUMIFS(Actuals!$F:$F,Actuals!$A:$A,$A2204,Actuals!$D:$D,$D2204,Actuals!$B:$B,EOMONTH(DATE(2025,$C2204-3,1),0))/SUMIFS(Actuals!$F:$F,Actuals!$A:$A,$A2204,Actuals!$D:$D,$D2204,Actuals!$B:$B,EOMONTH(DATE(2024,$C2204-3,1),0))
)</f>
        <v>0.99754164029841264</v>
      </c>
      <c r="P2204" s="29">
        <f t="shared" si="204"/>
        <v>56879.325558995341</v>
      </c>
      <c r="Q2204" s="2">
        <f t="shared" si="205"/>
        <v>2.1645564904122699E-2</v>
      </c>
      <c r="R2204" s="29" t="str">
        <f t="shared" si="206"/>
        <v>1 train date (May-Aug)</v>
      </c>
      <c r="S2204" s="29">
        <f t="shared" si="207"/>
        <v>1.0018126307383399</v>
      </c>
      <c r="T2204" s="29">
        <f t="shared" si="208"/>
        <v>57572.616929993157</v>
      </c>
      <c r="U2204" s="2">
        <f t="shared" si="209"/>
        <v>9.7205872261455408E-3</v>
      </c>
    </row>
    <row r="2205" spans="1:21">
      <c r="A2205">
        <v>150</v>
      </c>
      <c r="B2205" s="1">
        <v>45961</v>
      </c>
      <c r="C2205">
        <v>9</v>
      </c>
      <c r="D2205">
        <v>15</v>
      </c>
      <c r="E2205" t="s">
        <v>7</v>
      </c>
      <c r="F2205" s="3">
        <v>57872.087216418775</v>
      </c>
      <c r="G2205" s="3">
        <v>58137.75</v>
      </c>
      <c r="H2205">
        <v>1</v>
      </c>
      <c r="I2205" s="3">
        <v>-265.66278358122509</v>
      </c>
      <c r="J2205" s="3">
        <v>265.66278358122509</v>
      </c>
      <c r="K2205" s="2">
        <v>4.5695401624800602E-3</v>
      </c>
      <c r="L2205" s="6">
        <v>-4.5695401624800602E-3</v>
      </c>
      <c r="M2205" t="s">
        <v>22</v>
      </c>
      <c r="N2205">
        <f>SUMIFS(Actuals!$F:$F,Actuals!$A:$A,$A2205,Actuals!$D:$D,$D2205,Actuals!$B:$B,EDATE($B2205,-12))</f>
        <v>57019.5</v>
      </c>
      <c r="O2205">
        <f>AVERAGE(SUMIFS(Actuals!$F:$F,Actuals!$A:$A,$A2205,Actuals!$D:$D,$D2205,Actuals!$B:$B,EOMONTH(DATE(2025,$C2205-1,1),0))/SUMIFS(Actuals!$F:$F,Actuals!$A:$A,$A2205,Actuals!$D:$D,$D2205,Actuals!$B:$B,EOMONTH(DATE(2024,$C2205-1,1),0)),
 SUMIFS(Actuals!$F:$F,Actuals!$A:$A,$A2205,Actuals!$D:$D,$D2205,Actuals!$B:$B,EOMONTH(DATE(2025,$C2205-2,1),0))/SUMIFS(Actuals!$F:$F,Actuals!$A:$A,$A2205,Actuals!$D:$D,$D2205,Actuals!$B:$B,EOMONTH(DATE(2024,$C2205-2,1),0)),
 SUMIFS(Actuals!$F:$F,Actuals!$A:$A,$A2205,Actuals!$D:$D,$D2205,Actuals!$B:$B,EOMONTH(DATE(2025,$C2205-3,1),0))/SUMIFS(Actuals!$F:$F,Actuals!$A:$A,$A2205,Actuals!$D:$D,$D2205,Actuals!$B:$B,EOMONTH(DATE(2024,$C2205-3,1),0))
)</f>
        <v>0.99983724627615145</v>
      </c>
      <c r="P2205" s="29">
        <f t="shared" si="204"/>
        <v>57010.219864043014</v>
      </c>
      <c r="Q2205" s="2">
        <f t="shared" si="205"/>
        <v>1.9394113737751906E-2</v>
      </c>
      <c r="R2205" s="29" t="str">
        <f t="shared" si="206"/>
        <v>2 Test data (Sep-Nov)</v>
      </c>
      <c r="S2205" s="29">
        <f t="shared" si="207"/>
        <v>1.0018126307383399</v>
      </c>
      <c r="T2205" s="29">
        <f t="shared" si="208"/>
        <v>57976.987940599145</v>
      </c>
      <c r="U2205" s="2">
        <f t="shared" si="209"/>
        <v>2.7651923130987167E-3</v>
      </c>
    </row>
    <row r="2206" spans="1:21">
      <c r="A2206">
        <v>150</v>
      </c>
      <c r="B2206" s="1">
        <v>45961</v>
      </c>
      <c r="C2206">
        <v>10</v>
      </c>
      <c r="D2206">
        <v>15</v>
      </c>
      <c r="E2206" t="s">
        <v>7</v>
      </c>
      <c r="F2206" s="3">
        <v>57951.849583598858</v>
      </c>
      <c r="G2206" s="3">
        <v>58137.75</v>
      </c>
      <c r="H2206">
        <v>0</v>
      </c>
      <c r="I2206" s="3">
        <v>-185.90041640114214</v>
      </c>
      <c r="J2206" s="3">
        <v>185.90041640114214</v>
      </c>
      <c r="K2206" s="2">
        <v>3.1975853279692101E-3</v>
      </c>
      <c r="L2206" s="6">
        <v>-3.1975853279692101E-3</v>
      </c>
      <c r="M2206" t="s">
        <v>22</v>
      </c>
      <c r="N2206">
        <f>SUMIFS(Actuals!$F:$F,Actuals!$A:$A,$A2206,Actuals!$D:$D,$D2206,Actuals!$B:$B,EDATE($B2206,-12))</f>
        <v>57019.5</v>
      </c>
      <c r="O2206">
        <f>AVERAGE(SUMIFS(Actuals!$F:$F,Actuals!$A:$A,$A2206,Actuals!$D:$D,$D2206,Actuals!$B:$B,EOMONTH(DATE(2025,$C2206-1,1),0))/SUMIFS(Actuals!$F:$F,Actuals!$A:$A,$A2206,Actuals!$D:$D,$D2206,Actuals!$B:$B,EOMONTH(DATE(2024,$C2206-1,1),0)),
 SUMIFS(Actuals!$F:$F,Actuals!$A:$A,$A2206,Actuals!$D:$D,$D2206,Actuals!$B:$B,EOMONTH(DATE(2025,$C2206-2,1),0))/SUMIFS(Actuals!$F:$F,Actuals!$A:$A,$A2206,Actuals!$D:$D,$D2206,Actuals!$B:$B,EOMONTH(DATE(2024,$C2206-2,1),0)),
 SUMIFS(Actuals!$F:$F,Actuals!$A:$A,$A2206,Actuals!$D:$D,$D2206,Actuals!$B:$B,EOMONTH(DATE(2025,$C2206-3,1),0))/SUMIFS(Actuals!$F:$F,Actuals!$A:$A,$A2206,Actuals!$D:$D,$D2206,Actuals!$B:$B,EOMONTH(DATE(2024,$C2206-3,1),0))
)</f>
        <v>1.0052412219454328</v>
      </c>
      <c r="P2206" s="29">
        <f t="shared" si="204"/>
        <v>57318.351854717606</v>
      </c>
      <c r="Q2206" s="2">
        <f t="shared" si="205"/>
        <v>1.4094080787137336E-2</v>
      </c>
      <c r="R2206" s="29" t="str">
        <f t="shared" si="206"/>
        <v>2 Test data (Sep-Nov)</v>
      </c>
      <c r="S2206" s="29">
        <f t="shared" si="207"/>
        <v>1.0018126307383399</v>
      </c>
      <c r="T2206" s="29">
        <f t="shared" si="208"/>
        <v>58056.894887497743</v>
      </c>
      <c r="U2206" s="2">
        <f t="shared" si="209"/>
        <v>1.3907506310831914E-3</v>
      </c>
    </row>
    <row r="2207" spans="1:21">
      <c r="A2207">
        <v>150</v>
      </c>
      <c r="B2207" s="1">
        <v>45991</v>
      </c>
      <c r="C2207">
        <v>5</v>
      </c>
      <c r="D2207">
        <v>15</v>
      </c>
      <c r="E2207" t="s">
        <v>7</v>
      </c>
      <c r="F2207" s="3">
        <v>58206.191030113689</v>
      </c>
      <c r="G2207" s="3">
        <v>58281.75</v>
      </c>
      <c r="H2207">
        <v>6</v>
      </c>
      <c r="I2207" s="3">
        <v>-75.558969886311388</v>
      </c>
      <c r="J2207" s="3">
        <v>75.558969886311388</v>
      </c>
      <c r="K2207" s="2">
        <v>1.2964430526933601E-3</v>
      </c>
      <c r="L2207" s="6">
        <v>-1.2964430526933601E-3</v>
      </c>
      <c r="M2207" t="s">
        <v>22</v>
      </c>
      <c r="N2207">
        <f>SUMIFS(Actuals!$F:$F,Actuals!$A:$A,$A2207,Actuals!$D:$D,$D2207,Actuals!$B:$B,EDATE($B2207,-12))</f>
        <v>56911.5</v>
      </c>
      <c r="O2207">
        <f>AVERAGE(SUMIFS(Actuals!$F:$F,Actuals!$A:$A,$A2207,Actuals!$D:$D,$D2207,Actuals!$B:$B,EOMONTH(DATE(2025,$C2207-1,1),0))/SUMIFS(Actuals!$F:$F,Actuals!$A:$A,$A2207,Actuals!$D:$D,$D2207,Actuals!$B:$B,EOMONTH(DATE(2024,$C2207-1,1),0)),
 SUMIFS(Actuals!$F:$F,Actuals!$A:$A,$A2207,Actuals!$D:$D,$D2207,Actuals!$B:$B,EOMONTH(DATE(2025,$C2207-2,1),0))/SUMIFS(Actuals!$F:$F,Actuals!$A:$A,$A2207,Actuals!$D:$D,$D2207,Actuals!$B:$B,EOMONTH(DATE(2024,$C2207-2,1),0)),
 SUMIFS(Actuals!$F:$F,Actuals!$A:$A,$A2207,Actuals!$D:$D,$D2207,Actuals!$B:$B,EOMONTH(DATE(2025,$C2207-3,1),0))/SUMIFS(Actuals!$F:$F,Actuals!$A:$A,$A2207,Actuals!$D:$D,$D2207,Actuals!$B:$B,EOMONTH(DATE(2024,$C2207-3,1),0))
)</f>
        <v>1.0131912452322684</v>
      </c>
      <c r="P2207" s="29">
        <f t="shared" si="204"/>
        <v>57662.233553036247</v>
      </c>
      <c r="Q2207" s="2">
        <f t="shared" si="205"/>
        <v>1.0629681623557168E-2</v>
      </c>
      <c r="R2207" s="29" t="str">
        <f t="shared" si="206"/>
        <v>1 train date (May-Aug)</v>
      </c>
      <c r="S2207" s="29">
        <f t="shared" si="207"/>
        <v>1.0018126307383399</v>
      </c>
      <c r="T2207" s="29">
        <f t="shared" si="208"/>
        <v>58311.697361136561</v>
      </c>
      <c r="U2207" s="2">
        <f t="shared" si="209"/>
        <v>5.1383771311879075E-4</v>
      </c>
    </row>
    <row r="2208" spans="1:21">
      <c r="A2208">
        <v>150</v>
      </c>
      <c r="B2208" s="1">
        <v>45991</v>
      </c>
      <c r="C2208">
        <v>6</v>
      </c>
      <c r="D2208">
        <v>15</v>
      </c>
      <c r="E2208" t="s">
        <v>7</v>
      </c>
      <c r="F2208" s="3">
        <v>57881.794579481895</v>
      </c>
      <c r="G2208" s="3">
        <v>58281.75</v>
      </c>
      <c r="H2208">
        <v>5</v>
      </c>
      <c r="I2208" s="3">
        <v>-399.9554205181048</v>
      </c>
      <c r="J2208" s="3">
        <v>399.9554205181048</v>
      </c>
      <c r="K2208" s="2">
        <v>6.8624470013015203E-3</v>
      </c>
      <c r="L2208" s="6">
        <v>-6.8624470013015203E-3</v>
      </c>
      <c r="M2208" t="s">
        <v>22</v>
      </c>
      <c r="N2208">
        <f>SUMIFS(Actuals!$F:$F,Actuals!$A:$A,$A2208,Actuals!$D:$D,$D2208,Actuals!$B:$B,EDATE($B2208,-12))</f>
        <v>56911.5</v>
      </c>
      <c r="O2208">
        <f>AVERAGE(SUMIFS(Actuals!$F:$F,Actuals!$A:$A,$A2208,Actuals!$D:$D,$D2208,Actuals!$B:$B,EOMONTH(DATE(2025,$C2208-1,1),0))/SUMIFS(Actuals!$F:$F,Actuals!$A:$A,$A2208,Actuals!$D:$D,$D2208,Actuals!$B:$B,EOMONTH(DATE(2024,$C2208-1,1),0)),
 SUMIFS(Actuals!$F:$F,Actuals!$A:$A,$A2208,Actuals!$D:$D,$D2208,Actuals!$B:$B,EOMONTH(DATE(2025,$C2208-2,1),0))/SUMIFS(Actuals!$F:$F,Actuals!$A:$A,$A2208,Actuals!$D:$D,$D2208,Actuals!$B:$B,EOMONTH(DATE(2024,$C2208-2,1),0)),
 SUMIFS(Actuals!$F:$F,Actuals!$A:$A,$A2208,Actuals!$D:$D,$D2208,Actuals!$B:$B,EOMONTH(DATE(2025,$C2208-3,1),0))/SUMIFS(Actuals!$F:$F,Actuals!$A:$A,$A2208,Actuals!$D:$D,$D2208,Actuals!$B:$B,EOMONTH(DATE(2024,$C2208-3,1),0))
)</f>
        <v>1.0068380169619742</v>
      </c>
      <c r="P2208" s="29">
        <f t="shared" si="204"/>
        <v>57300.661802331393</v>
      </c>
      <c r="Q2208" s="2">
        <f t="shared" si="205"/>
        <v>1.6833540476540374E-2</v>
      </c>
      <c r="R2208" s="29" t="str">
        <f t="shared" si="206"/>
        <v>1 train date (May-Aug)</v>
      </c>
      <c r="S2208" s="29">
        <f t="shared" si="207"/>
        <v>1.0018126307383399</v>
      </c>
      <c r="T2208" s="29">
        <f t="shared" si="208"/>
        <v>57986.712899526945</v>
      </c>
      <c r="U2208" s="2">
        <f t="shared" si="209"/>
        <v>5.0622553453363193E-3</v>
      </c>
    </row>
    <row r="2209" spans="1:21">
      <c r="A2209">
        <v>150</v>
      </c>
      <c r="B2209" s="1">
        <v>45991</v>
      </c>
      <c r="C2209">
        <v>7</v>
      </c>
      <c r="D2209">
        <v>15</v>
      </c>
      <c r="E2209" t="s">
        <v>7</v>
      </c>
      <c r="F2209" s="3">
        <v>57876.954926667211</v>
      </c>
      <c r="G2209" s="3">
        <v>58281.75</v>
      </c>
      <c r="H2209">
        <v>4</v>
      </c>
      <c r="I2209" s="3">
        <v>-404.79507333278889</v>
      </c>
      <c r="J2209" s="3">
        <v>404.79507333278889</v>
      </c>
      <c r="K2209" s="2">
        <v>6.9454859082438104E-3</v>
      </c>
      <c r="L2209" s="6">
        <v>-6.9454859082438104E-3</v>
      </c>
      <c r="M2209" t="s">
        <v>22</v>
      </c>
      <c r="N2209">
        <f>SUMIFS(Actuals!$F:$F,Actuals!$A:$A,$A2209,Actuals!$D:$D,$D2209,Actuals!$B:$B,EDATE($B2209,-12))</f>
        <v>56911.5</v>
      </c>
      <c r="O2209">
        <f>AVERAGE(SUMIFS(Actuals!$F:$F,Actuals!$A:$A,$A2209,Actuals!$D:$D,$D2209,Actuals!$B:$B,EOMONTH(DATE(2025,$C2209-1,1),0))/SUMIFS(Actuals!$F:$F,Actuals!$A:$A,$A2209,Actuals!$D:$D,$D2209,Actuals!$B:$B,EOMONTH(DATE(2024,$C2209-1,1),0)),
 SUMIFS(Actuals!$F:$F,Actuals!$A:$A,$A2209,Actuals!$D:$D,$D2209,Actuals!$B:$B,EOMONTH(DATE(2025,$C2209-2,1),0))/SUMIFS(Actuals!$F:$F,Actuals!$A:$A,$A2209,Actuals!$D:$D,$D2209,Actuals!$B:$B,EOMONTH(DATE(2024,$C2209-2,1),0)),
 SUMIFS(Actuals!$F:$F,Actuals!$A:$A,$A2209,Actuals!$D:$D,$D2209,Actuals!$B:$B,EOMONTH(DATE(2025,$C2209-3,1),0))/SUMIFS(Actuals!$F:$F,Actuals!$A:$A,$A2209,Actuals!$D:$D,$D2209,Actuals!$B:$B,EOMONTH(DATE(2024,$C2209-3,1),0))
)</f>
        <v>1.002164589504932</v>
      </c>
      <c r="P2209" s="29">
        <f t="shared" si="204"/>
        <v>57034.690035609943</v>
      </c>
      <c r="Q2209" s="2">
        <f t="shared" si="205"/>
        <v>2.139709196086351E-2</v>
      </c>
      <c r="R2209" s="29" t="str">
        <f t="shared" si="206"/>
        <v>1 train date (May-Aug)</v>
      </c>
      <c r="S2209" s="29">
        <f t="shared" si="207"/>
        <v>1.0018126307383399</v>
      </c>
      <c r="T2209" s="29">
        <f t="shared" si="208"/>
        <v>57981.8644742088</v>
      </c>
      <c r="U2209" s="2">
        <f t="shared" si="209"/>
        <v>5.145444771153921E-3</v>
      </c>
    </row>
    <row r="2210" spans="1:21">
      <c r="A2210">
        <v>150</v>
      </c>
      <c r="B2210" s="1">
        <v>45991</v>
      </c>
      <c r="C2210">
        <v>8</v>
      </c>
      <c r="D2210">
        <v>15</v>
      </c>
      <c r="E2210" t="s">
        <v>7</v>
      </c>
      <c r="F2210" s="3">
        <v>57502.040163842139</v>
      </c>
      <c r="G2210" s="3">
        <v>58281.75</v>
      </c>
      <c r="H2210">
        <v>3</v>
      </c>
      <c r="I2210" s="3">
        <v>-779.70983615786099</v>
      </c>
      <c r="J2210" s="3">
        <v>779.70983615786099</v>
      </c>
      <c r="K2210" s="2">
        <v>1.3378284560052901E-2</v>
      </c>
      <c r="L2210" s="6">
        <v>-1.3378284560052901E-2</v>
      </c>
      <c r="M2210" t="s">
        <v>22</v>
      </c>
      <c r="N2210">
        <f>SUMIFS(Actuals!$F:$F,Actuals!$A:$A,$A2210,Actuals!$D:$D,$D2210,Actuals!$B:$B,EDATE($B2210,-12))</f>
        <v>56911.5</v>
      </c>
      <c r="O2210">
        <f>AVERAGE(SUMIFS(Actuals!$F:$F,Actuals!$A:$A,$A2210,Actuals!$D:$D,$D2210,Actuals!$B:$B,EOMONTH(DATE(2025,$C2210-1,1),0))/SUMIFS(Actuals!$F:$F,Actuals!$A:$A,$A2210,Actuals!$D:$D,$D2210,Actuals!$B:$B,EOMONTH(DATE(2024,$C2210-1,1),0)),
 SUMIFS(Actuals!$F:$F,Actuals!$A:$A,$A2210,Actuals!$D:$D,$D2210,Actuals!$B:$B,EOMONTH(DATE(2025,$C2210-2,1),0))/SUMIFS(Actuals!$F:$F,Actuals!$A:$A,$A2210,Actuals!$D:$D,$D2210,Actuals!$B:$B,EOMONTH(DATE(2024,$C2210-2,1),0)),
 SUMIFS(Actuals!$F:$F,Actuals!$A:$A,$A2210,Actuals!$D:$D,$D2210,Actuals!$B:$B,EOMONTH(DATE(2025,$C2210-3,1),0))/SUMIFS(Actuals!$F:$F,Actuals!$A:$A,$A2210,Actuals!$D:$D,$D2210,Actuals!$B:$B,EOMONTH(DATE(2024,$C2210-3,1),0))
)</f>
        <v>0.99754164029841264</v>
      </c>
      <c r="P2210" s="29">
        <f t="shared" si="204"/>
        <v>56771.591061843108</v>
      </c>
      <c r="Q2210" s="2">
        <f t="shared" si="205"/>
        <v>2.5911351978224608E-2</v>
      </c>
      <c r="R2210" s="29" t="str">
        <f t="shared" si="206"/>
        <v>1 train date (May-Aug)</v>
      </c>
      <c r="S2210" s="29">
        <f t="shared" si="207"/>
        <v>1.0018126307383399</v>
      </c>
      <c r="T2210" s="29">
        <f t="shared" si="208"/>
        <v>57606.270129360375</v>
      </c>
      <c r="U2210" s="2">
        <f t="shared" si="209"/>
        <v>1.1589903711532771E-2</v>
      </c>
    </row>
    <row r="2211" spans="1:21">
      <c r="A2211">
        <v>150</v>
      </c>
      <c r="B2211" s="1">
        <v>45991</v>
      </c>
      <c r="C2211">
        <v>9</v>
      </c>
      <c r="D2211">
        <v>15</v>
      </c>
      <c r="E2211" t="s">
        <v>7</v>
      </c>
      <c r="F2211" s="3">
        <v>57928.709356148749</v>
      </c>
      <c r="G2211" s="3">
        <v>58281.75</v>
      </c>
      <c r="H2211">
        <v>2</v>
      </c>
      <c r="I2211" s="3">
        <v>-353.04064385125093</v>
      </c>
      <c r="J2211" s="3">
        <v>353.04064385125093</v>
      </c>
      <c r="K2211" s="2">
        <v>6.05748186784458E-3</v>
      </c>
      <c r="L2211" s="6">
        <v>-6.05748186784458E-3</v>
      </c>
      <c r="M2211" t="s">
        <v>22</v>
      </c>
      <c r="N2211">
        <f>SUMIFS(Actuals!$F:$F,Actuals!$A:$A,$A2211,Actuals!$D:$D,$D2211,Actuals!$B:$B,EDATE($B2211,-12))</f>
        <v>56911.5</v>
      </c>
      <c r="O2211">
        <f>AVERAGE(SUMIFS(Actuals!$F:$F,Actuals!$A:$A,$A2211,Actuals!$D:$D,$D2211,Actuals!$B:$B,EOMONTH(DATE(2025,$C2211-1,1),0))/SUMIFS(Actuals!$F:$F,Actuals!$A:$A,$A2211,Actuals!$D:$D,$D2211,Actuals!$B:$B,EOMONTH(DATE(2024,$C2211-1,1),0)),
 SUMIFS(Actuals!$F:$F,Actuals!$A:$A,$A2211,Actuals!$D:$D,$D2211,Actuals!$B:$B,EOMONTH(DATE(2025,$C2211-2,1),0))/SUMIFS(Actuals!$F:$F,Actuals!$A:$A,$A2211,Actuals!$D:$D,$D2211,Actuals!$B:$B,EOMONTH(DATE(2024,$C2211-2,1),0)),
 SUMIFS(Actuals!$F:$F,Actuals!$A:$A,$A2211,Actuals!$D:$D,$D2211,Actuals!$B:$B,EOMONTH(DATE(2025,$C2211-3,1),0))/SUMIFS(Actuals!$F:$F,Actuals!$A:$A,$A2211,Actuals!$D:$D,$D2211,Actuals!$B:$B,EOMONTH(DATE(2024,$C2211-3,1),0))
)</f>
        <v>0.99983724627615145</v>
      </c>
      <c r="P2211" s="29">
        <f t="shared" si="204"/>
        <v>56902.237441445192</v>
      </c>
      <c r="Q2211" s="2">
        <f t="shared" si="205"/>
        <v>2.3669717511138711E-2</v>
      </c>
      <c r="R2211" s="29" t="str">
        <f t="shared" si="206"/>
        <v>2 Test data (Sep-Nov)</v>
      </c>
      <c r="S2211" s="29">
        <f t="shared" si="207"/>
        <v>1.0018126307383399</v>
      </c>
      <c r="T2211" s="29">
        <f t="shared" si="208"/>
        <v>58033.712715360067</v>
      </c>
      <c r="U2211" s="2">
        <f t="shared" si="209"/>
        <v>4.2558311073351987E-3</v>
      </c>
    </row>
    <row r="2212" spans="1:21">
      <c r="A2212">
        <v>150</v>
      </c>
      <c r="B2212" s="1">
        <v>45991</v>
      </c>
      <c r="C2212">
        <v>10</v>
      </c>
      <c r="D2212">
        <v>15</v>
      </c>
      <c r="E2212" t="s">
        <v>7</v>
      </c>
      <c r="F2212" s="3">
        <v>58009.131322869762</v>
      </c>
      <c r="G2212" s="3">
        <v>58281.75</v>
      </c>
      <c r="H2212">
        <v>1</v>
      </c>
      <c r="I2212" s="3">
        <v>-272.61867713023821</v>
      </c>
      <c r="J2212" s="3">
        <v>272.61867713023821</v>
      </c>
      <c r="K2212" s="2">
        <v>4.6775993708191403E-3</v>
      </c>
      <c r="L2212" s="6">
        <v>-4.6775993708191403E-3</v>
      </c>
      <c r="M2212" t="s">
        <v>22</v>
      </c>
      <c r="N2212">
        <f>SUMIFS(Actuals!$F:$F,Actuals!$A:$A,$A2212,Actuals!$D:$D,$D2212,Actuals!$B:$B,EDATE($B2212,-12))</f>
        <v>56911.5</v>
      </c>
      <c r="O2212">
        <f>AVERAGE(SUMIFS(Actuals!$F:$F,Actuals!$A:$A,$A2212,Actuals!$D:$D,$D2212,Actuals!$B:$B,EOMONTH(DATE(2025,$C2212-1,1),0))/SUMIFS(Actuals!$F:$F,Actuals!$A:$A,$A2212,Actuals!$D:$D,$D2212,Actuals!$B:$B,EOMONTH(DATE(2024,$C2212-1,1),0)),
 SUMIFS(Actuals!$F:$F,Actuals!$A:$A,$A2212,Actuals!$D:$D,$D2212,Actuals!$B:$B,EOMONTH(DATE(2025,$C2212-2,1),0))/SUMIFS(Actuals!$F:$F,Actuals!$A:$A,$A2212,Actuals!$D:$D,$D2212,Actuals!$B:$B,EOMONTH(DATE(2024,$C2212-2,1),0)),
 SUMIFS(Actuals!$F:$F,Actuals!$A:$A,$A2212,Actuals!$D:$D,$D2212,Actuals!$B:$B,EOMONTH(DATE(2025,$C2212-3,1),0))/SUMIFS(Actuals!$F:$F,Actuals!$A:$A,$A2212,Actuals!$D:$D,$D2212,Actuals!$B:$B,EOMONTH(DATE(2024,$C2212-3,1),0))
)</f>
        <v>1.0052412219454328</v>
      </c>
      <c r="P2212" s="29">
        <f t="shared" si="204"/>
        <v>57209.785802747494</v>
      </c>
      <c r="Q2212" s="2">
        <f t="shared" si="205"/>
        <v>1.8392793580366169E-2</v>
      </c>
      <c r="R2212" s="29" t="str">
        <f t="shared" si="206"/>
        <v>2 Test data (Sep-Nov)</v>
      </c>
      <c r="S2212" s="29">
        <f t="shared" si="207"/>
        <v>1.0018126307383399</v>
      </c>
      <c r="T2212" s="29">
        <f t="shared" si="208"/>
        <v>58114.280457409994</v>
      </c>
      <c r="U2212" s="2">
        <f t="shared" si="209"/>
        <v>2.8734473928803839E-3</v>
      </c>
    </row>
    <row r="2213" spans="1:21">
      <c r="A2213">
        <v>150</v>
      </c>
      <c r="B2213" s="1">
        <v>45991</v>
      </c>
      <c r="C2213">
        <v>11</v>
      </c>
      <c r="D2213">
        <v>15</v>
      </c>
      <c r="E2213" t="s">
        <v>7</v>
      </c>
      <c r="F2213" s="3">
        <v>58177.504439826524</v>
      </c>
      <c r="G2213" s="3">
        <v>58281.75</v>
      </c>
      <c r="H2213">
        <v>0</v>
      </c>
      <c r="I2213" s="3">
        <v>-104.24556017347641</v>
      </c>
      <c r="J2213" s="3">
        <v>104.24556017347641</v>
      </c>
      <c r="K2213" s="2">
        <v>1.7886484220785499E-3</v>
      </c>
      <c r="L2213" s="6">
        <v>-1.7886484220785499E-3</v>
      </c>
      <c r="M2213" t="s">
        <v>22</v>
      </c>
      <c r="N2213">
        <f>SUMIFS(Actuals!$F:$F,Actuals!$A:$A,$A2213,Actuals!$D:$D,$D2213,Actuals!$B:$B,EDATE($B2213,-12))</f>
        <v>56911.5</v>
      </c>
      <c r="O2213">
        <f>AVERAGE(SUMIFS(Actuals!$F:$F,Actuals!$A:$A,$A2213,Actuals!$D:$D,$D2213,Actuals!$B:$B,EOMONTH(DATE(2025,$C2213-1,1),0))/SUMIFS(Actuals!$F:$F,Actuals!$A:$A,$A2213,Actuals!$D:$D,$D2213,Actuals!$B:$B,EOMONTH(DATE(2024,$C2213-1,1),0)),
 SUMIFS(Actuals!$F:$F,Actuals!$A:$A,$A2213,Actuals!$D:$D,$D2213,Actuals!$B:$B,EOMONTH(DATE(2025,$C2213-2,1),0))/SUMIFS(Actuals!$F:$F,Actuals!$A:$A,$A2213,Actuals!$D:$D,$D2213,Actuals!$B:$B,EOMONTH(DATE(2024,$C2213-2,1),0)),
 SUMIFS(Actuals!$F:$F,Actuals!$A:$A,$A2213,Actuals!$D:$D,$D2213,Actuals!$B:$B,EOMONTH(DATE(2025,$C2213-3,1),0))/SUMIFS(Actuals!$F:$F,Actuals!$A:$A,$A2213,Actuals!$D:$D,$D2213,Actuals!$B:$B,EOMONTH(DATE(2024,$C2213-3,1),0))
)</f>
        <v>1.0135600863391205</v>
      </c>
      <c r="P2213" s="29">
        <f t="shared" si="204"/>
        <v>57683.224853688858</v>
      </c>
      <c r="Q2213" s="2">
        <f t="shared" si="205"/>
        <v>1.0269512262606077E-2</v>
      </c>
      <c r="R2213" s="29" t="str">
        <f t="shared" si="206"/>
        <v>2 Test data (Sep-Nov)</v>
      </c>
      <c r="S2213" s="29">
        <f t="shared" si="207"/>
        <v>1.0018126307383399</v>
      </c>
      <c r="T2213" s="29">
        <f t="shared" si="208"/>
        <v>58282.958772654063</v>
      </c>
      <c r="U2213" s="2">
        <f t="shared" si="209"/>
        <v>2.0740157151476549E-5</v>
      </c>
    </row>
    <row r="2214" spans="1:21">
      <c r="A2214">
        <v>2370</v>
      </c>
      <c r="B2214" s="1">
        <v>45808</v>
      </c>
      <c r="C2214">
        <v>5</v>
      </c>
      <c r="D2214">
        <v>15</v>
      </c>
      <c r="E2214" t="s">
        <v>7</v>
      </c>
      <c r="F2214" s="3">
        <v>1364.895</v>
      </c>
      <c r="G2214" s="3">
        <v>1968.75</v>
      </c>
      <c r="H2214">
        <v>0</v>
      </c>
      <c r="I2214" s="3">
        <v>-603.85500000000002</v>
      </c>
      <c r="J2214" s="3">
        <v>603.85500000000002</v>
      </c>
      <c r="K2214" s="2">
        <v>0.30671999999999999</v>
      </c>
      <c r="L2214" s="6">
        <v>-0.30671999999999999</v>
      </c>
      <c r="M2214" t="s">
        <v>26</v>
      </c>
      <c r="N2214">
        <f>SUMIFS(Actuals!$F:$F,Actuals!$A:$A,$A2214,Actuals!$D:$D,$D2214,Actuals!$B:$B,EDATE($B2214,-12))</f>
        <v>1370.25</v>
      </c>
      <c r="O2214">
        <f>AVERAGE(SUMIFS(Actuals!$F:$F,Actuals!$A:$A,$A2214,Actuals!$D:$D,$D2214,Actuals!$B:$B,EOMONTH(DATE(2025,$C2214-1,1),0))/SUMIFS(Actuals!$F:$F,Actuals!$A:$A,$A2214,Actuals!$D:$D,$D2214,Actuals!$B:$B,EOMONTH(DATE(2024,$C2214-1,1),0)),
 SUMIFS(Actuals!$F:$F,Actuals!$A:$A,$A2214,Actuals!$D:$D,$D2214,Actuals!$B:$B,EOMONTH(DATE(2025,$C2214-2,1),0))/SUMIFS(Actuals!$F:$F,Actuals!$A:$A,$A2214,Actuals!$D:$D,$D2214,Actuals!$B:$B,EOMONTH(DATE(2024,$C2214-2,1),0)),
 SUMIFS(Actuals!$F:$F,Actuals!$A:$A,$A2214,Actuals!$D:$D,$D2214,Actuals!$B:$B,EOMONTH(DATE(2025,$C2214-3,1),0))/SUMIFS(Actuals!$F:$F,Actuals!$A:$A,$A2214,Actuals!$D:$D,$D2214,Actuals!$B:$B,EOMONTH(DATE(2024,$C2214-3,1),0))
)</f>
        <v>1.1041614619522362</v>
      </c>
      <c r="P2214" s="29">
        <f t="shared" si="204"/>
        <v>1512.9772432400516</v>
      </c>
      <c r="Q2214" s="2">
        <f t="shared" si="205"/>
        <v>0.23150362248124362</v>
      </c>
      <c r="R2214" s="29" t="str">
        <f t="shared" si="206"/>
        <v>1 train date (May-Aug)</v>
      </c>
      <c r="S2214" s="29">
        <f t="shared" si="207"/>
        <v>1.1836764017367896</v>
      </c>
      <c r="T2214" s="29">
        <f t="shared" si="208"/>
        <v>1615.5940023485355</v>
      </c>
      <c r="U2214" s="2">
        <f t="shared" si="209"/>
        <v>0.17938082420391849</v>
      </c>
    </row>
    <row r="2215" spans="1:21">
      <c r="A2215">
        <v>2370</v>
      </c>
      <c r="B2215" s="1">
        <v>45838</v>
      </c>
      <c r="C2215">
        <v>5</v>
      </c>
      <c r="D2215">
        <v>15</v>
      </c>
      <c r="E2215" t="s">
        <v>7</v>
      </c>
      <c r="F2215" s="3">
        <v>1337.5971000000002</v>
      </c>
      <c r="G2215" s="3">
        <v>1984.5</v>
      </c>
      <c r="H2215">
        <v>1</v>
      </c>
      <c r="I2215" s="3">
        <v>-646.90289999999982</v>
      </c>
      <c r="J2215" s="3">
        <v>646.90289999999982</v>
      </c>
      <c r="K2215" s="2">
        <v>0.32597777777777798</v>
      </c>
      <c r="L2215" s="6">
        <v>-0.32597777777777798</v>
      </c>
      <c r="M2215" t="s">
        <v>26</v>
      </c>
      <c r="N2215">
        <f>SUMIFS(Actuals!$F:$F,Actuals!$A:$A,$A2215,Actuals!$D:$D,$D2215,Actuals!$B:$B,EDATE($B2215,-12))</f>
        <v>1399.5</v>
      </c>
      <c r="O2215">
        <f>AVERAGE(SUMIFS(Actuals!$F:$F,Actuals!$A:$A,$A2215,Actuals!$D:$D,$D2215,Actuals!$B:$B,EOMONTH(DATE(2025,$C2215-1,1),0))/SUMIFS(Actuals!$F:$F,Actuals!$A:$A,$A2215,Actuals!$D:$D,$D2215,Actuals!$B:$B,EOMONTH(DATE(2024,$C2215-1,1),0)),
 SUMIFS(Actuals!$F:$F,Actuals!$A:$A,$A2215,Actuals!$D:$D,$D2215,Actuals!$B:$B,EOMONTH(DATE(2025,$C2215-2,1),0))/SUMIFS(Actuals!$F:$F,Actuals!$A:$A,$A2215,Actuals!$D:$D,$D2215,Actuals!$B:$B,EOMONTH(DATE(2024,$C2215-2,1),0)),
 SUMIFS(Actuals!$F:$F,Actuals!$A:$A,$A2215,Actuals!$D:$D,$D2215,Actuals!$B:$B,EOMONTH(DATE(2025,$C2215-3,1),0))/SUMIFS(Actuals!$F:$F,Actuals!$A:$A,$A2215,Actuals!$D:$D,$D2215,Actuals!$B:$B,EOMONTH(DATE(2024,$C2215-3,1),0))
)</f>
        <v>1.1041614619522362</v>
      </c>
      <c r="P2215" s="29">
        <f t="shared" si="204"/>
        <v>1545.2739660021546</v>
      </c>
      <c r="Q2215" s="2">
        <f t="shared" si="205"/>
        <v>0.22132831141236858</v>
      </c>
      <c r="R2215" s="29" t="str">
        <f t="shared" si="206"/>
        <v>1 train date (May-Aug)</v>
      </c>
      <c r="S2215" s="29">
        <f t="shared" si="207"/>
        <v>1.1836764017367896</v>
      </c>
      <c r="T2215" s="29">
        <f t="shared" si="208"/>
        <v>1583.2821223015649</v>
      </c>
      <c r="U2215" s="2">
        <f t="shared" si="209"/>
        <v>0.20217580130936513</v>
      </c>
    </row>
    <row r="2216" spans="1:21">
      <c r="A2216">
        <v>2370</v>
      </c>
      <c r="B2216" s="1">
        <v>45838</v>
      </c>
      <c r="C2216">
        <v>6</v>
      </c>
      <c r="D2216">
        <v>15</v>
      </c>
      <c r="E2216" t="s">
        <v>7</v>
      </c>
      <c r="F2216" s="3">
        <v>1337.5971000000002</v>
      </c>
      <c r="G2216" s="3">
        <v>1984.5</v>
      </c>
      <c r="H2216">
        <v>0</v>
      </c>
      <c r="I2216" s="3">
        <v>-646.90289999999982</v>
      </c>
      <c r="J2216" s="3">
        <v>646.90289999999982</v>
      </c>
      <c r="K2216" s="2">
        <v>0.32597777777777798</v>
      </c>
      <c r="L2216" s="6">
        <v>-0.32597777777777798</v>
      </c>
      <c r="M2216" t="s">
        <v>26</v>
      </c>
      <c r="N2216">
        <f>SUMIFS(Actuals!$F:$F,Actuals!$A:$A,$A2216,Actuals!$D:$D,$D2216,Actuals!$B:$B,EDATE($B2216,-12))</f>
        <v>1399.5</v>
      </c>
      <c r="O2216">
        <f>AVERAGE(SUMIFS(Actuals!$F:$F,Actuals!$A:$A,$A2216,Actuals!$D:$D,$D2216,Actuals!$B:$B,EOMONTH(DATE(2025,$C2216-1,1),0))/SUMIFS(Actuals!$F:$F,Actuals!$A:$A,$A2216,Actuals!$D:$D,$D2216,Actuals!$B:$B,EOMONTH(DATE(2024,$C2216-1,1),0)),
 SUMIFS(Actuals!$F:$F,Actuals!$A:$A,$A2216,Actuals!$D:$D,$D2216,Actuals!$B:$B,EOMONTH(DATE(2025,$C2216-2,1),0))/SUMIFS(Actuals!$F:$F,Actuals!$A:$A,$A2216,Actuals!$D:$D,$D2216,Actuals!$B:$B,EOMONTH(DATE(2024,$C2216-2,1),0)),
 SUMIFS(Actuals!$F:$F,Actuals!$A:$A,$A2216,Actuals!$D:$D,$D2216,Actuals!$B:$B,EOMONTH(DATE(2025,$C2216-3,1),0))/SUMIFS(Actuals!$F:$F,Actuals!$A:$A,$A2216,Actuals!$D:$D,$D2216,Actuals!$B:$B,EOMONTH(DATE(2024,$C2216-3,1),0))
)</f>
        <v>1.1220843915130969</v>
      </c>
      <c r="P2216" s="29">
        <f t="shared" si="204"/>
        <v>1570.3571059225792</v>
      </c>
      <c r="Q2216" s="2">
        <f t="shared" si="205"/>
        <v>0.20868878512341688</v>
      </c>
      <c r="R2216" s="29" t="str">
        <f t="shared" si="206"/>
        <v>1 train date (May-Aug)</v>
      </c>
      <c r="S2216" s="29">
        <f t="shared" si="207"/>
        <v>1.1836764017367896</v>
      </c>
      <c r="T2216" s="29">
        <f t="shared" si="208"/>
        <v>1583.2821223015649</v>
      </c>
      <c r="U2216" s="2">
        <f t="shared" si="209"/>
        <v>0.20217580130936513</v>
      </c>
    </row>
    <row r="2217" spans="1:21">
      <c r="A2217">
        <v>2370</v>
      </c>
      <c r="B2217" s="1">
        <v>45869</v>
      </c>
      <c r="C2217">
        <v>5</v>
      </c>
      <c r="D2217">
        <v>15</v>
      </c>
      <c r="E2217" t="s">
        <v>7</v>
      </c>
      <c r="F2217" s="3">
        <v>1310.8451580000001</v>
      </c>
      <c r="G2217" s="3">
        <v>1228.5</v>
      </c>
      <c r="H2217">
        <v>2</v>
      </c>
      <c r="I2217" s="3">
        <v>82.345158000000083</v>
      </c>
      <c r="J2217" s="3">
        <v>82.345158000000083</v>
      </c>
      <c r="K2217" s="2">
        <v>6.7029025641025697E-2</v>
      </c>
      <c r="L2217" s="6">
        <v>6.7029025641025697E-2</v>
      </c>
      <c r="M2217" t="s">
        <v>26</v>
      </c>
      <c r="N2217">
        <f>SUMIFS(Actuals!$F:$F,Actuals!$A:$A,$A2217,Actuals!$D:$D,$D2217,Actuals!$B:$B,EDATE($B2217,-12))</f>
        <v>1298.25</v>
      </c>
      <c r="O2217">
        <f>AVERAGE(SUMIFS(Actuals!$F:$F,Actuals!$A:$A,$A2217,Actuals!$D:$D,$D2217,Actuals!$B:$B,EOMONTH(DATE(2025,$C2217-1,1),0))/SUMIFS(Actuals!$F:$F,Actuals!$A:$A,$A2217,Actuals!$D:$D,$D2217,Actuals!$B:$B,EOMONTH(DATE(2024,$C2217-1,1),0)),
 SUMIFS(Actuals!$F:$F,Actuals!$A:$A,$A2217,Actuals!$D:$D,$D2217,Actuals!$B:$B,EOMONTH(DATE(2025,$C2217-2,1),0))/SUMIFS(Actuals!$F:$F,Actuals!$A:$A,$A2217,Actuals!$D:$D,$D2217,Actuals!$B:$B,EOMONTH(DATE(2024,$C2217-2,1),0)),
 SUMIFS(Actuals!$F:$F,Actuals!$A:$A,$A2217,Actuals!$D:$D,$D2217,Actuals!$B:$B,EOMONTH(DATE(2025,$C2217-3,1),0))/SUMIFS(Actuals!$F:$F,Actuals!$A:$A,$A2217,Actuals!$D:$D,$D2217,Actuals!$B:$B,EOMONTH(DATE(2024,$C2217-3,1),0))
)</f>
        <v>1.1041614619522362</v>
      </c>
      <c r="P2217" s="29">
        <f t="shared" si="204"/>
        <v>1433.4776179794906</v>
      </c>
      <c r="Q2217" s="2">
        <f t="shared" si="205"/>
        <v>0.16685194788725322</v>
      </c>
      <c r="R2217" s="29" t="str">
        <f t="shared" si="206"/>
        <v>1 train date (May-Aug)</v>
      </c>
      <c r="S2217" s="29">
        <f t="shared" si="207"/>
        <v>1.1836764017367896</v>
      </c>
      <c r="T2217" s="29">
        <f t="shared" si="208"/>
        <v>1551.6164798555335</v>
      </c>
      <c r="U2217" s="2">
        <f t="shared" si="209"/>
        <v>0.2630170776194819</v>
      </c>
    </row>
    <row r="2218" spans="1:21">
      <c r="A2218">
        <v>2370</v>
      </c>
      <c r="B2218" s="1">
        <v>45869</v>
      </c>
      <c r="C2218">
        <v>6</v>
      </c>
      <c r="D2218">
        <v>15</v>
      </c>
      <c r="E2218" t="s">
        <v>7</v>
      </c>
      <c r="F2218" s="3">
        <v>1310.8451580000001</v>
      </c>
      <c r="G2218" s="3">
        <v>1228.5</v>
      </c>
      <c r="H2218">
        <v>1</v>
      </c>
      <c r="I2218" s="3">
        <v>82.345158000000083</v>
      </c>
      <c r="J2218" s="3">
        <v>82.345158000000083</v>
      </c>
      <c r="K2218" s="2">
        <v>6.7029025641025697E-2</v>
      </c>
      <c r="L2218" s="6">
        <v>6.7029025641025697E-2</v>
      </c>
      <c r="M2218" t="s">
        <v>26</v>
      </c>
      <c r="N2218">
        <f>SUMIFS(Actuals!$F:$F,Actuals!$A:$A,$A2218,Actuals!$D:$D,$D2218,Actuals!$B:$B,EDATE($B2218,-12))</f>
        <v>1298.25</v>
      </c>
      <c r="O2218">
        <f>AVERAGE(SUMIFS(Actuals!$F:$F,Actuals!$A:$A,$A2218,Actuals!$D:$D,$D2218,Actuals!$B:$B,EOMONTH(DATE(2025,$C2218-1,1),0))/SUMIFS(Actuals!$F:$F,Actuals!$A:$A,$A2218,Actuals!$D:$D,$D2218,Actuals!$B:$B,EOMONTH(DATE(2024,$C2218-1,1),0)),
 SUMIFS(Actuals!$F:$F,Actuals!$A:$A,$A2218,Actuals!$D:$D,$D2218,Actuals!$B:$B,EOMONTH(DATE(2025,$C2218-2,1),0))/SUMIFS(Actuals!$F:$F,Actuals!$A:$A,$A2218,Actuals!$D:$D,$D2218,Actuals!$B:$B,EOMONTH(DATE(2024,$C2218-2,1),0)),
 SUMIFS(Actuals!$F:$F,Actuals!$A:$A,$A2218,Actuals!$D:$D,$D2218,Actuals!$B:$B,EOMONTH(DATE(2025,$C2218-3,1),0))/SUMIFS(Actuals!$F:$F,Actuals!$A:$A,$A2218,Actuals!$D:$D,$D2218,Actuals!$B:$B,EOMONTH(DATE(2024,$C2218-3,1),0))
)</f>
        <v>1.1220843915130969</v>
      </c>
      <c r="P2218" s="29">
        <f t="shared" si="204"/>
        <v>1456.7460612818782</v>
      </c>
      <c r="Q2218" s="2">
        <f t="shared" si="205"/>
        <v>0.18579247967592849</v>
      </c>
      <c r="R2218" s="29" t="str">
        <f t="shared" si="206"/>
        <v>1 train date (May-Aug)</v>
      </c>
      <c r="S2218" s="29">
        <f t="shared" si="207"/>
        <v>1.1836764017367896</v>
      </c>
      <c r="T2218" s="29">
        <f t="shared" si="208"/>
        <v>1551.6164798555335</v>
      </c>
      <c r="U2218" s="2">
        <f t="shared" si="209"/>
        <v>0.2630170776194819</v>
      </c>
    </row>
    <row r="2219" spans="1:21">
      <c r="A2219">
        <v>2370</v>
      </c>
      <c r="B2219" s="1">
        <v>45869</v>
      </c>
      <c r="C2219">
        <v>7</v>
      </c>
      <c r="D2219">
        <v>15</v>
      </c>
      <c r="E2219" t="s">
        <v>7</v>
      </c>
      <c r="F2219" s="3">
        <v>1845</v>
      </c>
      <c r="G2219" s="3">
        <v>1228.5</v>
      </c>
      <c r="H2219">
        <v>0</v>
      </c>
      <c r="I2219" s="3">
        <v>616.5</v>
      </c>
      <c r="J2219" s="3">
        <v>616.5</v>
      </c>
      <c r="K2219" s="2">
        <v>0.50183150183150205</v>
      </c>
      <c r="L2219" s="6">
        <v>0.50183150183150205</v>
      </c>
      <c r="M2219" t="s">
        <v>26</v>
      </c>
      <c r="N2219">
        <f>SUMIFS(Actuals!$F:$F,Actuals!$A:$A,$A2219,Actuals!$D:$D,$D2219,Actuals!$B:$B,EDATE($B2219,-12))</f>
        <v>1298.25</v>
      </c>
      <c r="O2219">
        <f>AVERAGE(SUMIFS(Actuals!$F:$F,Actuals!$A:$A,$A2219,Actuals!$D:$D,$D2219,Actuals!$B:$B,EOMONTH(DATE(2025,$C2219-1,1),0))/SUMIFS(Actuals!$F:$F,Actuals!$A:$A,$A2219,Actuals!$D:$D,$D2219,Actuals!$B:$B,EOMONTH(DATE(2024,$C2219-1,1),0)),
 SUMIFS(Actuals!$F:$F,Actuals!$A:$A,$A2219,Actuals!$D:$D,$D2219,Actuals!$B:$B,EOMONTH(DATE(2025,$C2219-2,1),0))/SUMIFS(Actuals!$F:$F,Actuals!$A:$A,$A2219,Actuals!$D:$D,$D2219,Actuals!$B:$B,EOMONTH(DATE(2024,$C2219-2,1),0)),
 SUMIFS(Actuals!$F:$F,Actuals!$A:$A,$A2219,Actuals!$D:$D,$D2219,Actuals!$B:$B,EOMONTH(DATE(2025,$C2219-3,1),0))/SUMIFS(Actuals!$F:$F,Actuals!$A:$A,$A2219,Actuals!$D:$D,$D2219,Actuals!$B:$B,EOMONTH(DATE(2024,$C2219-3,1),0))
)</f>
        <v>1.2604782488834652</v>
      </c>
      <c r="P2219" s="29">
        <f t="shared" si="204"/>
        <v>1636.4158866129587</v>
      </c>
      <c r="Q2219" s="2">
        <f t="shared" si="205"/>
        <v>0.33204386374681216</v>
      </c>
      <c r="R2219" s="29" t="str">
        <f t="shared" si="206"/>
        <v>1 train date (May-Aug)</v>
      </c>
      <c r="S2219" s="29">
        <f t="shared" si="207"/>
        <v>1.1836764017367896</v>
      </c>
      <c r="T2219" s="29">
        <f t="shared" si="208"/>
        <v>2183.8829612043769</v>
      </c>
      <c r="U2219" s="2">
        <f t="shared" si="209"/>
        <v>0.77768250810287087</v>
      </c>
    </row>
    <row r="2220" spans="1:21">
      <c r="A2220">
        <v>2370</v>
      </c>
      <c r="B2220" s="1">
        <v>45900</v>
      </c>
      <c r="C2220">
        <v>5</v>
      </c>
      <c r="D2220">
        <v>15</v>
      </c>
      <c r="E2220" t="s">
        <v>7</v>
      </c>
      <c r="F2220" s="3">
        <v>1284.62825484</v>
      </c>
      <c r="G2220" s="3">
        <v>1593</v>
      </c>
      <c r="H2220">
        <v>3</v>
      </c>
      <c r="I2220" s="3">
        <v>-308.37174516000005</v>
      </c>
      <c r="J2220" s="3">
        <v>308.37174516000005</v>
      </c>
      <c r="K2220" s="2">
        <v>0.19357924994350301</v>
      </c>
      <c r="L2220" s="6">
        <v>-0.19357924994350301</v>
      </c>
      <c r="M2220" t="s">
        <v>26</v>
      </c>
      <c r="N2220">
        <f>SUMIFS(Actuals!$F:$F,Actuals!$A:$A,$A2220,Actuals!$D:$D,$D2220,Actuals!$B:$B,EDATE($B2220,-12))</f>
        <v>1118.25</v>
      </c>
      <c r="O2220">
        <f>AVERAGE(SUMIFS(Actuals!$F:$F,Actuals!$A:$A,$A2220,Actuals!$D:$D,$D2220,Actuals!$B:$B,EOMONTH(DATE(2025,$C2220-1,1),0))/SUMIFS(Actuals!$F:$F,Actuals!$A:$A,$A2220,Actuals!$D:$D,$D2220,Actuals!$B:$B,EOMONTH(DATE(2024,$C2220-1,1),0)),
 SUMIFS(Actuals!$F:$F,Actuals!$A:$A,$A2220,Actuals!$D:$D,$D2220,Actuals!$B:$B,EOMONTH(DATE(2025,$C2220-2,1),0))/SUMIFS(Actuals!$F:$F,Actuals!$A:$A,$A2220,Actuals!$D:$D,$D2220,Actuals!$B:$B,EOMONTH(DATE(2024,$C2220-2,1),0)),
 SUMIFS(Actuals!$F:$F,Actuals!$A:$A,$A2220,Actuals!$D:$D,$D2220,Actuals!$B:$B,EOMONTH(DATE(2025,$C2220-3,1),0))/SUMIFS(Actuals!$F:$F,Actuals!$A:$A,$A2220,Actuals!$D:$D,$D2220,Actuals!$B:$B,EOMONTH(DATE(2024,$C2220-3,1),0))
)</f>
        <v>1.1041614619522362</v>
      </c>
      <c r="P2220" s="29">
        <f t="shared" si="204"/>
        <v>1234.7285548280881</v>
      </c>
      <c r="Q2220" s="2">
        <f t="shared" si="205"/>
        <v>0.22490360651093025</v>
      </c>
      <c r="R2220" s="29" t="str">
        <f t="shared" si="206"/>
        <v>1 train date (May-Aug)</v>
      </c>
      <c r="S2220" s="29">
        <f t="shared" si="207"/>
        <v>1.1836764017367896</v>
      </c>
      <c r="T2220" s="29">
        <f t="shared" si="208"/>
        <v>1520.5841502584226</v>
      </c>
      <c r="U2220" s="2">
        <f t="shared" si="209"/>
        <v>4.5458788287242563E-2</v>
      </c>
    </row>
    <row r="2221" spans="1:21">
      <c r="A2221">
        <v>2370</v>
      </c>
      <c r="B2221" s="1">
        <v>45900</v>
      </c>
      <c r="C2221">
        <v>6</v>
      </c>
      <c r="D2221">
        <v>15</v>
      </c>
      <c r="E2221" t="s">
        <v>7</v>
      </c>
      <c r="F2221" s="3">
        <v>1284.62825484</v>
      </c>
      <c r="G2221" s="3">
        <v>1593</v>
      </c>
      <c r="H2221">
        <v>2</v>
      </c>
      <c r="I2221" s="3">
        <v>-308.37174516000005</v>
      </c>
      <c r="J2221" s="3">
        <v>308.37174516000005</v>
      </c>
      <c r="K2221" s="2">
        <v>0.19357924994350301</v>
      </c>
      <c r="L2221" s="6">
        <v>-0.19357924994350301</v>
      </c>
      <c r="M2221" t="s">
        <v>26</v>
      </c>
      <c r="N2221">
        <f>SUMIFS(Actuals!$F:$F,Actuals!$A:$A,$A2221,Actuals!$D:$D,$D2221,Actuals!$B:$B,EDATE($B2221,-12))</f>
        <v>1118.25</v>
      </c>
      <c r="O2221">
        <f>AVERAGE(SUMIFS(Actuals!$F:$F,Actuals!$A:$A,$A2221,Actuals!$D:$D,$D2221,Actuals!$B:$B,EOMONTH(DATE(2025,$C2221-1,1),0))/SUMIFS(Actuals!$F:$F,Actuals!$A:$A,$A2221,Actuals!$D:$D,$D2221,Actuals!$B:$B,EOMONTH(DATE(2024,$C2221-1,1),0)),
 SUMIFS(Actuals!$F:$F,Actuals!$A:$A,$A2221,Actuals!$D:$D,$D2221,Actuals!$B:$B,EOMONTH(DATE(2025,$C2221-2,1),0))/SUMIFS(Actuals!$F:$F,Actuals!$A:$A,$A2221,Actuals!$D:$D,$D2221,Actuals!$B:$B,EOMONTH(DATE(2024,$C2221-2,1),0)),
 SUMIFS(Actuals!$F:$F,Actuals!$A:$A,$A2221,Actuals!$D:$D,$D2221,Actuals!$B:$B,EOMONTH(DATE(2025,$C2221-3,1),0))/SUMIFS(Actuals!$F:$F,Actuals!$A:$A,$A2221,Actuals!$D:$D,$D2221,Actuals!$B:$B,EOMONTH(DATE(2024,$C2221-3,1),0))
)</f>
        <v>1.1220843915130969</v>
      </c>
      <c r="P2221" s="29">
        <f t="shared" si="204"/>
        <v>1254.7708708095206</v>
      </c>
      <c r="Q2221" s="2">
        <f t="shared" si="205"/>
        <v>0.21232211499716222</v>
      </c>
      <c r="R2221" s="29" t="str">
        <f t="shared" si="206"/>
        <v>1 train date (May-Aug)</v>
      </c>
      <c r="S2221" s="29">
        <f t="shared" si="207"/>
        <v>1.1836764017367896</v>
      </c>
      <c r="T2221" s="29">
        <f t="shared" si="208"/>
        <v>1520.5841502584226</v>
      </c>
      <c r="U2221" s="2">
        <f t="shared" si="209"/>
        <v>4.5458788287242563E-2</v>
      </c>
    </row>
    <row r="2222" spans="1:21">
      <c r="A2222">
        <v>2370</v>
      </c>
      <c r="B2222" s="1">
        <v>45900</v>
      </c>
      <c r="C2222">
        <v>7</v>
      </c>
      <c r="D2222">
        <v>15</v>
      </c>
      <c r="E2222" t="s">
        <v>7</v>
      </c>
      <c r="F2222" s="3">
        <v>1687.5</v>
      </c>
      <c r="G2222" s="3">
        <v>1593</v>
      </c>
      <c r="H2222">
        <v>1</v>
      </c>
      <c r="I2222" s="3">
        <v>94.5</v>
      </c>
      <c r="J2222" s="3">
        <v>94.5</v>
      </c>
      <c r="K2222" s="2">
        <v>5.93220338983051E-2</v>
      </c>
      <c r="L2222" s="6">
        <v>5.93220338983051E-2</v>
      </c>
      <c r="M2222" t="s">
        <v>26</v>
      </c>
      <c r="N2222">
        <f>SUMIFS(Actuals!$F:$F,Actuals!$A:$A,$A2222,Actuals!$D:$D,$D2222,Actuals!$B:$B,EDATE($B2222,-12))</f>
        <v>1118.25</v>
      </c>
      <c r="O2222">
        <f>AVERAGE(SUMIFS(Actuals!$F:$F,Actuals!$A:$A,$A2222,Actuals!$D:$D,$D2222,Actuals!$B:$B,EOMONTH(DATE(2025,$C2222-1,1),0))/SUMIFS(Actuals!$F:$F,Actuals!$A:$A,$A2222,Actuals!$D:$D,$D2222,Actuals!$B:$B,EOMONTH(DATE(2024,$C2222-1,1),0)),
 SUMIFS(Actuals!$F:$F,Actuals!$A:$A,$A2222,Actuals!$D:$D,$D2222,Actuals!$B:$B,EOMONTH(DATE(2025,$C2222-2,1),0))/SUMIFS(Actuals!$F:$F,Actuals!$A:$A,$A2222,Actuals!$D:$D,$D2222,Actuals!$B:$B,EOMONTH(DATE(2024,$C2222-2,1),0)),
 SUMIFS(Actuals!$F:$F,Actuals!$A:$A,$A2222,Actuals!$D:$D,$D2222,Actuals!$B:$B,EOMONTH(DATE(2025,$C2222-3,1),0))/SUMIFS(Actuals!$F:$F,Actuals!$A:$A,$A2222,Actuals!$D:$D,$D2222,Actuals!$B:$B,EOMONTH(DATE(2024,$C2222-3,1),0))
)</f>
        <v>1.2604782488834652</v>
      </c>
      <c r="P2222" s="29">
        <f t="shared" si="204"/>
        <v>1409.5298018139349</v>
      </c>
      <c r="Q2222" s="2">
        <f t="shared" si="205"/>
        <v>0.11517275466796302</v>
      </c>
      <c r="R2222" s="29" t="str">
        <f t="shared" si="206"/>
        <v>1 train date (May-Aug)</v>
      </c>
      <c r="S2222" s="29">
        <f t="shared" si="207"/>
        <v>1.1836764017367896</v>
      </c>
      <c r="T2222" s="29">
        <f t="shared" si="208"/>
        <v>1997.4539279308324</v>
      </c>
      <c r="U2222" s="2">
        <f t="shared" si="209"/>
        <v>0.25389449336524317</v>
      </c>
    </row>
    <row r="2223" spans="1:21">
      <c r="A2223">
        <v>2370</v>
      </c>
      <c r="B2223" s="1">
        <v>45900</v>
      </c>
      <c r="C2223">
        <v>8</v>
      </c>
      <c r="D2223">
        <v>15</v>
      </c>
      <c r="E2223" t="s">
        <v>7</v>
      </c>
      <c r="F2223" s="3">
        <v>1871.0672227529753</v>
      </c>
      <c r="G2223" s="3">
        <v>1593</v>
      </c>
      <c r="H2223">
        <v>0</v>
      </c>
      <c r="I2223" s="3">
        <v>278.06722275297534</v>
      </c>
      <c r="J2223" s="3">
        <v>278.06722275297534</v>
      </c>
      <c r="K2223" s="2">
        <v>0.174555695387932</v>
      </c>
      <c r="L2223" s="6">
        <v>0.174555695387932</v>
      </c>
      <c r="M2223" t="s">
        <v>26</v>
      </c>
      <c r="N2223">
        <f>SUMIFS(Actuals!$F:$F,Actuals!$A:$A,$A2223,Actuals!$D:$D,$D2223,Actuals!$B:$B,EDATE($B2223,-12))</f>
        <v>1118.25</v>
      </c>
      <c r="O2223">
        <f>AVERAGE(SUMIFS(Actuals!$F:$F,Actuals!$A:$A,$A2223,Actuals!$D:$D,$D2223,Actuals!$B:$B,EOMONTH(DATE(2025,$C2223-1,1),0))/SUMIFS(Actuals!$F:$F,Actuals!$A:$A,$A2223,Actuals!$D:$D,$D2223,Actuals!$B:$B,EOMONTH(DATE(2024,$C2223-1,1),0)),
 SUMIFS(Actuals!$F:$F,Actuals!$A:$A,$A2223,Actuals!$D:$D,$D2223,Actuals!$B:$B,EOMONTH(DATE(2025,$C2223-2,1),0))/SUMIFS(Actuals!$F:$F,Actuals!$A:$A,$A2223,Actuals!$D:$D,$D2223,Actuals!$B:$B,EOMONTH(DATE(2024,$C2223-2,1),0)),
 SUMIFS(Actuals!$F:$F,Actuals!$A:$A,$A2223,Actuals!$D:$D,$D2223,Actuals!$B:$B,EOMONTH(DATE(2025,$C2223-3,1),0))/SUMIFS(Actuals!$F:$F,Actuals!$A:$A,$A2223,Actuals!$D:$D,$D2223,Actuals!$B:$B,EOMONTH(DATE(2024,$C2223-3,1),0))
)</f>
        <v>1.2670206234065162</v>
      </c>
      <c r="P2223" s="29">
        <f t="shared" si="204"/>
        <v>1416.8458121243368</v>
      </c>
      <c r="Q2223" s="2">
        <f t="shared" si="205"/>
        <v>0.11058015560305284</v>
      </c>
      <c r="R2223" s="29" t="str">
        <f t="shared" si="206"/>
        <v>1 train date (May-Aug)</v>
      </c>
      <c r="S2223" s="29">
        <f t="shared" si="207"/>
        <v>1.1836764017367896</v>
      </c>
      <c r="T2223" s="29">
        <f t="shared" si="208"/>
        <v>2214.7381176358899</v>
      </c>
      <c r="U2223" s="2">
        <f t="shared" si="209"/>
        <v>0.39029385915623976</v>
      </c>
    </row>
    <row r="2224" spans="1:21">
      <c r="A2224">
        <v>2370</v>
      </c>
      <c r="B2224" s="1">
        <v>45930</v>
      </c>
      <c r="C2224">
        <v>5</v>
      </c>
      <c r="D2224">
        <v>15</v>
      </c>
      <c r="E2224" t="s">
        <v>7</v>
      </c>
      <c r="F2224" s="3">
        <v>1258.9356897431999</v>
      </c>
      <c r="G2224" s="3">
        <v>1737</v>
      </c>
      <c r="H2224">
        <v>4</v>
      </c>
      <c r="I2224" s="3">
        <v>-478.06431025680013</v>
      </c>
      <c r="J2224" s="3">
        <v>478.06431025680013</v>
      </c>
      <c r="K2224" s="2">
        <v>0.27522412795440399</v>
      </c>
      <c r="L2224" s="6">
        <v>-0.27522412795440399</v>
      </c>
      <c r="M2224" t="s">
        <v>26</v>
      </c>
      <c r="N2224">
        <f>SUMIFS(Actuals!$F:$F,Actuals!$A:$A,$A2224,Actuals!$D:$D,$D2224,Actuals!$B:$B,EDATE($B2224,-12))</f>
        <v>1467</v>
      </c>
      <c r="O2224">
        <f>AVERAGE(SUMIFS(Actuals!$F:$F,Actuals!$A:$A,$A2224,Actuals!$D:$D,$D2224,Actuals!$B:$B,EOMONTH(DATE(2025,$C2224-1,1),0))/SUMIFS(Actuals!$F:$F,Actuals!$A:$A,$A2224,Actuals!$D:$D,$D2224,Actuals!$B:$B,EOMONTH(DATE(2024,$C2224-1,1),0)),
 SUMIFS(Actuals!$F:$F,Actuals!$A:$A,$A2224,Actuals!$D:$D,$D2224,Actuals!$B:$B,EOMONTH(DATE(2025,$C2224-2,1),0))/SUMIFS(Actuals!$F:$F,Actuals!$A:$A,$A2224,Actuals!$D:$D,$D2224,Actuals!$B:$B,EOMONTH(DATE(2024,$C2224-2,1),0)),
 SUMIFS(Actuals!$F:$F,Actuals!$A:$A,$A2224,Actuals!$D:$D,$D2224,Actuals!$B:$B,EOMONTH(DATE(2025,$C2224-3,1),0))/SUMIFS(Actuals!$F:$F,Actuals!$A:$A,$A2224,Actuals!$D:$D,$D2224,Actuals!$B:$B,EOMONTH(DATE(2024,$C2224-3,1),0))
)</f>
        <v>1.1041614619522362</v>
      </c>
      <c r="P2224" s="29">
        <f t="shared" si="204"/>
        <v>1619.8048646839304</v>
      </c>
      <c r="Q2224" s="2">
        <f t="shared" si="205"/>
        <v>6.7469853377126993E-2</v>
      </c>
      <c r="R2224" s="29" t="str">
        <f t="shared" si="206"/>
        <v>1 train date (May-Aug)</v>
      </c>
      <c r="S2224" s="29">
        <f t="shared" si="207"/>
        <v>1.1836764017367896</v>
      </c>
      <c r="T2224" s="29">
        <f t="shared" si="208"/>
        <v>1490.1724672532541</v>
      </c>
      <c r="U2224" s="2">
        <f t="shared" si="209"/>
        <v>0.14209990371142536</v>
      </c>
    </row>
    <row r="2225" spans="1:21">
      <c r="A2225">
        <v>2370</v>
      </c>
      <c r="B2225" s="1">
        <v>45930</v>
      </c>
      <c r="C2225">
        <v>6</v>
      </c>
      <c r="D2225">
        <v>15</v>
      </c>
      <c r="E2225" t="s">
        <v>7</v>
      </c>
      <c r="F2225" s="3">
        <v>1258.9356897431999</v>
      </c>
      <c r="G2225" s="3">
        <v>1737</v>
      </c>
      <c r="H2225">
        <v>3</v>
      </c>
      <c r="I2225" s="3">
        <v>-478.06431025680013</v>
      </c>
      <c r="J2225" s="3">
        <v>478.06431025680013</v>
      </c>
      <c r="K2225" s="2">
        <v>0.27522412795440399</v>
      </c>
      <c r="L2225" s="6">
        <v>-0.27522412795440399</v>
      </c>
      <c r="M2225" t="s">
        <v>26</v>
      </c>
      <c r="N2225">
        <f>SUMIFS(Actuals!$F:$F,Actuals!$A:$A,$A2225,Actuals!$D:$D,$D2225,Actuals!$B:$B,EDATE($B2225,-12))</f>
        <v>1467</v>
      </c>
      <c r="O2225">
        <f>AVERAGE(SUMIFS(Actuals!$F:$F,Actuals!$A:$A,$A2225,Actuals!$D:$D,$D2225,Actuals!$B:$B,EOMONTH(DATE(2025,$C2225-1,1),0))/SUMIFS(Actuals!$F:$F,Actuals!$A:$A,$A2225,Actuals!$D:$D,$D2225,Actuals!$B:$B,EOMONTH(DATE(2024,$C2225-1,1),0)),
 SUMIFS(Actuals!$F:$F,Actuals!$A:$A,$A2225,Actuals!$D:$D,$D2225,Actuals!$B:$B,EOMONTH(DATE(2025,$C2225-2,1),0))/SUMIFS(Actuals!$F:$F,Actuals!$A:$A,$A2225,Actuals!$D:$D,$D2225,Actuals!$B:$B,EOMONTH(DATE(2024,$C2225-2,1),0)),
 SUMIFS(Actuals!$F:$F,Actuals!$A:$A,$A2225,Actuals!$D:$D,$D2225,Actuals!$B:$B,EOMONTH(DATE(2025,$C2225-3,1),0))/SUMIFS(Actuals!$F:$F,Actuals!$A:$A,$A2225,Actuals!$D:$D,$D2225,Actuals!$B:$B,EOMONTH(DATE(2024,$C2225-3,1),0))
)</f>
        <v>1.1220843915130969</v>
      </c>
      <c r="P2225" s="29">
        <f t="shared" si="204"/>
        <v>1646.0978023497132</v>
      </c>
      <c r="Q2225" s="2">
        <f t="shared" si="205"/>
        <v>5.2332871416399987E-2</v>
      </c>
      <c r="R2225" s="29" t="str">
        <f t="shared" si="206"/>
        <v>1 train date (May-Aug)</v>
      </c>
      <c r="S2225" s="29">
        <f t="shared" si="207"/>
        <v>1.1836764017367896</v>
      </c>
      <c r="T2225" s="29">
        <f t="shared" si="208"/>
        <v>1490.1724672532541</v>
      </c>
      <c r="U2225" s="2">
        <f t="shared" si="209"/>
        <v>0.14209990371142536</v>
      </c>
    </row>
    <row r="2226" spans="1:21">
      <c r="A2226">
        <v>2370</v>
      </c>
      <c r="B2226" s="1">
        <v>45930</v>
      </c>
      <c r="C2226">
        <v>7</v>
      </c>
      <c r="D2226">
        <v>15</v>
      </c>
      <c r="E2226" t="s">
        <v>7</v>
      </c>
      <c r="F2226" s="3">
        <v>1704.375</v>
      </c>
      <c r="G2226" s="3">
        <v>1737</v>
      </c>
      <c r="H2226">
        <v>2</v>
      </c>
      <c r="I2226" s="3">
        <v>-32.625</v>
      </c>
      <c r="J2226" s="3">
        <v>32.625</v>
      </c>
      <c r="K2226" s="2">
        <v>1.8782383419689099E-2</v>
      </c>
      <c r="L2226" s="6">
        <v>-1.8782383419689099E-2</v>
      </c>
      <c r="M2226" t="s">
        <v>26</v>
      </c>
      <c r="N2226">
        <f>SUMIFS(Actuals!$F:$F,Actuals!$A:$A,$A2226,Actuals!$D:$D,$D2226,Actuals!$B:$B,EDATE($B2226,-12))</f>
        <v>1467</v>
      </c>
      <c r="O2226">
        <f>AVERAGE(SUMIFS(Actuals!$F:$F,Actuals!$A:$A,$A2226,Actuals!$D:$D,$D2226,Actuals!$B:$B,EOMONTH(DATE(2025,$C2226-1,1),0))/SUMIFS(Actuals!$F:$F,Actuals!$A:$A,$A2226,Actuals!$D:$D,$D2226,Actuals!$B:$B,EOMONTH(DATE(2024,$C2226-1,1),0)),
 SUMIFS(Actuals!$F:$F,Actuals!$A:$A,$A2226,Actuals!$D:$D,$D2226,Actuals!$B:$B,EOMONTH(DATE(2025,$C2226-2,1),0))/SUMIFS(Actuals!$F:$F,Actuals!$A:$A,$A2226,Actuals!$D:$D,$D2226,Actuals!$B:$B,EOMONTH(DATE(2024,$C2226-2,1),0)),
 SUMIFS(Actuals!$F:$F,Actuals!$A:$A,$A2226,Actuals!$D:$D,$D2226,Actuals!$B:$B,EOMONTH(DATE(2025,$C2226-3,1),0))/SUMIFS(Actuals!$F:$F,Actuals!$A:$A,$A2226,Actuals!$D:$D,$D2226,Actuals!$B:$B,EOMONTH(DATE(2024,$C2226-3,1),0))
)</f>
        <v>1.2604782488834652</v>
      </c>
      <c r="P2226" s="29">
        <f t="shared" si="204"/>
        <v>1849.1215911120435</v>
      </c>
      <c r="Q2226" s="2">
        <f t="shared" si="205"/>
        <v>6.4548987398988747E-2</v>
      </c>
      <c r="R2226" s="29" t="str">
        <f t="shared" si="206"/>
        <v>1 train date (May-Aug)</v>
      </c>
      <c r="S2226" s="29">
        <f t="shared" si="207"/>
        <v>1.1836764017367896</v>
      </c>
      <c r="T2226" s="29">
        <f t="shared" si="208"/>
        <v>2017.4284672101408</v>
      </c>
      <c r="U2226" s="2">
        <f t="shared" si="209"/>
        <v>0.16144413771453123</v>
      </c>
    </row>
    <row r="2227" spans="1:21">
      <c r="A2227">
        <v>2370</v>
      </c>
      <c r="B2227" s="1">
        <v>45930</v>
      </c>
      <c r="C2227">
        <v>8</v>
      </c>
      <c r="D2227">
        <v>15</v>
      </c>
      <c r="E2227" t="s">
        <v>7</v>
      </c>
      <c r="F2227" s="3">
        <v>1900.2912500920747</v>
      </c>
      <c r="G2227" s="3">
        <v>1737</v>
      </c>
      <c r="H2227">
        <v>1</v>
      </c>
      <c r="I2227" s="3">
        <v>163.29125009207473</v>
      </c>
      <c r="J2227" s="3">
        <v>163.29125009207473</v>
      </c>
      <c r="K2227" s="2">
        <v>9.4007628147423597E-2</v>
      </c>
      <c r="L2227" s="6">
        <v>9.4007628147423597E-2</v>
      </c>
      <c r="M2227" t="s">
        <v>26</v>
      </c>
      <c r="N2227">
        <f>SUMIFS(Actuals!$F:$F,Actuals!$A:$A,$A2227,Actuals!$D:$D,$D2227,Actuals!$B:$B,EDATE($B2227,-12))</f>
        <v>1467</v>
      </c>
      <c r="O2227">
        <f>AVERAGE(SUMIFS(Actuals!$F:$F,Actuals!$A:$A,$A2227,Actuals!$D:$D,$D2227,Actuals!$B:$B,EOMONTH(DATE(2025,$C2227-1,1),0))/SUMIFS(Actuals!$F:$F,Actuals!$A:$A,$A2227,Actuals!$D:$D,$D2227,Actuals!$B:$B,EOMONTH(DATE(2024,$C2227-1,1),0)),
 SUMIFS(Actuals!$F:$F,Actuals!$A:$A,$A2227,Actuals!$D:$D,$D2227,Actuals!$B:$B,EOMONTH(DATE(2025,$C2227-2,1),0))/SUMIFS(Actuals!$F:$F,Actuals!$A:$A,$A2227,Actuals!$D:$D,$D2227,Actuals!$B:$B,EOMONTH(DATE(2024,$C2227-2,1),0)),
 SUMIFS(Actuals!$F:$F,Actuals!$A:$A,$A2227,Actuals!$D:$D,$D2227,Actuals!$B:$B,EOMONTH(DATE(2025,$C2227-3,1),0))/SUMIFS(Actuals!$F:$F,Actuals!$A:$A,$A2227,Actuals!$D:$D,$D2227,Actuals!$B:$B,EOMONTH(DATE(2024,$C2227-3,1),0))
)</f>
        <v>1.2670206234065162</v>
      </c>
      <c r="P2227" s="29">
        <f t="shared" si="204"/>
        <v>1858.7192545373593</v>
      </c>
      <c r="Q2227" s="2">
        <f t="shared" si="205"/>
        <v>7.0074412514311651E-2</v>
      </c>
      <c r="R2227" s="29" t="str">
        <f t="shared" si="206"/>
        <v>1 train date (May-Aug)</v>
      </c>
      <c r="S2227" s="29">
        <f t="shared" si="207"/>
        <v>1.1836764017367896</v>
      </c>
      <c r="T2227" s="29">
        <f t="shared" si="208"/>
        <v>2249.3299091608928</v>
      </c>
      <c r="U2227" s="2">
        <f t="shared" si="209"/>
        <v>0.29495101275814212</v>
      </c>
    </row>
    <row r="2228" spans="1:21">
      <c r="A2228">
        <v>2370</v>
      </c>
      <c r="B2228" s="1">
        <v>45930</v>
      </c>
      <c r="C2228">
        <v>9</v>
      </c>
      <c r="D2228">
        <v>15</v>
      </c>
      <c r="E2228" t="s">
        <v>7</v>
      </c>
      <c r="F2228" s="3">
        <v>1439.9843555985942</v>
      </c>
      <c r="G2228" s="3">
        <v>1737</v>
      </c>
      <c r="H2228">
        <v>0</v>
      </c>
      <c r="I2228" s="3">
        <v>-297.01564440140578</v>
      </c>
      <c r="J2228" s="3">
        <v>297.01564440140578</v>
      </c>
      <c r="K2228" s="2">
        <v>0.170993462522398</v>
      </c>
      <c r="L2228" s="6">
        <v>-0.170993462522398</v>
      </c>
      <c r="M2228" t="s">
        <v>26</v>
      </c>
      <c r="N2228">
        <f>SUMIFS(Actuals!$F:$F,Actuals!$A:$A,$A2228,Actuals!$D:$D,$D2228,Actuals!$B:$B,EDATE($B2228,-12))</f>
        <v>1467</v>
      </c>
      <c r="O2228">
        <f>AVERAGE(SUMIFS(Actuals!$F:$F,Actuals!$A:$A,$A2228,Actuals!$D:$D,$D2228,Actuals!$B:$B,EOMONTH(DATE(2025,$C2228-1,1),0))/SUMIFS(Actuals!$F:$F,Actuals!$A:$A,$A2228,Actuals!$D:$D,$D2228,Actuals!$B:$B,EOMONTH(DATE(2024,$C2228-1,1),0)),
 SUMIFS(Actuals!$F:$F,Actuals!$A:$A,$A2228,Actuals!$D:$D,$D2228,Actuals!$B:$B,EOMONTH(DATE(2025,$C2228-2,1),0))/SUMIFS(Actuals!$F:$F,Actuals!$A:$A,$A2228,Actuals!$D:$D,$D2228,Actuals!$B:$B,EOMONTH(DATE(2024,$C2228-2,1),0)),
 SUMIFS(Actuals!$F:$F,Actuals!$A:$A,$A2228,Actuals!$D:$D,$D2228,Actuals!$B:$B,EOMONTH(DATE(2025,$C2228-3,1),0))/SUMIFS(Actuals!$F:$F,Actuals!$A:$A,$A2228,Actuals!$D:$D,$D2228,Actuals!$B:$B,EOMONTH(DATE(2024,$C2228-3,1),0))
)</f>
        <v>1.2629425149087865</v>
      </c>
      <c r="P2228" s="29">
        <f t="shared" si="204"/>
        <v>1852.7366693711897</v>
      </c>
      <c r="Q2228" s="2">
        <f t="shared" si="205"/>
        <v>6.6630206891876625E-2</v>
      </c>
      <c r="R2228" s="29" t="str">
        <f t="shared" si="206"/>
        <v>2 Test data (Sep-Nov)</v>
      </c>
      <c r="S2228" s="29">
        <f t="shared" si="207"/>
        <v>1.1836764017367896</v>
      </c>
      <c r="T2228" s="29">
        <f t="shared" si="208"/>
        <v>1704.4755005922136</v>
      </c>
      <c r="U2228" s="2">
        <f t="shared" si="209"/>
        <v>1.872452470223741E-2</v>
      </c>
    </row>
    <row r="2229" spans="1:21">
      <c r="A2229">
        <v>2370</v>
      </c>
      <c r="B2229" s="1">
        <v>45961</v>
      </c>
      <c r="C2229">
        <v>5</v>
      </c>
      <c r="D2229">
        <v>15</v>
      </c>
      <c r="E2229" t="s">
        <v>7</v>
      </c>
      <c r="F2229" s="3">
        <v>1233.7569759483358</v>
      </c>
      <c r="G2229" s="3">
        <v>1998</v>
      </c>
      <c r="H2229">
        <v>5</v>
      </c>
      <c r="I2229" s="3">
        <v>-764.24302405166418</v>
      </c>
      <c r="J2229" s="3">
        <v>764.24302405166418</v>
      </c>
      <c r="K2229" s="2">
        <v>0.38250401604187401</v>
      </c>
      <c r="L2229" s="6">
        <v>-0.38250401604187401</v>
      </c>
      <c r="M2229" t="s">
        <v>26</v>
      </c>
      <c r="N2229">
        <f>SUMIFS(Actuals!$F:$F,Actuals!$A:$A,$A2229,Actuals!$D:$D,$D2229,Actuals!$B:$B,EDATE($B2229,-12))</f>
        <v>1462.5</v>
      </c>
      <c r="O2229">
        <f>AVERAGE(SUMIFS(Actuals!$F:$F,Actuals!$A:$A,$A2229,Actuals!$D:$D,$D2229,Actuals!$B:$B,EOMONTH(DATE(2025,$C2229-1,1),0))/SUMIFS(Actuals!$F:$F,Actuals!$A:$A,$A2229,Actuals!$D:$D,$D2229,Actuals!$B:$B,EOMONTH(DATE(2024,$C2229-1,1),0)),
 SUMIFS(Actuals!$F:$F,Actuals!$A:$A,$A2229,Actuals!$D:$D,$D2229,Actuals!$B:$B,EOMONTH(DATE(2025,$C2229-2,1),0))/SUMIFS(Actuals!$F:$F,Actuals!$A:$A,$A2229,Actuals!$D:$D,$D2229,Actuals!$B:$B,EOMONTH(DATE(2024,$C2229-2,1),0)),
 SUMIFS(Actuals!$F:$F,Actuals!$A:$A,$A2229,Actuals!$D:$D,$D2229,Actuals!$B:$B,EOMONTH(DATE(2025,$C2229-3,1),0))/SUMIFS(Actuals!$F:$F,Actuals!$A:$A,$A2229,Actuals!$D:$D,$D2229,Actuals!$B:$B,EOMONTH(DATE(2024,$C2229-3,1),0))
)</f>
        <v>1.1041614619522362</v>
      </c>
      <c r="P2229" s="29">
        <f t="shared" si="204"/>
        <v>1614.8361381051454</v>
      </c>
      <c r="Q2229" s="2">
        <f t="shared" si="205"/>
        <v>0.19177370465207935</v>
      </c>
      <c r="R2229" s="29" t="str">
        <f t="shared" si="206"/>
        <v>1 train date (May-Aug)</v>
      </c>
      <c r="S2229" s="29">
        <f t="shared" si="207"/>
        <v>1.1836764017367896</v>
      </c>
      <c r="T2229" s="29">
        <f t="shared" si="208"/>
        <v>1460.3690179081889</v>
      </c>
      <c r="U2229" s="2">
        <f t="shared" si="209"/>
        <v>0.2690845756215271</v>
      </c>
    </row>
    <row r="2230" spans="1:21">
      <c r="A2230">
        <v>2370</v>
      </c>
      <c r="B2230" s="1">
        <v>45961</v>
      </c>
      <c r="C2230">
        <v>6</v>
      </c>
      <c r="D2230">
        <v>15</v>
      </c>
      <c r="E2230" t="s">
        <v>7</v>
      </c>
      <c r="F2230" s="3">
        <v>1233.7569759483358</v>
      </c>
      <c r="G2230" s="3">
        <v>1998</v>
      </c>
      <c r="H2230">
        <v>4</v>
      </c>
      <c r="I2230" s="3">
        <v>-764.24302405166418</v>
      </c>
      <c r="J2230" s="3">
        <v>764.24302405166418</v>
      </c>
      <c r="K2230" s="2">
        <v>0.38250401604187401</v>
      </c>
      <c r="L2230" s="6">
        <v>-0.38250401604187401</v>
      </c>
      <c r="M2230" t="s">
        <v>26</v>
      </c>
      <c r="N2230">
        <f>SUMIFS(Actuals!$F:$F,Actuals!$A:$A,$A2230,Actuals!$D:$D,$D2230,Actuals!$B:$B,EDATE($B2230,-12))</f>
        <v>1462.5</v>
      </c>
      <c r="O2230">
        <f>AVERAGE(SUMIFS(Actuals!$F:$F,Actuals!$A:$A,$A2230,Actuals!$D:$D,$D2230,Actuals!$B:$B,EOMONTH(DATE(2025,$C2230-1,1),0))/SUMIFS(Actuals!$F:$F,Actuals!$A:$A,$A2230,Actuals!$D:$D,$D2230,Actuals!$B:$B,EOMONTH(DATE(2024,$C2230-1,1),0)),
 SUMIFS(Actuals!$F:$F,Actuals!$A:$A,$A2230,Actuals!$D:$D,$D2230,Actuals!$B:$B,EOMONTH(DATE(2025,$C2230-2,1),0))/SUMIFS(Actuals!$F:$F,Actuals!$A:$A,$A2230,Actuals!$D:$D,$D2230,Actuals!$B:$B,EOMONTH(DATE(2024,$C2230-2,1),0)),
 SUMIFS(Actuals!$F:$F,Actuals!$A:$A,$A2230,Actuals!$D:$D,$D2230,Actuals!$B:$B,EOMONTH(DATE(2025,$C2230-3,1),0))/SUMIFS(Actuals!$F:$F,Actuals!$A:$A,$A2230,Actuals!$D:$D,$D2230,Actuals!$B:$B,EOMONTH(DATE(2024,$C2230-3,1),0))
)</f>
        <v>1.1220843915130969</v>
      </c>
      <c r="P2230" s="29">
        <f t="shared" si="204"/>
        <v>1641.0484225879043</v>
      </c>
      <c r="Q2230" s="2">
        <f t="shared" si="205"/>
        <v>0.17865444314919707</v>
      </c>
      <c r="R2230" s="29" t="str">
        <f t="shared" si="206"/>
        <v>1 train date (May-Aug)</v>
      </c>
      <c r="S2230" s="29">
        <f t="shared" si="207"/>
        <v>1.1836764017367896</v>
      </c>
      <c r="T2230" s="29">
        <f t="shared" si="208"/>
        <v>1460.3690179081889</v>
      </c>
      <c r="U2230" s="2">
        <f t="shared" si="209"/>
        <v>0.2690845756215271</v>
      </c>
    </row>
    <row r="2231" spans="1:21">
      <c r="A2231">
        <v>2370</v>
      </c>
      <c r="B2231" s="1">
        <v>45961</v>
      </c>
      <c r="C2231">
        <v>7</v>
      </c>
      <c r="D2231">
        <v>15</v>
      </c>
      <c r="E2231" t="s">
        <v>7</v>
      </c>
      <c r="F2231" s="3">
        <v>1721.41875</v>
      </c>
      <c r="G2231" s="3">
        <v>1998</v>
      </c>
      <c r="H2231">
        <v>3</v>
      </c>
      <c r="I2231" s="3">
        <v>-276.58124999999995</v>
      </c>
      <c r="J2231" s="3">
        <v>276.58124999999995</v>
      </c>
      <c r="K2231" s="2">
        <v>0.13842905405405401</v>
      </c>
      <c r="L2231" s="6">
        <v>-0.13842905405405401</v>
      </c>
      <c r="M2231" t="s">
        <v>26</v>
      </c>
      <c r="N2231">
        <f>SUMIFS(Actuals!$F:$F,Actuals!$A:$A,$A2231,Actuals!$D:$D,$D2231,Actuals!$B:$B,EDATE($B2231,-12))</f>
        <v>1462.5</v>
      </c>
      <c r="O2231">
        <f>AVERAGE(SUMIFS(Actuals!$F:$F,Actuals!$A:$A,$A2231,Actuals!$D:$D,$D2231,Actuals!$B:$B,EOMONTH(DATE(2025,$C2231-1,1),0))/SUMIFS(Actuals!$F:$F,Actuals!$A:$A,$A2231,Actuals!$D:$D,$D2231,Actuals!$B:$B,EOMONTH(DATE(2024,$C2231-1,1),0)),
 SUMIFS(Actuals!$F:$F,Actuals!$A:$A,$A2231,Actuals!$D:$D,$D2231,Actuals!$B:$B,EOMONTH(DATE(2025,$C2231-2,1),0))/SUMIFS(Actuals!$F:$F,Actuals!$A:$A,$A2231,Actuals!$D:$D,$D2231,Actuals!$B:$B,EOMONTH(DATE(2024,$C2231-2,1),0)),
 SUMIFS(Actuals!$F:$F,Actuals!$A:$A,$A2231,Actuals!$D:$D,$D2231,Actuals!$B:$B,EOMONTH(DATE(2025,$C2231-3,1),0))/SUMIFS(Actuals!$F:$F,Actuals!$A:$A,$A2231,Actuals!$D:$D,$D2231,Actuals!$B:$B,EOMONTH(DATE(2024,$C2231-3,1),0))
)</f>
        <v>1.2604782488834652</v>
      </c>
      <c r="P2231" s="29">
        <f t="shared" si="204"/>
        <v>1843.4494389920678</v>
      </c>
      <c r="Q2231" s="2">
        <f t="shared" si="205"/>
        <v>7.7352633137103194E-2</v>
      </c>
      <c r="R2231" s="29" t="str">
        <f t="shared" si="206"/>
        <v>1 train date (May-Aug)</v>
      </c>
      <c r="S2231" s="29">
        <f t="shared" si="207"/>
        <v>1.1836764017367896</v>
      </c>
      <c r="T2231" s="29">
        <f t="shared" si="208"/>
        <v>2037.6027518822423</v>
      </c>
      <c r="U2231" s="2">
        <f t="shared" si="209"/>
        <v>1.9821197138259396E-2</v>
      </c>
    </row>
    <row r="2232" spans="1:21">
      <c r="A2232">
        <v>2370</v>
      </c>
      <c r="B2232" s="1">
        <v>45961</v>
      </c>
      <c r="C2232">
        <v>8</v>
      </c>
      <c r="D2232">
        <v>15</v>
      </c>
      <c r="E2232" t="s">
        <v>7</v>
      </c>
      <c r="F2232" s="3">
        <v>1931.4635459204462</v>
      </c>
      <c r="G2232" s="3">
        <v>1998</v>
      </c>
      <c r="H2232">
        <v>2</v>
      </c>
      <c r="I2232" s="3">
        <v>-66.536454079553778</v>
      </c>
      <c r="J2232" s="3">
        <v>66.536454079553778</v>
      </c>
      <c r="K2232" s="2">
        <v>3.3301528568345201E-2</v>
      </c>
      <c r="L2232" s="6">
        <v>-3.3301528568345201E-2</v>
      </c>
      <c r="M2232" t="s">
        <v>26</v>
      </c>
      <c r="N2232">
        <f>SUMIFS(Actuals!$F:$F,Actuals!$A:$A,$A2232,Actuals!$D:$D,$D2232,Actuals!$B:$B,EDATE($B2232,-12))</f>
        <v>1462.5</v>
      </c>
      <c r="O2232">
        <f>AVERAGE(SUMIFS(Actuals!$F:$F,Actuals!$A:$A,$A2232,Actuals!$D:$D,$D2232,Actuals!$B:$B,EOMONTH(DATE(2025,$C2232-1,1),0))/SUMIFS(Actuals!$F:$F,Actuals!$A:$A,$A2232,Actuals!$D:$D,$D2232,Actuals!$B:$B,EOMONTH(DATE(2024,$C2232-1,1),0)),
 SUMIFS(Actuals!$F:$F,Actuals!$A:$A,$A2232,Actuals!$D:$D,$D2232,Actuals!$B:$B,EOMONTH(DATE(2025,$C2232-2,1),0))/SUMIFS(Actuals!$F:$F,Actuals!$A:$A,$A2232,Actuals!$D:$D,$D2232,Actuals!$B:$B,EOMONTH(DATE(2024,$C2232-2,1),0)),
 SUMIFS(Actuals!$F:$F,Actuals!$A:$A,$A2232,Actuals!$D:$D,$D2232,Actuals!$B:$B,EOMONTH(DATE(2025,$C2232-3,1),0))/SUMIFS(Actuals!$F:$F,Actuals!$A:$A,$A2232,Actuals!$D:$D,$D2232,Actuals!$B:$B,EOMONTH(DATE(2024,$C2232-3,1),0))
)</f>
        <v>1.2670206234065162</v>
      </c>
      <c r="P2232" s="29">
        <f t="shared" si="204"/>
        <v>1853.0176617320299</v>
      </c>
      <c r="Q2232" s="2">
        <f t="shared" si="205"/>
        <v>7.2563732866851915E-2</v>
      </c>
      <c r="R2232" s="29" t="str">
        <f t="shared" si="206"/>
        <v>1 train date (May-Aug)</v>
      </c>
      <c r="S2232" s="29">
        <f t="shared" si="207"/>
        <v>1.1836764017367896</v>
      </c>
      <c r="T2232" s="29">
        <f t="shared" si="208"/>
        <v>2286.2278201208942</v>
      </c>
      <c r="U2232" s="2">
        <f t="shared" si="209"/>
        <v>0.14425816822867576</v>
      </c>
    </row>
    <row r="2233" spans="1:21">
      <c r="A2233">
        <v>2370</v>
      </c>
      <c r="B2233" s="1">
        <v>45961</v>
      </c>
      <c r="C2233">
        <v>9</v>
      </c>
      <c r="D2233">
        <v>15</v>
      </c>
      <c r="E2233" t="s">
        <v>7</v>
      </c>
      <c r="F2233" s="3">
        <v>1673.7225191283367</v>
      </c>
      <c r="G2233" s="3">
        <v>1998</v>
      </c>
      <c r="H2233">
        <v>1</v>
      </c>
      <c r="I2233" s="3">
        <v>-324.27748087166333</v>
      </c>
      <c r="J2233" s="3">
        <v>324.27748087166333</v>
      </c>
      <c r="K2233" s="2">
        <v>0.162301041477309</v>
      </c>
      <c r="L2233" s="6">
        <v>-0.162301041477309</v>
      </c>
      <c r="M2233" t="s">
        <v>26</v>
      </c>
      <c r="N2233">
        <f>SUMIFS(Actuals!$F:$F,Actuals!$A:$A,$A2233,Actuals!$D:$D,$D2233,Actuals!$B:$B,EDATE($B2233,-12))</f>
        <v>1462.5</v>
      </c>
      <c r="O2233">
        <f>AVERAGE(SUMIFS(Actuals!$F:$F,Actuals!$A:$A,$A2233,Actuals!$D:$D,$D2233,Actuals!$B:$B,EOMONTH(DATE(2025,$C2233-1,1),0))/SUMIFS(Actuals!$F:$F,Actuals!$A:$A,$A2233,Actuals!$D:$D,$D2233,Actuals!$B:$B,EOMONTH(DATE(2024,$C2233-1,1),0)),
 SUMIFS(Actuals!$F:$F,Actuals!$A:$A,$A2233,Actuals!$D:$D,$D2233,Actuals!$B:$B,EOMONTH(DATE(2025,$C2233-2,1),0))/SUMIFS(Actuals!$F:$F,Actuals!$A:$A,$A2233,Actuals!$D:$D,$D2233,Actuals!$B:$B,EOMONTH(DATE(2024,$C2233-2,1),0)),
 SUMIFS(Actuals!$F:$F,Actuals!$A:$A,$A2233,Actuals!$D:$D,$D2233,Actuals!$B:$B,EOMONTH(DATE(2025,$C2233-3,1),0))/SUMIFS(Actuals!$F:$F,Actuals!$A:$A,$A2233,Actuals!$D:$D,$D2233,Actuals!$B:$B,EOMONTH(DATE(2024,$C2233-3,1),0))
)</f>
        <v>1.2629425149087865</v>
      </c>
      <c r="P2233" s="29">
        <f t="shared" si="204"/>
        <v>1847.0534280541003</v>
      </c>
      <c r="Q2233" s="2">
        <f t="shared" si="205"/>
        <v>7.5548834807757592E-2</v>
      </c>
      <c r="R2233" s="29" t="str">
        <f t="shared" si="206"/>
        <v>2 Test data (Sep-Nov)</v>
      </c>
      <c r="S2233" s="29">
        <f t="shared" si="207"/>
        <v>1.1836764017367896</v>
      </c>
      <c r="T2233" s="29">
        <f t="shared" si="208"/>
        <v>1981.1458489476645</v>
      </c>
      <c r="U2233" s="2">
        <f t="shared" si="209"/>
        <v>8.4355110372049593E-3</v>
      </c>
    </row>
    <row r="2234" spans="1:21">
      <c r="A2234">
        <v>2370</v>
      </c>
      <c r="B2234" s="1">
        <v>45961</v>
      </c>
      <c r="C2234">
        <v>10</v>
      </c>
      <c r="D2234">
        <v>15</v>
      </c>
      <c r="E2234" t="s">
        <v>7</v>
      </c>
      <c r="F2234" s="3">
        <v>1833.4340427684942</v>
      </c>
      <c r="G2234" s="3">
        <v>1998</v>
      </c>
      <c r="H2234">
        <v>0</v>
      </c>
      <c r="I2234" s="3">
        <v>-164.56595723150576</v>
      </c>
      <c r="J2234" s="3">
        <v>164.56595723150576</v>
      </c>
      <c r="K2234" s="2">
        <v>8.2365343959712595E-2</v>
      </c>
      <c r="L2234" s="6">
        <v>-8.2365343959712595E-2</v>
      </c>
      <c r="M2234" t="s">
        <v>26</v>
      </c>
      <c r="N2234">
        <f>SUMIFS(Actuals!$F:$F,Actuals!$A:$A,$A2234,Actuals!$D:$D,$D2234,Actuals!$B:$B,EDATE($B2234,-12))</f>
        <v>1462.5</v>
      </c>
      <c r="O2234">
        <f>AVERAGE(SUMIFS(Actuals!$F:$F,Actuals!$A:$A,$A2234,Actuals!$D:$D,$D2234,Actuals!$B:$B,EOMONTH(DATE(2025,$C2234-1,1),0))/SUMIFS(Actuals!$F:$F,Actuals!$A:$A,$A2234,Actuals!$D:$D,$D2234,Actuals!$B:$B,EOMONTH(DATE(2024,$C2234-1,1),0)),
 SUMIFS(Actuals!$F:$F,Actuals!$A:$A,$A2234,Actuals!$D:$D,$D2234,Actuals!$B:$B,EOMONTH(DATE(2025,$C2234-2,1),0))/SUMIFS(Actuals!$F:$F,Actuals!$A:$A,$A2234,Actuals!$D:$D,$D2234,Actuals!$B:$B,EOMONTH(DATE(2024,$C2234-2,1),0)),
 SUMIFS(Actuals!$F:$F,Actuals!$A:$A,$A2234,Actuals!$D:$D,$D2234,Actuals!$B:$B,EOMONTH(DATE(2025,$C2234-3,1),0))/SUMIFS(Actuals!$F:$F,Actuals!$A:$A,$A2234,Actuals!$D:$D,$D2234,Actuals!$B:$B,EOMONTH(DATE(2024,$C2234-3,1),0))
)</f>
        <v>1.1849567312042646</v>
      </c>
      <c r="P2234" s="29">
        <f t="shared" si="204"/>
        <v>1732.999219386237</v>
      </c>
      <c r="Q2234" s="2">
        <f t="shared" si="205"/>
        <v>0.13263302333021174</v>
      </c>
      <c r="R2234" s="29" t="str">
        <f t="shared" si="206"/>
        <v>2 Test data (Sep-Nov)</v>
      </c>
      <c r="S2234" s="29">
        <f t="shared" si="207"/>
        <v>1.1836764017367896</v>
      </c>
      <c r="T2234" s="29">
        <f t="shared" si="208"/>
        <v>2170.1926105659463</v>
      </c>
      <c r="U2234" s="2">
        <f t="shared" si="209"/>
        <v>8.6182487770743901E-2</v>
      </c>
    </row>
    <row r="2235" spans="1:21">
      <c r="A2235">
        <v>2370</v>
      </c>
      <c r="B2235" s="1">
        <v>45991</v>
      </c>
      <c r="C2235">
        <v>5</v>
      </c>
      <c r="D2235">
        <v>15</v>
      </c>
      <c r="E2235" t="s">
        <v>7</v>
      </c>
      <c r="F2235" s="3">
        <v>1209.0818364293693</v>
      </c>
      <c r="G2235" s="3">
        <v>2191.5</v>
      </c>
      <c r="H2235">
        <v>6</v>
      </c>
      <c r="I2235" s="3">
        <v>-982.41816357063067</v>
      </c>
      <c r="J2235" s="3">
        <v>982.41816357063067</v>
      </c>
      <c r="K2235" s="2">
        <v>0.44828572373745401</v>
      </c>
      <c r="L2235" s="6">
        <v>-0.44828572373745401</v>
      </c>
      <c r="M2235" t="s">
        <v>26</v>
      </c>
      <c r="N2235">
        <f>SUMIFS(Actuals!$F:$F,Actuals!$A:$A,$A2235,Actuals!$D:$D,$D2235,Actuals!$B:$B,EDATE($B2235,-12))</f>
        <v>2236.5</v>
      </c>
      <c r="O2235">
        <f>AVERAGE(SUMIFS(Actuals!$F:$F,Actuals!$A:$A,$A2235,Actuals!$D:$D,$D2235,Actuals!$B:$B,EOMONTH(DATE(2025,$C2235-1,1),0))/SUMIFS(Actuals!$F:$F,Actuals!$A:$A,$A2235,Actuals!$D:$D,$D2235,Actuals!$B:$B,EOMONTH(DATE(2024,$C2235-1,1),0)),
 SUMIFS(Actuals!$F:$F,Actuals!$A:$A,$A2235,Actuals!$D:$D,$D2235,Actuals!$B:$B,EOMONTH(DATE(2025,$C2235-2,1),0))/SUMIFS(Actuals!$F:$F,Actuals!$A:$A,$A2235,Actuals!$D:$D,$D2235,Actuals!$B:$B,EOMONTH(DATE(2024,$C2235-2,1),0)),
 SUMIFS(Actuals!$F:$F,Actuals!$A:$A,$A2235,Actuals!$D:$D,$D2235,Actuals!$B:$B,EOMONTH(DATE(2025,$C2235-3,1),0))/SUMIFS(Actuals!$F:$F,Actuals!$A:$A,$A2235,Actuals!$D:$D,$D2235,Actuals!$B:$B,EOMONTH(DATE(2024,$C2235-3,1),0))
)</f>
        <v>1.1041614619522362</v>
      </c>
      <c r="P2235" s="29">
        <f t="shared" si="204"/>
        <v>2469.4571096561763</v>
      </c>
      <c r="Q2235" s="2">
        <f t="shared" si="205"/>
        <v>0.12683418191018767</v>
      </c>
      <c r="R2235" s="29" t="str">
        <f t="shared" si="206"/>
        <v>1 train date (May-Aug)</v>
      </c>
      <c r="S2235" s="29">
        <f t="shared" si="207"/>
        <v>1.1836764017367896</v>
      </c>
      <c r="T2235" s="29">
        <f t="shared" si="208"/>
        <v>1431.1616375500255</v>
      </c>
      <c r="U2235" s="2">
        <f t="shared" si="209"/>
        <v>0.3469488306867326</v>
      </c>
    </row>
    <row r="2236" spans="1:21">
      <c r="A2236">
        <v>2370</v>
      </c>
      <c r="B2236" s="1">
        <v>45991</v>
      </c>
      <c r="C2236">
        <v>6</v>
      </c>
      <c r="D2236">
        <v>15</v>
      </c>
      <c r="E2236" t="s">
        <v>7</v>
      </c>
      <c r="F2236" s="3">
        <v>1209.0818364293693</v>
      </c>
      <c r="G2236" s="3">
        <v>2191.5</v>
      </c>
      <c r="H2236">
        <v>5</v>
      </c>
      <c r="I2236" s="3">
        <v>-982.41816357063067</v>
      </c>
      <c r="J2236" s="3">
        <v>982.41816357063067</v>
      </c>
      <c r="K2236" s="2">
        <v>0.44828572373745401</v>
      </c>
      <c r="L2236" s="6">
        <v>-0.44828572373745401</v>
      </c>
      <c r="M2236" t="s">
        <v>26</v>
      </c>
      <c r="N2236">
        <f>SUMIFS(Actuals!$F:$F,Actuals!$A:$A,$A2236,Actuals!$D:$D,$D2236,Actuals!$B:$B,EDATE($B2236,-12))</f>
        <v>2236.5</v>
      </c>
      <c r="O2236">
        <f>AVERAGE(SUMIFS(Actuals!$F:$F,Actuals!$A:$A,$A2236,Actuals!$D:$D,$D2236,Actuals!$B:$B,EOMONTH(DATE(2025,$C2236-1,1),0))/SUMIFS(Actuals!$F:$F,Actuals!$A:$A,$A2236,Actuals!$D:$D,$D2236,Actuals!$B:$B,EOMONTH(DATE(2024,$C2236-1,1),0)),
 SUMIFS(Actuals!$F:$F,Actuals!$A:$A,$A2236,Actuals!$D:$D,$D2236,Actuals!$B:$B,EOMONTH(DATE(2025,$C2236-2,1),0))/SUMIFS(Actuals!$F:$F,Actuals!$A:$A,$A2236,Actuals!$D:$D,$D2236,Actuals!$B:$B,EOMONTH(DATE(2024,$C2236-2,1),0)),
 SUMIFS(Actuals!$F:$F,Actuals!$A:$A,$A2236,Actuals!$D:$D,$D2236,Actuals!$B:$B,EOMONTH(DATE(2025,$C2236-3,1),0))/SUMIFS(Actuals!$F:$F,Actuals!$A:$A,$A2236,Actuals!$D:$D,$D2236,Actuals!$B:$B,EOMONTH(DATE(2024,$C2236-3,1),0))
)</f>
        <v>1.1220843915130969</v>
      </c>
      <c r="P2236" s="29">
        <f t="shared" si="204"/>
        <v>2509.5417416190412</v>
      </c>
      <c r="Q2236" s="2">
        <f t="shared" si="205"/>
        <v>0.14512513877209271</v>
      </c>
      <c r="R2236" s="29" t="str">
        <f t="shared" si="206"/>
        <v>1 train date (May-Aug)</v>
      </c>
      <c r="S2236" s="29">
        <f t="shared" si="207"/>
        <v>1.1836764017367896</v>
      </c>
      <c r="T2236" s="29">
        <f t="shared" si="208"/>
        <v>1431.1616375500255</v>
      </c>
      <c r="U2236" s="2">
        <f t="shared" si="209"/>
        <v>0.3469488306867326</v>
      </c>
    </row>
    <row r="2237" spans="1:21">
      <c r="A2237">
        <v>2370</v>
      </c>
      <c r="B2237" s="1">
        <v>45991</v>
      </c>
      <c r="C2237">
        <v>7</v>
      </c>
      <c r="D2237">
        <v>15</v>
      </c>
      <c r="E2237" t="s">
        <v>7</v>
      </c>
      <c r="F2237" s="3">
        <v>1738.6329375</v>
      </c>
      <c r="G2237" s="3">
        <v>2191.5</v>
      </c>
      <c r="H2237">
        <v>4</v>
      </c>
      <c r="I2237" s="3">
        <v>-452.86706249999997</v>
      </c>
      <c r="J2237" s="3">
        <v>452.86706249999997</v>
      </c>
      <c r="K2237" s="2">
        <v>0.20664707392197099</v>
      </c>
      <c r="L2237" s="6">
        <v>-0.20664707392197099</v>
      </c>
      <c r="M2237" t="s">
        <v>26</v>
      </c>
      <c r="N2237">
        <f>SUMIFS(Actuals!$F:$F,Actuals!$A:$A,$A2237,Actuals!$D:$D,$D2237,Actuals!$B:$B,EDATE($B2237,-12))</f>
        <v>2236.5</v>
      </c>
      <c r="O2237">
        <f>AVERAGE(SUMIFS(Actuals!$F:$F,Actuals!$A:$A,$A2237,Actuals!$D:$D,$D2237,Actuals!$B:$B,EOMONTH(DATE(2025,$C2237-1,1),0))/SUMIFS(Actuals!$F:$F,Actuals!$A:$A,$A2237,Actuals!$D:$D,$D2237,Actuals!$B:$B,EOMONTH(DATE(2024,$C2237-1,1),0)),
 SUMIFS(Actuals!$F:$F,Actuals!$A:$A,$A2237,Actuals!$D:$D,$D2237,Actuals!$B:$B,EOMONTH(DATE(2025,$C2237-2,1),0))/SUMIFS(Actuals!$F:$F,Actuals!$A:$A,$A2237,Actuals!$D:$D,$D2237,Actuals!$B:$B,EOMONTH(DATE(2024,$C2237-2,1),0)),
 SUMIFS(Actuals!$F:$F,Actuals!$A:$A,$A2237,Actuals!$D:$D,$D2237,Actuals!$B:$B,EOMONTH(DATE(2025,$C2237-3,1),0))/SUMIFS(Actuals!$F:$F,Actuals!$A:$A,$A2237,Actuals!$D:$D,$D2237,Actuals!$B:$B,EOMONTH(DATE(2024,$C2237-3,1),0))
)</f>
        <v>1.2604782488834652</v>
      </c>
      <c r="P2237" s="29">
        <f t="shared" si="204"/>
        <v>2819.0596036278698</v>
      </c>
      <c r="Q2237" s="2">
        <f t="shared" si="205"/>
        <v>0.28636075912747883</v>
      </c>
      <c r="R2237" s="29" t="str">
        <f t="shared" si="206"/>
        <v>1 train date (May-Aug)</v>
      </c>
      <c r="S2237" s="29">
        <f t="shared" si="207"/>
        <v>1.1836764017367896</v>
      </c>
      <c r="T2237" s="29">
        <f t="shared" si="208"/>
        <v>2057.9787794010645</v>
      </c>
      <c r="U2237" s="2">
        <f t="shared" si="209"/>
        <v>6.0926863152605766E-2</v>
      </c>
    </row>
    <row r="2238" spans="1:21">
      <c r="A2238">
        <v>2370</v>
      </c>
      <c r="B2238" s="1">
        <v>45991</v>
      </c>
      <c r="C2238">
        <v>8</v>
      </c>
      <c r="D2238">
        <v>15</v>
      </c>
      <c r="E2238" t="s">
        <v>7</v>
      </c>
      <c r="F2238" s="3">
        <v>1960.6875732595456</v>
      </c>
      <c r="G2238" s="3">
        <v>2191.5</v>
      </c>
      <c r="H2238">
        <v>3</v>
      </c>
      <c r="I2238" s="3">
        <v>-230.81242674045438</v>
      </c>
      <c r="J2238" s="3">
        <v>230.81242674045438</v>
      </c>
      <c r="K2238" s="2">
        <v>0.105321664038537</v>
      </c>
      <c r="L2238" s="6">
        <v>-0.105321664038537</v>
      </c>
      <c r="M2238" t="s">
        <v>26</v>
      </c>
      <c r="N2238">
        <f>SUMIFS(Actuals!$F:$F,Actuals!$A:$A,$A2238,Actuals!$D:$D,$D2238,Actuals!$B:$B,EDATE($B2238,-12))</f>
        <v>2236.5</v>
      </c>
      <c r="O2238">
        <f>AVERAGE(SUMIFS(Actuals!$F:$F,Actuals!$A:$A,$A2238,Actuals!$D:$D,$D2238,Actuals!$B:$B,EOMONTH(DATE(2025,$C2238-1,1),0))/SUMIFS(Actuals!$F:$F,Actuals!$A:$A,$A2238,Actuals!$D:$D,$D2238,Actuals!$B:$B,EOMONTH(DATE(2024,$C2238-1,1),0)),
 SUMIFS(Actuals!$F:$F,Actuals!$A:$A,$A2238,Actuals!$D:$D,$D2238,Actuals!$B:$B,EOMONTH(DATE(2025,$C2238-2,1),0))/SUMIFS(Actuals!$F:$F,Actuals!$A:$A,$A2238,Actuals!$D:$D,$D2238,Actuals!$B:$B,EOMONTH(DATE(2024,$C2238-2,1),0)),
 SUMIFS(Actuals!$F:$F,Actuals!$A:$A,$A2238,Actuals!$D:$D,$D2238,Actuals!$B:$B,EOMONTH(DATE(2025,$C2238-3,1),0))/SUMIFS(Actuals!$F:$F,Actuals!$A:$A,$A2238,Actuals!$D:$D,$D2238,Actuals!$B:$B,EOMONTH(DATE(2024,$C2238-3,1),0))
)</f>
        <v>1.2670206234065162</v>
      </c>
      <c r="P2238" s="29">
        <f t="shared" si="204"/>
        <v>2833.6916242486736</v>
      </c>
      <c r="Q2238" s="2">
        <f t="shared" si="205"/>
        <v>0.29303747398981228</v>
      </c>
      <c r="R2238" s="29" t="str">
        <f t="shared" si="206"/>
        <v>1 train date (May-Aug)</v>
      </c>
      <c r="S2238" s="29">
        <f t="shared" si="207"/>
        <v>1.1836764017367896</v>
      </c>
      <c r="T2238" s="29">
        <f t="shared" si="208"/>
        <v>2320.8196116458971</v>
      </c>
      <c r="U2238" s="2">
        <f t="shared" si="209"/>
        <v>5.9009633422722842E-2</v>
      </c>
    </row>
    <row r="2239" spans="1:21">
      <c r="A2239">
        <v>2370</v>
      </c>
      <c r="B2239" s="1">
        <v>45991</v>
      </c>
      <c r="C2239">
        <v>9</v>
      </c>
      <c r="D2239">
        <v>15</v>
      </c>
      <c r="E2239" t="s">
        <v>7</v>
      </c>
      <c r="F2239" s="3">
        <v>1862.0712879579396</v>
      </c>
      <c r="G2239" s="3">
        <v>2191.5</v>
      </c>
      <c r="H2239">
        <v>2</v>
      </c>
      <c r="I2239" s="3">
        <v>-329.4287120420604</v>
      </c>
      <c r="J2239" s="3">
        <v>329.4287120420604</v>
      </c>
      <c r="K2239" s="2">
        <v>0.150321109761378</v>
      </c>
      <c r="L2239" s="6">
        <v>-0.150321109761378</v>
      </c>
      <c r="M2239" t="s">
        <v>26</v>
      </c>
      <c r="N2239">
        <f>SUMIFS(Actuals!$F:$F,Actuals!$A:$A,$A2239,Actuals!$D:$D,$D2239,Actuals!$B:$B,EDATE($B2239,-12))</f>
        <v>2236.5</v>
      </c>
      <c r="O2239">
        <f>AVERAGE(SUMIFS(Actuals!$F:$F,Actuals!$A:$A,$A2239,Actuals!$D:$D,$D2239,Actuals!$B:$B,EOMONTH(DATE(2025,$C2239-1,1),0))/SUMIFS(Actuals!$F:$F,Actuals!$A:$A,$A2239,Actuals!$D:$D,$D2239,Actuals!$B:$B,EOMONTH(DATE(2024,$C2239-1,1),0)),
 SUMIFS(Actuals!$F:$F,Actuals!$A:$A,$A2239,Actuals!$D:$D,$D2239,Actuals!$B:$B,EOMONTH(DATE(2025,$C2239-2,1),0))/SUMIFS(Actuals!$F:$F,Actuals!$A:$A,$A2239,Actuals!$D:$D,$D2239,Actuals!$B:$B,EOMONTH(DATE(2024,$C2239-2,1),0)),
 SUMIFS(Actuals!$F:$F,Actuals!$A:$A,$A2239,Actuals!$D:$D,$D2239,Actuals!$B:$B,EOMONTH(DATE(2025,$C2239-3,1),0))/SUMIFS(Actuals!$F:$F,Actuals!$A:$A,$A2239,Actuals!$D:$D,$D2239,Actuals!$B:$B,EOMONTH(DATE(2024,$C2239-3,1),0))
)</f>
        <v>1.2629425149087865</v>
      </c>
      <c r="P2239" s="29">
        <f t="shared" si="204"/>
        <v>2824.5709345935011</v>
      </c>
      <c r="Q2239" s="2">
        <f t="shared" si="205"/>
        <v>0.28887562609787865</v>
      </c>
      <c r="R2239" s="29" t="str">
        <f t="shared" si="206"/>
        <v>2 Test data (Sep-Nov)</v>
      </c>
      <c r="S2239" s="29">
        <f t="shared" si="207"/>
        <v>1.1836764017367896</v>
      </c>
      <c r="T2239" s="29">
        <f t="shared" si="208"/>
        <v>2204.0898419074433</v>
      </c>
      <c r="U2239" s="2">
        <f t="shared" si="209"/>
        <v>5.7448514293603993E-3</v>
      </c>
    </row>
    <row r="2240" spans="1:21">
      <c r="A2240">
        <v>2370</v>
      </c>
      <c r="B2240" s="1">
        <v>45991</v>
      </c>
      <c r="C2240">
        <v>10</v>
      </c>
      <c r="D2240">
        <v>15</v>
      </c>
      <c r="E2240" t="s">
        <v>7</v>
      </c>
      <c r="F2240" s="3">
        <v>1896.75</v>
      </c>
      <c r="G2240" s="3">
        <v>2191.5</v>
      </c>
      <c r="H2240">
        <v>1</v>
      </c>
      <c r="I2240" s="3">
        <v>-294.75</v>
      </c>
      <c r="J2240" s="3">
        <v>294.75</v>
      </c>
      <c r="K2240" s="2">
        <v>0.134496919917864</v>
      </c>
      <c r="L2240" s="6">
        <v>-0.134496919917864</v>
      </c>
      <c r="M2240" t="s">
        <v>26</v>
      </c>
      <c r="N2240">
        <f>SUMIFS(Actuals!$F:$F,Actuals!$A:$A,$A2240,Actuals!$D:$D,$D2240,Actuals!$B:$B,EDATE($B2240,-12))</f>
        <v>2236.5</v>
      </c>
      <c r="O2240">
        <f>AVERAGE(SUMIFS(Actuals!$F:$F,Actuals!$A:$A,$A2240,Actuals!$D:$D,$D2240,Actuals!$B:$B,EOMONTH(DATE(2025,$C2240-1,1),0))/SUMIFS(Actuals!$F:$F,Actuals!$A:$A,$A2240,Actuals!$D:$D,$D2240,Actuals!$B:$B,EOMONTH(DATE(2024,$C2240-1,1),0)),
 SUMIFS(Actuals!$F:$F,Actuals!$A:$A,$A2240,Actuals!$D:$D,$D2240,Actuals!$B:$B,EOMONTH(DATE(2025,$C2240-2,1),0))/SUMIFS(Actuals!$F:$F,Actuals!$A:$A,$A2240,Actuals!$D:$D,$D2240,Actuals!$B:$B,EOMONTH(DATE(2024,$C2240-2,1),0)),
 SUMIFS(Actuals!$F:$F,Actuals!$A:$A,$A2240,Actuals!$D:$D,$D2240,Actuals!$B:$B,EOMONTH(DATE(2025,$C2240-3,1),0))/SUMIFS(Actuals!$F:$F,Actuals!$A:$A,$A2240,Actuals!$D:$D,$D2240,Actuals!$B:$B,EOMONTH(DATE(2024,$C2240-3,1),0))
)</f>
        <v>1.1849567312042646</v>
      </c>
      <c r="P2240" s="29">
        <f t="shared" si="204"/>
        <v>2650.1557293383376</v>
      </c>
      <c r="Q2240" s="2">
        <f t="shared" si="205"/>
        <v>0.20928849159860258</v>
      </c>
      <c r="R2240" s="29" t="str">
        <f t="shared" si="206"/>
        <v>2 Test data (Sep-Nov)</v>
      </c>
      <c r="S2240" s="29">
        <f t="shared" si="207"/>
        <v>1.1836764017367896</v>
      </c>
      <c r="T2240" s="29">
        <f t="shared" si="208"/>
        <v>2245.1382149942556</v>
      </c>
      <c r="U2240" s="2">
        <f t="shared" si="209"/>
        <v>2.4475571523730585E-2</v>
      </c>
    </row>
    <row r="2241" spans="1:21">
      <c r="A2241">
        <v>2370</v>
      </c>
      <c r="B2241" s="1">
        <v>45991</v>
      </c>
      <c r="C2241">
        <v>11</v>
      </c>
      <c r="D2241">
        <v>15</v>
      </c>
      <c r="E2241" t="s">
        <v>7</v>
      </c>
      <c r="F2241" s="3">
        <v>1896.75</v>
      </c>
      <c r="G2241" s="3">
        <v>2191.5</v>
      </c>
      <c r="H2241">
        <v>0</v>
      </c>
      <c r="I2241" s="3">
        <v>-294.75</v>
      </c>
      <c r="J2241" s="3">
        <v>294.75</v>
      </c>
      <c r="K2241" s="2">
        <v>0.134496919917864</v>
      </c>
      <c r="L2241" s="6">
        <v>-0.134496919917864</v>
      </c>
      <c r="M2241" t="s">
        <v>26</v>
      </c>
      <c r="N2241">
        <f>SUMIFS(Actuals!$F:$F,Actuals!$A:$A,$A2241,Actuals!$D:$D,$D2241,Actuals!$B:$B,EDATE($B2241,-12))</f>
        <v>2236.5</v>
      </c>
      <c r="O2241">
        <f>AVERAGE(SUMIFS(Actuals!$F:$F,Actuals!$A:$A,$A2241,Actuals!$D:$D,$D2241,Actuals!$B:$B,EOMONTH(DATE(2025,$C2241-1,1),0))/SUMIFS(Actuals!$F:$F,Actuals!$A:$A,$A2241,Actuals!$D:$D,$D2241,Actuals!$B:$B,EOMONTH(DATE(2024,$C2241-1,1),0)),
 SUMIFS(Actuals!$F:$F,Actuals!$A:$A,$A2241,Actuals!$D:$D,$D2241,Actuals!$B:$B,EOMONTH(DATE(2025,$C2241-2,1),0))/SUMIFS(Actuals!$F:$F,Actuals!$A:$A,$A2241,Actuals!$D:$D,$D2241,Actuals!$B:$B,EOMONTH(DATE(2024,$C2241-2,1),0)),
 SUMIFS(Actuals!$F:$F,Actuals!$A:$A,$A2241,Actuals!$D:$D,$D2241,Actuals!$B:$B,EOMONTH(DATE(2025,$C2241-3,1),0))/SUMIFS(Actuals!$F:$F,Actuals!$A:$A,$A2241,Actuals!$D:$D,$D2241,Actuals!$B:$B,EOMONTH(DATE(2024,$C2241-3,1),0))
)</f>
        <v>1.3249167365368868</v>
      </c>
      <c r="P2241" s="29">
        <f t="shared" si="204"/>
        <v>2963.1762812647471</v>
      </c>
      <c r="Q2241" s="2">
        <f t="shared" si="205"/>
        <v>0.35212241901197677</v>
      </c>
      <c r="R2241" s="29" t="str">
        <f t="shared" si="206"/>
        <v>2 Test data (Sep-Nov)</v>
      </c>
      <c r="S2241" s="29">
        <f t="shared" si="207"/>
        <v>1.1836764017367896</v>
      </c>
      <c r="T2241" s="29">
        <f t="shared" si="208"/>
        <v>2245.1382149942556</v>
      </c>
      <c r="U2241" s="2">
        <f t="shared" si="209"/>
        <v>2.4475571523730585E-2</v>
      </c>
    </row>
    <row r="2242" spans="1:21">
      <c r="A2242">
        <v>360</v>
      </c>
      <c r="B2242" s="1">
        <v>45808</v>
      </c>
      <c r="C2242">
        <v>5</v>
      </c>
      <c r="D2242">
        <v>15</v>
      </c>
      <c r="E2242" t="s">
        <v>7</v>
      </c>
      <c r="F2242" s="3">
        <v>6301.5974999999999</v>
      </c>
      <c r="G2242" s="3">
        <v>5672.25</v>
      </c>
      <c r="H2242">
        <v>0</v>
      </c>
      <c r="I2242" s="3">
        <v>629.34749999999985</v>
      </c>
      <c r="J2242" s="3">
        <v>629.34749999999985</v>
      </c>
      <c r="K2242" s="2">
        <v>0.110952003173344</v>
      </c>
      <c r="L2242" s="6">
        <v>0.110952003173344</v>
      </c>
      <c r="M2242" t="s">
        <v>24</v>
      </c>
      <c r="N2242">
        <f>SUMIFS(Actuals!$F:$F,Actuals!$A:$A,$A2242,Actuals!$D:$D,$D2242,Actuals!$B:$B,EDATE($B2242,-12))</f>
        <v>5553</v>
      </c>
      <c r="O2242">
        <f>AVERAGE(SUMIFS(Actuals!$F:$F,Actuals!$A:$A,$A2242,Actuals!$D:$D,$D2242,Actuals!$B:$B,EOMONTH(DATE(2025,$C2242-1,1),0))/SUMIFS(Actuals!$F:$F,Actuals!$A:$A,$A2242,Actuals!$D:$D,$D2242,Actuals!$B:$B,EOMONTH(DATE(2024,$C2242-1,1),0)),
 SUMIFS(Actuals!$F:$F,Actuals!$A:$A,$A2242,Actuals!$D:$D,$D2242,Actuals!$B:$B,EOMONTH(DATE(2025,$C2242-2,1),0))/SUMIFS(Actuals!$F:$F,Actuals!$A:$A,$A2242,Actuals!$D:$D,$D2242,Actuals!$B:$B,EOMONTH(DATE(2024,$C2242-2,1),0)),
 SUMIFS(Actuals!$F:$F,Actuals!$A:$A,$A2242,Actuals!$D:$D,$D2242,Actuals!$B:$B,EOMONTH(DATE(2025,$C2242-3,1),0))/SUMIFS(Actuals!$F:$F,Actuals!$A:$A,$A2242,Actuals!$D:$D,$D2242,Actuals!$B:$B,EOMONTH(DATE(2024,$C2242-3,1),0))
)</f>
        <v>1.110179701606463</v>
      </c>
      <c r="P2242" s="29">
        <f t="shared" ref="P2242:P2305" si="210">N2242*O2242</f>
        <v>6164.8278830206891</v>
      </c>
      <c r="Q2242" s="2">
        <f t="shared" ref="Q2242:Q2305" si="211">IFERROR(ABS(P2242-G2242)/ABS(G2242),"")</f>
        <v>8.6839945880504046E-2</v>
      </c>
      <c r="R2242" s="29" t="str">
        <f t="shared" ref="R2242:R2305" si="212">IF(C2242&lt;=8,"1 train date (May-Aug)","2 Test data (Sep-Nov)")</f>
        <v>1 train date (May-Aug)</v>
      </c>
      <c r="S2242" s="29">
        <f t="shared" ref="S2242:S2305" si="213">1/(1+AVERAGEIFS($L:$L,$A:$A,$A2242,$R:$R,"1 train date (May-Aug)"))</f>
        <v>1.0370054508427586</v>
      </c>
      <c r="T2242" s="29">
        <f t="shared" ref="T2242:T2305" si="214">F2242*S2242</f>
        <v>6534.7909565171003</v>
      </c>
      <c r="U2242" s="2">
        <f t="shared" ref="U2242:U2305" si="215">IFERROR(ABS(T2242-G2242)/ABS(G2242),"")</f>
        <v>0.15206328291543925</v>
      </c>
    </row>
    <row r="2243" spans="1:21">
      <c r="A2243">
        <v>360</v>
      </c>
      <c r="B2243" s="1">
        <v>45838</v>
      </c>
      <c r="C2243">
        <v>5</v>
      </c>
      <c r="D2243">
        <v>15</v>
      </c>
      <c r="E2243" t="s">
        <v>7</v>
      </c>
      <c r="F2243" s="3">
        <v>6238.5815250000005</v>
      </c>
      <c r="G2243" s="3">
        <v>4995</v>
      </c>
      <c r="H2243">
        <v>1</v>
      </c>
      <c r="I2243" s="3">
        <v>1243.5815250000005</v>
      </c>
      <c r="J2243" s="3">
        <v>1243.5815250000005</v>
      </c>
      <c r="K2243" s="2">
        <v>0.24896527027026999</v>
      </c>
      <c r="L2243" s="6">
        <v>0.24896527027026999</v>
      </c>
      <c r="M2243" t="s">
        <v>24</v>
      </c>
      <c r="N2243">
        <f>SUMIFS(Actuals!$F:$F,Actuals!$A:$A,$A2243,Actuals!$D:$D,$D2243,Actuals!$B:$B,EDATE($B2243,-12))</f>
        <v>5168.25</v>
      </c>
      <c r="O2243">
        <f>AVERAGE(SUMIFS(Actuals!$F:$F,Actuals!$A:$A,$A2243,Actuals!$D:$D,$D2243,Actuals!$B:$B,EOMONTH(DATE(2025,$C2243-1,1),0))/SUMIFS(Actuals!$F:$F,Actuals!$A:$A,$A2243,Actuals!$D:$D,$D2243,Actuals!$B:$B,EOMONTH(DATE(2024,$C2243-1,1),0)),
 SUMIFS(Actuals!$F:$F,Actuals!$A:$A,$A2243,Actuals!$D:$D,$D2243,Actuals!$B:$B,EOMONTH(DATE(2025,$C2243-2,1),0))/SUMIFS(Actuals!$F:$F,Actuals!$A:$A,$A2243,Actuals!$D:$D,$D2243,Actuals!$B:$B,EOMONTH(DATE(2024,$C2243-2,1),0)),
 SUMIFS(Actuals!$F:$F,Actuals!$A:$A,$A2243,Actuals!$D:$D,$D2243,Actuals!$B:$B,EOMONTH(DATE(2025,$C2243-3,1),0))/SUMIFS(Actuals!$F:$F,Actuals!$A:$A,$A2243,Actuals!$D:$D,$D2243,Actuals!$B:$B,EOMONTH(DATE(2024,$C2243-3,1),0))
)</f>
        <v>1.110179701606463</v>
      </c>
      <c r="P2243" s="29">
        <f t="shared" si="210"/>
        <v>5737.6862428276017</v>
      </c>
      <c r="Q2243" s="2">
        <f t="shared" si="211"/>
        <v>0.14868593450002038</v>
      </c>
      <c r="R2243" s="29" t="str">
        <f t="shared" si="212"/>
        <v>1 train date (May-Aug)</v>
      </c>
      <c r="S2243" s="29">
        <f t="shared" si="213"/>
        <v>1.0370054508427586</v>
      </c>
      <c r="T2243" s="29">
        <f t="shared" si="214"/>
        <v>6469.4430469519302</v>
      </c>
      <c r="U2243" s="2">
        <f t="shared" si="215"/>
        <v>0.29518379318356963</v>
      </c>
    </row>
    <row r="2244" spans="1:21">
      <c r="A2244">
        <v>360</v>
      </c>
      <c r="B2244" s="1">
        <v>45838</v>
      </c>
      <c r="C2244">
        <v>6</v>
      </c>
      <c r="D2244">
        <v>15</v>
      </c>
      <c r="E2244" t="s">
        <v>7</v>
      </c>
      <c r="F2244" s="3">
        <v>6238.5815250000005</v>
      </c>
      <c r="G2244" s="3">
        <v>4995</v>
      </c>
      <c r="H2244">
        <v>0</v>
      </c>
      <c r="I2244" s="3">
        <v>1243.5815250000005</v>
      </c>
      <c r="J2244" s="3">
        <v>1243.5815250000005</v>
      </c>
      <c r="K2244" s="2">
        <v>0.24896527027026999</v>
      </c>
      <c r="L2244" s="6">
        <v>0.24896527027026999</v>
      </c>
      <c r="M2244" t="s">
        <v>24</v>
      </c>
      <c r="N2244">
        <f>SUMIFS(Actuals!$F:$F,Actuals!$A:$A,$A2244,Actuals!$D:$D,$D2244,Actuals!$B:$B,EDATE($B2244,-12))</f>
        <v>5168.25</v>
      </c>
      <c r="O2244">
        <f>AVERAGE(SUMIFS(Actuals!$F:$F,Actuals!$A:$A,$A2244,Actuals!$D:$D,$D2244,Actuals!$B:$B,EOMONTH(DATE(2025,$C2244-1,1),0))/SUMIFS(Actuals!$F:$F,Actuals!$A:$A,$A2244,Actuals!$D:$D,$D2244,Actuals!$B:$B,EOMONTH(DATE(2024,$C2244-1,1),0)),
 SUMIFS(Actuals!$F:$F,Actuals!$A:$A,$A2244,Actuals!$D:$D,$D2244,Actuals!$B:$B,EOMONTH(DATE(2025,$C2244-2,1),0))/SUMIFS(Actuals!$F:$F,Actuals!$A:$A,$A2244,Actuals!$D:$D,$D2244,Actuals!$B:$B,EOMONTH(DATE(2024,$C2244-2,1),0)),
 SUMIFS(Actuals!$F:$F,Actuals!$A:$A,$A2244,Actuals!$D:$D,$D2244,Actuals!$B:$B,EOMONTH(DATE(2025,$C2244-3,1),0))/SUMIFS(Actuals!$F:$F,Actuals!$A:$A,$A2244,Actuals!$D:$D,$D2244,Actuals!$B:$B,EOMONTH(DATE(2024,$C2244-3,1),0))
)</f>
        <v>1.0880095154567564</v>
      </c>
      <c r="P2244" s="29">
        <f t="shared" si="210"/>
        <v>5623.1051782593813</v>
      </c>
      <c r="Q2244" s="2">
        <f t="shared" si="211"/>
        <v>0.12574678243431056</v>
      </c>
      <c r="R2244" s="29" t="str">
        <f t="shared" si="212"/>
        <v>1 train date (May-Aug)</v>
      </c>
      <c r="S2244" s="29">
        <f t="shared" si="213"/>
        <v>1.0370054508427586</v>
      </c>
      <c r="T2244" s="29">
        <f t="shared" si="214"/>
        <v>6469.4430469519302</v>
      </c>
      <c r="U2244" s="2">
        <f t="shared" si="215"/>
        <v>0.29518379318356963</v>
      </c>
    </row>
    <row r="2245" spans="1:21">
      <c r="A2245">
        <v>360</v>
      </c>
      <c r="B2245" s="1">
        <v>45869</v>
      </c>
      <c r="C2245">
        <v>5</v>
      </c>
      <c r="D2245">
        <v>15</v>
      </c>
      <c r="E2245" t="s">
        <v>7</v>
      </c>
      <c r="F2245" s="3">
        <v>6176.1957097499999</v>
      </c>
      <c r="G2245" s="3">
        <v>4628.25</v>
      </c>
      <c r="H2245">
        <v>2</v>
      </c>
      <c r="I2245" s="3">
        <v>1547.9457097499999</v>
      </c>
      <c r="J2245" s="3">
        <v>1547.9457097499999</v>
      </c>
      <c r="K2245" s="2">
        <v>0.33445594117647098</v>
      </c>
      <c r="L2245" s="6">
        <v>0.33445594117647098</v>
      </c>
      <c r="M2245" t="s">
        <v>24</v>
      </c>
      <c r="N2245">
        <f>SUMIFS(Actuals!$F:$F,Actuals!$A:$A,$A2245,Actuals!$D:$D,$D2245,Actuals!$B:$B,EDATE($B2245,-12))</f>
        <v>5805</v>
      </c>
      <c r="O2245">
        <f>AVERAGE(SUMIFS(Actuals!$F:$F,Actuals!$A:$A,$A2245,Actuals!$D:$D,$D2245,Actuals!$B:$B,EOMONTH(DATE(2025,$C2245-1,1),0))/SUMIFS(Actuals!$F:$F,Actuals!$A:$A,$A2245,Actuals!$D:$D,$D2245,Actuals!$B:$B,EOMONTH(DATE(2024,$C2245-1,1),0)),
 SUMIFS(Actuals!$F:$F,Actuals!$A:$A,$A2245,Actuals!$D:$D,$D2245,Actuals!$B:$B,EOMONTH(DATE(2025,$C2245-2,1),0))/SUMIFS(Actuals!$F:$F,Actuals!$A:$A,$A2245,Actuals!$D:$D,$D2245,Actuals!$B:$B,EOMONTH(DATE(2024,$C2245-2,1),0)),
 SUMIFS(Actuals!$F:$F,Actuals!$A:$A,$A2245,Actuals!$D:$D,$D2245,Actuals!$B:$B,EOMONTH(DATE(2025,$C2245-3,1),0))/SUMIFS(Actuals!$F:$F,Actuals!$A:$A,$A2245,Actuals!$D:$D,$D2245,Actuals!$B:$B,EOMONTH(DATE(2024,$C2245-3,1),0))
)</f>
        <v>1.110179701606463</v>
      </c>
      <c r="P2245" s="29">
        <f t="shared" si="210"/>
        <v>6444.5931678255174</v>
      </c>
      <c r="Q2245" s="2">
        <f t="shared" si="211"/>
        <v>0.39244707347820829</v>
      </c>
      <c r="R2245" s="29" t="str">
        <f t="shared" si="212"/>
        <v>1 train date (May-Aug)</v>
      </c>
      <c r="S2245" s="29">
        <f t="shared" si="213"/>
        <v>1.0370054508427586</v>
      </c>
      <c r="T2245" s="29">
        <f t="shared" si="214"/>
        <v>6404.7486164824104</v>
      </c>
      <c r="U2245" s="2">
        <f t="shared" si="215"/>
        <v>0.38383808490950366</v>
      </c>
    </row>
    <row r="2246" spans="1:21">
      <c r="A2246">
        <v>360</v>
      </c>
      <c r="B2246" s="1">
        <v>45869</v>
      </c>
      <c r="C2246">
        <v>6</v>
      </c>
      <c r="D2246">
        <v>15</v>
      </c>
      <c r="E2246" t="s">
        <v>7</v>
      </c>
      <c r="F2246" s="3">
        <v>6176.1957097499999</v>
      </c>
      <c r="G2246" s="3">
        <v>4628.25</v>
      </c>
      <c r="H2246">
        <v>1</v>
      </c>
      <c r="I2246" s="3">
        <v>1547.9457097499999</v>
      </c>
      <c r="J2246" s="3">
        <v>1547.9457097499999</v>
      </c>
      <c r="K2246" s="2">
        <v>0.33445594117647098</v>
      </c>
      <c r="L2246" s="6">
        <v>0.33445594117647098</v>
      </c>
      <c r="M2246" t="s">
        <v>24</v>
      </c>
      <c r="N2246">
        <f>SUMIFS(Actuals!$F:$F,Actuals!$A:$A,$A2246,Actuals!$D:$D,$D2246,Actuals!$B:$B,EDATE($B2246,-12))</f>
        <v>5805</v>
      </c>
      <c r="O2246">
        <f>AVERAGE(SUMIFS(Actuals!$F:$F,Actuals!$A:$A,$A2246,Actuals!$D:$D,$D2246,Actuals!$B:$B,EOMONTH(DATE(2025,$C2246-1,1),0))/SUMIFS(Actuals!$F:$F,Actuals!$A:$A,$A2246,Actuals!$D:$D,$D2246,Actuals!$B:$B,EOMONTH(DATE(2024,$C2246-1,1),0)),
 SUMIFS(Actuals!$F:$F,Actuals!$A:$A,$A2246,Actuals!$D:$D,$D2246,Actuals!$B:$B,EOMONTH(DATE(2025,$C2246-2,1),0))/SUMIFS(Actuals!$F:$F,Actuals!$A:$A,$A2246,Actuals!$D:$D,$D2246,Actuals!$B:$B,EOMONTH(DATE(2024,$C2246-2,1),0)),
 SUMIFS(Actuals!$F:$F,Actuals!$A:$A,$A2246,Actuals!$D:$D,$D2246,Actuals!$B:$B,EOMONTH(DATE(2025,$C2246-3,1),0))/SUMIFS(Actuals!$F:$F,Actuals!$A:$A,$A2246,Actuals!$D:$D,$D2246,Actuals!$B:$B,EOMONTH(DATE(2024,$C2246-3,1),0))
)</f>
        <v>1.0880095154567564</v>
      </c>
      <c r="P2246" s="29">
        <f t="shared" si="210"/>
        <v>6315.8952372264712</v>
      </c>
      <c r="Q2246" s="2">
        <f t="shared" si="211"/>
        <v>0.36464003397104117</v>
      </c>
      <c r="R2246" s="29" t="str">
        <f t="shared" si="212"/>
        <v>1 train date (May-Aug)</v>
      </c>
      <c r="S2246" s="29">
        <f t="shared" si="213"/>
        <v>1.0370054508427586</v>
      </c>
      <c r="T2246" s="29">
        <f t="shared" si="214"/>
        <v>6404.7486164824104</v>
      </c>
      <c r="U2246" s="2">
        <f t="shared" si="215"/>
        <v>0.38383808490950366</v>
      </c>
    </row>
    <row r="2247" spans="1:21">
      <c r="A2247">
        <v>360</v>
      </c>
      <c r="B2247" s="1">
        <v>45869</v>
      </c>
      <c r="C2247">
        <v>7</v>
      </c>
      <c r="D2247">
        <v>15</v>
      </c>
      <c r="E2247" t="s">
        <v>7</v>
      </c>
      <c r="F2247" s="3">
        <v>4799.0547393744</v>
      </c>
      <c r="G2247" s="3">
        <v>4628.25</v>
      </c>
      <c r="H2247">
        <v>0</v>
      </c>
      <c r="I2247" s="3">
        <v>170.80473937440001</v>
      </c>
      <c r="J2247" s="3">
        <v>170.80473937440001</v>
      </c>
      <c r="K2247" s="2">
        <v>3.6904821341630201E-2</v>
      </c>
      <c r="L2247" s="6">
        <v>3.6904821341630201E-2</v>
      </c>
      <c r="M2247" t="s">
        <v>24</v>
      </c>
      <c r="N2247">
        <f>SUMIFS(Actuals!$F:$F,Actuals!$A:$A,$A2247,Actuals!$D:$D,$D2247,Actuals!$B:$B,EDATE($B2247,-12))</f>
        <v>5805</v>
      </c>
      <c r="O2247">
        <f>AVERAGE(SUMIFS(Actuals!$F:$F,Actuals!$A:$A,$A2247,Actuals!$D:$D,$D2247,Actuals!$B:$B,EOMONTH(DATE(2025,$C2247-1,1),0))/SUMIFS(Actuals!$F:$F,Actuals!$A:$A,$A2247,Actuals!$D:$D,$D2247,Actuals!$B:$B,EOMONTH(DATE(2024,$C2247-1,1),0)),
 SUMIFS(Actuals!$F:$F,Actuals!$A:$A,$A2247,Actuals!$D:$D,$D2247,Actuals!$B:$B,EOMONTH(DATE(2025,$C2247-2,1),0))/SUMIFS(Actuals!$F:$F,Actuals!$A:$A,$A2247,Actuals!$D:$D,$D2247,Actuals!$B:$B,EOMONTH(DATE(2024,$C2247-2,1),0)),
 SUMIFS(Actuals!$F:$F,Actuals!$A:$A,$A2247,Actuals!$D:$D,$D2247,Actuals!$B:$B,EOMONTH(DATE(2025,$C2247-3,1),0))/SUMIFS(Actuals!$F:$F,Actuals!$A:$A,$A2247,Actuals!$D:$D,$D2247,Actuals!$B:$B,EOMONTH(DATE(2024,$C2247-3,1),0))
)</f>
        <v>1.110844880765143</v>
      </c>
      <c r="P2247" s="29">
        <f t="shared" si="210"/>
        <v>6448.4545328416552</v>
      </c>
      <c r="Q2247" s="2">
        <f t="shared" si="211"/>
        <v>0.3932813769441269</v>
      </c>
      <c r="R2247" s="29" t="str">
        <f t="shared" si="212"/>
        <v>1 train date (May-Aug)</v>
      </c>
      <c r="S2247" s="29">
        <f t="shared" si="213"/>
        <v>1.0370054508427586</v>
      </c>
      <c r="T2247" s="29">
        <f t="shared" si="214"/>
        <v>4976.6459236240271</v>
      </c>
      <c r="U2247" s="2">
        <f t="shared" si="215"/>
        <v>7.5275951736407304E-2</v>
      </c>
    </row>
    <row r="2248" spans="1:21">
      <c r="A2248">
        <v>360</v>
      </c>
      <c r="B2248" s="1">
        <v>45900</v>
      </c>
      <c r="C2248">
        <v>5</v>
      </c>
      <c r="D2248">
        <v>15</v>
      </c>
      <c r="E2248" t="s">
        <v>7</v>
      </c>
      <c r="F2248" s="3">
        <v>6114.4337526525005</v>
      </c>
      <c r="G2248" s="3">
        <v>8556.75</v>
      </c>
      <c r="H2248">
        <v>3</v>
      </c>
      <c r="I2248" s="3">
        <v>-2442.3162473474995</v>
      </c>
      <c r="J2248" s="3">
        <v>2442.3162473474995</v>
      </c>
      <c r="K2248" s="2">
        <v>0.28542568701288401</v>
      </c>
      <c r="L2248" s="6">
        <v>-0.28542568701288401</v>
      </c>
      <c r="M2248" t="s">
        <v>24</v>
      </c>
      <c r="N2248">
        <f>SUMIFS(Actuals!$F:$F,Actuals!$A:$A,$A2248,Actuals!$D:$D,$D2248,Actuals!$B:$B,EDATE($B2248,-12))</f>
        <v>5697</v>
      </c>
      <c r="O2248">
        <f>AVERAGE(SUMIFS(Actuals!$F:$F,Actuals!$A:$A,$A2248,Actuals!$D:$D,$D2248,Actuals!$B:$B,EOMONTH(DATE(2025,$C2248-1,1),0))/SUMIFS(Actuals!$F:$F,Actuals!$A:$A,$A2248,Actuals!$D:$D,$D2248,Actuals!$B:$B,EOMONTH(DATE(2024,$C2248-1,1),0)),
 SUMIFS(Actuals!$F:$F,Actuals!$A:$A,$A2248,Actuals!$D:$D,$D2248,Actuals!$B:$B,EOMONTH(DATE(2025,$C2248-2,1),0))/SUMIFS(Actuals!$F:$F,Actuals!$A:$A,$A2248,Actuals!$D:$D,$D2248,Actuals!$B:$B,EOMONTH(DATE(2024,$C2248-2,1),0)),
 SUMIFS(Actuals!$F:$F,Actuals!$A:$A,$A2248,Actuals!$D:$D,$D2248,Actuals!$B:$B,EOMONTH(DATE(2025,$C2248-3,1),0))/SUMIFS(Actuals!$F:$F,Actuals!$A:$A,$A2248,Actuals!$D:$D,$D2248,Actuals!$B:$B,EOMONTH(DATE(2024,$C2248-3,1),0))
)</f>
        <v>1.110179701606463</v>
      </c>
      <c r="P2248" s="29">
        <f t="shared" si="210"/>
        <v>6324.6937600520196</v>
      </c>
      <c r="Q2248" s="2">
        <f t="shared" si="211"/>
        <v>0.26085327255651741</v>
      </c>
      <c r="R2248" s="29" t="str">
        <f t="shared" si="212"/>
        <v>1 train date (May-Aug)</v>
      </c>
      <c r="S2248" s="29">
        <f t="shared" si="213"/>
        <v>1.0370054508427586</v>
      </c>
      <c r="T2248" s="29">
        <f t="shared" si="214"/>
        <v>6340.7011303175868</v>
      </c>
      <c r="U2248" s="2">
        <f t="shared" si="215"/>
        <v>0.25898254240014179</v>
      </c>
    </row>
    <row r="2249" spans="1:21">
      <c r="A2249">
        <v>360</v>
      </c>
      <c r="B2249" s="1">
        <v>45900</v>
      </c>
      <c r="C2249">
        <v>6</v>
      </c>
      <c r="D2249">
        <v>15</v>
      </c>
      <c r="E2249" t="s">
        <v>7</v>
      </c>
      <c r="F2249" s="3">
        <v>6114.4337526525005</v>
      </c>
      <c r="G2249" s="3">
        <v>8556.75</v>
      </c>
      <c r="H2249">
        <v>2</v>
      </c>
      <c r="I2249" s="3">
        <v>-2442.3162473474995</v>
      </c>
      <c r="J2249" s="3">
        <v>2442.3162473474995</v>
      </c>
      <c r="K2249" s="2">
        <v>0.28542568701288401</v>
      </c>
      <c r="L2249" s="6">
        <v>-0.28542568701288401</v>
      </c>
      <c r="M2249" t="s">
        <v>24</v>
      </c>
      <c r="N2249">
        <f>SUMIFS(Actuals!$F:$F,Actuals!$A:$A,$A2249,Actuals!$D:$D,$D2249,Actuals!$B:$B,EDATE($B2249,-12))</f>
        <v>5697</v>
      </c>
      <c r="O2249">
        <f>AVERAGE(SUMIFS(Actuals!$F:$F,Actuals!$A:$A,$A2249,Actuals!$D:$D,$D2249,Actuals!$B:$B,EOMONTH(DATE(2025,$C2249-1,1),0))/SUMIFS(Actuals!$F:$F,Actuals!$A:$A,$A2249,Actuals!$D:$D,$D2249,Actuals!$B:$B,EOMONTH(DATE(2024,$C2249-1,1),0)),
 SUMIFS(Actuals!$F:$F,Actuals!$A:$A,$A2249,Actuals!$D:$D,$D2249,Actuals!$B:$B,EOMONTH(DATE(2025,$C2249-2,1),0))/SUMIFS(Actuals!$F:$F,Actuals!$A:$A,$A2249,Actuals!$D:$D,$D2249,Actuals!$B:$B,EOMONTH(DATE(2024,$C2249-2,1),0)),
 SUMIFS(Actuals!$F:$F,Actuals!$A:$A,$A2249,Actuals!$D:$D,$D2249,Actuals!$B:$B,EOMONTH(DATE(2025,$C2249-3,1),0))/SUMIFS(Actuals!$F:$F,Actuals!$A:$A,$A2249,Actuals!$D:$D,$D2249,Actuals!$B:$B,EOMONTH(DATE(2024,$C2249-3,1),0))
)</f>
        <v>1.0880095154567564</v>
      </c>
      <c r="P2249" s="29">
        <f t="shared" si="210"/>
        <v>6198.3902095571411</v>
      </c>
      <c r="Q2249" s="2">
        <f t="shared" si="211"/>
        <v>0.2756139644658146</v>
      </c>
      <c r="R2249" s="29" t="str">
        <f t="shared" si="212"/>
        <v>1 train date (May-Aug)</v>
      </c>
      <c r="S2249" s="29">
        <f t="shared" si="213"/>
        <v>1.0370054508427586</v>
      </c>
      <c r="T2249" s="29">
        <f t="shared" si="214"/>
        <v>6340.7011303175868</v>
      </c>
      <c r="U2249" s="2">
        <f t="shared" si="215"/>
        <v>0.25898254240014179</v>
      </c>
    </row>
    <row r="2250" spans="1:21">
      <c r="A2250">
        <v>360</v>
      </c>
      <c r="B2250" s="1">
        <v>45900</v>
      </c>
      <c r="C2250">
        <v>7</v>
      </c>
      <c r="D2250">
        <v>15</v>
      </c>
      <c r="E2250" t="s">
        <v>7</v>
      </c>
      <c r="F2250" s="3">
        <v>5830.2090167508095</v>
      </c>
      <c r="G2250" s="3">
        <v>8556.75</v>
      </c>
      <c r="H2250">
        <v>1</v>
      </c>
      <c r="I2250" s="3">
        <v>-2726.5409832491905</v>
      </c>
      <c r="J2250" s="3">
        <v>2726.5409832491905</v>
      </c>
      <c r="K2250" s="2">
        <v>0.31864212268082998</v>
      </c>
      <c r="L2250" s="6">
        <v>-0.31864212268082998</v>
      </c>
      <c r="M2250" t="s">
        <v>24</v>
      </c>
      <c r="N2250">
        <f>SUMIFS(Actuals!$F:$F,Actuals!$A:$A,$A2250,Actuals!$D:$D,$D2250,Actuals!$B:$B,EDATE($B2250,-12))</f>
        <v>5697</v>
      </c>
      <c r="O2250">
        <f>AVERAGE(SUMIFS(Actuals!$F:$F,Actuals!$A:$A,$A2250,Actuals!$D:$D,$D2250,Actuals!$B:$B,EOMONTH(DATE(2025,$C2250-1,1),0))/SUMIFS(Actuals!$F:$F,Actuals!$A:$A,$A2250,Actuals!$D:$D,$D2250,Actuals!$B:$B,EOMONTH(DATE(2024,$C2250-1,1),0)),
 SUMIFS(Actuals!$F:$F,Actuals!$A:$A,$A2250,Actuals!$D:$D,$D2250,Actuals!$B:$B,EOMONTH(DATE(2025,$C2250-2,1),0))/SUMIFS(Actuals!$F:$F,Actuals!$A:$A,$A2250,Actuals!$D:$D,$D2250,Actuals!$B:$B,EOMONTH(DATE(2024,$C2250-2,1),0)),
 SUMIFS(Actuals!$F:$F,Actuals!$A:$A,$A2250,Actuals!$D:$D,$D2250,Actuals!$B:$B,EOMONTH(DATE(2025,$C2250-3,1),0))/SUMIFS(Actuals!$F:$F,Actuals!$A:$A,$A2250,Actuals!$D:$D,$D2250,Actuals!$B:$B,EOMONTH(DATE(2024,$C2250-3,1),0))
)</f>
        <v>1.110844880765143</v>
      </c>
      <c r="P2250" s="29">
        <f t="shared" si="210"/>
        <v>6328.4832857190195</v>
      </c>
      <c r="Q2250" s="2">
        <f t="shared" si="211"/>
        <v>0.26041040281426714</v>
      </c>
      <c r="R2250" s="29" t="str">
        <f t="shared" si="212"/>
        <v>1 train date (May-Aug)</v>
      </c>
      <c r="S2250" s="29">
        <f t="shared" si="213"/>
        <v>1.0370054508427586</v>
      </c>
      <c r="T2250" s="29">
        <f t="shared" si="214"/>
        <v>6045.9585299231894</v>
      </c>
      <c r="U2250" s="2">
        <f t="shared" si="215"/>
        <v>0.29342816724536891</v>
      </c>
    </row>
    <row r="2251" spans="1:21">
      <c r="A2251">
        <v>360</v>
      </c>
      <c r="B2251" s="1">
        <v>45900</v>
      </c>
      <c r="C2251">
        <v>8</v>
      </c>
      <c r="D2251">
        <v>15</v>
      </c>
      <c r="E2251" t="s">
        <v>7</v>
      </c>
      <c r="F2251" s="3">
        <v>4720.8149999999996</v>
      </c>
      <c r="G2251" s="3">
        <v>8556.75</v>
      </c>
      <c r="H2251">
        <v>0</v>
      </c>
      <c r="I2251" s="3">
        <v>-3835.9350000000004</v>
      </c>
      <c r="J2251" s="3">
        <v>3835.9350000000004</v>
      </c>
      <c r="K2251" s="2">
        <v>0.44829345253746999</v>
      </c>
      <c r="L2251" s="6">
        <v>-0.44829345253746999</v>
      </c>
      <c r="M2251" t="s">
        <v>24</v>
      </c>
      <c r="N2251">
        <f>SUMIFS(Actuals!$F:$F,Actuals!$A:$A,$A2251,Actuals!$D:$D,$D2251,Actuals!$B:$B,EDATE($B2251,-12))</f>
        <v>5697</v>
      </c>
      <c r="O2251">
        <f>AVERAGE(SUMIFS(Actuals!$F:$F,Actuals!$A:$A,$A2251,Actuals!$D:$D,$D2251,Actuals!$B:$B,EOMONTH(DATE(2025,$C2251-1,1),0))/SUMIFS(Actuals!$F:$F,Actuals!$A:$A,$A2251,Actuals!$D:$D,$D2251,Actuals!$B:$B,EOMONTH(DATE(2024,$C2251-1,1),0)),
 SUMIFS(Actuals!$F:$F,Actuals!$A:$A,$A2251,Actuals!$D:$D,$D2251,Actuals!$B:$B,EOMONTH(DATE(2025,$C2251-2,1),0))/SUMIFS(Actuals!$F:$F,Actuals!$A:$A,$A2251,Actuals!$D:$D,$D2251,Actuals!$B:$B,EOMONTH(DATE(2024,$C2251-2,1),0)),
 SUMIFS(Actuals!$F:$F,Actuals!$A:$A,$A2251,Actuals!$D:$D,$D2251,Actuals!$B:$B,EOMONTH(DATE(2025,$C2251-3,1),0))/SUMIFS(Actuals!$F:$F,Actuals!$A:$A,$A2251,Actuals!$D:$D,$D2251,Actuals!$B:$B,EOMONTH(DATE(2024,$C2251-3,1),0))
)</f>
        <v>0.92841323831714195</v>
      </c>
      <c r="P2251" s="29">
        <f t="shared" si="210"/>
        <v>5289.1702186927578</v>
      </c>
      <c r="Q2251" s="2">
        <f t="shared" si="211"/>
        <v>0.38187159626110873</v>
      </c>
      <c r="R2251" s="29" t="str">
        <f t="shared" si="212"/>
        <v>1 train date (May-Aug)</v>
      </c>
      <c r="S2251" s="29">
        <f t="shared" si="213"/>
        <v>1.0370054508427586</v>
      </c>
      <c r="T2251" s="29">
        <f t="shared" si="214"/>
        <v>4895.5108874202569</v>
      </c>
      <c r="U2251" s="2">
        <f t="shared" si="215"/>
        <v>0.42787730301571775</v>
      </c>
    </row>
    <row r="2252" spans="1:21">
      <c r="A2252">
        <v>360</v>
      </c>
      <c r="B2252" s="1">
        <v>45930</v>
      </c>
      <c r="C2252">
        <v>5</v>
      </c>
      <c r="D2252">
        <v>15</v>
      </c>
      <c r="E2252" t="s">
        <v>7</v>
      </c>
      <c r="F2252" s="3">
        <v>6053.2894151259752</v>
      </c>
      <c r="G2252" s="3">
        <v>5604.75</v>
      </c>
      <c r="H2252">
        <v>4</v>
      </c>
      <c r="I2252" s="3">
        <v>448.53941512597521</v>
      </c>
      <c r="J2252" s="3">
        <v>448.53941512597521</v>
      </c>
      <c r="K2252" s="2">
        <v>8.0028442861140095E-2</v>
      </c>
      <c r="L2252" s="6">
        <v>8.0028442861140095E-2</v>
      </c>
      <c r="M2252" t="s">
        <v>24</v>
      </c>
      <c r="N2252">
        <f>SUMIFS(Actuals!$F:$F,Actuals!$A:$A,$A2252,Actuals!$D:$D,$D2252,Actuals!$B:$B,EDATE($B2252,-12))</f>
        <v>5082.75</v>
      </c>
      <c r="O2252">
        <f>AVERAGE(SUMIFS(Actuals!$F:$F,Actuals!$A:$A,$A2252,Actuals!$D:$D,$D2252,Actuals!$B:$B,EOMONTH(DATE(2025,$C2252-1,1),0))/SUMIFS(Actuals!$F:$F,Actuals!$A:$A,$A2252,Actuals!$D:$D,$D2252,Actuals!$B:$B,EOMONTH(DATE(2024,$C2252-1,1),0)),
 SUMIFS(Actuals!$F:$F,Actuals!$A:$A,$A2252,Actuals!$D:$D,$D2252,Actuals!$B:$B,EOMONTH(DATE(2025,$C2252-2,1),0))/SUMIFS(Actuals!$F:$F,Actuals!$A:$A,$A2252,Actuals!$D:$D,$D2252,Actuals!$B:$B,EOMONTH(DATE(2024,$C2252-2,1),0)),
 SUMIFS(Actuals!$F:$F,Actuals!$A:$A,$A2252,Actuals!$D:$D,$D2252,Actuals!$B:$B,EOMONTH(DATE(2025,$C2252-3,1),0))/SUMIFS(Actuals!$F:$F,Actuals!$A:$A,$A2252,Actuals!$D:$D,$D2252,Actuals!$B:$B,EOMONTH(DATE(2024,$C2252-3,1),0))
)</f>
        <v>1.110179701606463</v>
      </c>
      <c r="P2252" s="29">
        <f t="shared" si="210"/>
        <v>5642.7658783402494</v>
      </c>
      <c r="Q2252" s="2">
        <f t="shared" si="211"/>
        <v>6.7827964387794995E-3</v>
      </c>
      <c r="R2252" s="29" t="str">
        <f t="shared" si="212"/>
        <v>1 train date (May-Aug)</v>
      </c>
      <c r="S2252" s="29">
        <f t="shared" si="213"/>
        <v>1.0370054508427586</v>
      </c>
      <c r="T2252" s="29">
        <f t="shared" si="214"/>
        <v>6277.2941190144111</v>
      </c>
      <c r="U2252" s="2">
        <f t="shared" si="215"/>
        <v>0.11999538231221929</v>
      </c>
    </row>
    <row r="2253" spans="1:21">
      <c r="A2253">
        <v>360</v>
      </c>
      <c r="B2253" s="1">
        <v>45930</v>
      </c>
      <c r="C2253">
        <v>6</v>
      </c>
      <c r="D2253">
        <v>15</v>
      </c>
      <c r="E2253" t="s">
        <v>7</v>
      </c>
      <c r="F2253" s="3">
        <v>6053.2894151259752</v>
      </c>
      <c r="G2253" s="3">
        <v>5604.75</v>
      </c>
      <c r="H2253">
        <v>3</v>
      </c>
      <c r="I2253" s="3">
        <v>448.53941512597521</v>
      </c>
      <c r="J2253" s="3">
        <v>448.53941512597521</v>
      </c>
      <c r="K2253" s="2">
        <v>8.0028442861140095E-2</v>
      </c>
      <c r="L2253" s="6">
        <v>8.0028442861140095E-2</v>
      </c>
      <c r="M2253" t="s">
        <v>24</v>
      </c>
      <c r="N2253">
        <f>SUMIFS(Actuals!$F:$F,Actuals!$A:$A,$A2253,Actuals!$D:$D,$D2253,Actuals!$B:$B,EDATE($B2253,-12))</f>
        <v>5082.75</v>
      </c>
      <c r="O2253">
        <f>AVERAGE(SUMIFS(Actuals!$F:$F,Actuals!$A:$A,$A2253,Actuals!$D:$D,$D2253,Actuals!$B:$B,EOMONTH(DATE(2025,$C2253-1,1),0))/SUMIFS(Actuals!$F:$F,Actuals!$A:$A,$A2253,Actuals!$D:$D,$D2253,Actuals!$B:$B,EOMONTH(DATE(2024,$C2253-1,1),0)),
 SUMIFS(Actuals!$F:$F,Actuals!$A:$A,$A2253,Actuals!$D:$D,$D2253,Actuals!$B:$B,EOMONTH(DATE(2025,$C2253-2,1),0))/SUMIFS(Actuals!$F:$F,Actuals!$A:$A,$A2253,Actuals!$D:$D,$D2253,Actuals!$B:$B,EOMONTH(DATE(2024,$C2253-2,1),0)),
 SUMIFS(Actuals!$F:$F,Actuals!$A:$A,$A2253,Actuals!$D:$D,$D2253,Actuals!$B:$B,EOMONTH(DATE(2025,$C2253-3,1),0))/SUMIFS(Actuals!$F:$F,Actuals!$A:$A,$A2253,Actuals!$D:$D,$D2253,Actuals!$B:$B,EOMONTH(DATE(2024,$C2253-3,1),0))
)</f>
        <v>1.0880095154567564</v>
      </c>
      <c r="P2253" s="29">
        <f t="shared" si="210"/>
        <v>5530.0803646878285</v>
      </c>
      <c r="Q2253" s="2">
        <f t="shared" si="211"/>
        <v>1.3322563060291989E-2</v>
      </c>
      <c r="R2253" s="29" t="str">
        <f t="shared" si="212"/>
        <v>1 train date (May-Aug)</v>
      </c>
      <c r="S2253" s="29">
        <f t="shared" si="213"/>
        <v>1.0370054508427586</v>
      </c>
      <c r="T2253" s="29">
        <f t="shared" si="214"/>
        <v>6277.2941190144111</v>
      </c>
      <c r="U2253" s="2">
        <f t="shared" si="215"/>
        <v>0.11999538231221929</v>
      </c>
    </row>
    <row r="2254" spans="1:21">
      <c r="A2254">
        <v>360</v>
      </c>
      <c r="B2254" s="1">
        <v>45930</v>
      </c>
      <c r="C2254">
        <v>7</v>
      </c>
      <c r="D2254">
        <v>15</v>
      </c>
      <c r="E2254" t="s">
        <v>7</v>
      </c>
      <c r="F2254" s="3">
        <v>4837.5</v>
      </c>
      <c r="G2254" s="3">
        <v>5604.75</v>
      </c>
      <c r="H2254">
        <v>2</v>
      </c>
      <c r="I2254" s="3">
        <v>-767.25</v>
      </c>
      <c r="J2254" s="3">
        <v>767.25</v>
      </c>
      <c r="K2254" s="2">
        <v>0.13689281413087101</v>
      </c>
      <c r="L2254" s="6">
        <v>-0.13689281413087101</v>
      </c>
      <c r="M2254" t="s">
        <v>24</v>
      </c>
      <c r="N2254">
        <f>SUMIFS(Actuals!$F:$F,Actuals!$A:$A,$A2254,Actuals!$D:$D,$D2254,Actuals!$B:$B,EDATE($B2254,-12))</f>
        <v>5082.75</v>
      </c>
      <c r="O2254">
        <f>AVERAGE(SUMIFS(Actuals!$F:$F,Actuals!$A:$A,$A2254,Actuals!$D:$D,$D2254,Actuals!$B:$B,EOMONTH(DATE(2025,$C2254-1,1),0))/SUMIFS(Actuals!$F:$F,Actuals!$A:$A,$A2254,Actuals!$D:$D,$D2254,Actuals!$B:$B,EOMONTH(DATE(2024,$C2254-1,1),0)),
 SUMIFS(Actuals!$F:$F,Actuals!$A:$A,$A2254,Actuals!$D:$D,$D2254,Actuals!$B:$B,EOMONTH(DATE(2025,$C2254-2,1),0))/SUMIFS(Actuals!$F:$F,Actuals!$A:$A,$A2254,Actuals!$D:$D,$D2254,Actuals!$B:$B,EOMONTH(DATE(2024,$C2254-2,1),0)),
 SUMIFS(Actuals!$F:$F,Actuals!$A:$A,$A2254,Actuals!$D:$D,$D2254,Actuals!$B:$B,EOMONTH(DATE(2025,$C2254-3,1),0))/SUMIFS(Actuals!$F:$F,Actuals!$A:$A,$A2254,Actuals!$D:$D,$D2254,Actuals!$B:$B,EOMONTH(DATE(2024,$C2254-3,1),0))
)</f>
        <v>1.110844880765143</v>
      </c>
      <c r="P2254" s="29">
        <f t="shared" si="210"/>
        <v>5646.1468177090301</v>
      </c>
      <c r="Q2254" s="2">
        <f t="shared" si="211"/>
        <v>7.3860239455872381E-3</v>
      </c>
      <c r="R2254" s="29" t="str">
        <f t="shared" si="212"/>
        <v>1 train date (May-Aug)</v>
      </c>
      <c r="S2254" s="29">
        <f t="shared" si="213"/>
        <v>1.0370054508427586</v>
      </c>
      <c r="T2254" s="29">
        <f t="shared" si="214"/>
        <v>5016.5138684518452</v>
      </c>
      <c r="U2254" s="2">
        <f t="shared" si="215"/>
        <v>0.10495314359215931</v>
      </c>
    </row>
    <row r="2255" spans="1:21">
      <c r="A2255">
        <v>360</v>
      </c>
      <c r="B2255" s="1">
        <v>45930</v>
      </c>
      <c r="C2255">
        <v>8</v>
      </c>
      <c r="D2255">
        <v>15</v>
      </c>
      <c r="E2255" t="s">
        <v>7</v>
      </c>
      <c r="F2255" s="3">
        <v>4815.2313000000004</v>
      </c>
      <c r="G2255" s="3">
        <v>5604.75</v>
      </c>
      <c r="H2255">
        <v>1</v>
      </c>
      <c r="I2255" s="3">
        <v>-789.51869999999963</v>
      </c>
      <c r="J2255" s="3">
        <v>789.51869999999963</v>
      </c>
      <c r="K2255" s="2">
        <v>0.14086599759132901</v>
      </c>
      <c r="L2255" s="6">
        <v>-0.14086599759132901</v>
      </c>
      <c r="M2255" t="s">
        <v>24</v>
      </c>
      <c r="N2255">
        <f>SUMIFS(Actuals!$F:$F,Actuals!$A:$A,$A2255,Actuals!$D:$D,$D2255,Actuals!$B:$B,EDATE($B2255,-12))</f>
        <v>5082.75</v>
      </c>
      <c r="O2255">
        <f>AVERAGE(SUMIFS(Actuals!$F:$F,Actuals!$A:$A,$A2255,Actuals!$D:$D,$D2255,Actuals!$B:$B,EOMONTH(DATE(2025,$C2255-1,1),0))/SUMIFS(Actuals!$F:$F,Actuals!$A:$A,$A2255,Actuals!$D:$D,$D2255,Actuals!$B:$B,EOMONTH(DATE(2024,$C2255-1,1),0)),
 SUMIFS(Actuals!$F:$F,Actuals!$A:$A,$A2255,Actuals!$D:$D,$D2255,Actuals!$B:$B,EOMONTH(DATE(2025,$C2255-2,1),0))/SUMIFS(Actuals!$F:$F,Actuals!$A:$A,$A2255,Actuals!$D:$D,$D2255,Actuals!$B:$B,EOMONTH(DATE(2024,$C2255-2,1),0)),
 SUMIFS(Actuals!$F:$F,Actuals!$A:$A,$A2255,Actuals!$D:$D,$D2255,Actuals!$B:$B,EOMONTH(DATE(2025,$C2255-3,1),0))/SUMIFS(Actuals!$F:$F,Actuals!$A:$A,$A2255,Actuals!$D:$D,$D2255,Actuals!$B:$B,EOMONTH(DATE(2024,$C2255-3,1),0))
)</f>
        <v>0.92841323831714195</v>
      </c>
      <c r="P2255" s="29">
        <f t="shared" si="210"/>
        <v>4718.8923870564531</v>
      </c>
      <c r="Q2255" s="2">
        <f t="shared" si="211"/>
        <v>0.15805479511905918</v>
      </c>
      <c r="R2255" s="29" t="str">
        <f t="shared" si="212"/>
        <v>1 train date (May-Aug)</v>
      </c>
      <c r="S2255" s="29">
        <f t="shared" si="213"/>
        <v>1.0370054508427586</v>
      </c>
      <c r="T2255" s="29">
        <f t="shared" si="214"/>
        <v>4993.4211051686634</v>
      </c>
      <c r="U2255" s="2">
        <f t="shared" si="215"/>
        <v>0.1090733564978521</v>
      </c>
    </row>
    <row r="2256" spans="1:21">
      <c r="A2256">
        <v>360</v>
      </c>
      <c r="B2256" s="1">
        <v>45930</v>
      </c>
      <c r="C2256">
        <v>9</v>
      </c>
      <c r="D2256">
        <v>15</v>
      </c>
      <c r="E2256" t="s">
        <v>7</v>
      </c>
      <c r="F2256" s="3">
        <v>6750</v>
      </c>
      <c r="G2256" s="3">
        <v>5604.75</v>
      </c>
      <c r="H2256">
        <v>0</v>
      </c>
      <c r="I2256" s="3">
        <v>1145.25</v>
      </c>
      <c r="J2256" s="3">
        <v>1145.25</v>
      </c>
      <c r="K2256" s="2">
        <v>0.20433560818948199</v>
      </c>
      <c r="L2256" s="6">
        <v>0.20433560818948199</v>
      </c>
      <c r="M2256" t="s">
        <v>24</v>
      </c>
      <c r="N2256">
        <f>SUMIFS(Actuals!$F:$F,Actuals!$A:$A,$A2256,Actuals!$D:$D,$D2256,Actuals!$B:$B,EDATE($B2256,-12))</f>
        <v>5082.75</v>
      </c>
      <c r="O2256">
        <f>AVERAGE(SUMIFS(Actuals!$F:$F,Actuals!$A:$A,$A2256,Actuals!$D:$D,$D2256,Actuals!$B:$B,EOMONTH(DATE(2025,$C2256-1,1),0))/SUMIFS(Actuals!$F:$F,Actuals!$A:$A,$A2256,Actuals!$D:$D,$D2256,Actuals!$B:$B,EOMONTH(DATE(2024,$C2256-1,1),0)),
 SUMIFS(Actuals!$F:$F,Actuals!$A:$A,$A2256,Actuals!$D:$D,$D2256,Actuals!$B:$B,EOMONTH(DATE(2025,$C2256-2,1),0))/SUMIFS(Actuals!$F:$F,Actuals!$A:$A,$A2256,Actuals!$D:$D,$D2256,Actuals!$B:$B,EOMONTH(DATE(2024,$C2256-2,1),0)),
 SUMIFS(Actuals!$F:$F,Actuals!$A:$A,$A2256,Actuals!$D:$D,$D2256,Actuals!$B:$B,EOMONTH(DATE(2025,$C2256-3,1),0))/SUMIFS(Actuals!$F:$F,Actuals!$A:$A,$A2256,Actuals!$D:$D,$D2256,Actuals!$B:$B,EOMONTH(DATE(2024,$C2256-3,1),0))
)</f>
        <v>1.0885798533486823</v>
      </c>
      <c r="P2256" s="29">
        <f t="shared" si="210"/>
        <v>5532.9792496080154</v>
      </c>
      <c r="Q2256" s="2">
        <f t="shared" si="211"/>
        <v>1.2805343751636491E-2</v>
      </c>
      <c r="R2256" s="29" t="str">
        <f t="shared" si="212"/>
        <v>2 Test data (Sep-Nov)</v>
      </c>
      <c r="S2256" s="29">
        <f t="shared" si="213"/>
        <v>1.0370054508427586</v>
      </c>
      <c r="T2256" s="29">
        <f t="shared" si="214"/>
        <v>6999.7867931886212</v>
      </c>
      <c r="U2256" s="2">
        <f t="shared" si="215"/>
        <v>0.24890259033652193</v>
      </c>
    </row>
    <row r="2257" spans="1:21">
      <c r="A2257">
        <v>360</v>
      </c>
      <c r="B2257" s="1">
        <v>45961</v>
      </c>
      <c r="C2257">
        <v>5</v>
      </c>
      <c r="D2257">
        <v>15</v>
      </c>
      <c r="E2257" t="s">
        <v>7</v>
      </c>
      <c r="F2257" s="3">
        <v>5992.7565209747154</v>
      </c>
      <c r="G2257" s="3">
        <v>6583.5</v>
      </c>
      <c r="H2257">
        <v>5</v>
      </c>
      <c r="I2257" s="3">
        <v>-590.74347902528461</v>
      </c>
      <c r="J2257" s="3">
        <v>590.74347902528461</v>
      </c>
      <c r="K2257" s="2">
        <v>8.9730915018650395E-2</v>
      </c>
      <c r="L2257" s="6">
        <v>-8.9730915018650395E-2</v>
      </c>
      <c r="M2257" t="s">
        <v>24</v>
      </c>
      <c r="N2257">
        <f>SUMIFS(Actuals!$F:$F,Actuals!$A:$A,$A2257,Actuals!$D:$D,$D2257,Actuals!$B:$B,EDATE($B2257,-12))</f>
        <v>4961.25</v>
      </c>
      <c r="O2257">
        <f>AVERAGE(SUMIFS(Actuals!$F:$F,Actuals!$A:$A,$A2257,Actuals!$D:$D,$D2257,Actuals!$B:$B,EOMONTH(DATE(2025,$C2257-1,1),0))/SUMIFS(Actuals!$F:$F,Actuals!$A:$A,$A2257,Actuals!$D:$D,$D2257,Actuals!$B:$B,EOMONTH(DATE(2024,$C2257-1,1),0)),
 SUMIFS(Actuals!$F:$F,Actuals!$A:$A,$A2257,Actuals!$D:$D,$D2257,Actuals!$B:$B,EOMONTH(DATE(2025,$C2257-2,1),0))/SUMIFS(Actuals!$F:$F,Actuals!$A:$A,$A2257,Actuals!$D:$D,$D2257,Actuals!$B:$B,EOMONTH(DATE(2024,$C2257-2,1),0)),
 SUMIFS(Actuals!$F:$F,Actuals!$A:$A,$A2257,Actuals!$D:$D,$D2257,Actuals!$B:$B,EOMONTH(DATE(2025,$C2257-3,1),0))/SUMIFS(Actuals!$F:$F,Actuals!$A:$A,$A2257,Actuals!$D:$D,$D2257,Actuals!$B:$B,EOMONTH(DATE(2024,$C2257-3,1),0))
)</f>
        <v>1.110179701606463</v>
      </c>
      <c r="P2257" s="29">
        <f t="shared" si="210"/>
        <v>5507.8790445950644</v>
      </c>
      <c r="Q2257" s="2">
        <f t="shared" si="211"/>
        <v>0.16338132534441188</v>
      </c>
      <c r="R2257" s="29" t="str">
        <f t="shared" si="212"/>
        <v>1 train date (May-Aug)</v>
      </c>
      <c r="S2257" s="29">
        <f t="shared" si="213"/>
        <v>1.0370054508427586</v>
      </c>
      <c r="T2257" s="29">
        <f t="shared" si="214"/>
        <v>6214.5211778242665</v>
      </c>
      <c r="U2257" s="2">
        <f t="shared" si="215"/>
        <v>5.6045997140690133E-2</v>
      </c>
    </row>
    <row r="2258" spans="1:21">
      <c r="A2258">
        <v>360</v>
      </c>
      <c r="B2258" s="1">
        <v>45961</v>
      </c>
      <c r="C2258">
        <v>6</v>
      </c>
      <c r="D2258">
        <v>15</v>
      </c>
      <c r="E2258" t="s">
        <v>7</v>
      </c>
      <c r="F2258" s="3">
        <v>5992.7565209747154</v>
      </c>
      <c r="G2258" s="3">
        <v>6583.5</v>
      </c>
      <c r="H2258">
        <v>4</v>
      </c>
      <c r="I2258" s="3">
        <v>-590.74347902528461</v>
      </c>
      <c r="J2258" s="3">
        <v>590.74347902528461</v>
      </c>
      <c r="K2258" s="2">
        <v>8.9730915018650395E-2</v>
      </c>
      <c r="L2258" s="6">
        <v>-8.9730915018650395E-2</v>
      </c>
      <c r="M2258" t="s">
        <v>24</v>
      </c>
      <c r="N2258">
        <f>SUMIFS(Actuals!$F:$F,Actuals!$A:$A,$A2258,Actuals!$D:$D,$D2258,Actuals!$B:$B,EDATE($B2258,-12))</f>
        <v>4961.25</v>
      </c>
      <c r="O2258">
        <f>AVERAGE(SUMIFS(Actuals!$F:$F,Actuals!$A:$A,$A2258,Actuals!$D:$D,$D2258,Actuals!$B:$B,EOMONTH(DATE(2025,$C2258-1,1),0))/SUMIFS(Actuals!$F:$F,Actuals!$A:$A,$A2258,Actuals!$D:$D,$D2258,Actuals!$B:$B,EOMONTH(DATE(2024,$C2258-1,1),0)),
 SUMIFS(Actuals!$F:$F,Actuals!$A:$A,$A2258,Actuals!$D:$D,$D2258,Actuals!$B:$B,EOMONTH(DATE(2025,$C2258-2,1),0))/SUMIFS(Actuals!$F:$F,Actuals!$A:$A,$A2258,Actuals!$D:$D,$D2258,Actuals!$B:$B,EOMONTH(DATE(2024,$C2258-2,1),0)),
 SUMIFS(Actuals!$F:$F,Actuals!$A:$A,$A2258,Actuals!$D:$D,$D2258,Actuals!$B:$B,EOMONTH(DATE(2025,$C2258-3,1),0))/SUMIFS(Actuals!$F:$F,Actuals!$A:$A,$A2258,Actuals!$D:$D,$D2258,Actuals!$B:$B,EOMONTH(DATE(2024,$C2258-3,1),0))
)</f>
        <v>1.0880095154567564</v>
      </c>
      <c r="P2258" s="29">
        <f t="shared" si="210"/>
        <v>5397.8872085598323</v>
      </c>
      <c r="Q2258" s="2">
        <f t="shared" si="211"/>
        <v>0.18008852304096115</v>
      </c>
      <c r="R2258" s="29" t="str">
        <f t="shared" si="212"/>
        <v>1 train date (May-Aug)</v>
      </c>
      <c r="S2258" s="29">
        <f t="shared" si="213"/>
        <v>1.0370054508427586</v>
      </c>
      <c r="T2258" s="29">
        <f t="shared" si="214"/>
        <v>6214.5211778242665</v>
      </c>
      <c r="U2258" s="2">
        <f t="shared" si="215"/>
        <v>5.6045997140690133E-2</v>
      </c>
    </row>
    <row r="2259" spans="1:21">
      <c r="A2259">
        <v>360</v>
      </c>
      <c r="B2259" s="1">
        <v>45961</v>
      </c>
      <c r="C2259">
        <v>7</v>
      </c>
      <c r="D2259">
        <v>15</v>
      </c>
      <c r="E2259" t="s">
        <v>7</v>
      </c>
      <c r="F2259" s="3">
        <v>4668.75</v>
      </c>
      <c r="G2259" s="3">
        <v>6583.5</v>
      </c>
      <c r="H2259">
        <v>3</v>
      </c>
      <c r="I2259" s="3">
        <v>-1914.75</v>
      </c>
      <c r="J2259" s="3">
        <v>1914.75</v>
      </c>
      <c r="K2259" s="2">
        <v>0.29084073820915901</v>
      </c>
      <c r="L2259" s="6">
        <v>-0.29084073820915901</v>
      </c>
      <c r="M2259" t="s">
        <v>24</v>
      </c>
      <c r="N2259">
        <f>SUMIFS(Actuals!$F:$F,Actuals!$A:$A,$A2259,Actuals!$D:$D,$D2259,Actuals!$B:$B,EDATE($B2259,-12))</f>
        <v>4961.25</v>
      </c>
      <c r="O2259">
        <f>AVERAGE(SUMIFS(Actuals!$F:$F,Actuals!$A:$A,$A2259,Actuals!$D:$D,$D2259,Actuals!$B:$B,EOMONTH(DATE(2025,$C2259-1,1),0))/SUMIFS(Actuals!$F:$F,Actuals!$A:$A,$A2259,Actuals!$D:$D,$D2259,Actuals!$B:$B,EOMONTH(DATE(2024,$C2259-1,1),0)),
 SUMIFS(Actuals!$F:$F,Actuals!$A:$A,$A2259,Actuals!$D:$D,$D2259,Actuals!$B:$B,EOMONTH(DATE(2025,$C2259-2,1),0))/SUMIFS(Actuals!$F:$F,Actuals!$A:$A,$A2259,Actuals!$D:$D,$D2259,Actuals!$B:$B,EOMONTH(DATE(2024,$C2259-2,1),0)),
 SUMIFS(Actuals!$F:$F,Actuals!$A:$A,$A2259,Actuals!$D:$D,$D2259,Actuals!$B:$B,EOMONTH(DATE(2025,$C2259-3,1),0))/SUMIFS(Actuals!$F:$F,Actuals!$A:$A,$A2259,Actuals!$D:$D,$D2259,Actuals!$B:$B,EOMONTH(DATE(2024,$C2259-3,1),0))
)</f>
        <v>1.110844880765143</v>
      </c>
      <c r="P2259" s="29">
        <f t="shared" si="210"/>
        <v>5511.1791646960655</v>
      </c>
      <c r="Q2259" s="2">
        <f t="shared" si="211"/>
        <v>0.16288005396885161</v>
      </c>
      <c r="R2259" s="29" t="str">
        <f t="shared" si="212"/>
        <v>1 train date (May-Aug)</v>
      </c>
      <c r="S2259" s="29">
        <f t="shared" si="213"/>
        <v>1.0370054508427586</v>
      </c>
      <c r="T2259" s="29">
        <f t="shared" si="214"/>
        <v>4841.5191986221298</v>
      </c>
      <c r="U2259" s="2">
        <f t="shared" si="215"/>
        <v>0.26459798000727125</v>
      </c>
    </row>
    <row r="2260" spans="1:21">
      <c r="A2260">
        <v>360</v>
      </c>
      <c r="B2260" s="1">
        <v>45961</v>
      </c>
      <c r="C2260">
        <v>8</v>
      </c>
      <c r="D2260">
        <v>15</v>
      </c>
      <c r="E2260" t="s">
        <v>7</v>
      </c>
      <c r="F2260" s="3">
        <v>4911.5359260000005</v>
      </c>
      <c r="G2260" s="3">
        <v>6583.5</v>
      </c>
      <c r="H2260">
        <v>2</v>
      </c>
      <c r="I2260" s="3">
        <v>-1671.9640739999995</v>
      </c>
      <c r="J2260" s="3">
        <v>1671.9640739999995</v>
      </c>
      <c r="K2260" s="2">
        <v>0.25396279699248098</v>
      </c>
      <c r="L2260" s="6">
        <v>-0.25396279699248098</v>
      </c>
      <c r="M2260" t="s">
        <v>24</v>
      </c>
      <c r="N2260">
        <f>SUMIFS(Actuals!$F:$F,Actuals!$A:$A,$A2260,Actuals!$D:$D,$D2260,Actuals!$B:$B,EDATE($B2260,-12))</f>
        <v>4961.25</v>
      </c>
      <c r="O2260">
        <f>AVERAGE(SUMIFS(Actuals!$F:$F,Actuals!$A:$A,$A2260,Actuals!$D:$D,$D2260,Actuals!$B:$B,EOMONTH(DATE(2025,$C2260-1,1),0))/SUMIFS(Actuals!$F:$F,Actuals!$A:$A,$A2260,Actuals!$D:$D,$D2260,Actuals!$B:$B,EOMONTH(DATE(2024,$C2260-1,1),0)),
 SUMIFS(Actuals!$F:$F,Actuals!$A:$A,$A2260,Actuals!$D:$D,$D2260,Actuals!$B:$B,EOMONTH(DATE(2025,$C2260-2,1),0))/SUMIFS(Actuals!$F:$F,Actuals!$A:$A,$A2260,Actuals!$D:$D,$D2260,Actuals!$B:$B,EOMONTH(DATE(2024,$C2260-2,1),0)),
 SUMIFS(Actuals!$F:$F,Actuals!$A:$A,$A2260,Actuals!$D:$D,$D2260,Actuals!$B:$B,EOMONTH(DATE(2025,$C2260-3,1),0))/SUMIFS(Actuals!$F:$F,Actuals!$A:$A,$A2260,Actuals!$D:$D,$D2260,Actuals!$B:$B,EOMONTH(DATE(2024,$C2260-3,1),0))
)</f>
        <v>0.92841323831714195</v>
      </c>
      <c r="P2260" s="29">
        <f t="shared" si="210"/>
        <v>4606.0901786009208</v>
      </c>
      <c r="Q2260" s="2">
        <f t="shared" si="211"/>
        <v>0.30035844480885232</v>
      </c>
      <c r="R2260" s="29" t="str">
        <f t="shared" si="212"/>
        <v>1 train date (May-Aug)</v>
      </c>
      <c r="S2260" s="29">
        <f t="shared" si="213"/>
        <v>1.0370054508427586</v>
      </c>
      <c r="T2260" s="29">
        <f t="shared" si="214"/>
        <v>5093.2895272720361</v>
      </c>
      <c r="U2260" s="2">
        <f t="shared" si="215"/>
        <v>0.22635535394971731</v>
      </c>
    </row>
    <row r="2261" spans="1:21">
      <c r="A2261">
        <v>360</v>
      </c>
      <c r="B2261" s="1">
        <v>45961</v>
      </c>
      <c r="C2261">
        <v>9</v>
      </c>
      <c r="D2261">
        <v>15</v>
      </c>
      <c r="E2261" t="s">
        <v>7</v>
      </c>
      <c r="F2261" s="3">
        <v>6581.25</v>
      </c>
      <c r="G2261" s="3">
        <v>6583.5</v>
      </c>
      <c r="H2261">
        <v>1</v>
      </c>
      <c r="I2261" s="3">
        <v>-2.25</v>
      </c>
      <c r="J2261" s="3">
        <v>2.25</v>
      </c>
      <c r="K2261" s="2">
        <v>3.4176349965823598E-4</v>
      </c>
      <c r="L2261" s="6">
        <v>-3.4176349965823598E-4</v>
      </c>
      <c r="M2261" t="s">
        <v>24</v>
      </c>
      <c r="N2261">
        <f>SUMIFS(Actuals!$F:$F,Actuals!$A:$A,$A2261,Actuals!$D:$D,$D2261,Actuals!$B:$B,EDATE($B2261,-12))</f>
        <v>4961.25</v>
      </c>
      <c r="O2261">
        <f>AVERAGE(SUMIFS(Actuals!$F:$F,Actuals!$A:$A,$A2261,Actuals!$D:$D,$D2261,Actuals!$B:$B,EOMONTH(DATE(2025,$C2261-1,1),0))/SUMIFS(Actuals!$F:$F,Actuals!$A:$A,$A2261,Actuals!$D:$D,$D2261,Actuals!$B:$B,EOMONTH(DATE(2024,$C2261-1,1),0)),
 SUMIFS(Actuals!$F:$F,Actuals!$A:$A,$A2261,Actuals!$D:$D,$D2261,Actuals!$B:$B,EOMONTH(DATE(2025,$C2261-2,1),0))/SUMIFS(Actuals!$F:$F,Actuals!$A:$A,$A2261,Actuals!$D:$D,$D2261,Actuals!$B:$B,EOMONTH(DATE(2024,$C2261-2,1),0)),
 SUMIFS(Actuals!$F:$F,Actuals!$A:$A,$A2261,Actuals!$D:$D,$D2261,Actuals!$B:$B,EOMONTH(DATE(2025,$C2261-3,1),0))/SUMIFS(Actuals!$F:$F,Actuals!$A:$A,$A2261,Actuals!$D:$D,$D2261,Actuals!$B:$B,EOMONTH(DATE(2024,$C2261-3,1),0))
)</f>
        <v>1.0885798533486823</v>
      </c>
      <c r="P2261" s="29">
        <f t="shared" si="210"/>
        <v>5400.7167974261502</v>
      </c>
      <c r="Q2261" s="2">
        <f t="shared" si="211"/>
        <v>0.17965872295494037</v>
      </c>
      <c r="R2261" s="29" t="str">
        <f t="shared" si="212"/>
        <v>2 Test data (Sep-Nov)</v>
      </c>
      <c r="S2261" s="29">
        <f t="shared" si="213"/>
        <v>1.0370054508427586</v>
      </c>
      <c r="T2261" s="29">
        <f t="shared" si="214"/>
        <v>6824.792123358905</v>
      </c>
      <c r="U2261" s="2">
        <f t="shared" si="215"/>
        <v>3.6651040230713902E-2</v>
      </c>
    </row>
    <row r="2262" spans="1:21">
      <c r="A2262">
        <v>360</v>
      </c>
      <c r="B2262" s="1">
        <v>45961</v>
      </c>
      <c r="C2262">
        <v>10</v>
      </c>
      <c r="D2262">
        <v>15</v>
      </c>
      <c r="E2262" t="s">
        <v>7</v>
      </c>
      <c r="F2262" s="3">
        <v>5604.75</v>
      </c>
      <c r="G2262" s="3">
        <v>6583.5</v>
      </c>
      <c r="H2262">
        <v>0</v>
      </c>
      <c r="I2262" s="3">
        <v>-978.75</v>
      </c>
      <c r="J2262" s="3">
        <v>978.75</v>
      </c>
      <c r="K2262" s="2">
        <v>0.148667122351333</v>
      </c>
      <c r="L2262" s="6">
        <v>-0.148667122351333</v>
      </c>
      <c r="M2262" t="s">
        <v>24</v>
      </c>
      <c r="N2262">
        <f>SUMIFS(Actuals!$F:$F,Actuals!$A:$A,$A2262,Actuals!$D:$D,$D2262,Actuals!$B:$B,EDATE($B2262,-12))</f>
        <v>4961.25</v>
      </c>
      <c r="O2262">
        <f>AVERAGE(SUMIFS(Actuals!$F:$F,Actuals!$A:$A,$A2262,Actuals!$D:$D,$D2262,Actuals!$B:$B,EOMONTH(DATE(2025,$C2262-1,1),0))/SUMIFS(Actuals!$F:$F,Actuals!$A:$A,$A2262,Actuals!$D:$D,$D2262,Actuals!$B:$B,EOMONTH(DATE(2024,$C2262-1,1),0)),
 SUMIFS(Actuals!$F:$F,Actuals!$A:$A,$A2262,Actuals!$D:$D,$D2262,Actuals!$B:$B,EOMONTH(DATE(2025,$C2262-2,1),0))/SUMIFS(Actuals!$F:$F,Actuals!$A:$A,$A2262,Actuals!$D:$D,$D2262,Actuals!$B:$B,EOMONTH(DATE(2024,$C2262-2,1),0)),
 SUMIFS(Actuals!$F:$F,Actuals!$A:$A,$A2262,Actuals!$D:$D,$D2262,Actuals!$B:$B,EOMONTH(DATE(2025,$C2262-3,1),0))/SUMIFS(Actuals!$F:$F,Actuals!$A:$A,$A2262,Actuals!$D:$D,$D2262,Actuals!$B:$B,EOMONTH(DATE(2024,$C2262-3,1),0))
)</f>
        <v>1.133987285038585</v>
      </c>
      <c r="P2262" s="29">
        <f t="shared" si="210"/>
        <v>5625.9944178976803</v>
      </c>
      <c r="Q2262" s="2">
        <f t="shared" si="211"/>
        <v>0.14544020385848253</v>
      </c>
      <c r="R2262" s="29" t="str">
        <f t="shared" si="212"/>
        <v>2 Test data (Sep-Nov)</v>
      </c>
      <c r="S2262" s="29">
        <f t="shared" si="213"/>
        <v>1.0370054508427586</v>
      </c>
      <c r="T2262" s="29">
        <f t="shared" si="214"/>
        <v>5812.1563006109518</v>
      </c>
      <c r="U2262" s="2">
        <f t="shared" si="215"/>
        <v>0.11716316539668083</v>
      </c>
    </row>
    <row r="2263" spans="1:21">
      <c r="A2263">
        <v>360</v>
      </c>
      <c r="B2263" s="1">
        <v>45991</v>
      </c>
      <c r="C2263">
        <v>5</v>
      </c>
      <c r="D2263">
        <v>15</v>
      </c>
      <c r="E2263" t="s">
        <v>7</v>
      </c>
      <c r="F2263" s="3">
        <v>5932.8289557649678</v>
      </c>
      <c r="G2263" s="3">
        <v>7391.25</v>
      </c>
      <c r="H2263">
        <v>6</v>
      </c>
      <c r="I2263" s="3">
        <v>-1458.4210442350322</v>
      </c>
      <c r="J2263" s="3">
        <v>1458.4210442350322</v>
      </c>
      <c r="K2263" s="2">
        <v>0.19731723919973401</v>
      </c>
      <c r="L2263" s="6">
        <v>-0.19731723919973401</v>
      </c>
      <c r="M2263" t="s">
        <v>24</v>
      </c>
      <c r="N2263">
        <f>SUMIFS(Actuals!$F:$F,Actuals!$A:$A,$A2263,Actuals!$D:$D,$D2263,Actuals!$B:$B,EDATE($B2263,-12))</f>
        <v>5600.25</v>
      </c>
      <c r="O2263">
        <f>AVERAGE(SUMIFS(Actuals!$F:$F,Actuals!$A:$A,$A2263,Actuals!$D:$D,$D2263,Actuals!$B:$B,EOMONTH(DATE(2025,$C2263-1,1),0))/SUMIFS(Actuals!$F:$F,Actuals!$A:$A,$A2263,Actuals!$D:$D,$D2263,Actuals!$B:$B,EOMONTH(DATE(2024,$C2263-1,1),0)),
 SUMIFS(Actuals!$F:$F,Actuals!$A:$A,$A2263,Actuals!$D:$D,$D2263,Actuals!$B:$B,EOMONTH(DATE(2025,$C2263-2,1),0))/SUMIFS(Actuals!$F:$F,Actuals!$A:$A,$A2263,Actuals!$D:$D,$D2263,Actuals!$B:$B,EOMONTH(DATE(2024,$C2263-2,1),0)),
 SUMIFS(Actuals!$F:$F,Actuals!$A:$A,$A2263,Actuals!$D:$D,$D2263,Actuals!$B:$B,EOMONTH(DATE(2025,$C2263-3,1),0))/SUMIFS(Actuals!$F:$F,Actuals!$A:$A,$A2263,Actuals!$D:$D,$D2263,Actuals!$B:$B,EOMONTH(DATE(2024,$C2263-3,1),0))
)</f>
        <v>1.110179701606463</v>
      </c>
      <c r="P2263" s="29">
        <f t="shared" si="210"/>
        <v>6217.283873921594</v>
      </c>
      <c r="Q2263" s="2">
        <f t="shared" si="211"/>
        <v>0.1588318790567774</v>
      </c>
      <c r="R2263" s="29" t="str">
        <f t="shared" si="212"/>
        <v>1 train date (May-Aug)</v>
      </c>
      <c r="S2263" s="29">
        <f t="shared" si="213"/>
        <v>1.0370054508427586</v>
      </c>
      <c r="T2263" s="29">
        <f t="shared" si="214"/>
        <v>6152.3759660460237</v>
      </c>
      <c r="U2263" s="2">
        <f t="shared" si="215"/>
        <v>0.16761360175260967</v>
      </c>
    </row>
    <row r="2264" spans="1:21">
      <c r="A2264">
        <v>360</v>
      </c>
      <c r="B2264" s="1">
        <v>45991</v>
      </c>
      <c r="C2264">
        <v>6</v>
      </c>
      <c r="D2264">
        <v>15</v>
      </c>
      <c r="E2264" t="s">
        <v>7</v>
      </c>
      <c r="F2264" s="3">
        <v>5932.8289557649678</v>
      </c>
      <c r="G2264" s="3">
        <v>7391.25</v>
      </c>
      <c r="H2264">
        <v>5</v>
      </c>
      <c r="I2264" s="3">
        <v>-1458.4210442350322</v>
      </c>
      <c r="J2264" s="3">
        <v>1458.4210442350322</v>
      </c>
      <c r="K2264" s="2">
        <v>0.19731723919973401</v>
      </c>
      <c r="L2264" s="6">
        <v>-0.19731723919973401</v>
      </c>
      <c r="M2264" t="s">
        <v>24</v>
      </c>
      <c r="N2264">
        <f>SUMIFS(Actuals!$F:$F,Actuals!$A:$A,$A2264,Actuals!$D:$D,$D2264,Actuals!$B:$B,EDATE($B2264,-12))</f>
        <v>5600.25</v>
      </c>
      <c r="O2264">
        <f>AVERAGE(SUMIFS(Actuals!$F:$F,Actuals!$A:$A,$A2264,Actuals!$D:$D,$D2264,Actuals!$B:$B,EOMONTH(DATE(2025,$C2264-1,1),0))/SUMIFS(Actuals!$F:$F,Actuals!$A:$A,$A2264,Actuals!$D:$D,$D2264,Actuals!$B:$B,EOMONTH(DATE(2024,$C2264-1,1),0)),
 SUMIFS(Actuals!$F:$F,Actuals!$A:$A,$A2264,Actuals!$D:$D,$D2264,Actuals!$B:$B,EOMONTH(DATE(2025,$C2264-2,1),0))/SUMIFS(Actuals!$F:$F,Actuals!$A:$A,$A2264,Actuals!$D:$D,$D2264,Actuals!$B:$B,EOMONTH(DATE(2024,$C2264-2,1),0)),
 SUMIFS(Actuals!$F:$F,Actuals!$A:$A,$A2264,Actuals!$D:$D,$D2264,Actuals!$B:$B,EOMONTH(DATE(2025,$C2264-3,1),0))/SUMIFS(Actuals!$F:$F,Actuals!$A:$A,$A2264,Actuals!$D:$D,$D2264,Actuals!$B:$B,EOMONTH(DATE(2024,$C2264-3,1),0))
)</f>
        <v>1.0880095154567564</v>
      </c>
      <c r="P2264" s="29">
        <f t="shared" si="210"/>
        <v>6093.1252889366997</v>
      </c>
      <c r="Q2264" s="2">
        <f t="shared" si="211"/>
        <v>0.1756299287756875</v>
      </c>
      <c r="R2264" s="29" t="str">
        <f t="shared" si="212"/>
        <v>1 train date (May-Aug)</v>
      </c>
      <c r="S2264" s="29">
        <f t="shared" si="213"/>
        <v>1.0370054508427586</v>
      </c>
      <c r="T2264" s="29">
        <f t="shared" si="214"/>
        <v>6152.3759660460237</v>
      </c>
      <c r="U2264" s="2">
        <f t="shared" si="215"/>
        <v>0.16761360175260967</v>
      </c>
    </row>
    <row r="2265" spans="1:21">
      <c r="A2265">
        <v>360</v>
      </c>
      <c r="B2265" s="1">
        <v>45991</v>
      </c>
      <c r="C2265">
        <v>7</v>
      </c>
      <c r="D2265">
        <v>15</v>
      </c>
      <c r="E2265" t="s">
        <v>7</v>
      </c>
      <c r="F2265" s="3">
        <v>5011.6480829953007</v>
      </c>
      <c r="G2265" s="3">
        <v>7391.25</v>
      </c>
      <c r="H2265">
        <v>4</v>
      </c>
      <c r="I2265" s="3">
        <v>-2379.6019170046993</v>
      </c>
      <c r="J2265" s="3">
        <v>2379.6019170046993</v>
      </c>
      <c r="K2265" s="2">
        <v>0.32194850898084898</v>
      </c>
      <c r="L2265" s="6">
        <v>-0.32194850898084898</v>
      </c>
      <c r="M2265" t="s">
        <v>24</v>
      </c>
      <c r="N2265">
        <f>SUMIFS(Actuals!$F:$F,Actuals!$A:$A,$A2265,Actuals!$D:$D,$D2265,Actuals!$B:$B,EDATE($B2265,-12))</f>
        <v>5600.25</v>
      </c>
      <c r="O2265">
        <f>AVERAGE(SUMIFS(Actuals!$F:$F,Actuals!$A:$A,$A2265,Actuals!$D:$D,$D2265,Actuals!$B:$B,EOMONTH(DATE(2025,$C2265-1,1),0))/SUMIFS(Actuals!$F:$F,Actuals!$A:$A,$A2265,Actuals!$D:$D,$D2265,Actuals!$B:$B,EOMONTH(DATE(2024,$C2265-1,1),0)),
 SUMIFS(Actuals!$F:$F,Actuals!$A:$A,$A2265,Actuals!$D:$D,$D2265,Actuals!$B:$B,EOMONTH(DATE(2025,$C2265-2,1),0))/SUMIFS(Actuals!$F:$F,Actuals!$A:$A,$A2265,Actuals!$D:$D,$D2265,Actuals!$B:$B,EOMONTH(DATE(2024,$C2265-2,1),0)),
 SUMIFS(Actuals!$F:$F,Actuals!$A:$A,$A2265,Actuals!$D:$D,$D2265,Actuals!$B:$B,EOMONTH(DATE(2025,$C2265-3,1),0))/SUMIFS(Actuals!$F:$F,Actuals!$A:$A,$A2265,Actuals!$D:$D,$D2265,Actuals!$B:$B,EOMONTH(DATE(2024,$C2265-3,1),0))
)</f>
        <v>1.110844880765143</v>
      </c>
      <c r="P2265" s="29">
        <f t="shared" si="210"/>
        <v>6221.0090435049924</v>
      </c>
      <c r="Q2265" s="2">
        <f t="shared" si="211"/>
        <v>0.15832788181904381</v>
      </c>
      <c r="R2265" s="29" t="str">
        <f t="shared" si="212"/>
        <v>1 train date (May-Aug)</v>
      </c>
      <c r="S2265" s="29">
        <f t="shared" si="213"/>
        <v>1.0370054508427586</v>
      </c>
      <c r="T2265" s="29">
        <f t="shared" si="214"/>
        <v>5197.1063797717889</v>
      </c>
      <c r="U2265" s="2">
        <f t="shared" si="215"/>
        <v>0.29685690786108049</v>
      </c>
    </row>
    <row r="2266" spans="1:21">
      <c r="A2266">
        <v>360</v>
      </c>
      <c r="B2266" s="1">
        <v>45991</v>
      </c>
      <c r="C2266">
        <v>8</v>
      </c>
      <c r="D2266">
        <v>15</v>
      </c>
      <c r="E2266" t="s">
        <v>7</v>
      </c>
      <c r="F2266" s="3">
        <v>5009.7666445200002</v>
      </c>
      <c r="G2266" s="3">
        <v>7391.25</v>
      </c>
      <c r="H2266">
        <v>3</v>
      </c>
      <c r="I2266" s="3">
        <v>-2381.4833554799998</v>
      </c>
      <c r="J2266" s="3">
        <v>2381.4833554799998</v>
      </c>
      <c r="K2266" s="2">
        <v>0.32220305841095898</v>
      </c>
      <c r="L2266" s="6">
        <v>-0.32220305841095898</v>
      </c>
      <c r="M2266" t="s">
        <v>24</v>
      </c>
      <c r="N2266">
        <f>SUMIFS(Actuals!$F:$F,Actuals!$A:$A,$A2266,Actuals!$D:$D,$D2266,Actuals!$B:$B,EDATE($B2266,-12))</f>
        <v>5600.25</v>
      </c>
      <c r="O2266">
        <f>AVERAGE(SUMIFS(Actuals!$F:$F,Actuals!$A:$A,$A2266,Actuals!$D:$D,$D2266,Actuals!$B:$B,EOMONTH(DATE(2025,$C2266-1,1),0))/SUMIFS(Actuals!$F:$F,Actuals!$A:$A,$A2266,Actuals!$D:$D,$D2266,Actuals!$B:$B,EOMONTH(DATE(2024,$C2266-1,1),0)),
 SUMIFS(Actuals!$F:$F,Actuals!$A:$A,$A2266,Actuals!$D:$D,$D2266,Actuals!$B:$B,EOMONTH(DATE(2025,$C2266-2,1),0))/SUMIFS(Actuals!$F:$F,Actuals!$A:$A,$A2266,Actuals!$D:$D,$D2266,Actuals!$B:$B,EOMONTH(DATE(2024,$C2266-2,1),0)),
 SUMIFS(Actuals!$F:$F,Actuals!$A:$A,$A2266,Actuals!$D:$D,$D2266,Actuals!$B:$B,EOMONTH(DATE(2025,$C2266-3,1),0))/SUMIFS(Actuals!$F:$F,Actuals!$A:$A,$A2266,Actuals!$D:$D,$D2266,Actuals!$B:$B,EOMONTH(DATE(2024,$C2266-3,1),0))
)</f>
        <v>0.92841323831714195</v>
      </c>
      <c r="P2266" s="29">
        <f t="shared" si="210"/>
        <v>5199.3462378855738</v>
      </c>
      <c r="Q2266" s="2">
        <f t="shared" si="211"/>
        <v>0.29655386600567241</v>
      </c>
      <c r="R2266" s="29" t="str">
        <f t="shared" si="212"/>
        <v>1 train date (May-Aug)</v>
      </c>
      <c r="S2266" s="29">
        <f t="shared" si="213"/>
        <v>1.0370054508427586</v>
      </c>
      <c r="T2266" s="29">
        <f t="shared" si="214"/>
        <v>5195.1553178174772</v>
      </c>
      <c r="U2266" s="2">
        <f t="shared" si="215"/>
        <v>0.29712087700761342</v>
      </c>
    </row>
    <row r="2267" spans="1:21">
      <c r="A2267">
        <v>360</v>
      </c>
      <c r="B2267" s="1">
        <v>45991</v>
      </c>
      <c r="C2267">
        <v>9</v>
      </c>
      <c r="D2267">
        <v>15</v>
      </c>
      <c r="E2267" t="s">
        <v>7</v>
      </c>
      <c r="F2267" s="3">
        <v>6416.71875</v>
      </c>
      <c r="G2267" s="3">
        <v>7391.25</v>
      </c>
      <c r="H2267">
        <v>2</v>
      </c>
      <c r="I2267" s="3">
        <v>-974.53125</v>
      </c>
      <c r="J2267" s="3">
        <v>974.53125</v>
      </c>
      <c r="K2267" s="2">
        <v>0.13184931506849301</v>
      </c>
      <c r="L2267" s="6">
        <v>-0.13184931506849301</v>
      </c>
      <c r="M2267" t="s">
        <v>24</v>
      </c>
      <c r="N2267">
        <f>SUMIFS(Actuals!$F:$F,Actuals!$A:$A,$A2267,Actuals!$D:$D,$D2267,Actuals!$B:$B,EDATE($B2267,-12))</f>
        <v>5600.25</v>
      </c>
      <c r="O2267">
        <f>AVERAGE(SUMIFS(Actuals!$F:$F,Actuals!$A:$A,$A2267,Actuals!$D:$D,$D2267,Actuals!$B:$B,EOMONTH(DATE(2025,$C2267-1,1),0))/SUMIFS(Actuals!$F:$F,Actuals!$A:$A,$A2267,Actuals!$D:$D,$D2267,Actuals!$B:$B,EOMONTH(DATE(2024,$C2267-1,1),0)),
 SUMIFS(Actuals!$F:$F,Actuals!$A:$A,$A2267,Actuals!$D:$D,$D2267,Actuals!$B:$B,EOMONTH(DATE(2025,$C2267-2,1),0))/SUMIFS(Actuals!$F:$F,Actuals!$A:$A,$A2267,Actuals!$D:$D,$D2267,Actuals!$B:$B,EOMONTH(DATE(2024,$C2267-2,1),0)),
 SUMIFS(Actuals!$F:$F,Actuals!$A:$A,$A2267,Actuals!$D:$D,$D2267,Actuals!$B:$B,EOMONTH(DATE(2025,$C2267-3,1),0))/SUMIFS(Actuals!$F:$F,Actuals!$A:$A,$A2267,Actuals!$D:$D,$D2267,Actuals!$B:$B,EOMONTH(DATE(2024,$C2267-3,1),0))
)</f>
        <v>1.0885798533486823</v>
      </c>
      <c r="P2267" s="29">
        <f t="shared" si="210"/>
        <v>6096.3193237159585</v>
      </c>
      <c r="Q2267" s="2">
        <f t="shared" si="211"/>
        <v>0.17519779148101355</v>
      </c>
      <c r="R2267" s="29" t="str">
        <f t="shared" si="212"/>
        <v>2 Test data (Sep-Nov)</v>
      </c>
      <c r="S2267" s="29">
        <f t="shared" si="213"/>
        <v>1.0370054508427586</v>
      </c>
      <c r="T2267" s="29">
        <f t="shared" si="214"/>
        <v>6654.1723202749326</v>
      </c>
      <c r="U2267" s="2">
        <f t="shared" si="215"/>
        <v>9.9723007573153027E-2</v>
      </c>
    </row>
    <row r="2268" spans="1:21">
      <c r="A2268">
        <v>360</v>
      </c>
      <c r="B2268" s="1">
        <v>45991</v>
      </c>
      <c r="C2268">
        <v>10</v>
      </c>
      <c r="D2268">
        <v>15</v>
      </c>
      <c r="E2268" t="s">
        <v>7</v>
      </c>
      <c r="F2268" s="3">
        <v>5604.75</v>
      </c>
      <c r="G2268" s="3">
        <v>7391.25</v>
      </c>
      <c r="H2268">
        <v>1</v>
      </c>
      <c r="I2268" s="3">
        <v>-1786.5</v>
      </c>
      <c r="J2268" s="3">
        <v>1786.5</v>
      </c>
      <c r="K2268" s="2">
        <v>0.24170471841704699</v>
      </c>
      <c r="L2268" s="6">
        <v>-0.24170471841704699</v>
      </c>
      <c r="M2268" t="s">
        <v>24</v>
      </c>
      <c r="N2268">
        <f>SUMIFS(Actuals!$F:$F,Actuals!$A:$A,$A2268,Actuals!$D:$D,$D2268,Actuals!$B:$B,EDATE($B2268,-12))</f>
        <v>5600.25</v>
      </c>
      <c r="O2268">
        <f>AVERAGE(SUMIFS(Actuals!$F:$F,Actuals!$A:$A,$A2268,Actuals!$D:$D,$D2268,Actuals!$B:$B,EOMONTH(DATE(2025,$C2268-1,1),0))/SUMIFS(Actuals!$F:$F,Actuals!$A:$A,$A2268,Actuals!$D:$D,$D2268,Actuals!$B:$B,EOMONTH(DATE(2024,$C2268-1,1),0)),
 SUMIFS(Actuals!$F:$F,Actuals!$A:$A,$A2268,Actuals!$D:$D,$D2268,Actuals!$B:$B,EOMONTH(DATE(2025,$C2268-2,1),0))/SUMIFS(Actuals!$F:$F,Actuals!$A:$A,$A2268,Actuals!$D:$D,$D2268,Actuals!$B:$B,EOMONTH(DATE(2024,$C2268-2,1),0)),
 SUMIFS(Actuals!$F:$F,Actuals!$A:$A,$A2268,Actuals!$D:$D,$D2268,Actuals!$B:$B,EOMONTH(DATE(2025,$C2268-3,1),0))/SUMIFS(Actuals!$F:$F,Actuals!$A:$A,$A2268,Actuals!$D:$D,$D2268,Actuals!$B:$B,EOMONTH(DATE(2024,$C2268-3,1),0))
)</f>
        <v>1.133987285038585</v>
      </c>
      <c r="P2268" s="29">
        <f t="shared" si="210"/>
        <v>6350.6122930373358</v>
      </c>
      <c r="Q2268" s="2">
        <f t="shared" si="211"/>
        <v>0.1407931955978575</v>
      </c>
      <c r="R2268" s="29" t="str">
        <f t="shared" si="212"/>
        <v>2 Test data (Sep-Nov)</v>
      </c>
      <c r="S2268" s="29">
        <f t="shared" si="213"/>
        <v>1.0370054508427586</v>
      </c>
      <c r="T2268" s="29">
        <f t="shared" si="214"/>
        <v>5812.1563006109518</v>
      </c>
      <c r="U2268" s="2">
        <f t="shared" si="215"/>
        <v>0.21364365965013335</v>
      </c>
    </row>
    <row r="2269" spans="1:21">
      <c r="A2269">
        <v>360</v>
      </c>
      <c r="B2269" s="1">
        <v>45991</v>
      </c>
      <c r="C2269">
        <v>11</v>
      </c>
      <c r="D2269">
        <v>15</v>
      </c>
      <c r="E2269" t="s">
        <v>7</v>
      </c>
      <c r="F2269" s="3">
        <v>6525</v>
      </c>
      <c r="G2269" s="3">
        <v>7391.25</v>
      </c>
      <c r="H2269">
        <v>0</v>
      </c>
      <c r="I2269" s="3">
        <v>-866.25</v>
      </c>
      <c r="J2269" s="3">
        <v>866.25</v>
      </c>
      <c r="K2269" s="2">
        <v>0.117199391171994</v>
      </c>
      <c r="L2269" s="6">
        <v>-0.117199391171994</v>
      </c>
      <c r="M2269" t="s">
        <v>24</v>
      </c>
      <c r="N2269">
        <f>SUMIFS(Actuals!$F:$F,Actuals!$A:$A,$A2269,Actuals!$D:$D,$D2269,Actuals!$B:$B,EDATE($B2269,-12))</f>
        <v>5600.25</v>
      </c>
      <c r="O2269">
        <f>AVERAGE(SUMIFS(Actuals!$F:$F,Actuals!$A:$A,$A2269,Actuals!$D:$D,$D2269,Actuals!$B:$B,EOMONTH(DATE(2025,$C2269-1,1),0))/SUMIFS(Actuals!$F:$F,Actuals!$A:$A,$A2269,Actuals!$D:$D,$D2269,Actuals!$B:$B,EOMONTH(DATE(2024,$C2269-1,1),0)),
 SUMIFS(Actuals!$F:$F,Actuals!$A:$A,$A2269,Actuals!$D:$D,$D2269,Actuals!$B:$B,EOMONTH(DATE(2025,$C2269-2,1),0))/SUMIFS(Actuals!$F:$F,Actuals!$A:$A,$A2269,Actuals!$D:$D,$D2269,Actuals!$B:$B,EOMONTH(DATE(2024,$C2269-2,1),0)),
 SUMIFS(Actuals!$F:$F,Actuals!$A:$A,$A2269,Actuals!$D:$D,$D2269,Actuals!$B:$B,EOMONTH(DATE(2025,$C2269-3,1),0))/SUMIFS(Actuals!$F:$F,Actuals!$A:$A,$A2269,Actuals!$D:$D,$D2269,Actuals!$B:$B,EOMONTH(DATE(2024,$C2269-3,1),0))
)</f>
        <v>1.3105530534648187</v>
      </c>
      <c r="P2269" s="29">
        <f t="shared" si="210"/>
        <v>7339.4247376663507</v>
      </c>
      <c r="Q2269" s="2">
        <f t="shared" si="211"/>
        <v>7.0117046959106153E-3</v>
      </c>
      <c r="R2269" s="29" t="str">
        <f t="shared" si="212"/>
        <v>2 Test data (Sep-Nov)</v>
      </c>
      <c r="S2269" s="29">
        <f t="shared" si="213"/>
        <v>1.0370054508427586</v>
      </c>
      <c r="T2269" s="29">
        <f t="shared" si="214"/>
        <v>6766.4605667490005</v>
      </c>
      <c r="U2269" s="2">
        <f t="shared" si="215"/>
        <v>8.4530956638051685E-2</v>
      </c>
    </row>
    <row r="2270" spans="1:21">
      <c r="A2270">
        <v>9649</v>
      </c>
      <c r="B2270" s="1">
        <v>45808</v>
      </c>
      <c r="C2270">
        <v>5</v>
      </c>
      <c r="D2270">
        <v>15</v>
      </c>
      <c r="E2270" t="s">
        <v>7</v>
      </c>
      <c r="F2270" s="3">
        <v>1180.1523375976926</v>
      </c>
      <c r="G2270" s="3">
        <v>1084.5</v>
      </c>
      <c r="H2270">
        <v>0</v>
      </c>
      <c r="I2270" s="3">
        <v>95.652337597692622</v>
      </c>
      <c r="J2270" s="3">
        <v>95.652337597692622</v>
      </c>
      <c r="K2270" s="2">
        <v>8.8199481417881601E-2</v>
      </c>
      <c r="L2270" s="6">
        <v>8.8199481417881601E-2</v>
      </c>
      <c r="M2270" t="s">
        <v>28</v>
      </c>
      <c r="N2270">
        <f>SUMIFS(Actuals!$F:$F,Actuals!$A:$A,$A2270,Actuals!$D:$D,$D2270,Actuals!$B:$B,EDATE($B2270,-12))</f>
        <v>1023.75</v>
      </c>
      <c r="O2270">
        <f>AVERAGE(SUMIFS(Actuals!$F:$F,Actuals!$A:$A,$A2270,Actuals!$D:$D,$D2270,Actuals!$B:$B,EOMONTH(DATE(2025,$C2270-1,1),0))/SUMIFS(Actuals!$F:$F,Actuals!$A:$A,$A2270,Actuals!$D:$D,$D2270,Actuals!$B:$B,EOMONTH(DATE(2024,$C2270-1,1),0)),
 SUMIFS(Actuals!$F:$F,Actuals!$A:$A,$A2270,Actuals!$D:$D,$D2270,Actuals!$B:$B,EOMONTH(DATE(2025,$C2270-2,1),0))/SUMIFS(Actuals!$F:$F,Actuals!$A:$A,$A2270,Actuals!$D:$D,$D2270,Actuals!$B:$B,EOMONTH(DATE(2024,$C2270-2,1),0)),
 SUMIFS(Actuals!$F:$F,Actuals!$A:$A,$A2270,Actuals!$D:$D,$D2270,Actuals!$B:$B,EOMONTH(DATE(2025,$C2270-3,1),0))/SUMIFS(Actuals!$F:$F,Actuals!$A:$A,$A2270,Actuals!$D:$D,$D2270,Actuals!$B:$B,EOMONTH(DATE(2024,$C2270-3,1),0))
)</f>
        <v>1.0374006892664021</v>
      </c>
      <c r="P2270" s="29">
        <f t="shared" si="210"/>
        <v>1062.0389556364792</v>
      </c>
      <c r="Q2270" s="2">
        <f t="shared" si="211"/>
        <v>2.0710967601217926E-2</v>
      </c>
      <c r="R2270" s="29" t="str">
        <f t="shared" si="212"/>
        <v>1 train date (May-Aug)</v>
      </c>
      <c r="S2270" s="29">
        <f t="shared" si="213"/>
        <v>1.0552169608377078</v>
      </c>
      <c r="T2270" s="29">
        <f t="shared" si="214"/>
        <v>1245.3167630053538</v>
      </c>
      <c r="U2270" s="2">
        <f t="shared" si="215"/>
        <v>0.14828654956694678</v>
      </c>
    </row>
    <row r="2271" spans="1:21">
      <c r="A2271">
        <v>9649</v>
      </c>
      <c r="B2271" s="1">
        <v>45838</v>
      </c>
      <c r="C2271">
        <v>5</v>
      </c>
      <c r="D2271">
        <v>15</v>
      </c>
      <c r="E2271" t="s">
        <v>7</v>
      </c>
      <c r="F2271" s="3">
        <v>1178.0078740271181</v>
      </c>
      <c r="G2271" s="3">
        <v>1284.75</v>
      </c>
      <c r="H2271">
        <v>1</v>
      </c>
      <c r="I2271" s="3">
        <v>-106.74212597288192</v>
      </c>
      <c r="J2271" s="3">
        <v>106.74212597288192</v>
      </c>
      <c r="K2271" s="2">
        <v>8.30839665093457E-2</v>
      </c>
      <c r="L2271" s="6">
        <v>-8.30839665093457E-2</v>
      </c>
      <c r="M2271" t="s">
        <v>28</v>
      </c>
      <c r="N2271">
        <f>SUMIFS(Actuals!$F:$F,Actuals!$A:$A,$A2271,Actuals!$D:$D,$D2271,Actuals!$B:$B,EDATE($B2271,-12))</f>
        <v>1179</v>
      </c>
      <c r="O2271">
        <f>AVERAGE(SUMIFS(Actuals!$F:$F,Actuals!$A:$A,$A2271,Actuals!$D:$D,$D2271,Actuals!$B:$B,EOMONTH(DATE(2025,$C2271-1,1),0))/SUMIFS(Actuals!$F:$F,Actuals!$A:$A,$A2271,Actuals!$D:$D,$D2271,Actuals!$B:$B,EOMONTH(DATE(2024,$C2271-1,1),0)),
 SUMIFS(Actuals!$F:$F,Actuals!$A:$A,$A2271,Actuals!$D:$D,$D2271,Actuals!$B:$B,EOMONTH(DATE(2025,$C2271-2,1),0))/SUMIFS(Actuals!$F:$F,Actuals!$A:$A,$A2271,Actuals!$D:$D,$D2271,Actuals!$B:$B,EOMONTH(DATE(2024,$C2271-2,1),0)),
 SUMIFS(Actuals!$F:$F,Actuals!$A:$A,$A2271,Actuals!$D:$D,$D2271,Actuals!$B:$B,EOMONTH(DATE(2025,$C2271-3,1),0))/SUMIFS(Actuals!$F:$F,Actuals!$A:$A,$A2271,Actuals!$D:$D,$D2271,Actuals!$B:$B,EOMONTH(DATE(2024,$C2271-3,1),0))
)</f>
        <v>1.0374006892664021</v>
      </c>
      <c r="P2271" s="29">
        <f t="shared" si="210"/>
        <v>1223.0954126450881</v>
      </c>
      <c r="Q2271" s="2">
        <f t="shared" si="211"/>
        <v>4.7989560112793837E-2</v>
      </c>
      <c r="R2271" s="29" t="str">
        <f t="shared" si="212"/>
        <v>1 train date (May-Aug)</v>
      </c>
      <c r="S2271" s="29">
        <f t="shared" si="213"/>
        <v>1.0552169608377078</v>
      </c>
      <c r="T2271" s="29">
        <f t="shared" si="214"/>
        <v>1243.0538886737847</v>
      </c>
      <c r="U2271" s="2">
        <f t="shared" si="215"/>
        <v>3.2454649796626003E-2</v>
      </c>
    </row>
    <row r="2272" spans="1:21">
      <c r="A2272">
        <v>9649</v>
      </c>
      <c r="B2272" s="1">
        <v>45838</v>
      </c>
      <c r="C2272">
        <v>6</v>
      </c>
      <c r="D2272">
        <v>15</v>
      </c>
      <c r="E2272" t="s">
        <v>7</v>
      </c>
      <c r="F2272" s="3">
        <v>1165.7830741206963</v>
      </c>
      <c r="G2272" s="3">
        <v>1284.75</v>
      </c>
      <c r="H2272">
        <v>0</v>
      </c>
      <c r="I2272" s="3">
        <v>-118.96692587930374</v>
      </c>
      <c r="J2272" s="3">
        <v>118.96692587930374</v>
      </c>
      <c r="K2272" s="2">
        <v>9.2599280699983397E-2</v>
      </c>
      <c r="L2272" s="6">
        <v>-9.2599280699983397E-2</v>
      </c>
      <c r="M2272" t="s">
        <v>28</v>
      </c>
      <c r="N2272">
        <f>SUMIFS(Actuals!$F:$F,Actuals!$A:$A,$A2272,Actuals!$D:$D,$D2272,Actuals!$B:$B,EDATE($B2272,-12))</f>
        <v>1179</v>
      </c>
      <c r="O2272">
        <f>AVERAGE(SUMIFS(Actuals!$F:$F,Actuals!$A:$A,$A2272,Actuals!$D:$D,$D2272,Actuals!$B:$B,EOMONTH(DATE(2025,$C2272-1,1),0))/SUMIFS(Actuals!$F:$F,Actuals!$A:$A,$A2272,Actuals!$D:$D,$D2272,Actuals!$B:$B,EOMONTH(DATE(2024,$C2272-1,1),0)),
 SUMIFS(Actuals!$F:$F,Actuals!$A:$A,$A2272,Actuals!$D:$D,$D2272,Actuals!$B:$B,EOMONTH(DATE(2025,$C2272-2,1),0))/SUMIFS(Actuals!$F:$F,Actuals!$A:$A,$A2272,Actuals!$D:$D,$D2272,Actuals!$B:$B,EOMONTH(DATE(2024,$C2272-2,1),0)),
 SUMIFS(Actuals!$F:$F,Actuals!$A:$A,$A2272,Actuals!$D:$D,$D2272,Actuals!$B:$B,EOMONTH(DATE(2025,$C2272-3,1),0))/SUMIFS(Actuals!$F:$F,Actuals!$A:$A,$A2272,Actuals!$D:$D,$D2272,Actuals!$B:$B,EOMONTH(DATE(2024,$C2272-3,1),0))
)</f>
        <v>1.0052847014617914</v>
      </c>
      <c r="P2272" s="29">
        <f t="shared" si="210"/>
        <v>1185.2306630234521</v>
      </c>
      <c r="Q2272" s="2">
        <f t="shared" si="211"/>
        <v>7.746202527849616E-2</v>
      </c>
      <c r="R2272" s="29" t="str">
        <f t="shared" si="212"/>
        <v>1 train date (May-Aug)</v>
      </c>
      <c r="S2272" s="29">
        <f t="shared" si="213"/>
        <v>1.0552169608377078</v>
      </c>
      <c r="T2272" s="29">
        <f t="shared" si="214"/>
        <v>1230.1540724696813</v>
      </c>
      <c r="U2272" s="2">
        <f t="shared" si="215"/>
        <v>4.2495370718286594E-2</v>
      </c>
    </row>
    <row r="2273" spans="1:21">
      <c r="A2273">
        <v>9649</v>
      </c>
      <c r="B2273" s="1">
        <v>45869</v>
      </c>
      <c r="C2273">
        <v>5</v>
      </c>
      <c r="D2273">
        <v>15</v>
      </c>
      <c r="E2273" t="s">
        <v>7</v>
      </c>
      <c r="F2273" s="3">
        <v>1175.7204462185055</v>
      </c>
      <c r="G2273" s="3">
        <v>1233</v>
      </c>
      <c r="H2273">
        <v>2</v>
      </c>
      <c r="I2273" s="3">
        <v>-57.279553781494542</v>
      </c>
      <c r="J2273" s="3">
        <v>57.279553781494542</v>
      </c>
      <c r="K2273" s="2">
        <v>4.6455436967959902E-2</v>
      </c>
      <c r="L2273" s="6">
        <v>-4.6455436967959902E-2</v>
      </c>
      <c r="M2273" t="s">
        <v>28</v>
      </c>
      <c r="N2273">
        <f>SUMIFS(Actuals!$F:$F,Actuals!$A:$A,$A2273,Actuals!$D:$D,$D2273,Actuals!$B:$B,EDATE($B2273,-12))</f>
        <v>1203.75</v>
      </c>
      <c r="O2273">
        <f>AVERAGE(SUMIFS(Actuals!$F:$F,Actuals!$A:$A,$A2273,Actuals!$D:$D,$D2273,Actuals!$B:$B,EOMONTH(DATE(2025,$C2273-1,1),0))/SUMIFS(Actuals!$F:$F,Actuals!$A:$A,$A2273,Actuals!$D:$D,$D2273,Actuals!$B:$B,EOMONTH(DATE(2024,$C2273-1,1),0)),
 SUMIFS(Actuals!$F:$F,Actuals!$A:$A,$A2273,Actuals!$D:$D,$D2273,Actuals!$B:$B,EOMONTH(DATE(2025,$C2273-2,1),0))/SUMIFS(Actuals!$F:$F,Actuals!$A:$A,$A2273,Actuals!$D:$D,$D2273,Actuals!$B:$B,EOMONTH(DATE(2024,$C2273-2,1),0)),
 SUMIFS(Actuals!$F:$F,Actuals!$A:$A,$A2273,Actuals!$D:$D,$D2273,Actuals!$B:$B,EOMONTH(DATE(2025,$C2273-3,1),0))/SUMIFS(Actuals!$F:$F,Actuals!$A:$A,$A2273,Actuals!$D:$D,$D2273,Actuals!$B:$B,EOMONTH(DATE(2024,$C2273-3,1),0))
)</f>
        <v>1.0374006892664021</v>
      </c>
      <c r="P2273" s="29">
        <f t="shared" si="210"/>
        <v>1248.7710797044315</v>
      </c>
      <c r="Q2273" s="2">
        <f t="shared" si="211"/>
        <v>1.2790818900593257E-2</v>
      </c>
      <c r="R2273" s="29" t="str">
        <f t="shared" si="212"/>
        <v>1 train date (May-Aug)</v>
      </c>
      <c r="S2273" s="29">
        <f t="shared" si="213"/>
        <v>1.0552169608377078</v>
      </c>
      <c r="T2273" s="29">
        <f t="shared" si="214"/>
        <v>1240.640156053445</v>
      </c>
      <c r="U2273" s="2">
        <f t="shared" si="215"/>
        <v>6.1963958259894768E-3</v>
      </c>
    </row>
    <row r="2274" spans="1:21">
      <c r="A2274">
        <v>9649</v>
      </c>
      <c r="B2274" s="1">
        <v>45869</v>
      </c>
      <c r="C2274">
        <v>6</v>
      </c>
      <c r="D2274">
        <v>15</v>
      </c>
      <c r="E2274" t="s">
        <v>7</v>
      </c>
      <c r="F2274" s="3">
        <v>1163.1446055416304</v>
      </c>
      <c r="G2274" s="3">
        <v>1233</v>
      </c>
      <c r="H2274">
        <v>1</v>
      </c>
      <c r="I2274" s="3">
        <v>-69.855394458369574</v>
      </c>
      <c r="J2274" s="3">
        <v>69.855394458369574</v>
      </c>
      <c r="K2274" s="2">
        <v>5.6654821134119702E-2</v>
      </c>
      <c r="L2274" s="6">
        <v>-5.6654821134119702E-2</v>
      </c>
      <c r="M2274" t="s">
        <v>28</v>
      </c>
      <c r="N2274">
        <f>SUMIFS(Actuals!$F:$F,Actuals!$A:$A,$A2274,Actuals!$D:$D,$D2274,Actuals!$B:$B,EDATE($B2274,-12))</f>
        <v>1203.75</v>
      </c>
      <c r="O2274">
        <f>AVERAGE(SUMIFS(Actuals!$F:$F,Actuals!$A:$A,$A2274,Actuals!$D:$D,$D2274,Actuals!$B:$B,EOMONTH(DATE(2025,$C2274-1,1),0))/SUMIFS(Actuals!$F:$F,Actuals!$A:$A,$A2274,Actuals!$D:$D,$D2274,Actuals!$B:$B,EOMONTH(DATE(2024,$C2274-1,1),0)),
 SUMIFS(Actuals!$F:$F,Actuals!$A:$A,$A2274,Actuals!$D:$D,$D2274,Actuals!$B:$B,EOMONTH(DATE(2025,$C2274-2,1),0))/SUMIFS(Actuals!$F:$F,Actuals!$A:$A,$A2274,Actuals!$D:$D,$D2274,Actuals!$B:$B,EOMONTH(DATE(2024,$C2274-2,1),0)),
 SUMIFS(Actuals!$F:$F,Actuals!$A:$A,$A2274,Actuals!$D:$D,$D2274,Actuals!$B:$B,EOMONTH(DATE(2025,$C2274-3,1),0))/SUMIFS(Actuals!$F:$F,Actuals!$A:$A,$A2274,Actuals!$D:$D,$D2274,Actuals!$B:$B,EOMONTH(DATE(2024,$C2274-3,1),0))
)</f>
        <v>1.0052847014617914</v>
      </c>
      <c r="P2274" s="29">
        <f t="shared" si="210"/>
        <v>1210.1114593846314</v>
      </c>
      <c r="Q2274" s="2">
        <f t="shared" si="211"/>
        <v>1.8563293280915313E-2</v>
      </c>
      <c r="R2274" s="29" t="str">
        <f t="shared" si="212"/>
        <v>1 train date (May-Aug)</v>
      </c>
      <c r="S2274" s="29">
        <f t="shared" si="213"/>
        <v>1.0552169608377078</v>
      </c>
      <c r="T2274" s="29">
        <f t="shared" si="214"/>
        <v>1227.3699156744137</v>
      </c>
      <c r="U2274" s="2">
        <f t="shared" si="215"/>
        <v>4.5661673362419036E-3</v>
      </c>
    </row>
    <row r="2275" spans="1:21">
      <c r="A2275">
        <v>9649</v>
      </c>
      <c r="B2275" s="1">
        <v>45869</v>
      </c>
      <c r="C2275">
        <v>7</v>
      </c>
      <c r="D2275">
        <v>15</v>
      </c>
      <c r="E2275" t="s">
        <v>7</v>
      </c>
      <c r="F2275" s="3">
        <v>1178.0449468695983</v>
      </c>
      <c r="G2275" s="3">
        <v>1233</v>
      </c>
      <c r="H2275">
        <v>0</v>
      </c>
      <c r="I2275" s="3">
        <v>-54.955053130401666</v>
      </c>
      <c r="J2275" s="3">
        <v>54.955053130401666</v>
      </c>
      <c r="K2275" s="2">
        <v>4.4570197186051597E-2</v>
      </c>
      <c r="L2275" s="6">
        <v>-4.4570197186051597E-2</v>
      </c>
      <c r="M2275" t="s">
        <v>28</v>
      </c>
      <c r="N2275">
        <f>SUMIFS(Actuals!$F:$F,Actuals!$A:$A,$A2275,Actuals!$D:$D,$D2275,Actuals!$B:$B,EDATE($B2275,-12))</f>
        <v>1203.75</v>
      </c>
      <c r="O2275">
        <f>AVERAGE(SUMIFS(Actuals!$F:$F,Actuals!$A:$A,$A2275,Actuals!$D:$D,$D2275,Actuals!$B:$B,EOMONTH(DATE(2025,$C2275-1,1),0))/SUMIFS(Actuals!$F:$F,Actuals!$A:$A,$A2275,Actuals!$D:$D,$D2275,Actuals!$B:$B,EOMONTH(DATE(2024,$C2275-1,1),0)),
 SUMIFS(Actuals!$F:$F,Actuals!$A:$A,$A2275,Actuals!$D:$D,$D2275,Actuals!$B:$B,EOMONTH(DATE(2025,$C2275-2,1),0))/SUMIFS(Actuals!$F:$F,Actuals!$A:$A,$A2275,Actuals!$D:$D,$D2275,Actuals!$B:$B,EOMONTH(DATE(2024,$C2275-2,1),0)),
 SUMIFS(Actuals!$F:$F,Actuals!$A:$A,$A2275,Actuals!$D:$D,$D2275,Actuals!$B:$B,EOMONTH(DATE(2025,$C2275-3,1),0))/SUMIFS(Actuals!$F:$F,Actuals!$A:$A,$A2275,Actuals!$D:$D,$D2275,Actuals!$B:$B,EOMONTH(DATE(2024,$C2275-3,1),0))
)</f>
        <v>1.0687650098435468</v>
      </c>
      <c r="P2275" s="29">
        <f t="shared" si="210"/>
        <v>1286.5258805991696</v>
      </c>
      <c r="Q2275" s="2">
        <f t="shared" si="211"/>
        <v>4.3411095376455447E-2</v>
      </c>
      <c r="R2275" s="29" t="str">
        <f t="shared" si="212"/>
        <v>1 train date (May-Aug)</v>
      </c>
      <c r="S2275" s="29">
        <f t="shared" si="213"/>
        <v>1.0552169608377078</v>
      </c>
      <c r="T2275" s="29">
        <f t="shared" si="214"/>
        <v>1243.0930085659566</v>
      </c>
      <c r="U2275" s="2">
        <f t="shared" si="215"/>
        <v>8.1857328191050713E-3</v>
      </c>
    </row>
    <row r="2276" spans="1:21">
      <c r="A2276">
        <v>9649</v>
      </c>
      <c r="B2276" s="1">
        <v>45900</v>
      </c>
      <c r="C2276">
        <v>5</v>
      </c>
      <c r="D2276">
        <v>15</v>
      </c>
      <c r="E2276" t="s">
        <v>7</v>
      </c>
      <c r="F2276" s="3">
        <v>1173.5045005289116</v>
      </c>
      <c r="G2276" s="3">
        <v>1050.75</v>
      </c>
      <c r="H2276">
        <v>3</v>
      </c>
      <c r="I2276" s="3">
        <v>122.75450052891165</v>
      </c>
      <c r="J2276" s="3">
        <v>122.75450052891165</v>
      </c>
      <c r="K2276" s="2">
        <v>0.11682560126472701</v>
      </c>
      <c r="L2276" s="6">
        <v>0.11682560126472701</v>
      </c>
      <c r="M2276" t="s">
        <v>28</v>
      </c>
      <c r="N2276">
        <f>SUMIFS(Actuals!$F:$F,Actuals!$A:$A,$A2276,Actuals!$D:$D,$D2276,Actuals!$B:$B,EDATE($B2276,-12))</f>
        <v>978.75</v>
      </c>
      <c r="O2276">
        <f>AVERAGE(SUMIFS(Actuals!$F:$F,Actuals!$A:$A,$A2276,Actuals!$D:$D,$D2276,Actuals!$B:$B,EOMONTH(DATE(2025,$C2276-1,1),0))/SUMIFS(Actuals!$F:$F,Actuals!$A:$A,$A2276,Actuals!$D:$D,$D2276,Actuals!$B:$B,EOMONTH(DATE(2024,$C2276-1,1),0)),
 SUMIFS(Actuals!$F:$F,Actuals!$A:$A,$A2276,Actuals!$D:$D,$D2276,Actuals!$B:$B,EOMONTH(DATE(2025,$C2276-2,1),0))/SUMIFS(Actuals!$F:$F,Actuals!$A:$A,$A2276,Actuals!$D:$D,$D2276,Actuals!$B:$B,EOMONTH(DATE(2024,$C2276-2,1),0)),
 SUMIFS(Actuals!$F:$F,Actuals!$A:$A,$A2276,Actuals!$D:$D,$D2276,Actuals!$B:$B,EOMONTH(DATE(2025,$C2276-3,1),0))/SUMIFS(Actuals!$F:$F,Actuals!$A:$A,$A2276,Actuals!$D:$D,$D2276,Actuals!$B:$B,EOMONTH(DATE(2024,$C2276-3,1),0))
)</f>
        <v>1.0374006892664021</v>
      </c>
      <c r="P2276" s="29">
        <f t="shared" si="210"/>
        <v>1015.355924619491</v>
      </c>
      <c r="Q2276" s="2">
        <f t="shared" si="211"/>
        <v>3.368458280324433E-2</v>
      </c>
      <c r="R2276" s="29" t="str">
        <f t="shared" si="212"/>
        <v>1 train date (May-Aug)</v>
      </c>
      <c r="S2276" s="29">
        <f t="shared" si="213"/>
        <v>1.0552169608377078</v>
      </c>
      <c r="T2276" s="29">
        <f t="shared" si="214"/>
        <v>1238.3018525774903</v>
      </c>
      <c r="U2276" s="2">
        <f t="shared" si="215"/>
        <v>0.17849331675231056</v>
      </c>
    </row>
    <row r="2277" spans="1:21">
      <c r="A2277">
        <v>9649</v>
      </c>
      <c r="B2277" s="1">
        <v>45900</v>
      </c>
      <c r="C2277">
        <v>6</v>
      </c>
      <c r="D2277">
        <v>15</v>
      </c>
      <c r="E2277" t="s">
        <v>7</v>
      </c>
      <c r="F2277" s="3">
        <v>1160.5885891056607</v>
      </c>
      <c r="G2277" s="3">
        <v>1050.75</v>
      </c>
      <c r="H2277">
        <v>2</v>
      </c>
      <c r="I2277" s="3">
        <v>109.83858910566073</v>
      </c>
      <c r="J2277" s="3">
        <v>109.83858910566073</v>
      </c>
      <c r="K2277" s="2">
        <v>0.104533513305411</v>
      </c>
      <c r="L2277" s="6">
        <v>0.104533513305411</v>
      </c>
      <c r="M2277" t="s">
        <v>28</v>
      </c>
      <c r="N2277">
        <f>SUMIFS(Actuals!$F:$F,Actuals!$A:$A,$A2277,Actuals!$D:$D,$D2277,Actuals!$B:$B,EDATE($B2277,-12))</f>
        <v>978.75</v>
      </c>
      <c r="O2277">
        <f>AVERAGE(SUMIFS(Actuals!$F:$F,Actuals!$A:$A,$A2277,Actuals!$D:$D,$D2277,Actuals!$B:$B,EOMONTH(DATE(2025,$C2277-1,1),0))/SUMIFS(Actuals!$F:$F,Actuals!$A:$A,$A2277,Actuals!$D:$D,$D2277,Actuals!$B:$B,EOMONTH(DATE(2024,$C2277-1,1),0)),
 SUMIFS(Actuals!$F:$F,Actuals!$A:$A,$A2277,Actuals!$D:$D,$D2277,Actuals!$B:$B,EOMONTH(DATE(2025,$C2277-2,1),0))/SUMIFS(Actuals!$F:$F,Actuals!$A:$A,$A2277,Actuals!$D:$D,$D2277,Actuals!$B:$B,EOMONTH(DATE(2024,$C2277-2,1),0)),
 SUMIFS(Actuals!$F:$F,Actuals!$A:$A,$A2277,Actuals!$D:$D,$D2277,Actuals!$B:$B,EOMONTH(DATE(2025,$C2277-3,1),0))/SUMIFS(Actuals!$F:$F,Actuals!$A:$A,$A2277,Actuals!$D:$D,$D2277,Actuals!$B:$B,EOMONTH(DATE(2024,$C2277-3,1),0))
)</f>
        <v>1.0052847014617914</v>
      </c>
      <c r="P2277" s="29">
        <f t="shared" si="210"/>
        <v>983.92240155572836</v>
      </c>
      <c r="Q2277" s="2">
        <f t="shared" si="211"/>
        <v>6.3599903349294926E-2</v>
      </c>
      <c r="R2277" s="29" t="str">
        <f t="shared" si="212"/>
        <v>1 train date (May-Aug)</v>
      </c>
      <c r="S2277" s="29">
        <f t="shared" si="213"/>
        <v>1.0552169608377078</v>
      </c>
      <c r="T2277" s="29">
        <f t="shared" si="214"/>
        <v>1224.6727637789986</v>
      </c>
      <c r="U2277" s="2">
        <f t="shared" si="215"/>
        <v>0.16552249705353186</v>
      </c>
    </row>
    <row r="2278" spans="1:21">
      <c r="A2278">
        <v>9649</v>
      </c>
      <c r="B2278" s="1">
        <v>45900</v>
      </c>
      <c r="C2278">
        <v>7</v>
      </c>
      <c r="D2278">
        <v>15</v>
      </c>
      <c r="E2278" t="s">
        <v>7</v>
      </c>
      <c r="F2278" s="3">
        <v>1175.8800979031589</v>
      </c>
      <c r="G2278" s="3">
        <v>1050.75</v>
      </c>
      <c r="H2278">
        <v>1</v>
      </c>
      <c r="I2278" s="3">
        <v>125.13009790315891</v>
      </c>
      <c r="J2278" s="3">
        <v>125.13009790315891</v>
      </c>
      <c r="K2278" s="2">
        <v>0.11908646005534999</v>
      </c>
      <c r="L2278" s="6">
        <v>0.11908646005534999</v>
      </c>
      <c r="M2278" t="s">
        <v>28</v>
      </c>
      <c r="N2278">
        <f>SUMIFS(Actuals!$F:$F,Actuals!$A:$A,$A2278,Actuals!$D:$D,$D2278,Actuals!$B:$B,EDATE($B2278,-12))</f>
        <v>978.75</v>
      </c>
      <c r="O2278">
        <f>AVERAGE(SUMIFS(Actuals!$F:$F,Actuals!$A:$A,$A2278,Actuals!$D:$D,$D2278,Actuals!$B:$B,EOMONTH(DATE(2025,$C2278-1,1),0))/SUMIFS(Actuals!$F:$F,Actuals!$A:$A,$A2278,Actuals!$D:$D,$D2278,Actuals!$B:$B,EOMONTH(DATE(2024,$C2278-1,1),0)),
 SUMIFS(Actuals!$F:$F,Actuals!$A:$A,$A2278,Actuals!$D:$D,$D2278,Actuals!$B:$B,EOMONTH(DATE(2025,$C2278-2,1),0))/SUMIFS(Actuals!$F:$F,Actuals!$A:$A,$A2278,Actuals!$D:$D,$D2278,Actuals!$B:$B,EOMONTH(DATE(2024,$C2278-2,1),0)),
 SUMIFS(Actuals!$F:$F,Actuals!$A:$A,$A2278,Actuals!$D:$D,$D2278,Actuals!$B:$B,EOMONTH(DATE(2025,$C2278-3,1),0))/SUMIFS(Actuals!$F:$F,Actuals!$A:$A,$A2278,Actuals!$D:$D,$D2278,Actuals!$B:$B,EOMONTH(DATE(2024,$C2278-3,1),0))
)</f>
        <v>1.0687650098435468</v>
      </c>
      <c r="P2278" s="29">
        <f t="shared" si="210"/>
        <v>1046.0537533843715</v>
      </c>
      <c r="Q2278" s="2">
        <f t="shared" si="211"/>
        <v>4.4694233791373059E-3</v>
      </c>
      <c r="R2278" s="29" t="str">
        <f t="shared" si="212"/>
        <v>1 train date (May-Aug)</v>
      </c>
      <c r="S2278" s="29">
        <f t="shared" si="213"/>
        <v>1.0552169608377078</v>
      </c>
      <c r="T2278" s="29">
        <f t="shared" si="214"/>
        <v>1240.8086232189175</v>
      </c>
      <c r="U2278" s="2">
        <f t="shared" si="215"/>
        <v>0.18087901329423511</v>
      </c>
    </row>
    <row r="2279" spans="1:21">
      <c r="A2279">
        <v>9649</v>
      </c>
      <c r="B2279" s="1">
        <v>45900</v>
      </c>
      <c r="C2279">
        <v>8</v>
      </c>
      <c r="D2279">
        <v>15</v>
      </c>
      <c r="E2279" t="s">
        <v>7</v>
      </c>
      <c r="F2279" s="3">
        <v>1182.8472130530927</v>
      </c>
      <c r="G2279" s="3">
        <v>1050.75</v>
      </c>
      <c r="H2279">
        <v>0</v>
      </c>
      <c r="I2279" s="3">
        <v>132.09721305309267</v>
      </c>
      <c r="J2279" s="3">
        <v>132.09721305309267</v>
      </c>
      <c r="K2279" s="2">
        <v>0.12571707166604101</v>
      </c>
      <c r="L2279" s="6">
        <v>0.12571707166604101</v>
      </c>
      <c r="M2279" t="s">
        <v>28</v>
      </c>
      <c r="N2279">
        <f>SUMIFS(Actuals!$F:$F,Actuals!$A:$A,$A2279,Actuals!$D:$D,$D2279,Actuals!$B:$B,EDATE($B2279,-12))</f>
        <v>978.75</v>
      </c>
      <c r="O2279">
        <f>AVERAGE(SUMIFS(Actuals!$F:$F,Actuals!$A:$A,$A2279,Actuals!$D:$D,$D2279,Actuals!$B:$B,EOMONTH(DATE(2025,$C2279-1,1),0))/SUMIFS(Actuals!$F:$F,Actuals!$A:$A,$A2279,Actuals!$D:$D,$D2279,Actuals!$B:$B,EOMONTH(DATE(2024,$C2279-1,1),0)),
 SUMIFS(Actuals!$F:$F,Actuals!$A:$A,$A2279,Actuals!$D:$D,$D2279,Actuals!$B:$B,EOMONTH(DATE(2025,$C2279-2,1),0))/SUMIFS(Actuals!$F:$F,Actuals!$A:$A,$A2279,Actuals!$D:$D,$D2279,Actuals!$B:$B,EOMONTH(DATE(2024,$C2279-2,1),0)),
 SUMIFS(Actuals!$F:$F,Actuals!$A:$A,$A2279,Actuals!$D:$D,$D2279,Actuals!$B:$B,EOMONTH(DATE(2025,$C2279-3,1),0))/SUMIFS(Actuals!$F:$F,Actuals!$A:$A,$A2279,Actuals!$D:$D,$D2279,Actuals!$B:$B,EOMONTH(DATE(2024,$C2279-3,1),0))
)</f>
        <v>1.0577781270832567</v>
      </c>
      <c r="P2279" s="29">
        <f t="shared" si="210"/>
        <v>1035.3003418827375</v>
      </c>
      <c r="Q2279" s="2">
        <f t="shared" si="211"/>
        <v>1.4703457641934347E-2</v>
      </c>
      <c r="R2279" s="29" t="str">
        <f t="shared" si="212"/>
        <v>1 train date (May-Aug)</v>
      </c>
      <c r="S2279" s="29">
        <f t="shared" si="213"/>
        <v>1.0552169608377078</v>
      </c>
      <c r="T2279" s="29">
        <f t="shared" si="214"/>
        <v>1248.160441293237</v>
      </c>
      <c r="U2279" s="2">
        <f t="shared" si="215"/>
        <v>0.18787574712656388</v>
      </c>
    </row>
    <row r="2280" spans="1:21">
      <c r="A2280">
        <v>9649</v>
      </c>
      <c r="B2280" s="1">
        <v>45930</v>
      </c>
      <c r="C2280">
        <v>5</v>
      </c>
      <c r="D2280">
        <v>15</v>
      </c>
      <c r="E2280" t="s">
        <v>7</v>
      </c>
      <c r="F2280" s="3">
        <v>1171.3600369583371</v>
      </c>
      <c r="G2280" s="3">
        <v>1284.75</v>
      </c>
      <c r="H2280">
        <v>4</v>
      </c>
      <c r="I2280" s="3">
        <v>-113.3899630416629</v>
      </c>
      <c r="J2280" s="3">
        <v>113.3899630416629</v>
      </c>
      <c r="K2280" s="2">
        <v>8.8258387267299399E-2</v>
      </c>
      <c r="L2280" s="6">
        <v>-8.8258387267299399E-2</v>
      </c>
      <c r="M2280" t="s">
        <v>28</v>
      </c>
      <c r="N2280">
        <f>SUMIFS(Actuals!$F:$F,Actuals!$A:$A,$A2280,Actuals!$D:$D,$D2280,Actuals!$B:$B,EDATE($B2280,-12))</f>
        <v>1143</v>
      </c>
      <c r="O2280">
        <f>AVERAGE(SUMIFS(Actuals!$F:$F,Actuals!$A:$A,$A2280,Actuals!$D:$D,$D2280,Actuals!$B:$B,EOMONTH(DATE(2025,$C2280-1,1),0))/SUMIFS(Actuals!$F:$F,Actuals!$A:$A,$A2280,Actuals!$D:$D,$D2280,Actuals!$B:$B,EOMONTH(DATE(2024,$C2280-1,1),0)),
 SUMIFS(Actuals!$F:$F,Actuals!$A:$A,$A2280,Actuals!$D:$D,$D2280,Actuals!$B:$B,EOMONTH(DATE(2025,$C2280-2,1),0))/SUMIFS(Actuals!$F:$F,Actuals!$A:$A,$A2280,Actuals!$D:$D,$D2280,Actuals!$B:$B,EOMONTH(DATE(2024,$C2280-2,1),0)),
 SUMIFS(Actuals!$F:$F,Actuals!$A:$A,$A2280,Actuals!$D:$D,$D2280,Actuals!$B:$B,EOMONTH(DATE(2025,$C2280-3,1),0))/SUMIFS(Actuals!$F:$F,Actuals!$A:$A,$A2280,Actuals!$D:$D,$D2280,Actuals!$B:$B,EOMONTH(DATE(2024,$C2280-3,1),0))
)</f>
        <v>1.0374006892664021</v>
      </c>
      <c r="P2280" s="29">
        <f t="shared" si="210"/>
        <v>1185.7489878314975</v>
      </c>
      <c r="Q2280" s="2">
        <f t="shared" si="211"/>
        <v>7.7058581178052143E-2</v>
      </c>
      <c r="R2280" s="29" t="str">
        <f t="shared" si="212"/>
        <v>1 train date (May-Aug)</v>
      </c>
      <c r="S2280" s="29">
        <f t="shared" si="213"/>
        <v>1.0552169608377078</v>
      </c>
      <c r="T2280" s="29">
        <f t="shared" si="214"/>
        <v>1236.0389782459215</v>
      </c>
      <c r="U2280" s="2">
        <f t="shared" si="215"/>
        <v>3.7914786342929364E-2</v>
      </c>
    </row>
    <row r="2281" spans="1:21">
      <c r="A2281">
        <v>9649</v>
      </c>
      <c r="B2281" s="1">
        <v>45930</v>
      </c>
      <c r="C2281">
        <v>6</v>
      </c>
      <c r="D2281">
        <v>15</v>
      </c>
      <c r="E2281" t="s">
        <v>7</v>
      </c>
      <c r="F2281" s="3">
        <v>1158.1150248127867</v>
      </c>
      <c r="G2281" s="3">
        <v>1284.75</v>
      </c>
      <c r="H2281">
        <v>3</v>
      </c>
      <c r="I2281" s="3">
        <v>-126.63497518721329</v>
      </c>
      <c r="J2281" s="3">
        <v>126.63497518721329</v>
      </c>
      <c r="K2281" s="2">
        <v>9.8567795436632299E-2</v>
      </c>
      <c r="L2281" s="6">
        <v>-9.8567795436632299E-2</v>
      </c>
      <c r="M2281" t="s">
        <v>28</v>
      </c>
      <c r="N2281">
        <f>SUMIFS(Actuals!$F:$F,Actuals!$A:$A,$A2281,Actuals!$D:$D,$D2281,Actuals!$B:$B,EDATE($B2281,-12))</f>
        <v>1143</v>
      </c>
      <c r="O2281">
        <f>AVERAGE(SUMIFS(Actuals!$F:$F,Actuals!$A:$A,$A2281,Actuals!$D:$D,$D2281,Actuals!$B:$B,EOMONTH(DATE(2025,$C2281-1,1),0))/SUMIFS(Actuals!$F:$F,Actuals!$A:$A,$A2281,Actuals!$D:$D,$D2281,Actuals!$B:$B,EOMONTH(DATE(2024,$C2281-1,1),0)),
 SUMIFS(Actuals!$F:$F,Actuals!$A:$A,$A2281,Actuals!$D:$D,$D2281,Actuals!$B:$B,EOMONTH(DATE(2025,$C2281-2,1),0))/SUMIFS(Actuals!$F:$F,Actuals!$A:$A,$A2281,Actuals!$D:$D,$D2281,Actuals!$B:$B,EOMONTH(DATE(2024,$C2281-2,1),0)),
 SUMIFS(Actuals!$F:$F,Actuals!$A:$A,$A2281,Actuals!$D:$D,$D2281,Actuals!$B:$B,EOMONTH(DATE(2025,$C2281-3,1),0))/SUMIFS(Actuals!$F:$F,Actuals!$A:$A,$A2281,Actuals!$D:$D,$D2281,Actuals!$B:$B,EOMONTH(DATE(2024,$C2281-3,1),0))
)</f>
        <v>1.0052847014617914</v>
      </c>
      <c r="P2281" s="29">
        <f t="shared" si="210"/>
        <v>1149.0404137708276</v>
      </c>
      <c r="Q2281" s="2">
        <f t="shared" si="211"/>
        <v>0.10563112374327485</v>
      </c>
      <c r="R2281" s="29" t="str">
        <f t="shared" si="212"/>
        <v>1 train date (May-Aug)</v>
      </c>
      <c r="S2281" s="29">
        <f t="shared" si="213"/>
        <v>1.0552169608377078</v>
      </c>
      <c r="T2281" s="29">
        <f t="shared" si="214"/>
        <v>1222.0626167834353</v>
      </c>
      <c r="U2281" s="2">
        <f t="shared" si="215"/>
        <v>4.8793448699408243E-2</v>
      </c>
    </row>
    <row r="2282" spans="1:21">
      <c r="A2282">
        <v>9649</v>
      </c>
      <c r="B2282" s="1">
        <v>45930</v>
      </c>
      <c r="C2282">
        <v>7</v>
      </c>
      <c r="D2282">
        <v>15</v>
      </c>
      <c r="E2282" t="s">
        <v>7</v>
      </c>
      <c r="F2282" s="3">
        <v>1173.7850827743455</v>
      </c>
      <c r="G2282" s="3">
        <v>1284.75</v>
      </c>
      <c r="H2282">
        <v>2</v>
      </c>
      <c r="I2282" s="3">
        <v>-110.96491722565452</v>
      </c>
      <c r="J2282" s="3">
        <v>110.96491722565452</v>
      </c>
      <c r="K2282" s="2">
        <v>8.6370824849701905E-2</v>
      </c>
      <c r="L2282" s="6">
        <v>-8.6370824849701905E-2</v>
      </c>
      <c r="M2282" t="s">
        <v>28</v>
      </c>
      <c r="N2282">
        <f>SUMIFS(Actuals!$F:$F,Actuals!$A:$A,$A2282,Actuals!$D:$D,$D2282,Actuals!$B:$B,EDATE($B2282,-12))</f>
        <v>1143</v>
      </c>
      <c r="O2282">
        <f>AVERAGE(SUMIFS(Actuals!$F:$F,Actuals!$A:$A,$A2282,Actuals!$D:$D,$D2282,Actuals!$B:$B,EOMONTH(DATE(2025,$C2282-1,1),0))/SUMIFS(Actuals!$F:$F,Actuals!$A:$A,$A2282,Actuals!$D:$D,$D2282,Actuals!$B:$B,EOMONTH(DATE(2024,$C2282-1,1),0)),
 SUMIFS(Actuals!$F:$F,Actuals!$A:$A,$A2282,Actuals!$D:$D,$D2282,Actuals!$B:$B,EOMONTH(DATE(2025,$C2282-2,1),0))/SUMIFS(Actuals!$F:$F,Actuals!$A:$A,$A2282,Actuals!$D:$D,$D2282,Actuals!$B:$B,EOMONTH(DATE(2024,$C2282-2,1),0)),
 SUMIFS(Actuals!$F:$F,Actuals!$A:$A,$A2282,Actuals!$D:$D,$D2282,Actuals!$B:$B,EOMONTH(DATE(2025,$C2282-3,1),0))/SUMIFS(Actuals!$F:$F,Actuals!$A:$A,$A2282,Actuals!$D:$D,$D2282,Actuals!$B:$B,EOMONTH(DATE(2024,$C2282-3,1),0))
)</f>
        <v>1.0687650098435468</v>
      </c>
      <c r="P2282" s="29">
        <f t="shared" si="210"/>
        <v>1221.5984062511741</v>
      </c>
      <c r="Q2282" s="2">
        <f t="shared" si="211"/>
        <v>4.9154772328333075E-2</v>
      </c>
      <c r="R2282" s="29" t="str">
        <f t="shared" si="212"/>
        <v>1 train date (May-Aug)</v>
      </c>
      <c r="S2282" s="29">
        <f t="shared" si="213"/>
        <v>1.0552169608377078</v>
      </c>
      <c r="T2282" s="29">
        <f t="shared" si="214"/>
        <v>1238.5979277217821</v>
      </c>
      <c r="U2282" s="2">
        <f t="shared" si="215"/>
        <v>3.5922998465240656E-2</v>
      </c>
    </row>
    <row r="2283" spans="1:21">
      <c r="A2283">
        <v>9649</v>
      </c>
      <c r="B2283" s="1">
        <v>45930</v>
      </c>
      <c r="C2283">
        <v>8</v>
      </c>
      <c r="D2283">
        <v>15</v>
      </c>
      <c r="E2283" t="s">
        <v>7</v>
      </c>
      <c r="F2283" s="3">
        <v>1180.9260591458631</v>
      </c>
      <c r="G2283" s="3">
        <v>1284.75</v>
      </c>
      <c r="H2283">
        <v>1</v>
      </c>
      <c r="I2283" s="3">
        <v>-103.82394085413694</v>
      </c>
      <c r="J2283" s="3">
        <v>103.82394085413694</v>
      </c>
      <c r="K2283" s="2">
        <v>8.0812563420227204E-2</v>
      </c>
      <c r="L2283" s="6">
        <v>-8.0812563420227204E-2</v>
      </c>
      <c r="M2283" t="s">
        <v>28</v>
      </c>
      <c r="N2283">
        <f>SUMIFS(Actuals!$F:$F,Actuals!$A:$A,$A2283,Actuals!$D:$D,$D2283,Actuals!$B:$B,EDATE($B2283,-12))</f>
        <v>1143</v>
      </c>
      <c r="O2283">
        <f>AVERAGE(SUMIFS(Actuals!$F:$F,Actuals!$A:$A,$A2283,Actuals!$D:$D,$D2283,Actuals!$B:$B,EOMONTH(DATE(2025,$C2283-1,1),0))/SUMIFS(Actuals!$F:$F,Actuals!$A:$A,$A2283,Actuals!$D:$D,$D2283,Actuals!$B:$B,EOMONTH(DATE(2024,$C2283-1,1),0)),
 SUMIFS(Actuals!$F:$F,Actuals!$A:$A,$A2283,Actuals!$D:$D,$D2283,Actuals!$B:$B,EOMONTH(DATE(2025,$C2283-2,1),0))/SUMIFS(Actuals!$F:$F,Actuals!$A:$A,$A2283,Actuals!$D:$D,$D2283,Actuals!$B:$B,EOMONTH(DATE(2024,$C2283-2,1),0)),
 SUMIFS(Actuals!$F:$F,Actuals!$A:$A,$A2283,Actuals!$D:$D,$D2283,Actuals!$B:$B,EOMONTH(DATE(2025,$C2283-3,1),0))/SUMIFS(Actuals!$F:$F,Actuals!$A:$A,$A2283,Actuals!$D:$D,$D2283,Actuals!$B:$B,EOMONTH(DATE(2024,$C2283-3,1),0))
)</f>
        <v>1.0577781270832567</v>
      </c>
      <c r="P2283" s="29">
        <f t="shared" si="210"/>
        <v>1209.0403992561623</v>
      </c>
      <c r="Q2283" s="2">
        <f t="shared" si="211"/>
        <v>5.8929442104563266E-2</v>
      </c>
      <c r="R2283" s="29" t="str">
        <f t="shared" si="212"/>
        <v>1 train date (May-Aug)</v>
      </c>
      <c r="S2283" s="29">
        <f t="shared" si="213"/>
        <v>1.0552169608377078</v>
      </c>
      <c r="T2283" s="29">
        <f t="shared" si="214"/>
        <v>1246.1332071059487</v>
      </c>
      <c r="U2283" s="2">
        <f t="shared" si="215"/>
        <v>3.0057826732088955E-2</v>
      </c>
    </row>
    <row r="2284" spans="1:21">
      <c r="A2284">
        <v>9649</v>
      </c>
      <c r="B2284" s="1">
        <v>45930</v>
      </c>
      <c r="C2284">
        <v>9</v>
      </c>
      <c r="D2284">
        <v>15</v>
      </c>
      <c r="E2284" t="s">
        <v>7</v>
      </c>
      <c r="F2284" s="3">
        <v>1164.6549534554777</v>
      </c>
      <c r="G2284" s="3">
        <v>1284.75</v>
      </c>
      <c r="H2284">
        <v>0</v>
      </c>
      <c r="I2284" s="3">
        <v>-120.09504654452235</v>
      </c>
      <c r="J2284" s="3">
        <v>120.09504654452235</v>
      </c>
      <c r="K2284" s="2">
        <v>9.3477366448353597E-2</v>
      </c>
      <c r="L2284" s="6">
        <v>-9.3477366448353597E-2</v>
      </c>
      <c r="M2284" t="s">
        <v>28</v>
      </c>
      <c r="N2284">
        <f>SUMIFS(Actuals!$F:$F,Actuals!$A:$A,$A2284,Actuals!$D:$D,$D2284,Actuals!$B:$B,EDATE($B2284,-12))</f>
        <v>1143</v>
      </c>
      <c r="O2284">
        <f>AVERAGE(SUMIFS(Actuals!$F:$F,Actuals!$A:$A,$A2284,Actuals!$D:$D,$D2284,Actuals!$B:$B,EOMONTH(DATE(2025,$C2284-1,1),0))/SUMIFS(Actuals!$F:$F,Actuals!$A:$A,$A2284,Actuals!$D:$D,$D2284,Actuals!$B:$B,EOMONTH(DATE(2024,$C2284-1,1),0)),
 SUMIFS(Actuals!$F:$F,Actuals!$A:$A,$A2284,Actuals!$D:$D,$D2284,Actuals!$B:$B,EOMONTH(DATE(2025,$C2284-2,1),0))/SUMIFS(Actuals!$F:$F,Actuals!$A:$A,$A2284,Actuals!$D:$D,$D2284,Actuals!$B:$B,EOMONTH(DATE(2024,$C2284-2,1),0)),
 SUMIFS(Actuals!$F:$F,Actuals!$A:$A,$A2284,Actuals!$D:$D,$D2284,Actuals!$B:$B,EOMONTH(DATE(2025,$C2284-3,1),0))/SUMIFS(Actuals!$F:$F,Actuals!$A:$A,$A2284,Actuals!$D:$D,$D2284,Actuals!$B:$B,EOMONTH(DATE(2024,$C2284-3,1),0))
)</f>
        <v>1.0625189800999717</v>
      </c>
      <c r="P2284" s="29">
        <f t="shared" si="210"/>
        <v>1214.4591942542677</v>
      </c>
      <c r="Q2284" s="2">
        <f t="shared" si="211"/>
        <v>5.4711660436452474E-2</v>
      </c>
      <c r="R2284" s="29" t="str">
        <f t="shared" si="212"/>
        <v>2 Test data (Sep-Nov)</v>
      </c>
      <c r="S2284" s="29">
        <f t="shared" si="213"/>
        <v>1.0552169608377078</v>
      </c>
      <c r="T2284" s="29">
        <f t="shared" si="214"/>
        <v>1228.9636604098712</v>
      </c>
      <c r="U2284" s="2">
        <f t="shared" si="215"/>
        <v>4.3421941693036634E-2</v>
      </c>
    </row>
    <row r="2285" spans="1:21">
      <c r="A2285">
        <v>9649</v>
      </c>
      <c r="B2285" s="1">
        <v>45961</v>
      </c>
      <c r="C2285">
        <v>5</v>
      </c>
      <c r="D2285">
        <v>15</v>
      </c>
      <c r="E2285" t="s">
        <v>7</v>
      </c>
      <c r="F2285" s="3">
        <v>1169.072609149724</v>
      </c>
      <c r="G2285" s="3">
        <v>1262.25</v>
      </c>
      <c r="H2285">
        <v>5</v>
      </c>
      <c r="I2285" s="3">
        <v>-93.17739085027597</v>
      </c>
      <c r="J2285" s="3">
        <v>93.17739085027597</v>
      </c>
      <c r="K2285" s="2">
        <v>7.38184914638748E-2</v>
      </c>
      <c r="L2285" s="6">
        <v>-7.38184914638748E-2</v>
      </c>
      <c r="M2285" t="s">
        <v>28</v>
      </c>
      <c r="N2285">
        <f>SUMIFS(Actuals!$F:$F,Actuals!$A:$A,$A2285,Actuals!$D:$D,$D2285,Actuals!$B:$B,EDATE($B2285,-12))</f>
        <v>1280.25</v>
      </c>
      <c r="O2285">
        <f>AVERAGE(SUMIFS(Actuals!$F:$F,Actuals!$A:$A,$A2285,Actuals!$D:$D,$D2285,Actuals!$B:$B,EOMONTH(DATE(2025,$C2285-1,1),0))/SUMIFS(Actuals!$F:$F,Actuals!$A:$A,$A2285,Actuals!$D:$D,$D2285,Actuals!$B:$B,EOMONTH(DATE(2024,$C2285-1,1),0)),
 SUMIFS(Actuals!$F:$F,Actuals!$A:$A,$A2285,Actuals!$D:$D,$D2285,Actuals!$B:$B,EOMONTH(DATE(2025,$C2285-2,1),0))/SUMIFS(Actuals!$F:$F,Actuals!$A:$A,$A2285,Actuals!$D:$D,$D2285,Actuals!$B:$B,EOMONTH(DATE(2024,$C2285-2,1),0)),
 SUMIFS(Actuals!$F:$F,Actuals!$A:$A,$A2285,Actuals!$D:$D,$D2285,Actuals!$B:$B,EOMONTH(DATE(2025,$C2285-3,1),0))/SUMIFS(Actuals!$F:$F,Actuals!$A:$A,$A2285,Actuals!$D:$D,$D2285,Actuals!$B:$B,EOMONTH(DATE(2024,$C2285-3,1),0))
)</f>
        <v>1.0374006892664021</v>
      </c>
      <c r="P2285" s="29">
        <f t="shared" si="210"/>
        <v>1328.1322324333112</v>
      </c>
      <c r="Q2285" s="2">
        <f t="shared" si="211"/>
        <v>5.219428198321345E-2</v>
      </c>
      <c r="R2285" s="29" t="str">
        <f t="shared" si="212"/>
        <v>1 train date (May-Aug)</v>
      </c>
      <c r="S2285" s="29">
        <f t="shared" si="213"/>
        <v>1.0552169608377078</v>
      </c>
      <c r="T2285" s="29">
        <f t="shared" si="214"/>
        <v>1233.6252456255811</v>
      </c>
      <c r="U2285" s="2">
        <f t="shared" si="215"/>
        <v>2.2677563378426538E-2</v>
      </c>
    </row>
    <row r="2286" spans="1:21">
      <c r="A2286">
        <v>9649</v>
      </c>
      <c r="B2286" s="1">
        <v>45961</v>
      </c>
      <c r="C2286">
        <v>6</v>
      </c>
      <c r="D2286">
        <v>15</v>
      </c>
      <c r="E2286" t="s">
        <v>7</v>
      </c>
      <c r="F2286" s="3">
        <v>1155.4765562337211</v>
      </c>
      <c r="G2286" s="3">
        <v>1262.25</v>
      </c>
      <c r="H2286">
        <v>4</v>
      </c>
      <c r="I2286" s="3">
        <v>-106.77344376627889</v>
      </c>
      <c r="J2286" s="3">
        <v>106.77344376627889</v>
      </c>
      <c r="K2286" s="2">
        <v>8.4589775215907201E-2</v>
      </c>
      <c r="L2286" s="6">
        <v>-8.4589775215907201E-2</v>
      </c>
      <c r="M2286" t="s">
        <v>28</v>
      </c>
      <c r="N2286">
        <f>SUMIFS(Actuals!$F:$F,Actuals!$A:$A,$A2286,Actuals!$D:$D,$D2286,Actuals!$B:$B,EDATE($B2286,-12))</f>
        <v>1280.25</v>
      </c>
      <c r="O2286">
        <f>AVERAGE(SUMIFS(Actuals!$F:$F,Actuals!$A:$A,$A2286,Actuals!$D:$D,$D2286,Actuals!$B:$B,EOMONTH(DATE(2025,$C2286-1,1),0))/SUMIFS(Actuals!$F:$F,Actuals!$A:$A,$A2286,Actuals!$D:$D,$D2286,Actuals!$B:$B,EOMONTH(DATE(2024,$C2286-1,1),0)),
 SUMIFS(Actuals!$F:$F,Actuals!$A:$A,$A2286,Actuals!$D:$D,$D2286,Actuals!$B:$B,EOMONTH(DATE(2025,$C2286-2,1),0))/SUMIFS(Actuals!$F:$F,Actuals!$A:$A,$A2286,Actuals!$D:$D,$D2286,Actuals!$B:$B,EOMONTH(DATE(2024,$C2286-2,1),0)),
 SUMIFS(Actuals!$F:$F,Actuals!$A:$A,$A2286,Actuals!$D:$D,$D2286,Actuals!$B:$B,EOMONTH(DATE(2025,$C2286-3,1),0))/SUMIFS(Actuals!$F:$F,Actuals!$A:$A,$A2286,Actuals!$D:$D,$D2286,Actuals!$B:$B,EOMONTH(DATE(2024,$C2286-3,1),0))
)</f>
        <v>1.0052847014617914</v>
      </c>
      <c r="P2286" s="29">
        <f t="shared" si="210"/>
        <v>1287.0157390464585</v>
      </c>
      <c r="Q2286" s="2">
        <f t="shared" si="211"/>
        <v>1.9620312177824138E-2</v>
      </c>
      <c r="R2286" s="29" t="str">
        <f t="shared" si="212"/>
        <v>1 train date (May-Aug)</v>
      </c>
      <c r="S2286" s="29">
        <f t="shared" si="213"/>
        <v>1.0552169608377078</v>
      </c>
      <c r="T2286" s="29">
        <f t="shared" si="214"/>
        <v>1219.2784599881679</v>
      </c>
      <c r="U2286" s="2">
        <f t="shared" si="215"/>
        <v>3.4043604683566708E-2</v>
      </c>
    </row>
    <row r="2287" spans="1:21">
      <c r="A2287">
        <v>9649</v>
      </c>
      <c r="B2287" s="1">
        <v>45961</v>
      </c>
      <c r="C2287">
        <v>7</v>
      </c>
      <c r="D2287">
        <v>15</v>
      </c>
      <c r="E2287" t="s">
        <v>7</v>
      </c>
      <c r="F2287" s="3">
        <v>1171.5503999702789</v>
      </c>
      <c r="G2287" s="3">
        <v>1262.25</v>
      </c>
      <c r="H2287">
        <v>3</v>
      </c>
      <c r="I2287" s="3">
        <v>-90.699600029721068</v>
      </c>
      <c r="J2287" s="3">
        <v>90.699600029721068</v>
      </c>
      <c r="K2287" s="2">
        <v>7.1855496161395194E-2</v>
      </c>
      <c r="L2287" s="6">
        <v>-7.1855496161395194E-2</v>
      </c>
      <c r="M2287" t="s">
        <v>28</v>
      </c>
      <c r="N2287">
        <f>SUMIFS(Actuals!$F:$F,Actuals!$A:$A,$A2287,Actuals!$D:$D,$D2287,Actuals!$B:$B,EDATE($B2287,-12))</f>
        <v>1280.25</v>
      </c>
      <c r="O2287">
        <f>AVERAGE(SUMIFS(Actuals!$F:$F,Actuals!$A:$A,$A2287,Actuals!$D:$D,$D2287,Actuals!$B:$B,EOMONTH(DATE(2025,$C2287-1,1),0))/SUMIFS(Actuals!$F:$F,Actuals!$A:$A,$A2287,Actuals!$D:$D,$D2287,Actuals!$B:$B,EOMONTH(DATE(2024,$C2287-1,1),0)),
 SUMIFS(Actuals!$F:$F,Actuals!$A:$A,$A2287,Actuals!$D:$D,$D2287,Actuals!$B:$B,EOMONTH(DATE(2025,$C2287-2,1),0))/SUMIFS(Actuals!$F:$F,Actuals!$A:$A,$A2287,Actuals!$D:$D,$D2287,Actuals!$B:$B,EOMONTH(DATE(2024,$C2287-2,1),0)),
 SUMIFS(Actuals!$F:$F,Actuals!$A:$A,$A2287,Actuals!$D:$D,$D2287,Actuals!$B:$B,EOMONTH(DATE(2025,$C2287-3,1),0))/SUMIFS(Actuals!$F:$F,Actuals!$A:$A,$A2287,Actuals!$D:$D,$D2287,Actuals!$B:$B,EOMONTH(DATE(2024,$C2287-3,1),0))
)</f>
        <v>1.0687650098435468</v>
      </c>
      <c r="P2287" s="29">
        <f t="shared" si="210"/>
        <v>1368.2864038522009</v>
      </c>
      <c r="Q2287" s="2">
        <f t="shared" si="211"/>
        <v>8.4005865598891602E-2</v>
      </c>
      <c r="R2287" s="29" t="str">
        <f t="shared" si="212"/>
        <v>1 train date (May-Aug)</v>
      </c>
      <c r="S2287" s="29">
        <f t="shared" si="213"/>
        <v>1.0552169608377078</v>
      </c>
      <c r="T2287" s="29">
        <f t="shared" si="214"/>
        <v>1236.2398525248386</v>
      </c>
      <c r="U2287" s="2">
        <f t="shared" si="215"/>
        <v>2.0606177441205287E-2</v>
      </c>
    </row>
    <row r="2288" spans="1:21">
      <c r="A2288">
        <v>9649</v>
      </c>
      <c r="B2288" s="1">
        <v>45961</v>
      </c>
      <c r="C2288">
        <v>8</v>
      </c>
      <c r="D2288">
        <v>15</v>
      </c>
      <c r="E2288" t="s">
        <v>7</v>
      </c>
      <c r="F2288" s="3">
        <v>1178.8768283114855</v>
      </c>
      <c r="G2288" s="3">
        <v>1262.25</v>
      </c>
      <c r="H2288">
        <v>2</v>
      </c>
      <c r="I2288" s="3">
        <v>-83.373171688514503</v>
      </c>
      <c r="J2288" s="3">
        <v>83.373171688514503</v>
      </c>
      <c r="K2288" s="2">
        <v>6.6051235245406598E-2</v>
      </c>
      <c r="L2288" s="6">
        <v>-6.6051235245406598E-2</v>
      </c>
      <c r="M2288" t="s">
        <v>28</v>
      </c>
      <c r="N2288">
        <f>SUMIFS(Actuals!$F:$F,Actuals!$A:$A,$A2288,Actuals!$D:$D,$D2288,Actuals!$B:$B,EDATE($B2288,-12))</f>
        <v>1280.25</v>
      </c>
      <c r="O2288">
        <f>AVERAGE(SUMIFS(Actuals!$F:$F,Actuals!$A:$A,$A2288,Actuals!$D:$D,$D2288,Actuals!$B:$B,EOMONTH(DATE(2025,$C2288-1,1),0))/SUMIFS(Actuals!$F:$F,Actuals!$A:$A,$A2288,Actuals!$D:$D,$D2288,Actuals!$B:$B,EOMONTH(DATE(2024,$C2288-1,1),0)),
 SUMIFS(Actuals!$F:$F,Actuals!$A:$A,$A2288,Actuals!$D:$D,$D2288,Actuals!$B:$B,EOMONTH(DATE(2025,$C2288-2,1),0))/SUMIFS(Actuals!$F:$F,Actuals!$A:$A,$A2288,Actuals!$D:$D,$D2288,Actuals!$B:$B,EOMONTH(DATE(2024,$C2288-2,1),0)),
 SUMIFS(Actuals!$F:$F,Actuals!$A:$A,$A2288,Actuals!$D:$D,$D2288,Actuals!$B:$B,EOMONTH(DATE(2025,$C2288-3,1),0))/SUMIFS(Actuals!$F:$F,Actuals!$A:$A,$A2288,Actuals!$D:$D,$D2288,Actuals!$B:$B,EOMONTH(DATE(2024,$C2288-3,1),0))
)</f>
        <v>1.0577781270832567</v>
      </c>
      <c r="P2288" s="29">
        <f t="shared" si="210"/>
        <v>1354.2204471983393</v>
      </c>
      <c r="Q2288" s="2">
        <f t="shared" si="211"/>
        <v>7.2862307148615052E-2</v>
      </c>
      <c r="R2288" s="29" t="str">
        <f t="shared" si="212"/>
        <v>1 train date (May-Aug)</v>
      </c>
      <c r="S2288" s="29">
        <f t="shared" si="213"/>
        <v>1.0552169608377078</v>
      </c>
      <c r="T2288" s="29">
        <f t="shared" si="214"/>
        <v>1243.970823972842</v>
      </c>
      <c r="U2288" s="2">
        <f t="shared" si="215"/>
        <v>1.4481422877526618E-2</v>
      </c>
    </row>
    <row r="2289" spans="1:21">
      <c r="A2289">
        <v>9649</v>
      </c>
      <c r="B2289" s="1">
        <v>45961</v>
      </c>
      <c r="C2289">
        <v>9</v>
      </c>
      <c r="D2289">
        <v>15</v>
      </c>
      <c r="E2289" t="s">
        <v>7</v>
      </c>
      <c r="F2289" s="3">
        <v>1162.190028047839</v>
      </c>
      <c r="G2289" s="3">
        <v>1262.25</v>
      </c>
      <c r="H2289">
        <v>1</v>
      </c>
      <c r="I2289" s="3">
        <v>-100.05997195216105</v>
      </c>
      <c r="J2289" s="3">
        <v>100.05997195216105</v>
      </c>
      <c r="K2289" s="2">
        <v>7.9271120580044402E-2</v>
      </c>
      <c r="L2289" s="6">
        <v>-7.9271120580044402E-2</v>
      </c>
      <c r="M2289" t="s">
        <v>28</v>
      </c>
      <c r="N2289">
        <f>SUMIFS(Actuals!$F:$F,Actuals!$A:$A,$A2289,Actuals!$D:$D,$D2289,Actuals!$B:$B,EDATE($B2289,-12))</f>
        <v>1280.25</v>
      </c>
      <c r="O2289">
        <f>AVERAGE(SUMIFS(Actuals!$F:$F,Actuals!$A:$A,$A2289,Actuals!$D:$D,$D2289,Actuals!$B:$B,EOMONTH(DATE(2025,$C2289-1,1),0))/SUMIFS(Actuals!$F:$F,Actuals!$A:$A,$A2289,Actuals!$D:$D,$D2289,Actuals!$B:$B,EOMONTH(DATE(2024,$C2289-1,1),0)),
 SUMIFS(Actuals!$F:$F,Actuals!$A:$A,$A2289,Actuals!$D:$D,$D2289,Actuals!$B:$B,EOMONTH(DATE(2025,$C2289-2,1),0))/SUMIFS(Actuals!$F:$F,Actuals!$A:$A,$A2289,Actuals!$D:$D,$D2289,Actuals!$B:$B,EOMONTH(DATE(2024,$C2289-2,1),0)),
 SUMIFS(Actuals!$F:$F,Actuals!$A:$A,$A2289,Actuals!$D:$D,$D2289,Actuals!$B:$B,EOMONTH(DATE(2025,$C2289-3,1),0))/SUMIFS(Actuals!$F:$F,Actuals!$A:$A,$A2289,Actuals!$D:$D,$D2289,Actuals!$B:$B,EOMONTH(DATE(2024,$C2289-3,1),0))
)</f>
        <v>1.0625189800999717</v>
      </c>
      <c r="P2289" s="29">
        <f t="shared" si="210"/>
        <v>1360.2899242729889</v>
      </c>
      <c r="Q2289" s="2">
        <f t="shared" si="211"/>
        <v>7.7670765912449077E-2</v>
      </c>
      <c r="R2289" s="29" t="str">
        <f t="shared" si="212"/>
        <v>2 Test data (Sep-Nov)</v>
      </c>
      <c r="S2289" s="29">
        <f t="shared" si="213"/>
        <v>1.0552169608377078</v>
      </c>
      <c r="T2289" s="29">
        <f t="shared" si="214"/>
        <v>1226.362629312531</v>
      </c>
      <c r="U2289" s="2">
        <f t="shared" si="215"/>
        <v>2.8431270102966134E-2</v>
      </c>
    </row>
    <row r="2290" spans="1:21">
      <c r="A2290">
        <v>9649</v>
      </c>
      <c r="B2290" s="1">
        <v>45961</v>
      </c>
      <c r="C2290">
        <v>10</v>
      </c>
      <c r="D2290">
        <v>15</v>
      </c>
      <c r="E2290" t="s">
        <v>7</v>
      </c>
      <c r="F2290" s="3">
        <v>1176.8705936807378</v>
      </c>
      <c r="G2290" s="3">
        <v>1262.25</v>
      </c>
      <c r="H2290">
        <v>0</v>
      </c>
      <c r="I2290" s="3">
        <v>-85.379406319262216</v>
      </c>
      <c r="J2290" s="3">
        <v>85.379406319262216</v>
      </c>
      <c r="K2290" s="2">
        <v>6.7640646717577496E-2</v>
      </c>
      <c r="L2290" s="6">
        <v>-6.7640646717577496E-2</v>
      </c>
      <c r="M2290" t="s">
        <v>28</v>
      </c>
      <c r="N2290">
        <f>SUMIFS(Actuals!$F:$F,Actuals!$A:$A,$A2290,Actuals!$D:$D,$D2290,Actuals!$B:$B,EDATE($B2290,-12))</f>
        <v>1280.25</v>
      </c>
      <c r="O2290">
        <f>AVERAGE(SUMIFS(Actuals!$F:$F,Actuals!$A:$A,$A2290,Actuals!$D:$D,$D2290,Actuals!$B:$B,EOMONTH(DATE(2025,$C2290-1,1),0))/SUMIFS(Actuals!$F:$F,Actuals!$A:$A,$A2290,Actuals!$D:$D,$D2290,Actuals!$B:$B,EOMONTH(DATE(2024,$C2290-1,1),0)),
 SUMIFS(Actuals!$F:$F,Actuals!$A:$A,$A2290,Actuals!$D:$D,$D2290,Actuals!$B:$B,EOMONTH(DATE(2025,$C2290-2,1),0))/SUMIFS(Actuals!$F:$F,Actuals!$A:$A,$A2290,Actuals!$D:$D,$D2290,Actuals!$B:$B,EOMONTH(DATE(2024,$C2290-2,1),0)),
 SUMIFS(Actuals!$F:$F,Actuals!$A:$A,$A2290,Actuals!$D:$D,$D2290,Actuals!$B:$B,EOMONTH(DATE(2025,$C2290-3,1),0))/SUMIFS(Actuals!$F:$F,Actuals!$A:$A,$A2290,Actuals!$D:$D,$D2290,Actuals!$B:$B,EOMONTH(DATE(2024,$C2290-3,1),0))
)</f>
        <v>1.0739593439476203</v>
      </c>
      <c r="P2290" s="29">
        <f t="shared" si="210"/>
        <v>1374.9364500889408</v>
      </c>
      <c r="Q2290" s="2">
        <f t="shared" si="211"/>
        <v>8.9274272203557756E-2</v>
      </c>
      <c r="R2290" s="29" t="str">
        <f t="shared" si="212"/>
        <v>2 Test data (Sep-Nov)</v>
      </c>
      <c r="S2290" s="29">
        <f t="shared" si="213"/>
        <v>1.0552169608377078</v>
      </c>
      <c r="T2290" s="29">
        <f t="shared" si="214"/>
        <v>1241.8538111630569</v>
      </c>
      <c r="U2290" s="2">
        <f t="shared" si="215"/>
        <v>1.6158596820711517E-2</v>
      </c>
    </row>
    <row r="2291" spans="1:21">
      <c r="A2291">
        <v>9649</v>
      </c>
      <c r="B2291" s="1">
        <v>45991</v>
      </c>
      <c r="C2291">
        <v>5</v>
      </c>
      <c r="D2291">
        <v>15</v>
      </c>
      <c r="E2291" t="s">
        <v>7</v>
      </c>
      <c r="F2291" s="3">
        <v>1166.9281455791495</v>
      </c>
      <c r="G2291" s="3">
        <v>1262.25</v>
      </c>
      <c r="H2291">
        <v>6</v>
      </c>
      <c r="I2291" s="3">
        <v>-95.321854420850514</v>
      </c>
      <c r="J2291" s="3">
        <v>95.321854420850514</v>
      </c>
      <c r="K2291" s="2">
        <v>7.5517412890354907E-2</v>
      </c>
      <c r="L2291" s="6">
        <v>-7.5517412890354907E-2</v>
      </c>
      <c r="M2291" t="s">
        <v>28</v>
      </c>
      <c r="N2291">
        <f>SUMIFS(Actuals!$F:$F,Actuals!$A:$A,$A2291,Actuals!$D:$D,$D2291,Actuals!$B:$B,EDATE($B2291,-12))</f>
        <v>1316.25</v>
      </c>
      <c r="O2291">
        <f>AVERAGE(SUMIFS(Actuals!$F:$F,Actuals!$A:$A,$A2291,Actuals!$D:$D,$D2291,Actuals!$B:$B,EOMONTH(DATE(2025,$C2291-1,1),0))/SUMIFS(Actuals!$F:$F,Actuals!$A:$A,$A2291,Actuals!$D:$D,$D2291,Actuals!$B:$B,EOMONTH(DATE(2024,$C2291-1,1),0)),
 SUMIFS(Actuals!$F:$F,Actuals!$A:$A,$A2291,Actuals!$D:$D,$D2291,Actuals!$B:$B,EOMONTH(DATE(2025,$C2291-2,1),0))/SUMIFS(Actuals!$F:$F,Actuals!$A:$A,$A2291,Actuals!$D:$D,$D2291,Actuals!$B:$B,EOMONTH(DATE(2024,$C2291-2,1),0)),
 SUMIFS(Actuals!$F:$F,Actuals!$A:$A,$A2291,Actuals!$D:$D,$D2291,Actuals!$B:$B,EOMONTH(DATE(2025,$C2291-3,1),0))/SUMIFS(Actuals!$F:$F,Actuals!$A:$A,$A2291,Actuals!$D:$D,$D2291,Actuals!$B:$B,EOMONTH(DATE(2024,$C2291-3,1),0))
)</f>
        <v>1.0374006892664021</v>
      </c>
      <c r="P2291" s="29">
        <f t="shared" si="210"/>
        <v>1365.4786572469018</v>
      </c>
      <c r="Q2291" s="2">
        <f t="shared" si="211"/>
        <v>8.1781467416836423E-2</v>
      </c>
      <c r="R2291" s="29" t="str">
        <f t="shared" si="212"/>
        <v>1 train date (May-Aug)</v>
      </c>
      <c r="S2291" s="29">
        <f t="shared" si="213"/>
        <v>1.0552169608377078</v>
      </c>
      <c r="T2291" s="29">
        <f t="shared" si="214"/>
        <v>1231.3623712940123</v>
      </c>
      <c r="U2291" s="2">
        <f t="shared" si="215"/>
        <v>2.4470294082778933E-2</v>
      </c>
    </row>
    <row r="2292" spans="1:21">
      <c r="A2292">
        <v>9649</v>
      </c>
      <c r="B2292" s="1">
        <v>45991</v>
      </c>
      <c r="C2292">
        <v>6</v>
      </c>
      <c r="D2292">
        <v>15</v>
      </c>
      <c r="E2292" t="s">
        <v>7</v>
      </c>
      <c r="F2292" s="3">
        <v>1153.0029919408471</v>
      </c>
      <c r="G2292" s="3">
        <v>1262.25</v>
      </c>
      <c r="H2292">
        <v>5</v>
      </c>
      <c r="I2292" s="3">
        <v>-109.2470080591529</v>
      </c>
      <c r="J2292" s="3">
        <v>109.2470080591529</v>
      </c>
      <c r="K2292" s="2">
        <v>8.6549422110638097E-2</v>
      </c>
      <c r="L2292" s="6">
        <v>-8.6549422110638097E-2</v>
      </c>
      <c r="M2292" t="s">
        <v>28</v>
      </c>
      <c r="N2292">
        <f>SUMIFS(Actuals!$F:$F,Actuals!$A:$A,$A2292,Actuals!$D:$D,$D2292,Actuals!$B:$B,EDATE($B2292,-12))</f>
        <v>1316.25</v>
      </c>
      <c r="O2292">
        <f>AVERAGE(SUMIFS(Actuals!$F:$F,Actuals!$A:$A,$A2292,Actuals!$D:$D,$D2292,Actuals!$B:$B,EOMONTH(DATE(2025,$C2292-1,1),0))/SUMIFS(Actuals!$F:$F,Actuals!$A:$A,$A2292,Actuals!$D:$D,$D2292,Actuals!$B:$B,EOMONTH(DATE(2024,$C2292-1,1),0)),
 SUMIFS(Actuals!$F:$F,Actuals!$A:$A,$A2292,Actuals!$D:$D,$D2292,Actuals!$B:$B,EOMONTH(DATE(2025,$C2292-2,1),0))/SUMIFS(Actuals!$F:$F,Actuals!$A:$A,$A2292,Actuals!$D:$D,$D2292,Actuals!$B:$B,EOMONTH(DATE(2024,$C2292-2,1),0)),
 SUMIFS(Actuals!$F:$F,Actuals!$A:$A,$A2292,Actuals!$D:$D,$D2292,Actuals!$B:$B,EOMONTH(DATE(2025,$C2292-3,1),0))/SUMIFS(Actuals!$F:$F,Actuals!$A:$A,$A2292,Actuals!$D:$D,$D2292,Actuals!$B:$B,EOMONTH(DATE(2024,$C2292-3,1),0))
)</f>
        <v>1.0052847014617914</v>
      </c>
      <c r="P2292" s="29">
        <f t="shared" si="210"/>
        <v>1323.2059882990829</v>
      </c>
      <c r="Q2292" s="2">
        <f t="shared" si="211"/>
        <v>4.8291533609889442E-2</v>
      </c>
      <c r="R2292" s="29" t="str">
        <f t="shared" si="212"/>
        <v>1 train date (May-Aug)</v>
      </c>
      <c r="S2292" s="29">
        <f t="shared" si="213"/>
        <v>1.0552169608377078</v>
      </c>
      <c r="T2292" s="29">
        <f t="shared" si="214"/>
        <v>1216.6683129926048</v>
      </c>
      <c r="U2292" s="2">
        <f t="shared" si="215"/>
        <v>3.6111457324139597E-2</v>
      </c>
    </row>
    <row r="2293" spans="1:21">
      <c r="A2293">
        <v>9649</v>
      </c>
      <c r="B2293" s="1">
        <v>45991</v>
      </c>
      <c r="C2293">
        <v>7</v>
      </c>
      <c r="D2293">
        <v>15</v>
      </c>
      <c r="E2293" t="s">
        <v>7</v>
      </c>
      <c r="F2293" s="3">
        <v>1169.4553848414657</v>
      </c>
      <c r="G2293" s="3">
        <v>1262.25</v>
      </c>
      <c r="H2293">
        <v>4</v>
      </c>
      <c r="I2293" s="3">
        <v>-92.79461515853427</v>
      </c>
      <c r="J2293" s="3">
        <v>92.79461515853427</v>
      </c>
      <c r="K2293" s="2">
        <v>7.3515242747898002E-2</v>
      </c>
      <c r="L2293" s="6">
        <v>-7.3515242747898002E-2</v>
      </c>
      <c r="M2293" t="s">
        <v>28</v>
      </c>
      <c r="N2293">
        <f>SUMIFS(Actuals!$F:$F,Actuals!$A:$A,$A2293,Actuals!$D:$D,$D2293,Actuals!$B:$B,EDATE($B2293,-12))</f>
        <v>1316.25</v>
      </c>
      <c r="O2293">
        <f>AVERAGE(SUMIFS(Actuals!$F:$F,Actuals!$A:$A,$A2293,Actuals!$D:$D,$D2293,Actuals!$B:$B,EOMONTH(DATE(2025,$C2293-1,1),0))/SUMIFS(Actuals!$F:$F,Actuals!$A:$A,$A2293,Actuals!$D:$D,$D2293,Actuals!$B:$B,EOMONTH(DATE(2024,$C2293-1,1),0)),
 SUMIFS(Actuals!$F:$F,Actuals!$A:$A,$A2293,Actuals!$D:$D,$D2293,Actuals!$B:$B,EOMONTH(DATE(2025,$C2293-2,1),0))/SUMIFS(Actuals!$F:$F,Actuals!$A:$A,$A2293,Actuals!$D:$D,$D2293,Actuals!$B:$B,EOMONTH(DATE(2024,$C2293-2,1),0)),
 SUMIFS(Actuals!$F:$F,Actuals!$A:$A,$A2293,Actuals!$D:$D,$D2293,Actuals!$B:$B,EOMONTH(DATE(2025,$C2293-3,1),0))/SUMIFS(Actuals!$F:$F,Actuals!$A:$A,$A2293,Actuals!$D:$D,$D2293,Actuals!$B:$B,EOMONTH(DATE(2024,$C2293-3,1),0))
)</f>
        <v>1.0687650098435468</v>
      </c>
      <c r="P2293" s="29">
        <f t="shared" si="210"/>
        <v>1406.7619442065686</v>
      </c>
      <c r="Q2293" s="2">
        <f t="shared" si="211"/>
        <v>0.114487577109581</v>
      </c>
      <c r="R2293" s="29" t="str">
        <f t="shared" si="212"/>
        <v>1 train date (May-Aug)</v>
      </c>
      <c r="S2293" s="29">
        <f t="shared" si="213"/>
        <v>1.0552169608377078</v>
      </c>
      <c r="T2293" s="29">
        <f t="shared" si="214"/>
        <v>1234.0291570277034</v>
      </c>
      <c r="U2293" s="2">
        <f t="shared" si="215"/>
        <v>2.2357570189975539E-2</v>
      </c>
    </row>
    <row r="2294" spans="1:21">
      <c r="A2294">
        <v>9649</v>
      </c>
      <c r="B2294" s="1">
        <v>45991</v>
      </c>
      <c r="C2294">
        <v>8</v>
      </c>
      <c r="D2294">
        <v>15</v>
      </c>
      <c r="E2294" t="s">
        <v>7</v>
      </c>
      <c r="F2294" s="3">
        <v>1176.9556744042557</v>
      </c>
      <c r="G2294" s="3">
        <v>1262.25</v>
      </c>
      <c r="H2294">
        <v>3</v>
      </c>
      <c r="I2294" s="3">
        <v>-85.29432559574434</v>
      </c>
      <c r="J2294" s="3">
        <v>85.29432559574434</v>
      </c>
      <c r="K2294" s="2">
        <v>6.7573242698153596E-2</v>
      </c>
      <c r="L2294" s="6">
        <v>-6.7573242698153596E-2</v>
      </c>
      <c r="M2294" t="s">
        <v>28</v>
      </c>
      <c r="N2294">
        <f>SUMIFS(Actuals!$F:$F,Actuals!$A:$A,$A2294,Actuals!$D:$D,$D2294,Actuals!$B:$B,EDATE($B2294,-12))</f>
        <v>1316.25</v>
      </c>
      <c r="O2294">
        <f>AVERAGE(SUMIFS(Actuals!$F:$F,Actuals!$A:$A,$A2294,Actuals!$D:$D,$D2294,Actuals!$B:$B,EOMONTH(DATE(2025,$C2294-1,1),0))/SUMIFS(Actuals!$F:$F,Actuals!$A:$A,$A2294,Actuals!$D:$D,$D2294,Actuals!$B:$B,EOMONTH(DATE(2024,$C2294-1,1),0)),
 SUMIFS(Actuals!$F:$F,Actuals!$A:$A,$A2294,Actuals!$D:$D,$D2294,Actuals!$B:$B,EOMONTH(DATE(2025,$C2294-2,1),0))/SUMIFS(Actuals!$F:$F,Actuals!$A:$A,$A2294,Actuals!$D:$D,$D2294,Actuals!$B:$B,EOMONTH(DATE(2024,$C2294-2,1),0)),
 SUMIFS(Actuals!$F:$F,Actuals!$A:$A,$A2294,Actuals!$D:$D,$D2294,Actuals!$B:$B,EOMONTH(DATE(2025,$C2294-3,1),0))/SUMIFS(Actuals!$F:$F,Actuals!$A:$A,$A2294,Actuals!$D:$D,$D2294,Actuals!$B:$B,EOMONTH(DATE(2024,$C2294-3,1),0))
)</f>
        <v>1.0577781270832567</v>
      </c>
      <c r="P2294" s="29">
        <f t="shared" si="210"/>
        <v>1392.3004597733366</v>
      </c>
      <c r="Q2294" s="2">
        <f t="shared" si="211"/>
        <v>0.1030306672793318</v>
      </c>
      <c r="R2294" s="29" t="str">
        <f t="shared" si="212"/>
        <v>1 train date (May-Aug)</v>
      </c>
      <c r="S2294" s="29">
        <f t="shared" si="213"/>
        <v>1.0552169608377078</v>
      </c>
      <c r="T2294" s="29">
        <f t="shared" si="214"/>
        <v>1241.9435897855533</v>
      </c>
      <c r="U2294" s="2">
        <f t="shared" si="215"/>
        <v>1.608747095618674E-2</v>
      </c>
    </row>
    <row r="2295" spans="1:21">
      <c r="A2295">
        <v>9649</v>
      </c>
      <c r="B2295" s="1">
        <v>45991</v>
      </c>
      <c r="C2295">
        <v>9</v>
      </c>
      <c r="D2295">
        <v>15</v>
      </c>
      <c r="E2295" t="s">
        <v>7</v>
      </c>
      <c r="F2295" s="3">
        <v>1159.8791604781775</v>
      </c>
      <c r="G2295" s="3">
        <v>1262.25</v>
      </c>
      <c r="H2295">
        <v>2</v>
      </c>
      <c r="I2295" s="3">
        <v>-102.37083952182252</v>
      </c>
      <c r="J2295" s="3">
        <v>102.37083952182252</v>
      </c>
      <c r="K2295" s="2">
        <v>8.1101873259514803E-2</v>
      </c>
      <c r="L2295" s="6">
        <v>-8.1101873259514803E-2</v>
      </c>
      <c r="M2295" t="s">
        <v>28</v>
      </c>
      <c r="N2295">
        <f>SUMIFS(Actuals!$F:$F,Actuals!$A:$A,$A2295,Actuals!$D:$D,$D2295,Actuals!$B:$B,EDATE($B2295,-12))</f>
        <v>1316.25</v>
      </c>
      <c r="O2295">
        <f>AVERAGE(SUMIFS(Actuals!$F:$F,Actuals!$A:$A,$A2295,Actuals!$D:$D,$D2295,Actuals!$B:$B,EOMONTH(DATE(2025,$C2295-1,1),0))/SUMIFS(Actuals!$F:$F,Actuals!$A:$A,$A2295,Actuals!$D:$D,$D2295,Actuals!$B:$B,EOMONTH(DATE(2024,$C2295-1,1),0)),
 SUMIFS(Actuals!$F:$F,Actuals!$A:$A,$A2295,Actuals!$D:$D,$D2295,Actuals!$B:$B,EOMONTH(DATE(2025,$C2295-2,1),0))/SUMIFS(Actuals!$F:$F,Actuals!$A:$A,$A2295,Actuals!$D:$D,$D2295,Actuals!$B:$B,EOMONTH(DATE(2024,$C2295-2,1),0)),
 SUMIFS(Actuals!$F:$F,Actuals!$A:$A,$A2295,Actuals!$D:$D,$D2295,Actuals!$B:$B,EOMONTH(DATE(2025,$C2295-3,1),0))/SUMIFS(Actuals!$F:$F,Actuals!$A:$A,$A2295,Actuals!$D:$D,$D2295,Actuals!$B:$B,EOMONTH(DATE(2024,$C2295-3,1),0))
)</f>
        <v>1.0625189800999717</v>
      </c>
      <c r="P2295" s="29">
        <f t="shared" si="210"/>
        <v>1398.5406075565877</v>
      </c>
      <c r="Q2295" s="2">
        <f t="shared" si="211"/>
        <v>0.10797433753740361</v>
      </c>
      <c r="R2295" s="29" t="str">
        <f t="shared" si="212"/>
        <v>2 Test data (Sep-Nov)</v>
      </c>
      <c r="S2295" s="29">
        <f t="shared" si="213"/>
        <v>1.0552169608377078</v>
      </c>
      <c r="T2295" s="29">
        <f t="shared" si="214"/>
        <v>1223.9241626587743</v>
      </c>
      <c r="U2295" s="2">
        <f t="shared" si="215"/>
        <v>3.0363111381442407E-2</v>
      </c>
    </row>
    <row r="2296" spans="1:21">
      <c r="A2296">
        <v>9649</v>
      </c>
      <c r="B2296" s="1">
        <v>45991</v>
      </c>
      <c r="C2296">
        <v>10</v>
      </c>
      <c r="D2296">
        <v>15</v>
      </c>
      <c r="E2296" t="s">
        <v>7</v>
      </c>
      <c r="F2296" s="3">
        <v>1174.9077692880503</v>
      </c>
      <c r="G2296" s="3">
        <v>1262.25</v>
      </c>
      <c r="H2296">
        <v>1</v>
      </c>
      <c r="I2296" s="3">
        <v>-87.342230711949696</v>
      </c>
      <c r="J2296" s="3">
        <v>87.342230711949696</v>
      </c>
      <c r="K2296" s="2">
        <v>6.9195667032639893E-2</v>
      </c>
      <c r="L2296" s="6">
        <v>-6.9195667032639893E-2</v>
      </c>
      <c r="M2296" t="s">
        <v>28</v>
      </c>
      <c r="N2296">
        <f>SUMIFS(Actuals!$F:$F,Actuals!$A:$A,$A2296,Actuals!$D:$D,$D2296,Actuals!$B:$B,EDATE($B2296,-12))</f>
        <v>1316.25</v>
      </c>
      <c r="O2296">
        <f>AVERAGE(SUMIFS(Actuals!$F:$F,Actuals!$A:$A,$A2296,Actuals!$D:$D,$D2296,Actuals!$B:$B,EOMONTH(DATE(2025,$C2296-1,1),0))/SUMIFS(Actuals!$F:$F,Actuals!$A:$A,$A2296,Actuals!$D:$D,$D2296,Actuals!$B:$B,EOMONTH(DATE(2024,$C2296-1,1),0)),
 SUMIFS(Actuals!$F:$F,Actuals!$A:$A,$A2296,Actuals!$D:$D,$D2296,Actuals!$B:$B,EOMONTH(DATE(2025,$C2296-2,1),0))/SUMIFS(Actuals!$F:$F,Actuals!$A:$A,$A2296,Actuals!$D:$D,$D2296,Actuals!$B:$B,EOMONTH(DATE(2024,$C2296-2,1),0)),
 SUMIFS(Actuals!$F:$F,Actuals!$A:$A,$A2296,Actuals!$D:$D,$D2296,Actuals!$B:$B,EOMONTH(DATE(2025,$C2296-3,1),0))/SUMIFS(Actuals!$F:$F,Actuals!$A:$A,$A2296,Actuals!$D:$D,$D2296,Actuals!$B:$B,EOMONTH(DATE(2024,$C2296-3,1),0))
)</f>
        <v>1.0739593439476203</v>
      </c>
      <c r="P2296" s="29">
        <f t="shared" si="210"/>
        <v>1413.5989864710552</v>
      </c>
      <c r="Q2296" s="2">
        <f t="shared" si="211"/>
        <v>0.11990412871543295</v>
      </c>
      <c r="R2296" s="29" t="str">
        <f t="shared" si="212"/>
        <v>2 Test data (Sep-Nov)</v>
      </c>
      <c r="S2296" s="29">
        <f t="shared" si="213"/>
        <v>1.0552169608377078</v>
      </c>
      <c r="T2296" s="29">
        <f t="shared" si="214"/>
        <v>1239.7826055727471</v>
      </c>
      <c r="U2296" s="2">
        <f t="shared" si="215"/>
        <v>1.7799480631612505E-2</v>
      </c>
    </row>
    <row r="2297" spans="1:21">
      <c r="A2297">
        <v>9649</v>
      </c>
      <c r="B2297" s="1">
        <v>45991</v>
      </c>
      <c r="C2297">
        <v>11</v>
      </c>
      <c r="D2297">
        <v>15</v>
      </c>
      <c r="E2297" t="s">
        <v>7</v>
      </c>
      <c r="F2297" s="3">
        <v>1185.4401491667975</v>
      </c>
      <c r="G2297" s="3">
        <v>1262.25</v>
      </c>
      <c r="H2297">
        <v>0</v>
      </c>
      <c r="I2297" s="3">
        <v>-76.809850833202518</v>
      </c>
      <c r="J2297" s="3">
        <v>76.809850833202518</v>
      </c>
      <c r="K2297" s="2">
        <v>6.0851535617510402E-2</v>
      </c>
      <c r="L2297" s="6">
        <v>-6.0851535617510402E-2</v>
      </c>
      <c r="M2297" t="s">
        <v>28</v>
      </c>
      <c r="N2297">
        <f>SUMIFS(Actuals!$F:$F,Actuals!$A:$A,$A2297,Actuals!$D:$D,$D2297,Actuals!$B:$B,EDATE($B2297,-12))</f>
        <v>1316.25</v>
      </c>
      <c r="O2297">
        <f>AVERAGE(SUMIFS(Actuals!$F:$F,Actuals!$A:$A,$A2297,Actuals!$D:$D,$D2297,Actuals!$B:$B,EOMONTH(DATE(2025,$C2297-1,1),0))/SUMIFS(Actuals!$F:$F,Actuals!$A:$A,$A2297,Actuals!$D:$D,$D2297,Actuals!$B:$B,EOMONTH(DATE(2024,$C2297-1,1),0)),
 SUMIFS(Actuals!$F:$F,Actuals!$A:$A,$A2297,Actuals!$D:$D,$D2297,Actuals!$B:$B,EOMONTH(DATE(2025,$C2297-2,1),0))/SUMIFS(Actuals!$F:$F,Actuals!$A:$A,$A2297,Actuals!$D:$D,$D2297,Actuals!$B:$B,EOMONTH(DATE(2024,$C2297-2,1),0)),
 SUMIFS(Actuals!$F:$F,Actuals!$A:$A,$A2297,Actuals!$D:$D,$D2297,Actuals!$B:$B,EOMONTH(DATE(2025,$C2297-3,1),0))/SUMIFS(Actuals!$F:$F,Actuals!$A:$A,$A2297,Actuals!$D:$D,$D2297,Actuals!$B:$B,EOMONTH(DATE(2024,$C2297-3,1),0))
)</f>
        <v>1.061173070822665</v>
      </c>
      <c r="P2297" s="29">
        <f t="shared" si="210"/>
        <v>1396.7690544703328</v>
      </c>
      <c r="Q2297" s="2">
        <f t="shared" si="211"/>
        <v>0.10657084925358112</v>
      </c>
      <c r="R2297" s="29" t="str">
        <f t="shared" si="212"/>
        <v>2 Test data (Sep-Nov)</v>
      </c>
      <c r="S2297" s="29">
        <f t="shared" si="213"/>
        <v>1.0552169608377078</v>
      </c>
      <c r="T2297" s="29">
        <f t="shared" si="214"/>
        <v>1250.8965514587869</v>
      </c>
      <c r="U2297" s="2">
        <f t="shared" si="215"/>
        <v>8.9946116389091578E-3</v>
      </c>
    </row>
    <row r="2298" spans="1:21">
      <c r="A2298">
        <v>9652</v>
      </c>
      <c r="B2298" s="1">
        <v>45808</v>
      </c>
      <c r="C2298">
        <v>5</v>
      </c>
      <c r="D2298">
        <v>15</v>
      </c>
      <c r="E2298" t="s">
        <v>7</v>
      </c>
      <c r="F2298" s="3">
        <v>7650</v>
      </c>
      <c r="G2298" s="3">
        <v>6943.5</v>
      </c>
      <c r="H2298">
        <v>0</v>
      </c>
      <c r="I2298" s="3">
        <v>706.5</v>
      </c>
      <c r="J2298" s="3">
        <v>706.5</v>
      </c>
      <c r="K2298" s="2">
        <v>0.101749837977965</v>
      </c>
      <c r="L2298" s="6">
        <v>0.101749837977965</v>
      </c>
      <c r="M2298" t="s">
        <v>30</v>
      </c>
      <c r="N2298">
        <f>SUMIFS(Actuals!$F:$F,Actuals!$A:$A,$A2298,Actuals!$D:$D,$D2298,Actuals!$B:$B,EDATE($B2298,-12))</f>
        <v>5125.5</v>
      </c>
      <c r="O2298">
        <f>AVERAGE(SUMIFS(Actuals!$F:$F,Actuals!$A:$A,$A2298,Actuals!$D:$D,$D2298,Actuals!$B:$B,EOMONTH(DATE(2025,$C2298-1,1),0))/SUMIFS(Actuals!$F:$F,Actuals!$A:$A,$A2298,Actuals!$D:$D,$D2298,Actuals!$B:$B,EOMONTH(DATE(2024,$C2298-1,1),0)),
 SUMIFS(Actuals!$F:$F,Actuals!$A:$A,$A2298,Actuals!$D:$D,$D2298,Actuals!$B:$B,EOMONTH(DATE(2025,$C2298-2,1),0))/SUMIFS(Actuals!$F:$F,Actuals!$A:$A,$A2298,Actuals!$D:$D,$D2298,Actuals!$B:$B,EOMONTH(DATE(2024,$C2298-2,1),0)),
 SUMIFS(Actuals!$F:$F,Actuals!$A:$A,$A2298,Actuals!$D:$D,$D2298,Actuals!$B:$B,EOMONTH(DATE(2025,$C2298-3,1),0))/SUMIFS(Actuals!$F:$F,Actuals!$A:$A,$A2298,Actuals!$D:$D,$D2298,Actuals!$B:$B,EOMONTH(DATE(2024,$C2298-3,1),0))
)</f>
        <v>1.4726349251886592</v>
      </c>
      <c r="P2298" s="29">
        <f t="shared" si="210"/>
        <v>7547.9903090544731</v>
      </c>
      <c r="Q2298" s="2">
        <f t="shared" si="211"/>
        <v>8.7058444452289635E-2</v>
      </c>
      <c r="R2298" s="29" t="str">
        <f t="shared" si="212"/>
        <v>1 train date (May-Aug)</v>
      </c>
      <c r="S2298" s="29">
        <f t="shared" si="213"/>
        <v>0.97740808992841244</v>
      </c>
      <c r="T2298" s="29">
        <f t="shared" si="214"/>
        <v>7477.1718879523551</v>
      </c>
      <c r="U2298" s="2">
        <f t="shared" si="215"/>
        <v>7.6859204716980642E-2</v>
      </c>
    </row>
    <row r="2299" spans="1:21">
      <c r="A2299">
        <v>9652</v>
      </c>
      <c r="B2299" s="1">
        <v>45838</v>
      </c>
      <c r="C2299">
        <v>5</v>
      </c>
      <c r="D2299">
        <v>15</v>
      </c>
      <c r="E2299" t="s">
        <v>7</v>
      </c>
      <c r="F2299" s="3">
        <v>6750</v>
      </c>
      <c r="G2299" s="3">
        <v>7733.25</v>
      </c>
      <c r="H2299">
        <v>1</v>
      </c>
      <c r="I2299" s="3">
        <v>-983.25</v>
      </c>
      <c r="J2299" s="3">
        <v>983.25</v>
      </c>
      <c r="K2299" s="2">
        <v>0.127145766656968</v>
      </c>
      <c r="L2299" s="6">
        <v>-0.127145766656968</v>
      </c>
      <c r="M2299" t="s">
        <v>30</v>
      </c>
      <c r="N2299">
        <f>SUMIFS(Actuals!$F:$F,Actuals!$A:$A,$A2299,Actuals!$D:$D,$D2299,Actuals!$B:$B,EDATE($B2299,-12))</f>
        <v>5496.75</v>
      </c>
      <c r="O2299">
        <f>AVERAGE(SUMIFS(Actuals!$F:$F,Actuals!$A:$A,$A2299,Actuals!$D:$D,$D2299,Actuals!$B:$B,EOMONTH(DATE(2025,$C2299-1,1),0))/SUMIFS(Actuals!$F:$F,Actuals!$A:$A,$A2299,Actuals!$D:$D,$D2299,Actuals!$B:$B,EOMONTH(DATE(2024,$C2299-1,1),0)),
 SUMIFS(Actuals!$F:$F,Actuals!$A:$A,$A2299,Actuals!$D:$D,$D2299,Actuals!$B:$B,EOMONTH(DATE(2025,$C2299-2,1),0))/SUMIFS(Actuals!$F:$F,Actuals!$A:$A,$A2299,Actuals!$D:$D,$D2299,Actuals!$B:$B,EOMONTH(DATE(2024,$C2299-2,1),0)),
 SUMIFS(Actuals!$F:$F,Actuals!$A:$A,$A2299,Actuals!$D:$D,$D2299,Actuals!$B:$B,EOMONTH(DATE(2025,$C2299-3,1),0))/SUMIFS(Actuals!$F:$F,Actuals!$A:$A,$A2299,Actuals!$D:$D,$D2299,Actuals!$B:$B,EOMONTH(DATE(2024,$C2299-3,1),0))
)</f>
        <v>1.4726349251886592</v>
      </c>
      <c r="P2299" s="29">
        <f t="shared" si="210"/>
        <v>8094.7060250307622</v>
      </c>
      <c r="Q2299" s="2">
        <f t="shared" si="211"/>
        <v>4.6740506905991949E-2</v>
      </c>
      <c r="R2299" s="29" t="str">
        <f t="shared" si="212"/>
        <v>1 train date (May-Aug)</v>
      </c>
      <c r="S2299" s="29">
        <f t="shared" si="213"/>
        <v>0.97740808992841244</v>
      </c>
      <c r="T2299" s="29">
        <f t="shared" si="214"/>
        <v>6597.5046070167837</v>
      </c>
      <c r="U2299" s="2">
        <f t="shared" si="215"/>
        <v>0.14686521100225861</v>
      </c>
    </row>
    <row r="2300" spans="1:21">
      <c r="A2300">
        <v>9652</v>
      </c>
      <c r="B2300" s="1">
        <v>45838</v>
      </c>
      <c r="C2300">
        <v>6</v>
      </c>
      <c r="D2300">
        <v>15</v>
      </c>
      <c r="E2300" t="s">
        <v>7</v>
      </c>
      <c r="F2300" s="3">
        <v>6908.7825000000003</v>
      </c>
      <c r="G2300" s="3">
        <v>7733.25</v>
      </c>
      <c r="H2300">
        <v>0</v>
      </c>
      <c r="I2300" s="3">
        <v>-824.46749999999975</v>
      </c>
      <c r="J2300" s="3">
        <v>824.46749999999975</v>
      </c>
      <c r="K2300" s="2">
        <v>0.10661332557462901</v>
      </c>
      <c r="L2300" s="6">
        <v>-0.10661332557462901</v>
      </c>
      <c r="M2300" t="s">
        <v>30</v>
      </c>
      <c r="N2300">
        <f>SUMIFS(Actuals!$F:$F,Actuals!$A:$A,$A2300,Actuals!$D:$D,$D2300,Actuals!$B:$B,EDATE($B2300,-12))</f>
        <v>5496.75</v>
      </c>
      <c r="O2300">
        <f>AVERAGE(SUMIFS(Actuals!$F:$F,Actuals!$A:$A,$A2300,Actuals!$D:$D,$D2300,Actuals!$B:$B,EOMONTH(DATE(2025,$C2300-1,1),0))/SUMIFS(Actuals!$F:$F,Actuals!$A:$A,$A2300,Actuals!$D:$D,$D2300,Actuals!$B:$B,EOMONTH(DATE(2024,$C2300-1,1),0)),
 SUMIFS(Actuals!$F:$F,Actuals!$A:$A,$A2300,Actuals!$D:$D,$D2300,Actuals!$B:$B,EOMONTH(DATE(2025,$C2300-2,1),0))/SUMIFS(Actuals!$F:$F,Actuals!$A:$A,$A2300,Actuals!$D:$D,$D2300,Actuals!$B:$B,EOMONTH(DATE(2024,$C2300-2,1),0)),
 SUMIFS(Actuals!$F:$F,Actuals!$A:$A,$A2300,Actuals!$D:$D,$D2300,Actuals!$B:$B,EOMONTH(DATE(2025,$C2300-3,1),0))/SUMIFS(Actuals!$F:$F,Actuals!$A:$A,$A2300,Actuals!$D:$D,$D2300,Actuals!$B:$B,EOMONTH(DATE(2024,$C2300-3,1),0))
)</f>
        <v>1.2719491159366347</v>
      </c>
      <c r="P2300" s="29">
        <f t="shared" si="210"/>
        <v>6991.5863030246974</v>
      </c>
      <c r="Q2300" s="2">
        <f t="shared" si="211"/>
        <v>9.5905821869886873E-2</v>
      </c>
      <c r="R2300" s="29" t="str">
        <f t="shared" si="212"/>
        <v>1 train date (May-Aug)</v>
      </c>
      <c r="S2300" s="29">
        <f t="shared" si="213"/>
        <v>0.97740808992841244</v>
      </c>
      <c r="T2300" s="29">
        <f t="shared" si="214"/>
        <v>6752.6999070558422</v>
      </c>
      <c r="U2300" s="2">
        <f t="shared" si="215"/>
        <v>0.12679663698240168</v>
      </c>
    </row>
    <row r="2301" spans="1:21">
      <c r="A2301">
        <v>9652</v>
      </c>
      <c r="B2301" s="1">
        <v>45869</v>
      </c>
      <c r="C2301">
        <v>5</v>
      </c>
      <c r="D2301">
        <v>15</v>
      </c>
      <c r="E2301" t="s">
        <v>7</v>
      </c>
      <c r="F2301" s="3">
        <v>6300</v>
      </c>
      <c r="G2301" s="3">
        <v>6228</v>
      </c>
      <c r="H2301">
        <v>2</v>
      </c>
      <c r="I2301" s="3">
        <v>72</v>
      </c>
      <c r="J2301" s="3">
        <v>72</v>
      </c>
      <c r="K2301" s="2">
        <v>1.15606936416185E-2</v>
      </c>
      <c r="L2301" s="6">
        <v>1.15606936416185E-2</v>
      </c>
      <c r="M2301" t="s">
        <v>30</v>
      </c>
      <c r="N2301">
        <f>SUMIFS(Actuals!$F:$F,Actuals!$A:$A,$A2301,Actuals!$D:$D,$D2301,Actuals!$B:$B,EDATE($B2301,-12))</f>
        <v>5429.25</v>
      </c>
      <c r="O2301">
        <f>AVERAGE(SUMIFS(Actuals!$F:$F,Actuals!$A:$A,$A2301,Actuals!$D:$D,$D2301,Actuals!$B:$B,EOMONTH(DATE(2025,$C2301-1,1),0))/SUMIFS(Actuals!$F:$F,Actuals!$A:$A,$A2301,Actuals!$D:$D,$D2301,Actuals!$B:$B,EOMONTH(DATE(2024,$C2301-1,1),0)),
 SUMIFS(Actuals!$F:$F,Actuals!$A:$A,$A2301,Actuals!$D:$D,$D2301,Actuals!$B:$B,EOMONTH(DATE(2025,$C2301-2,1),0))/SUMIFS(Actuals!$F:$F,Actuals!$A:$A,$A2301,Actuals!$D:$D,$D2301,Actuals!$B:$B,EOMONTH(DATE(2024,$C2301-2,1),0)),
 SUMIFS(Actuals!$F:$F,Actuals!$A:$A,$A2301,Actuals!$D:$D,$D2301,Actuals!$B:$B,EOMONTH(DATE(2025,$C2301-3,1),0))/SUMIFS(Actuals!$F:$F,Actuals!$A:$A,$A2301,Actuals!$D:$D,$D2301,Actuals!$B:$B,EOMONTH(DATE(2024,$C2301-3,1),0))
)</f>
        <v>1.4726349251886592</v>
      </c>
      <c r="P2301" s="29">
        <f t="shared" si="210"/>
        <v>7995.3031675805278</v>
      </c>
      <c r="Q2301" s="2">
        <f t="shared" si="211"/>
        <v>0.28376736794806162</v>
      </c>
      <c r="R2301" s="29" t="str">
        <f t="shared" si="212"/>
        <v>1 train date (May-Aug)</v>
      </c>
      <c r="S2301" s="29">
        <f t="shared" si="213"/>
        <v>0.97740808992841244</v>
      </c>
      <c r="T2301" s="29">
        <f t="shared" si="214"/>
        <v>6157.670966548998</v>
      </c>
      <c r="U2301" s="2">
        <f t="shared" si="215"/>
        <v>1.1292394581085748E-2</v>
      </c>
    </row>
    <row r="2302" spans="1:21">
      <c r="A2302">
        <v>9652</v>
      </c>
      <c r="B2302" s="1">
        <v>45869</v>
      </c>
      <c r="C2302">
        <v>6</v>
      </c>
      <c r="D2302">
        <v>15</v>
      </c>
      <c r="E2302" t="s">
        <v>7</v>
      </c>
      <c r="F2302" s="3">
        <v>6874.2385875</v>
      </c>
      <c r="G2302" s="3">
        <v>6228</v>
      </c>
      <c r="H2302">
        <v>1</v>
      </c>
      <c r="I2302" s="3">
        <v>646.23858749999999</v>
      </c>
      <c r="J2302" s="3">
        <v>646.23858749999999</v>
      </c>
      <c r="K2302" s="2">
        <v>0.103763421242775</v>
      </c>
      <c r="L2302" s="6">
        <v>0.103763421242775</v>
      </c>
      <c r="M2302" t="s">
        <v>30</v>
      </c>
      <c r="N2302">
        <f>SUMIFS(Actuals!$F:$F,Actuals!$A:$A,$A2302,Actuals!$D:$D,$D2302,Actuals!$B:$B,EDATE($B2302,-12))</f>
        <v>5429.25</v>
      </c>
      <c r="O2302">
        <f>AVERAGE(SUMIFS(Actuals!$F:$F,Actuals!$A:$A,$A2302,Actuals!$D:$D,$D2302,Actuals!$B:$B,EOMONTH(DATE(2025,$C2302-1,1),0))/SUMIFS(Actuals!$F:$F,Actuals!$A:$A,$A2302,Actuals!$D:$D,$D2302,Actuals!$B:$B,EOMONTH(DATE(2024,$C2302-1,1),0)),
 SUMIFS(Actuals!$F:$F,Actuals!$A:$A,$A2302,Actuals!$D:$D,$D2302,Actuals!$B:$B,EOMONTH(DATE(2025,$C2302-2,1),0))/SUMIFS(Actuals!$F:$F,Actuals!$A:$A,$A2302,Actuals!$D:$D,$D2302,Actuals!$B:$B,EOMONTH(DATE(2024,$C2302-2,1),0)),
 SUMIFS(Actuals!$F:$F,Actuals!$A:$A,$A2302,Actuals!$D:$D,$D2302,Actuals!$B:$B,EOMONTH(DATE(2025,$C2302-3,1),0))/SUMIFS(Actuals!$F:$F,Actuals!$A:$A,$A2302,Actuals!$D:$D,$D2302,Actuals!$B:$B,EOMONTH(DATE(2024,$C2302-3,1),0))
)</f>
        <v>1.2719491159366347</v>
      </c>
      <c r="P2302" s="29">
        <f t="shared" si="210"/>
        <v>6905.7297376989745</v>
      </c>
      <c r="Q2302" s="2">
        <f t="shared" si="211"/>
        <v>0.10881980374100426</v>
      </c>
      <c r="R2302" s="29" t="str">
        <f t="shared" si="212"/>
        <v>1 train date (May-Aug)</v>
      </c>
      <c r="S2302" s="29">
        <f t="shared" si="213"/>
        <v>0.97740808992841244</v>
      </c>
      <c r="T2302" s="29">
        <f t="shared" si="214"/>
        <v>6718.9364075205631</v>
      </c>
      <c r="U2302" s="2">
        <f t="shared" si="215"/>
        <v>7.8827297289750006E-2</v>
      </c>
    </row>
    <row r="2303" spans="1:21">
      <c r="A2303">
        <v>9652</v>
      </c>
      <c r="B2303" s="1">
        <v>45869</v>
      </c>
      <c r="C2303">
        <v>7</v>
      </c>
      <c r="D2303">
        <v>15</v>
      </c>
      <c r="E2303" t="s">
        <v>7</v>
      </c>
      <c r="F2303" s="3">
        <v>7200</v>
      </c>
      <c r="G2303" s="3">
        <v>6228</v>
      </c>
      <c r="H2303">
        <v>0</v>
      </c>
      <c r="I2303" s="3">
        <v>972</v>
      </c>
      <c r="J2303" s="3">
        <v>972</v>
      </c>
      <c r="K2303" s="2">
        <v>0.15606936416184999</v>
      </c>
      <c r="L2303" s="6">
        <v>0.15606936416184999</v>
      </c>
      <c r="M2303" t="s">
        <v>30</v>
      </c>
      <c r="N2303">
        <f>SUMIFS(Actuals!$F:$F,Actuals!$A:$A,$A2303,Actuals!$D:$D,$D2303,Actuals!$B:$B,EDATE($B2303,-12))</f>
        <v>5429.25</v>
      </c>
      <c r="O2303">
        <f>AVERAGE(SUMIFS(Actuals!$F:$F,Actuals!$A:$A,$A2303,Actuals!$D:$D,$D2303,Actuals!$B:$B,EOMONTH(DATE(2025,$C2303-1,1),0))/SUMIFS(Actuals!$F:$F,Actuals!$A:$A,$A2303,Actuals!$D:$D,$D2303,Actuals!$B:$B,EOMONTH(DATE(2024,$C2303-1,1),0)),
 SUMIFS(Actuals!$F:$F,Actuals!$A:$A,$A2303,Actuals!$D:$D,$D2303,Actuals!$B:$B,EOMONTH(DATE(2025,$C2303-2,1),0))/SUMIFS(Actuals!$F:$F,Actuals!$A:$A,$A2303,Actuals!$D:$D,$D2303,Actuals!$B:$B,EOMONTH(DATE(2024,$C2303-2,1),0)),
 SUMIFS(Actuals!$F:$F,Actuals!$A:$A,$A2303,Actuals!$D:$D,$D2303,Actuals!$B:$B,EOMONTH(DATE(2025,$C2303-3,1),0))/SUMIFS(Actuals!$F:$F,Actuals!$A:$A,$A2303,Actuals!$D:$D,$D2303,Actuals!$B:$B,EOMONTH(DATE(2024,$C2303-3,1),0))
)</f>
        <v>1.2890352694820828</v>
      </c>
      <c r="P2303" s="29">
        <f t="shared" si="210"/>
        <v>6998.4947368355979</v>
      </c>
      <c r="Q2303" s="2">
        <f t="shared" si="211"/>
        <v>0.1237146334032752</v>
      </c>
      <c r="R2303" s="29" t="str">
        <f t="shared" si="212"/>
        <v>1 train date (May-Aug)</v>
      </c>
      <c r="S2303" s="29">
        <f t="shared" si="213"/>
        <v>0.97740808992841244</v>
      </c>
      <c r="T2303" s="29">
        <f t="shared" si="214"/>
        <v>7037.3382474845694</v>
      </c>
      <c r="U2303" s="2">
        <f t="shared" si="215"/>
        <v>0.12995154905018777</v>
      </c>
    </row>
    <row r="2304" spans="1:21">
      <c r="A2304">
        <v>9652</v>
      </c>
      <c r="B2304" s="1">
        <v>45900</v>
      </c>
      <c r="C2304">
        <v>5</v>
      </c>
      <c r="D2304">
        <v>15</v>
      </c>
      <c r="E2304" t="s">
        <v>7</v>
      </c>
      <c r="F2304" s="3">
        <v>6174</v>
      </c>
      <c r="G2304" s="3">
        <v>6716.25</v>
      </c>
      <c r="H2304">
        <v>3</v>
      </c>
      <c r="I2304" s="3">
        <v>-542.25</v>
      </c>
      <c r="J2304" s="3">
        <v>542.25</v>
      </c>
      <c r="K2304" s="2">
        <v>8.0737018425460605E-2</v>
      </c>
      <c r="L2304" s="6">
        <v>-8.0737018425460605E-2</v>
      </c>
      <c r="M2304" t="s">
        <v>30</v>
      </c>
      <c r="N2304">
        <f>SUMIFS(Actuals!$F:$F,Actuals!$A:$A,$A2304,Actuals!$D:$D,$D2304,Actuals!$B:$B,EDATE($B2304,-12))</f>
        <v>5454</v>
      </c>
      <c r="O2304">
        <f>AVERAGE(SUMIFS(Actuals!$F:$F,Actuals!$A:$A,$A2304,Actuals!$D:$D,$D2304,Actuals!$B:$B,EOMONTH(DATE(2025,$C2304-1,1),0))/SUMIFS(Actuals!$F:$F,Actuals!$A:$A,$A2304,Actuals!$D:$D,$D2304,Actuals!$B:$B,EOMONTH(DATE(2024,$C2304-1,1),0)),
 SUMIFS(Actuals!$F:$F,Actuals!$A:$A,$A2304,Actuals!$D:$D,$D2304,Actuals!$B:$B,EOMONTH(DATE(2025,$C2304-2,1),0))/SUMIFS(Actuals!$F:$F,Actuals!$A:$A,$A2304,Actuals!$D:$D,$D2304,Actuals!$B:$B,EOMONTH(DATE(2024,$C2304-2,1),0)),
 SUMIFS(Actuals!$F:$F,Actuals!$A:$A,$A2304,Actuals!$D:$D,$D2304,Actuals!$B:$B,EOMONTH(DATE(2025,$C2304-3,1),0))/SUMIFS(Actuals!$F:$F,Actuals!$A:$A,$A2304,Actuals!$D:$D,$D2304,Actuals!$B:$B,EOMONTH(DATE(2024,$C2304-3,1),0))
)</f>
        <v>1.4726349251886592</v>
      </c>
      <c r="P2304" s="29">
        <f t="shared" si="210"/>
        <v>8031.7508819789473</v>
      </c>
      <c r="Q2304" s="2">
        <f t="shared" si="211"/>
        <v>0.1958683613592328</v>
      </c>
      <c r="R2304" s="29" t="str">
        <f t="shared" si="212"/>
        <v>1 train date (May-Aug)</v>
      </c>
      <c r="S2304" s="29">
        <f t="shared" si="213"/>
        <v>0.97740808992841244</v>
      </c>
      <c r="T2304" s="29">
        <f t="shared" si="214"/>
        <v>6034.5175472180181</v>
      </c>
      <c r="U2304" s="2">
        <f t="shared" si="215"/>
        <v>0.10150492503733213</v>
      </c>
    </row>
    <row r="2305" spans="1:21">
      <c r="A2305">
        <v>9652</v>
      </c>
      <c r="B2305" s="1">
        <v>45900</v>
      </c>
      <c r="C2305">
        <v>6</v>
      </c>
      <c r="D2305">
        <v>15</v>
      </c>
      <c r="E2305" t="s">
        <v>7</v>
      </c>
      <c r="F2305" s="3">
        <v>6839.8673945624996</v>
      </c>
      <c r="G2305" s="3">
        <v>6716.25</v>
      </c>
      <c r="H2305">
        <v>2</v>
      </c>
      <c r="I2305" s="3">
        <v>123.61739456249961</v>
      </c>
      <c r="J2305" s="3">
        <v>123.61739456249961</v>
      </c>
      <c r="K2305" s="2">
        <v>1.8405716666666599E-2</v>
      </c>
      <c r="L2305" s="6">
        <v>1.8405716666666599E-2</v>
      </c>
      <c r="M2305" t="s">
        <v>30</v>
      </c>
      <c r="N2305">
        <f>SUMIFS(Actuals!$F:$F,Actuals!$A:$A,$A2305,Actuals!$D:$D,$D2305,Actuals!$B:$B,EDATE($B2305,-12))</f>
        <v>5454</v>
      </c>
      <c r="O2305">
        <f>AVERAGE(SUMIFS(Actuals!$F:$F,Actuals!$A:$A,$A2305,Actuals!$D:$D,$D2305,Actuals!$B:$B,EOMONTH(DATE(2025,$C2305-1,1),0))/SUMIFS(Actuals!$F:$F,Actuals!$A:$A,$A2305,Actuals!$D:$D,$D2305,Actuals!$B:$B,EOMONTH(DATE(2024,$C2305-1,1),0)),
 SUMIFS(Actuals!$F:$F,Actuals!$A:$A,$A2305,Actuals!$D:$D,$D2305,Actuals!$B:$B,EOMONTH(DATE(2025,$C2305-2,1),0))/SUMIFS(Actuals!$F:$F,Actuals!$A:$A,$A2305,Actuals!$D:$D,$D2305,Actuals!$B:$B,EOMONTH(DATE(2024,$C2305-2,1),0)),
 SUMIFS(Actuals!$F:$F,Actuals!$A:$A,$A2305,Actuals!$D:$D,$D2305,Actuals!$B:$B,EOMONTH(DATE(2025,$C2305-3,1),0))/SUMIFS(Actuals!$F:$F,Actuals!$A:$A,$A2305,Actuals!$D:$D,$D2305,Actuals!$B:$B,EOMONTH(DATE(2024,$C2305-3,1),0))
)</f>
        <v>1.2719491159366347</v>
      </c>
      <c r="P2305" s="29">
        <f t="shared" si="210"/>
        <v>6937.2104783184059</v>
      </c>
      <c r="Q2305" s="2">
        <f t="shared" si="211"/>
        <v>3.2899382589749622E-2</v>
      </c>
      <c r="R2305" s="29" t="str">
        <f t="shared" si="212"/>
        <v>1 train date (May-Aug)</v>
      </c>
      <c r="S2305" s="29">
        <f t="shared" si="213"/>
        <v>0.97740808992841244</v>
      </c>
      <c r="T2305" s="29">
        <f t="shared" si="214"/>
        <v>6685.3417254829601</v>
      </c>
      <c r="U2305" s="2">
        <f t="shared" si="215"/>
        <v>4.6020137006573458E-3</v>
      </c>
    </row>
    <row r="2306" spans="1:21">
      <c r="A2306">
        <v>9652</v>
      </c>
      <c r="B2306" s="1">
        <v>45900</v>
      </c>
      <c r="C2306">
        <v>7</v>
      </c>
      <c r="D2306">
        <v>15</v>
      </c>
      <c r="E2306" t="s">
        <v>7</v>
      </c>
      <c r="F2306" s="3">
        <v>7272</v>
      </c>
      <c r="G2306" s="3">
        <v>6716.25</v>
      </c>
      <c r="H2306">
        <v>1</v>
      </c>
      <c r="I2306" s="3">
        <v>555.75</v>
      </c>
      <c r="J2306" s="3">
        <v>555.75</v>
      </c>
      <c r="K2306" s="2">
        <v>8.2747068676716898E-2</v>
      </c>
      <c r="L2306" s="6">
        <v>8.2747068676716898E-2</v>
      </c>
      <c r="M2306" t="s">
        <v>30</v>
      </c>
      <c r="N2306">
        <f>SUMIFS(Actuals!$F:$F,Actuals!$A:$A,$A2306,Actuals!$D:$D,$D2306,Actuals!$B:$B,EDATE($B2306,-12))</f>
        <v>5454</v>
      </c>
      <c r="O2306">
        <f>AVERAGE(SUMIFS(Actuals!$F:$F,Actuals!$A:$A,$A2306,Actuals!$D:$D,$D2306,Actuals!$B:$B,EOMONTH(DATE(2025,$C2306-1,1),0))/SUMIFS(Actuals!$F:$F,Actuals!$A:$A,$A2306,Actuals!$D:$D,$D2306,Actuals!$B:$B,EOMONTH(DATE(2024,$C2306-1,1),0)),
 SUMIFS(Actuals!$F:$F,Actuals!$A:$A,$A2306,Actuals!$D:$D,$D2306,Actuals!$B:$B,EOMONTH(DATE(2025,$C2306-2,1),0))/SUMIFS(Actuals!$F:$F,Actuals!$A:$A,$A2306,Actuals!$D:$D,$D2306,Actuals!$B:$B,EOMONTH(DATE(2024,$C2306-2,1),0)),
 SUMIFS(Actuals!$F:$F,Actuals!$A:$A,$A2306,Actuals!$D:$D,$D2306,Actuals!$B:$B,EOMONTH(DATE(2025,$C2306-3,1),0))/SUMIFS(Actuals!$F:$F,Actuals!$A:$A,$A2306,Actuals!$D:$D,$D2306,Actuals!$B:$B,EOMONTH(DATE(2024,$C2306-3,1),0))
)</f>
        <v>1.2890352694820828</v>
      </c>
      <c r="P2306" s="29">
        <f t="shared" ref="P2306:P2369" si="216">N2306*O2306</f>
        <v>7030.3983597552797</v>
      </c>
      <c r="Q2306" s="2">
        <f t="shared" ref="Q2306:Q2369" si="217">IFERROR(ABS(P2306-G2306)/ABS(G2306),"")</f>
        <v>4.6774369589470267E-2</v>
      </c>
      <c r="R2306" s="29" t="str">
        <f t="shared" ref="R2306:R2369" si="218">IF(C2306&lt;=8,"1 train date (May-Aug)","2 Test data (Sep-Nov)")</f>
        <v>1 train date (May-Aug)</v>
      </c>
      <c r="S2306" s="29">
        <f t="shared" ref="S2306:S2369" si="219">1/(1+AVERAGEIFS($L:$L,$A:$A,$A2306,$R:$R,"1 train date (May-Aug)"))</f>
        <v>0.97740808992841244</v>
      </c>
      <c r="T2306" s="29">
        <f t="shared" ref="T2306:T2369" si="220">F2306*S2306</f>
        <v>7107.7116299594154</v>
      </c>
      <c r="U2306" s="2">
        <f t="shared" ref="U2306:U2369" si="221">IFERROR(ABS(T2306-G2306)/ABS(G2306),"")</f>
        <v>5.8285744270897513E-2</v>
      </c>
    </row>
    <row r="2307" spans="1:21">
      <c r="A2307">
        <v>9652</v>
      </c>
      <c r="B2307" s="1">
        <v>45900</v>
      </c>
      <c r="C2307">
        <v>8</v>
      </c>
      <c r="D2307">
        <v>15</v>
      </c>
      <c r="E2307" t="s">
        <v>7</v>
      </c>
      <c r="F2307" s="3">
        <v>5685.4299232321464</v>
      </c>
      <c r="G2307" s="3">
        <v>6716.25</v>
      </c>
      <c r="H2307">
        <v>0</v>
      </c>
      <c r="I2307" s="3">
        <v>-1030.8200767678536</v>
      </c>
      <c r="J2307" s="3">
        <v>1030.8200767678536</v>
      </c>
      <c r="K2307" s="2">
        <v>0.153481492911648</v>
      </c>
      <c r="L2307" s="6">
        <v>-0.153481492911648</v>
      </c>
      <c r="M2307" t="s">
        <v>30</v>
      </c>
      <c r="N2307">
        <f>SUMIFS(Actuals!$F:$F,Actuals!$A:$A,$A2307,Actuals!$D:$D,$D2307,Actuals!$B:$B,EDATE($B2307,-12))</f>
        <v>5454</v>
      </c>
      <c r="O2307">
        <f>AVERAGE(SUMIFS(Actuals!$F:$F,Actuals!$A:$A,$A2307,Actuals!$D:$D,$D2307,Actuals!$B:$B,EOMONTH(DATE(2025,$C2307-1,1),0))/SUMIFS(Actuals!$F:$F,Actuals!$A:$A,$A2307,Actuals!$D:$D,$D2307,Actuals!$B:$B,EOMONTH(DATE(2024,$C2307-1,1),0)),
 SUMIFS(Actuals!$F:$F,Actuals!$A:$A,$A2307,Actuals!$D:$D,$D2307,Actuals!$B:$B,EOMONTH(DATE(2025,$C2307-2,1),0))/SUMIFS(Actuals!$F:$F,Actuals!$A:$A,$A2307,Actuals!$D:$D,$D2307,Actuals!$B:$B,EOMONTH(DATE(2024,$C2307-2,1),0)),
 SUMIFS(Actuals!$F:$F,Actuals!$A:$A,$A2307,Actuals!$D:$D,$D2307,Actuals!$B:$B,EOMONTH(DATE(2025,$C2307-3,1),0))/SUMIFS(Actuals!$F:$F,Actuals!$A:$A,$A2307,Actuals!$D:$D,$D2307,Actuals!$B:$B,EOMONTH(DATE(2024,$C2307-3,1),0))
)</f>
        <v>1.3028978871587926</v>
      </c>
      <c r="P2307" s="29">
        <f t="shared" si="216"/>
        <v>7106.0050765640553</v>
      </c>
      <c r="Q2307" s="2">
        <f t="shared" si="217"/>
        <v>5.8031651079703012E-2</v>
      </c>
      <c r="R2307" s="29" t="str">
        <f t="shared" si="218"/>
        <v>1 train date (May-Aug)</v>
      </c>
      <c r="S2307" s="29">
        <f t="shared" si="219"/>
        <v>0.97740808992841244</v>
      </c>
      <c r="T2307" s="29">
        <f t="shared" si="220"/>
        <v>5556.9852016881732</v>
      </c>
      <c r="U2307" s="2">
        <f t="shared" si="221"/>
        <v>0.1726059628977222</v>
      </c>
    </row>
    <row r="2308" spans="1:21">
      <c r="A2308">
        <v>9652</v>
      </c>
      <c r="B2308" s="1">
        <v>45930</v>
      </c>
      <c r="C2308">
        <v>5</v>
      </c>
      <c r="D2308">
        <v>15</v>
      </c>
      <c r="E2308" t="s">
        <v>7</v>
      </c>
      <c r="F2308" s="3">
        <v>6050.5199999999995</v>
      </c>
      <c r="G2308" s="3">
        <v>7164</v>
      </c>
      <c r="H2308">
        <v>4</v>
      </c>
      <c r="I2308" s="3">
        <v>-1113.4800000000005</v>
      </c>
      <c r="J2308" s="3">
        <v>1113.4800000000005</v>
      </c>
      <c r="K2308" s="2">
        <v>0.155427135678392</v>
      </c>
      <c r="L2308" s="6">
        <v>-0.155427135678392</v>
      </c>
      <c r="M2308" t="s">
        <v>30</v>
      </c>
      <c r="N2308">
        <f>SUMIFS(Actuals!$F:$F,Actuals!$A:$A,$A2308,Actuals!$D:$D,$D2308,Actuals!$B:$B,EDATE($B2308,-12))</f>
        <v>5879.25</v>
      </c>
      <c r="O2308">
        <f>AVERAGE(SUMIFS(Actuals!$F:$F,Actuals!$A:$A,$A2308,Actuals!$D:$D,$D2308,Actuals!$B:$B,EOMONTH(DATE(2025,$C2308-1,1),0))/SUMIFS(Actuals!$F:$F,Actuals!$A:$A,$A2308,Actuals!$D:$D,$D2308,Actuals!$B:$B,EOMONTH(DATE(2024,$C2308-1,1),0)),
 SUMIFS(Actuals!$F:$F,Actuals!$A:$A,$A2308,Actuals!$D:$D,$D2308,Actuals!$B:$B,EOMONTH(DATE(2025,$C2308-2,1),0))/SUMIFS(Actuals!$F:$F,Actuals!$A:$A,$A2308,Actuals!$D:$D,$D2308,Actuals!$B:$B,EOMONTH(DATE(2024,$C2308-2,1),0)),
 SUMIFS(Actuals!$F:$F,Actuals!$A:$A,$A2308,Actuals!$D:$D,$D2308,Actuals!$B:$B,EOMONTH(DATE(2025,$C2308-3,1),0))/SUMIFS(Actuals!$F:$F,Actuals!$A:$A,$A2308,Actuals!$D:$D,$D2308,Actuals!$B:$B,EOMONTH(DATE(2024,$C2308-3,1),0))
)</f>
        <v>1.4726349251886592</v>
      </c>
      <c r="P2308" s="29">
        <f t="shared" si="216"/>
        <v>8657.9888839154246</v>
      </c>
      <c r="Q2308" s="2">
        <f t="shared" si="217"/>
        <v>0.20854116190890906</v>
      </c>
      <c r="R2308" s="29" t="str">
        <f t="shared" si="218"/>
        <v>1 train date (May-Aug)</v>
      </c>
      <c r="S2308" s="29">
        <f t="shared" si="219"/>
        <v>0.97740808992841244</v>
      </c>
      <c r="T2308" s="29">
        <f t="shared" si="220"/>
        <v>5913.8271962736571</v>
      </c>
      <c r="U2308" s="2">
        <f t="shared" si="221"/>
        <v>0.17450764987804898</v>
      </c>
    </row>
    <row r="2309" spans="1:21">
      <c r="A2309">
        <v>9652</v>
      </c>
      <c r="B2309" s="1">
        <v>45930</v>
      </c>
      <c r="C2309">
        <v>6</v>
      </c>
      <c r="D2309">
        <v>15</v>
      </c>
      <c r="E2309" t="s">
        <v>7</v>
      </c>
      <c r="F2309" s="3">
        <v>6805.6680575896871</v>
      </c>
      <c r="G2309" s="3">
        <v>7164</v>
      </c>
      <c r="H2309">
        <v>3</v>
      </c>
      <c r="I2309" s="3">
        <v>-358.33194241031288</v>
      </c>
      <c r="J2309" s="3">
        <v>358.33194241031288</v>
      </c>
      <c r="K2309" s="2">
        <v>5.0018417421875003E-2</v>
      </c>
      <c r="L2309" s="6">
        <v>-5.0018417421875003E-2</v>
      </c>
      <c r="M2309" t="s">
        <v>30</v>
      </c>
      <c r="N2309">
        <f>SUMIFS(Actuals!$F:$F,Actuals!$A:$A,$A2309,Actuals!$D:$D,$D2309,Actuals!$B:$B,EDATE($B2309,-12))</f>
        <v>5879.25</v>
      </c>
      <c r="O2309">
        <f>AVERAGE(SUMIFS(Actuals!$F:$F,Actuals!$A:$A,$A2309,Actuals!$D:$D,$D2309,Actuals!$B:$B,EOMONTH(DATE(2025,$C2309-1,1),0))/SUMIFS(Actuals!$F:$F,Actuals!$A:$A,$A2309,Actuals!$D:$D,$D2309,Actuals!$B:$B,EOMONTH(DATE(2024,$C2309-1,1),0)),
 SUMIFS(Actuals!$F:$F,Actuals!$A:$A,$A2309,Actuals!$D:$D,$D2309,Actuals!$B:$B,EOMONTH(DATE(2025,$C2309-2,1),0))/SUMIFS(Actuals!$F:$F,Actuals!$A:$A,$A2309,Actuals!$D:$D,$D2309,Actuals!$B:$B,EOMONTH(DATE(2024,$C2309-2,1),0)),
 SUMIFS(Actuals!$F:$F,Actuals!$A:$A,$A2309,Actuals!$D:$D,$D2309,Actuals!$B:$B,EOMONTH(DATE(2025,$C2309-3,1),0))/SUMIFS(Actuals!$F:$F,Actuals!$A:$A,$A2309,Actuals!$D:$D,$D2309,Actuals!$B:$B,EOMONTH(DATE(2024,$C2309-3,1),0))
)</f>
        <v>1.2719491159366347</v>
      </c>
      <c r="P2309" s="29">
        <f t="shared" si="216"/>
        <v>7478.1068398704601</v>
      </c>
      <c r="Q2309" s="2">
        <f t="shared" si="217"/>
        <v>4.3845175861314929E-2</v>
      </c>
      <c r="R2309" s="29" t="str">
        <f t="shared" si="218"/>
        <v>1 train date (May-Aug)</v>
      </c>
      <c r="S2309" s="29">
        <f t="shared" si="219"/>
        <v>0.97740808992841244</v>
      </c>
      <c r="T2309" s="29">
        <f t="shared" si="220"/>
        <v>6651.9150168555452</v>
      </c>
      <c r="U2309" s="2">
        <f t="shared" si="221"/>
        <v>7.1480315905144448E-2</v>
      </c>
    </row>
    <row r="2310" spans="1:21">
      <c r="A2310">
        <v>9652</v>
      </c>
      <c r="B2310" s="1">
        <v>45930</v>
      </c>
      <c r="C2310">
        <v>7</v>
      </c>
      <c r="D2310">
        <v>15</v>
      </c>
      <c r="E2310" t="s">
        <v>7</v>
      </c>
      <c r="F2310" s="3">
        <v>7344.72</v>
      </c>
      <c r="G2310" s="3">
        <v>7164</v>
      </c>
      <c r="H2310">
        <v>2</v>
      </c>
      <c r="I2310" s="3">
        <v>180.72000000000025</v>
      </c>
      <c r="J2310" s="3">
        <v>180.72000000000025</v>
      </c>
      <c r="K2310" s="2">
        <v>2.5226130653266399E-2</v>
      </c>
      <c r="L2310" s="6">
        <v>2.5226130653266399E-2</v>
      </c>
      <c r="M2310" t="s">
        <v>30</v>
      </c>
      <c r="N2310">
        <f>SUMIFS(Actuals!$F:$F,Actuals!$A:$A,$A2310,Actuals!$D:$D,$D2310,Actuals!$B:$B,EDATE($B2310,-12))</f>
        <v>5879.25</v>
      </c>
      <c r="O2310">
        <f>AVERAGE(SUMIFS(Actuals!$F:$F,Actuals!$A:$A,$A2310,Actuals!$D:$D,$D2310,Actuals!$B:$B,EOMONTH(DATE(2025,$C2310-1,1),0))/SUMIFS(Actuals!$F:$F,Actuals!$A:$A,$A2310,Actuals!$D:$D,$D2310,Actuals!$B:$B,EOMONTH(DATE(2024,$C2310-1,1),0)),
 SUMIFS(Actuals!$F:$F,Actuals!$A:$A,$A2310,Actuals!$D:$D,$D2310,Actuals!$B:$B,EOMONTH(DATE(2025,$C2310-2,1),0))/SUMIFS(Actuals!$F:$F,Actuals!$A:$A,$A2310,Actuals!$D:$D,$D2310,Actuals!$B:$B,EOMONTH(DATE(2024,$C2310-2,1),0)),
 SUMIFS(Actuals!$F:$F,Actuals!$A:$A,$A2310,Actuals!$D:$D,$D2310,Actuals!$B:$B,EOMONTH(DATE(2025,$C2310-3,1),0))/SUMIFS(Actuals!$F:$F,Actuals!$A:$A,$A2310,Actuals!$D:$D,$D2310,Actuals!$B:$B,EOMONTH(DATE(2024,$C2310-3,1),0))
)</f>
        <v>1.2890352694820828</v>
      </c>
      <c r="P2310" s="29">
        <f t="shared" si="216"/>
        <v>7578.5606081025353</v>
      </c>
      <c r="Q2310" s="2">
        <f t="shared" si="217"/>
        <v>5.7867198227601245E-2</v>
      </c>
      <c r="R2310" s="29" t="str">
        <f t="shared" si="218"/>
        <v>1 train date (May-Aug)</v>
      </c>
      <c r="S2310" s="29">
        <f t="shared" si="219"/>
        <v>0.97740808992841244</v>
      </c>
      <c r="T2310" s="29">
        <f t="shared" si="220"/>
        <v>7178.7887462590097</v>
      </c>
      <c r="U2310" s="2">
        <f t="shared" si="221"/>
        <v>2.0643141065061019E-3</v>
      </c>
    </row>
    <row r="2311" spans="1:21">
      <c r="A2311">
        <v>9652</v>
      </c>
      <c r="B2311" s="1">
        <v>45930</v>
      </c>
      <c r="C2311">
        <v>8</v>
      </c>
      <c r="D2311">
        <v>15</v>
      </c>
      <c r="E2311" t="s">
        <v>7</v>
      </c>
      <c r="F2311" s="3">
        <v>6276.1026224987872</v>
      </c>
      <c r="G2311" s="3">
        <v>7164</v>
      </c>
      <c r="H2311">
        <v>1</v>
      </c>
      <c r="I2311" s="3">
        <v>-887.89737750121276</v>
      </c>
      <c r="J2311" s="3">
        <v>887.89737750121276</v>
      </c>
      <c r="K2311" s="2">
        <v>0.123938774078896</v>
      </c>
      <c r="L2311" s="6">
        <v>-0.123938774078896</v>
      </c>
      <c r="M2311" t="s">
        <v>30</v>
      </c>
      <c r="N2311">
        <f>SUMIFS(Actuals!$F:$F,Actuals!$A:$A,$A2311,Actuals!$D:$D,$D2311,Actuals!$B:$B,EDATE($B2311,-12))</f>
        <v>5879.25</v>
      </c>
      <c r="O2311">
        <f>AVERAGE(SUMIFS(Actuals!$F:$F,Actuals!$A:$A,$A2311,Actuals!$D:$D,$D2311,Actuals!$B:$B,EOMONTH(DATE(2025,$C2311-1,1),0))/SUMIFS(Actuals!$F:$F,Actuals!$A:$A,$A2311,Actuals!$D:$D,$D2311,Actuals!$B:$B,EOMONTH(DATE(2024,$C2311-1,1),0)),
 SUMIFS(Actuals!$F:$F,Actuals!$A:$A,$A2311,Actuals!$D:$D,$D2311,Actuals!$B:$B,EOMONTH(DATE(2025,$C2311-2,1),0))/SUMIFS(Actuals!$F:$F,Actuals!$A:$A,$A2311,Actuals!$D:$D,$D2311,Actuals!$B:$B,EOMONTH(DATE(2024,$C2311-2,1),0)),
 SUMIFS(Actuals!$F:$F,Actuals!$A:$A,$A2311,Actuals!$D:$D,$D2311,Actuals!$B:$B,EOMONTH(DATE(2025,$C2311-3,1),0))/SUMIFS(Actuals!$F:$F,Actuals!$A:$A,$A2311,Actuals!$D:$D,$D2311,Actuals!$B:$B,EOMONTH(DATE(2024,$C2311-3,1),0))
)</f>
        <v>1.3028978871587926</v>
      </c>
      <c r="P2311" s="29">
        <f t="shared" si="216"/>
        <v>7660.062403078332</v>
      </c>
      <c r="Q2311" s="2">
        <f t="shared" si="217"/>
        <v>6.9243774857388599E-2</v>
      </c>
      <c r="R2311" s="29" t="str">
        <f t="shared" si="218"/>
        <v>1 train date (May-Aug)</v>
      </c>
      <c r="S2311" s="29">
        <f t="shared" si="219"/>
        <v>0.97740808992841244</v>
      </c>
      <c r="T2311" s="29">
        <f t="shared" si="220"/>
        <v>6134.3134764512397</v>
      </c>
      <c r="U2311" s="2">
        <f t="shared" si="221"/>
        <v>0.14373067051211061</v>
      </c>
    </row>
    <row r="2312" spans="1:21">
      <c r="A2312">
        <v>9652</v>
      </c>
      <c r="B2312" s="1">
        <v>45930</v>
      </c>
      <c r="C2312">
        <v>9</v>
      </c>
      <c r="D2312">
        <v>15</v>
      </c>
      <c r="E2312" t="s">
        <v>7</v>
      </c>
      <c r="F2312" s="3">
        <v>7287.66848331049</v>
      </c>
      <c r="G2312" s="3">
        <v>7164</v>
      </c>
      <c r="H2312">
        <v>0</v>
      </c>
      <c r="I2312" s="3">
        <v>123.66848331049005</v>
      </c>
      <c r="J2312" s="3">
        <v>123.66848331049005</v>
      </c>
      <c r="K2312" s="2">
        <v>1.7262490691023199E-2</v>
      </c>
      <c r="L2312" s="6">
        <v>1.7262490691023199E-2</v>
      </c>
      <c r="M2312" t="s">
        <v>30</v>
      </c>
      <c r="N2312">
        <f>SUMIFS(Actuals!$F:$F,Actuals!$A:$A,$A2312,Actuals!$D:$D,$D2312,Actuals!$B:$B,EDATE($B2312,-12))</f>
        <v>5879.25</v>
      </c>
      <c r="O2312">
        <f>AVERAGE(SUMIFS(Actuals!$F:$F,Actuals!$A:$A,$A2312,Actuals!$D:$D,$D2312,Actuals!$B:$B,EOMONTH(DATE(2025,$C2312-1,1),0))/SUMIFS(Actuals!$F:$F,Actuals!$A:$A,$A2312,Actuals!$D:$D,$D2312,Actuals!$B:$B,EOMONTH(DATE(2024,$C2312-1,1),0)),
 SUMIFS(Actuals!$F:$F,Actuals!$A:$A,$A2312,Actuals!$D:$D,$D2312,Actuals!$B:$B,EOMONTH(DATE(2025,$C2312-2,1),0))/SUMIFS(Actuals!$F:$F,Actuals!$A:$A,$A2312,Actuals!$D:$D,$D2312,Actuals!$B:$B,EOMONTH(DATE(2024,$C2312-2,1),0)),
 SUMIFS(Actuals!$F:$F,Actuals!$A:$A,$A2312,Actuals!$D:$D,$D2312,Actuals!$B:$B,EOMONTH(DATE(2025,$C2312-3,1),0))/SUMIFS(Actuals!$F:$F,Actuals!$A:$A,$A2312,Actuals!$D:$D,$D2312,Actuals!$B:$B,EOMONTH(DATE(2024,$C2312-3,1),0))
)</f>
        <v>1.2618107341063494</v>
      </c>
      <c r="P2312" s="29">
        <f t="shared" si="216"/>
        <v>7418.5007584947543</v>
      </c>
      <c r="Q2312" s="2">
        <f t="shared" si="217"/>
        <v>3.5524952330367718E-2</v>
      </c>
      <c r="R2312" s="29" t="str">
        <f t="shared" si="218"/>
        <v>2 Test data (Sep-Nov)</v>
      </c>
      <c r="S2312" s="29">
        <f t="shared" si="219"/>
        <v>0.97740808992841244</v>
      </c>
      <c r="T2312" s="29">
        <f t="shared" si="220"/>
        <v>7123.0261323039967</v>
      </c>
      <c r="U2312" s="2">
        <f t="shared" si="221"/>
        <v>5.7194120178675678E-3</v>
      </c>
    </row>
    <row r="2313" spans="1:21">
      <c r="A2313">
        <v>9652</v>
      </c>
      <c r="B2313" s="1">
        <v>45961</v>
      </c>
      <c r="C2313">
        <v>5</v>
      </c>
      <c r="D2313">
        <v>15</v>
      </c>
      <c r="E2313" t="s">
        <v>7</v>
      </c>
      <c r="F2313" s="3">
        <v>5929.5095999999994</v>
      </c>
      <c r="G2313" s="3">
        <v>6995.25</v>
      </c>
      <c r="H2313">
        <v>5</v>
      </c>
      <c r="I2313" s="3">
        <v>-1065.7404000000006</v>
      </c>
      <c r="J2313" s="3">
        <v>1065.7404000000006</v>
      </c>
      <c r="K2313" s="2">
        <v>0.15235201029269901</v>
      </c>
      <c r="L2313" s="6">
        <v>-0.15235201029269901</v>
      </c>
      <c r="M2313" t="s">
        <v>30</v>
      </c>
      <c r="N2313">
        <f>SUMIFS(Actuals!$F:$F,Actuals!$A:$A,$A2313,Actuals!$D:$D,$D2313,Actuals!$B:$B,EDATE($B2313,-12))</f>
        <v>5773.5</v>
      </c>
      <c r="O2313">
        <f>AVERAGE(SUMIFS(Actuals!$F:$F,Actuals!$A:$A,$A2313,Actuals!$D:$D,$D2313,Actuals!$B:$B,EOMONTH(DATE(2025,$C2313-1,1),0))/SUMIFS(Actuals!$F:$F,Actuals!$A:$A,$A2313,Actuals!$D:$D,$D2313,Actuals!$B:$B,EOMONTH(DATE(2024,$C2313-1,1),0)),
 SUMIFS(Actuals!$F:$F,Actuals!$A:$A,$A2313,Actuals!$D:$D,$D2313,Actuals!$B:$B,EOMONTH(DATE(2025,$C2313-2,1),0))/SUMIFS(Actuals!$F:$F,Actuals!$A:$A,$A2313,Actuals!$D:$D,$D2313,Actuals!$B:$B,EOMONTH(DATE(2024,$C2313-2,1),0)),
 SUMIFS(Actuals!$F:$F,Actuals!$A:$A,$A2313,Actuals!$D:$D,$D2313,Actuals!$B:$B,EOMONTH(DATE(2025,$C2313-3,1),0))/SUMIFS(Actuals!$F:$F,Actuals!$A:$A,$A2313,Actuals!$D:$D,$D2313,Actuals!$B:$B,EOMONTH(DATE(2024,$C2313-3,1),0))
)</f>
        <v>1.4726349251886592</v>
      </c>
      <c r="P2313" s="29">
        <f t="shared" si="216"/>
        <v>8502.2577405767242</v>
      </c>
      <c r="Q2313" s="2">
        <f t="shared" si="217"/>
        <v>0.21543300676555152</v>
      </c>
      <c r="R2313" s="29" t="str">
        <f t="shared" si="218"/>
        <v>1 train date (May-Aug)</v>
      </c>
      <c r="S2313" s="29">
        <f t="shared" si="219"/>
        <v>0.97740808992841244</v>
      </c>
      <c r="T2313" s="29">
        <f t="shared" si="220"/>
        <v>5795.5506523481845</v>
      </c>
      <c r="U2313" s="2">
        <f t="shared" si="221"/>
        <v>0.17150199744852801</v>
      </c>
    </row>
    <row r="2314" spans="1:21">
      <c r="A2314">
        <v>9652</v>
      </c>
      <c r="B2314" s="1">
        <v>45961</v>
      </c>
      <c r="C2314">
        <v>6</v>
      </c>
      <c r="D2314">
        <v>15</v>
      </c>
      <c r="E2314" t="s">
        <v>7</v>
      </c>
      <c r="F2314" s="3">
        <v>6832.8907298200456</v>
      </c>
      <c r="G2314" s="3">
        <v>6995.25</v>
      </c>
      <c r="H2314">
        <v>4</v>
      </c>
      <c r="I2314" s="3">
        <v>-162.35927017995436</v>
      </c>
      <c r="J2314" s="3">
        <v>162.35927017995436</v>
      </c>
      <c r="K2314" s="2">
        <v>2.32099310503491E-2</v>
      </c>
      <c r="L2314" s="6">
        <v>-2.32099310503491E-2</v>
      </c>
      <c r="M2314" t="s">
        <v>30</v>
      </c>
      <c r="N2314">
        <f>SUMIFS(Actuals!$F:$F,Actuals!$A:$A,$A2314,Actuals!$D:$D,$D2314,Actuals!$B:$B,EDATE($B2314,-12))</f>
        <v>5773.5</v>
      </c>
      <c r="O2314">
        <f>AVERAGE(SUMIFS(Actuals!$F:$F,Actuals!$A:$A,$A2314,Actuals!$D:$D,$D2314,Actuals!$B:$B,EOMONTH(DATE(2025,$C2314-1,1),0))/SUMIFS(Actuals!$F:$F,Actuals!$A:$A,$A2314,Actuals!$D:$D,$D2314,Actuals!$B:$B,EOMONTH(DATE(2024,$C2314-1,1),0)),
 SUMIFS(Actuals!$F:$F,Actuals!$A:$A,$A2314,Actuals!$D:$D,$D2314,Actuals!$B:$B,EOMONTH(DATE(2025,$C2314-2,1),0))/SUMIFS(Actuals!$F:$F,Actuals!$A:$A,$A2314,Actuals!$D:$D,$D2314,Actuals!$B:$B,EOMONTH(DATE(2024,$C2314-2,1),0)),
 SUMIFS(Actuals!$F:$F,Actuals!$A:$A,$A2314,Actuals!$D:$D,$D2314,Actuals!$B:$B,EOMONTH(DATE(2025,$C2314-3,1),0))/SUMIFS(Actuals!$F:$F,Actuals!$A:$A,$A2314,Actuals!$D:$D,$D2314,Actuals!$B:$B,EOMONTH(DATE(2024,$C2314-3,1),0))
)</f>
        <v>1.2719491159366347</v>
      </c>
      <c r="P2314" s="29">
        <f t="shared" si="216"/>
        <v>7343.5982208601608</v>
      </c>
      <c r="Q2314" s="2">
        <f t="shared" si="217"/>
        <v>4.9797822931297787E-2</v>
      </c>
      <c r="R2314" s="29" t="str">
        <f t="shared" si="218"/>
        <v>1 train date (May-Aug)</v>
      </c>
      <c r="S2314" s="29">
        <f t="shared" si="219"/>
        <v>0.97740808992841244</v>
      </c>
      <c r="T2314" s="29">
        <f t="shared" si="220"/>
        <v>6678.5226769229666</v>
      </c>
      <c r="U2314" s="2">
        <f t="shared" si="221"/>
        <v>4.5277484446879436E-2</v>
      </c>
    </row>
    <row r="2315" spans="1:21">
      <c r="A2315">
        <v>9652</v>
      </c>
      <c r="B2315" s="1">
        <v>45961</v>
      </c>
      <c r="C2315">
        <v>7</v>
      </c>
      <c r="D2315">
        <v>15</v>
      </c>
      <c r="E2315" t="s">
        <v>7</v>
      </c>
      <c r="F2315" s="3">
        <v>7418.1671999999999</v>
      </c>
      <c r="G2315" s="3">
        <v>6995.25</v>
      </c>
      <c r="H2315">
        <v>3</v>
      </c>
      <c r="I2315" s="3">
        <v>422.91719999999987</v>
      </c>
      <c r="J2315" s="3">
        <v>422.91719999999987</v>
      </c>
      <c r="K2315" s="2">
        <v>6.0457767770987401E-2</v>
      </c>
      <c r="L2315" s="6">
        <v>6.0457767770987401E-2</v>
      </c>
      <c r="M2315" t="s">
        <v>30</v>
      </c>
      <c r="N2315">
        <f>SUMIFS(Actuals!$F:$F,Actuals!$A:$A,$A2315,Actuals!$D:$D,$D2315,Actuals!$B:$B,EDATE($B2315,-12))</f>
        <v>5773.5</v>
      </c>
      <c r="O2315">
        <f>AVERAGE(SUMIFS(Actuals!$F:$F,Actuals!$A:$A,$A2315,Actuals!$D:$D,$D2315,Actuals!$B:$B,EOMONTH(DATE(2025,$C2315-1,1),0))/SUMIFS(Actuals!$F:$F,Actuals!$A:$A,$A2315,Actuals!$D:$D,$D2315,Actuals!$B:$B,EOMONTH(DATE(2024,$C2315-1,1),0)),
 SUMIFS(Actuals!$F:$F,Actuals!$A:$A,$A2315,Actuals!$D:$D,$D2315,Actuals!$B:$B,EOMONTH(DATE(2025,$C2315-2,1),0))/SUMIFS(Actuals!$F:$F,Actuals!$A:$A,$A2315,Actuals!$D:$D,$D2315,Actuals!$B:$B,EOMONTH(DATE(2024,$C2315-2,1),0)),
 SUMIFS(Actuals!$F:$F,Actuals!$A:$A,$A2315,Actuals!$D:$D,$D2315,Actuals!$B:$B,EOMONTH(DATE(2025,$C2315-3,1),0))/SUMIFS(Actuals!$F:$F,Actuals!$A:$A,$A2315,Actuals!$D:$D,$D2315,Actuals!$B:$B,EOMONTH(DATE(2024,$C2315-3,1),0))
)</f>
        <v>1.2890352694820828</v>
      </c>
      <c r="P2315" s="29">
        <f t="shared" si="216"/>
        <v>7442.2451283548053</v>
      </c>
      <c r="Q2315" s="2">
        <f t="shared" si="217"/>
        <v>6.3899807491484259E-2</v>
      </c>
      <c r="R2315" s="29" t="str">
        <f t="shared" si="218"/>
        <v>1 train date (May-Aug)</v>
      </c>
      <c r="S2315" s="29">
        <f t="shared" si="219"/>
        <v>0.97740808992841244</v>
      </c>
      <c r="T2315" s="29">
        <f t="shared" si="220"/>
        <v>7250.5766337215991</v>
      </c>
      <c r="U2315" s="2">
        <f t="shared" si="221"/>
        <v>3.6500001246788767E-2</v>
      </c>
    </row>
    <row r="2316" spans="1:21">
      <c r="A2316">
        <v>9652</v>
      </c>
      <c r="B2316" s="1">
        <v>45961</v>
      </c>
      <c r="C2316">
        <v>8</v>
      </c>
      <c r="D2316">
        <v>15</v>
      </c>
      <c r="E2316" t="s">
        <v>7</v>
      </c>
      <c r="F2316" s="3">
        <v>6660.5794091228772</v>
      </c>
      <c r="G2316" s="3">
        <v>6995.25</v>
      </c>
      <c r="H2316">
        <v>2</v>
      </c>
      <c r="I2316" s="3">
        <v>-334.67059087712278</v>
      </c>
      <c r="J2316" s="3">
        <v>334.67059087712278</v>
      </c>
      <c r="K2316" s="2">
        <v>4.7842548997837499E-2</v>
      </c>
      <c r="L2316" s="6">
        <v>-4.7842548997837499E-2</v>
      </c>
      <c r="M2316" t="s">
        <v>30</v>
      </c>
      <c r="N2316">
        <f>SUMIFS(Actuals!$F:$F,Actuals!$A:$A,$A2316,Actuals!$D:$D,$D2316,Actuals!$B:$B,EDATE($B2316,-12))</f>
        <v>5773.5</v>
      </c>
      <c r="O2316">
        <f>AVERAGE(SUMIFS(Actuals!$F:$F,Actuals!$A:$A,$A2316,Actuals!$D:$D,$D2316,Actuals!$B:$B,EOMONTH(DATE(2025,$C2316-1,1),0))/SUMIFS(Actuals!$F:$F,Actuals!$A:$A,$A2316,Actuals!$D:$D,$D2316,Actuals!$B:$B,EOMONTH(DATE(2024,$C2316-1,1),0)),
 SUMIFS(Actuals!$F:$F,Actuals!$A:$A,$A2316,Actuals!$D:$D,$D2316,Actuals!$B:$B,EOMONTH(DATE(2025,$C2316-2,1),0))/SUMIFS(Actuals!$F:$F,Actuals!$A:$A,$A2316,Actuals!$D:$D,$D2316,Actuals!$B:$B,EOMONTH(DATE(2024,$C2316-2,1),0)),
 SUMIFS(Actuals!$F:$F,Actuals!$A:$A,$A2316,Actuals!$D:$D,$D2316,Actuals!$B:$B,EOMONTH(DATE(2025,$C2316-3,1),0))/SUMIFS(Actuals!$F:$F,Actuals!$A:$A,$A2316,Actuals!$D:$D,$D2316,Actuals!$B:$B,EOMONTH(DATE(2024,$C2316-3,1),0))
)</f>
        <v>1.3028978871587926</v>
      </c>
      <c r="P2316" s="29">
        <f t="shared" si="216"/>
        <v>7522.2809515112895</v>
      </c>
      <c r="Q2316" s="2">
        <f t="shared" si="217"/>
        <v>7.5341260356854928E-2</v>
      </c>
      <c r="R2316" s="29" t="str">
        <f t="shared" si="218"/>
        <v>1 train date (May-Aug)</v>
      </c>
      <c r="S2316" s="29">
        <f t="shared" si="219"/>
        <v>0.97740808992841244</v>
      </c>
      <c r="T2316" s="29">
        <f t="shared" si="220"/>
        <v>6510.1041980873051</v>
      </c>
      <c r="U2316" s="2">
        <f t="shared" si="221"/>
        <v>6.9353604504870436E-2</v>
      </c>
    </row>
    <row r="2317" spans="1:21">
      <c r="A2317">
        <v>9652</v>
      </c>
      <c r="B2317" s="1">
        <v>45961</v>
      </c>
      <c r="C2317">
        <v>9</v>
      </c>
      <c r="D2317">
        <v>15</v>
      </c>
      <c r="E2317" t="s">
        <v>7</v>
      </c>
      <c r="F2317" s="3">
        <v>7793.8781557449129</v>
      </c>
      <c r="G2317" s="3">
        <v>6995.25</v>
      </c>
      <c r="H2317">
        <v>1</v>
      </c>
      <c r="I2317" s="3">
        <v>798.62815574491287</v>
      </c>
      <c r="J2317" s="3">
        <v>798.62815574491287</v>
      </c>
      <c r="K2317" s="2">
        <v>0.114167207139832</v>
      </c>
      <c r="L2317" s="6">
        <v>0.114167207139832</v>
      </c>
      <c r="M2317" t="s">
        <v>30</v>
      </c>
      <c r="N2317">
        <f>SUMIFS(Actuals!$F:$F,Actuals!$A:$A,$A2317,Actuals!$D:$D,$D2317,Actuals!$B:$B,EDATE($B2317,-12))</f>
        <v>5773.5</v>
      </c>
      <c r="O2317">
        <f>AVERAGE(SUMIFS(Actuals!$F:$F,Actuals!$A:$A,$A2317,Actuals!$D:$D,$D2317,Actuals!$B:$B,EOMONTH(DATE(2025,$C2317-1,1),0))/SUMIFS(Actuals!$F:$F,Actuals!$A:$A,$A2317,Actuals!$D:$D,$D2317,Actuals!$B:$B,EOMONTH(DATE(2024,$C2317-1,1),0)),
 SUMIFS(Actuals!$F:$F,Actuals!$A:$A,$A2317,Actuals!$D:$D,$D2317,Actuals!$B:$B,EOMONTH(DATE(2025,$C2317-2,1),0))/SUMIFS(Actuals!$F:$F,Actuals!$A:$A,$A2317,Actuals!$D:$D,$D2317,Actuals!$B:$B,EOMONTH(DATE(2024,$C2317-2,1),0)),
 SUMIFS(Actuals!$F:$F,Actuals!$A:$A,$A2317,Actuals!$D:$D,$D2317,Actuals!$B:$B,EOMONTH(DATE(2025,$C2317-3,1),0))/SUMIFS(Actuals!$F:$F,Actuals!$A:$A,$A2317,Actuals!$D:$D,$D2317,Actuals!$B:$B,EOMONTH(DATE(2024,$C2317-3,1),0))
)</f>
        <v>1.2618107341063494</v>
      </c>
      <c r="P2317" s="29">
        <f t="shared" si="216"/>
        <v>7285.0642733630084</v>
      </c>
      <c r="Q2317" s="2">
        <f t="shared" si="217"/>
        <v>4.1430152369537669E-2</v>
      </c>
      <c r="R2317" s="29" t="str">
        <f t="shared" si="218"/>
        <v>2 Test data (Sep-Nov)</v>
      </c>
      <c r="S2317" s="29">
        <f t="shared" si="219"/>
        <v>0.97740808992841244</v>
      </c>
      <c r="T2317" s="29">
        <f t="shared" si="220"/>
        <v>7617.7995613414132</v>
      </c>
      <c r="U2317" s="2">
        <f t="shared" si="221"/>
        <v>8.8996041791417485E-2</v>
      </c>
    </row>
    <row r="2318" spans="1:21">
      <c r="A2318">
        <v>9652</v>
      </c>
      <c r="B2318" s="1">
        <v>45961</v>
      </c>
      <c r="C2318">
        <v>10</v>
      </c>
      <c r="D2318">
        <v>15</v>
      </c>
      <c r="E2318" t="s">
        <v>7</v>
      </c>
      <c r="F2318" s="3">
        <v>7685.8347960396131</v>
      </c>
      <c r="G2318" s="3">
        <v>6995.25</v>
      </c>
      <c r="H2318">
        <v>0</v>
      </c>
      <c r="I2318" s="3">
        <v>690.58479603961314</v>
      </c>
      <c r="J2318" s="3">
        <v>690.58479603961314</v>
      </c>
      <c r="K2318" s="2">
        <v>9.87219607647494E-2</v>
      </c>
      <c r="L2318" s="6">
        <v>9.87219607647494E-2</v>
      </c>
      <c r="M2318" t="s">
        <v>30</v>
      </c>
      <c r="N2318">
        <f>SUMIFS(Actuals!$F:$F,Actuals!$A:$A,$A2318,Actuals!$D:$D,$D2318,Actuals!$B:$B,EDATE($B2318,-12))</f>
        <v>5773.5</v>
      </c>
      <c r="O2318">
        <f>AVERAGE(SUMIFS(Actuals!$F:$F,Actuals!$A:$A,$A2318,Actuals!$D:$D,$D2318,Actuals!$B:$B,EOMONTH(DATE(2025,$C2318-1,1),0))/SUMIFS(Actuals!$F:$F,Actuals!$A:$A,$A2318,Actuals!$D:$D,$D2318,Actuals!$B:$B,EOMONTH(DATE(2024,$C2318-1,1),0)),
 SUMIFS(Actuals!$F:$F,Actuals!$A:$A,$A2318,Actuals!$D:$D,$D2318,Actuals!$B:$B,EOMONTH(DATE(2025,$C2318-2,1),0))/SUMIFS(Actuals!$F:$F,Actuals!$A:$A,$A2318,Actuals!$D:$D,$D2318,Actuals!$B:$B,EOMONTH(DATE(2024,$C2318-2,1),0)),
 SUMIFS(Actuals!$F:$F,Actuals!$A:$A,$A2318,Actuals!$D:$D,$D2318,Actuals!$B:$B,EOMONTH(DATE(2025,$C2318-3,1),0))/SUMIFS(Actuals!$F:$F,Actuals!$A:$A,$A2318,Actuals!$D:$D,$D2318,Actuals!$B:$B,EOMONTH(DATE(2024,$C2318-3,1),0))
)</f>
        <v>1.1990260607498933</v>
      </c>
      <c r="P2318" s="29">
        <f t="shared" si="216"/>
        <v>6922.576961739509</v>
      </c>
      <c r="Q2318" s="2">
        <f t="shared" si="217"/>
        <v>1.0388912227653195E-2</v>
      </c>
      <c r="R2318" s="29" t="str">
        <f t="shared" si="218"/>
        <v>2 Test data (Sep-Nov)</v>
      </c>
      <c r="S2318" s="29">
        <f t="shared" si="219"/>
        <v>0.97740808992841244</v>
      </c>
      <c r="T2318" s="29">
        <f t="shared" si="220"/>
        <v>7512.1971075024076</v>
      </c>
      <c r="U2318" s="2">
        <f t="shared" si="221"/>
        <v>7.3899733033473788E-2</v>
      </c>
    </row>
    <row r="2319" spans="1:21">
      <c r="A2319">
        <v>9652</v>
      </c>
      <c r="B2319" s="1">
        <v>45991</v>
      </c>
      <c r="C2319">
        <v>5</v>
      </c>
      <c r="D2319">
        <v>15</v>
      </c>
      <c r="E2319" t="s">
        <v>7</v>
      </c>
      <c r="F2319" s="3">
        <v>5810.9194079999997</v>
      </c>
      <c r="G2319" s="3">
        <v>7881.75</v>
      </c>
      <c r="H2319">
        <v>6</v>
      </c>
      <c r="I2319" s="3">
        <v>-2070.8305920000003</v>
      </c>
      <c r="J2319" s="3">
        <v>2070.8305920000003</v>
      </c>
      <c r="K2319" s="2">
        <v>0.26273741136168999</v>
      </c>
      <c r="L2319" s="6">
        <v>-0.26273741136168999</v>
      </c>
      <c r="M2319" t="s">
        <v>30</v>
      </c>
      <c r="N2319">
        <f>SUMIFS(Actuals!$F:$F,Actuals!$A:$A,$A2319,Actuals!$D:$D,$D2319,Actuals!$B:$B,EDATE($B2319,-12))</f>
        <v>5809.5</v>
      </c>
      <c r="O2319">
        <f>AVERAGE(SUMIFS(Actuals!$F:$F,Actuals!$A:$A,$A2319,Actuals!$D:$D,$D2319,Actuals!$B:$B,EOMONTH(DATE(2025,$C2319-1,1),0))/SUMIFS(Actuals!$F:$F,Actuals!$A:$A,$A2319,Actuals!$D:$D,$D2319,Actuals!$B:$B,EOMONTH(DATE(2024,$C2319-1,1),0)),
 SUMIFS(Actuals!$F:$F,Actuals!$A:$A,$A2319,Actuals!$D:$D,$D2319,Actuals!$B:$B,EOMONTH(DATE(2025,$C2319-2,1),0))/SUMIFS(Actuals!$F:$F,Actuals!$A:$A,$A2319,Actuals!$D:$D,$D2319,Actuals!$B:$B,EOMONTH(DATE(2024,$C2319-2,1),0)),
 SUMIFS(Actuals!$F:$F,Actuals!$A:$A,$A2319,Actuals!$D:$D,$D2319,Actuals!$B:$B,EOMONTH(DATE(2025,$C2319-3,1),0))/SUMIFS(Actuals!$F:$F,Actuals!$A:$A,$A2319,Actuals!$D:$D,$D2319,Actuals!$B:$B,EOMONTH(DATE(2024,$C2319-3,1),0))
)</f>
        <v>1.4726349251886592</v>
      </c>
      <c r="P2319" s="29">
        <f t="shared" si="216"/>
        <v>8555.2725978835151</v>
      </c>
      <c r="Q2319" s="2">
        <f t="shared" si="217"/>
        <v>8.5453433296351078E-2</v>
      </c>
      <c r="R2319" s="29" t="str">
        <f t="shared" si="218"/>
        <v>1 train date (May-Aug)</v>
      </c>
      <c r="S2319" s="29">
        <f t="shared" si="219"/>
        <v>0.97740808992841244</v>
      </c>
      <c r="T2319" s="29">
        <f t="shared" si="220"/>
        <v>5679.639639301221</v>
      </c>
      <c r="U2319" s="2">
        <f t="shared" si="221"/>
        <v>0.27939358146335258</v>
      </c>
    </row>
    <row r="2320" spans="1:21">
      <c r="A2320">
        <v>9652</v>
      </c>
      <c r="B2320" s="1">
        <v>45991</v>
      </c>
      <c r="C2320">
        <v>6</v>
      </c>
      <c r="D2320">
        <v>15</v>
      </c>
      <c r="E2320" t="s">
        <v>7</v>
      </c>
      <c r="F2320" s="3">
        <v>6860.2222927393259</v>
      </c>
      <c r="G2320" s="3">
        <v>7881.75</v>
      </c>
      <c r="H2320">
        <v>5</v>
      </c>
      <c r="I2320" s="3">
        <v>-1021.5277072606741</v>
      </c>
      <c r="J2320" s="3">
        <v>1021.5277072606741</v>
      </c>
      <c r="K2320" s="2">
        <v>0.129606712628626</v>
      </c>
      <c r="L2320" s="6">
        <v>-0.129606712628626</v>
      </c>
      <c r="M2320" t="s">
        <v>30</v>
      </c>
      <c r="N2320">
        <f>SUMIFS(Actuals!$F:$F,Actuals!$A:$A,$A2320,Actuals!$D:$D,$D2320,Actuals!$B:$B,EDATE($B2320,-12))</f>
        <v>5809.5</v>
      </c>
      <c r="O2320">
        <f>AVERAGE(SUMIFS(Actuals!$F:$F,Actuals!$A:$A,$A2320,Actuals!$D:$D,$D2320,Actuals!$B:$B,EOMONTH(DATE(2025,$C2320-1,1),0))/SUMIFS(Actuals!$F:$F,Actuals!$A:$A,$A2320,Actuals!$D:$D,$D2320,Actuals!$B:$B,EOMONTH(DATE(2024,$C2320-1,1),0)),
 SUMIFS(Actuals!$F:$F,Actuals!$A:$A,$A2320,Actuals!$D:$D,$D2320,Actuals!$B:$B,EOMONTH(DATE(2025,$C2320-2,1),0))/SUMIFS(Actuals!$F:$F,Actuals!$A:$A,$A2320,Actuals!$D:$D,$D2320,Actuals!$B:$B,EOMONTH(DATE(2024,$C2320-2,1),0)),
 SUMIFS(Actuals!$F:$F,Actuals!$A:$A,$A2320,Actuals!$D:$D,$D2320,Actuals!$B:$B,EOMONTH(DATE(2025,$C2320-3,1),0))/SUMIFS(Actuals!$F:$F,Actuals!$A:$A,$A2320,Actuals!$D:$D,$D2320,Actuals!$B:$B,EOMONTH(DATE(2024,$C2320-3,1),0))
)</f>
        <v>1.2719491159366347</v>
      </c>
      <c r="P2320" s="29">
        <f t="shared" si="216"/>
        <v>7389.3883890338793</v>
      </c>
      <c r="Q2320" s="2">
        <f t="shared" si="217"/>
        <v>6.2468564844878442E-2</v>
      </c>
      <c r="R2320" s="29" t="str">
        <f t="shared" si="218"/>
        <v>1 train date (May-Aug)</v>
      </c>
      <c r="S2320" s="29">
        <f t="shared" si="219"/>
        <v>0.97740808992841244</v>
      </c>
      <c r="T2320" s="29">
        <f t="shared" si="220"/>
        <v>6705.2367676306585</v>
      </c>
      <c r="U2320" s="2">
        <f t="shared" si="221"/>
        <v>0.14927055950383372</v>
      </c>
    </row>
    <row r="2321" spans="1:21">
      <c r="A2321">
        <v>9652</v>
      </c>
      <c r="B2321" s="1">
        <v>45991</v>
      </c>
      <c r="C2321">
        <v>7</v>
      </c>
      <c r="D2321">
        <v>15</v>
      </c>
      <c r="E2321" t="s">
        <v>7</v>
      </c>
      <c r="F2321" s="3">
        <v>7492.3488719999996</v>
      </c>
      <c r="G2321" s="3">
        <v>7881.75</v>
      </c>
      <c r="H2321">
        <v>4</v>
      </c>
      <c r="I2321" s="3">
        <v>-389.40112800000043</v>
      </c>
      <c r="J2321" s="3">
        <v>389.40112800000043</v>
      </c>
      <c r="K2321" s="2">
        <v>4.94054147873252E-2</v>
      </c>
      <c r="L2321" s="6">
        <v>-4.94054147873252E-2</v>
      </c>
      <c r="M2321" t="s">
        <v>30</v>
      </c>
      <c r="N2321">
        <f>SUMIFS(Actuals!$F:$F,Actuals!$A:$A,$A2321,Actuals!$D:$D,$D2321,Actuals!$B:$B,EDATE($B2321,-12))</f>
        <v>5809.5</v>
      </c>
      <c r="O2321">
        <f>AVERAGE(SUMIFS(Actuals!$F:$F,Actuals!$A:$A,$A2321,Actuals!$D:$D,$D2321,Actuals!$B:$B,EOMONTH(DATE(2025,$C2321-1,1),0))/SUMIFS(Actuals!$F:$F,Actuals!$A:$A,$A2321,Actuals!$D:$D,$D2321,Actuals!$B:$B,EOMONTH(DATE(2024,$C2321-1,1),0)),
 SUMIFS(Actuals!$F:$F,Actuals!$A:$A,$A2321,Actuals!$D:$D,$D2321,Actuals!$B:$B,EOMONTH(DATE(2025,$C2321-2,1),0))/SUMIFS(Actuals!$F:$F,Actuals!$A:$A,$A2321,Actuals!$D:$D,$D2321,Actuals!$B:$B,EOMONTH(DATE(2024,$C2321-2,1),0)),
 SUMIFS(Actuals!$F:$F,Actuals!$A:$A,$A2321,Actuals!$D:$D,$D2321,Actuals!$B:$B,EOMONTH(DATE(2025,$C2321-3,1),0))/SUMIFS(Actuals!$F:$F,Actuals!$A:$A,$A2321,Actuals!$D:$D,$D2321,Actuals!$B:$B,EOMONTH(DATE(2024,$C2321-3,1),0))
)</f>
        <v>1.2890352694820828</v>
      </c>
      <c r="P2321" s="29">
        <f t="shared" si="216"/>
        <v>7488.6503980561602</v>
      </c>
      <c r="Q2321" s="2">
        <f t="shared" si="217"/>
        <v>4.9874660062021736E-2</v>
      </c>
      <c r="R2321" s="29" t="str">
        <f t="shared" si="218"/>
        <v>1 train date (May-Aug)</v>
      </c>
      <c r="S2321" s="29">
        <f t="shared" si="219"/>
        <v>0.97740808992841244</v>
      </c>
      <c r="T2321" s="29">
        <f t="shared" si="220"/>
        <v>7323.0824000588154</v>
      </c>
      <c r="U2321" s="2">
        <f t="shared" si="221"/>
        <v>7.0881162170987985E-2</v>
      </c>
    </row>
    <row r="2322" spans="1:21">
      <c r="A2322">
        <v>9652</v>
      </c>
      <c r="B2322" s="1">
        <v>45991</v>
      </c>
      <c r="C2322">
        <v>8</v>
      </c>
      <c r="D2322">
        <v>15</v>
      </c>
      <c r="E2322" t="s">
        <v>7</v>
      </c>
      <c r="F2322" s="3">
        <v>6862.8728993245177</v>
      </c>
      <c r="G2322" s="3">
        <v>7881.75</v>
      </c>
      <c r="H2322">
        <v>3</v>
      </c>
      <c r="I2322" s="3">
        <v>-1018.8771006754823</v>
      </c>
      <c r="J2322" s="3">
        <v>1018.8771006754823</v>
      </c>
      <c r="K2322" s="2">
        <v>0.129270415919749</v>
      </c>
      <c r="L2322" s="6">
        <v>-0.129270415919749</v>
      </c>
      <c r="M2322" t="s">
        <v>30</v>
      </c>
      <c r="N2322">
        <f>SUMIFS(Actuals!$F:$F,Actuals!$A:$A,$A2322,Actuals!$D:$D,$D2322,Actuals!$B:$B,EDATE($B2322,-12))</f>
        <v>5809.5</v>
      </c>
      <c r="O2322">
        <f>AVERAGE(SUMIFS(Actuals!$F:$F,Actuals!$A:$A,$A2322,Actuals!$D:$D,$D2322,Actuals!$B:$B,EOMONTH(DATE(2025,$C2322-1,1),0))/SUMIFS(Actuals!$F:$F,Actuals!$A:$A,$A2322,Actuals!$D:$D,$D2322,Actuals!$B:$B,EOMONTH(DATE(2024,$C2322-1,1),0)),
 SUMIFS(Actuals!$F:$F,Actuals!$A:$A,$A2322,Actuals!$D:$D,$D2322,Actuals!$B:$B,EOMONTH(DATE(2025,$C2322-2,1),0))/SUMIFS(Actuals!$F:$F,Actuals!$A:$A,$A2322,Actuals!$D:$D,$D2322,Actuals!$B:$B,EOMONTH(DATE(2024,$C2322-2,1),0)),
 SUMIFS(Actuals!$F:$F,Actuals!$A:$A,$A2322,Actuals!$D:$D,$D2322,Actuals!$B:$B,EOMONTH(DATE(2025,$C2322-3,1),0))/SUMIFS(Actuals!$F:$F,Actuals!$A:$A,$A2322,Actuals!$D:$D,$D2322,Actuals!$B:$B,EOMONTH(DATE(2024,$C2322-3,1),0))
)</f>
        <v>1.3028978871587926</v>
      </c>
      <c r="P2322" s="29">
        <f t="shared" si="216"/>
        <v>7569.1852754490055</v>
      </c>
      <c r="Q2322" s="2">
        <f t="shared" si="217"/>
        <v>3.9656767158434927E-2</v>
      </c>
      <c r="R2322" s="29" t="str">
        <f t="shared" si="218"/>
        <v>1 train date (May-Aug)</v>
      </c>
      <c r="S2322" s="29">
        <f t="shared" si="219"/>
        <v>0.97740808992841244</v>
      </c>
      <c r="T2322" s="29">
        <f t="shared" si="220"/>
        <v>6707.8274919502428</v>
      </c>
      <c r="U2322" s="2">
        <f t="shared" si="221"/>
        <v>0.14894186037996096</v>
      </c>
    </row>
    <row r="2323" spans="1:21">
      <c r="A2323">
        <v>9652</v>
      </c>
      <c r="B2323" s="1">
        <v>45991</v>
      </c>
      <c r="C2323">
        <v>9</v>
      </c>
      <c r="D2323">
        <v>15</v>
      </c>
      <c r="E2323" t="s">
        <v>7</v>
      </c>
      <c r="F2323" s="3">
        <v>8017.96157102691</v>
      </c>
      <c r="G2323" s="3">
        <v>7881.75</v>
      </c>
      <c r="H2323">
        <v>2</v>
      </c>
      <c r="I2323" s="3">
        <v>136.21157102690995</v>
      </c>
      <c r="J2323" s="3">
        <v>136.21157102690995</v>
      </c>
      <c r="K2323" s="2">
        <v>1.7281894379663099E-2</v>
      </c>
      <c r="L2323" s="6">
        <v>1.7281894379663099E-2</v>
      </c>
      <c r="M2323" t="s">
        <v>30</v>
      </c>
      <c r="N2323">
        <f>SUMIFS(Actuals!$F:$F,Actuals!$A:$A,$A2323,Actuals!$D:$D,$D2323,Actuals!$B:$B,EDATE($B2323,-12))</f>
        <v>5809.5</v>
      </c>
      <c r="O2323">
        <f>AVERAGE(SUMIFS(Actuals!$F:$F,Actuals!$A:$A,$A2323,Actuals!$D:$D,$D2323,Actuals!$B:$B,EOMONTH(DATE(2025,$C2323-1,1),0))/SUMIFS(Actuals!$F:$F,Actuals!$A:$A,$A2323,Actuals!$D:$D,$D2323,Actuals!$B:$B,EOMONTH(DATE(2024,$C2323-1,1),0)),
 SUMIFS(Actuals!$F:$F,Actuals!$A:$A,$A2323,Actuals!$D:$D,$D2323,Actuals!$B:$B,EOMONTH(DATE(2025,$C2323-2,1),0))/SUMIFS(Actuals!$F:$F,Actuals!$A:$A,$A2323,Actuals!$D:$D,$D2323,Actuals!$B:$B,EOMONTH(DATE(2024,$C2323-2,1),0)),
 SUMIFS(Actuals!$F:$F,Actuals!$A:$A,$A2323,Actuals!$D:$D,$D2323,Actuals!$B:$B,EOMONTH(DATE(2025,$C2323-3,1),0))/SUMIFS(Actuals!$F:$F,Actuals!$A:$A,$A2323,Actuals!$D:$D,$D2323,Actuals!$B:$B,EOMONTH(DATE(2024,$C2323-3,1),0))
)</f>
        <v>1.2618107341063494</v>
      </c>
      <c r="P2323" s="29">
        <f t="shared" si="216"/>
        <v>7330.4894597908369</v>
      </c>
      <c r="Q2323" s="2">
        <f t="shared" si="217"/>
        <v>6.9941388677535202E-2</v>
      </c>
      <c r="R2323" s="29" t="str">
        <f t="shared" si="218"/>
        <v>2 Test data (Sep-Nov)</v>
      </c>
      <c r="S2323" s="29">
        <f t="shared" si="219"/>
        <v>0.97740808992841244</v>
      </c>
      <c r="T2323" s="29">
        <f t="shared" si="220"/>
        <v>7836.8205042568252</v>
      </c>
      <c r="U2323" s="2">
        <f t="shared" si="221"/>
        <v>5.7004466956164321E-3</v>
      </c>
    </row>
    <row r="2324" spans="1:21">
      <c r="A2324">
        <v>9652</v>
      </c>
      <c r="B2324" s="1">
        <v>45991</v>
      </c>
      <c r="C2324">
        <v>10</v>
      </c>
      <c r="D2324">
        <v>15</v>
      </c>
      <c r="E2324" t="s">
        <v>7</v>
      </c>
      <c r="F2324" s="3">
        <v>7910.4026178851991</v>
      </c>
      <c r="G2324" s="3">
        <v>7881.75</v>
      </c>
      <c r="H2324">
        <v>1</v>
      </c>
      <c r="I2324" s="3">
        <v>28.652617885199106</v>
      </c>
      <c r="J2324" s="3">
        <v>28.652617885199106</v>
      </c>
      <c r="K2324" s="2">
        <v>3.6353116865162102E-3</v>
      </c>
      <c r="L2324" s="6">
        <v>3.6353116865162102E-3</v>
      </c>
      <c r="M2324" t="s">
        <v>30</v>
      </c>
      <c r="N2324">
        <f>SUMIFS(Actuals!$F:$F,Actuals!$A:$A,$A2324,Actuals!$D:$D,$D2324,Actuals!$B:$B,EDATE($B2324,-12))</f>
        <v>5809.5</v>
      </c>
      <c r="O2324">
        <f>AVERAGE(SUMIFS(Actuals!$F:$F,Actuals!$A:$A,$A2324,Actuals!$D:$D,$D2324,Actuals!$B:$B,EOMONTH(DATE(2025,$C2324-1,1),0))/SUMIFS(Actuals!$F:$F,Actuals!$A:$A,$A2324,Actuals!$D:$D,$D2324,Actuals!$B:$B,EOMONTH(DATE(2024,$C2324-1,1),0)),
 SUMIFS(Actuals!$F:$F,Actuals!$A:$A,$A2324,Actuals!$D:$D,$D2324,Actuals!$B:$B,EOMONTH(DATE(2025,$C2324-2,1),0))/SUMIFS(Actuals!$F:$F,Actuals!$A:$A,$A2324,Actuals!$D:$D,$D2324,Actuals!$B:$B,EOMONTH(DATE(2024,$C2324-2,1),0)),
 SUMIFS(Actuals!$F:$F,Actuals!$A:$A,$A2324,Actuals!$D:$D,$D2324,Actuals!$B:$B,EOMONTH(DATE(2025,$C2324-3,1),0))/SUMIFS(Actuals!$F:$F,Actuals!$A:$A,$A2324,Actuals!$D:$D,$D2324,Actuals!$B:$B,EOMONTH(DATE(2024,$C2324-3,1),0))
)</f>
        <v>1.1990260607498933</v>
      </c>
      <c r="P2324" s="29">
        <f t="shared" si="216"/>
        <v>6965.7418999265046</v>
      </c>
      <c r="Q2324" s="2">
        <f t="shared" si="217"/>
        <v>0.11621887272160311</v>
      </c>
      <c r="R2324" s="29" t="str">
        <f t="shared" si="218"/>
        <v>2 Test data (Sep-Nov)</v>
      </c>
      <c r="S2324" s="29">
        <f t="shared" si="219"/>
        <v>0.97740808992841244</v>
      </c>
      <c r="T2324" s="29">
        <f t="shared" si="220"/>
        <v>7731.6915133118855</v>
      </c>
      <c r="U2324" s="2">
        <f t="shared" si="221"/>
        <v>1.9038727019775367E-2</v>
      </c>
    </row>
    <row r="2325" spans="1:21">
      <c r="A2325">
        <v>9652</v>
      </c>
      <c r="B2325" s="1">
        <v>45991</v>
      </c>
      <c r="C2325">
        <v>11</v>
      </c>
      <c r="D2325">
        <v>15</v>
      </c>
      <c r="E2325" t="s">
        <v>7</v>
      </c>
      <c r="F2325" s="3">
        <v>7020</v>
      </c>
      <c r="G2325" s="3">
        <v>7881.75</v>
      </c>
      <c r="H2325">
        <v>0</v>
      </c>
      <c r="I2325" s="3">
        <v>-861.75</v>
      </c>
      <c r="J2325" s="3">
        <v>861.75</v>
      </c>
      <c r="K2325" s="2">
        <v>0.109334855837853</v>
      </c>
      <c r="L2325" s="6">
        <v>-0.109334855837853</v>
      </c>
      <c r="M2325" t="s">
        <v>30</v>
      </c>
      <c r="N2325">
        <f>SUMIFS(Actuals!$F:$F,Actuals!$A:$A,$A2325,Actuals!$D:$D,$D2325,Actuals!$B:$B,EDATE($B2325,-12))</f>
        <v>5809.5</v>
      </c>
      <c r="O2325">
        <f>AVERAGE(SUMIFS(Actuals!$F:$F,Actuals!$A:$A,$A2325,Actuals!$D:$D,$D2325,Actuals!$B:$B,EOMONTH(DATE(2025,$C2325-1,1),0))/SUMIFS(Actuals!$F:$F,Actuals!$A:$A,$A2325,Actuals!$D:$D,$D2325,Actuals!$B:$B,EOMONTH(DATE(2024,$C2325-1,1),0)),
 SUMIFS(Actuals!$F:$F,Actuals!$A:$A,$A2325,Actuals!$D:$D,$D2325,Actuals!$B:$B,EOMONTH(DATE(2025,$C2325-2,1),0))/SUMIFS(Actuals!$F:$F,Actuals!$A:$A,$A2325,Actuals!$D:$D,$D2325,Actuals!$B:$B,EOMONTH(DATE(2024,$C2325-2,1),0)),
 SUMIFS(Actuals!$F:$F,Actuals!$A:$A,$A2325,Actuals!$D:$D,$D2325,Actuals!$B:$B,EOMONTH(DATE(2025,$C2325-3,1),0))/SUMIFS(Actuals!$F:$F,Actuals!$A:$A,$A2325,Actuals!$D:$D,$D2325,Actuals!$B:$B,EOMONTH(DATE(2024,$C2325-3,1),0))
)</f>
        <v>1.2205239401351449</v>
      </c>
      <c r="P2325" s="29">
        <f t="shared" si="216"/>
        <v>7090.6338302151244</v>
      </c>
      <c r="Q2325" s="2">
        <f t="shared" si="217"/>
        <v>0.10037316202428086</v>
      </c>
      <c r="R2325" s="29" t="str">
        <f t="shared" si="218"/>
        <v>2 Test data (Sep-Nov)</v>
      </c>
      <c r="S2325" s="29">
        <f t="shared" si="219"/>
        <v>0.97740808992841244</v>
      </c>
      <c r="T2325" s="29">
        <f t="shared" si="220"/>
        <v>6861.4047912974556</v>
      </c>
      <c r="U2325" s="2">
        <f t="shared" si="221"/>
        <v>0.12945668267866203</v>
      </c>
    </row>
    <row r="2326" spans="1:21">
      <c r="A2326">
        <v>9656</v>
      </c>
      <c r="B2326" s="1">
        <v>45808</v>
      </c>
      <c r="C2326">
        <v>5</v>
      </c>
      <c r="D2326">
        <v>15</v>
      </c>
      <c r="E2326" t="s">
        <v>7</v>
      </c>
      <c r="F2326" s="3">
        <v>300544.45152369206</v>
      </c>
      <c r="G2326" s="3">
        <v>311841</v>
      </c>
      <c r="H2326">
        <v>0</v>
      </c>
      <c r="I2326" s="3">
        <v>-11296.548476307944</v>
      </c>
      <c r="J2326" s="3">
        <v>11296.548476307944</v>
      </c>
      <c r="K2326" s="2">
        <v>3.6225347136226299E-2</v>
      </c>
      <c r="L2326" s="6">
        <v>-3.6225347136226299E-2</v>
      </c>
      <c r="M2326" t="s">
        <v>32</v>
      </c>
      <c r="N2326">
        <f>SUMIFS(Actuals!$F:$F,Actuals!$A:$A,$A2326,Actuals!$D:$D,$D2326,Actuals!$B:$B,EDATE($B2326,-12))</f>
        <v>313938</v>
      </c>
      <c r="O2326">
        <f>AVERAGE(SUMIFS(Actuals!$F:$F,Actuals!$A:$A,$A2326,Actuals!$D:$D,$D2326,Actuals!$B:$B,EOMONTH(DATE(2025,$C2326-1,1),0))/SUMIFS(Actuals!$F:$F,Actuals!$A:$A,$A2326,Actuals!$D:$D,$D2326,Actuals!$B:$B,EOMONTH(DATE(2024,$C2326-1,1),0)),
 SUMIFS(Actuals!$F:$F,Actuals!$A:$A,$A2326,Actuals!$D:$D,$D2326,Actuals!$B:$B,EOMONTH(DATE(2025,$C2326-2,1),0))/SUMIFS(Actuals!$F:$F,Actuals!$A:$A,$A2326,Actuals!$D:$D,$D2326,Actuals!$B:$B,EOMONTH(DATE(2024,$C2326-2,1),0)),
 SUMIFS(Actuals!$F:$F,Actuals!$A:$A,$A2326,Actuals!$D:$D,$D2326,Actuals!$B:$B,EOMONTH(DATE(2025,$C2326-3,1),0))/SUMIFS(Actuals!$F:$F,Actuals!$A:$A,$A2326,Actuals!$D:$D,$D2326,Actuals!$B:$B,EOMONTH(DATE(2024,$C2326-3,1),0))
)</f>
        <v>1.1188760210567619</v>
      </c>
      <c r="P2326" s="29">
        <f t="shared" si="216"/>
        <v>351257.70029851771</v>
      </c>
      <c r="Q2326" s="2">
        <f t="shared" si="217"/>
        <v>0.12639999326104556</v>
      </c>
      <c r="R2326" s="29" t="str">
        <f t="shared" si="218"/>
        <v>1 train date (May-Aug)</v>
      </c>
      <c r="S2326" s="29">
        <f t="shared" si="219"/>
        <v>1.0196167866584092</v>
      </c>
      <c r="T2326" s="29">
        <f t="shared" si="220"/>
        <v>306440.1679106009</v>
      </c>
      <c r="U2326" s="2">
        <f t="shared" si="221"/>
        <v>1.7319185384215365E-2</v>
      </c>
    </row>
    <row r="2327" spans="1:21">
      <c r="A2327">
        <v>9656</v>
      </c>
      <c r="B2327" s="1">
        <v>45838</v>
      </c>
      <c r="C2327">
        <v>5</v>
      </c>
      <c r="D2327">
        <v>15</v>
      </c>
      <c r="E2327" t="s">
        <v>7</v>
      </c>
      <c r="F2327" s="3">
        <v>338002.92253813578</v>
      </c>
      <c r="G2327" s="3">
        <v>315657</v>
      </c>
      <c r="H2327">
        <v>1</v>
      </c>
      <c r="I2327" s="3">
        <v>22345.922538135783</v>
      </c>
      <c r="J2327" s="3">
        <v>22345.922538135783</v>
      </c>
      <c r="K2327" s="2">
        <v>7.0791785191317694E-2</v>
      </c>
      <c r="L2327" s="6">
        <v>7.0791785191317694E-2</v>
      </c>
      <c r="M2327" t="s">
        <v>32</v>
      </c>
      <c r="N2327">
        <f>SUMIFS(Actuals!$F:$F,Actuals!$A:$A,$A2327,Actuals!$D:$D,$D2327,Actuals!$B:$B,EDATE($B2327,-12))</f>
        <v>314136</v>
      </c>
      <c r="O2327">
        <f>AVERAGE(SUMIFS(Actuals!$F:$F,Actuals!$A:$A,$A2327,Actuals!$D:$D,$D2327,Actuals!$B:$B,EOMONTH(DATE(2025,$C2327-1,1),0))/SUMIFS(Actuals!$F:$F,Actuals!$A:$A,$A2327,Actuals!$D:$D,$D2327,Actuals!$B:$B,EOMONTH(DATE(2024,$C2327-1,1),0)),
 SUMIFS(Actuals!$F:$F,Actuals!$A:$A,$A2327,Actuals!$D:$D,$D2327,Actuals!$B:$B,EOMONTH(DATE(2025,$C2327-2,1),0))/SUMIFS(Actuals!$F:$F,Actuals!$A:$A,$A2327,Actuals!$D:$D,$D2327,Actuals!$B:$B,EOMONTH(DATE(2024,$C2327-2,1),0)),
 SUMIFS(Actuals!$F:$F,Actuals!$A:$A,$A2327,Actuals!$D:$D,$D2327,Actuals!$B:$B,EOMONTH(DATE(2025,$C2327-3,1),0))/SUMIFS(Actuals!$F:$F,Actuals!$A:$A,$A2327,Actuals!$D:$D,$D2327,Actuals!$B:$B,EOMONTH(DATE(2024,$C2327-3,1),0))
)</f>
        <v>1.1188760210567619</v>
      </c>
      <c r="P2327" s="29">
        <f t="shared" si="216"/>
        <v>351479.23775068694</v>
      </c>
      <c r="Q2327" s="2">
        <f t="shared" si="217"/>
        <v>0.1134846930392386</v>
      </c>
      <c r="R2327" s="29" t="str">
        <f t="shared" si="218"/>
        <v>1 train date (May-Aug)</v>
      </c>
      <c r="S2327" s="29">
        <f t="shared" si="219"/>
        <v>1.0196167866584092</v>
      </c>
      <c r="T2327" s="29">
        <f t="shared" si="220"/>
        <v>344633.45375948522</v>
      </c>
      <c r="U2327" s="2">
        <f t="shared" si="221"/>
        <v>9.1797279196992987E-2</v>
      </c>
    </row>
    <row r="2328" spans="1:21">
      <c r="A2328">
        <v>9656</v>
      </c>
      <c r="B2328" s="1">
        <v>45838</v>
      </c>
      <c r="C2328">
        <v>6</v>
      </c>
      <c r="D2328">
        <v>15</v>
      </c>
      <c r="E2328" t="s">
        <v>7</v>
      </c>
      <c r="F2328" s="3">
        <v>316748.87749699462</v>
      </c>
      <c r="G2328" s="3">
        <v>315657</v>
      </c>
      <c r="H2328">
        <v>0</v>
      </c>
      <c r="I2328" s="3">
        <v>1091.8774969946244</v>
      </c>
      <c r="J2328" s="3">
        <v>1091.8774969946244</v>
      </c>
      <c r="K2328" s="2">
        <v>3.4590631508080701E-3</v>
      </c>
      <c r="L2328" s="6">
        <v>3.4590631508080701E-3</v>
      </c>
      <c r="M2328" t="s">
        <v>32</v>
      </c>
      <c r="N2328">
        <f>SUMIFS(Actuals!$F:$F,Actuals!$A:$A,$A2328,Actuals!$D:$D,$D2328,Actuals!$B:$B,EDATE($B2328,-12))</f>
        <v>314136</v>
      </c>
      <c r="O2328">
        <f>AVERAGE(SUMIFS(Actuals!$F:$F,Actuals!$A:$A,$A2328,Actuals!$D:$D,$D2328,Actuals!$B:$B,EOMONTH(DATE(2025,$C2328-1,1),0))/SUMIFS(Actuals!$F:$F,Actuals!$A:$A,$A2328,Actuals!$D:$D,$D2328,Actuals!$B:$B,EOMONTH(DATE(2024,$C2328-1,1),0)),
 SUMIFS(Actuals!$F:$F,Actuals!$A:$A,$A2328,Actuals!$D:$D,$D2328,Actuals!$B:$B,EOMONTH(DATE(2025,$C2328-2,1),0))/SUMIFS(Actuals!$F:$F,Actuals!$A:$A,$A2328,Actuals!$D:$D,$D2328,Actuals!$B:$B,EOMONTH(DATE(2024,$C2328-2,1),0)),
 SUMIFS(Actuals!$F:$F,Actuals!$A:$A,$A2328,Actuals!$D:$D,$D2328,Actuals!$B:$B,EOMONTH(DATE(2025,$C2328-3,1),0))/SUMIFS(Actuals!$F:$F,Actuals!$A:$A,$A2328,Actuals!$D:$D,$D2328,Actuals!$B:$B,EOMONTH(DATE(2024,$C2328-3,1),0))
)</f>
        <v>1.1000137502725318</v>
      </c>
      <c r="P2328" s="29">
        <f t="shared" si="216"/>
        <v>345553.91945561202</v>
      </c>
      <c r="Q2328" s="2">
        <f t="shared" si="217"/>
        <v>9.4713310509863619E-2</v>
      </c>
      <c r="R2328" s="29" t="str">
        <f t="shared" si="218"/>
        <v>1 train date (May-Aug)</v>
      </c>
      <c r="S2328" s="29">
        <f t="shared" si="219"/>
        <v>1.0196167866584092</v>
      </c>
      <c r="T2328" s="29">
        <f t="shared" si="220"/>
        <v>322962.47265114373</v>
      </c>
      <c r="U2328" s="2">
        <f t="shared" si="221"/>
        <v>2.3143705513084561E-2</v>
      </c>
    </row>
    <row r="2329" spans="1:21">
      <c r="A2329">
        <v>9656</v>
      </c>
      <c r="B2329" s="1">
        <v>45869</v>
      </c>
      <c r="C2329">
        <v>5</v>
      </c>
      <c r="D2329">
        <v>15</v>
      </c>
      <c r="E2329" t="s">
        <v>7</v>
      </c>
      <c r="F2329" s="3">
        <v>333957.52587151795</v>
      </c>
      <c r="G2329" s="3">
        <v>389445.75</v>
      </c>
      <c r="H2329">
        <v>2</v>
      </c>
      <c r="I2329" s="3">
        <v>-55488.224128482048</v>
      </c>
      <c r="J2329" s="3">
        <v>55488.224128482048</v>
      </c>
      <c r="K2329" s="2">
        <v>0.142479983742234</v>
      </c>
      <c r="L2329" s="6">
        <v>-0.142479983742234</v>
      </c>
      <c r="M2329" t="s">
        <v>32</v>
      </c>
      <c r="N2329">
        <f>SUMIFS(Actuals!$F:$F,Actuals!$A:$A,$A2329,Actuals!$D:$D,$D2329,Actuals!$B:$B,EDATE($B2329,-12))</f>
        <v>291561.75</v>
      </c>
      <c r="O2329">
        <f>AVERAGE(SUMIFS(Actuals!$F:$F,Actuals!$A:$A,$A2329,Actuals!$D:$D,$D2329,Actuals!$B:$B,EOMONTH(DATE(2025,$C2329-1,1),0))/SUMIFS(Actuals!$F:$F,Actuals!$A:$A,$A2329,Actuals!$D:$D,$D2329,Actuals!$B:$B,EOMONTH(DATE(2024,$C2329-1,1),0)),
 SUMIFS(Actuals!$F:$F,Actuals!$A:$A,$A2329,Actuals!$D:$D,$D2329,Actuals!$B:$B,EOMONTH(DATE(2025,$C2329-2,1),0))/SUMIFS(Actuals!$F:$F,Actuals!$A:$A,$A2329,Actuals!$D:$D,$D2329,Actuals!$B:$B,EOMONTH(DATE(2024,$C2329-2,1),0)),
 SUMIFS(Actuals!$F:$F,Actuals!$A:$A,$A2329,Actuals!$D:$D,$D2329,Actuals!$B:$B,EOMONTH(DATE(2025,$C2329-3,1),0))/SUMIFS(Actuals!$F:$F,Actuals!$A:$A,$A2329,Actuals!$D:$D,$D2329,Actuals!$B:$B,EOMONTH(DATE(2024,$C2329-3,1),0))
)</f>
        <v>1.1188760210567619</v>
      </c>
      <c r="P2329" s="29">
        <f t="shared" si="216"/>
        <v>326221.45073234633</v>
      </c>
      <c r="Q2329" s="2">
        <f t="shared" si="217"/>
        <v>0.16234430409794859</v>
      </c>
      <c r="R2329" s="29" t="str">
        <f t="shared" si="218"/>
        <v>1 train date (May-Aug)</v>
      </c>
      <c r="S2329" s="29">
        <f t="shared" si="219"/>
        <v>1.0196167866584092</v>
      </c>
      <c r="T2329" s="29">
        <f t="shared" si="220"/>
        <v>340508.69940950966</v>
      </c>
      <c r="U2329" s="2">
        <f t="shared" si="221"/>
        <v>0.12565819652798968</v>
      </c>
    </row>
    <row r="2330" spans="1:21">
      <c r="A2330">
        <v>9656</v>
      </c>
      <c r="B2330" s="1">
        <v>45869</v>
      </c>
      <c r="C2330">
        <v>6</v>
      </c>
      <c r="D2330">
        <v>15</v>
      </c>
      <c r="E2330" t="s">
        <v>7</v>
      </c>
      <c r="F2330" s="3">
        <v>315020.19874963805</v>
      </c>
      <c r="G2330" s="3">
        <v>389445.75</v>
      </c>
      <c r="H2330">
        <v>1</v>
      </c>
      <c r="I2330" s="3">
        <v>-74425.551250361954</v>
      </c>
      <c r="J2330" s="3">
        <v>74425.551250361954</v>
      </c>
      <c r="K2330" s="2">
        <v>0.19110633830350399</v>
      </c>
      <c r="L2330" s="6">
        <v>-0.19110633830350399</v>
      </c>
      <c r="M2330" t="s">
        <v>32</v>
      </c>
      <c r="N2330">
        <f>SUMIFS(Actuals!$F:$F,Actuals!$A:$A,$A2330,Actuals!$D:$D,$D2330,Actuals!$B:$B,EDATE($B2330,-12))</f>
        <v>291561.75</v>
      </c>
      <c r="O2330">
        <f>AVERAGE(SUMIFS(Actuals!$F:$F,Actuals!$A:$A,$A2330,Actuals!$D:$D,$D2330,Actuals!$B:$B,EOMONTH(DATE(2025,$C2330-1,1),0))/SUMIFS(Actuals!$F:$F,Actuals!$A:$A,$A2330,Actuals!$D:$D,$D2330,Actuals!$B:$B,EOMONTH(DATE(2024,$C2330-1,1),0)),
 SUMIFS(Actuals!$F:$F,Actuals!$A:$A,$A2330,Actuals!$D:$D,$D2330,Actuals!$B:$B,EOMONTH(DATE(2025,$C2330-2,1),0))/SUMIFS(Actuals!$F:$F,Actuals!$A:$A,$A2330,Actuals!$D:$D,$D2330,Actuals!$B:$B,EOMONTH(DATE(2024,$C2330-2,1),0)),
 SUMIFS(Actuals!$F:$F,Actuals!$A:$A,$A2330,Actuals!$D:$D,$D2330,Actuals!$B:$B,EOMONTH(DATE(2025,$C2330-3,1),0))/SUMIFS(Actuals!$F:$F,Actuals!$A:$A,$A2330,Actuals!$D:$D,$D2330,Actuals!$B:$B,EOMONTH(DATE(2024,$C2330-3,1),0))
)</f>
        <v>1.1000137502725318</v>
      </c>
      <c r="P2330" s="29">
        <f t="shared" si="216"/>
        <v>320721.93405352236</v>
      </c>
      <c r="Q2330" s="2">
        <f t="shared" si="217"/>
        <v>0.17646569758811759</v>
      </c>
      <c r="R2330" s="29" t="str">
        <f t="shared" si="218"/>
        <v>1 train date (May-Aug)</v>
      </c>
      <c r="S2330" s="29">
        <f t="shared" si="219"/>
        <v>1.0196167866584092</v>
      </c>
      <c r="T2330" s="29">
        <f t="shared" si="220"/>
        <v>321199.88278159936</v>
      </c>
      <c r="U2330" s="2">
        <f t="shared" si="221"/>
        <v>0.17523844391266472</v>
      </c>
    </row>
    <row r="2331" spans="1:21">
      <c r="A2331">
        <v>9656</v>
      </c>
      <c r="B2331" s="1">
        <v>45869</v>
      </c>
      <c r="C2331">
        <v>7</v>
      </c>
      <c r="D2331">
        <v>15</v>
      </c>
      <c r="E2331" t="s">
        <v>7</v>
      </c>
      <c r="F2331" s="3">
        <v>318458.38784329087</v>
      </c>
      <c r="G2331" s="3">
        <v>389445.75</v>
      </c>
      <c r="H2331">
        <v>0</v>
      </c>
      <c r="I2331" s="3">
        <v>-70987.362156709132</v>
      </c>
      <c r="J2331" s="3">
        <v>70987.362156709132</v>
      </c>
      <c r="K2331" s="2">
        <v>0.18227792229523401</v>
      </c>
      <c r="L2331" s="6">
        <v>-0.18227792229523401</v>
      </c>
      <c r="M2331" t="s">
        <v>32</v>
      </c>
      <c r="N2331">
        <f>SUMIFS(Actuals!$F:$F,Actuals!$A:$A,$A2331,Actuals!$D:$D,$D2331,Actuals!$B:$B,EDATE($B2331,-12))</f>
        <v>291561.75</v>
      </c>
      <c r="O2331">
        <f>AVERAGE(SUMIFS(Actuals!$F:$F,Actuals!$A:$A,$A2331,Actuals!$D:$D,$D2331,Actuals!$B:$B,EOMONTH(DATE(2025,$C2331-1,1),0))/SUMIFS(Actuals!$F:$F,Actuals!$A:$A,$A2331,Actuals!$D:$D,$D2331,Actuals!$B:$B,EOMONTH(DATE(2024,$C2331-1,1),0)),
 SUMIFS(Actuals!$F:$F,Actuals!$A:$A,$A2331,Actuals!$D:$D,$D2331,Actuals!$B:$B,EOMONTH(DATE(2025,$C2331-2,1),0))/SUMIFS(Actuals!$F:$F,Actuals!$A:$A,$A2331,Actuals!$D:$D,$D2331,Actuals!$B:$B,EOMONTH(DATE(2024,$C2331-2,1),0)),
 SUMIFS(Actuals!$F:$F,Actuals!$A:$A,$A2331,Actuals!$D:$D,$D2331,Actuals!$B:$B,EOMONTH(DATE(2025,$C2331-3,1),0))/SUMIFS(Actuals!$F:$F,Actuals!$A:$A,$A2331,Actuals!$D:$D,$D2331,Actuals!$B:$B,EOMONTH(DATE(2024,$C2331-3,1),0))
)</f>
        <v>1.0721667525019496</v>
      </c>
      <c r="P2331" s="29">
        <f t="shared" si="216"/>
        <v>312602.8146512853</v>
      </c>
      <c r="Q2331" s="2">
        <f t="shared" si="217"/>
        <v>0.19731358051465372</v>
      </c>
      <c r="R2331" s="29" t="str">
        <f t="shared" si="218"/>
        <v>1 train date (May-Aug)</v>
      </c>
      <c r="S2331" s="29">
        <f t="shared" si="219"/>
        <v>1.0196167866584092</v>
      </c>
      <c r="T2331" s="29">
        <f t="shared" si="220"/>
        <v>324705.51809719362</v>
      </c>
      <c r="U2331" s="2">
        <f t="shared" si="221"/>
        <v>0.16623684275102857</v>
      </c>
    </row>
    <row r="2332" spans="1:21">
      <c r="A2332">
        <v>9656</v>
      </c>
      <c r="B2332" s="1">
        <v>45900</v>
      </c>
      <c r="C2332">
        <v>5</v>
      </c>
      <c r="D2332">
        <v>15</v>
      </c>
      <c r="E2332" t="s">
        <v>7</v>
      </c>
      <c r="F2332" s="3">
        <v>304134.31496090698</v>
      </c>
      <c r="G2332" s="3">
        <v>317643.75</v>
      </c>
      <c r="H2332">
        <v>3</v>
      </c>
      <c r="I2332" s="3">
        <v>-13509.435039093019</v>
      </c>
      <c r="J2332" s="3">
        <v>13509.435039093019</v>
      </c>
      <c r="K2332" s="2">
        <v>4.2530145923201798E-2</v>
      </c>
      <c r="L2332" s="6">
        <v>-4.2530145923201798E-2</v>
      </c>
      <c r="M2332" t="s">
        <v>32</v>
      </c>
      <c r="N2332">
        <f>SUMIFS(Actuals!$F:$F,Actuals!$A:$A,$A2332,Actuals!$D:$D,$D2332,Actuals!$B:$B,EDATE($B2332,-12))</f>
        <v>293899.5</v>
      </c>
      <c r="O2332">
        <f>AVERAGE(SUMIFS(Actuals!$F:$F,Actuals!$A:$A,$A2332,Actuals!$D:$D,$D2332,Actuals!$B:$B,EOMONTH(DATE(2025,$C2332-1,1),0))/SUMIFS(Actuals!$F:$F,Actuals!$A:$A,$A2332,Actuals!$D:$D,$D2332,Actuals!$B:$B,EOMONTH(DATE(2024,$C2332-1,1),0)),
 SUMIFS(Actuals!$F:$F,Actuals!$A:$A,$A2332,Actuals!$D:$D,$D2332,Actuals!$B:$B,EOMONTH(DATE(2025,$C2332-2,1),0))/SUMIFS(Actuals!$F:$F,Actuals!$A:$A,$A2332,Actuals!$D:$D,$D2332,Actuals!$B:$B,EOMONTH(DATE(2024,$C2332-2,1),0)),
 SUMIFS(Actuals!$F:$F,Actuals!$A:$A,$A2332,Actuals!$D:$D,$D2332,Actuals!$B:$B,EOMONTH(DATE(2025,$C2332-3,1),0))/SUMIFS(Actuals!$F:$F,Actuals!$A:$A,$A2332,Actuals!$D:$D,$D2332,Actuals!$B:$B,EOMONTH(DATE(2024,$C2332-3,1),0))
)</f>
        <v>1.1188760210567619</v>
      </c>
      <c r="P2332" s="29">
        <f t="shared" si="216"/>
        <v>328837.10315057181</v>
      </c>
      <c r="Q2332" s="2">
        <f t="shared" si="217"/>
        <v>3.5238701062343628E-2</v>
      </c>
      <c r="R2332" s="29" t="str">
        <f t="shared" si="218"/>
        <v>1 train date (May-Aug)</v>
      </c>
      <c r="S2332" s="29">
        <f t="shared" si="219"/>
        <v>1.0196167866584092</v>
      </c>
      <c r="T2332" s="29">
        <f t="shared" si="220"/>
        <v>310100.4529329965</v>
      </c>
      <c r="U2332" s="2">
        <f t="shared" si="221"/>
        <v>2.374766406391909E-2</v>
      </c>
    </row>
    <row r="2333" spans="1:21">
      <c r="A2333">
        <v>9656</v>
      </c>
      <c r="B2333" s="1">
        <v>45900</v>
      </c>
      <c r="C2333">
        <v>6</v>
      </c>
      <c r="D2333">
        <v>15</v>
      </c>
      <c r="E2333" t="s">
        <v>7</v>
      </c>
      <c r="F2333" s="3">
        <v>309375</v>
      </c>
      <c r="G2333" s="3">
        <v>317643.75</v>
      </c>
      <c r="H2333">
        <v>2</v>
      </c>
      <c r="I2333" s="3">
        <v>-8268.75</v>
      </c>
      <c r="J2333" s="3">
        <v>8268.75</v>
      </c>
      <c r="K2333" s="2">
        <v>2.6031521161678801E-2</v>
      </c>
      <c r="L2333" s="6">
        <v>-2.6031521161678801E-2</v>
      </c>
      <c r="M2333" t="s">
        <v>32</v>
      </c>
      <c r="N2333">
        <f>SUMIFS(Actuals!$F:$F,Actuals!$A:$A,$A2333,Actuals!$D:$D,$D2333,Actuals!$B:$B,EDATE($B2333,-12))</f>
        <v>293899.5</v>
      </c>
      <c r="O2333">
        <f>AVERAGE(SUMIFS(Actuals!$F:$F,Actuals!$A:$A,$A2333,Actuals!$D:$D,$D2333,Actuals!$B:$B,EOMONTH(DATE(2025,$C2333-1,1),0))/SUMIFS(Actuals!$F:$F,Actuals!$A:$A,$A2333,Actuals!$D:$D,$D2333,Actuals!$B:$B,EOMONTH(DATE(2024,$C2333-1,1),0)),
 SUMIFS(Actuals!$F:$F,Actuals!$A:$A,$A2333,Actuals!$D:$D,$D2333,Actuals!$B:$B,EOMONTH(DATE(2025,$C2333-2,1),0))/SUMIFS(Actuals!$F:$F,Actuals!$A:$A,$A2333,Actuals!$D:$D,$D2333,Actuals!$B:$B,EOMONTH(DATE(2024,$C2333-2,1),0)),
 SUMIFS(Actuals!$F:$F,Actuals!$A:$A,$A2333,Actuals!$D:$D,$D2333,Actuals!$B:$B,EOMONTH(DATE(2025,$C2333-3,1),0))/SUMIFS(Actuals!$F:$F,Actuals!$A:$A,$A2333,Actuals!$D:$D,$D2333,Actuals!$B:$B,EOMONTH(DATE(2024,$C2333-3,1),0))
)</f>
        <v>1.1000137502725318</v>
      </c>
      <c r="P2333" s="29">
        <f t="shared" si="216"/>
        <v>323293.49119822198</v>
      </c>
      <c r="Q2333" s="2">
        <f t="shared" si="217"/>
        <v>1.778640756577763E-2</v>
      </c>
      <c r="R2333" s="29" t="str">
        <f t="shared" si="218"/>
        <v>1 train date (May-Aug)</v>
      </c>
      <c r="S2333" s="29">
        <f t="shared" si="219"/>
        <v>1.0196167866584092</v>
      </c>
      <c r="T2333" s="29">
        <f t="shared" si="220"/>
        <v>315443.94337244536</v>
      </c>
      <c r="U2333" s="2">
        <f t="shared" si="221"/>
        <v>6.9253893002920548E-3</v>
      </c>
    </row>
    <row r="2334" spans="1:21">
      <c r="A2334">
        <v>9656</v>
      </c>
      <c r="B2334" s="1">
        <v>45900</v>
      </c>
      <c r="C2334">
        <v>7</v>
      </c>
      <c r="D2334">
        <v>15</v>
      </c>
      <c r="E2334" t="s">
        <v>7</v>
      </c>
      <c r="F2334" s="3">
        <v>288565.84139545343</v>
      </c>
      <c r="G2334" s="3">
        <v>317643.75</v>
      </c>
      <c r="H2334">
        <v>1</v>
      </c>
      <c r="I2334" s="3">
        <v>-29077.908604546566</v>
      </c>
      <c r="J2334" s="3">
        <v>29077.908604546566</v>
      </c>
      <c r="K2334" s="2">
        <v>9.1542517693317005E-2</v>
      </c>
      <c r="L2334" s="6">
        <v>-9.1542517693317005E-2</v>
      </c>
      <c r="M2334" t="s">
        <v>32</v>
      </c>
      <c r="N2334">
        <f>SUMIFS(Actuals!$F:$F,Actuals!$A:$A,$A2334,Actuals!$D:$D,$D2334,Actuals!$B:$B,EDATE($B2334,-12))</f>
        <v>293899.5</v>
      </c>
      <c r="O2334">
        <f>AVERAGE(SUMIFS(Actuals!$F:$F,Actuals!$A:$A,$A2334,Actuals!$D:$D,$D2334,Actuals!$B:$B,EOMONTH(DATE(2025,$C2334-1,1),0))/SUMIFS(Actuals!$F:$F,Actuals!$A:$A,$A2334,Actuals!$D:$D,$D2334,Actuals!$B:$B,EOMONTH(DATE(2024,$C2334-1,1),0)),
 SUMIFS(Actuals!$F:$F,Actuals!$A:$A,$A2334,Actuals!$D:$D,$D2334,Actuals!$B:$B,EOMONTH(DATE(2025,$C2334-2,1),0))/SUMIFS(Actuals!$F:$F,Actuals!$A:$A,$A2334,Actuals!$D:$D,$D2334,Actuals!$B:$B,EOMONTH(DATE(2024,$C2334-2,1),0)),
 SUMIFS(Actuals!$F:$F,Actuals!$A:$A,$A2334,Actuals!$D:$D,$D2334,Actuals!$B:$B,EOMONTH(DATE(2025,$C2334-3,1),0))/SUMIFS(Actuals!$F:$F,Actuals!$A:$A,$A2334,Actuals!$D:$D,$D2334,Actuals!$B:$B,EOMONTH(DATE(2024,$C2334-3,1),0))
)</f>
        <v>1.0721667525019496</v>
      </c>
      <c r="P2334" s="29">
        <f t="shared" si="216"/>
        <v>315109.27247694676</v>
      </c>
      <c r="Q2334" s="2">
        <f t="shared" si="217"/>
        <v>7.9789938352422783E-3</v>
      </c>
      <c r="R2334" s="29" t="str">
        <f t="shared" si="218"/>
        <v>1 train date (May-Aug)</v>
      </c>
      <c r="S2334" s="29">
        <f t="shared" si="219"/>
        <v>1.0196167866584092</v>
      </c>
      <c r="T2334" s="29">
        <f t="shared" si="220"/>
        <v>294226.57594301237</v>
      </c>
      <c r="U2334" s="2">
        <f t="shared" si="221"/>
        <v>7.372150107467132E-2</v>
      </c>
    </row>
    <row r="2335" spans="1:21">
      <c r="A2335">
        <v>9656</v>
      </c>
      <c r="B2335" s="1">
        <v>45900</v>
      </c>
      <c r="C2335">
        <v>8</v>
      </c>
      <c r="D2335">
        <v>15</v>
      </c>
      <c r="E2335" t="s">
        <v>7</v>
      </c>
      <c r="F2335" s="3">
        <v>317126.74983679323</v>
      </c>
      <c r="G2335" s="3">
        <v>317643.75</v>
      </c>
      <c r="H2335">
        <v>0</v>
      </c>
      <c r="I2335" s="3">
        <v>-517.00016320677241</v>
      </c>
      <c r="J2335" s="3">
        <v>517.00016320677241</v>
      </c>
      <c r="K2335" s="2">
        <v>1.6276100606631601E-3</v>
      </c>
      <c r="L2335" s="6">
        <v>-1.6276100606631601E-3</v>
      </c>
      <c r="M2335" t="s">
        <v>32</v>
      </c>
      <c r="N2335">
        <f>SUMIFS(Actuals!$F:$F,Actuals!$A:$A,$A2335,Actuals!$D:$D,$D2335,Actuals!$B:$B,EDATE($B2335,-12))</f>
        <v>293899.5</v>
      </c>
      <c r="O2335">
        <f>AVERAGE(SUMIFS(Actuals!$F:$F,Actuals!$A:$A,$A2335,Actuals!$D:$D,$D2335,Actuals!$B:$B,EOMONTH(DATE(2025,$C2335-1,1),0))/SUMIFS(Actuals!$F:$F,Actuals!$A:$A,$A2335,Actuals!$D:$D,$D2335,Actuals!$B:$B,EOMONTH(DATE(2024,$C2335-1,1),0)),
 SUMIFS(Actuals!$F:$F,Actuals!$A:$A,$A2335,Actuals!$D:$D,$D2335,Actuals!$B:$B,EOMONTH(DATE(2025,$C2335-2,1),0))/SUMIFS(Actuals!$F:$F,Actuals!$A:$A,$A2335,Actuals!$D:$D,$D2335,Actuals!$B:$B,EOMONTH(DATE(2024,$C2335-2,1),0)),
 SUMIFS(Actuals!$F:$F,Actuals!$A:$A,$A2335,Actuals!$D:$D,$D2335,Actuals!$B:$B,EOMONTH(DATE(2025,$C2335-3,1),0))/SUMIFS(Actuals!$F:$F,Actuals!$A:$A,$A2335,Actuals!$D:$D,$D2335,Actuals!$B:$B,EOMONTH(DATE(2024,$C2335-3,1),0))
)</f>
        <v>1.1112950797216066</v>
      </c>
      <c r="P2335" s="29">
        <f t="shared" si="216"/>
        <v>326609.06828264031</v>
      </c>
      <c r="Q2335" s="2">
        <f t="shared" si="217"/>
        <v>2.8224444153679418E-2</v>
      </c>
      <c r="R2335" s="29" t="str">
        <f t="shared" si="218"/>
        <v>1 train date (May-Aug)</v>
      </c>
      <c r="S2335" s="29">
        <f t="shared" si="219"/>
        <v>1.0196167866584092</v>
      </c>
      <c r="T2335" s="29">
        <f t="shared" si="220"/>
        <v>323347.75763201626</v>
      </c>
      <c r="U2335" s="2">
        <f t="shared" si="221"/>
        <v>1.7957248118422801E-2</v>
      </c>
    </row>
    <row r="2336" spans="1:21">
      <c r="A2336">
        <v>9656</v>
      </c>
      <c r="B2336" s="1">
        <v>45930</v>
      </c>
      <c r="C2336">
        <v>5</v>
      </c>
      <c r="D2336">
        <v>15</v>
      </c>
      <c r="E2336" t="s">
        <v>7</v>
      </c>
      <c r="F2336" s="3">
        <v>323073.56805057172</v>
      </c>
      <c r="G2336" s="3">
        <v>311298.75</v>
      </c>
      <c r="H2336">
        <v>4</v>
      </c>
      <c r="I2336" s="3">
        <v>11774.818050571717</v>
      </c>
      <c r="J2336" s="3">
        <v>11774.818050571717</v>
      </c>
      <c r="K2336" s="2">
        <v>3.7824816355901597E-2</v>
      </c>
      <c r="L2336" s="6">
        <v>3.7824816355901597E-2</v>
      </c>
      <c r="M2336" t="s">
        <v>32</v>
      </c>
      <c r="N2336">
        <f>SUMIFS(Actuals!$F:$F,Actuals!$A:$A,$A2336,Actuals!$D:$D,$D2336,Actuals!$B:$B,EDATE($B2336,-12))</f>
        <v>286373.25</v>
      </c>
      <c r="O2336">
        <f>AVERAGE(SUMIFS(Actuals!$F:$F,Actuals!$A:$A,$A2336,Actuals!$D:$D,$D2336,Actuals!$B:$B,EOMONTH(DATE(2025,$C2336-1,1),0))/SUMIFS(Actuals!$F:$F,Actuals!$A:$A,$A2336,Actuals!$D:$D,$D2336,Actuals!$B:$B,EOMONTH(DATE(2024,$C2336-1,1),0)),
 SUMIFS(Actuals!$F:$F,Actuals!$A:$A,$A2336,Actuals!$D:$D,$D2336,Actuals!$B:$B,EOMONTH(DATE(2025,$C2336-2,1),0))/SUMIFS(Actuals!$F:$F,Actuals!$A:$A,$A2336,Actuals!$D:$D,$D2336,Actuals!$B:$B,EOMONTH(DATE(2024,$C2336-2,1),0)),
 SUMIFS(Actuals!$F:$F,Actuals!$A:$A,$A2336,Actuals!$D:$D,$D2336,Actuals!$B:$B,EOMONTH(DATE(2025,$C2336-3,1),0))/SUMIFS(Actuals!$F:$F,Actuals!$A:$A,$A2336,Actuals!$D:$D,$D2336,Actuals!$B:$B,EOMONTH(DATE(2024,$C2336-3,1),0))
)</f>
        <v>1.1188760210567619</v>
      </c>
      <c r="P2336" s="29">
        <f t="shared" si="216"/>
        <v>320416.16249709332</v>
      </c>
      <c r="Q2336" s="2">
        <f t="shared" si="217"/>
        <v>2.9288304232167071E-2</v>
      </c>
      <c r="R2336" s="29" t="str">
        <f t="shared" si="218"/>
        <v>1 train date (May-Aug)</v>
      </c>
      <c r="S2336" s="29">
        <f t="shared" si="219"/>
        <v>1.0196167866584092</v>
      </c>
      <c r="T2336" s="29">
        <f t="shared" si="220"/>
        <v>329411.23330999084</v>
      </c>
      <c r="U2336" s="2">
        <f t="shared" si="221"/>
        <v>5.8183604367158054E-2</v>
      </c>
    </row>
    <row r="2337" spans="1:21">
      <c r="A2337">
        <v>9656</v>
      </c>
      <c r="B2337" s="1">
        <v>45930</v>
      </c>
      <c r="C2337">
        <v>6</v>
      </c>
      <c r="D2337">
        <v>15</v>
      </c>
      <c r="E2337" t="s">
        <v>7</v>
      </c>
      <c r="F2337" s="3">
        <v>313762.99611365981</v>
      </c>
      <c r="G2337" s="3">
        <v>311298.75</v>
      </c>
      <c r="H2337">
        <v>3</v>
      </c>
      <c r="I2337" s="3">
        <v>2464.246113659814</v>
      </c>
      <c r="J2337" s="3">
        <v>2464.246113659814</v>
      </c>
      <c r="K2337" s="2">
        <v>7.9160167320293205E-3</v>
      </c>
      <c r="L2337" s="6">
        <v>7.9160167320293205E-3</v>
      </c>
      <c r="M2337" t="s">
        <v>32</v>
      </c>
      <c r="N2337">
        <f>SUMIFS(Actuals!$F:$F,Actuals!$A:$A,$A2337,Actuals!$D:$D,$D2337,Actuals!$B:$B,EDATE($B2337,-12))</f>
        <v>286373.25</v>
      </c>
      <c r="O2337">
        <f>AVERAGE(SUMIFS(Actuals!$F:$F,Actuals!$A:$A,$A2337,Actuals!$D:$D,$D2337,Actuals!$B:$B,EOMONTH(DATE(2025,$C2337-1,1),0))/SUMIFS(Actuals!$F:$F,Actuals!$A:$A,$A2337,Actuals!$D:$D,$D2337,Actuals!$B:$B,EOMONTH(DATE(2024,$C2337-1,1),0)),
 SUMIFS(Actuals!$F:$F,Actuals!$A:$A,$A2337,Actuals!$D:$D,$D2337,Actuals!$B:$B,EOMONTH(DATE(2025,$C2337-2,1),0))/SUMIFS(Actuals!$F:$F,Actuals!$A:$A,$A2337,Actuals!$D:$D,$D2337,Actuals!$B:$B,EOMONTH(DATE(2024,$C2337-2,1),0)),
 SUMIFS(Actuals!$F:$F,Actuals!$A:$A,$A2337,Actuals!$D:$D,$D2337,Actuals!$B:$B,EOMONTH(DATE(2025,$C2337-3,1),0))/SUMIFS(Actuals!$F:$F,Actuals!$A:$A,$A2337,Actuals!$D:$D,$D2337,Actuals!$B:$B,EOMONTH(DATE(2024,$C2337-3,1),0))
)</f>
        <v>1.1000137502725318</v>
      </c>
      <c r="P2337" s="29">
        <f t="shared" si="216"/>
        <v>315014.51271023334</v>
      </c>
      <c r="Q2337" s="2">
        <f t="shared" si="217"/>
        <v>1.193632390182529E-2</v>
      </c>
      <c r="R2337" s="29" t="str">
        <f t="shared" si="218"/>
        <v>1 train date (May-Aug)</v>
      </c>
      <c r="S2337" s="29">
        <f t="shared" si="219"/>
        <v>1.0196167866584092</v>
      </c>
      <c r="T2337" s="29">
        <f t="shared" si="220"/>
        <v>319918.01786972472</v>
      </c>
      <c r="U2337" s="2">
        <f t="shared" si="221"/>
        <v>2.7688090201855028E-2</v>
      </c>
    </row>
    <row r="2338" spans="1:21">
      <c r="A2338">
        <v>9656</v>
      </c>
      <c r="B2338" s="1">
        <v>45930</v>
      </c>
      <c r="C2338">
        <v>7</v>
      </c>
      <c r="D2338">
        <v>15</v>
      </c>
      <c r="E2338" t="s">
        <v>7</v>
      </c>
      <c r="F2338" s="3">
        <v>307437.06961500738</v>
      </c>
      <c r="G2338" s="3">
        <v>311298.75</v>
      </c>
      <c r="H2338">
        <v>2</v>
      </c>
      <c r="I2338" s="3">
        <v>-3861.6803849926218</v>
      </c>
      <c r="J2338" s="3">
        <v>3861.6803849926218</v>
      </c>
      <c r="K2338" s="2">
        <v>1.2405062291424599E-2</v>
      </c>
      <c r="L2338" s="6">
        <v>-1.2405062291424599E-2</v>
      </c>
      <c r="M2338" t="s">
        <v>32</v>
      </c>
      <c r="N2338">
        <f>SUMIFS(Actuals!$F:$F,Actuals!$A:$A,$A2338,Actuals!$D:$D,$D2338,Actuals!$B:$B,EDATE($B2338,-12))</f>
        <v>286373.25</v>
      </c>
      <c r="O2338">
        <f>AVERAGE(SUMIFS(Actuals!$F:$F,Actuals!$A:$A,$A2338,Actuals!$D:$D,$D2338,Actuals!$B:$B,EOMONTH(DATE(2025,$C2338-1,1),0))/SUMIFS(Actuals!$F:$F,Actuals!$A:$A,$A2338,Actuals!$D:$D,$D2338,Actuals!$B:$B,EOMONTH(DATE(2024,$C2338-1,1),0)),
 SUMIFS(Actuals!$F:$F,Actuals!$A:$A,$A2338,Actuals!$D:$D,$D2338,Actuals!$B:$B,EOMONTH(DATE(2025,$C2338-2,1),0))/SUMIFS(Actuals!$F:$F,Actuals!$A:$A,$A2338,Actuals!$D:$D,$D2338,Actuals!$B:$B,EOMONTH(DATE(2024,$C2338-2,1),0)),
 SUMIFS(Actuals!$F:$F,Actuals!$A:$A,$A2338,Actuals!$D:$D,$D2338,Actuals!$B:$B,EOMONTH(DATE(2025,$C2338-3,1),0))/SUMIFS(Actuals!$F:$F,Actuals!$A:$A,$A2338,Actuals!$D:$D,$D2338,Actuals!$B:$B,EOMONTH(DATE(2024,$C2338-3,1),0))
)</f>
        <v>1.0721667525019496</v>
      </c>
      <c r="P2338" s="29">
        <f t="shared" si="216"/>
        <v>307039.87745592894</v>
      </c>
      <c r="Q2338" s="2">
        <f t="shared" si="217"/>
        <v>1.3680981835201892E-2</v>
      </c>
      <c r="R2338" s="29" t="str">
        <f t="shared" si="218"/>
        <v>1 train date (May-Aug)</v>
      </c>
      <c r="S2338" s="29">
        <f t="shared" si="219"/>
        <v>1.0196167866584092</v>
      </c>
      <c r="T2338" s="29">
        <f t="shared" si="220"/>
        <v>313467.99702053145</v>
      </c>
      <c r="U2338" s="2">
        <f t="shared" si="221"/>
        <v>6.9683769065293248E-3</v>
      </c>
    </row>
    <row r="2339" spans="1:21">
      <c r="A2339">
        <v>9656</v>
      </c>
      <c r="B2339" s="1">
        <v>45930</v>
      </c>
      <c r="C2339">
        <v>8</v>
      </c>
      <c r="D2339">
        <v>15</v>
      </c>
      <c r="E2339" t="s">
        <v>7</v>
      </c>
      <c r="F2339" s="3">
        <v>339943.52749615128</v>
      </c>
      <c r="G2339" s="3">
        <v>311298.75</v>
      </c>
      <c r="H2339">
        <v>1</v>
      </c>
      <c r="I2339" s="3">
        <v>28644.777496151277</v>
      </c>
      <c r="J2339" s="3">
        <v>28644.777496151277</v>
      </c>
      <c r="K2339" s="2">
        <v>9.2017001340838303E-2</v>
      </c>
      <c r="L2339" s="6">
        <v>9.2017001340838303E-2</v>
      </c>
      <c r="M2339" t="s">
        <v>32</v>
      </c>
      <c r="N2339">
        <f>SUMIFS(Actuals!$F:$F,Actuals!$A:$A,$A2339,Actuals!$D:$D,$D2339,Actuals!$B:$B,EDATE($B2339,-12))</f>
        <v>286373.25</v>
      </c>
      <c r="O2339">
        <f>AVERAGE(SUMIFS(Actuals!$F:$F,Actuals!$A:$A,$A2339,Actuals!$D:$D,$D2339,Actuals!$B:$B,EOMONTH(DATE(2025,$C2339-1,1),0))/SUMIFS(Actuals!$F:$F,Actuals!$A:$A,$A2339,Actuals!$D:$D,$D2339,Actuals!$B:$B,EOMONTH(DATE(2024,$C2339-1,1),0)),
 SUMIFS(Actuals!$F:$F,Actuals!$A:$A,$A2339,Actuals!$D:$D,$D2339,Actuals!$B:$B,EOMONTH(DATE(2025,$C2339-2,1),0))/SUMIFS(Actuals!$F:$F,Actuals!$A:$A,$A2339,Actuals!$D:$D,$D2339,Actuals!$B:$B,EOMONTH(DATE(2024,$C2339-2,1),0)),
 SUMIFS(Actuals!$F:$F,Actuals!$A:$A,$A2339,Actuals!$D:$D,$D2339,Actuals!$B:$B,EOMONTH(DATE(2025,$C2339-3,1),0))/SUMIFS(Actuals!$F:$F,Actuals!$A:$A,$A2339,Actuals!$D:$D,$D2339,Actuals!$B:$B,EOMONTH(DATE(2024,$C2339-3,1),0))
)</f>
        <v>1.1112950797216066</v>
      </c>
      <c r="P2339" s="29">
        <f t="shared" si="216"/>
        <v>318245.18368888559</v>
      </c>
      <c r="Q2339" s="2">
        <f t="shared" si="217"/>
        <v>2.2314364220497481E-2</v>
      </c>
      <c r="R2339" s="29" t="str">
        <f t="shared" si="218"/>
        <v>1 train date (May-Aug)</v>
      </c>
      <c r="S2339" s="29">
        <f t="shared" si="219"/>
        <v>1.0196167866584092</v>
      </c>
      <c r="T2339" s="29">
        <f t="shared" si="220"/>
        <v>346612.12715095031</v>
      </c>
      <c r="U2339" s="2">
        <f t="shared" si="221"/>
        <v>0.11343886588349716</v>
      </c>
    </row>
    <row r="2340" spans="1:21">
      <c r="A2340">
        <v>9656</v>
      </c>
      <c r="B2340" s="1">
        <v>45930</v>
      </c>
      <c r="C2340">
        <v>9</v>
      </c>
      <c r="D2340">
        <v>15</v>
      </c>
      <c r="E2340" t="s">
        <v>7</v>
      </c>
      <c r="F2340" s="3">
        <v>336388.5</v>
      </c>
      <c r="G2340" s="3">
        <v>311298.75</v>
      </c>
      <c r="H2340">
        <v>0</v>
      </c>
      <c r="I2340" s="3">
        <v>25089.75</v>
      </c>
      <c r="J2340" s="3">
        <v>25089.75</v>
      </c>
      <c r="K2340" s="2">
        <v>8.0597014925373106E-2</v>
      </c>
      <c r="L2340" s="6">
        <v>8.0597014925373106E-2</v>
      </c>
      <c r="M2340" t="s">
        <v>32</v>
      </c>
      <c r="N2340">
        <f>SUMIFS(Actuals!$F:$F,Actuals!$A:$A,$A2340,Actuals!$D:$D,$D2340,Actuals!$B:$B,EDATE($B2340,-12))</f>
        <v>286373.25</v>
      </c>
      <c r="O2340">
        <f>AVERAGE(SUMIFS(Actuals!$F:$F,Actuals!$A:$A,$A2340,Actuals!$D:$D,$D2340,Actuals!$B:$B,EOMONTH(DATE(2025,$C2340-1,1),0))/SUMIFS(Actuals!$F:$F,Actuals!$A:$A,$A2340,Actuals!$D:$D,$D2340,Actuals!$B:$B,EOMONTH(DATE(2024,$C2340-1,1),0)),
 SUMIFS(Actuals!$F:$F,Actuals!$A:$A,$A2340,Actuals!$D:$D,$D2340,Actuals!$B:$B,EOMONTH(DATE(2025,$C2340-2,1),0))/SUMIFS(Actuals!$F:$F,Actuals!$A:$A,$A2340,Actuals!$D:$D,$D2340,Actuals!$B:$B,EOMONTH(DATE(2024,$C2340-2,1),0)),
 SUMIFS(Actuals!$F:$F,Actuals!$A:$A,$A2340,Actuals!$D:$D,$D2340,Actuals!$B:$B,EOMONTH(DATE(2025,$C2340-3,1),0))/SUMIFS(Actuals!$F:$F,Actuals!$A:$A,$A2340,Actuals!$D:$D,$D2340,Actuals!$B:$B,EOMONTH(DATE(2024,$C2340-3,1),0))
)</f>
        <v>1.1404517580824207</v>
      </c>
      <c r="P2340" s="29">
        <f t="shared" si="216"/>
        <v>326594.87643027661</v>
      </c>
      <c r="Q2340" s="2">
        <f t="shared" si="217"/>
        <v>4.9136485226094248E-2</v>
      </c>
      <c r="R2340" s="29" t="str">
        <f t="shared" si="218"/>
        <v>2 Test data (Sep-Nov)</v>
      </c>
      <c r="S2340" s="29">
        <f t="shared" si="219"/>
        <v>1.0196167866584092</v>
      </c>
      <c r="T2340" s="29">
        <f t="shared" si="220"/>
        <v>342987.36143884226</v>
      </c>
      <c r="U2340" s="2">
        <f t="shared" si="221"/>
        <v>0.10179485603087791</v>
      </c>
    </row>
    <row r="2341" spans="1:21">
      <c r="A2341">
        <v>9656</v>
      </c>
      <c r="B2341" s="1">
        <v>45961</v>
      </c>
      <c r="C2341">
        <v>5</v>
      </c>
      <c r="D2341">
        <v>15</v>
      </c>
      <c r="E2341" t="s">
        <v>7</v>
      </c>
      <c r="F2341" s="3">
        <v>314205.90858994407</v>
      </c>
      <c r="G2341" s="3">
        <v>340087.5</v>
      </c>
      <c r="H2341">
        <v>5</v>
      </c>
      <c r="I2341" s="3">
        <v>-25881.591410055931</v>
      </c>
      <c r="J2341" s="3">
        <v>25881.591410055931</v>
      </c>
      <c r="K2341" s="2">
        <v>7.6102742412043803E-2</v>
      </c>
      <c r="L2341" s="6">
        <v>-7.6102742412043803E-2</v>
      </c>
      <c r="M2341" t="s">
        <v>32</v>
      </c>
      <c r="N2341">
        <f>SUMIFS(Actuals!$F:$F,Actuals!$A:$A,$A2341,Actuals!$D:$D,$D2341,Actuals!$B:$B,EDATE($B2341,-12))</f>
        <v>302825.25</v>
      </c>
      <c r="O2341">
        <f>AVERAGE(SUMIFS(Actuals!$F:$F,Actuals!$A:$A,$A2341,Actuals!$D:$D,$D2341,Actuals!$B:$B,EOMONTH(DATE(2025,$C2341-1,1),0))/SUMIFS(Actuals!$F:$F,Actuals!$A:$A,$A2341,Actuals!$D:$D,$D2341,Actuals!$B:$B,EOMONTH(DATE(2024,$C2341-1,1),0)),
 SUMIFS(Actuals!$F:$F,Actuals!$A:$A,$A2341,Actuals!$D:$D,$D2341,Actuals!$B:$B,EOMONTH(DATE(2025,$C2341-2,1),0))/SUMIFS(Actuals!$F:$F,Actuals!$A:$A,$A2341,Actuals!$D:$D,$D2341,Actuals!$B:$B,EOMONTH(DATE(2024,$C2341-2,1),0)),
 SUMIFS(Actuals!$F:$F,Actuals!$A:$A,$A2341,Actuals!$D:$D,$D2341,Actuals!$B:$B,EOMONTH(DATE(2025,$C2341-3,1),0))/SUMIFS(Actuals!$F:$F,Actuals!$A:$A,$A2341,Actuals!$D:$D,$D2341,Actuals!$B:$B,EOMONTH(DATE(2024,$C2341-3,1),0))
)</f>
        <v>1.1188760210567619</v>
      </c>
      <c r="P2341" s="29">
        <f t="shared" si="216"/>
        <v>338823.91079551919</v>
      </c>
      <c r="Q2341" s="2">
        <f t="shared" si="217"/>
        <v>3.7154826463213536E-3</v>
      </c>
      <c r="R2341" s="29" t="str">
        <f t="shared" si="218"/>
        <v>1 train date (May-Aug)</v>
      </c>
      <c r="S2341" s="29">
        <f t="shared" si="219"/>
        <v>1.0196167866584092</v>
      </c>
      <c r="T2341" s="29">
        <f t="shared" si="220"/>
        <v>320369.61886556458</v>
      </c>
      <c r="U2341" s="2">
        <f t="shared" si="221"/>
        <v>5.7978847015651612E-2</v>
      </c>
    </row>
    <row r="2342" spans="1:21">
      <c r="A2342">
        <v>9656</v>
      </c>
      <c r="B2342" s="1">
        <v>45961</v>
      </c>
      <c r="C2342">
        <v>6</v>
      </c>
      <c r="D2342">
        <v>15</v>
      </c>
      <c r="E2342" t="s">
        <v>7</v>
      </c>
      <c r="F2342" s="3">
        <v>314576.34143083269</v>
      </c>
      <c r="G2342" s="3">
        <v>340087.5</v>
      </c>
      <c r="H2342">
        <v>4</v>
      </c>
      <c r="I2342" s="3">
        <v>-25511.15856916731</v>
      </c>
      <c r="J2342" s="3">
        <v>25511.15856916731</v>
      </c>
      <c r="K2342" s="2">
        <v>7.5013514372528595E-2</v>
      </c>
      <c r="L2342" s="6">
        <v>-7.5013514372528595E-2</v>
      </c>
      <c r="M2342" t="s">
        <v>32</v>
      </c>
      <c r="N2342">
        <f>SUMIFS(Actuals!$F:$F,Actuals!$A:$A,$A2342,Actuals!$D:$D,$D2342,Actuals!$B:$B,EDATE($B2342,-12))</f>
        <v>302825.25</v>
      </c>
      <c r="O2342">
        <f>AVERAGE(SUMIFS(Actuals!$F:$F,Actuals!$A:$A,$A2342,Actuals!$D:$D,$D2342,Actuals!$B:$B,EOMONTH(DATE(2025,$C2342-1,1),0))/SUMIFS(Actuals!$F:$F,Actuals!$A:$A,$A2342,Actuals!$D:$D,$D2342,Actuals!$B:$B,EOMONTH(DATE(2024,$C2342-1,1),0)),
 SUMIFS(Actuals!$F:$F,Actuals!$A:$A,$A2342,Actuals!$D:$D,$D2342,Actuals!$B:$B,EOMONTH(DATE(2025,$C2342-2,1),0))/SUMIFS(Actuals!$F:$F,Actuals!$A:$A,$A2342,Actuals!$D:$D,$D2342,Actuals!$B:$B,EOMONTH(DATE(2024,$C2342-2,1),0)),
 SUMIFS(Actuals!$F:$F,Actuals!$A:$A,$A2342,Actuals!$D:$D,$D2342,Actuals!$B:$B,EOMONTH(DATE(2025,$C2342-3,1),0))/SUMIFS(Actuals!$F:$F,Actuals!$A:$A,$A2342,Actuals!$D:$D,$D2342,Actuals!$B:$B,EOMONTH(DATE(2024,$C2342-3,1),0))
)</f>
        <v>1.1000137502725318</v>
      </c>
      <c r="P2342" s="29">
        <f t="shared" si="216"/>
        <v>333111.938929717</v>
      </c>
      <c r="Q2342" s="2">
        <f t="shared" si="217"/>
        <v>2.051107750294557E-2</v>
      </c>
      <c r="R2342" s="29" t="str">
        <f t="shared" si="218"/>
        <v>1 train date (May-Aug)</v>
      </c>
      <c r="S2342" s="29">
        <f t="shared" si="219"/>
        <v>1.0196167866584092</v>
      </c>
      <c r="T2342" s="29">
        <f t="shared" si="220"/>
        <v>320747.3184084642</v>
      </c>
      <c r="U2342" s="2">
        <f t="shared" si="221"/>
        <v>5.6868251822062857E-2</v>
      </c>
    </row>
    <row r="2343" spans="1:21">
      <c r="A2343">
        <v>9656</v>
      </c>
      <c r="B2343" s="1">
        <v>45961</v>
      </c>
      <c r="C2343">
        <v>7</v>
      </c>
      <c r="D2343">
        <v>15</v>
      </c>
      <c r="E2343" t="s">
        <v>7</v>
      </c>
      <c r="F2343" s="3">
        <v>298494.48205402371</v>
      </c>
      <c r="G2343" s="3">
        <v>340087.5</v>
      </c>
      <c r="H2343">
        <v>3</v>
      </c>
      <c r="I2343" s="3">
        <v>-41593.017945976288</v>
      </c>
      <c r="J2343" s="3">
        <v>41593.017945976288</v>
      </c>
      <c r="K2343" s="2">
        <v>0.122300931219102</v>
      </c>
      <c r="L2343" s="6">
        <v>-0.122300931219102</v>
      </c>
      <c r="M2343" t="s">
        <v>32</v>
      </c>
      <c r="N2343">
        <f>SUMIFS(Actuals!$F:$F,Actuals!$A:$A,$A2343,Actuals!$D:$D,$D2343,Actuals!$B:$B,EDATE($B2343,-12))</f>
        <v>302825.25</v>
      </c>
      <c r="O2343">
        <f>AVERAGE(SUMIFS(Actuals!$F:$F,Actuals!$A:$A,$A2343,Actuals!$D:$D,$D2343,Actuals!$B:$B,EOMONTH(DATE(2025,$C2343-1,1),0))/SUMIFS(Actuals!$F:$F,Actuals!$A:$A,$A2343,Actuals!$D:$D,$D2343,Actuals!$B:$B,EOMONTH(DATE(2024,$C2343-1,1),0)),
 SUMIFS(Actuals!$F:$F,Actuals!$A:$A,$A2343,Actuals!$D:$D,$D2343,Actuals!$B:$B,EOMONTH(DATE(2025,$C2343-2,1),0))/SUMIFS(Actuals!$F:$F,Actuals!$A:$A,$A2343,Actuals!$D:$D,$D2343,Actuals!$B:$B,EOMONTH(DATE(2024,$C2343-2,1),0)),
 SUMIFS(Actuals!$F:$F,Actuals!$A:$A,$A2343,Actuals!$D:$D,$D2343,Actuals!$B:$B,EOMONTH(DATE(2025,$C2343-3,1),0))/SUMIFS(Actuals!$F:$F,Actuals!$A:$A,$A2343,Actuals!$D:$D,$D2343,Actuals!$B:$B,EOMONTH(DATE(2024,$C2343-3,1),0))
)</f>
        <v>1.0721667525019496</v>
      </c>
      <c r="P2343" s="29">
        <f t="shared" si="216"/>
        <v>324679.164868091</v>
      </c>
      <c r="Q2343" s="2">
        <f t="shared" si="217"/>
        <v>4.5306972858187966E-2</v>
      </c>
      <c r="R2343" s="29" t="str">
        <f t="shared" si="218"/>
        <v>1 train date (May-Aug)</v>
      </c>
      <c r="S2343" s="29">
        <f t="shared" si="219"/>
        <v>1.0196167866584092</v>
      </c>
      <c r="T2343" s="29">
        <f t="shared" si="220"/>
        <v>304349.98462718981</v>
      </c>
      <c r="U2343" s="2">
        <f t="shared" si="221"/>
        <v>0.10508329583654262</v>
      </c>
    </row>
    <row r="2344" spans="1:21">
      <c r="A2344">
        <v>9656</v>
      </c>
      <c r="B2344" s="1">
        <v>45961</v>
      </c>
      <c r="C2344">
        <v>8</v>
      </c>
      <c r="D2344">
        <v>15</v>
      </c>
      <c r="E2344" t="s">
        <v>7</v>
      </c>
      <c r="F2344" s="3">
        <v>327179.15625787177</v>
      </c>
      <c r="G2344" s="3">
        <v>340087.5</v>
      </c>
      <c r="H2344">
        <v>2</v>
      </c>
      <c r="I2344" s="3">
        <v>-12908.343742128229</v>
      </c>
      <c r="J2344" s="3">
        <v>12908.343742128229</v>
      </c>
      <c r="K2344" s="2">
        <v>3.7955948813550099E-2</v>
      </c>
      <c r="L2344" s="6">
        <v>-3.7955948813550099E-2</v>
      </c>
      <c r="M2344" t="s">
        <v>32</v>
      </c>
      <c r="N2344">
        <f>SUMIFS(Actuals!$F:$F,Actuals!$A:$A,$A2344,Actuals!$D:$D,$D2344,Actuals!$B:$B,EDATE($B2344,-12))</f>
        <v>302825.25</v>
      </c>
      <c r="O2344">
        <f>AVERAGE(SUMIFS(Actuals!$F:$F,Actuals!$A:$A,$A2344,Actuals!$D:$D,$D2344,Actuals!$B:$B,EOMONTH(DATE(2025,$C2344-1,1),0))/SUMIFS(Actuals!$F:$F,Actuals!$A:$A,$A2344,Actuals!$D:$D,$D2344,Actuals!$B:$B,EOMONTH(DATE(2024,$C2344-1,1),0)),
 SUMIFS(Actuals!$F:$F,Actuals!$A:$A,$A2344,Actuals!$D:$D,$D2344,Actuals!$B:$B,EOMONTH(DATE(2025,$C2344-2,1),0))/SUMIFS(Actuals!$F:$F,Actuals!$A:$A,$A2344,Actuals!$D:$D,$D2344,Actuals!$B:$B,EOMONTH(DATE(2024,$C2344-2,1),0)),
 SUMIFS(Actuals!$F:$F,Actuals!$A:$A,$A2344,Actuals!$D:$D,$D2344,Actuals!$B:$B,EOMONTH(DATE(2025,$C2344-3,1),0))/SUMIFS(Actuals!$F:$F,Actuals!$A:$A,$A2344,Actuals!$D:$D,$D2344,Actuals!$B:$B,EOMONTH(DATE(2024,$C2344-3,1),0))
)</f>
        <v>1.1112950797216066</v>
      </c>
      <c r="P2344" s="29">
        <f t="shared" si="216"/>
        <v>336528.21034046542</v>
      </c>
      <c r="Q2344" s="2">
        <f t="shared" si="217"/>
        <v>1.0465805592780037E-2</v>
      </c>
      <c r="R2344" s="29" t="str">
        <f t="shared" si="218"/>
        <v>1 train date (May-Aug)</v>
      </c>
      <c r="S2344" s="29">
        <f t="shared" si="219"/>
        <v>1.0196167866584092</v>
      </c>
      <c r="T2344" s="29">
        <f t="shared" si="220"/>
        <v>333597.35996526078</v>
      </c>
      <c r="U2344" s="2">
        <f t="shared" si="221"/>
        <v>1.9083735905433805E-2</v>
      </c>
    </row>
    <row r="2345" spans="1:21">
      <c r="A2345">
        <v>9656</v>
      </c>
      <c r="B2345" s="1">
        <v>45961</v>
      </c>
      <c r="C2345">
        <v>9</v>
      </c>
      <c r="D2345">
        <v>15</v>
      </c>
      <c r="E2345" t="s">
        <v>7</v>
      </c>
      <c r="F2345" s="3">
        <v>331211.42127858661</v>
      </c>
      <c r="G2345" s="3">
        <v>340087.5</v>
      </c>
      <c r="H2345">
        <v>1</v>
      </c>
      <c r="I2345" s="3">
        <v>-8876.0787214133888</v>
      </c>
      <c r="J2345" s="3">
        <v>8876.0787214133888</v>
      </c>
      <c r="K2345" s="2">
        <v>2.6099397129895702E-2</v>
      </c>
      <c r="L2345" s="6">
        <v>-2.6099397129895702E-2</v>
      </c>
      <c r="M2345" t="s">
        <v>32</v>
      </c>
      <c r="N2345">
        <f>SUMIFS(Actuals!$F:$F,Actuals!$A:$A,$A2345,Actuals!$D:$D,$D2345,Actuals!$B:$B,EDATE($B2345,-12))</f>
        <v>302825.25</v>
      </c>
      <c r="O2345">
        <f>AVERAGE(SUMIFS(Actuals!$F:$F,Actuals!$A:$A,$A2345,Actuals!$D:$D,$D2345,Actuals!$B:$B,EOMONTH(DATE(2025,$C2345-1,1),0))/SUMIFS(Actuals!$F:$F,Actuals!$A:$A,$A2345,Actuals!$D:$D,$D2345,Actuals!$B:$B,EOMONTH(DATE(2024,$C2345-1,1),0)),
 SUMIFS(Actuals!$F:$F,Actuals!$A:$A,$A2345,Actuals!$D:$D,$D2345,Actuals!$B:$B,EOMONTH(DATE(2025,$C2345-2,1),0))/SUMIFS(Actuals!$F:$F,Actuals!$A:$A,$A2345,Actuals!$D:$D,$D2345,Actuals!$B:$B,EOMONTH(DATE(2024,$C2345-2,1),0)),
 SUMIFS(Actuals!$F:$F,Actuals!$A:$A,$A2345,Actuals!$D:$D,$D2345,Actuals!$B:$B,EOMONTH(DATE(2025,$C2345-3,1),0))/SUMIFS(Actuals!$F:$F,Actuals!$A:$A,$A2345,Actuals!$D:$D,$D2345,Actuals!$B:$B,EOMONTH(DATE(2024,$C2345-3,1),0))
)</f>
        <v>1.1404517580824207</v>
      </c>
      <c r="P2345" s="29">
        <f t="shared" si="216"/>
        <v>345357.58875424857</v>
      </c>
      <c r="Q2345" s="2">
        <f t="shared" si="217"/>
        <v>1.5496273030465902E-2</v>
      </c>
      <c r="R2345" s="29" t="str">
        <f t="shared" si="218"/>
        <v>2 Test data (Sep-Nov)</v>
      </c>
      <c r="S2345" s="29">
        <f t="shared" si="219"/>
        <v>1.0196167866584092</v>
      </c>
      <c r="T2345" s="29">
        <f t="shared" si="220"/>
        <v>337708.72506863711</v>
      </c>
      <c r="U2345" s="2">
        <f t="shared" si="221"/>
        <v>6.9945967768967939E-3</v>
      </c>
    </row>
    <row r="2346" spans="1:21">
      <c r="A2346">
        <v>9656</v>
      </c>
      <c r="B2346" s="1">
        <v>45961</v>
      </c>
      <c r="C2346">
        <v>10</v>
      </c>
      <c r="D2346">
        <v>15</v>
      </c>
      <c r="E2346" t="s">
        <v>7</v>
      </c>
      <c r="F2346" s="3">
        <v>313010.93517499667</v>
      </c>
      <c r="G2346" s="3">
        <v>340087.5</v>
      </c>
      <c r="H2346">
        <v>0</v>
      </c>
      <c r="I2346" s="3">
        <v>-27076.564825003326</v>
      </c>
      <c r="J2346" s="3">
        <v>27076.564825003326</v>
      </c>
      <c r="K2346" s="2">
        <v>7.9616465836007899E-2</v>
      </c>
      <c r="L2346" s="6">
        <v>-7.9616465836007899E-2</v>
      </c>
      <c r="M2346" t="s">
        <v>32</v>
      </c>
      <c r="N2346">
        <f>SUMIFS(Actuals!$F:$F,Actuals!$A:$A,$A2346,Actuals!$D:$D,$D2346,Actuals!$B:$B,EDATE($B2346,-12))</f>
        <v>302825.25</v>
      </c>
      <c r="O2346">
        <f>AVERAGE(SUMIFS(Actuals!$F:$F,Actuals!$A:$A,$A2346,Actuals!$D:$D,$D2346,Actuals!$B:$B,EOMONTH(DATE(2025,$C2346-1,1),0))/SUMIFS(Actuals!$F:$F,Actuals!$A:$A,$A2346,Actuals!$D:$D,$D2346,Actuals!$B:$B,EOMONTH(DATE(2024,$C2346-1,1),0)),
 SUMIFS(Actuals!$F:$F,Actuals!$A:$A,$A2346,Actuals!$D:$D,$D2346,Actuals!$B:$B,EOMONTH(DATE(2025,$C2346-2,1),0))/SUMIFS(Actuals!$F:$F,Actuals!$A:$A,$A2346,Actuals!$D:$D,$D2346,Actuals!$B:$B,EOMONTH(DATE(2024,$C2346-2,1),0)),
 SUMIFS(Actuals!$F:$F,Actuals!$A:$A,$A2346,Actuals!$D:$D,$D2346,Actuals!$B:$B,EOMONTH(DATE(2025,$C2346-3,1),0))/SUMIFS(Actuals!$F:$F,Actuals!$A:$A,$A2346,Actuals!$D:$D,$D2346,Actuals!$B:$B,EOMONTH(DATE(2024,$C2346-3,1),0))
)</f>
        <v>1.1678506429583149</v>
      </c>
      <c r="P2346" s="29">
        <f t="shared" si="216"/>
        <v>353654.66291651246</v>
      </c>
      <c r="Q2346" s="2">
        <f t="shared" si="217"/>
        <v>3.9893153722240483E-2</v>
      </c>
      <c r="R2346" s="29" t="str">
        <f t="shared" si="218"/>
        <v>2 Test data (Sep-Nov)</v>
      </c>
      <c r="S2346" s="29">
        <f t="shared" si="219"/>
        <v>1.0196167866584092</v>
      </c>
      <c r="T2346" s="29">
        <f t="shared" si="220"/>
        <v>319151.20391207375</v>
      </c>
      <c r="U2346" s="2">
        <f t="shared" si="221"/>
        <v>6.1561498402400126E-2</v>
      </c>
    </row>
    <row r="2347" spans="1:21">
      <c r="A2347">
        <v>9656</v>
      </c>
      <c r="B2347" s="1">
        <v>45991</v>
      </c>
      <c r="C2347">
        <v>5</v>
      </c>
      <c r="D2347">
        <v>15</v>
      </c>
      <c r="E2347" t="s">
        <v>7</v>
      </c>
      <c r="F2347" s="3">
        <v>313053.51415150997</v>
      </c>
      <c r="G2347" s="3">
        <v>320679</v>
      </c>
      <c r="H2347">
        <v>6</v>
      </c>
      <c r="I2347" s="3">
        <v>-7625.4858484900324</v>
      </c>
      <c r="J2347" s="3">
        <v>7625.4858484900324</v>
      </c>
      <c r="K2347" s="2">
        <v>2.3779186814509301E-2</v>
      </c>
      <c r="L2347" s="6">
        <v>-2.3779186814509301E-2</v>
      </c>
      <c r="M2347" t="s">
        <v>32</v>
      </c>
      <c r="N2347">
        <f>SUMIFS(Actuals!$F:$F,Actuals!$A:$A,$A2347,Actuals!$D:$D,$D2347,Actuals!$B:$B,EDATE($B2347,-12))</f>
        <v>290346.75</v>
      </c>
      <c r="O2347">
        <f>AVERAGE(SUMIFS(Actuals!$F:$F,Actuals!$A:$A,$A2347,Actuals!$D:$D,$D2347,Actuals!$B:$B,EOMONTH(DATE(2025,$C2347-1,1),0))/SUMIFS(Actuals!$F:$F,Actuals!$A:$A,$A2347,Actuals!$D:$D,$D2347,Actuals!$B:$B,EOMONTH(DATE(2024,$C2347-1,1),0)),
 SUMIFS(Actuals!$F:$F,Actuals!$A:$A,$A2347,Actuals!$D:$D,$D2347,Actuals!$B:$B,EOMONTH(DATE(2025,$C2347-2,1),0))/SUMIFS(Actuals!$F:$F,Actuals!$A:$A,$A2347,Actuals!$D:$D,$D2347,Actuals!$B:$B,EOMONTH(DATE(2024,$C2347-2,1),0)),
 SUMIFS(Actuals!$F:$F,Actuals!$A:$A,$A2347,Actuals!$D:$D,$D2347,Actuals!$B:$B,EOMONTH(DATE(2025,$C2347-3,1),0))/SUMIFS(Actuals!$F:$F,Actuals!$A:$A,$A2347,Actuals!$D:$D,$D2347,Actuals!$B:$B,EOMONTH(DATE(2024,$C2347-3,1),0))
)</f>
        <v>1.1188760210567619</v>
      </c>
      <c r="P2347" s="29">
        <f t="shared" si="216"/>
        <v>324862.0163667624</v>
      </c>
      <c r="Q2347" s="2">
        <f t="shared" si="217"/>
        <v>1.3044247882656488E-2</v>
      </c>
      <c r="R2347" s="29" t="str">
        <f t="shared" si="218"/>
        <v>1 train date (May-Aug)</v>
      </c>
      <c r="S2347" s="29">
        <f t="shared" si="219"/>
        <v>1.0196167866584092</v>
      </c>
      <c r="T2347" s="29">
        <f t="shared" si="220"/>
        <v>319194.61815128539</v>
      </c>
      <c r="U2347" s="2">
        <f t="shared" si="221"/>
        <v>4.6288713907508923E-3</v>
      </c>
    </row>
    <row r="2348" spans="1:21">
      <c r="A2348">
        <v>9656</v>
      </c>
      <c r="B2348" s="1">
        <v>45991</v>
      </c>
      <c r="C2348">
        <v>6</v>
      </c>
      <c r="D2348">
        <v>15</v>
      </c>
      <c r="E2348" t="s">
        <v>7</v>
      </c>
      <c r="F2348" s="3">
        <v>313364.01708607399</v>
      </c>
      <c r="G2348" s="3">
        <v>320679</v>
      </c>
      <c r="H2348">
        <v>5</v>
      </c>
      <c r="I2348" s="3">
        <v>-7314.982913926011</v>
      </c>
      <c r="J2348" s="3">
        <v>7314.982913926011</v>
      </c>
      <c r="K2348" s="2">
        <v>2.2810919685810501E-2</v>
      </c>
      <c r="L2348" s="6">
        <v>-2.2810919685810501E-2</v>
      </c>
      <c r="M2348" t="s">
        <v>32</v>
      </c>
      <c r="N2348">
        <f>SUMIFS(Actuals!$F:$F,Actuals!$A:$A,$A2348,Actuals!$D:$D,$D2348,Actuals!$B:$B,EDATE($B2348,-12))</f>
        <v>290346.75</v>
      </c>
      <c r="O2348">
        <f>AVERAGE(SUMIFS(Actuals!$F:$F,Actuals!$A:$A,$A2348,Actuals!$D:$D,$D2348,Actuals!$B:$B,EOMONTH(DATE(2025,$C2348-1,1),0))/SUMIFS(Actuals!$F:$F,Actuals!$A:$A,$A2348,Actuals!$D:$D,$D2348,Actuals!$B:$B,EOMONTH(DATE(2024,$C2348-1,1),0)),
 SUMIFS(Actuals!$F:$F,Actuals!$A:$A,$A2348,Actuals!$D:$D,$D2348,Actuals!$B:$B,EOMONTH(DATE(2025,$C2348-2,1),0))/SUMIFS(Actuals!$F:$F,Actuals!$A:$A,$A2348,Actuals!$D:$D,$D2348,Actuals!$B:$B,EOMONTH(DATE(2024,$C2348-2,1),0)),
 SUMIFS(Actuals!$F:$F,Actuals!$A:$A,$A2348,Actuals!$D:$D,$D2348,Actuals!$B:$B,EOMONTH(DATE(2025,$C2348-3,1),0))/SUMIFS(Actuals!$F:$F,Actuals!$A:$A,$A2348,Actuals!$D:$D,$D2348,Actuals!$B:$B,EOMONTH(DATE(2024,$C2348-3,1),0))
)</f>
        <v>1.1000137502725318</v>
      </c>
      <c r="P2348" s="29">
        <f t="shared" si="216"/>
        <v>319385.41734694119</v>
      </c>
      <c r="Q2348" s="2">
        <f t="shared" si="217"/>
        <v>4.0338863881289677E-3</v>
      </c>
      <c r="R2348" s="29" t="str">
        <f t="shared" si="218"/>
        <v>1 train date (May-Aug)</v>
      </c>
      <c r="S2348" s="29">
        <f t="shared" si="219"/>
        <v>1.0196167866584092</v>
      </c>
      <c r="T2348" s="29">
        <f t="shared" si="220"/>
        <v>319511.21215567359</v>
      </c>
      <c r="U2348" s="2">
        <f t="shared" si="221"/>
        <v>3.6416099723599153E-3</v>
      </c>
    </row>
    <row r="2349" spans="1:21">
      <c r="A2349">
        <v>9656</v>
      </c>
      <c r="B2349" s="1">
        <v>45991</v>
      </c>
      <c r="C2349">
        <v>7</v>
      </c>
      <c r="D2349">
        <v>15</v>
      </c>
      <c r="E2349" t="s">
        <v>7</v>
      </c>
      <c r="F2349" s="3">
        <v>297204.49310537241</v>
      </c>
      <c r="G2349" s="3">
        <v>320679</v>
      </c>
      <c r="H2349">
        <v>4</v>
      </c>
      <c r="I2349" s="3">
        <v>-23474.506894627586</v>
      </c>
      <c r="J2349" s="3">
        <v>23474.506894627586</v>
      </c>
      <c r="K2349" s="2">
        <v>7.3202507475162396E-2</v>
      </c>
      <c r="L2349" s="6">
        <v>-7.3202507475162396E-2</v>
      </c>
      <c r="M2349" t="s">
        <v>32</v>
      </c>
      <c r="N2349">
        <f>SUMIFS(Actuals!$F:$F,Actuals!$A:$A,$A2349,Actuals!$D:$D,$D2349,Actuals!$B:$B,EDATE($B2349,-12))</f>
        <v>290346.75</v>
      </c>
      <c r="O2349">
        <f>AVERAGE(SUMIFS(Actuals!$F:$F,Actuals!$A:$A,$A2349,Actuals!$D:$D,$D2349,Actuals!$B:$B,EOMONTH(DATE(2025,$C2349-1,1),0))/SUMIFS(Actuals!$F:$F,Actuals!$A:$A,$A2349,Actuals!$D:$D,$D2349,Actuals!$B:$B,EOMONTH(DATE(2024,$C2349-1,1),0)),
 SUMIFS(Actuals!$F:$F,Actuals!$A:$A,$A2349,Actuals!$D:$D,$D2349,Actuals!$B:$B,EOMONTH(DATE(2025,$C2349-2,1),0))/SUMIFS(Actuals!$F:$F,Actuals!$A:$A,$A2349,Actuals!$D:$D,$D2349,Actuals!$B:$B,EOMONTH(DATE(2024,$C2349-2,1),0)),
 SUMIFS(Actuals!$F:$F,Actuals!$A:$A,$A2349,Actuals!$D:$D,$D2349,Actuals!$B:$B,EOMONTH(DATE(2025,$C2349-3,1),0))/SUMIFS(Actuals!$F:$F,Actuals!$A:$A,$A2349,Actuals!$D:$D,$D2349,Actuals!$B:$B,EOMONTH(DATE(2024,$C2349-3,1),0))
)</f>
        <v>1.0721667525019496</v>
      </c>
      <c r="P2349" s="29">
        <f t="shared" si="216"/>
        <v>311300.13204699545</v>
      </c>
      <c r="Q2349" s="2">
        <f t="shared" si="217"/>
        <v>2.9246904078547544E-2</v>
      </c>
      <c r="R2349" s="29" t="str">
        <f t="shared" si="218"/>
        <v>1 train date (May-Aug)</v>
      </c>
      <c r="S2349" s="29">
        <f t="shared" si="219"/>
        <v>1.0196167866584092</v>
      </c>
      <c r="T2349" s="29">
        <f t="shared" si="220"/>
        <v>303034.69024054112</v>
      </c>
      <c r="U2349" s="2">
        <f t="shared" si="221"/>
        <v>5.5021718788754101E-2</v>
      </c>
    </row>
    <row r="2350" spans="1:21">
      <c r="A2350">
        <v>9656</v>
      </c>
      <c r="B2350" s="1">
        <v>45991</v>
      </c>
      <c r="C2350">
        <v>8</v>
      </c>
      <c r="D2350">
        <v>15</v>
      </c>
      <c r="E2350" t="s">
        <v>7</v>
      </c>
      <c r="F2350" s="3">
        <v>327724.15604644222</v>
      </c>
      <c r="G2350" s="3">
        <v>320679</v>
      </c>
      <c r="H2350">
        <v>3</v>
      </c>
      <c r="I2350" s="3">
        <v>7045.1560464422219</v>
      </c>
      <c r="J2350" s="3">
        <v>7045.1560464422219</v>
      </c>
      <c r="K2350" s="2">
        <v>2.1969496120551199E-2</v>
      </c>
      <c r="L2350" s="6">
        <v>2.1969496120551199E-2</v>
      </c>
      <c r="M2350" t="s">
        <v>32</v>
      </c>
      <c r="N2350">
        <f>SUMIFS(Actuals!$F:$F,Actuals!$A:$A,$A2350,Actuals!$D:$D,$D2350,Actuals!$B:$B,EDATE($B2350,-12))</f>
        <v>290346.75</v>
      </c>
      <c r="O2350">
        <f>AVERAGE(SUMIFS(Actuals!$F:$F,Actuals!$A:$A,$A2350,Actuals!$D:$D,$D2350,Actuals!$B:$B,EOMONTH(DATE(2025,$C2350-1,1),0))/SUMIFS(Actuals!$F:$F,Actuals!$A:$A,$A2350,Actuals!$D:$D,$D2350,Actuals!$B:$B,EOMONTH(DATE(2024,$C2350-1,1),0)),
 SUMIFS(Actuals!$F:$F,Actuals!$A:$A,$A2350,Actuals!$D:$D,$D2350,Actuals!$B:$B,EOMONTH(DATE(2025,$C2350-2,1),0))/SUMIFS(Actuals!$F:$F,Actuals!$A:$A,$A2350,Actuals!$D:$D,$D2350,Actuals!$B:$B,EOMONTH(DATE(2024,$C2350-2,1),0)),
 SUMIFS(Actuals!$F:$F,Actuals!$A:$A,$A2350,Actuals!$D:$D,$D2350,Actuals!$B:$B,EOMONTH(DATE(2025,$C2350-3,1),0))/SUMIFS(Actuals!$F:$F,Actuals!$A:$A,$A2350,Actuals!$D:$D,$D2350,Actuals!$B:$B,EOMONTH(DATE(2024,$C2350-3,1),0))
)</f>
        <v>1.1112950797216066</v>
      </c>
      <c r="P2350" s="29">
        <f t="shared" si="216"/>
        <v>322660.91468815936</v>
      </c>
      <c r="Q2350" s="2">
        <f t="shared" si="217"/>
        <v>6.1803694291156031E-3</v>
      </c>
      <c r="R2350" s="29" t="str">
        <f t="shared" si="218"/>
        <v>1 train date (May-Aug)</v>
      </c>
      <c r="S2350" s="29">
        <f t="shared" si="219"/>
        <v>1.0196167866584092</v>
      </c>
      <c r="T2350" s="29">
        <f t="shared" si="220"/>
        <v>334153.05089841248</v>
      </c>
      <c r="U2350" s="2">
        <f t="shared" si="221"/>
        <v>4.2017253697349918E-2</v>
      </c>
    </row>
    <row r="2351" spans="1:21">
      <c r="A2351">
        <v>9656</v>
      </c>
      <c r="B2351" s="1">
        <v>45991</v>
      </c>
      <c r="C2351">
        <v>9</v>
      </c>
      <c r="D2351">
        <v>15</v>
      </c>
      <c r="E2351" t="s">
        <v>7</v>
      </c>
      <c r="F2351" s="3">
        <v>333494.80015992466</v>
      </c>
      <c r="G2351" s="3">
        <v>320679</v>
      </c>
      <c r="H2351">
        <v>2</v>
      </c>
      <c r="I2351" s="3">
        <v>12815.800159924664</v>
      </c>
      <c r="J2351" s="3">
        <v>12815.800159924664</v>
      </c>
      <c r="K2351" s="2">
        <v>3.9964575665773799E-2</v>
      </c>
      <c r="L2351" s="6">
        <v>3.9964575665773799E-2</v>
      </c>
      <c r="M2351" t="s">
        <v>32</v>
      </c>
      <c r="N2351">
        <f>SUMIFS(Actuals!$F:$F,Actuals!$A:$A,$A2351,Actuals!$D:$D,$D2351,Actuals!$B:$B,EDATE($B2351,-12))</f>
        <v>290346.75</v>
      </c>
      <c r="O2351">
        <f>AVERAGE(SUMIFS(Actuals!$F:$F,Actuals!$A:$A,$A2351,Actuals!$D:$D,$D2351,Actuals!$B:$B,EOMONTH(DATE(2025,$C2351-1,1),0))/SUMIFS(Actuals!$F:$F,Actuals!$A:$A,$A2351,Actuals!$D:$D,$D2351,Actuals!$B:$B,EOMONTH(DATE(2024,$C2351-1,1),0)),
 SUMIFS(Actuals!$F:$F,Actuals!$A:$A,$A2351,Actuals!$D:$D,$D2351,Actuals!$B:$B,EOMONTH(DATE(2025,$C2351-2,1),0))/SUMIFS(Actuals!$F:$F,Actuals!$A:$A,$A2351,Actuals!$D:$D,$D2351,Actuals!$B:$B,EOMONTH(DATE(2024,$C2351-2,1),0)),
 SUMIFS(Actuals!$F:$F,Actuals!$A:$A,$A2351,Actuals!$D:$D,$D2351,Actuals!$B:$B,EOMONTH(DATE(2025,$C2351-3,1),0))/SUMIFS(Actuals!$F:$F,Actuals!$A:$A,$A2351,Actuals!$D:$D,$D2351,Actuals!$B:$B,EOMONTH(DATE(2024,$C2351-3,1),0))
)</f>
        <v>1.1404517580824207</v>
      </c>
      <c r="P2351" s="29">
        <f t="shared" si="216"/>
        <v>331126.46149101708</v>
      </c>
      <c r="Q2351" s="2">
        <f t="shared" si="217"/>
        <v>3.2579188194478213E-2</v>
      </c>
      <c r="R2351" s="29" t="str">
        <f t="shared" si="218"/>
        <v>2 Test data (Sep-Nov)</v>
      </c>
      <c r="S2351" s="29">
        <f t="shared" si="219"/>
        <v>1.0196167866584092</v>
      </c>
      <c r="T2351" s="29">
        <f t="shared" si="220"/>
        <v>340036.89650635072</v>
      </c>
      <c r="U2351" s="2">
        <f t="shared" si="221"/>
        <v>6.0365338878912309E-2</v>
      </c>
    </row>
    <row r="2352" spans="1:21">
      <c r="A2352">
        <v>9656</v>
      </c>
      <c r="B2352" s="1">
        <v>45991</v>
      </c>
      <c r="C2352">
        <v>10</v>
      </c>
      <c r="D2352">
        <v>15</v>
      </c>
      <c r="E2352" t="s">
        <v>7</v>
      </c>
      <c r="F2352" s="3">
        <v>315191.95080155204</v>
      </c>
      <c r="G2352" s="3">
        <v>320679</v>
      </c>
      <c r="H2352">
        <v>1</v>
      </c>
      <c r="I2352" s="3">
        <v>-5487.0491984479595</v>
      </c>
      <c r="J2352" s="3">
        <v>5487.0491984479595</v>
      </c>
      <c r="K2352" s="2">
        <v>1.71107219320503E-2</v>
      </c>
      <c r="L2352" s="6">
        <v>-1.71107219320503E-2</v>
      </c>
      <c r="M2352" t="s">
        <v>32</v>
      </c>
      <c r="N2352">
        <f>SUMIFS(Actuals!$F:$F,Actuals!$A:$A,$A2352,Actuals!$D:$D,$D2352,Actuals!$B:$B,EDATE($B2352,-12))</f>
        <v>290346.75</v>
      </c>
      <c r="O2352">
        <f>AVERAGE(SUMIFS(Actuals!$F:$F,Actuals!$A:$A,$A2352,Actuals!$D:$D,$D2352,Actuals!$B:$B,EOMONTH(DATE(2025,$C2352-1,1),0))/SUMIFS(Actuals!$F:$F,Actuals!$A:$A,$A2352,Actuals!$D:$D,$D2352,Actuals!$B:$B,EOMONTH(DATE(2024,$C2352-1,1),0)),
 SUMIFS(Actuals!$F:$F,Actuals!$A:$A,$A2352,Actuals!$D:$D,$D2352,Actuals!$B:$B,EOMONTH(DATE(2025,$C2352-2,1),0))/SUMIFS(Actuals!$F:$F,Actuals!$A:$A,$A2352,Actuals!$D:$D,$D2352,Actuals!$B:$B,EOMONTH(DATE(2024,$C2352-2,1),0)),
 SUMIFS(Actuals!$F:$F,Actuals!$A:$A,$A2352,Actuals!$D:$D,$D2352,Actuals!$B:$B,EOMONTH(DATE(2025,$C2352-3,1),0))/SUMIFS(Actuals!$F:$F,Actuals!$A:$A,$A2352,Actuals!$D:$D,$D2352,Actuals!$B:$B,EOMONTH(DATE(2024,$C2352-3,1),0))
)</f>
        <v>1.1678506429583149</v>
      </c>
      <c r="P2352" s="29">
        <f t="shared" si="216"/>
        <v>339081.6386683571</v>
      </c>
      <c r="Q2352" s="2">
        <f t="shared" si="217"/>
        <v>5.7386478903692174E-2</v>
      </c>
      <c r="R2352" s="29" t="str">
        <f t="shared" si="218"/>
        <v>2 Test data (Sep-Nov)</v>
      </c>
      <c r="S2352" s="29">
        <f t="shared" si="219"/>
        <v>1.0196167866584092</v>
      </c>
      <c r="T2352" s="29">
        <f t="shared" si="220"/>
        <v>321375.00405687391</v>
      </c>
      <c r="U2352" s="2">
        <f t="shared" si="221"/>
        <v>2.170407344646534E-3</v>
      </c>
    </row>
    <row r="2353" spans="1:21">
      <c r="A2353">
        <v>9656</v>
      </c>
      <c r="B2353" s="1">
        <v>45991</v>
      </c>
      <c r="C2353">
        <v>11</v>
      </c>
      <c r="D2353">
        <v>15</v>
      </c>
      <c r="E2353" t="s">
        <v>7</v>
      </c>
      <c r="F2353" s="3">
        <v>326585.01963832008</v>
      </c>
      <c r="G2353" s="3">
        <v>320679</v>
      </c>
      <c r="H2353">
        <v>0</v>
      </c>
      <c r="I2353" s="3">
        <v>5906.0196383200819</v>
      </c>
      <c r="J2353" s="3">
        <v>5906.0196383200819</v>
      </c>
      <c r="K2353" s="2">
        <v>1.84172323049532E-2</v>
      </c>
      <c r="L2353" s="6">
        <v>1.84172323049532E-2</v>
      </c>
      <c r="M2353" t="s">
        <v>32</v>
      </c>
      <c r="N2353">
        <f>SUMIFS(Actuals!$F:$F,Actuals!$A:$A,$A2353,Actuals!$D:$D,$D2353,Actuals!$B:$B,EDATE($B2353,-12))</f>
        <v>290346.75</v>
      </c>
      <c r="O2353">
        <f>AVERAGE(SUMIFS(Actuals!$F:$F,Actuals!$A:$A,$A2353,Actuals!$D:$D,$D2353,Actuals!$B:$B,EOMONTH(DATE(2025,$C2353-1,1),0))/SUMIFS(Actuals!$F:$F,Actuals!$A:$A,$A2353,Actuals!$D:$D,$D2353,Actuals!$B:$B,EOMONTH(DATE(2024,$C2353-1,1),0)),
 SUMIFS(Actuals!$F:$F,Actuals!$A:$A,$A2353,Actuals!$D:$D,$D2353,Actuals!$B:$B,EOMONTH(DATE(2025,$C2353-2,1),0))/SUMIFS(Actuals!$F:$F,Actuals!$A:$A,$A2353,Actuals!$D:$D,$D2353,Actuals!$B:$B,EOMONTH(DATE(2024,$C2353-2,1),0)),
 SUMIFS(Actuals!$F:$F,Actuals!$A:$A,$A2353,Actuals!$D:$D,$D2353,Actuals!$B:$B,EOMONTH(DATE(2025,$C2353-3,1),0))/SUMIFS(Actuals!$F:$F,Actuals!$A:$A,$A2353,Actuals!$D:$D,$D2353,Actuals!$B:$B,EOMONTH(DATE(2024,$C2353-3,1),0))
)</f>
        <v>1.0969591892517023</v>
      </c>
      <c r="P2353" s="29">
        <f t="shared" si="216"/>
        <v>318498.53548186668</v>
      </c>
      <c r="Q2353" s="2">
        <f t="shared" si="217"/>
        <v>6.7995238794349433E-3</v>
      </c>
      <c r="R2353" s="29" t="str">
        <f t="shared" si="218"/>
        <v>2 Test data (Sep-Nov)</v>
      </c>
      <c r="S2353" s="29">
        <f t="shared" si="219"/>
        <v>1.0196167866584092</v>
      </c>
      <c r="T2353" s="29">
        <f t="shared" si="220"/>
        <v>332991.56829439738</v>
      </c>
      <c r="U2353" s="2">
        <f t="shared" si="221"/>
        <v>3.8395305880326996E-2</v>
      </c>
    </row>
    <row r="2354" spans="1:21">
      <c r="A2354">
        <v>9657</v>
      </c>
      <c r="B2354" s="1">
        <v>45808</v>
      </c>
      <c r="C2354">
        <v>5</v>
      </c>
      <c r="D2354">
        <v>15</v>
      </c>
      <c r="E2354" t="s">
        <v>7</v>
      </c>
      <c r="F2354" s="3">
        <v>2259.9692560383323</v>
      </c>
      <c r="G2354" s="3">
        <v>2317.5</v>
      </c>
      <c r="H2354">
        <v>0</v>
      </c>
      <c r="I2354" s="3">
        <v>-57.530743961667667</v>
      </c>
      <c r="J2354" s="3">
        <v>57.530743961667667</v>
      </c>
      <c r="K2354" s="2">
        <v>2.4824484988853399E-2</v>
      </c>
      <c r="L2354" s="6">
        <v>-2.4824484988853399E-2</v>
      </c>
      <c r="M2354" t="s">
        <v>34</v>
      </c>
      <c r="N2354">
        <f>SUMIFS(Actuals!$F:$F,Actuals!$A:$A,$A2354,Actuals!$D:$D,$D2354,Actuals!$B:$B,EDATE($B2354,-12))</f>
        <v>2335.5</v>
      </c>
      <c r="O2354">
        <f>AVERAGE(SUMIFS(Actuals!$F:$F,Actuals!$A:$A,$A2354,Actuals!$D:$D,$D2354,Actuals!$B:$B,EOMONTH(DATE(2025,$C2354-1,1),0))/SUMIFS(Actuals!$F:$F,Actuals!$A:$A,$A2354,Actuals!$D:$D,$D2354,Actuals!$B:$B,EOMONTH(DATE(2024,$C2354-1,1),0)),
 SUMIFS(Actuals!$F:$F,Actuals!$A:$A,$A2354,Actuals!$D:$D,$D2354,Actuals!$B:$B,EOMONTH(DATE(2025,$C2354-2,1),0))/SUMIFS(Actuals!$F:$F,Actuals!$A:$A,$A2354,Actuals!$D:$D,$D2354,Actuals!$B:$B,EOMONTH(DATE(2024,$C2354-2,1),0)),
 SUMIFS(Actuals!$F:$F,Actuals!$A:$A,$A2354,Actuals!$D:$D,$D2354,Actuals!$B:$B,EOMONTH(DATE(2025,$C2354-3,1),0))/SUMIFS(Actuals!$F:$F,Actuals!$A:$A,$A2354,Actuals!$D:$D,$D2354,Actuals!$B:$B,EOMONTH(DATE(2024,$C2354-3,1),0))
)</f>
        <v>1.0922768495376018</v>
      </c>
      <c r="P2354" s="29">
        <f t="shared" si="216"/>
        <v>2551.0125820950693</v>
      </c>
      <c r="Q2354" s="2">
        <f t="shared" si="217"/>
        <v>0.10076055322333088</v>
      </c>
      <c r="R2354" s="29" t="str">
        <f t="shared" si="218"/>
        <v>1 train date (May-Aug)</v>
      </c>
      <c r="S2354" s="29">
        <f t="shared" si="219"/>
        <v>1.0159969143173808</v>
      </c>
      <c r="T2354" s="29">
        <f t="shared" si="220"/>
        <v>2296.1217905870926</v>
      </c>
      <c r="U2354" s="2">
        <f t="shared" si="221"/>
        <v>9.224685830812247E-3</v>
      </c>
    </row>
    <row r="2355" spans="1:21">
      <c r="A2355">
        <v>9657</v>
      </c>
      <c r="B2355" s="1">
        <v>45838</v>
      </c>
      <c r="C2355">
        <v>5</v>
      </c>
      <c r="D2355">
        <v>15</v>
      </c>
      <c r="E2355" t="s">
        <v>7</v>
      </c>
      <c r="F2355" s="3">
        <v>2455.8930951360385</v>
      </c>
      <c r="G2355" s="3">
        <v>2220.75</v>
      </c>
      <c r="H2355">
        <v>1</v>
      </c>
      <c r="I2355" s="3">
        <v>235.14309513603848</v>
      </c>
      <c r="J2355" s="3">
        <v>235.14309513603848</v>
      </c>
      <c r="K2355" s="2">
        <v>0.105884541319842</v>
      </c>
      <c r="L2355" s="6">
        <v>0.105884541319842</v>
      </c>
      <c r="M2355" t="s">
        <v>34</v>
      </c>
      <c r="N2355">
        <f>SUMIFS(Actuals!$F:$F,Actuals!$A:$A,$A2355,Actuals!$D:$D,$D2355,Actuals!$B:$B,EDATE($B2355,-12))</f>
        <v>2256.75</v>
      </c>
      <c r="O2355">
        <f>AVERAGE(SUMIFS(Actuals!$F:$F,Actuals!$A:$A,$A2355,Actuals!$D:$D,$D2355,Actuals!$B:$B,EOMONTH(DATE(2025,$C2355-1,1),0))/SUMIFS(Actuals!$F:$F,Actuals!$A:$A,$A2355,Actuals!$D:$D,$D2355,Actuals!$B:$B,EOMONTH(DATE(2024,$C2355-1,1),0)),
 SUMIFS(Actuals!$F:$F,Actuals!$A:$A,$A2355,Actuals!$D:$D,$D2355,Actuals!$B:$B,EOMONTH(DATE(2025,$C2355-2,1),0))/SUMIFS(Actuals!$F:$F,Actuals!$A:$A,$A2355,Actuals!$D:$D,$D2355,Actuals!$B:$B,EOMONTH(DATE(2024,$C2355-2,1),0)),
 SUMIFS(Actuals!$F:$F,Actuals!$A:$A,$A2355,Actuals!$D:$D,$D2355,Actuals!$B:$B,EOMONTH(DATE(2025,$C2355-3,1),0))/SUMIFS(Actuals!$F:$F,Actuals!$A:$A,$A2355,Actuals!$D:$D,$D2355,Actuals!$B:$B,EOMONTH(DATE(2024,$C2355-3,1),0))
)</f>
        <v>1.0922768495376018</v>
      </c>
      <c r="P2355" s="29">
        <f t="shared" si="216"/>
        <v>2464.9957801939831</v>
      </c>
      <c r="Q2355" s="2">
        <f t="shared" si="217"/>
        <v>0.10998346513294299</v>
      </c>
      <c r="R2355" s="29" t="str">
        <f t="shared" si="218"/>
        <v>1 train date (May-Aug)</v>
      </c>
      <c r="S2355" s="29">
        <f t="shared" si="219"/>
        <v>1.0159969143173808</v>
      </c>
      <c r="T2355" s="29">
        <f t="shared" si="220"/>
        <v>2495.1798065515768</v>
      </c>
      <c r="U2355" s="2">
        <f t="shared" si="221"/>
        <v>0.12357528157225117</v>
      </c>
    </row>
    <row r="2356" spans="1:21">
      <c r="A2356">
        <v>9657</v>
      </c>
      <c r="B2356" s="1">
        <v>45838</v>
      </c>
      <c r="C2356">
        <v>6</v>
      </c>
      <c r="D2356">
        <v>15</v>
      </c>
      <c r="E2356" t="s">
        <v>7</v>
      </c>
      <c r="F2356" s="3">
        <v>2303.9953056655627</v>
      </c>
      <c r="G2356" s="3">
        <v>2220.75</v>
      </c>
      <c r="H2356">
        <v>0</v>
      </c>
      <c r="I2356" s="3">
        <v>83.245305665562682</v>
      </c>
      <c r="J2356" s="3">
        <v>83.245305665562682</v>
      </c>
      <c r="K2356" s="2">
        <v>3.7485221508752803E-2</v>
      </c>
      <c r="L2356" s="6">
        <v>3.7485221508752803E-2</v>
      </c>
      <c r="M2356" t="s">
        <v>34</v>
      </c>
      <c r="N2356">
        <f>SUMIFS(Actuals!$F:$F,Actuals!$A:$A,$A2356,Actuals!$D:$D,$D2356,Actuals!$B:$B,EDATE($B2356,-12))</f>
        <v>2256.75</v>
      </c>
      <c r="O2356">
        <f>AVERAGE(SUMIFS(Actuals!$F:$F,Actuals!$A:$A,$A2356,Actuals!$D:$D,$D2356,Actuals!$B:$B,EOMONTH(DATE(2025,$C2356-1,1),0))/SUMIFS(Actuals!$F:$F,Actuals!$A:$A,$A2356,Actuals!$D:$D,$D2356,Actuals!$B:$B,EOMONTH(DATE(2024,$C2356-1,1),0)),
 SUMIFS(Actuals!$F:$F,Actuals!$A:$A,$A2356,Actuals!$D:$D,$D2356,Actuals!$B:$B,EOMONTH(DATE(2025,$C2356-2,1),0))/SUMIFS(Actuals!$F:$F,Actuals!$A:$A,$A2356,Actuals!$D:$D,$D2356,Actuals!$B:$B,EOMONTH(DATE(2024,$C2356-2,1),0)),
 SUMIFS(Actuals!$F:$F,Actuals!$A:$A,$A2356,Actuals!$D:$D,$D2356,Actuals!$B:$B,EOMONTH(DATE(2025,$C2356-3,1),0))/SUMIFS(Actuals!$F:$F,Actuals!$A:$A,$A2356,Actuals!$D:$D,$D2356,Actuals!$B:$B,EOMONTH(DATE(2024,$C2356-3,1),0))
)</f>
        <v>1.0675823077756268</v>
      </c>
      <c r="P2356" s="29">
        <f t="shared" si="216"/>
        <v>2409.2663730726458</v>
      </c>
      <c r="Q2356" s="2">
        <f t="shared" si="217"/>
        <v>8.4888606584552884E-2</v>
      </c>
      <c r="R2356" s="29" t="str">
        <f t="shared" si="218"/>
        <v>1 train date (May-Aug)</v>
      </c>
      <c r="S2356" s="29">
        <f t="shared" si="219"/>
        <v>1.0159969143173808</v>
      </c>
      <c r="T2356" s="29">
        <f t="shared" si="220"/>
        <v>2340.8521211579423</v>
      </c>
      <c r="U2356" s="2">
        <f t="shared" si="221"/>
        <v>5.4081783702777123E-2</v>
      </c>
    </row>
    <row r="2357" spans="1:21">
      <c r="A2357">
        <v>9657</v>
      </c>
      <c r="B2357" s="1">
        <v>45869</v>
      </c>
      <c r="C2357">
        <v>5</v>
      </c>
      <c r="D2357">
        <v>15</v>
      </c>
      <c r="E2357" t="s">
        <v>7</v>
      </c>
      <c r="F2357" s="3">
        <v>2323.0785363703726</v>
      </c>
      <c r="G2357" s="3">
        <v>2484</v>
      </c>
      <c r="H2357">
        <v>2</v>
      </c>
      <c r="I2357" s="3">
        <v>-160.9214636296274</v>
      </c>
      <c r="J2357" s="3">
        <v>160.9214636296274</v>
      </c>
      <c r="K2357" s="2">
        <v>6.47831979185296E-2</v>
      </c>
      <c r="L2357" s="6">
        <v>-6.47831979185296E-2</v>
      </c>
      <c r="M2357" t="s">
        <v>34</v>
      </c>
      <c r="N2357">
        <f>SUMIFS(Actuals!$F:$F,Actuals!$A:$A,$A2357,Actuals!$D:$D,$D2357,Actuals!$B:$B,EDATE($B2357,-12))</f>
        <v>2054.25</v>
      </c>
      <c r="O2357">
        <f>AVERAGE(SUMIFS(Actuals!$F:$F,Actuals!$A:$A,$A2357,Actuals!$D:$D,$D2357,Actuals!$B:$B,EOMONTH(DATE(2025,$C2357-1,1),0))/SUMIFS(Actuals!$F:$F,Actuals!$A:$A,$A2357,Actuals!$D:$D,$D2357,Actuals!$B:$B,EOMONTH(DATE(2024,$C2357-1,1),0)),
 SUMIFS(Actuals!$F:$F,Actuals!$A:$A,$A2357,Actuals!$D:$D,$D2357,Actuals!$B:$B,EOMONTH(DATE(2025,$C2357-2,1),0))/SUMIFS(Actuals!$F:$F,Actuals!$A:$A,$A2357,Actuals!$D:$D,$D2357,Actuals!$B:$B,EOMONTH(DATE(2024,$C2357-2,1),0)),
 SUMIFS(Actuals!$F:$F,Actuals!$A:$A,$A2357,Actuals!$D:$D,$D2357,Actuals!$B:$B,EOMONTH(DATE(2025,$C2357-3,1),0))/SUMIFS(Actuals!$F:$F,Actuals!$A:$A,$A2357,Actuals!$D:$D,$D2357,Actuals!$B:$B,EOMONTH(DATE(2024,$C2357-3,1),0))
)</f>
        <v>1.0922768495376018</v>
      </c>
      <c r="P2357" s="29">
        <f t="shared" si="216"/>
        <v>2243.8097181626185</v>
      </c>
      <c r="Q2357" s="2">
        <f t="shared" si="217"/>
        <v>9.6694960482037629E-2</v>
      </c>
      <c r="R2357" s="29" t="str">
        <f t="shared" si="218"/>
        <v>1 train date (May-Aug)</v>
      </c>
      <c r="S2357" s="29">
        <f t="shared" si="219"/>
        <v>1.0159969143173808</v>
      </c>
      <c r="T2357" s="29">
        <f t="shared" si="220"/>
        <v>2360.2406246692358</v>
      </c>
      <c r="U2357" s="2">
        <f t="shared" si="221"/>
        <v>4.9822614867457413E-2</v>
      </c>
    </row>
    <row r="2358" spans="1:21">
      <c r="A2358">
        <v>9657</v>
      </c>
      <c r="B2358" s="1">
        <v>45869</v>
      </c>
      <c r="C2358">
        <v>6</v>
      </c>
      <c r="D2358">
        <v>15</v>
      </c>
      <c r="E2358" t="s">
        <v>7</v>
      </c>
      <c r="F2358" s="3">
        <v>2315.0546770362939</v>
      </c>
      <c r="G2358" s="3">
        <v>2484</v>
      </c>
      <c r="H2358">
        <v>1</v>
      </c>
      <c r="I2358" s="3">
        <v>-168.94532296370608</v>
      </c>
      <c r="J2358" s="3">
        <v>168.94532296370608</v>
      </c>
      <c r="K2358" s="2">
        <v>6.8013415041749598E-2</v>
      </c>
      <c r="L2358" s="6">
        <v>-6.8013415041749598E-2</v>
      </c>
      <c r="M2358" t="s">
        <v>34</v>
      </c>
      <c r="N2358">
        <f>SUMIFS(Actuals!$F:$F,Actuals!$A:$A,$A2358,Actuals!$D:$D,$D2358,Actuals!$B:$B,EDATE($B2358,-12))</f>
        <v>2054.25</v>
      </c>
      <c r="O2358">
        <f>AVERAGE(SUMIFS(Actuals!$F:$F,Actuals!$A:$A,$A2358,Actuals!$D:$D,$D2358,Actuals!$B:$B,EOMONTH(DATE(2025,$C2358-1,1),0))/SUMIFS(Actuals!$F:$F,Actuals!$A:$A,$A2358,Actuals!$D:$D,$D2358,Actuals!$B:$B,EOMONTH(DATE(2024,$C2358-1,1),0)),
 SUMIFS(Actuals!$F:$F,Actuals!$A:$A,$A2358,Actuals!$D:$D,$D2358,Actuals!$B:$B,EOMONTH(DATE(2025,$C2358-2,1),0))/SUMIFS(Actuals!$F:$F,Actuals!$A:$A,$A2358,Actuals!$D:$D,$D2358,Actuals!$B:$B,EOMONTH(DATE(2024,$C2358-2,1),0)),
 SUMIFS(Actuals!$F:$F,Actuals!$A:$A,$A2358,Actuals!$D:$D,$D2358,Actuals!$B:$B,EOMONTH(DATE(2025,$C2358-3,1),0))/SUMIFS(Actuals!$F:$F,Actuals!$A:$A,$A2358,Actuals!$D:$D,$D2358,Actuals!$B:$B,EOMONTH(DATE(2024,$C2358-3,1),0))
)</f>
        <v>1.0675823077756268</v>
      </c>
      <c r="P2358" s="29">
        <f t="shared" si="216"/>
        <v>2193.0809557480811</v>
      </c>
      <c r="Q2358" s="2">
        <f t="shared" si="217"/>
        <v>0.11711716757323626</v>
      </c>
      <c r="R2358" s="29" t="str">
        <f t="shared" si="218"/>
        <v>1 train date (May-Aug)</v>
      </c>
      <c r="S2358" s="29">
        <f t="shared" si="219"/>
        <v>1.0159969143173808</v>
      </c>
      <c r="T2358" s="29">
        <f t="shared" si="220"/>
        <v>2352.088408344895</v>
      </c>
      <c r="U2358" s="2">
        <f t="shared" si="221"/>
        <v>5.310450549722423E-2</v>
      </c>
    </row>
    <row r="2359" spans="1:21">
      <c r="A2359">
        <v>9657</v>
      </c>
      <c r="B2359" s="1">
        <v>45869</v>
      </c>
      <c r="C2359">
        <v>7</v>
      </c>
      <c r="D2359">
        <v>15</v>
      </c>
      <c r="E2359" t="s">
        <v>7</v>
      </c>
      <c r="F2359" s="3">
        <v>2309.8614999752945</v>
      </c>
      <c r="G2359" s="3">
        <v>2484</v>
      </c>
      <c r="H2359">
        <v>0</v>
      </c>
      <c r="I2359" s="3">
        <v>-174.13850002470554</v>
      </c>
      <c r="J2359" s="3">
        <v>174.13850002470554</v>
      </c>
      <c r="K2359" s="2">
        <v>7.0104066032490198E-2</v>
      </c>
      <c r="L2359" s="6">
        <v>-7.0104066032490198E-2</v>
      </c>
      <c r="M2359" t="s">
        <v>34</v>
      </c>
      <c r="N2359">
        <f>SUMIFS(Actuals!$F:$F,Actuals!$A:$A,$A2359,Actuals!$D:$D,$D2359,Actuals!$B:$B,EDATE($B2359,-12))</f>
        <v>2054.25</v>
      </c>
      <c r="O2359">
        <f>AVERAGE(SUMIFS(Actuals!$F:$F,Actuals!$A:$A,$A2359,Actuals!$D:$D,$D2359,Actuals!$B:$B,EOMONTH(DATE(2025,$C2359-1,1),0))/SUMIFS(Actuals!$F:$F,Actuals!$A:$A,$A2359,Actuals!$D:$D,$D2359,Actuals!$B:$B,EOMONTH(DATE(2024,$C2359-1,1),0)),
 SUMIFS(Actuals!$F:$F,Actuals!$A:$A,$A2359,Actuals!$D:$D,$D2359,Actuals!$B:$B,EOMONTH(DATE(2025,$C2359-2,1),0))/SUMIFS(Actuals!$F:$F,Actuals!$A:$A,$A2359,Actuals!$D:$D,$D2359,Actuals!$B:$B,EOMONTH(DATE(2024,$C2359-2,1),0)),
 SUMIFS(Actuals!$F:$F,Actuals!$A:$A,$A2359,Actuals!$D:$D,$D2359,Actuals!$B:$B,EOMONTH(DATE(2025,$C2359-3,1),0))/SUMIFS(Actuals!$F:$F,Actuals!$A:$A,$A2359,Actuals!$D:$D,$D2359,Actuals!$B:$B,EOMONTH(DATE(2024,$C2359-3,1),0))
)</f>
        <v>1.0507042329442442</v>
      </c>
      <c r="P2359" s="29">
        <f t="shared" si="216"/>
        <v>2158.4091705257138</v>
      </c>
      <c r="Q2359" s="2">
        <f t="shared" si="217"/>
        <v>0.13107521315389944</v>
      </c>
      <c r="R2359" s="29" t="str">
        <f t="shared" si="218"/>
        <v>1 train date (May-Aug)</v>
      </c>
      <c r="S2359" s="29">
        <f t="shared" si="219"/>
        <v>1.0159969143173808</v>
      </c>
      <c r="T2359" s="29">
        <f t="shared" si="220"/>
        <v>2346.812156475416</v>
      </c>
      <c r="U2359" s="2">
        <f t="shared" si="221"/>
        <v>5.5228600452731064E-2</v>
      </c>
    </row>
    <row r="2360" spans="1:21">
      <c r="A2360">
        <v>9657</v>
      </c>
      <c r="B2360" s="1">
        <v>45900</v>
      </c>
      <c r="C2360">
        <v>5</v>
      </c>
      <c r="D2360">
        <v>15</v>
      </c>
      <c r="E2360" t="s">
        <v>7</v>
      </c>
      <c r="F2360" s="3">
        <v>2436.9218259849818</v>
      </c>
      <c r="G2360" s="3">
        <v>2547</v>
      </c>
      <c r="H2360">
        <v>3</v>
      </c>
      <c r="I2360" s="3">
        <v>-110.07817401501825</v>
      </c>
      <c r="J2360" s="3">
        <v>110.07817401501825</v>
      </c>
      <c r="K2360" s="2">
        <v>4.3218756974879598E-2</v>
      </c>
      <c r="L2360" s="6">
        <v>-4.3218756974879598E-2</v>
      </c>
      <c r="M2360" t="s">
        <v>34</v>
      </c>
      <c r="N2360">
        <f>SUMIFS(Actuals!$F:$F,Actuals!$A:$A,$A2360,Actuals!$D:$D,$D2360,Actuals!$B:$B,EDATE($B2360,-12))</f>
        <v>2470.5</v>
      </c>
      <c r="O2360">
        <f>AVERAGE(SUMIFS(Actuals!$F:$F,Actuals!$A:$A,$A2360,Actuals!$D:$D,$D2360,Actuals!$B:$B,EOMONTH(DATE(2025,$C2360-1,1),0))/SUMIFS(Actuals!$F:$F,Actuals!$A:$A,$A2360,Actuals!$D:$D,$D2360,Actuals!$B:$B,EOMONTH(DATE(2024,$C2360-1,1),0)),
 SUMIFS(Actuals!$F:$F,Actuals!$A:$A,$A2360,Actuals!$D:$D,$D2360,Actuals!$B:$B,EOMONTH(DATE(2025,$C2360-2,1),0))/SUMIFS(Actuals!$F:$F,Actuals!$A:$A,$A2360,Actuals!$D:$D,$D2360,Actuals!$B:$B,EOMONTH(DATE(2024,$C2360-2,1),0)),
 SUMIFS(Actuals!$F:$F,Actuals!$A:$A,$A2360,Actuals!$D:$D,$D2360,Actuals!$B:$B,EOMONTH(DATE(2025,$C2360-3,1),0))/SUMIFS(Actuals!$F:$F,Actuals!$A:$A,$A2360,Actuals!$D:$D,$D2360,Actuals!$B:$B,EOMONTH(DATE(2024,$C2360-3,1),0))
)</f>
        <v>1.0922768495376018</v>
      </c>
      <c r="P2360" s="29">
        <f t="shared" si="216"/>
        <v>2698.4699567826456</v>
      </c>
      <c r="Q2360" s="2">
        <f t="shared" si="217"/>
        <v>5.9469947696366536E-2</v>
      </c>
      <c r="R2360" s="29" t="str">
        <f t="shared" si="218"/>
        <v>1 train date (May-Aug)</v>
      </c>
      <c r="S2360" s="29">
        <f t="shared" si="219"/>
        <v>1.0159969143173808</v>
      </c>
      <c r="T2360" s="29">
        <f t="shared" si="220"/>
        <v>2475.9050556334187</v>
      </c>
      <c r="U2360" s="2">
        <f t="shared" si="221"/>
        <v>2.7913209409729616E-2</v>
      </c>
    </row>
    <row r="2361" spans="1:21">
      <c r="A2361">
        <v>9657</v>
      </c>
      <c r="B2361" s="1">
        <v>45900</v>
      </c>
      <c r="C2361">
        <v>6</v>
      </c>
      <c r="D2361">
        <v>15</v>
      </c>
      <c r="E2361" t="s">
        <v>7</v>
      </c>
      <c r="F2361" s="3">
        <v>2325.7684430516892</v>
      </c>
      <c r="G2361" s="3">
        <v>2547</v>
      </c>
      <c r="H2361">
        <v>2</v>
      </c>
      <c r="I2361" s="3">
        <v>-221.23155694831075</v>
      </c>
      <c r="J2361" s="3">
        <v>221.23155694831075</v>
      </c>
      <c r="K2361" s="2">
        <v>8.6859661149709805E-2</v>
      </c>
      <c r="L2361" s="6">
        <v>-8.6859661149709805E-2</v>
      </c>
      <c r="M2361" t="s">
        <v>34</v>
      </c>
      <c r="N2361">
        <f>SUMIFS(Actuals!$F:$F,Actuals!$A:$A,$A2361,Actuals!$D:$D,$D2361,Actuals!$B:$B,EDATE($B2361,-12))</f>
        <v>2470.5</v>
      </c>
      <c r="O2361">
        <f>AVERAGE(SUMIFS(Actuals!$F:$F,Actuals!$A:$A,$A2361,Actuals!$D:$D,$D2361,Actuals!$B:$B,EOMONTH(DATE(2025,$C2361-1,1),0))/SUMIFS(Actuals!$F:$F,Actuals!$A:$A,$A2361,Actuals!$D:$D,$D2361,Actuals!$B:$B,EOMONTH(DATE(2024,$C2361-1,1),0)),
 SUMIFS(Actuals!$F:$F,Actuals!$A:$A,$A2361,Actuals!$D:$D,$D2361,Actuals!$B:$B,EOMONTH(DATE(2025,$C2361-2,1),0))/SUMIFS(Actuals!$F:$F,Actuals!$A:$A,$A2361,Actuals!$D:$D,$D2361,Actuals!$B:$B,EOMONTH(DATE(2024,$C2361-2,1),0)),
 SUMIFS(Actuals!$F:$F,Actuals!$A:$A,$A2361,Actuals!$D:$D,$D2361,Actuals!$B:$B,EOMONTH(DATE(2025,$C2361-3,1),0))/SUMIFS(Actuals!$F:$F,Actuals!$A:$A,$A2361,Actuals!$D:$D,$D2361,Actuals!$B:$B,EOMONTH(DATE(2024,$C2361-3,1),0))
)</f>
        <v>1.0675823077756268</v>
      </c>
      <c r="P2361" s="29">
        <f t="shared" si="216"/>
        <v>2637.4620913596859</v>
      </c>
      <c r="Q2361" s="2">
        <f t="shared" si="217"/>
        <v>3.5517114785899459E-2</v>
      </c>
      <c r="R2361" s="29" t="str">
        <f t="shared" si="218"/>
        <v>1 train date (May-Aug)</v>
      </c>
      <c r="S2361" s="29">
        <f t="shared" si="219"/>
        <v>1.0159969143173808</v>
      </c>
      <c r="T2361" s="29">
        <f t="shared" si="220"/>
        <v>2362.9735615572554</v>
      </c>
      <c r="U2361" s="2">
        <f t="shared" si="221"/>
        <v>7.2252233389377557E-2</v>
      </c>
    </row>
    <row r="2362" spans="1:21">
      <c r="A2362">
        <v>9657</v>
      </c>
      <c r="B2362" s="1">
        <v>45900</v>
      </c>
      <c r="C2362">
        <v>7</v>
      </c>
      <c r="D2362">
        <v>15</v>
      </c>
      <c r="E2362" t="s">
        <v>7</v>
      </c>
      <c r="F2362" s="3">
        <v>2423.5591618104613</v>
      </c>
      <c r="G2362" s="3">
        <v>2547</v>
      </c>
      <c r="H2362">
        <v>1</v>
      </c>
      <c r="I2362" s="3">
        <v>-123.44083818953868</v>
      </c>
      <c r="J2362" s="3">
        <v>123.44083818953868</v>
      </c>
      <c r="K2362" s="2">
        <v>4.8465189709281001E-2</v>
      </c>
      <c r="L2362" s="6">
        <v>-4.8465189709281001E-2</v>
      </c>
      <c r="M2362" t="s">
        <v>34</v>
      </c>
      <c r="N2362">
        <f>SUMIFS(Actuals!$F:$F,Actuals!$A:$A,$A2362,Actuals!$D:$D,$D2362,Actuals!$B:$B,EDATE($B2362,-12))</f>
        <v>2470.5</v>
      </c>
      <c r="O2362">
        <f>AVERAGE(SUMIFS(Actuals!$F:$F,Actuals!$A:$A,$A2362,Actuals!$D:$D,$D2362,Actuals!$B:$B,EOMONTH(DATE(2025,$C2362-1,1),0))/SUMIFS(Actuals!$F:$F,Actuals!$A:$A,$A2362,Actuals!$D:$D,$D2362,Actuals!$B:$B,EOMONTH(DATE(2024,$C2362-1,1),0)),
 SUMIFS(Actuals!$F:$F,Actuals!$A:$A,$A2362,Actuals!$D:$D,$D2362,Actuals!$B:$B,EOMONTH(DATE(2025,$C2362-2,1),0))/SUMIFS(Actuals!$F:$F,Actuals!$A:$A,$A2362,Actuals!$D:$D,$D2362,Actuals!$B:$B,EOMONTH(DATE(2024,$C2362-2,1),0)),
 SUMIFS(Actuals!$F:$F,Actuals!$A:$A,$A2362,Actuals!$D:$D,$D2362,Actuals!$B:$B,EOMONTH(DATE(2025,$C2362-3,1),0))/SUMIFS(Actuals!$F:$F,Actuals!$A:$A,$A2362,Actuals!$D:$D,$D2362,Actuals!$B:$B,EOMONTH(DATE(2024,$C2362-3,1),0))
)</f>
        <v>1.0507042329442442</v>
      </c>
      <c r="P2362" s="29">
        <f t="shared" si="216"/>
        <v>2595.7648074887552</v>
      </c>
      <c r="Q2362" s="2">
        <f t="shared" si="217"/>
        <v>1.9145978597862268E-2</v>
      </c>
      <c r="R2362" s="29" t="str">
        <f t="shared" si="218"/>
        <v>1 train date (May-Aug)</v>
      </c>
      <c r="S2362" s="29">
        <f t="shared" si="219"/>
        <v>1.0159969143173808</v>
      </c>
      <c r="T2362" s="29">
        <f t="shared" si="220"/>
        <v>2462.3286300650466</v>
      </c>
      <c r="U2362" s="2">
        <f t="shared" si="221"/>
        <v>3.3243568879055128E-2</v>
      </c>
    </row>
    <row r="2363" spans="1:21">
      <c r="A2363">
        <v>9657</v>
      </c>
      <c r="B2363" s="1">
        <v>45900</v>
      </c>
      <c r="C2363">
        <v>8</v>
      </c>
      <c r="D2363">
        <v>15</v>
      </c>
      <c r="E2363" t="s">
        <v>7</v>
      </c>
      <c r="F2363" s="3">
        <v>2287.9214210287982</v>
      </c>
      <c r="G2363" s="3">
        <v>2547</v>
      </c>
      <c r="H2363">
        <v>0</v>
      </c>
      <c r="I2363" s="3">
        <v>-259.07857897120175</v>
      </c>
      <c r="J2363" s="3">
        <v>259.07857897120175</v>
      </c>
      <c r="K2363" s="2">
        <v>0.10171911227766101</v>
      </c>
      <c r="L2363" s="6">
        <v>-0.10171911227766101</v>
      </c>
      <c r="M2363" t="s">
        <v>34</v>
      </c>
      <c r="N2363">
        <f>SUMIFS(Actuals!$F:$F,Actuals!$A:$A,$A2363,Actuals!$D:$D,$D2363,Actuals!$B:$B,EDATE($B2363,-12))</f>
        <v>2470.5</v>
      </c>
      <c r="O2363">
        <f>AVERAGE(SUMIFS(Actuals!$F:$F,Actuals!$A:$A,$A2363,Actuals!$D:$D,$D2363,Actuals!$B:$B,EOMONTH(DATE(2025,$C2363-1,1),0))/SUMIFS(Actuals!$F:$F,Actuals!$A:$A,$A2363,Actuals!$D:$D,$D2363,Actuals!$B:$B,EOMONTH(DATE(2024,$C2363-1,1),0)),
 SUMIFS(Actuals!$F:$F,Actuals!$A:$A,$A2363,Actuals!$D:$D,$D2363,Actuals!$B:$B,EOMONTH(DATE(2025,$C2363-2,1),0))/SUMIFS(Actuals!$F:$F,Actuals!$A:$A,$A2363,Actuals!$D:$D,$D2363,Actuals!$B:$B,EOMONTH(DATE(2024,$C2363-2,1),0)),
 SUMIFS(Actuals!$F:$F,Actuals!$A:$A,$A2363,Actuals!$D:$D,$D2363,Actuals!$B:$B,EOMONTH(DATE(2025,$C2363-3,1),0))/SUMIFS(Actuals!$F:$F,Actuals!$A:$A,$A2363,Actuals!$D:$D,$D2363,Actuals!$B:$B,EOMONTH(DATE(2024,$C2363-3,1),0))
)</f>
        <v>1.0618470551507988</v>
      </c>
      <c r="P2363" s="29">
        <f t="shared" si="216"/>
        <v>2623.2931497500485</v>
      </c>
      <c r="Q2363" s="2">
        <f t="shared" si="217"/>
        <v>2.9954122398919727E-2</v>
      </c>
      <c r="R2363" s="29" t="str">
        <f t="shared" si="218"/>
        <v>1 train date (May-Aug)</v>
      </c>
      <c r="S2363" s="29">
        <f t="shared" si="219"/>
        <v>1.0159969143173808</v>
      </c>
      <c r="T2363" s="29">
        <f t="shared" si="220"/>
        <v>2324.5211039658961</v>
      </c>
      <c r="U2363" s="2">
        <f t="shared" si="221"/>
        <v>8.7349389883825623E-2</v>
      </c>
    </row>
    <row r="2364" spans="1:21">
      <c r="A2364">
        <v>9657</v>
      </c>
      <c r="B2364" s="1">
        <v>45930</v>
      </c>
      <c r="C2364">
        <v>5</v>
      </c>
      <c r="D2364">
        <v>15</v>
      </c>
      <c r="E2364" t="s">
        <v>7</v>
      </c>
      <c r="F2364" s="3">
        <v>2427.503413422507</v>
      </c>
      <c r="G2364" s="3">
        <v>2286</v>
      </c>
      <c r="H2364">
        <v>4</v>
      </c>
      <c r="I2364" s="3">
        <v>141.50341342250704</v>
      </c>
      <c r="J2364" s="3">
        <v>141.50341342250704</v>
      </c>
      <c r="K2364" s="2">
        <v>6.1900005871612901E-2</v>
      </c>
      <c r="L2364" s="6">
        <v>6.1900005871612901E-2</v>
      </c>
      <c r="M2364" t="s">
        <v>34</v>
      </c>
      <c r="N2364">
        <f>SUMIFS(Actuals!$F:$F,Actuals!$A:$A,$A2364,Actuals!$D:$D,$D2364,Actuals!$B:$B,EDATE($B2364,-12))</f>
        <v>2182.5</v>
      </c>
      <c r="O2364">
        <f>AVERAGE(SUMIFS(Actuals!$F:$F,Actuals!$A:$A,$A2364,Actuals!$D:$D,$D2364,Actuals!$B:$B,EOMONTH(DATE(2025,$C2364-1,1),0))/SUMIFS(Actuals!$F:$F,Actuals!$A:$A,$A2364,Actuals!$D:$D,$D2364,Actuals!$B:$B,EOMONTH(DATE(2024,$C2364-1,1),0)),
 SUMIFS(Actuals!$F:$F,Actuals!$A:$A,$A2364,Actuals!$D:$D,$D2364,Actuals!$B:$B,EOMONTH(DATE(2025,$C2364-2,1),0))/SUMIFS(Actuals!$F:$F,Actuals!$A:$A,$A2364,Actuals!$D:$D,$D2364,Actuals!$B:$B,EOMONTH(DATE(2024,$C2364-2,1),0)),
 SUMIFS(Actuals!$F:$F,Actuals!$A:$A,$A2364,Actuals!$D:$D,$D2364,Actuals!$B:$B,EOMONTH(DATE(2025,$C2364-3,1),0))/SUMIFS(Actuals!$F:$F,Actuals!$A:$A,$A2364,Actuals!$D:$D,$D2364,Actuals!$B:$B,EOMONTH(DATE(2024,$C2364-3,1),0))
)</f>
        <v>1.0922768495376018</v>
      </c>
      <c r="P2364" s="29">
        <f t="shared" si="216"/>
        <v>2383.8942241158161</v>
      </c>
      <c r="Q2364" s="2">
        <f t="shared" si="217"/>
        <v>4.2823370129403363E-2</v>
      </c>
      <c r="R2364" s="29" t="str">
        <f t="shared" si="218"/>
        <v>1 train date (May-Aug)</v>
      </c>
      <c r="S2364" s="29">
        <f t="shared" si="219"/>
        <v>1.0159969143173808</v>
      </c>
      <c r="T2364" s="29">
        <f t="shared" si="220"/>
        <v>2466.3359775321765</v>
      </c>
      <c r="U2364" s="2">
        <f t="shared" si="221"/>
        <v>7.8887129279167301E-2</v>
      </c>
    </row>
    <row r="2365" spans="1:21">
      <c r="A2365">
        <v>9657</v>
      </c>
      <c r="B2365" s="1">
        <v>45930</v>
      </c>
      <c r="C2365">
        <v>6</v>
      </c>
      <c r="D2365">
        <v>15</v>
      </c>
      <c r="E2365" t="s">
        <v>7</v>
      </c>
      <c r="F2365" s="3">
        <v>2336.1366037117496</v>
      </c>
      <c r="G2365" s="3">
        <v>2286</v>
      </c>
      <c r="H2365">
        <v>3</v>
      </c>
      <c r="I2365" s="3">
        <v>50.136603711749558</v>
      </c>
      <c r="J2365" s="3">
        <v>50.136603711749558</v>
      </c>
      <c r="K2365" s="2">
        <v>2.1932022621062801E-2</v>
      </c>
      <c r="L2365" s="6">
        <v>2.1932022621062801E-2</v>
      </c>
      <c r="M2365" t="s">
        <v>34</v>
      </c>
      <c r="N2365">
        <f>SUMIFS(Actuals!$F:$F,Actuals!$A:$A,$A2365,Actuals!$D:$D,$D2365,Actuals!$B:$B,EDATE($B2365,-12))</f>
        <v>2182.5</v>
      </c>
      <c r="O2365">
        <f>AVERAGE(SUMIFS(Actuals!$F:$F,Actuals!$A:$A,$A2365,Actuals!$D:$D,$D2365,Actuals!$B:$B,EOMONTH(DATE(2025,$C2365-1,1),0))/SUMIFS(Actuals!$F:$F,Actuals!$A:$A,$A2365,Actuals!$D:$D,$D2365,Actuals!$B:$B,EOMONTH(DATE(2024,$C2365-1,1),0)),
 SUMIFS(Actuals!$F:$F,Actuals!$A:$A,$A2365,Actuals!$D:$D,$D2365,Actuals!$B:$B,EOMONTH(DATE(2025,$C2365-2,1),0))/SUMIFS(Actuals!$F:$F,Actuals!$A:$A,$A2365,Actuals!$D:$D,$D2365,Actuals!$B:$B,EOMONTH(DATE(2024,$C2365-2,1),0)),
 SUMIFS(Actuals!$F:$F,Actuals!$A:$A,$A2365,Actuals!$D:$D,$D2365,Actuals!$B:$B,EOMONTH(DATE(2025,$C2365-3,1),0))/SUMIFS(Actuals!$F:$F,Actuals!$A:$A,$A2365,Actuals!$D:$D,$D2365,Actuals!$B:$B,EOMONTH(DATE(2024,$C2365-3,1),0))
)</f>
        <v>1.0675823077756268</v>
      </c>
      <c r="P2365" s="29">
        <f t="shared" si="216"/>
        <v>2329.9983867203055</v>
      </c>
      <c r="Q2365" s="2">
        <f t="shared" si="217"/>
        <v>1.9246888329092503E-2</v>
      </c>
      <c r="R2365" s="29" t="str">
        <f t="shared" si="218"/>
        <v>1 train date (May-Aug)</v>
      </c>
      <c r="S2365" s="29">
        <f t="shared" si="219"/>
        <v>1.0159969143173808</v>
      </c>
      <c r="T2365" s="29">
        <f t="shared" si="220"/>
        <v>2373.5075807950234</v>
      </c>
      <c r="U2365" s="2">
        <f t="shared" si="221"/>
        <v>3.8279781625119594E-2</v>
      </c>
    </row>
    <row r="2366" spans="1:21">
      <c r="A2366">
        <v>9657</v>
      </c>
      <c r="B2366" s="1">
        <v>45930</v>
      </c>
      <c r="C2366">
        <v>7</v>
      </c>
      <c r="D2366">
        <v>15</v>
      </c>
      <c r="E2366" t="s">
        <v>7</v>
      </c>
      <c r="F2366" s="3">
        <v>2413.9942518277353</v>
      </c>
      <c r="G2366" s="3">
        <v>2286</v>
      </c>
      <c r="H2366">
        <v>2</v>
      </c>
      <c r="I2366" s="3">
        <v>127.9942518277353</v>
      </c>
      <c r="J2366" s="3">
        <v>127.9942518277353</v>
      </c>
      <c r="K2366" s="2">
        <v>5.5990486363838701E-2</v>
      </c>
      <c r="L2366" s="6">
        <v>5.5990486363838701E-2</v>
      </c>
      <c r="M2366" t="s">
        <v>34</v>
      </c>
      <c r="N2366">
        <f>SUMIFS(Actuals!$F:$F,Actuals!$A:$A,$A2366,Actuals!$D:$D,$D2366,Actuals!$B:$B,EDATE($B2366,-12))</f>
        <v>2182.5</v>
      </c>
      <c r="O2366">
        <f>AVERAGE(SUMIFS(Actuals!$F:$F,Actuals!$A:$A,$A2366,Actuals!$D:$D,$D2366,Actuals!$B:$B,EOMONTH(DATE(2025,$C2366-1,1),0))/SUMIFS(Actuals!$F:$F,Actuals!$A:$A,$A2366,Actuals!$D:$D,$D2366,Actuals!$B:$B,EOMONTH(DATE(2024,$C2366-1,1),0)),
 SUMIFS(Actuals!$F:$F,Actuals!$A:$A,$A2366,Actuals!$D:$D,$D2366,Actuals!$B:$B,EOMONTH(DATE(2025,$C2366-2,1),0))/SUMIFS(Actuals!$F:$F,Actuals!$A:$A,$A2366,Actuals!$D:$D,$D2366,Actuals!$B:$B,EOMONTH(DATE(2024,$C2366-2,1),0)),
 SUMIFS(Actuals!$F:$F,Actuals!$A:$A,$A2366,Actuals!$D:$D,$D2366,Actuals!$B:$B,EOMONTH(DATE(2025,$C2366-3,1),0))/SUMIFS(Actuals!$F:$F,Actuals!$A:$A,$A2366,Actuals!$D:$D,$D2366,Actuals!$B:$B,EOMONTH(DATE(2024,$C2366-3,1),0))
)</f>
        <v>1.0507042329442442</v>
      </c>
      <c r="P2366" s="29">
        <f t="shared" si="216"/>
        <v>2293.1619884008128</v>
      </c>
      <c r="Q2366" s="2">
        <f t="shared" si="217"/>
        <v>3.1329783030677114E-3</v>
      </c>
      <c r="R2366" s="29" t="str">
        <f t="shared" si="218"/>
        <v>1 train date (May-Aug)</v>
      </c>
      <c r="S2366" s="29">
        <f t="shared" si="219"/>
        <v>1.0159969143173808</v>
      </c>
      <c r="T2366" s="29">
        <f t="shared" si="220"/>
        <v>2452.6107110368735</v>
      </c>
      <c r="U2366" s="2">
        <f t="shared" si="221"/>
        <v>7.2883075694170366E-2</v>
      </c>
    </row>
    <row r="2367" spans="1:21">
      <c r="A2367">
        <v>9657</v>
      </c>
      <c r="B2367" s="1">
        <v>45930</v>
      </c>
      <c r="C2367">
        <v>8</v>
      </c>
      <c r="D2367">
        <v>15</v>
      </c>
      <c r="E2367" t="s">
        <v>7</v>
      </c>
      <c r="F2367" s="3">
        <v>2363.6902892297967</v>
      </c>
      <c r="G2367" s="3">
        <v>2286</v>
      </c>
      <c r="H2367">
        <v>1</v>
      </c>
      <c r="I2367" s="3">
        <v>77.69028922979669</v>
      </c>
      <c r="J2367" s="3">
        <v>77.69028922979669</v>
      </c>
      <c r="K2367" s="2">
        <v>3.3985253381363399E-2</v>
      </c>
      <c r="L2367" s="6">
        <v>3.3985253381363399E-2</v>
      </c>
      <c r="M2367" t="s">
        <v>34</v>
      </c>
      <c r="N2367">
        <f>SUMIFS(Actuals!$F:$F,Actuals!$A:$A,$A2367,Actuals!$D:$D,$D2367,Actuals!$B:$B,EDATE($B2367,-12))</f>
        <v>2182.5</v>
      </c>
      <c r="O2367">
        <f>AVERAGE(SUMIFS(Actuals!$F:$F,Actuals!$A:$A,$A2367,Actuals!$D:$D,$D2367,Actuals!$B:$B,EOMONTH(DATE(2025,$C2367-1,1),0))/SUMIFS(Actuals!$F:$F,Actuals!$A:$A,$A2367,Actuals!$D:$D,$D2367,Actuals!$B:$B,EOMONTH(DATE(2024,$C2367-1,1),0)),
 SUMIFS(Actuals!$F:$F,Actuals!$A:$A,$A2367,Actuals!$D:$D,$D2367,Actuals!$B:$B,EOMONTH(DATE(2025,$C2367-2,1),0))/SUMIFS(Actuals!$F:$F,Actuals!$A:$A,$A2367,Actuals!$D:$D,$D2367,Actuals!$B:$B,EOMONTH(DATE(2024,$C2367-2,1),0)),
 SUMIFS(Actuals!$F:$F,Actuals!$A:$A,$A2367,Actuals!$D:$D,$D2367,Actuals!$B:$B,EOMONTH(DATE(2025,$C2367-3,1),0))/SUMIFS(Actuals!$F:$F,Actuals!$A:$A,$A2367,Actuals!$D:$D,$D2367,Actuals!$B:$B,EOMONTH(DATE(2024,$C2367-3,1),0))
)</f>
        <v>1.0618470551507988</v>
      </c>
      <c r="P2367" s="29">
        <f t="shared" si="216"/>
        <v>2317.4811978666185</v>
      </c>
      <c r="Q2367" s="2">
        <f t="shared" si="217"/>
        <v>1.3771302653813849E-2</v>
      </c>
      <c r="R2367" s="29" t="str">
        <f t="shared" si="218"/>
        <v>1 train date (May-Aug)</v>
      </c>
      <c r="S2367" s="29">
        <f t="shared" si="219"/>
        <v>1.0159969143173808</v>
      </c>
      <c r="T2367" s="29">
        <f t="shared" si="220"/>
        <v>2401.5020402594309</v>
      </c>
      <c r="U2367" s="2">
        <f t="shared" si="221"/>
        <v>5.0525826885140394E-2</v>
      </c>
    </row>
    <row r="2368" spans="1:21">
      <c r="A2368">
        <v>9657</v>
      </c>
      <c r="B2368" s="1">
        <v>45930</v>
      </c>
      <c r="C2368">
        <v>9</v>
      </c>
      <c r="D2368">
        <v>15</v>
      </c>
      <c r="E2368" t="s">
        <v>7</v>
      </c>
      <c r="F2368" s="3">
        <v>2453.405641324026</v>
      </c>
      <c r="G2368" s="3">
        <v>2286</v>
      </c>
      <c r="H2368">
        <v>0</v>
      </c>
      <c r="I2368" s="3">
        <v>167.40564132402596</v>
      </c>
      <c r="J2368" s="3">
        <v>167.40564132402596</v>
      </c>
      <c r="K2368" s="2">
        <v>7.3230814227482899E-2</v>
      </c>
      <c r="L2368" s="6">
        <v>7.3230814227482899E-2</v>
      </c>
      <c r="M2368" t="s">
        <v>34</v>
      </c>
      <c r="N2368">
        <f>SUMIFS(Actuals!$F:$F,Actuals!$A:$A,$A2368,Actuals!$D:$D,$D2368,Actuals!$B:$B,EDATE($B2368,-12))</f>
        <v>2182.5</v>
      </c>
      <c r="O2368">
        <f>AVERAGE(SUMIFS(Actuals!$F:$F,Actuals!$A:$A,$A2368,Actuals!$D:$D,$D2368,Actuals!$B:$B,EOMONTH(DATE(2025,$C2368-1,1),0))/SUMIFS(Actuals!$F:$F,Actuals!$A:$A,$A2368,Actuals!$D:$D,$D2368,Actuals!$B:$B,EOMONTH(DATE(2024,$C2368-1,1),0)),
 SUMIFS(Actuals!$F:$F,Actuals!$A:$A,$A2368,Actuals!$D:$D,$D2368,Actuals!$B:$B,EOMONTH(DATE(2025,$C2368-2,1),0))/SUMIFS(Actuals!$F:$F,Actuals!$A:$A,$A2368,Actuals!$D:$D,$D2368,Actuals!$B:$B,EOMONTH(DATE(2024,$C2368-2,1),0)),
 SUMIFS(Actuals!$F:$F,Actuals!$A:$A,$A2368,Actuals!$D:$D,$D2368,Actuals!$B:$B,EOMONTH(DATE(2025,$C2368-3,1),0))/SUMIFS(Actuals!$F:$F,Actuals!$A:$A,$A2368,Actuals!$D:$D,$D2368,Actuals!$B:$B,EOMONTH(DATE(2024,$C2368-3,1),0))
)</f>
        <v>1.0747378953893127</v>
      </c>
      <c r="P2368" s="29">
        <f t="shared" si="216"/>
        <v>2345.6154566871751</v>
      </c>
      <c r="Q2368" s="2">
        <f t="shared" si="217"/>
        <v>2.6078502487828122E-2</v>
      </c>
      <c r="R2368" s="29" t="str">
        <f t="shared" si="218"/>
        <v>2 Test data (Sep-Nov)</v>
      </c>
      <c r="S2368" s="29">
        <f t="shared" si="219"/>
        <v>1.0159969143173808</v>
      </c>
      <c r="T2368" s="29">
        <f t="shared" si="220"/>
        <v>2492.6525611540651</v>
      </c>
      <c r="U2368" s="2">
        <f t="shared" si="221"/>
        <v>9.0399195605452801E-2</v>
      </c>
    </row>
    <row r="2369" spans="1:21">
      <c r="A2369">
        <v>9657</v>
      </c>
      <c r="B2369" s="1">
        <v>45961</v>
      </c>
      <c r="C2369">
        <v>5</v>
      </c>
      <c r="D2369">
        <v>15</v>
      </c>
      <c r="E2369" t="s">
        <v>7</v>
      </c>
      <c r="F2369" s="3">
        <v>2304.4118853137438</v>
      </c>
      <c r="G2369" s="3">
        <v>2481.75</v>
      </c>
      <c r="H2369">
        <v>5</v>
      </c>
      <c r="I2369" s="3">
        <v>-177.33811468625618</v>
      </c>
      <c r="J2369" s="3">
        <v>177.33811468625618</v>
      </c>
      <c r="K2369" s="2">
        <v>7.1456881106580494E-2</v>
      </c>
      <c r="L2369" s="6">
        <v>-7.1456881106580494E-2</v>
      </c>
      <c r="M2369" t="s">
        <v>34</v>
      </c>
      <c r="N2369">
        <f>SUMIFS(Actuals!$F:$F,Actuals!$A:$A,$A2369,Actuals!$D:$D,$D2369,Actuals!$B:$B,EDATE($B2369,-12))</f>
        <v>2209.5</v>
      </c>
      <c r="O2369">
        <f>AVERAGE(SUMIFS(Actuals!$F:$F,Actuals!$A:$A,$A2369,Actuals!$D:$D,$D2369,Actuals!$B:$B,EOMONTH(DATE(2025,$C2369-1,1),0))/SUMIFS(Actuals!$F:$F,Actuals!$A:$A,$A2369,Actuals!$D:$D,$D2369,Actuals!$B:$B,EOMONTH(DATE(2024,$C2369-1,1),0)),
 SUMIFS(Actuals!$F:$F,Actuals!$A:$A,$A2369,Actuals!$D:$D,$D2369,Actuals!$B:$B,EOMONTH(DATE(2025,$C2369-2,1),0))/SUMIFS(Actuals!$F:$F,Actuals!$A:$A,$A2369,Actuals!$D:$D,$D2369,Actuals!$B:$B,EOMONTH(DATE(2024,$C2369-2,1),0)),
 SUMIFS(Actuals!$F:$F,Actuals!$A:$A,$A2369,Actuals!$D:$D,$D2369,Actuals!$B:$B,EOMONTH(DATE(2025,$C2369-3,1),0))/SUMIFS(Actuals!$F:$F,Actuals!$A:$A,$A2369,Actuals!$D:$D,$D2369,Actuals!$B:$B,EOMONTH(DATE(2024,$C2369-3,1),0))
)</f>
        <v>1.0922768495376018</v>
      </c>
      <c r="P2369" s="29">
        <f t="shared" si="216"/>
        <v>2413.3856990533313</v>
      </c>
      <c r="Q2369" s="2">
        <f t="shared" si="217"/>
        <v>2.7546812107048922E-2</v>
      </c>
      <c r="R2369" s="29" t="str">
        <f t="shared" si="218"/>
        <v>1 train date (May-Aug)</v>
      </c>
      <c r="S2369" s="29">
        <f t="shared" si="219"/>
        <v>1.0159969143173808</v>
      </c>
      <c r="T2369" s="29">
        <f t="shared" si="220"/>
        <v>2341.2753647950617</v>
      </c>
      <c r="U2369" s="2">
        <f t="shared" si="221"/>
        <v>5.6603056393648953E-2</v>
      </c>
    </row>
    <row r="2370" spans="1:21">
      <c r="A2370">
        <v>9657</v>
      </c>
      <c r="B2370" s="1">
        <v>45961</v>
      </c>
      <c r="C2370">
        <v>6</v>
      </c>
      <c r="D2370">
        <v>15</v>
      </c>
      <c r="E2370" t="s">
        <v>7</v>
      </c>
      <c r="F2370" s="3">
        <v>2347.1959750824808</v>
      </c>
      <c r="G2370" s="3">
        <v>2481.75</v>
      </c>
      <c r="H2370">
        <v>4</v>
      </c>
      <c r="I2370" s="3">
        <v>-134.5540249175192</v>
      </c>
      <c r="J2370" s="3">
        <v>134.5540249175192</v>
      </c>
      <c r="K2370" s="2">
        <v>5.4217396964851103E-2</v>
      </c>
      <c r="L2370" s="6">
        <v>-5.4217396964851103E-2</v>
      </c>
      <c r="M2370" t="s">
        <v>34</v>
      </c>
      <c r="N2370">
        <f>SUMIFS(Actuals!$F:$F,Actuals!$A:$A,$A2370,Actuals!$D:$D,$D2370,Actuals!$B:$B,EDATE($B2370,-12))</f>
        <v>2209.5</v>
      </c>
      <c r="O2370">
        <f>AVERAGE(SUMIFS(Actuals!$F:$F,Actuals!$A:$A,$A2370,Actuals!$D:$D,$D2370,Actuals!$B:$B,EOMONTH(DATE(2025,$C2370-1,1),0))/SUMIFS(Actuals!$F:$F,Actuals!$A:$A,$A2370,Actuals!$D:$D,$D2370,Actuals!$B:$B,EOMONTH(DATE(2024,$C2370-1,1),0)),
 SUMIFS(Actuals!$F:$F,Actuals!$A:$A,$A2370,Actuals!$D:$D,$D2370,Actuals!$B:$B,EOMONTH(DATE(2025,$C2370-2,1),0))/SUMIFS(Actuals!$F:$F,Actuals!$A:$A,$A2370,Actuals!$D:$D,$D2370,Actuals!$B:$B,EOMONTH(DATE(2024,$C2370-2,1),0)),
 SUMIFS(Actuals!$F:$F,Actuals!$A:$A,$A2370,Actuals!$D:$D,$D2370,Actuals!$B:$B,EOMONTH(DATE(2025,$C2370-3,1),0))/SUMIFS(Actuals!$F:$F,Actuals!$A:$A,$A2370,Actuals!$D:$D,$D2370,Actuals!$B:$B,EOMONTH(DATE(2024,$C2370-3,1),0))
)</f>
        <v>1.0675823077756268</v>
      </c>
      <c r="P2370" s="29">
        <f t="shared" ref="P2370:P2433" si="222">N2370*O2370</f>
        <v>2358.8231090302475</v>
      </c>
      <c r="Q2370" s="2">
        <f t="shared" ref="Q2370:Q2433" si="223">IFERROR(ABS(P2370-G2370)/ABS(G2370),"")</f>
        <v>4.9532342488063888E-2</v>
      </c>
      <c r="R2370" s="29" t="str">
        <f t="shared" ref="R2370:R2433" si="224">IF(C2370&lt;=8,"1 train date (May-Aug)","2 Test data (Sep-Nov)")</f>
        <v>1 train date (May-Aug)</v>
      </c>
      <c r="S2370" s="29">
        <f t="shared" ref="S2370:S2433" si="225">1/(1+AVERAGEIFS($L:$L,$A:$A,$A2370,$R:$R,"1 train date (May-Aug)"))</f>
        <v>1.0159969143173808</v>
      </c>
      <c r="T2370" s="29">
        <f t="shared" ref="T2370:T2433" si="226">F2370*S2370</f>
        <v>2384.7438679819766</v>
      </c>
      <c r="U2370" s="2">
        <f t="shared" ref="U2370:U2433" si="227">IFERROR(ABS(T2370-G2370)/ABS(G2370),"")</f>
        <v>3.9087793701228342E-2</v>
      </c>
    </row>
    <row r="2371" spans="1:21">
      <c r="A2371">
        <v>9657</v>
      </c>
      <c r="B2371" s="1">
        <v>45961</v>
      </c>
      <c r="C2371">
        <v>7</v>
      </c>
      <c r="D2371">
        <v>15</v>
      </c>
      <c r="E2371" t="s">
        <v>7</v>
      </c>
      <c r="F2371" s="3">
        <v>2290.7250215884837</v>
      </c>
      <c r="G2371" s="3">
        <v>2481.75</v>
      </c>
      <c r="H2371">
        <v>3</v>
      </c>
      <c r="I2371" s="3">
        <v>-191.02497841151626</v>
      </c>
      <c r="J2371" s="3">
        <v>191.02497841151626</v>
      </c>
      <c r="K2371" s="2">
        <v>7.6971886133380199E-2</v>
      </c>
      <c r="L2371" s="6">
        <v>-7.6971886133380199E-2</v>
      </c>
      <c r="M2371" t="s">
        <v>34</v>
      </c>
      <c r="N2371">
        <f>SUMIFS(Actuals!$F:$F,Actuals!$A:$A,$A2371,Actuals!$D:$D,$D2371,Actuals!$B:$B,EDATE($B2371,-12))</f>
        <v>2209.5</v>
      </c>
      <c r="O2371">
        <f>AVERAGE(SUMIFS(Actuals!$F:$F,Actuals!$A:$A,$A2371,Actuals!$D:$D,$D2371,Actuals!$B:$B,EOMONTH(DATE(2025,$C2371-1,1),0))/SUMIFS(Actuals!$F:$F,Actuals!$A:$A,$A2371,Actuals!$D:$D,$D2371,Actuals!$B:$B,EOMONTH(DATE(2024,$C2371-1,1),0)),
 SUMIFS(Actuals!$F:$F,Actuals!$A:$A,$A2371,Actuals!$D:$D,$D2371,Actuals!$B:$B,EOMONTH(DATE(2025,$C2371-2,1),0))/SUMIFS(Actuals!$F:$F,Actuals!$A:$A,$A2371,Actuals!$D:$D,$D2371,Actuals!$B:$B,EOMONTH(DATE(2024,$C2371-2,1),0)),
 SUMIFS(Actuals!$F:$F,Actuals!$A:$A,$A2371,Actuals!$D:$D,$D2371,Actuals!$B:$B,EOMONTH(DATE(2025,$C2371-3,1),0))/SUMIFS(Actuals!$F:$F,Actuals!$A:$A,$A2371,Actuals!$D:$D,$D2371,Actuals!$B:$B,EOMONTH(DATE(2024,$C2371-3,1),0))
)</f>
        <v>1.0507042329442442</v>
      </c>
      <c r="P2371" s="29">
        <f t="shared" si="222"/>
        <v>2321.5310026903076</v>
      </c>
      <c r="Q2371" s="2">
        <f t="shared" si="223"/>
        <v>6.4558878738669265E-2</v>
      </c>
      <c r="R2371" s="29" t="str">
        <f t="shared" si="224"/>
        <v>1 train date (May-Aug)</v>
      </c>
      <c r="S2371" s="29">
        <f t="shared" si="225"/>
        <v>1.0159969143173808</v>
      </c>
      <c r="T2371" s="29">
        <f t="shared" si="226"/>
        <v>2327.3695534835151</v>
      </c>
      <c r="U2371" s="2">
        <f t="shared" si="227"/>
        <v>6.2206284483322202E-2</v>
      </c>
    </row>
    <row r="2372" spans="1:21">
      <c r="A2372">
        <v>9657</v>
      </c>
      <c r="B2372" s="1">
        <v>45961</v>
      </c>
      <c r="C2372">
        <v>8</v>
      </c>
      <c r="D2372">
        <v>15</v>
      </c>
      <c r="E2372" t="s">
        <v>7</v>
      </c>
      <c r="F2372" s="3">
        <v>2380.7917191386773</v>
      </c>
      <c r="G2372" s="3">
        <v>2481.75</v>
      </c>
      <c r="H2372">
        <v>2</v>
      </c>
      <c r="I2372" s="3">
        <v>-100.95828086132269</v>
      </c>
      <c r="J2372" s="3">
        <v>100.95828086132269</v>
      </c>
      <c r="K2372" s="2">
        <v>4.06802783766788E-2</v>
      </c>
      <c r="L2372" s="6">
        <v>-4.06802783766788E-2</v>
      </c>
      <c r="M2372" t="s">
        <v>34</v>
      </c>
      <c r="N2372">
        <f>SUMIFS(Actuals!$F:$F,Actuals!$A:$A,$A2372,Actuals!$D:$D,$D2372,Actuals!$B:$B,EDATE($B2372,-12))</f>
        <v>2209.5</v>
      </c>
      <c r="O2372">
        <f>AVERAGE(SUMIFS(Actuals!$F:$F,Actuals!$A:$A,$A2372,Actuals!$D:$D,$D2372,Actuals!$B:$B,EOMONTH(DATE(2025,$C2372-1,1),0))/SUMIFS(Actuals!$F:$F,Actuals!$A:$A,$A2372,Actuals!$D:$D,$D2372,Actuals!$B:$B,EOMONTH(DATE(2024,$C2372-1,1),0)),
 SUMIFS(Actuals!$F:$F,Actuals!$A:$A,$A2372,Actuals!$D:$D,$D2372,Actuals!$B:$B,EOMONTH(DATE(2025,$C2372-2,1),0))/SUMIFS(Actuals!$F:$F,Actuals!$A:$A,$A2372,Actuals!$D:$D,$D2372,Actuals!$B:$B,EOMONTH(DATE(2024,$C2372-2,1),0)),
 SUMIFS(Actuals!$F:$F,Actuals!$A:$A,$A2372,Actuals!$D:$D,$D2372,Actuals!$B:$B,EOMONTH(DATE(2025,$C2372-3,1),0))/SUMIFS(Actuals!$F:$F,Actuals!$A:$A,$A2372,Actuals!$D:$D,$D2372,Actuals!$B:$B,EOMONTH(DATE(2024,$C2372-3,1),0))
)</f>
        <v>1.0618470551507988</v>
      </c>
      <c r="P2372" s="29">
        <f t="shared" si="222"/>
        <v>2346.1510683556899</v>
      </c>
      <c r="Q2372" s="2">
        <f t="shared" si="223"/>
        <v>5.463843322023175E-2</v>
      </c>
      <c r="R2372" s="29" t="str">
        <f t="shared" si="224"/>
        <v>1 train date (May-Aug)</v>
      </c>
      <c r="S2372" s="29">
        <f t="shared" si="225"/>
        <v>1.0159969143173808</v>
      </c>
      <c r="T2372" s="29">
        <f t="shared" si="226"/>
        <v>2418.8770402772684</v>
      </c>
      <c r="U2372" s="2">
        <f t="shared" si="227"/>
        <v>2.5334122986896985E-2</v>
      </c>
    </row>
    <row r="2373" spans="1:21">
      <c r="A2373">
        <v>9657</v>
      </c>
      <c r="B2373" s="1">
        <v>45961</v>
      </c>
      <c r="C2373">
        <v>9</v>
      </c>
      <c r="D2373">
        <v>15</v>
      </c>
      <c r="E2373" t="s">
        <v>7</v>
      </c>
      <c r="F2373" s="3">
        <v>2338.4752593903377</v>
      </c>
      <c r="G2373" s="3">
        <v>2481.75</v>
      </c>
      <c r="H2373">
        <v>1</v>
      </c>
      <c r="I2373" s="3">
        <v>-143.27474060966233</v>
      </c>
      <c r="J2373" s="3">
        <v>143.27474060966233</v>
      </c>
      <c r="K2373" s="2">
        <v>5.7731334989286703E-2</v>
      </c>
      <c r="L2373" s="6">
        <v>-5.7731334989286703E-2</v>
      </c>
      <c r="M2373" t="s">
        <v>34</v>
      </c>
      <c r="N2373">
        <f>SUMIFS(Actuals!$F:$F,Actuals!$A:$A,$A2373,Actuals!$D:$D,$D2373,Actuals!$B:$B,EDATE($B2373,-12))</f>
        <v>2209.5</v>
      </c>
      <c r="O2373">
        <f>AVERAGE(SUMIFS(Actuals!$F:$F,Actuals!$A:$A,$A2373,Actuals!$D:$D,$D2373,Actuals!$B:$B,EOMONTH(DATE(2025,$C2373-1,1),0))/SUMIFS(Actuals!$F:$F,Actuals!$A:$A,$A2373,Actuals!$D:$D,$D2373,Actuals!$B:$B,EOMONTH(DATE(2024,$C2373-1,1),0)),
 SUMIFS(Actuals!$F:$F,Actuals!$A:$A,$A2373,Actuals!$D:$D,$D2373,Actuals!$B:$B,EOMONTH(DATE(2025,$C2373-2,1),0))/SUMIFS(Actuals!$F:$F,Actuals!$A:$A,$A2373,Actuals!$D:$D,$D2373,Actuals!$B:$B,EOMONTH(DATE(2024,$C2373-2,1),0)),
 SUMIFS(Actuals!$F:$F,Actuals!$A:$A,$A2373,Actuals!$D:$D,$D2373,Actuals!$B:$B,EOMONTH(DATE(2025,$C2373-3,1),0))/SUMIFS(Actuals!$F:$F,Actuals!$A:$A,$A2373,Actuals!$D:$D,$D2373,Actuals!$B:$B,EOMONTH(DATE(2024,$C2373-3,1),0))
)</f>
        <v>1.0747378953893127</v>
      </c>
      <c r="P2373" s="29">
        <f t="shared" si="222"/>
        <v>2374.6333798626865</v>
      </c>
      <c r="Q2373" s="2">
        <f t="shared" si="223"/>
        <v>4.3161728674247397E-2</v>
      </c>
      <c r="R2373" s="29" t="str">
        <f t="shared" si="224"/>
        <v>2 Test data (Sep-Nov)</v>
      </c>
      <c r="S2373" s="29">
        <f t="shared" si="225"/>
        <v>1.0159969143173808</v>
      </c>
      <c r="T2373" s="29">
        <f t="shared" si="226"/>
        <v>2375.88364774812</v>
      </c>
      <c r="U2373" s="2">
        <f t="shared" si="227"/>
        <v>4.2657943891157457E-2</v>
      </c>
    </row>
    <row r="2374" spans="1:21">
      <c r="A2374">
        <v>9657</v>
      </c>
      <c r="B2374" s="1">
        <v>45961</v>
      </c>
      <c r="C2374">
        <v>10</v>
      </c>
      <c r="D2374">
        <v>15</v>
      </c>
      <c r="E2374" t="s">
        <v>7</v>
      </c>
      <c r="F2374" s="3">
        <v>2297.8739671475914</v>
      </c>
      <c r="G2374" s="3">
        <v>2481.75</v>
      </c>
      <c r="H2374">
        <v>0</v>
      </c>
      <c r="I2374" s="3">
        <v>-183.87603285240857</v>
      </c>
      <c r="J2374" s="3">
        <v>183.87603285240857</v>
      </c>
      <c r="K2374" s="2">
        <v>7.4091279481175998E-2</v>
      </c>
      <c r="L2374" s="6">
        <v>-7.4091279481175998E-2</v>
      </c>
      <c r="M2374" t="s">
        <v>34</v>
      </c>
      <c r="N2374">
        <f>SUMIFS(Actuals!$F:$F,Actuals!$A:$A,$A2374,Actuals!$D:$D,$D2374,Actuals!$B:$B,EDATE($B2374,-12))</f>
        <v>2209.5</v>
      </c>
      <c r="O2374">
        <f>AVERAGE(SUMIFS(Actuals!$F:$F,Actuals!$A:$A,$A2374,Actuals!$D:$D,$D2374,Actuals!$B:$B,EOMONTH(DATE(2025,$C2374-1,1),0))/SUMIFS(Actuals!$F:$F,Actuals!$A:$A,$A2374,Actuals!$D:$D,$D2374,Actuals!$B:$B,EOMONTH(DATE(2024,$C2374-1,1),0)),
 SUMIFS(Actuals!$F:$F,Actuals!$A:$A,$A2374,Actuals!$D:$D,$D2374,Actuals!$B:$B,EOMONTH(DATE(2025,$C2374-2,1),0))/SUMIFS(Actuals!$F:$F,Actuals!$A:$A,$A2374,Actuals!$D:$D,$D2374,Actuals!$B:$B,EOMONTH(DATE(2024,$C2374-2,1),0)),
 SUMIFS(Actuals!$F:$F,Actuals!$A:$A,$A2374,Actuals!$D:$D,$D2374,Actuals!$B:$B,EOMONTH(DATE(2025,$C2374-3,1),0))/SUMIFS(Actuals!$F:$F,Actuals!$A:$A,$A2374,Actuals!$D:$D,$D2374,Actuals!$B:$B,EOMONTH(DATE(2024,$C2374-3,1),0))
)</f>
        <v>1.0958628367165337</v>
      </c>
      <c r="P2374" s="29">
        <f t="shared" si="222"/>
        <v>2421.3089377251813</v>
      </c>
      <c r="Q2374" s="2">
        <f t="shared" si="223"/>
        <v>2.4354210647655368E-2</v>
      </c>
      <c r="R2374" s="29" t="str">
        <f t="shared" si="224"/>
        <v>2 Test data (Sep-Nov)</v>
      </c>
      <c r="S2374" s="29">
        <f t="shared" si="225"/>
        <v>1.0159969143173808</v>
      </c>
      <c r="T2374" s="29">
        <f t="shared" si="226"/>
        <v>2334.6328601121913</v>
      </c>
      <c r="U2374" s="2">
        <f t="shared" si="227"/>
        <v>5.9279597013320709E-2</v>
      </c>
    </row>
    <row r="2375" spans="1:21">
      <c r="A2375">
        <v>9657</v>
      </c>
      <c r="B2375" s="1">
        <v>45991</v>
      </c>
      <c r="C2375">
        <v>5</v>
      </c>
      <c r="D2375">
        <v>15</v>
      </c>
      <c r="E2375" t="s">
        <v>7</v>
      </c>
      <c r="F2375" s="3">
        <v>2409.3144856485519</v>
      </c>
      <c r="G2375" s="3">
        <v>2414.25</v>
      </c>
      <c r="H2375">
        <v>6</v>
      </c>
      <c r="I2375" s="3">
        <v>-4.9355143514480915</v>
      </c>
      <c r="J2375" s="3">
        <v>4.9355143514480915</v>
      </c>
      <c r="K2375" s="2">
        <v>2.04432612672594E-3</v>
      </c>
      <c r="L2375" s="6">
        <v>-2.04432612672594E-3</v>
      </c>
      <c r="M2375" t="s">
        <v>34</v>
      </c>
      <c r="N2375">
        <f>SUMIFS(Actuals!$F:$F,Actuals!$A:$A,$A2375,Actuals!$D:$D,$D2375,Actuals!$B:$B,EDATE($B2375,-12))</f>
        <v>2286</v>
      </c>
      <c r="O2375">
        <f>AVERAGE(SUMIFS(Actuals!$F:$F,Actuals!$A:$A,$A2375,Actuals!$D:$D,$D2375,Actuals!$B:$B,EOMONTH(DATE(2025,$C2375-1,1),0))/SUMIFS(Actuals!$F:$F,Actuals!$A:$A,$A2375,Actuals!$D:$D,$D2375,Actuals!$B:$B,EOMONTH(DATE(2024,$C2375-1,1),0)),
 SUMIFS(Actuals!$F:$F,Actuals!$A:$A,$A2375,Actuals!$D:$D,$D2375,Actuals!$B:$B,EOMONTH(DATE(2025,$C2375-2,1),0))/SUMIFS(Actuals!$F:$F,Actuals!$A:$A,$A2375,Actuals!$D:$D,$D2375,Actuals!$B:$B,EOMONTH(DATE(2024,$C2375-2,1),0)),
 SUMIFS(Actuals!$F:$F,Actuals!$A:$A,$A2375,Actuals!$D:$D,$D2375,Actuals!$B:$B,EOMONTH(DATE(2025,$C2375-3,1),0))/SUMIFS(Actuals!$F:$F,Actuals!$A:$A,$A2375,Actuals!$D:$D,$D2375,Actuals!$B:$B,EOMONTH(DATE(2024,$C2375-3,1),0))
)</f>
        <v>1.0922768495376018</v>
      </c>
      <c r="P2375" s="29">
        <f t="shared" si="222"/>
        <v>2496.944878042958</v>
      </c>
      <c r="Q2375" s="2">
        <f t="shared" si="223"/>
        <v>3.4252823047719975E-2</v>
      </c>
      <c r="R2375" s="29" t="str">
        <f t="shared" si="224"/>
        <v>1 train date (May-Aug)</v>
      </c>
      <c r="S2375" s="29">
        <f t="shared" si="225"/>
        <v>1.0159969143173808</v>
      </c>
      <c r="T2375" s="29">
        <f t="shared" si="226"/>
        <v>2447.8560830390961</v>
      </c>
      <c r="U2375" s="2">
        <f t="shared" si="227"/>
        <v>1.3919885280768818E-2</v>
      </c>
    </row>
    <row r="2376" spans="1:21">
      <c r="A2376">
        <v>9657</v>
      </c>
      <c r="B2376" s="1">
        <v>45991</v>
      </c>
      <c r="C2376">
        <v>6</v>
      </c>
      <c r="D2376">
        <v>15</v>
      </c>
      <c r="E2376" t="s">
        <v>7</v>
      </c>
      <c r="F2376" s="3">
        <v>2357.5641357425411</v>
      </c>
      <c r="G2376" s="3">
        <v>2414.25</v>
      </c>
      <c r="H2376">
        <v>5</v>
      </c>
      <c r="I2376" s="3">
        <v>-56.685864257458888</v>
      </c>
      <c r="J2376" s="3">
        <v>56.685864257458888</v>
      </c>
      <c r="K2376" s="2">
        <v>2.34796993921337E-2</v>
      </c>
      <c r="L2376" s="6">
        <v>-2.34796993921337E-2</v>
      </c>
      <c r="M2376" t="s">
        <v>34</v>
      </c>
      <c r="N2376">
        <f>SUMIFS(Actuals!$F:$F,Actuals!$A:$A,$A2376,Actuals!$D:$D,$D2376,Actuals!$B:$B,EDATE($B2376,-12))</f>
        <v>2286</v>
      </c>
      <c r="O2376">
        <f>AVERAGE(SUMIFS(Actuals!$F:$F,Actuals!$A:$A,$A2376,Actuals!$D:$D,$D2376,Actuals!$B:$B,EOMONTH(DATE(2025,$C2376-1,1),0))/SUMIFS(Actuals!$F:$F,Actuals!$A:$A,$A2376,Actuals!$D:$D,$D2376,Actuals!$B:$B,EOMONTH(DATE(2024,$C2376-1,1),0)),
 SUMIFS(Actuals!$F:$F,Actuals!$A:$A,$A2376,Actuals!$D:$D,$D2376,Actuals!$B:$B,EOMONTH(DATE(2025,$C2376-2,1),0))/SUMIFS(Actuals!$F:$F,Actuals!$A:$A,$A2376,Actuals!$D:$D,$D2376,Actuals!$B:$B,EOMONTH(DATE(2024,$C2376-2,1),0)),
 SUMIFS(Actuals!$F:$F,Actuals!$A:$A,$A2376,Actuals!$D:$D,$D2376,Actuals!$B:$B,EOMONTH(DATE(2025,$C2376-3,1),0))/SUMIFS(Actuals!$F:$F,Actuals!$A:$A,$A2376,Actuals!$D:$D,$D2376,Actuals!$B:$B,EOMONTH(DATE(2024,$C2376-3,1),0))
)</f>
        <v>1.0675823077756268</v>
      </c>
      <c r="P2376" s="29">
        <f t="shared" si="222"/>
        <v>2440.4931555750827</v>
      </c>
      <c r="Q2376" s="2">
        <f t="shared" si="223"/>
        <v>1.0870106896585983E-2</v>
      </c>
      <c r="R2376" s="29" t="str">
        <f t="shared" si="224"/>
        <v>1 train date (May-Aug)</v>
      </c>
      <c r="S2376" s="29">
        <f t="shared" si="225"/>
        <v>1.0159969143173808</v>
      </c>
      <c r="T2376" s="29">
        <f t="shared" si="226"/>
        <v>2395.2778872197446</v>
      </c>
      <c r="U2376" s="2">
        <f t="shared" si="227"/>
        <v>7.8583878141267188E-3</v>
      </c>
    </row>
    <row r="2377" spans="1:21">
      <c r="A2377">
        <v>9657</v>
      </c>
      <c r="B2377" s="1">
        <v>45991</v>
      </c>
      <c r="C2377">
        <v>7</v>
      </c>
      <c r="D2377">
        <v>15</v>
      </c>
      <c r="E2377" t="s">
        <v>7</v>
      </c>
      <c r="F2377" s="3">
        <v>2395.0213223628834</v>
      </c>
      <c r="G2377" s="3">
        <v>2414.25</v>
      </c>
      <c r="H2377">
        <v>4</v>
      </c>
      <c r="I2377" s="3">
        <v>-19.228677637116562</v>
      </c>
      <c r="J2377" s="3">
        <v>19.228677637116562</v>
      </c>
      <c r="K2377" s="2">
        <v>7.9646588535224397E-3</v>
      </c>
      <c r="L2377" s="6">
        <v>-7.9646588535224397E-3</v>
      </c>
      <c r="M2377" t="s">
        <v>34</v>
      </c>
      <c r="N2377">
        <f>SUMIFS(Actuals!$F:$F,Actuals!$A:$A,$A2377,Actuals!$D:$D,$D2377,Actuals!$B:$B,EDATE($B2377,-12))</f>
        <v>2286</v>
      </c>
      <c r="O2377">
        <f>AVERAGE(SUMIFS(Actuals!$F:$F,Actuals!$A:$A,$A2377,Actuals!$D:$D,$D2377,Actuals!$B:$B,EOMONTH(DATE(2025,$C2377-1,1),0))/SUMIFS(Actuals!$F:$F,Actuals!$A:$A,$A2377,Actuals!$D:$D,$D2377,Actuals!$B:$B,EOMONTH(DATE(2024,$C2377-1,1),0)),
 SUMIFS(Actuals!$F:$F,Actuals!$A:$A,$A2377,Actuals!$D:$D,$D2377,Actuals!$B:$B,EOMONTH(DATE(2025,$C2377-2,1),0))/SUMIFS(Actuals!$F:$F,Actuals!$A:$A,$A2377,Actuals!$D:$D,$D2377,Actuals!$B:$B,EOMONTH(DATE(2024,$C2377-2,1),0)),
 SUMIFS(Actuals!$F:$F,Actuals!$A:$A,$A2377,Actuals!$D:$D,$D2377,Actuals!$B:$B,EOMONTH(DATE(2025,$C2377-3,1),0))/SUMIFS(Actuals!$F:$F,Actuals!$A:$A,$A2377,Actuals!$D:$D,$D2377,Actuals!$B:$B,EOMONTH(DATE(2024,$C2377-3,1),0))
)</f>
        <v>1.0507042329442442</v>
      </c>
      <c r="P2377" s="29">
        <f t="shared" si="222"/>
        <v>2401.9098765105423</v>
      </c>
      <c r="Q2377" s="2">
        <f t="shared" si="223"/>
        <v>5.1113693650026758E-3</v>
      </c>
      <c r="R2377" s="29" t="str">
        <f t="shared" si="224"/>
        <v>1 train date (May-Aug)</v>
      </c>
      <c r="S2377" s="29">
        <f t="shared" si="225"/>
        <v>1.0159969143173808</v>
      </c>
      <c r="T2377" s="29">
        <f t="shared" si="226"/>
        <v>2433.3342732450224</v>
      </c>
      <c r="U2377" s="2">
        <f t="shared" si="227"/>
        <v>7.9048454986113126E-3</v>
      </c>
    </row>
    <row r="2378" spans="1:21">
      <c r="A2378">
        <v>9657</v>
      </c>
      <c r="B2378" s="1">
        <v>45991</v>
      </c>
      <c r="C2378">
        <v>8</v>
      </c>
      <c r="D2378">
        <v>15</v>
      </c>
      <c r="E2378" t="s">
        <v>7</v>
      </c>
      <c r="F2378" s="3">
        <v>2294.3370149220282</v>
      </c>
      <c r="G2378" s="3">
        <v>2414.25</v>
      </c>
      <c r="H2378">
        <v>3</v>
      </c>
      <c r="I2378" s="3">
        <v>-119.91298507797183</v>
      </c>
      <c r="J2378" s="3">
        <v>119.91298507797183</v>
      </c>
      <c r="K2378" s="2">
        <v>4.9668835074235002E-2</v>
      </c>
      <c r="L2378" s="6">
        <v>-4.9668835074235002E-2</v>
      </c>
      <c r="M2378" t="s">
        <v>34</v>
      </c>
      <c r="N2378">
        <f>SUMIFS(Actuals!$F:$F,Actuals!$A:$A,$A2378,Actuals!$D:$D,$D2378,Actuals!$B:$B,EDATE($B2378,-12))</f>
        <v>2286</v>
      </c>
      <c r="O2378">
        <f>AVERAGE(SUMIFS(Actuals!$F:$F,Actuals!$A:$A,$A2378,Actuals!$D:$D,$D2378,Actuals!$B:$B,EOMONTH(DATE(2025,$C2378-1,1),0))/SUMIFS(Actuals!$F:$F,Actuals!$A:$A,$A2378,Actuals!$D:$D,$D2378,Actuals!$B:$B,EOMONTH(DATE(2024,$C2378-1,1),0)),
 SUMIFS(Actuals!$F:$F,Actuals!$A:$A,$A2378,Actuals!$D:$D,$D2378,Actuals!$B:$B,EOMONTH(DATE(2025,$C2378-2,1),0))/SUMIFS(Actuals!$F:$F,Actuals!$A:$A,$A2378,Actuals!$D:$D,$D2378,Actuals!$B:$B,EOMONTH(DATE(2024,$C2378-2,1),0)),
 SUMIFS(Actuals!$F:$F,Actuals!$A:$A,$A2378,Actuals!$D:$D,$D2378,Actuals!$B:$B,EOMONTH(DATE(2025,$C2378-3,1),0))/SUMIFS(Actuals!$F:$F,Actuals!$A:$A,$A2378,Actuals!$D:$D,$D2378,Actuals!$B:$B,EOMONTH(DATE(2024,$C2378-3,1),0))
)</f>
        <v>1.0618470551507988</v>
      </c>
      <c r="P2378" s="29">
        <f t="shared" si="222"/>
        <v>2427.3823680747259</v>
      </c>
      <c r="Q2378" s="2">
        <f t="shared" si="223"/>
        <v>5.4395228641300388E-3</v>
      </c>
      <c r="R2378" s="29" t="str">
        <f t="shared" si="224"/>
        <v>1 train date (May-Aug)</v>
      </c>
      <c r="S2378" s="29">
        <f t="shared" si="225"/>
        <v>1.0159969143173808</v>
      </c>
      <c r="T2378" s="29">
        <f t="shared" si="226"/>
        <v>2331.0393275649312</v>
      </c>
      <c r="U2378" s="2">
        <f t="shared" si="227"/>
        <v>3.4466468855780794E-2</v>
      </c>
    </row>
    <row r="2379" spans="1:21">
      <c r="A2379">
        <v>9657</v>
      </c>
      <c r="B2379" s="1">
        <v>45991</v>
      </c>
      <c r="C2379">
        <v>9</v>
      </c>
      <c r="D2379">
        <v>15</v>
      </c>
      <c r="E2379" t="s">
        <v>7</v>
      </c>
      <c r="F2379" s="3">
        <v>2439.888431153614</v>
      </c>
      <c r="G2379" s="3">
        <v>2414.25</v>
      </c>
      <c r="H2379">
        <v>2</v>
      </c>
      <c r="I2379" s="3">
        <v>25.638431153613965</v>
      </c>
      <c r="J2379" s="3">
        <v>25.638431153613965</v>
      </c>
      <c r="K2379" s="2">
        <v>1.0619625620219101E-2</v>
      </c>
      <c r="L2379" s="6">
        <v>1.0619625620219101E-2</v>
      </c>
      <c r="M2379" t="s">
        <v>34</v>
      </c>
      <c r="N2379">
        <f>SUMIFS(Actuals!$F:$F,Actuals!$A:$A,$A2379,Actuals!$D:$D,$D2379,Actuals!$B:$B,EDATE($B2379,-12))</f>
        <v>2286</v>
      </c>
      <c r="O2379">
        <f>AVERAGE(SUMIFS(Actuals!$F:$F,Actuals!$A:$A,$A2379,Actuals!$D:$D,$D2379,Actuals!$B:$B,EOMONTH(DATE(2025,$C2379-1,1),0))/SUMIFS(Actuals!$F:$F,Actuals!$A:$A,$A2379,Actuals!$D:$D,$D2379,Actuals!$B:$B,EOMONTH(DATE(2024,$C2379-1,1),0)),
 SUMIFS(Actuals!$F:$F,Actuals!$A:$A,$A2379,Actuals!$D:$D,$D2379,Actuals!$B:$B,EOMONTH(DATE(2025,$C2379-2,1),0))/SUMIFS(Actuals!$F:$F,Actuals!$A:$A,$A2379,Actuals!$D:$D,$D2379,Actuals!$B:$B,EOMONTH(DATE(2024,$C2379-2,1),0)),
 SUMIFS(Actuals!$F:$F,Actuals!$A:$A,$A2379,Actuals!$D:$D,$D2379,Actuals!$B:$B,EOMONTH(DATE(2025,$C2379-3,1),0))/SUMIFS(Actuals!$F:$F,Actuals!$A:$A,$A2379,Actuals!$D:$D,$D2379,Actuals!$B:$B,EOMONTH(DATE(2024,$C2379-3,1),0))
)</f>
        <v>1.0747378953893127</v>
      </c>
      <c r="P2379" s="29">
        <f t="shared" si="222"/>
        <v>2456.8508288599687</v>
      </c>
      <c r="Q2379" s="2">
        <f t="shared" si="223"/>
        <v>1.7645574758193523E-2</v>
      </c>
      <c r="R2379" s="29" t="str">
        <f t="shared" si="224"/>
        <v>2 Test data (Sep-Nov)</v>
      </c>
      <c r="S2379" s="29">
        <f t="shared" si="225"/>
        <v>1.0159969143173808</v>
      </c>
      <c r="T2379" s="29">
        <f t="shared" si="226"/>
        <v>2478.9191173307472</v>
      </c>
      <c r="U2379" s="2">
        <f t="shared" si="227"/>
        <v>2.67864211787293E-2</v>
      </c>
    </row>
    <row r="2380" spans="1:21">
      <c r="A2380">
        <v>9657</v>
      </c>
      <c r="B2380" s="1">
        <v>45991</v>
      </c>
      <c r="C2380">
        <v>10</v>
      </c>
      <c r="D2380">
        <v>15</v>
      </c>
      <c r="E2380" t="s">
        <v>7</v>
      </c>
      <c r="F2380" s="3">
        <v>2398.6280559424786</v>
      </c>
      <c r="G2380" s="3">
        <v>2414.25</v>
      </c>
      <c r="H2380">
        <v>1</v>
      </c>
      <c r="I2380" s="3">
        <v>-15.621944057521432</v>
      </c>
      <c r="J2380" s="3">
        <v>15.621944057521432</v>
      </c>
      <c r="K2380" s="2">
        <v>6.4707234368940403E-3</v>
      </c>
      <c r="L2380" s="6">
        <v>-6.4707234368940403E-3</v>
      </c>
      <c r="M2380" t="s">
        <v>34</v>
      </c>
      <c r="N2380">
        <f>SUMIFS(Actuals!$F:$F,Actuals!$A:$A,$A2380,Actuals!$D:$D,$D2380,Actuals!$B:$B,EDATE($B2380,-12))</f>
        <v>2286</v>
      </c>
      <c r="O2380">
        <f>AVERAGE(SUMIFS(Actuals!$F:$F,Actuals!$A:$A,$A2380,Actuals!$D:$D,$D2380,Actuals!$B:$B,EOMONTH(DATE(2025,$C2380-1,1),0))/SUMIFS(Actuals!$F:$F,Actuals!$A:$A,$A2380,Actuals!$D:$D,$D2380,Actuals!$B:$B,EOMONTH(DATE(2024,$C2380-1,1),0)),
 SUMIFS(Actuals!$F:$F,Actuals!$A:$A,$A2380,Actuals!$D:$D,$D2380,Actuals!$B:$B,EOMONTH(DATE(2025,$C2380-2,1),0))/SUMIFS(Actuals!$F:$F,Actuals!$A:$A,$A2380,Actuals!$D:$D,$D2380,Actuals!$B:$B,EOMONTH(DATE(2024,$C2380-2,1),0)),
 SUMIFS(Actuals!$F:$F,Actuals!$A:$A,$A2380,Actuals!$D:$D,$D2380,Actuals!$B:$B,EOMONTH(DATE(2025,$C2380-3,1),0))/SUMIFS(Actuals!$F:$F,Actuals!$A:$A,$A2380,Actuals!$D:$D,$D2380,Actuals!$B:$B,EOMONTH(DATE(2024,$C2380-3,1),0))
)</f>
        <v>1.0958628367165337</v>
      </c>
      <c r="P2380" s="29">
        <f t="shared" si="222"/>
        <v>2505.1424447339959</v>
      </c>
      <c r="Q2380" s="2">
        <f t="shared" si="223"/>
        <v>3.7648315101582661E-2</v>
      </c>
      <c r="R2380" s="29" t="str">
        <f t="shared" si="224"/>
        <v>2 Test data (Sep-Nov)</v>
      </c>
      <c r="S2380" s="29">
        <f t="shared" si="225"/>
        <v>1.0159969143173808</v>
      </c>
      <c r="T2380" s="29">
        <f t="shared" si="226"/>
        <v>2436.9987034326559</v>
      </c>
      <c r="U2380" s="2">
        <f t="shared" si="227"/>
        <v>9.4226792720952385E-3</v>
      </c>
    </row>
    <row r="2381" spans="1:21">
      <c r="A2381">
        <v>9657</v>
      </c>
      <c r="B2381" s="1">
        <v>45991</v>
      </c>
      <c r="C2381">
        <v>11</v>
      </c>
      <c r="D2381">
        <v>15</v>
      </c>
      <c r="E2381" t="s">
        <v>7</v>
      </c>
      <c r="F2381" s="3">
        <v>2408.823410120493</v>
      </c>
      <c r="G2381" s="3">
        <v>2414.25</v>
      </c>
      <c r="H2381">
        <v>0</v>
      </c>
      <c r="I2381" s="3">
        <v>-5.4265898795069916</v>
      </c>
      <c r="J2381" s="3">
        <v>5.4265898795069916</v>
      </c>
      <c r="K2381" s="2">
        <v>2.24773320058279E-3</v>
      </c>
      <c r="L2381" s="6">
        <v>-2.24773320058279E-3</v>
      </c>
      <c r="M2381" t="s">
        <v>34</v>
      </c>
      <c r="N2381">
        <f>SUMIFS(Actuals!$F:$F,Actuals!$A:$A,$A2381,Actuals!$D:$D,$D2381,Actuals!$B:$B,EDATE($B2381,-12))</f>
        <v>2286</v>
      </c>
      <c r="O2381">
        <f>AVERAGE(SUMIFS(Actuals!$F:$F,Actuals!$A:$A,$A2381,Actuals!$D:$D,$D2381,Actuals!$B:$B,EOMONTH(DATE(2025,$C2381-1,1),0))/SUMIFS(Actuals!$F:$F,Actuals!$A:$A,$A2381,Actuals!$D:$D,$D2381,Actuals!$B:$B,EOMONTH(DATE(2024,$C2381-1,1),0)),
 SUMIFS(Actuals!$F:$F,Actuals!$A:$A,$A2381,Actuals!$D:$D,$D2381,Actuals!$B:$B,EOMONTH(DATE(2025,$C2381-2,1),0))/SUMIFS(Actuals!$F:$F,Actuals!$A:$A,$A2381,Actuals!$D:$D,$D2381,Actuals!$B:$B,EOMONTH(DATE(2024,$C2381-2,1),0)),
 SUMIFS(Actuals!$F:$F,Actuals!$A:$A,$A2381,Actuals!$D:$D,$D2381,Actuals!$B:$B,EOMONTH(DATE(2025,$C2381-3,1),0))/SUMIFS(Actuals!$F:$F,Actuals!$A:$A,$A2381,Actuals!$D:$D,$D2381,Actuals!$B:$B,EOMONTH(DATE(2024,$C2381-3,1),0))
)</f>
        <v>1.0672019982134751</v>
      </c>
      <c r="P2381" s="29">
        <f t="shared" si="222"/>
        <v>2439.623767916004</v>
      </c>
      <c r="Q2381" s="2">
        <f t="shared" si="223"/>
        <v>1.0510000172311898E-2</v>
      </c>
      <c r="R2381" s="29" t="str">
        <f t="shared" si="224"/>
        <v>2 Test data (Sep-Nov)</v>
      </c>
      <c r="S2381" s="29">
        <f t="shared" si="225"/>
        <v>1.0159969143173808</v>
      </c>
      <c r="T2381" s="29">
        <f t="shared" si="226"/>
        <v>2447.3571518178915</v>
      </c>
      <c r="U2381" s="2">
        <f t="shared" si="227"/>
        <v>1.3713224321379917E-2</v>
      </c>
    </row>
    <row r="2382" spans="1:21">
      <c r="A2382">
        <v>9683</v>
      </c>
      <c r="B2382" s="1">
        <v>45808</v>
      </c>
      <c r="C2382">
        <v>5</v>
      </c>
      <c r="D2382">
        <v>15</v>
      </c>
      <c r="E2382" t="s">
        <v>7</v>
      </c>
      <c r="F2382" s="3">
        <v>1612931.04</v>
      </c>
      <c r="G2382" s="3">
        <v>1442344.5</v>
      </c>
      <c r="H2382">
        <v>0</v>
      </c>
      <c r="I2382" s="3">
        <v>170586.54000000004</v>
      </c>
      <c r="J2382" s="3">
        <v>170586.54000000004</v>
      </c>
      <c r="K2382" s="2">
        <v>0.11827031614153199</v>
      </c>
      <c r="L2382" s="6">
        <v>0.11827031614153199</v>
      </c>
      <c r="M2382" t="s">
        <v>36</v>
      </c>
      <c r="N2382">
        <f>SUMIFS(Actuals!$F:$F,Actuals!$A:$A,$A2382,Actuals!$D:$D,$D2382,Actuals!$B:$B,EDATE($B2382,-12))</f>
        <v>1321845.75</v>
      </c>
      <c r="O2382">
        <f>AVERAGE(SUMIFS(Actuals!$F:$F,Actuals!$A:$A,$A2382,Actuals!$D:$D,$D2382,Actuals!$B:$B,EOMONTH(DATE(2025,$C2382-1,1),0))/SUMIFS(Actuals!$F:$F,Actuals!$A:$A,$A2382,Actuals!$D:$D,$D2382,Actuals!$B:$B,EOMONTH(DATE(2024,$C2382-1,1),0)),
 SUMIFS(Actuals!$F:$F,Actuals!$A:$A,$A2382,Actuals!$D:$D,$D2382,Actuals!$B:$B,EOMONTH(DATE(2025,$C2382-2,1),0))/SUMIFS(Actuals!$F:$F,Actuals!$A:$A,$A2382,Actuals!$D:$D,$D2382,Actuals!$B:$B,EOMONTH(DATE(2024,$C2382-2,1),0)),
 SUMIFS(Actuals!$F:$F,Actuals!$A:$A,$A2382,Actuals!$D:$D,$D2382,Actuals!$B:$B,EOMONTH(DATE(2025,$C2382-3,1),0))/SUMIFS(Actuals!$F:$F,Actuals!$A:$A,$A2382,Actuals!$D:$D,$D2382,Actuals!$B:$B,EOMONTH(DATE(2024,$C2382-3,1),0))
)</f>
        <v>1.1288802429358382</v>
      </c>
      <c r="P2382" s="29">
        <f t="shared" si="222"/>
        <v>1492205.5513837053</v>
      </c>
      <c r="Q2382" s="2">
        <f t="shared" si="223"/>
        <v>3.4569446747088055E-2</v>
      </c>
      <c r="R2382" s="29" t="str">
        <f t="shared" si="224"/>
        <v>1 train date (May-Aug)</v>
      </c>
      <c r="S2382" s="29">
        <f t="shared" si="225"/>
        <v>1.0221222832217594</v>
      </c>
      <c r="T2382" s="29">
        <f t="shared" si="226"/>
        <v>1648612.7572840468</v>
      </c>
      <c r="U2382" s="2">
        <f t="shared" si="227"/>
        <v>0.1430090087937014</v>
      </c>
    </row>
    <row r="2383" spans="1:21">
      <c r="A2383">
        <v>9683</v>
      </c>
      <c r="B2383" s="1">
        <v>45838</v>
      </c>
      <c r="C2383">
        <v>5</v>
      </c>
      <c r="D2383">
        <v>15</v>
      </c>
      <c r="E2383" t="s">
        <v>7</v>
      </c>
      <c r="F2383" s="3">
        <v>1580672.4191999999</v>
      </c>
      <c r="G2383" s="3">
        <v>1442344.5</v>
      </c>
      <c r="H2383">
        <v>1</v>
      </c>
      <c r="I2383" s="3">
        <v>138327.91919999989</v>
      </c>
      <c r="J2383" s="3">
        <v>138327.91919999989</v>
      </c>
      <c r="K2383" s="2">
        <v>9.5904909818701395E-2</v>
      </c>
      <c r="L2383" s="6">
        <v>9.5904909818701395E-2</v>
      </c>
      <c r="M2383" t="s">
        <v>36</v>
      </c>
      <c r="N2383">
        <f>SUMIFS(Actuals!$F:$F,Actuals!$A:$A,$A2383,Actuals!$D:$D,$D2383,Actuals!$B:$B,EDATE($B2383,-12))</f>
        <v>1399911.75</v>
      </c>
      <c r="O2383">
        <f>AVERAGE(SUMIFS(Actuals!$F:$F,Actuals!$A:$A,$A2383,Actuals!$D:$D,$D2383,Actuals!$B:$B,EOMONTH(DATE(2025,$C2383-1,1),0))/SUMIFS(Actuals!$F:$F,Actuals!$A:$A,$A2383,Actuals!$D:$D,$D2383,Actuals!$B:$B,EOMONTH(DATE(2024,$C2383-1,1),0)),
 SUMIFS(Actuals!$F:$F,Actuals!$A:$A,$A2383,Actuals!$D:$D,$D2383,Actuals!$B:$B,EOMONTH(DATE(2025,$C2383-2,1),0))/SUMIFS(Actuals!$F:$F,Actuals!$A:$A,$A2383,Actuals!$D:$D,$D2383,Actuals!$B:$B,EOMONTH(DATE(2024,$C2383-2,1),0)),
 SUMIFS(Actuals!$F:$F,Actuals!$A:$A,$A2383,Actuals!$D:$D,$D2383,Actuals!$B:$B,EOMONTH(DATE(2025,$C2383-3,1),0))/SUMIFS(Actuals!$F:$F,Actuals!$A:$A,$A2383,Actuals!$D:$D,$D2383,Actuals!$B:$B,EOMONTH(DATE(2024,$C2383-3,1),0))
)</f>
        <v>1.1288802429358382</v>
      </c>
      <c r="P2383" s="29">
        <f t="shared" si="222"/>
        <v>1580332.7164287344</v>
      </c>
      <c r="Q2383" s="2">
        <f t="shared" si="223"/>
        <v>9.5669388574459405E-2</v>
      </c>
      <c r="R2383" s="29" t="str">
        <f t="shared" si="224"/>
        <v>1 train date (May-Aug)</v>
      </c>
      <c r="S2383" s="29">
        <f t="shared" si="225"/>
        <v>1.0221222832217594</v>
      </c>
      <c r="T2383" s="29">
        <f t="shared" si="226"/>
        <v>1615640.5021383658</v>
      </c>
      <c r="U2383" s="2">
        <f t="shared" si="227"/>
        <v>0.12014882861782726</v>
      </c>
    </row>
    <row r="2384" spans="1:21">
      <c r="A2384">
        <v>9683</v>
      </c>
      <c r="B2384" s="1">
        <v>45838</v>
      </c>
      <c r="C2384">
        <v>6</v>
      </c>
      <c r="D2384">
        <v>15</v>
      </c>
      <c r="E2384" t="s">
        <v>7</v>
      </c>
      <c r="F2384" s="3">
        <v>1523685.0245406586</v>
      </c>
      <c r="G2384" s="3">
        <v>1442344.5</v>
      </c>
      <c r="H2384">
        <v>0</v>
      </c>
      <c r="I2384" s="3">
        <v>81340.524540658575</v>
      </c>
      <c r="J2384" s="3">
        <v>81340.524540658575</v>
      </c>
      <c r="K2384" s="2">
        <v>5.6394657823188997E-2</v>
      </c>
      <c r="L2384" s="6">
        <v>5.6394657823188997E-2</v>
      </c>
      <c r="M2384" t="s">
        <v>36</v>
      </c>
      <c r="N2384">
        <f>SUMIFS(Actuals!$F:$F,Actuals!$A:$A,$A2384,Actuals!$D:$D,$D2384,Actuals!$B:$B,EDATE($B2384,-12))</f>
        <v>1399911.75</v>
      </c>
      <c r="O2384">
        <f>AVERAGE(SUMIFS(Actuals!$F:$F,Actuals!$A:$A,$A2384,Actuals!$D:$D,$D2384,Actuals!$B:$B,EOMONTH(DATE(2025,$C2384-1,1),0))/SUMIFS(Actuals!$F:$F,Actuals!$A:$A,$A2384,Actuals!$D:$D,$D2384,Actuals!$B:$B,EOMONTH(DATE(2024,$C2384-1,1),0)),
 SUMIFS(Actuals!$F:$F,Actuals!$A:$A,$A2384,Actuals!$D:$D,$D2384,Actuals!$B:$B,EOMONTH(DATE(2025,$C2384-2,1),0))/SUMIFS(Actuals!$F:$F,Actuals!$A:$A,$A2384,Actuals!$D:$D,$D2384,Actuals!$B:$B,EOMONTH(DATE(2024,$C2384-2,1),0)),
 SUMIFS(Actuals!$F:$F,Actuals!$A:$A,$A2384,Actuals!$D:$D,$D2384,Actuals!$B:$B,EOMONTH(DATE(2025,$C2384-3,1),0))/SUMIFS(Actuals!$F:$F,Actuals!$A:$A,$A2384,Actuals!$D:$D,$D2384,Actuals!$B:$B,EOMONTH(DATE(2024,$C2384-3,1),0))
)</f>
        <v>1.1154204465692077</v>
      </c>
      <c r="P2384" s="29">
        <f t="shared" si="222"/>
        <v>1561490.1893424811</v>
      </c>
      <c r="Q2384" s="2">
        <f t="shared" si="223"/>
        <v>8.2605569849977648E-2</v>
      </c>
      <c r="R2384" s="29" t="str">
        <f t="shared" si="224"/>
        <v>1 train date (May-Aug)</v>
      </c>
      <c r="S2384" s="29">
        <f t="shared" si="225"/>
        <v>1.0221222832217594</v>
      </c>
      <c r="T2384" s="29">
        <f t="shared" si="226"/>
        <v>1557392.4161943004</v>
      </c>
      <c r="U2384" s="2">
        <f t="shared" si="227"/>
        <v>7.9764519637507122E-2</v>
      </c>
    </row>
    <row r="2385" spans="1:21">
      <c r="A2385">
        <v>9683</v>
      </c>
      <c r="B2385" s="1">
        <v>45869</v>
      </c>
      <c r="C2385">
        <v>5</v>
      </c>
      <c r="D2385">
        <v>15</v>
      </c>
      <c r="E2385" t="s">
        <v>7</v>
      </c>
      <c r="F2385" s="3">
        <v>1549058.9708159999</v>
      </c>
      <c r="G2385" s="3">
        <v>1608837.75</v>
      </c>
      <c r="H2385">
        <v>2</v>
      </c>
      <c r="I2385" s="3">
        <v>-59778.779184000101</v>
      </c>
      <c r="J2385" s="3">
        <v>59778.779184000101</v>
      </c>
      <c r="K2385" s="2">
        <v>3.7156499581141797E-2</v>
      </c>
      <c r="L2385" s="6">
        <v>-3.7156499581141797E-2</v>
      </c>
      <c r="M2385" t="s">
        <v>36</v>
      </c>
      <c r="N2385">
        <f>SUMIFS(Actuals!$F:$F,Actuals!$A:$A,$A2385,Actuals!$D:$D,$D2385,Actuals!$B:$B,EDATE($B2385,-12))</f>
        <v>1330074</v>
      </c>
      <c r="O2385">
        <f>AVERAGE(SUMIFS(Actuals!$F:$F,Actuals!$A:$A,$A2385,Actuals!$D:$D,$D2385,Actuals!$B:$B,EOMONTH(DATE(2025,$C2385-1,1),0))/SUMIFS(Actuals!$F:$F,Actuals!$A:$A,$A2385,Actuals!$D:$D,$D2385,Actuals!$B:$B,EOMONTH(DATE(2024,$C2385-1,1),0)),
 SUMIFS(Actuals!$F:$F,Actuals!$A:$A,$A2385,Actuals!$D:$D,$D2385,Actuals!$B:$B,EOMONTH(DATE(2025,$C2385-2,1),0))/SUMIFS(Actuals!$F:$F,Actuals!$A:$A,$A2385,Actuals!$D:$D,$D2385,Actuals!$B:$B,EOMONTH(DATE(2024,$C2385-2,1),0)),
 SUMIFS(Actuals!$F:$F,Actuals!$A:$A,$A2385,Actuals!$D:$D,$D2385,Actuals!$B:$B,EOMONTH(DATE(2025,$C2385-3,1),0))/SUMIFS(Actuals!$F:$F,Actuals!$A:$A,$A2385,Actuals!$D:$D,$D2385,Actuals!$B:$B,EOMONTH(DATE(2024,$C2385-3,1),0))
)</f>
        <v>1.1288802429358382</v>
      </c>
      <c r="P2385" s="29">
        <f t="shared" si="222"/>
        <v>1501494.2602426421</v>
      </c>
      <c r="Q2385" s="2">
        <f t="shared" si="223"/>
        <v>6.672114062301053E-2</v>
      </c>
      <c r="R2385" s="29" t="str">
        <f t="shared" si="224"/>
        <v>1 train date (May-Aug)</v>
      </c>
      <c r="S2385" s="29">
        <f t="shared" si="225"/>
        <v>1.0221222832217594</v>
      </c>
      <c r="T2385" s="29">
        <f t="shared" si="226"/>
        <v>1583327.6920955984</v>
      </c>
      <c r="U2385" s="2">
        <f t="shared" si="227"/>
        <v>1.585620296664568E-2</v>
      </c>
    </row>
    <row r="2386" spans="1:21">
      <c r="A2386">
        <v>9683</v>
      </c>
      <c r="B2386" s="1">
        <v>45869</v>
      </c>
      <c r="C2386">
        <v>6</v>
      </c>
      <c r="D2386">
        <v>15</v>
      </c>
      <c r="E2386" t="s">
        <v>7</v>
      </c>
      <c r="F2386" s="3">
        <v>1534619.6917544852</v>
      </c>
      <c r="G2386" s="3">
        <v>1608837.75</v>
      </c>
      <c r="H2386">
        <v>1</v>
      </c>
      <c r="I2386" s="3">
        <v>-74218.058245514752</v>
      </c>
      <c r="J2386" s="3">
        <v>74218.058245514752</v>
      </c>
      <c r="K2386" s="2">
        <v>4.6131474877137098E-2</v>
      </c>
      <c r="L2386" s="6">
        <v>-4.6131474877137098E-2</v>
      </c>
      <c r="M2386" t="s">
        <v>36</v>
      </c>
      <c r="N2386">
        <f>SUMIFS(Actuals!$F:$F,Actuals!$A:$A,$A2386,Actuals!$D:$D,$D2386,Actuals!$B:$B,EDATE($B2386,-12))</f>
        <v>1330074</v>
      </c>
      <c r="O2386">
        <f>AVERAGE(SUMIFS(Actuals!$F:$F,Actuals!$A:$A,$A2386,Actuals!$D:$D,$D2386,Actuals!$B:$B,EOMONTH(DATE(2025,$C2386-1,1),0))/SUMIFS(Actuals!$F:$F,Actuals!$A:$A,$A2386,Actuals!$D:$D,$D2386,Actuals!$B:$B,EOMONTH(DATE(2024,$C2386-1,1),0)),
 SUMIFS(Actuals!$F:$F,Actuals!$A:$A,$A2386,Actuals!$D:$D,$D2386,Actuals!$B:$B,EOMONTH(DATE(2025,$C2386-2,1),0))/SUMIFS(Actuals!$F:$F,Actuals!$A:$A,$A2386,Actuals!$D:$D,$D2386,Actuals!$B:$B,EOMONTH(DATE(2024,$C2386-2,1),0)),
 SUMIFS(Actuals!$F:$F,Actuals!$A:$A,$A2386,Actuals!$D:$D,$D2386,Actuals!$B:$B,EOMONTH(DATE(2025,$C2386-3,1),0))/SUMIFS(Actuals!$F:$F,Actuals!$A:$A,$A2386,Actuals!$D:$D,$D2386,Actuals!$B:$B,EOMONTH(DATE(2024,$C2386-3,1),0))
)</f>
        <v>1.1154204465692077</v>
      </c>
      <c r="P2386" s="29">
        <f t="shared" si="222"/>
        <v>1483591.7350500925</v>
      </c>
      <c r="Q2386" s="2">
        <f t="shared" si="223"/>
        <v>7.7848754450165994E-2</v>
      </c>
      <c r="R2386" s="29" t="str">
        <f t="shared" si="224"/>
        <v>1 train date (May-Aug)</v>
      </c>
      <c r="S2386" s="29">
        <f t="shared" si="225"/>
        <v>1.0221222832217594</v>
      </c>
      <c r="T2386" s="29">
        <f t="shared" si="226"/>
        <v>1568568.9832131669</v>
      </c>
      <c r="U2386" s="2">
        <f t="shared" si="227"/>
        <v>2.5029725208047277E-2</v>
      </c>
    </row>
    <row r="2387" spans="1:21">
      <c r="A2387">
        <v>9683</v>
      </c>
      <c r="B2387" s="1">
        <v>45869</v>
      </c>
      <c r="C2387">
        <v>7</v>
      </c>
      <c r="D2387">
        <v>15</v>
      </c>
      <c r="E2387" t="s">
        <v>7</v>
      </c>
      <c r="F2387" s="3">
        <v>1453883.2560000001</v>
      </c>
      <c r="G2387" s="3">
        <v>1608837.75</v>
      </c>
      <c r="H2387">
        <v>0</v>
      </c>
      <c r="I2387" s="3">
        <v>-154954.49399999995</v>
      </c>
      <c r="J2387" s="3">
        <v>154954.49399999995</v>
      </c>
      <c r="K2387" s="2">
        <v>9.6314556268958698E-2</v>
      </c>
      <c r="L2387" s="6">
        <v>-9.6314556268958698E-2</v>
      </c>
      <c r="M2387" t="s">
        <v>36</v>
      </c>
      <c r="N2387">
        <f>SUMIFS(Actuals!$F:$F,Actuals!$A:$A,$A2387,Actuals!$D:$D,$D2387,Actuals!$B:$B,EDATE($B2387,-12))</f>
        <v>1330074</v>
      </c>
      <c r="O2387">
        <f>AVERAGE(SUMIFS(Actuals!$F:$F,Actuals!$A:$A,$A2387,Actuals!$D:$D,$D2387,Actuals!$B:$B,EOMONTH(DATE(2025,$C2387-1,1),0))/SUMIFS(Actuals!$F:$F,Actuals!$A:$A,$A2387,Actuals!$D:$D,$D2387,Actuals!$B:$B,EOMONTH(DATE(2024,$C2387-1,1),0)),
 SUMIFS(Actuals!$F:$F,Actuals!$A:$A,$A2387,Actuals!$D:$D,$D2387,Actuals!$B:$B,EOMONTH(DATE(2025,$C2387-2,1),0))/SUMIFS(Actuals!$F:$F,Actuals!$A:$A,$A2387,Actuals!$D:$D,$D2387,Actuals!$B:$B,EOMONTH(DATE(2024,$C2387-2,1),0)),
 SUMIFS(Actuals!$F:$F,Actuals!$A:$A,$A2387,Actuals!$D:$D,$D2387,Actuals!$B:$B,EOMONTH(DATE(2025,$C2387-3,1),0))/SUMIFS(Actuals!$F:$F,Actuals!$A:$A,$A2387,Actuals!$D:$D,$D2387,Actuals!$B:$B,EOMONTH(DATE(2024,$C2387-3,1),0))
)</f>
        <v>1.1016324599661804</v>
      </c>
      <c r="P2387" s="29">
        <f t="shared" si="222"/>
        <v>1465252.6925570574</v>
      </c>
      <c r="Q2387" s="2">
        <f t="shared" si="223"/>
        <v>8.924769290311757E-2</v>
      </c>
      <c r="R2387" s="29" t="str">
        <f t="shared" si="224"/>
        <v>1 train date (May-Aug)</v>
      </c>
      <c r="S2387" s="29">
        <f t="shared" si="225"/>
        <v>1.0221222832217594</v>
      </c>
      <c r="T2387" s="29">
        <f t="shared" si="226"/>
        <v>1486046.4731606056</v>
      </c>
      <c r="U2387" s="2">
        <f t="shared" si="227"/>
        <v>7.63229709393594E-2</v>
      </c>
    </row>
    <row r="2388" spans="1:21">
      <c r="A2388">
        <v>9683</v>
      </c>
      <c r="B2388" s="1">
        <v>45900</v>
      </c>
      <c r="C2388">
        <v>5</v>
      </c>
      <c r="D2388">
        <v>15</v>
      </c>
      <c r="E2388" t="s">
        <v>7</v>
      </c>
      <c r="F2388" s="3">
        <v>1518077.7913996798</v>
      </c>
      <c r="G2388" s="3">
        <v>1574732.25</v>
      </c>
      <c r="H2388">
        <v>3</v>
      </c>
      <c r="I2388" s="3">
        <v>-56654.458600320155</v>
      </c>
      <c r="J2388" s="3">
        <v>56654.458600320155</v>
      </c>
      <c r="K2388" s="2">
        <v>3.5977200949761597E-2</v>
      </c>
      <c r="L2388" s="6">
        <v>-3.5977200949761597E-2</v>
      </c>
      <c r="M2388" t="s">
        <v>36</v>
      </c>
      <c r="N2388">
        <f>SUMIFS(Actuals!$F:$F,Actuals!$A:$A,$A2388,Actuals!$D:$D,$D2388,Actuals!$B:$B,EDATE($B2388,-12))</f>
        <v>1345522.5</v>
      </c>
      <c r="O2388">
        <f>AVERAGE(SUMIFS(Actuals!$F:$F,Actuals!$A:$A,$A2388,Actuals!$D:$D,$D2388,Actuals!$B:$B,EOMONTH(DATE(2025,$C2388-1,1),0))/SUMIFS(Actuals!$F:$F,Actuals!$A:$A,$A2388,Actuals!$D:$D,$D2388,Actuals!$B:$B,EOMONTH(DATE(2024,$C2388-1,1),0)),
 SUMIFS(Actuals!$F:$F,Actuals!$A:$A,$A2388,Actuals!$D:$D,$D2388,Actuals!$B:$B,EOMONTH(DATE(2025,$C2388-2,1),0))/SUMIFS(Actuals!$F:$F,Actuals!$A:$A,$A2388,Actuals!$D:$D,$D2388,Actuals!$B:$B,EOMONTH(DATE(2024,$C2388-2,1),0)),
 SUMIFS(Actuals!$F:$F,Actuals!$A:$A,$A2388,Actuals!$D:$D,$D2388,Actuals!$B:$B,EOMONTH(DATE(2025,$C2388-3,1),0))/SUMIFS(Actuals!$F:$F,Actuals!$A:$A,$A2388,Actuals!$D:$D,$D2388,Actuals!$B:$B,EOMONTH(DATE(2024,$C2388-3,1),0))
)</f>
        <v>1.1288802429358382</v>
      </c>
      <c r="P2388" s="29">
        <f t="shared" si="222"/>
        <v>1518933.7666756364</v>
      </c>
      <c r="Q2388" s="2">
        <f t="shared" si="223"/>
        <v>3.5433632177383552E-2</v>
      </c>
      <c r="R2388" s="29" t="str">
        <f t="shared" si="224"/>
        <v>1 train date (May-Aug)</v>
      </c>
      <c r="S2388" s="29">
        <f t="shared" si="225"/>
        <v>1.0221222832217594</v>
      </c>
      <c r="T2388" s="29">
        <f t="shared" si="226"/>
        <v>1551661.1382536865</v>
      </c>
      <c r="U2388" s="2">
        <f t="shared" si="227"/>
        <v>1.4650815556938975E-2</v>
      </c>
    </row>
    <row r="2389" spans="1:21">
      <c r="A2389">
        <v>9683</v>
      </c>
      <c r="B2389" s="1">
        <v>45900</v>
      </c>
      <c r="C2389">
        <v>6</v>
      </c>
      <c r="D2389">
        <v>15</v>
      </c>
      <c r="E2389" t="s">
        <v>7</v>
      </c>
      <c r="F2389" s="3">
        <v>1545212.6506178798</v>
      </c>
      <c r="G2389" s="3">
        <v>1574732.25</v>
      </c>
      <c r="H2389">
        <v>2</v>
      </c>
      <c r="I2389" s="3">
        <v>-29519.599382120185</v>
      </c>
      <c r="J2389" s="3">
        <v>29519.599382120185</v>
      </c>
      <c r="K2389" s="2">
        <v>1.8745789566524802E-2</v>
      </c>
      <c r="L2389" s="6">
        <v>-1.8745789566524802E-2</v>
      </c>
      <c r="M2389" t="s">
        <v>36</v>
      </c>
      <c r="N2389">
        <f>SUMIFS(Actuals!$F:$F,Actuals!$A:$A,$A2389,Actuals!$D:$D,$D2389,Actuals!$B:$B,EDATE($B2389,-12))</f>
        <v>1345522.5</v>
      </c>
      <c r="O2389">
        <f>AVERAGE(SUMIFS(Actuals!$F:$F,Actuals!$A:$A,$A2389,Actuals!$D:$D,$D2389,Actuals!$B:$B,EOMONTH(DATE(2025,$C2389-1,1),0))/SUMIFS(Actuals!$F:$F,Actuals!$A:$A,$A2389,Actuals!$D:$D,$D2389,Actuals!$B:$B,EOMONTH(DATE(2024,$C2389-1,1),0)),
 SUMIFS(Actuals!$F:$F,Actuals!$A:$A,$A2389,Actuals!$D:$D,$D2389,Actuals!$B:$B,EOMONTH(DATE(2025,$C2389-2,1),0))/SUMIFS(Actuals!$F:$F,Actuals!$A:$A,$A2389,Actuals!$D:$D,$D2389,Actuals!$B:$B,EOMONTH(DATE(2024,$C2389-2,1),0)),
 SUMIFS(Actuals!$F:$F,Actuals!$A:$A,$A2389,Actuals!$D:$D,$D2389,Actuals!$B:$B,EOMONTH(DATE(2025,$C2389-3,1),0))/SUMIFS(Actuals!$F:$F,Actuals!$A:$A,$A2389,Actuals!$D:$D,$D2389,Actuals!$B:$B,EOMONTH(DATE(2024,$C2389-3,1),0))
)</f>
        <v>1.1154204465692077</v>
      </c>
      <c r="P2389" s="29">
        <f t="shared" si="222"/>
        <v>1500823.3078189169</v>
      </c>
      <c r="Q2389" s="2">
        <f t="shared" si="223"/>
        <v>4.6934291325451127E-2</v>
      </c>
      <c r="R2389" s="29" t="str">
        <f t="shared" si="224"/>
        <v>1 train date (May-Aug)</v>
      </c>
      <c r="S2389" s="29">
        <f t="shared" si="225"/>
        <v>1.0221222832217594</v>
      </c>
      <c r="T2389" s="29">
        <f t="shared" si="226"/>
        <v>1579396.2825126941</v>
      </c>
      <c r="U2389" s="2">
        <f t="shared" si="227"/>
        <v>2.9617939892284113E-3</v>
      </c>
    </row>
    <row r="2390" spans="1:21">
      <c r="A2390">
        <v>9683</v>
      </c>
      <c r="B2390" s="1">
        <v>45900</v>
      </c>
      <c r="C2390">
        <v>7</v>
      </c>
      <c r="D2390">
        <v>15</v>
      </c>
      <c r="E2390" t="s">
        <v>7</v>
      </c>
      <c r="F2390" s="3">
        <v>1465514.3220480001</v>
      </c>
      <c r="G2390" s="3">
        <v>1574732.25</v>
      </c>
      <c r="H2390">
        <v>1</v>
      </c>
      <c r="I2390" s="3">
        <v>-109217.92795199994</v>
      </c>
      <c r="J2390" s="3">
        <v>109217.92795199994</v>
      </c>
      <c r="K2390" s="2">
        <v>6.9356506766150197E-2</v>
      </c>
      <c r="L2390" s="6">
        <v>-6.9356506766150197E-2</v>
      </c>
      <c r="M2390" t="s">
        <v>36</v>
      </c>
      <c r="N2390">
        <f>SUMIFS(Actuals!$F:$F,Actuals!$A:$A,$A2390,Actuals!$D:$D,$D2390,Actuals!$B:$B,EDATE($B2390,-12))</f>
        <v>1345522.5</v>
      </c>
      <c r="O2390">
        <f>AVERAGE(SUMIFS(Actuals!$F:$F,Actuals!$A:$A,$A2390,Actuals!$D:$D,$D2390,Actuals!$B:$B,EOMONTH(DATE(2025,$C2390-1,1),0))/SUMIFS(Actuals!$F:$F,Actuals!$A:$A,$A2390,Actuals!$D:$D,$D2390,Actuals!$B:$B,EOMONTH(DATE(2024,$C2390-1,1),0)),
 SUMIFS(Actuals!$F:$F,Actuals!$A:$A,$A2390,Actuals!$D:$D,$D2390,Actuals!$B:$B,EOMONTH(DATE(2025,$C2390-2,1),0))/SUMIFS(Actuals!$F:$F,Actuals!$A:$A,$A2390,Actuals!$D:$D,$D2390,Actuals!$B:$B,EOMONTH(DATE(2024,$C2390-2,1),0)),
 SUMIFS(Actuals!$F:$F,Actuals!$A:$A,$A2390,Actuals!$D:$D,$D2390,Actuals!$B:$B,EOMONTH(DATE(2025,$C2390-3,1),0))/SUMIFS(Actuals!$F:$F,Actuals!$A:$A,$A2390,Actuals!$D:$D,$D2390,Actuals!$B:$B,EOMONTH(DATE(2024,$C2390-3,1),0))
)</f>
        <v>1.1016324599661804</v>
      </c>
      <c r="P2390" s="29">
        <f t="shared" si="222"/>
        <v>1482271.2616148449</v>
      </c>
      <c r="Q2390" s="2">
        <f t="shared" si="223"/>
        <v>5.8715371063973003E-2</v>
      </c>
      <c r="R2390" s="29" t="str">
        <f t="shared" si="224"/>
        <v>1 train date (May-Aug)</v>
      </c>
      <c r="S2390" s="29">
        <f t="shared" si="225"/>
        <v>1.0221222832217594</v>
      </c>
      <c r="T2390" s="29">
        <f t="shared" si="226"/>
        <v>1497934.8449458906</v>
      </c>
      <c r="U2390" s="2">
        <f t="shared" si="227"/>
        <v>4.8768547830343477E-2</v>
      </c>
    </row>
    <row r="2391" spans="1:21">
      <c r="A2391">
        <v>9683</v>
      </c>
      <c r="B2391" s="1">
        <v>45900</v>
      </c>
      <c r="C2391">
        <v>8</v>
      </c>
      <c r="D2391">
        <v>15</v>
      </c>
      <c r="E2391" t="s">
        <v>7</v>
      </c>
      <c r="F2391" s="3">
        <v>1548949.4303072134</v>
      </c>
      <c r="G2391" s="3">
        <v>1574732.25</v>
      </c>
      <c r="H2391">
        <v>0</v>
      </c>
      <c r="I2391" s="3">
        <v>-25782.81969278655</v>
      </c>
      <c r="J2391" s="3">
        <v>25782.81969278655</v>
      </c>
      <c r="K2391" s="2">
        <v>1.63728276300854E-2</v>
      </c>
      <c r="L2391" s="6">
        <v>-1.63728276300854E-2</v>
      </c>
      <c r="M2391" t="s">
        <v>36</v>
      </c>
      <c r="N2391">
        <f>SUMIFS(Actuals!$F:$F,Actuals!$A:$A,$A2391,Actuals!$D:$D,$D2391,Actuals!$B:$B,EDATE($B2391,-12))</f>
        <v>1345522.5</v>
      </c>
      <c r="O2391">
        <f>AVERAGE(SUMIFS(Actuals!$F:$F,Actuals!$A:$A,$A2391,Actuals!$D:$D,$D2391,Actuals!$B:$B,EOMONTH(DATE(2025,$C2391-1,1),0))/SUMIFS(Actuals!$F:$F,Actuals!$A:$A,$A2391,Actuals!$D:$D,$D2391,Actuals!$B:$B,EOMONTH(DATE(2024,$C2391-1,1),0)),
 SUMIFS(Actuals!$F:$F,Actuals!$A:$A,$A2391,Actuals!$D:$D,$D2391,Actuals!$B:$B,EOMONTH(DATE(2025,$C2391-2,1),0))/SUMIFS(Actuals!$F:$F,Actuals!$A:$A,$A2391,Actuals!$D:$D,$D2391,Actuals!$B:$B,EOMONTH(DATE(2024,$C2391-2,1),0)),
 SUMIFS(Actuals!$F:$F,Actuals!$A:$A,$A2391,Actuals!$D:$D,$D2391,Actuals!$B:$B,EOMONTH(DATE(2025,$C2391-3,1),0))/SUMIFS(Actuals!$F:$F,Actuals!$A:$A,$A2391,Actuals!$D:$D,$D2391,Actuals!$B:$B,EOMONTH(DATE(2024,$C2391-3,1),0))
)</f>
        <v>1.1103518750522039</v>
      </c>
      <c r="P2391" s="29">
        <f t="shared" si="222"/>
        <v>1494003.430799929</v>
      </c>
      <c r="Q2391" s="2">
        <f t="shared" si="223"/>
        <v>5.126510821129817E-2</v>
      </c>
      <c r="R2391" s="29" t="str">
        <f t="shared" si="224"/>
        <v>1 train date (May-Aug)</v>
      </c>
      <c r="S2391" s="29">
        <f t="shared" si="225"/>
        <v>1.0221222832217594</v>
      </c>
      <c r="T2391" s="29">
        <f t="shared" si="226"/>
        <v>1583215.7283006525</v>
      </c>
      <c r="U2391" s="2">
        <f t="shared" si="227"/>
        <v>5.3872512617001824E-3</v>
      </c>
    </row>
    <row r="2392" spans="1:21">
      <c r="A2392">
        <v>9683</v>
      </c>
      <c r="B2392" s="1">
        <v>45930</v>
      </c>
      <c r="C2392">
        <v>5</v>
      </c>
      <c r="D2392">
        <v>15</v>
      </c>
      <c r="E2392" t="s">
        <v>7</v>
      </c>
      <c r="F2392" s="3">
        <v>1487716.2355716862</v>
      </c>
      <c r="G2392" s="3">
        <v>1504228.5</v>
      </c>
      <c r="H2392">
        <v>4</v>
      </c>
      <c r="I2392" s="3">
        <v>-16512.264428313822</v>
      </c>
      <c r="J2392" s="3">
        <v>16512.264428313822</v>
      </c>
      <c r="K2392" s="2">
        <v>1.0977231470028499E-2</v>
      </c>
      <c r="L2392" s="6">
        <v>-1.0977231470028499E-2</v>
      </c>
      <c r="M2392" t="s">
        <v>36</v>
      </c>
      <c r="N2392">
        <f>SUMIFS(Actuals!$F:$F,Actuals!$A:$A,$A2392,Actuals!$D:$D,$D2392,Actuals!$B:$B,EDATE($B2392,-12))</f>
        <v>1413330.75</v>
      </c>
      <c r="O2392">
        <f>AVERAGE(SUMIFS(Actuals!$F:$F,Actuals!$A:$A,$A2392,Actuals!$D:$D,$D2392,Actuals!$B:$B,EOMONTH(DATE(2025,$C2392-1,1),0))/SUMIFS(Actuals!$F:$F,Actuals!$A:$A,$A2392,Actuals!$D:$D,$D2392,Actuals!$B:$B,EOMONTH(DATE(2024,$C2392-1,1),0)),
 SUMIFS(Actuals!$F:$F,Actuals!$A:$A,$A2392,Actuals!$D:$D,$D2392,Actuals!$B:$B,EOMONTH(DATE(2025,$C2392-2,1),0))/SUMIFS(Actuals!$F:$F,Actuals!$A:$A,$A2392,Actuals!$D:$D,$D2392,Actuals!$B:$B,EOMONTH(DATE(2024,$C2392-2,1),0)),
 SUMIFS(Actuals!$F:$F,Actuals!$A:$A,$A2392,Actuals!$D:$D,$D2392,Actuals!$B:$B,EOMONTH(DATE(2025,$C2392-3,1),0))/SUMIFS(Actuals!$F:$F,Actuals!$A:$A,$A2392,Actuals!$D:$D,$D2392,Actuals!$B:$B,EOMONTH(DATE(2024,$C2392-3,1),0))
)</f>
        <v>1.1288802429358382</v>
      </c>
      <c r="P2392" s="29">
        <f t="shared" si="222"/>
        <v>1595481.1604086903</v>
      </c>
      <c r="Q2392" s="2">
        <f t="shared" si="223"/>
        <v>6.0664094855728594E-2</v>
      </c>
      <c r="R2392" s="29" t="str">
        <f t="shared" si="224"/>
        <v>1 train date (May-Aug)</v>
      </c>
      <c r="S2392" s="29">
        <f t="shared" si="225"/>
        <v>1.0221222832217594</v>
      </c>
      <c r="T2392" s="29">
        <f t="shared" si="226"/>
        <v>1520627.9154886126</v>
      </c>
      <c r="U2392" s="2">
        <f t="shared" si="227"/>
        <v>1.0902210328159988E-2</v>
      </c>
    </row>
    <row r="2393" spans="1:21">
      <c r="A2393">
        <v>9683</v>
      </c>
      <c r="B2393" s="1">
        <v>45930</v>
      </c>
      <c r="C2393">
        <v>6</v>
      </c>
      <c r="D2393">
        <v>15</v>
      </c>
      <c r="E2393" t="s">
        <v>7</v>
      </c>
      <c r="F2393" s="3">
        <v>1555463.9011308427</v>
      </c>
      <c r="G2393" s="3">
        <v>1504228.5</v>
      </c>
      <c r="H2393">
        <v>3</v>
      </c>
      <c r="I2393" s="3">
        <v>51235.401130842743</v>
      </c>
      <c r="J2393" s="3">
        <v>51235.401130842743</v>
      </c>
      <c r="K2393" s="2">
        <v>3.4060916363998398E-2</v>
      </c>
      <c r="L2393" s="6">
        <v>3.4060916363998398E-2</v>
      </c>
      <c r="M2393" t="s">
        <v>36</v>
      </c>
      <c r="N2393">
        <f>SUMIFS(Actuals!$F:$F,Actuals!$A:$A,$A2393,Actuals!$D:$D,$D2393,Actuals!$B:$B,EDATE($B2393,-12))</f>
        <v>1413330.75</v>
      </c>
      <c r="O2393">
        <f>AVERAGE(SUMIFS(Actuals!$F:$F,Actuals!$A:$A,$A2393,Actuals!$D:$D,$D2393,Actuals!$B:$B,EOMONTH(DATE(2025,$C2393-1,1),0))/SUMIFS(Actuals!$F:$F,Actuals!$A:$A,$A2393,Actuals!$D:$D,$D2393,Actuals!$B:$B,EOMONTH(DATE(2024,$C2393-1,1),0)),
 SUMIFS(Actuals!$F:$F,Actuals!$A:$A,$A2393,Actuals!$D:$D,$D2393,Actuals!$B:$B,EOMONTH(DATE(2025,$C2393-2,1),0))/SUMIFS(Actuals!$F:$F,Actuals!$A:$A,$A2393,Actuals!$D:$D,$D2393,Actuals!$B:$B,EOMONTH(DATE(2024,$C2393-2,1),0)),
 SUMIFS(Actuals!$F:$F,Actuals!$A:$A,$A2393,Actuals!$D:$D,$D2393,Actuals!$B:$B,EOMONTH(DATE(2025,$C2393-3,1),0))/SUMIFS(Actuals!$F:$F,Actuals!$A:$A,$A2393,Actuals!$D:$D,$D2393,Actuals!$B:$B,EOMONTH(DATE(2024,$C2393-3,1),0))
)</f>
        <v>1.1154204465692077</v>
      </c>
      <c r="P2393" s="29">
        <f t="shared" si="222"/>
        <v>1576458.0163149931</v>
      </c>
      <c r="Q2393" s="2">
        <f t="shared" si="223"/>
        <v>4.8017649123782154E-2</v>
      </c>
      <c r="R2393" s="29" t="str">
        <f t="shared" si="224"/>
        <v>1 train date (May-Aug)</v>
      </c>
      <c r="S2393" s="29">
        <f t="shared" si="225"/>
        <v>1.0221222832217594</v>
      </c>
      <c r="T2393" s="29">
        <f t="shared" si="226"/>
        <v>1589874.314092882</v>
      </c>
      <c r="U2393" s="2">
        <f t="shared" si="227"/>
        <v>5.6936704824354797E-2</v>
      </c>
    </row>
    <row r="2394" spans="1:21">
      <c r="A2394">
        <v>9683</v>
      </c>
      <c r="B2394" s="1">
        <v>45930</v>
      </c>
      <c r="C2394">
        <v>7</v>
      </c>
      <c r="D2394">
        <v>15</v>
      </c>
      <c r="E2394" t="s">
        <v>7</v>
      </c>
      <c r="F2394" s="3">
        <v>1477238.4366243838</v>
      </c>
      <c r="G2394" s="3">
        <v>1504228.5</v>
      </c>
      <c r="H2394">
        <v>2</v>
      </c>
      <c r="I2394" s="3">
        <v>-26990.063375616213</v>
      </c>
      <c r="J2394" s="3">
        <v>26990.063375616213</v>
      </c>
      <c r="K2394" s="2">
        <v>1.79427948450759E-2</v>
      </c>
      <c r="L2394" s="6">
        <v>-1.79427948450759E-2</v>
      </c>
      <c r="M2394" t="s">
        <v>36</v>
      </c>
      <c r="N2394">
        <f>SUMIFS(Actuals!$F:$F,Actuals!$A:$A,$A2394,Actuals!$D:$D,$D2394,Actuals!$B:$B,EDATE($B2394,-12))</f>
        <v>1413330.75</v>
      </c>
      <c r="O2394">
        <f>AVERAGE(SUMIFS(Actuals!$F:$F,Actuals!$A:$A,$A2394,Actuals!$D:$D,$D2394,Actuals!$B:$B,EOMONTH(DATE(2025,$C2394-1,1),0))/SUMIFS(Actuals!$F:$F,Actuals!$A:$A,$A2394,Actuals!$D:$D,$D2394,Actuals!$B:$B,EOMONTH(DATE(2024,$C2394-1,1),0)),
 SUMIFS(Actuals!$F:$F,Actuals!$A:$A,$A2394,Actuals!$D:$D,$D2394,Actuals!$B:$B,EOMONTH(DATE(2025,$C2394-2,1),0))/SUMIFS(Actuals!$F:$F,Actuals!$A:$A,$A2394,Actuals!$D:$D,$D2394,Actuals!$B:$B,EOMONTH(DATE(2024,$C2394-2,1),0)),
 SUMIFS(Actuals!$F:$F,Actuals!$A:$A,$A2394,Actuals!$D:$D,$D2394,Actuals!$B:$B,EOMONTH(DATE(2025,$C2394-3,1),0))/SUMIFS(Actuals!$F:$F,Actuals!$A:$A,$A2394,Actuals!$D:$D,$D2394,Actuals!$B:$B,EOMONTH(DATE(2024,$C2394-3,1),0))
)</f>
        <v>1.1016324599661804</v>
      </c>
      <c r="P2394" s="29">
        <f t="shared" si="222"/>
        <v>1556971.0308683468</v>
      </c>
      <c r="Q2394" s="2">
        <f t="shared" si="223"/>
        <v>3.5062845085269162E-2</v>
      </c>
      <c r="R2394" s="29" t="str">
        <f t="shared" si="224"/>
        <v>1 train date (May-Aug)</v>
      </c>
      <c r="S2394" s="29">
        <f t="shared" si="225"/>
        <v>1.0221222832217594</v>
      </c>
      <c r="T2394" s="29">
        <f t="shared" si="226"/>
        <v>1509918.3237054574</v>
      </c>
      <c r="U2394" s="2">
        <f t="shared" si="227"/>
        <v>3.7825527873307702E-3</v>
      </c>
    </row>
    <row r="2395" spans="1:21">
      <c r="A2395">
        <v>9683</v>
      </c>
      <c r="B2395" s="1">
        <v>45930</v>
      </c>
      <c r="C2395">
        <v>8</v>
      </c>
      <c r="D2395">
        <v>15</v>
      </c>
      <c r="E2395" t="s">
        <v>7</v>
      </c>
      <c r="F2395" s="3">
        <v>1559343.7624603771</v>
      </c>
      <c r="G2395" s="3">
        <v>1504228.5</v>
      </c>
      <c r="H2395">
        <v>1</v>
      </c>
      <c r="I2395" s="3">
        <v>55115.262460377067</v>
      </c>
      <c r="J2395" s="3">
        <v>55115.262460377067</v>
      </c>
      <c r="K2395" s="2">
        <v>3.6640219528068403E-2</v>
      </c>
      <c r="L2395" s="6">
        <v>3.6640219528068403E-2</v>
      </c>
      <c r="M2395" t="s">
        <v>36</v>
      </c>
      <c r="N2395">
        <f>SUMIFS(Actuals!$F:$F,Actuals!$A:$A,$A2395,Actuals!$D:$D,$D2395,Actuals!$B:$B,EDATE($B2395,-12))</f>
        <v>1413330.75</v>
      </c>
      <c r="O2395">
        <f>AVERAGE(SUMIFS(Actuals!$F:$F,Actuals!$A:$A,$A2395,Actuals!$D:$D,$D2395,Actuals!$B:$B,EOMONTH(DATE(2025,$C2395-1,1),0))/SUMIFS(Actuals!$F:$F,Actuals!$A:$A,$A2395,Actuals!$D:$D,$D2395,Actuals!$B:$B,EOMONTH(DATE(2024,$C2395-1,1),0)),
 SUMIFS(Actuals!$F:$F,Actuals!$A:$A,$A2395,Actuals!$D:$D,$D2395,Actuals!$B:$B,EOMONTH(DATE(2025,$C2395-2,1),0))/SUMIFS(Actuals!$F:$F,Actuals!$A:$A,$A2395,Actuals!$D:$D,$D2395,Actuals!$B:$B,EOMONTH(DATE(2024,$C2395-2,1),0)),
 SUMIFS(Actuals!$F:$F,Actuals!$A:$A,$A2395,Actuals!$D:$D,$D2395,Actuals!$B:$B,EOMONTH(DATE(2025,$C2395-3,1),0))/SUMIFS(Actuals!$F:$F,Actuals!$A:$A,$A2395,Actuals!$D:$D,$D2395,Actuals!$B:$B,EOMONTH(DATE(2024,$C2395-3,1),0))
)</f>
        <v>1.1103518750522039</v>
      </c>
      <c r="P2395" s="29">
        <f t="shared" si="222"/>
        <v>1569294.4483314375</v>
      </c>
      <c r="Q2395" s="2">
        <f t="shared" si="223"/>
        <v>4.325536202208477E-2</v>
      </c>
      <c r="R2395" s="29" t="str">
        <f t="shared" si="224"/>
        <v>1 train date (May-Aug)</v>
      </c>
      <c r="S2395" s="29">
        <f t="shared" si="225"/>
        <v>1.0221222832217594</v>
      </c>
      <c r="T2395" s="29">
        <f t="shared" si="226"/>
        <v>1593840.0068136093</v>
      </c>
      <c r="U2395" s="2">
        <f t="shared" si="227"/>
        <v>5.957306806353508E-2</v>
      </c>
    </row>
    <row r="2396" spans="1:21">
      <c r="A2396">
        <v>9683</v>
      </c>
      <c r="B2396" s="1">
        <v>45930</v>
      </c>
      <c r="C2396">
        <v>9</v>
      </c>
      <c r="D2396">
        <v>15</v>
      </c>
      <c r="E2396" t="s">
        <v>7</v>
      </c>
      <c r="F2396" s="3">
        <v>1566354.1728148446</v>
      </c>
      <c r="G2396" s="3">
        <v>1504228.5</v>
      </c>
      <c r="H2396">
        <v>0</v>
      </c>
      <c r="I2396" s="3">
        <v>62125.672814844642</v>
      </c>
      <c r="J2396" s="3">
        <v>62125.672814844642</v>
      </c>
      <c r="K2396" s="2">
        <v>4.1300688568820902E-2</v>
      </c>
      <c r="L2396" s="6">
        <v>4.1300688568820902E-2</v>
      </c>
      <c r="M2396" t="s">
        <v>36</v>
      </c>
      <c r="N2396">
        <f>SUMIFS(Actuals!$F:$F,Actuals!$A:$A,$A2396,Actuals!$D:$D,$D2396,Actuals!$B:$B,EDATE($B2396,-12))</f>
        <v>1413330.75</v>
      </c>
      <c r="O2396">
        <f>AVERAGE(SUMIFS(Actuals!$F:$F,Actuals!$A:$A,$A2396,Actuals!$D:$D,$D2396,Actuals!$B:$B,EOMONTH(DATE(2025,$C2396-1,1),0))/SUMIFS(Actuals!$F:$F,Actuals!$A:$A,$A2396,Actuals!$D:$D,$D2396,Actuals!$B:$B,EOMONTH(DATE(2024,$C2396-1,1),0)),
 SUMIFS(Actuals!$F:$F,Actuals!$A:$A,$A2396,Actuals!$D:$D,$D2396,Actuals!$B:$B,EOMONTH(DATE(2025,$C2396-2,1),0))/SUMIFS(Actuals!$F:$F,Actuals!$A:$A,$A2396,Actuals!$D:$D,$D2396,Actuals!$B:$B,EOMONTH(DATE(2024,$C2396-2,1),0)),
 SUMIFS(Actuals!$F:$F,Actuals!$A:$A,$A2396,Actuals!$D:$D,$D2396,Actuals!$B:$B,EOMONTH(DATE(2025,$C2396-3,1),0))/SUMIFS(Actuals!$F:$F,Actuals!$A:$A,$A2396,Actuals!$D:$D,$D2396,Actuals!$B:$B,EOMONTH(DATE(2024,$C2396-3,1),0))
)</f>
        <v>1.1367487184499236</v>
      </c>
      <c r="P2396" s="29">
        <f t="shared" si="222"/>
        <v>1606601.9188083694</v>
      </c>
      <c r="Q2396" s="2">
        <f t="shared" si="223"/>
        <v>6.8057092927284277E-2</v>
      </c>
      <c r="R2396" s="29" t="str">
        <f t="shared" si="224"/>
        <v>2 Test data (Sep-Nov)</v>
      </c>
      <c r="S2396" s="29">
        <f t="shared" si="225"/>
        <v>1.0221222832217594</v>
      </c>
      <c r="T2396" s="29">
        <f t="shared" si="226"/>
        <v>1601005.5034514393</v>
      </c>
      <c r="U2396" s="2">
        <f t="shared" si="227"/>
        <v>6.4336637320353468E-2</v>
      </c>
    </row>
    <row r="2397" spans="1:21">
      <c r="A2397">
        <v>9683</v>
      </c>
      <c r="B2397" s="1">
        <v>45961</v>
      </c>
      <c r="C2397">
        <v>5</v>
      </c>
      <c r="D2397">
        <v>15</v>
      </c>
      <c r="E2397" t="s">
        <v>7</v>
      </c>
      <c r="F2397" s="3">
        <v>1457961.9108602521</v>
      </c>
      <c r="G2397" s="3">
        <v>1575598.5</v>
      </c>
      <c r="H2397">
        <v>5</v>
      </c>
      <c r="I2397" s="3">
        <v>-117636.5891397479</v>
      </c>
      <c r="J2397" s="3">
        <v>117636.5891397479</v>
      </c>
      <c r="K2397" s="2">
        <v>7.4661526486441795E-2</v>
      </c>
      <c r="L2397" s="6">
        <v>-7.4661526486441795E-2</v>
      </c>
      <c r="M2397" t="s">
        <v>36</v>
      </c>
      <c r="N2397">
        <f>SUMIFS(Actuals!$F:$F,Actuals!$A:$A,$A2397,Actuals!$D:$D,$D2397,Actuals!$B:$B,EDATE($B2397,-12))</f>
        <v>1388943</v>
      </c>
      <c r="O2397">
        <f>AVERAGE(SUMIFS(Actuals!$F:$F,Actuals!$A:$A,$A2397,Actuals!$D:$D,$D2397,Actuals!$B:$B,EOMONTH(DATE(2025,$C2397-1,1),0))/SUMIFS(Actuals!$F:$F,Actuals!$A:$A,$A2397,Actuals!$D:$D,$D2397,Actuals!$B:$B,EOMONTH(DATE(2024,$C2397-1,1),0)),
 SUMIFS(Actuals!$F:$F,Actuals!$A:$A,$A2397,Actuals!$D:$D,$D2397,Actuals!$B:$B,EOMONTH(DATE(2025,$C2397-2,1),0))/SUMIFS(Actuals!$F:$F,Actuals!$A:$A,$A2397,Actuals!$D:$D,$D2397,Actuals!$B:$B,EOMONTH(DATE(2024,$C2397-2,1),0)),
 SUMIFS(Actuals!$F:$F,Actuals!$A:$A,$A2397,Actuals!$D:$D,$D2397,Actuals!$B:$B,EOMONTH(DATE(2025,$C2397-3,1),0))/SUMIFS(Actuals!$F:$F,Actuals!$A:$A,$A2397,Actuals!$D:$D,$D2397,Actuals!$B:$B,EOMONTH(DATE(2024,$C2397-3,1),0))
)</f>
        <v>1.1288802429358382</v>
      </c>
      <c r="P2397" s="29">
        <f t="shared" si="222"/>
        <v>1567950.311264032</v>
      </c>
      <c r="Q2397" s="2">
        <f t="shared" si="223"/>
        <v>4.8541482718903123E-3</v>
      </c>
      <c r="R2397" s="29" t="str">
        <f t="shared" si="224"/>
        <v>1 train date (May-Aug)</v>
      </c>
      <c r="S2397" s="29">
        <f t="shared" si="225"/>
        <v>1.0221222832217594</v>
      </c>
      <c r="T2397" s="29">
        <f t="shared" si="226"/>
        <v>1490215.3571788401</v>
      </c>
      <c r="U2397" s="2">
        <f t="shared" si="227"/>
        <v>5.4190926699384336E-2</v>
      </c>
    </row>
    <row r="2398" spans="1:21">
      <c r="A2398">
        <v>9683</v>
      </c>
      <c r="B2398" s="1">
        <v>45961</v>
      </c>
      <c r="C2398">
        <v>6</v>
      </c>
      <c r="D2398">
        <v>15</v>
      </c>
      <c r="E2398" t="s">
        <v>7</v>
      </c>
      <c r="F2398" s="3">
        <v>1566398.5683446694</v>
      </c>
      <c r="G2398" s="3">
        <v>1575598.5</v>
      </c>
      <c r="H2398">
        <v>4</v>
      </c>
      <c r="I2398" s="3">
        <v>-9199.9316553305835</v>
      </c>
      <c r="J2398" s="3">
        <v>9199.9316553305835</v>
      </c>
      <c r="K2398" s="2">
        <v>5.8390076249314696E-3</v>
      </c>
      <c r="L2398" s="6">
        <v>-5.8390076249314696E-3</v>
      </c>
      <c r="M2398" t="s">
        <v>36</v>
      </c>
      <c r="N2398">
        <f>SUMIFS(Actuals!$F:$F,Actuals!$A:$A,$A2398,Actuals!$D:$D,$D2398,Actuals!$B:$B,EDATE($B2398,-12))</f>
        <v>1388943</v>
      </c>
      <c r="O2398">
        <f>AVERAGE(SUMIFS(Actuals!$F:$F,Actuals!$A:$A,$A2398,Actuals!$D:$D,$D2398,Actuals!$B:$B,EOMONTH(DATE(2025,$C2398-1,1),0))/SUMIFS(Actuals!$F:$F,Actuals!$A:$A,$A2398,Actuals!$D:$D,$D2398,Actuals!$B:$B,EOMONTH(DATE(2024,$C2398-1,1),0)),
 SUMIFS(Actuals!$F:$F,Actuals!$A:$A,$A2398,Actuals!$D:$D,$D2398,Actuals!$B:$B,EOMONTH(DATE(2025,$C2398-2,1),0))/SUMIFS(Actuals!$F:$F,Actuals!$A:$A,$A2398,Actuals!$D:$D,$D2398,Actuals!$B:$B,EOMONTH(DATE(2024,$C2398-2,1),0)),
 SUMIFS(Actuals!$F:$F,Actuals!$A:$A,$A2398,Actuals!$D:$D,$D2398,Actuals!$B:$B,EOMONTH(DATE(2025,$C2398-3,1),0))/SUMIFS(Actuals!$F:$F,Actuals!$A:$A,$A2398,Actuals!$D:$D,$D2398,Actuals!$B:$B,EOMONTH(DATE(2024,$C2398-3,1),0))
)</f>
        <v>1.1154204465692077</v>
      </c>
      <c r="P2398" s="29">
        <f t="shared" si="222"/>
        <v>1549255.421319175</v>
      </c>
      <c r="Q2398" s="2">
        <f t="shared" si="223"/>
        <v>1.6719410865664669E-2</v>
      </c>
      <c r="R2398" s="29" t="str">
        <f t="shared" si="224"/>
        <v>1 train date (May-Aug)</v>
      </c>
      <c r="S2398" s="29">
        <f t="shared" si="225"/>
        <v>1.0221222832217594</v>
      </c>
      <c r="T2398" s="29">
        <f t="shared" si="226"/>
        <v>1601050.8811117485</v>
      </c>
      <c r="U2398" s="2">
        <f t="shared" si="227"/>
        <v>1.6154103416415107E-2</v>
      </c>
    </row>
    <row r="2399" spans="1:21">
      <c r="A2399">
        <v>9683</v>
      </c>
      <c r="B2399" s="1">
        <v>45961</v>
      </c>
      <c r="C2399">
        <v>7</v>
      </c>
      <c r="D2399">
        <v>15</v>
      </c>
      <c r="E2399" t="s">
        <v>7</v>
      </c>
      <c r="F2399" s="3">
        <v>1489056.3441173788</v>
      </c>
      <c r="G2399" s="3">
        <v>1575598.5</v>
      </c>
      <c r="H2399">
        <v>3</v>
      </c>
      <c r="I2399" s="3">
        <v>-86542.155882621184</v>
      </c>
      <c r="J2399" s="3">
        <v>86542.155882621184</v>
      </c>
      <c r="K2399" s="2">
        <v>5.4926528479572197E-2</v>
      </c>
      <c r="L2399" s="6">
        <v>-5.4926528479572197E-2</v>
      </c>
      <c r="M2399" t="s">
        <v>36</v>
      </c>
      <c r="N2399">
        <f>SUMIFS(Actuals!$F:$F,Actuals!$A:$A,$A2399,Actuals!$D:$D,$D2399,Actuals!$B:$B,EDATE($B2399,-12))</f>
        <v>1388943</v>
      </c>
      <c r="O2399">
        <f>AVERAGE(SUMIFS(Actuals!$F:$F,Actuals!$A:$A,$A2399,Actuals!$D:$D,$D2399,Actuals!$B:$B,EOMONTH(DATE(2025,$C2399-1,1),0))/SUMIFS(Actuals!$F:$F,Actuals!$A:$A,$A2399,Actuals!$D:$D,$D2399,Actuals!$B:$B,EOMONTH(DATE(2024,$C2399-1,1),0)),
 SUMIFS(Actuals!$F:$F,Actuals!$A:$A,$A2399,Actuals!$D:$D,$D2399,Actuals!$B:$B,EOMONTH(DATE(2025,$C2399-2,1),0))/SUMIFS(Actuals!$F:$F,Actuals!$A:$A,$A2399,Actuals!$D:$D,$D2399,Actuals!$B:$B,EOMONTH(DATE(2024,$C2399-2,1),0)),
 SUMIFS(Actuals!$F:$F,Actuals!$A:$A,$A2399,Actuals!$D:$D,$D2399,Actuals!$B:$B,EOMONTH(DATE(2025,$C2399-3,1),0))/SUMIFS(Actuals!$F:$F,Actuals!$A:$A,$A2399,Actuals!$D:$D,$D2399,Actuals!$B:$B,EOMONTH(DATE(2024,$C2399-3,1),0))
)</f>
        <v>1.1016324599661804</v>
      </c>
      <c r="P2399" s="29">
        <f t="shared" si="222"/>
        <v>1530104.6938428066</v>
      </c>
      <c r="Q2399" s="2">
        <f t="shared" si="223"/>
        <v>2.8873984176294519E-2</v>
      </c>
      <c r="R2399" s="29" t="str">
        <f t="shared" si="224"/>
        <v>1 train date (May-Aug)</v>
      </c>
      <c r="S2399" s="29">
        <f t="shared" si="225"/>
        <v>1.0221222832217594</v>
      </c>
      <c r="T2399" s="29">
        <f t="shared" si="226"/>
        <v>1521997.6702951011</v>
      </c>
      <c r="U2399" s="2">
        <f t="shared" si="227"/>
        <v>3.4019345477225876E-2</v>
      </c>
    </row>
    <row r="2400" spans="1:21">
      <c r="A2400">
        <v>9683</v>
      </c>
      <c r="B2400" s="1">
        <v>45961</v>
      </c>
      <c r="C2400">
        <v>8</v>
      </c>
      <c r="D2400">
        <v>15</v>
      </c>
      <c r="E2400" t="s">
        <v>7</v>
      </c>
      <c r="F2400" s="3">
        <v>1570431.0500904184</v>
      </c>
      <c r="G2400" s="3">
        <v>1575598.5</v>
      </c>
      <c r="H2400">
        <v>2</v>
      </c>
      <c r="I2400" s="3">
        <v>-5167.44990958157</v>
      </c>
      <c r="J2400" s="3">
        <v>5167.44990958157</v>
      </c>
      <c r="K2400" s="2">
        <v>3.2796743012776198E-3</v>
      </c>
      <c r="L2400" s="6">
        <v>-3.2796743012776198E-3</v>
      </c>
      <c r="M2400" t="s">
        <v>36</v>
      </c>
      <c r="N2400">
        <f>SUMIFS(Actuals!$F:$F,Actuals!$A:$A,$A2400,Actuals!$D:$D,$D2400,Actuals!$B:$B,EDATE($B2400,-12))</f>
        <v>1388943</v>
      </c>
      <c r="O2400">
        <f>AVERAGE(SUMIFS(Actuals!$F:$F,Actuals!$A:$A,$A2400,Actuals!$D:$D,$D2400,Actuals!$B:$B,EOMONTH(DATE(2025,$C2400-1,1),0))/SUMIFS(Actuals!$F:$F,Actuals!$A:$A,$A2400,Actuals!$D:$D,$D2400,Actuals!$B:$B,EOMONTH(DATE(2024,$C2400-1,1),0)),
 SUMIFS(Actuals!$F:$F,Actuals!$A:$A,$A2400,Actuals!$D:$D,$D2400,Actuals!$B:$B,EOMONTH(DATE(2025,$C2400-2,1),0))/SUMIFS(Actuals!$F:$F,Actuals!$A:$A,$A2400,Actuals!$D:$D,$D2400,Actuals!$B:$B,EOMONTH(DATE(2024,$C2400-2,1),0)),
 SUMIFS(Actuals!$F:$F,Actuals!$A:$A,$A2400,Actuals!$D:$D,$D2400,Actuals!$B:$B,EOMONTH(DATE(2025,$C2400-3,1),0))/SUMIFS(Actuals!$F:$F,Actuals!$A:$A,$A2400,Actuals!$D:$D,$D2400,Actuals!$B:$B,EOMONTH(DATE(2024,$C2400-3,1),0))
)</f>
        <v>1.1103518750522039</v>
      </c>
      <c r="P2400" s="29">
        <f t="shared" si="222"/>
        <v>1542215.4643906332</v>
      </c>
      <c r="Q2400" s="2">
        <f t="shared" si="223"/>
        <v>2.1187526904453666E-2</v>
      </c>
      <c r="R2400" s="29" t="str">
        <f t="shared" si="224"/>
        <v>1 train date (May-Aug)</v>
      </c>
      <c r="S2400" s="29">
        <f t="shared" si="225"/>
        <v>1.0221222832217594</v>
      </c>
      <c r="T2400" s="29">
        <f t="shared" si="226"/>
        <v>1605172.5705607636</v>
      </c>
      <c r="U2400" s="2">
        <f t="shared" si="227"/>
        <v>1.8770055036713727E-2</v>
      </c>
    </row>
    <row r="2401" spans="1:21">
      <c r="A2401">
        <v>9683</v>
      </c>
      <c r="B2401" s="1">
        <v>45961</v>
      </c>
      <c r="C2401">
        <v>9</v>
      </c>
      <c r="D2401">
        <v>15</v>
      </c>
      <c r="E2401" t="s">
        <v>7</v>
      </c>
      <c r="F2401" s="3">
        <v>1577606.772896183</v>
      </c>
      <c r="G2401" s="3">
        <v>1575598.5</v>
      </c>
      <c r="H2401">
        <v>1</v>
      </c>
      <c r="I2401" s="3">
        <v>2008.2728961829562</v>
      </c>
      <c r="J2401" s="3">
        <v>2008.2728961829562</v>
      </c>
      <c r="K2401" s="2">
        <v>1.2746095507091199E-3</v>
      </c>
      <c r="L2401" s="6">
        <v>1.2746095507091199E-3</v>
      </c>
      <c r="M2401" t="s">
        <v>36</v>
      </c>
      <c r="N2401">
        <f>SUMIFS(Actuals!$F:$F,Actuals!$A:$A,$A2401,Actuals!$D:$D,$D2401,Actuals!$B:$B,EDATE($B2401,-12))</f>
        <v>1388943</v>
      </c>
      <c r="O2401">
        <f>AVERAGE(SUMIFS(Actuals!$F:$F,Actuals!$A:$A,$A2401,Actuals!$D:$D,$D2401,Actuals!$B:$B,EOMONTH(DATE(2025,$C2401-1,1),0))/SUMIFS(Actuals!$F:$F,Actuals!$A:$A,$A2401,Actuals!$D:$D,$D2401,Actuals!$B:$B,EOMONTH(DATE(2024,$C2401-1,1),0)),
 SUMIFS(Actuals!$F:$F,Actuals!$A:$A,$A2401,Actuals!$D:$D,$D2401,Actuals!$B:$B,EOMONTH(DATE(2025,$C2401-2,1),0))/SUMIFS(Actuals!$F:$F,Actuals!$A:$A,$A2401,Actuals!$D:$D,$D2401,Actuals!$B:$B,EOMONTH(DATE(2024,$C2401-2,1),0)),
 SUMIFS(Actuals!$F:$F,Actuals!$A:$A,$A2401,Actuals!$D:$D,$D2401,Actuals!$B:$B,EOMONTH(DATE(2025,$C2401-3,1),0))/SUMIFS(Actuals!$F:$F,Actuals!$A:$A,$A2401,Actuals!$D:$D,$D2401,Actuals!$B:$B,EOMONTH(DATE(2024,$C2401-3,1),0))
)</f>
        <v>1.1367487184499236</v>
      </c>
      <c r="P2401" s="29">
        <f t="shared" si="222"/>
        <v>1578879.1752499924</v>
      </c>
      <c r="Q2401" s="2">
        <f t="shared" si="223"/>
        <v>2.0821771853631521E-3</v>
      </c>
      <c r="R2401" s="29" t="str">
        <f t="shared" si="224"/>
        <v>2 Test data (Sep-Nov)</v>
      </c>
      <c r="S2401" s="29">
        <f t="shared" si="225"/>
        <v>1.0221222832217594</v>
      </c>
      <c r="T2401" s="29">
        <f t="shared" si="226"/>
        <v>1612507.0367387582</v>
      </c>
      <c r="U2401" s="2">
        <f t="shared" si="227"/>
        <v>2.3425090045946482E-2</v>
      </c>
    </row>
    <row r="2402" spans="1:21">
      <c r="A2402">
        <v>9683</v>
      </c>
      <c r="B2402" s="1">
        <v>45961</v>
      </c>
      <c r="C2402">
        <v>10</v>
      </c>
      <c r="D2402">
        <v>15</v>
      </c>
      <c r="E2402" t="s">
        <v>7</v>
      </c>
      <c r="F2402" s="3">
        <v>1552744.2940284237</v>
      </c>
      <c r="G2402" s="3">
        <v>1575598.5</v>
      </c>
      <c r="H2402">
        <v>0</v>
      </c>
      <c r="I2402" s="3">
        <v>-22854.205971576273</v>
      </c>
      <c r="J2402" s="3">
        <v>22854.205971576273</v>
      </c>
      <c r="K2402" s="2">
        <v>1.4505095029968801E-2</v>
      </c>
      <c r="L2402" s="6">
        <v>-1.4505095029968801E-2</v>
      </c>
      <c r="M2402" t="s">
        <v>36</v>
      </c>
      <c r="N2402">
        <f>SUMIFS(Actuals!$F:$F,Actuals!$A:$A,$A2402,Actuals!$D:$D,$D2402,Actuals!$B:$B,EDATE($B2402,-12))</f>
        <v>1388943</v>
      </c>
      <c r="O2402">
        <f>AVERAGE(SUMIFS(Actuals!$F:$F,Actuals!$A:$A,$A2402,Actuals!$D:$D,$D2402,Actuals!$B:$B,EOMONTH(DATE(2025,$C2402-1,1),0))/SUMIFS(Actuals!$F:$F,Actuals!$A:$A,$A2402,Actuals!$D:$D,$D2402,Actuals!$B:$B,EOMONTH(DATE(2024,$C2402-1,1),0)),
 SUMIFS(Actuals!$F:$F,Actuals!$A:$A,$A2402,Actuals!$D:$D,$D2402,Actuals!$B:$B,EOMONTH(DATE(2025,$C2402-2,1),0))/SUMIFS(Actuals!$F:$F,Actuals!$A:$A,$A2402,Actuals!$D:$D,$D2402,Actuals!$B:$B,EOMONTH(DATE(2024,$C2402-2,1),0)),
 SUMIFS(Actuals!$F:$F,Actuals!$A:$A,$A2402,Actuals!$D:$D,$D2402,Actuals!$B:$B,EOMONTH(DATE(2025,$C2402-3,1),0))/SUMIFS(Actuals!$F:$F,Actuals!$A:$A,$A2402,Actuals!$D:$D,$D2402,Actuals!$B:$B,EOMONTH(DATE(2024,$C2402-3,1),0))
)</f>
        <v>1.1480832336136906</v>
      </c>
      <c r="P2402" s="29">
        <f t="shared" si="222"/>
        <v>1594622.1707451001</v>
      </c>
      <c r="Q2402" s="2">
        <f t="shared" si="223"/>
        <v>1.2073933013454968E-2</v>
      </c>
      <c r="R2402" s="29" t="str">
        <f t="shared" si="224"/>
        <v>2 Test data (Sep-Nov)</v>
      </c>
      <c r="S2402" s="29">
        <f t="shared" si="225"/>
        <v>1.0221222832217594</v>
      </c>
      <c r="T2402" s="29">
        <f t="shared" si="226"/>
        <v>1587094.5430718912</v>
      </c>
      <c r="U2402" s="2">
        <f t="shared" si="227"/>
        <v>7.2963023713789911E-3</v>
      </c>
    </row>
    <row r="2403" spans="1:21">
      <c r="A2403">
        <v>9683</v>
      </c>
      <c r="B2403" s="1">
        <v>45991</v>
      </c>
      <c r="C2403">
        <v>5</v>
      </c>
      <c r="D2403">
        <v>15</v>
      </c>
      <c r="E2403" t="s">
        <v>7</v>
      </c>
      <c r="F2403" s="3">
        <v>1428802.6726430473</v>
      </c>
      <c r="G2403" s="3">
        <v>1645443</v>
      </c>
      <c r="H2403">
        <v>6</v>
      </c>
      <c r="I2403" s="3">
        <v>-216640.32735695271</v>
      </c>
      <c r="J2403" s="3">
        <v>216640.32735695271</v>
      </c>
      <c r="K2403" s="2">
        <v>0.13166079126226399</v>
      </c>
      <c r="L2403" s="6">
        <v>-0.13166079126226399</v>
      </c>
      <c r="M2403" t="s">
        <v>36</v>
      </c>
      <c r="N2403">
        <f>SUMIFS(Actuals!$F:$F,Actuals!$A:$A,$A2403,Actuals!$D:$D,$D2403,Actuals!$B:$B,EDATE($B2403,-12))</f>
        <v>1473912</v>
      </c>
      <c r="O2403">
        <f>AVERAGE(SUMIFS(Actuals!$F:$F,Actuals!$A:$A,$A2403,Actuals!$D:$D,$D2403,Actuals!$B:$B,EOMONTH(DATE(2025,$C2403-1,1),0))/SUMIFS(Actuals!$F:$F,Actuals!$A:$A,$A2403,Actuals!$D:$D,$D2403,Actuals!$B:$B,EOMONTH(DATE(2024,$C2403-1,1),0)),
 SUMIFS(Actuals!$F:$F,Actuals!$A:$A,$A2403,Actuals!$D:$D,$D2403,Actuals!$B:$B,EOMONTH(DATE(2025,$C2403-2,1),0))/SUMIFS(Actuals!$F:$F,Actuals!$A:$A,$A2403,Actuals!$D:$D,$D2403,Actuals!$B:$B,EOMONTH(DATE(2024,$C2403-2,1),0)),
 SUMIFS(Actuals!$F:$F,Actuals!$A:$A,$A2403,Actuals!$D:$D,$D2403,Actuals!$B:$B,EOMONTH(DATE(2025,$C2403-3,1),0))/SUMIFS(Actuals!$F:$F,Actuals!$A:$A,$A2403,Actuals!$D:$D,$D2403,Actuals!$B:$B,EOMONTH(DATE(2024,$C2403-3,1),0))
)</f>
        <v>1.1288802429358382</v>
      </c>
      <c r="P2403" s="29">
        <f t="shared" si="222"/>
        <v>1663870.1366260471</v>
      </c>
      <c r="Q2403" s="2">
        <f t="shared" si="223"/>
        <v>1.1198890892025481E-2</v>
      </c>
      <c r="R2403" s="29" t="str">
        <f t="shared" si="224"/>
        <v>1 train date (May-Aug)</v>
      </c>
      <c r="S2403" s="29">
        <f t="shared" si="225"/>
        <v>1.0221222832217594</v>
      </c>
      <c r="T2403" s="29">
        <f t="shared" si="226"/>
        <v>1460411.0500352634</v>
      </c>
      <c r="U2403" s="2">
        <f t="shared" si="227"/>
        <v>0.11245114535400898</v>
      </c>
    </row>
    <row r="2404" spans="1:21">
      <c r="A2404">
        <v>9683</v>
      </c>
      <c r="B2404" s="1">
        <v>45991</v>
      </c>
      <c r="C2404">
        <v>6</v>
      </c>
      <c r="D2404">
        <v>15</v>
      </c>
      <c r="E2404" t="s">
        <v>7</v>
      </c>
      <c r="F2404" s="3">
        <v>1576649.8188576319</v>
      </c>
      <c r="G2404" s="3">
        <v>1645443</v>
      </c>
      <c r="H2404">
        <v>5</v>
      </c>
      <c r="I2404" s="3">
        <v>-68793.181142368121</v>
      </c>
      <c r="J2404" s="3">
        <v>68793.181142368121</v>
      </c>
      <c r="K2404" s="2">
        <v>4.18083039900915E-2</v>
      </c>
      <c r="L2404" s="6">
        <v>-4.18083039900915E-2</v>
      </c>
      <c r="M2404" t="s">
        <v>36</v>
      </c>
      <c r="N2404">
        <f>SUMIFS(Actuals!$F:$F,Actuals!$A:$A,$A2404,Actuals!$D:$D,$D2404,Actuals!$B:$B,EDATE($B2404,-12))</f>
        <v>1473912</v>
      </c>
      <c r="O2404">
        <f>AVERAGE(SUMIFS(Actuals!$F:$F,Actuals!$A:$A,$A2404,Actuals!$D:$D,$D2404,Actuals!$B:$B,EOMONTH(DATE(2025,$C2404-1,1),0))/SUMIFS(Actuals!$F:$F,Actuals!$A:$A,$A2404,Actuals!$D:$D,$D2404,Actuals!$B:$B,EOMONTH(DATE(2024,$C2404-1,1),0)),
 SUMIFS(Actuals!$F:$F,Actuals!$A:$A,$A2404,Actuals!$D:$D,$D2404,Actuals!$B:$B,EOMONTH(DATE(2025,$C2404-2,1),0))/SUMIFS(Actuals!$F:$F,Actuals!$A:$A,$A2404,Actuals!$D:$D,$D2404,Actuals!$B:$B,EOMONTH(DATE(2024,$C2404-2,1),0)),
 SUMIFS(Actuals!$F:$F,Actuals!$A:$A,$A2404,Actuals!$D:$D,$D2404,Actuals!$B:$B,EOMONTH(DATE(2025,$C2404-3,1),0))/SUMIFS(Actuals!$F:$F,Actuals!$A:$A,$A2404,Actuals!$D:$D,$D2404,Actuals!$B:$B,EOMONTH(DATE(2024,$C2404-3,1),0))
)</f>
        <v>1.1154204465692077</v>
      </c>
      <c r="P2404" s="29">
        <f t="shared" si="222"/>
        <v>1644031.5812437141</v>
      </c>
      <c r="Q2404" s="2">
        <f t="shared" si="223"/>
        <v>8.5777432356266077E-4</v>
      </c>
      <c r="R2404" s="29" t="str">
        <f t="shared" si="224"/>
        <v>1 train date (May-Aug)</v>
      </c>
      <c r="S2404" s="29">
        <f t="shared" si="225"/>
        <v>1.0221222832217594</v>
      </c>
      <c r="T2404" s="29">
        <f t="shared" si="226"/>
        <v>1611528.9126919359</v>
      </c>
      <c r="U2404" s="2">
        <f t="shared" si="227"/>
        <v>2.0610915910222415E-2</v>
      </c>
    </row>
    <row r="2405" spans="1:21">
      <c r="A2405">
        <v>9683</v>
      </c>
      <c r="B2405" s="1">
        <v>45991</v>
      </c>
      <c r="C2405">
        <v>7</v>
      </c>
      <c r="D2405">
        <v>15</v>
      </c>
      <c r="E2405" t="s">
        <v>7</v>
      </c>
      <c r="F2405" s="3">
        <v>1500968.7948703179</v>
      </c>
      <c r="G2405" s="3">
        <v>1645443</v>
      </c>
      <c r="H2405">
        <v>4</v>
      </c>
      <c r="I2405" s="3">
        <v>-144474.20512968209</v>
      </c>
      <c r="J2405" s="3">
        <v>144474.20512968209</v>
      </c>
      <c r="K2405" s="2">
        <v>8.7802619191112694E-2</v>
      </c>
      <c r="L2405" s="6">
        <v>-8.7802619191112694E-2</v>
      </c>
      <c r="M2405" t="s">
        <v>36</v>
      </c>
      <c r="N2405">
        <f>SUMIFS(Actuals!$F:$F,Actuals!$A:$A,$A2405,Actuals!$D:$D,$D2405,Actuals!$B:$B,EDATE($B2405,-12))</f>
        <v>1473912</v>
      </c>
      <c r="O2405">
        <f>AVERAGE(SUMIFS(Actuals!$F:$F,Actuals!$A:$A,$A2405,Actuals!$D:$D,$D2405,Actuals!$B:$B,EOMONTH(DATE(2025,$C2405-1,1),0))/SUMIFS(Actuals!$F:$F,Actuals!$A:$A,$A2405,Actuals!$D:$D,$D2405,Actuals!$B:$B,EOMONTH(DATE(2024,$C2405-1,1),0)),
 SUMIFS(Actuals!$F:$F,Actuals!$A:$A,$A2405,Actuals!$D:$D,$D2405,Actuals!$B:$B,EOMONTH(DATE(2025,$C2405-2,1),0))/SUMIFS(Actuals!$F:$F,Actuals!$A:$A,$A2405,Actuals!$D:$D,$D2405,Actuals!$B:$B,EOMONTH(DATE(2024,$C2405-2,1),0)),
 SUMIFS(Actuals!$F:$F,Actuals!$A:$A,$A2405,Actuals!$D:$D,$D2405,Actuals!$B:$B,EOMONTH(DATE(2025,$C2405-3,1),0))/SUMIFS(Actuals!$F:$F,Actuals!$A:$A,$A2405,Actuals!$D:$D,$D2405,Actuals!$B:$B,EOMONTH(DATE(2024,$C2405-3,1),0))
)</f>
        <v>1.1016324599661804</v>
      </c>
      <c r="P2405" s="29">
        <f t="shared" si="222"/>
        <v>1623709.302333673</v>
      </c>
      <c r="Q2405" s="2">
        <f t="shared" si="223"/>
        <v>1.3208417226441149E-2</v>
      </c>
      <c r="R2405" s="29" t="str">
        <f t="shared" si="224"/>
        <v>1 train date (May-Aug)</v>
      </c>
      <c r="S2405" s="29">
        <f t="shared" si="225"/>
        <v>1.0221222832217594</v>
      </c>
      <c r="T2405" s="29">
        <f t="shared" si="226"/>
        <v>1534173.6516574619</v>
      </c>
      <c r="U2405" s="2">
        <f t="shared" si="227"/>
        <v>6.7622730378711457E-2</v>
      </c>
    </row>
    <row r="2406" spans="1:21">
      <c r="A2406">
        <v>9683</v>
      </c>
      <c r="B2406" s="1">
        <v>45991</v>
      </c>
      <c r="C2406">
        <v>8</v>
      </c>
      <c r="D2406">
        <v>15</v>
      </c>
      <c r="E2406" t="s">
        <v>7</v>
      </c>
      <c r="F2406" s="3">
        <v>1580825.3822435823</v>
      </c>
      <c r="G2406" s="3">
        <v>1645443</v>
      </c>
      <c r="H2406">
        <v>3</v>
      </c>
      <c r="I2406" s="3">
        <v>-64617.61775641772</v>
      </c>
      <c r="J2406" s="3">
        <v>64617.61775641772</v>
      </c>
      <c r="K2406" s="2">
        <v>3.9270650977528701E-2</v>
      </c>
      <c r="L2406" s="6">
        <v>-3.9270650977528701E-2</v>
      </c>
      <c r="M2406" t="s">
        <v>36</v>
      </c>
      <c r="N2406">
        <f>SUMIFS(Actuals!$F:$F,Actuals!$A:$A,$A2406,Actuals!$D:$D,$D2406,Actuals!$B:$B,EDATE($B2406,-12))</f>
        <v>1473912</v>
      </c>
      <c r="O2406">
        <f>AVERAGE(SUMIFS(Actuals!$F:$F,Actuals!$A:$A,$A2406,Actuals!$D:$D,$D2406,Actuals!$B:$B,EOMONTH(DATE(2025,$C2406-1,1),0))/SUMIFS(Actuals!$F:$F,Actuals!$A:$A,$A2406,Actuals!$D:$D,$D2406,Actuals!$B:$B,EOMONTH(DATE(2024,$C2406-1,1),0)),
 SUMIFS(Actuals!$F:$F,Actuals!$A:$A,$A2406,Actuals!$D:$D,$D2406,Actuals!$B:$B,EOMONTH(DATE(2025,$C2406-2,1),0))/SUMIFS(Actuals!$F:$F,Actuals!$A:$A,$A2406,Actuals!$D:$D,$D2406,Actuals!$B:$B,EOMONTH(DATE(2024,$C2406-2,1),0)),
 SUMIFS(Actuals!$F:$F,Actuals!$A:$A,$A2406,Actuals!$D:$D,$D2406,Actuals!$B:$B,EOMONTH(DATE(2025,$C2406-3,1),0))/SUMIFS(Actuals!$F:$F,Actuals!$A:$A,$A2406,Actuals!$D:$D,$D2406,Actuals!$B:$B,EOMONTH(DATE(2024,$C2406-3,1),0))
)</f>
        <v>1.1103518750522039</v>
      </c>
      <c r="P2406" s="29">
        <f t="shared" si="222"/>
        <v>1636560.952861944</v>
      </c>
      <c r="Q2406" s="2">
        <f t="shared" si="223"/>
        <v>5.3979670751621413E-3</v>
      </c>
      <c r="R2406" s="29" t="str">
        <f t="shared" si="224"/>
        <v>1 train date (May-Aug)</v>
      </c>
      <c r="S2406" s="29">
        <f t="shared" si="225"/>
        <v>1.0221222832217594</v>
      </c>
      <c r="T2406" s="29">
        <f t="shared" si="226"/>
        <v>1615796.8490737209</v>
      </c>
      <c r="U2406" s="2">
        <f t="shared" si="227"/>
        <v>1.8017124218997035E-2</v>
      </c>
    </row>
    <row r="2407" spans="1:21">
      <c r="A2407">
        <v>9683</v>
      </c>
      <c r="B2407" s="1">
        <v>45991</v>
      </c>
      <c r="C2407">
        <v>9</v>
      </c>
      <c r="D2407">
        <v>15</v>
      </c>
      <c r="E2407" t="s">
        <v>7</v>
      </c>
      <c r="F2407" s="3">
        <v>1588156.0854724373</v>
      </c>
      <c r="G2407" s="3">
        <v>1645443</v>
      </c>
      <c r="H2407">
        <v>2</v>
      </c>
      <c r="I2407" s="3">
        <v>-57286.91452756268</v>
      </c>
      <c r="J2407" s="3">
        <v>57286.91452756268</v>
      </c>
      <c r="K2407" s="2">
        <v>3.4815496208354002E-2</v>
      </c>
      <c r="L2407" s="6">
        <v>-3.4815496208354002E-2</v>
      </c>
      <c r="M2407" t="s">
        <v>36</v>
      </c>
      <c r="N2407">
        <f>SUMIFS(Actuals!$F:$F,Actuals!$A:$A,$A2407,Actuals!$D:$D,$D2407,Actuals!$B:$B,EDATE($B2407,-12))</f>
        <v>1473912</v>
      </c>
      <c r="O2407">
        <f>AVERAGE(SUMIFS(Actuals!$F:$F,Actuals!$A:$A,$A2407,Actuals!$D:$D,$D2407,Actuals!$B:$B,EOMONTH(DATE(2025,$C2407-1,1),0))/SUMIFS(Actuals!$F:$F,Actuals!$A:$A,$A2407,Actuals!$D:$D,$D2407,Actuals!$B:$B,EOMONTH(DATE(2024,$C2407-1,1),0)),
 SUMIFS(Actuals!$F:$F,Actuals!$A:$A,$A2407,Actuals!$D:$D,$D2407,Actuals!$B:$B,EOMONTH(DATE(2025,$C2407-2,1),0))/SUMIFS(Actuals!$F:$F,Actuals!$A:$A,$A2407,Actuals!$D:$D,$D2407,Actuals!$B:$B,EOMONTH(DATE(2024,$C2407-2,1),0)),
 SUMIFS(Actuals!$F:$F,Actuals!$A:$A,$A2407,Actuals!$D:$D,$D2407,Actuals!$B:$B,EOMONTH(DATE(2025,$C2407-3,1),0))/SUMIFS(Actuals!$F:$F,Actuals!$A:$A,$A2407,Actuals!$D:$D,$D2407,Actuals!$B:$B,EOMONTH(DATE(2024,$C2407-3,1),0))
)</f>
        <v>1.1367487184499236</v>
      </c>
      <c r="P2407" s="29">
        <f t="shared" si="222"/>
        <v>1675467.5771079639</v>
      </c>
      <c r="Q2407" s="2">
        <f t="shared" si="223"/>
        <v>1.824710859504939E-2</v>
      </c>
      <c r="R2407" s="29" t="str">
        <f t="shared" si="224"/>
        <v>2 Test data (Sep-Nov)</v>
      </c>
      <c r="S2407" s="29">
        <f t="shared" si="225"/>
        <v>1.0221222832217594</v>
      </c>
      <c r="T2407" s="29">
        <f t="shared" si="226"/>
        <v>1623289.7241956193</v>
      </c>
      <c r="U2407" s="2">
        <f t="shared" si="227"/>
        <v>1.3463411254221905E-2</v>
      </c>
    </row>
    <row r="2408" spans="1:21">
      <c r="A2408">
        <v>9683</v>
      </c>
      <c r="B2408" s="1">
        <v>45991</v>
      </c>
      <c r="C2408">
        <v>10</v>
      </c>
      <c r="D2408">
        <v>15</v>
      </c>
      <c r="E2408" t="s">
        <v>7</v>
      </c>
      <c r="F2408" s="3">
        <v>1563198.2393786213</v>
      </c>
      <c r="G2408" s="3">
        <v>1645443</v>
      </c>
      <c r="H2408">
        <v>1</v>
      </c>
      <c r="I2408" s="3">
        <v>-82244.760621378664</v>
      </c>
      <c r="J2408" s="3">
        <v>82244.760621378664</v>
      </c>
      <c r="K2408" s="2">
        <v>4.99833544044848E-2</v>
      </c>
      <c r="L2408" s="6">
        <v>-4.99833544044848E-2</v>
      </c>
      <c r="M2408" t="s">
        <v>36</v>
      </c>
      <c r="N2408">
        <f>SUMIFS(Actuals!$F:$F,Actuals!$A:$A,$A2408,Actuals!$D:$D,$D2408,Actuals!$B:$B,EDATE($B2408,-12))</f>
        <v>1473912</v>
      </c>
      <c r="O2408">
        <f>AVERAGE(SUMIFS(Actuals!$F:$F,Actuals!$A:$A,$A2408,Actuals!$D:$D,$D2408,Actuals!$B:$B,EOMONTH(DATE(2025,$C2408-1,1),0))/SUMIFS(Actuals!$F:$F,Actuals!$A:$A,$A2408,Actuals!$D:$D,$D2408,Actuals!$B:$B,EOMONTH(DATE(2024,$C2408-1,1),0)),
 SUMIFS(Actuals!$F:$F,Actuals!$A:$A,$A2408,Actuals!$D:$D,$D2408,Actuals!$B:$B,EOMONTH(DATE(2025,$C2408-2,1),0))/SUMIFS(Actuals!$F:$F,Actuals!$A:$A,$A2408,Actuals!$D:$D,$D2408,Actuals!$B:$B,EOMONTH(DATE(2024,$C2408-2,1),0)),
 SUMIFS(Actuals!$F:$F,Actuals!$A:$A,$A2408,Actuals!$D:$D,$D2408,Actuals!$B:$B,EOMONTH(DATE(2025,$C2408-3,1),0))/SUMIFS(Actuals!$F:$F,Actuals!$A:$A,$A2408,Actuals!$D:$D,$D2408,Actuals!$B:$B,EOMONTH(DATE(2024,$C2408-3,1),0))
)</f>
        <v>1.1480832336136906</v>
      </c>
      <c r="P2408" s="29">
        <f t="shared" si="222"/>
        <v>1692173.6550220218</v>
      </c>
      <c r="Q2408" s="2">
        <f t="shared" si="223"/>
        <v>2.840004486452697E-2</v>
      </c>
      <c r="R2408" s="29" t="str">
        <f t="shared" si="224"/>
        <v>2 Test data (Sep-Nov)</v>
      </c>
      <c r="S2408" s="29">
        <f t="shared" si="225"/>
        <v>1.0221222832217594</v>
      </c>
      <c r="T2408" s="29">
        <f t="shared" si="226"/>
        <v>1597779.7535619107</v>
      </c>
      <c r="U2408" s="2">
        <f t="shared" si="227"/>
        <v>2.8966817105235059E-2</v>
      </c>
    </row>
    <row r="2409" spans="1:21">
      <c r="A2409">
        <v>9683</v>
      </c>
      <c r="B2409" s="1">
        <v>45991</v>
      </c>
      <c r="C2409">
        <v>11</v>
      </c>
      <c r="D2409">
        <v>15</v>
      </c>
      <c r="E2409" t="s">
        <v>7</v>
      </c>
      <c r="F2409" s="3">
        <v>1575788.7437739337</v>
      </c>
      <c r="G2409" s="3">
        <v>1645443</v>
      </c>
      <c r="H2409">
        <v>0</v>
      </c>
      <c r="I2409" s="3">
        <v>-69654.256226066267</v>
      </c>
      <c r="J2409" s="3">
        <v>69654.256226066267</v>
      </c>
      <c r="K2409" s="2">
        <v>4.2331612961413002E-2</v>
      </c>
      <c r="L2409" s="6">
        <v>-4.2331612961413002E-2</v>
      </c>
      <c r="M2409" t="s">
        <v>36</v>
      </c>
      <c r="N2409">
        <f>SUMIFS(Actuals!$F:$F,Actuals!$A:$A,$A2409,Actuals!$D:$D,$D2409,Actuals!$B:$B,EDATE($B2409,-12))</f>
        <v>1473912</v>
      </c>
      <c r="O2409">
        <f>AVERAGE(SUMIFS(Actuals!$F:$F,Actuals!$A:$A,$A2409,Actuals!$D:$D,$D2409,Actuals!$B:$B,EOMONTH(DATE(2025,$C2409-1,1),0))/SUMIFS(Actuals!$F:$F,Actuals!$A:$A,$A2409,Actuals!$D:$D,$D2409,Actuals!$B:$B,EOMONTH(DATE(2024,$C2409-1,1),0)),
 SUMIFS(Actuals!$F:$F,Actuals!$A:$A,$A2409,Actuals!$D:$D,$D2409,Actuals!$B:$B,EOMONTH(DATE(2025,$C2409-2,1),0))/SUMIFS(Actuals!$F:$F,Actuals!$A:$A,$A2409,Actuals!$D:$D,$D2409,Actuals!$B:$B,EOMONTH(DATE(2024,$C2409-2,1),0)),
 SUMIFS(Actuals!$F:$F,Actuals!$A:$A,$A2409,Actuals!$D:$D,$D2409,Actuals!$B:$B,EOMONTH(DATE(2025,$C2409-3,1),0))/SUMIFS(Actuals!$F:$F,Actuals!$A:$A,$A2409,Actuals!$D:$D,$D2409,Actuals!$B:$B,EOMONTH(DATE(2024,$C2409-3,1),0))
)</f>
        <v>1.123017093917098</v>
      </c>
      <c r="P2409" s="29">
        <f t="shared" si="222"/>
        <v>1655228.3709295378</v>
      </c>
      <c r="Q2409" s="2">
        <f t="shared" si="223"/>
        <v>5.946952236897788E-3</v>
      </c>
      <c r="R2409" s="29" t="str">
        <f t="shared" si="224"/>
        <v>2 Test data (Sep-Nov)</v>
      </c>
      <c r="S2409" s="29">
        <f t="shared" si="225"/>
        <v>1.0221222832217594</v>
      </c>
      <c r="T2409" s="29">
        <f t="shared" si="226"/>
        <v>1610648.788661361</v>
      </c>
      <c r="U2409" s="2">
        <f t="shared" si="227"/>
        <v>2.1145801670819971E-2</v>
      </c>
    </row>
    <row r="2410" spans="1:21">
      <c r="A2410">
        <v>9692</v>
      </c>
      <c r="B2410" s="1">
        <v>45808</v>
      </c>
      <c r="C2410">
        <v>5</v>
      </c>
      <c r="D2410">
        <v>15</v>
      </c>
      <c r="E2410" t="s">
        <v>7</v>
      </c>
      <c r="F2410" s="3">
        <v>337500</v>
      </c>
      <c r="G2410" s="3">
        <v>273327.75</v>
      </c>
      <c r="H2410">
        <v>0</v>
      </c>
      <c r="I2410" s="3">
        <v>64172.25</v>
      </c>
      <c r="J2410" s="3">
        <v>64172.25</v>
      </c>
      <c r="K2410" s="2">
        <v>0.23478132022818801</v>
      </c>
      <c r="L2410" s="6">
        <v>0.23478132022818801</v>
      </c>
      <c r="M2410" t="s">
        <v>38</v>
      </c>
      <c r="N2410">
        <f>SUMIFS(Actuals!$F:$F,Actuals!$A:$A,$A2410,Actuals!$D:$D,$D2410,Actuals!$B:$B,EDATE($B2410,-12))</f>
        <v>237584.25</v>
      </c>
      <c r="O2410">
        <f>AVERAGE(SUMIFS(Actuals!$F:$F,Actuals!$A:$A,$A2410,Actuals!$D:$D,$D2410,Actuals!$B:$B,EOMONTH(DATE(2025,$C2410-1,1),0))/SUMIFS(Actuals!$F:$F,Actuals!$A:$A,$A2410,Actuals!$D:$D,$D2410,Actuals!$B:$B,EOMONTH(DATE(2024,$C2410-1,1),0)),
 SUMIFS(Actuals!$F:$F,Actuals!$A:$A,$A2410,Actuals!$D:$D,$D2410,Actuals!$B:$B,EOMONTH(DATE(2025,$C2410-2,1),0))/SUMIFS(Actuals!$F:$F,Actuals!$A:$A,$A2410,Actuals!$D:$D,$D2410,Actuals!$B:$B,EOMONTH(DATE(2024,$C2410-2,1),0)),
 SUMIFS(Actuals!$F:$F,Actuals!$A:$A,$A2410,Actuals!$D:$D,$D2410,Actuals!$B:$B,EOMONTH(DATE(2025,$C2410-3,1),0))/SUMIFS(Actuals!$F:$F,Actuals!$A:$A,$A2410,Actuals!$D:$D,$D2410,Actuals!$B:$B,EOMONTH(DATE(2024,$C2410-3,1),0))
)</f>
        <v>1.2430686746825899</v>
      </c>
      <c r="P2410" s="29">
        <f t="shared" si="222"/>
        <v>295333.53877295711</v>
      </c>
      <c r="Q2410" s="2">
        <f t="shared" si="223"/>
        <v>8.0510627892546982E-2</v>
      </c>
      <c r="R2410" s="29" t="str">
        <f t="shared" si="224"/>
        <v>1 train date (May-Aug)</v>
      </c>
      <c r="S2410" s="29">
        <f t="shared" si="225"/>
        <v>0.93215158223729411</v>
      </c>
      <c r="T2410" s="29">
        <f t="shared" si="226"/>
        <v>314601.15900508675</v>
      </c>
      <c r="U2410" s="2">
        <f t="shared" si="227"/>
        <v>0.15100336136775996</v>
      </c>
    </row>
    <row r="2411" spans="1:21">
      <c r="A2411">
        <v>9692</v>
      </c>
      <c r="B2411" s="1">
        <v>45838</v>
      </c>
      <c r="C2411">
        <v>5</v>
      </c>
      <c r="D2411">
        <v>15</v>
      </c>
      <c r="E2411" t="s">
        <v>7</v>
      </c>
      <c r="F2411" s="3">
        <v>342000</v>
      </c>
      <c r="G2411" s="3">
        <v>244392.75</v>
      </c>
      <c r="H2411">
        <v>1</v>
      </c>
      <c r="I2411" s="3">
        <v>97607.25</v>
      </c>
      <c r="J2411" s="3">
        <v>97607.25</v>
      </c>
      <c r="K2411" s="2">
        <v>0.39938684760493098</v>
      </c>
      <c r="L2411" s="6">
        <v>0.39938684760493098</v>
      </c>
      <c r="M2411" t="s">
        <v>38</v>
      </c>
      <c r="N2411">
        <f>SUMIFS(Actuals!$F:$F,Actuals!$A:$A,$A2411,Actuals!$D:$D,$D2411,Actuals!$B:$B,EDATE($B2411,-12))</f>
        <v>247709.25</v>
      </c>
      <c r="O2411">
        <f>AVERAGE(SUMIFS(Actuals!$F:$F,Actuals!$A:$A,$A2411,Actuals!$D:$D,$D2411,Actuals!$B:$B,EOMONTH(DATE(2025,$C2411-1,1),0))/SUMIFS(Actuals!$F:$F,Actuals!$A:$A,$A2411,Actuals!$D:$D,$D2411,Actuals!$B:$B,EOMONTH(DATE(2024,$C2411-1,1),0)),
 SUMIFS(Actuals!$F:$F,Actuals!$A:$A,$A2411,Actuals!$D:$D,$D2411,Actuals!$B:$B,EOMONTH(DATE(2025,$C2411-2,1),0))/SUMIFS(Actuals!$F:$F,Actuals!$A:$A,$A2411,Actuals!$D:$D,$D2411,Actuals!$B:$B,EOMONTH(DATE(2024,$C2411-2,1),0)),
 SUMIFS(Actuals!$F:$F,Actuals!$A:$A,$A2411,Actuals!$D:$D,$D2411,Actuals!$B:$B,EOMONTH(DATE(2025,$C2411-3,1),0))/SUMIFS(Actuals!$F:$F,Actuals!$A:$A,$A2411,Actuals!$D:$D,$D2411,Actuals!$B:$B,EOMONTH(DATE(2024,$C2411-3,1),0))
)</f>
        <v>1.2430686746825899</v>
      </c>
      <c r="P2411" s="29">
        <f t="shared" si="222"/>
        <v>307919.60910411831</v>
      </c>
      <c r="Q2411" s="2">
        <f t="shared" si="223"/>
        <v>0.25993757631565712</v>
      </c>
      <c r="R2411" s="29" t="str">
        <f t="shared" si="224"/>
        <v>1 train date (May-Aug)</v>
      </c>
      <c r="S2411" s="29">
        <f t="shared" si="225"/>
        <v>0.93215158223729411</v>
      </c>
      <c r="T2411" s="29">
        <f t="shared" si="226"/>
        <v>318795.84112515458</v>
      </c>
      <c r="U2411" s="2">
        <f t="shared" si="227"/>
        <v>0.30444066415699556</v>
      </c>
    </row>
    <row r="2412" spans="1:21">
      <c r="A2412">
        <v>9692</v>
      </c>
      <c r="B2412" s="1">
        <v>45838</v>
      </c>
      <c r="C2412">
        <v>6</v>
      </c>
      <c r="D2412">
        <v>15</v>
      </c>
      <c r="E2412" t="s">
        <v>7</v>
      </c>
      <c r="F2412" s="3">
        <v>285222.22228698531</v>
      </c>
      <c r="G2412" s="3">
        <v>244392.75</v>
      </c>
      <c r="H2412">
        <v>0</v>
      </c>
      <c r="I2412" s="3">
        <v>40829.472286985314</v>
      </c>
      <c r="J2412" s="3">
        <v>40829.472286985314</v>
      </c>
      <c r="K2412" s="2">
        <v>0.16706498980426099</v>
      </c>
      <c r="L2412" s="6">
        <v>0.16706498980426099</v>
      </c>
      <c r="M2412" t="s">
        <v>38</v>
      </c>
      <c r="N2412">
        <f>SUMIFS(Actuals!$F:$F,Actuals!$A:$A,$A2412,Actuals!$D:$D,$D2412,Actuals!$B:$B,EDATE($B2412,-12))</f>
        <v>247709.25</v>
      </c>
      <c r="O2412">
        <f>AVERAGE(SUMIFS(Actuals!$F:$F,Actuals!$A:$A,$A2412,Actuals!$D:$D,$D2412,Actuals!$B:$B,EOMONTH(DATE(2025,$C2412-1,1),0))/SUMIFS(Actuals!$F:$F,Actuals!$A:$A,$A2412,Actuals!$D:$D,$D2412,Actuals!$B:$B,EOMONTH(DATE(2024,$C2412-1,1),0)),
 SUMIFS(Actuals!$F:$F,Actuals!$A:$A,$A2412,Actuals!$D:$D,$D2412,Actuals!$B:$B,EOMONTH(DATE(2025,$C2412-2,1),0))/SUMIFS(Actuals!$F:$F,Actuals!$A:$A,$A2412,Actuals!$D:$D,$D2412,Actuals!$B:$B,EOMONTH(DATE(2024,$C2412-2,1),0)),
 SUMIFS(Actuals!$F:$F,Actuals!$A:$A,$A2412,Actuals!$D:$D,$D2412,Actuals!$B:$B,EOMONTH(DATE(2025,$C2412-3,1),0))/SUMIFS(Actuals!$F:$F,Actuals!$A:$A,$A2412,Actuals!$D:$D,$D2412,Actuals!$B:$B,EOMONTH(DATE(2024,$C2412-3,1),0))
)</f>
        <v>1.1858990112312557</v>
      </c>
      <c r="P2412" s="29">
        <f t="shared" si="222"/>
        <v>293758.15464783594</v>
      </c>
      <c r="Q2412" s="2">
        <f t="shared" si="223"/>
        <v>0.20199209938852908</v>
      </c>
      <c r="R2412" s="29" t="str">
        <f t="shared" si="224"/>
        <v>1 train date (May-Aug)</v>
      </c>
      <c r="S2412" s="29">
        <f t="shared" si="225"/>
        <v>0.93215158223729411</v>
      </c>
      <c r="T2412" s="29">
        <f t="shared" si="226"/>
        <v>265870.34579405055</v>
      </c>
      <c r="U2412" s="2">
        <f t="shared" si="227"/>
        <v>8.788147681979333E-2</v>
      </c>
    </row>
    <row r="2413" spans="1:21">
      <c r="A2413">
        <v>9692</v>
      </c>
      <c r="B2413" s="1">
        <v>45869</v>
      </c>
      <c r="C2413">
        <v>5</v>
      </c>
      <c r="D2413">
        <v>15</v>
      </c>
      <c r="E2413" t="s">
        <v>7</v>
      </c>
      <c r="F2413" s="3">
        <v>416250</v>
      </c>
      <c r="G2413" s="3">
        <v>311496.75</v>
      </c>
      <c r="H2413">
        <v>2</v>
      </c>
      <c r="I2413" s="3">
        <v>104753.25</v>
      </c>
      <c r="J2413" s="3">
        <v>104753.25</v>
      </c>
      <c r="K2413" s="2">
        <v>0.33629002549785803</v>
      </c>
      <c r="L2413" s="6">
        <v>0.33629002549785803</v>
      </c>
      <c r="M2413" t="s">
        <v>38</v>
      </c>
      <c r="N2413">
        <f>SUMIFS(Actuals!$F:$F,Actuals!$A:$A,$A2413,Actuals!$D:$D,$D2413,Actuals!$B:$B,EDATE($B2413,-12))</f>
        <v>358737.75</v>
      </c>
      <c r="O2413">
        <f>AVERAGE(SUMIFS(Actuals!$F:$F,Actuals!$A:$A,$A2413,Actuals!$D:$D,$D2413,Actuals!$B:$B,EOMONTH(DATE(2025,$C2413-1,1),0))/SUMIFS(Actuals!$F:$F,Actuals!$A:$A,$A2413,Actuals!$D:$D,$D2413,Actuals!$B:$B,EOMONTH(DATE(2024,$C2413-1,1),0)),
 SUMIFS(Actuals!$F:$F,Actuals!$A:$A,$A2413,Actuals!$D:$D,$D2413,Actuals!$B:$B,EOMONTH(DATE(2025,$C2413-2,1),0))/SUMIFS(Actuals!$F:$F,Actuals!$A:$A,$A2413,Actuals!$D:$D,$D2413,Actuals!$B:$B,EOMONTH(DATE(2024,$C2413-2,1),0)),
 SUMIFS(Actuals!$F:$F,Actuals!$A:$A,$A2413,Actuals!$D:$D,$D2413,Actuals!$B:$B,EOMONTH(DATE(2025,$C2413-3,1),0))/SUMIFS(Actuals!$F:$F,Actuals!$A:$A,$A2413,Actuals!$D:$D,$D2413,Actuals!$B:$B,EOMONTH(DATE(2024,$C2413-3,1),0))
)</f>
        <v>1.2430686746825899</v>
      </c>
      <c r="P2413" s="29">
        <f t="shared" si="222"/>
        <v>445935.65945111425</v>
      </c>
      <c r="Q2413" s="2">
        <f t="shared" si="223"/>
        <v>0.43159008705905999</v>
      </c>
      <c r="R2413" s="29" t="str">
        <f t="shared" si="224"/>
        <v>1 train date (May-Aug)</v>
      </c>
      <c r="S2413" s="29">
        <f t="shared" si="225"/>
        <v>0.93215158223729411</v>
      </c>
      <c r="T2413" s="29">
        <f t="shared" si="226"/>
        <v>388008.09610627365</v>
      </c>
      <c r="U2413" s="2">
        <f t="shared" si="227"/>
        <v>0.24562486159574265</v>
      </c>
    </row>
    <row r="2414" spans="1:21">
      <c r="A2414">
        <v>9692</v>
      </c>
      <c r="B2414" s="1">
        <v>45869</v>
      </c>
      <c r="C2414">
        <v>6</v>
      </c>
      <c r="D2414">
        <v>15</v>
      </c>
      <c r="E2414" t="s">
        <v>7</v>
      </c>
      <c r="F2414" s="3">
        <v>416266.94081319618</v>
      </c>
      <c r="G2414" s="3">
        <v>311496.75</v>
      </c>
      <c r="H2414">
        <v>1</v>
      </c>
      <c r="I2414" s="3">
        <v>104770.19081319618</v>
      </c>
      <c r="J2414" s="3">
        <v>104770.19081319618</v>
      </c>
      <c r="K2414" s="2">
        <v>0.33634441069833398</v>
      </c>
      <c r="L2414" s="6">
        <v>0.33634441069833398</v>
      </c>
      <c r="M2414" t="s">
        <v>38</v>
      </c>
      <c r="N2414">
        <f>SUMIFS(Actuals!$F:$F,Actuals!$A:$A,$A2414,Actuals!$D:$D,$D2414,Actuals!$B:$B,EDATE($B2414,-12))</f>
        <v>358737.75</v>
      </c>
      <c r="O2414">
        <f>AVERAGE(SUMIFS(Actuals!$F:$F,Actuals!$A:$A,$A2414,Actuals!$D:$D,$D2414,Actuals!$B:$B,EOMONTH(DATE(2025,$C2414-1,1),0))/SUMIFS(Actuals!$F:$F,Actuals!$A:$A,$A2414,Actuals!$D:$D,$D2414,Actuals!$B:$B,EOMONTH(DATE(2024,$C2414-1,1),0)),
 SUMIFS(Actuals!$F:$F,Actuals!$A:$A,$A2414,Actuals!$D:$D,$D2414,Actuals!$B:$B,EOMONTH(DATE(2025,$C2414-2,1),0))/SUMIFS(Actuals!$F:$F,Actuals!$A:$A,$A2414,Actuals!$D:$D,$D2414,Actuals!$B:$B,EOMONTH(DATE(2024,$C2414-2,1),0)),
 SUMIFS(Actuals!$F:$F,Actuals!$A:$A,$A2414,Actuals!$D:$D,$D2414,Actuals!$B:$B,EOMONTH(DATE(2025,$C2414-3,1),0))/SUMIFS(Actuals!$F:$F,Actuals!$A:$A,$A2414,Actuals!$D:$D,$D2414,Actuals!$B:$B,EOMONTH(DATE(2024,$C2414-3,1),0))
)</f>
        <v>1.1858990112312557</v>
      </c>
      <c r="P2414" s="29">
        <f t="shared" si="222"/>
        <v>425426.7430163254</v>
      </c>
      <c r="Q2414" s="2">
        <f t="shared" si="223"/>
        <v>0.36575018203665177</v>
      </c>
      <c r="R2414" s="29" t="str">
        <f t="shared" si="224"/>
        <v>1 train date (May-Aug)</v>
      </c>
      <c r="S2414" s="29">
        <f t="shared" si="225"/>
        <v>0.93215158223729411</v>
      </c>
      <c r="T2414" s="29">
        <f t="shared" si="226"/>
        <v>388023.88751209888</v>
      </c>
      <c r="U2414" s="2">
        <f t="shared" si="227"/>
        <v>0.24567555684641615</v>
      </c>
    </row>
    <row r="2415" spans="1:21">
      <c r="A2415">
        <v>9692</v>
      </c>
      <c r="B2415" s="1">
        <v>45869</v>
      </c>
      <c r="C2415">
        <v>7</v>
      </c>
      <c r="D2415">
        <v>15</v>
      </c>
      <c r="E2415" t="s">
        <v>7</v>
      </c>
      <c r="F2415" s="3">
        <v>408132.81573787081</v>
      </c>
      <c r="G2415" s="3">
        <v>311496.75</v>
      </c>
      <c r="H2415">
        <v>0</v>
      </c>
      <c r="I2415" s="3">
        <v>96636.065737870813</v>
      </c>
      <c r="J2415" s="3">
        <v>96636.065737870813</v>
      </c>
      <c r="K2415" s="2">
        <v>0.31023137717446803</v>
      </c>
      <c r="L2415" s="6">
        <v>0.31023137717446803</v>
      </c>
      <c r="M2415" t="s">
        <v>38</v>
      </c>
      <c r="N2415">
        <f>SUMIFS(Actuals!$F:$F,Actuals!$A:$A,$A2415,Actuals!$D:$D,$D2415,Actuals!$B:$B,EDATE($B2415,-12))</f>
        <v>358737.75</v>
      </c>
      <c r="O2415">
        <f>AVERAGE(SUMIFS(Actuals!$F:$F,Actuals!$A:$A,$A2415,Actuals!$D:$D,$D2415,Actuals!$B:$B,EOMONTH(DATE(2025,$C2415-1,1),0))/SUMIFS(Actuals!$F:$F,Actuals!$A:$A,$A2415,Actuals!$D:$D,$D2415,Actuals!$B:$B,EOMONTH(DATE(2024,$C2415-1,1),0)),
 SUMIFS(Actuals!$F:$F,Actuals!$A:$A,$A2415,Actuals!$D:$D,$D2415,Actuals!$B:$B,EOMONTH(DATE(2025,$C2415-2,1),0))/SUMIFS(Actuals!$F:$F,Actuals!$A:$A,$A2415,Actuals!$D:$D,$D2415,Actuals!$B:$B,EOMONTH(DATE(2024,$C2415-2,1),0)),
 SUMIFS(Actuals!$F:$F,Actuals!$A:$A,$A2415,Actuals!$D:$D,$D2415,Actuals!$B:$B,EOMONTH(DATE(2025,$C2415-3,1),0))/SUMIFS(Actuals!$F:$F,Actuals!$A:$A,$A2415,Actuals!$D:$D,$D2415,Actuals!$B:$B,EOMONTH(DATE(2024,$C2415-3,1),0))
)</f>
        <v>1.0580288460796667</v>
      </c>
      <c r="P2415" s="29">
        <f t="shared" si="222"/>
        <v>379554.88767771597</v>
      </c>
      <c r="Q2415" s="2">
        <f t="shared" si="223"/>
        <v>0.21848747275121161</v>
      </c>
      <c r="R2415" s="29" t="str">
        <f t="shared" si="224"/>
        <v>1 train date (May-Aug)</v>
      </c>
      <c r="S2415" s="29">
        <f t="shared" si="225"/>
        <v>0.93215158223729411</v>
      </c>
      <c r="T2415" s="29">
        <f t="shared" si="226"/>
        <v>380441.64995301829</v>
      </c>
      <c r="U2415" s="2">
        <f t="shared" si="227"/>
        <v>0.22133425133012877</v>
      </c>
    </row>
    <row r="2416" spans="1:21">
      <c r="A2416">
        <v>9692</v>
      </c>
      <c r="B2416" s="1">
        <v>45900</v>
      </c>
      <c r="C2416">
        <v>5</v>
      </c>
      <c r="D2416">
        <v>15</v>
      </c>
      <c r="E2416" t="s">
        <v>7</v>
      </c>
      <c r="F2416" s="3">
        <v>348750</v>
      </c>
      <c r="G2416" s="3">
        <v>348925.5</v>
      </c>
      <c r="H2416">
        <v>3</v>
      </c>
      <c r="I2416" s="3">
        <v>-175.5</v>
      </c>
      <c r="J2416" s="3">
        <v>175.5</v>
      </c>
      <c r="K2416" s="2">
        <v>5.0297269761023495E-4</v>
      </c>
      <c r="L2416" s="6">
        <v>-5.0297269761023495E-4</v>
      </c>
      <c r="M2416" t="s">
        <v>38</v>
      </c>
      <c r="N2416">
        <f>SUMIFS(Actuals!$F:$F,Actuals!$A:$A,$A2416,Actuals!$D:$D,$D2416,Actuals!$B:$B,EDATE($B2416,-12))</f>
        <v>293798.25</v>
      </c>
      <c r="O2416">
        <f>AVERAGE(SUMIFS(Actuals!$F:$F,Actuals!$A:$A,$A2416,Actuals!$D:$D,$D2416,Actuals!$B:$B,EOMONTH(DATE(2025,$C2416-1,1),0))/SUMIFS(Actuals!$F:$F,Actuals!$A:$A,$A2416,Actuals!$D:$D,$D2416,Actuals!$B:$B,EOMONTH(DATE(2024,$C2416-1,1),0)),
 SUMIFS(Actuals!$F:$F,Actuals!$A:$A,$A2416,Actuals!$D:$D,$D2416,Actuals!$B:$B,EOMONTH(DATE(2025,$C2416-2,1),0))/SUMIFS(Actuals!$F:$F,Actuals!$A:$A,$A2416,Actuals!$D:$D,$D2416,Actuals!$B:$B,EOMONTH(DATE(2024,$C2416-2,1),0)),
 SUMIFS(Actuals!$F:$F,Actuals!$A:$A,$A2416,Actuals!$D:$D,$D2416,Actuals!$B:$B,EOMONTH(DATE(2025,$C2416-3,1),0))/SUMIFS(Actuals!$F:$F,Actuals!$A:$A,$A2416,Actuals!$D:$D,$D2416,Actuals!$B:$B,EOMONTH(DATE(2024,$C2416-3,1),0))
)</f>
        <v>1.2430686746825899</v>
      </c>
      <c r="P2416" s="29">
        <f t="shared" si="222"/>
        <v>365211.40125156421</v>
      </c>
      <c r="Q2416" s="2">
        <f t="shared" si="223"/>
        <v>4.6674436954490889E-2</v>
      </c>
      <c r="R2416" s="29" t="str">
        <f t="shared" si="224"/>
        <v>1 train date (May-Aug)</v>
      </c>
      <c r="S2416" s="29">
        <f t="shared" si="225"/>
        <v>0.93215158223729411</v>
      </c>
      <c r="T2416" s="29">
        <f t="shared" si="226"/>
        <v>325087.86430525634</v>
      </c>
      <c r="U2416" s="2">
        <f t="shared" si="227"/>
        <v>6.8317264558605373E-2</v>
      </c>
    </row>
    <row r="2417" spans="1:21">
      <c r="A2417">
        <v>9692</v>
      </c>
      <c r="B2417" s="1">
        <v>45900</v>
      </c>
      <c r="C2417">
        <v>6</v>
      </c>
      <c r="D2417">
        <v>15</v>
      </c>
      <c r="E2417" t="s">
        <v>7</v>
      </c>
      <c r="F2417" s="3">
        <v>344549.94885977585</v>
      </c>
      <c r="G2417" s="3">
        <v>348925.5</v>
      </c>
      <c r="H2417">
        <v>2</v>
      </c>
      <c r="I2417" s="3">
        <v>-4375.5511402241536</v>
      </c>
      <c r="J2417" s="3">
        <v>4375.5511402241536</v>
      </c>
      <c r="K2417" s="2">
        <v>1.2540072709573099E-2</v>
      </c>
      <c r="L2417" s="6">
        <v>-1.2540072709573099E-2</v>
      </c>
      <c r="M2417" t="s">
        <v>38</v>
      </c>
      <c r="N2417">
        <f>SUMIFS(Actuals!$F:$F,Actuals!$A:$A,$A2417,Actuals!$D:$D,$D2417,Actuals!$B:$B,EDATE($B2417,-12))</f>
        <v>293798.25</v>
      </c>
      <c r="O2417">
        <f>AVERAGE(SUMIFS(Actuals!$F:$F,Actuals!$A:$A,$A2417,Actuals!$D:$D,$D2417,Actuals!$B:$B,EOMONTH(DATE(2025,$C2417-1,1),0))/SUMIFS(Actuals!$F:$F,Actuals!$A:$A,$A2417,Actuals!$D:$D,$D2417,Actuals!$B:$B,EOMONTH(DATE(2024,$C2417-1,1),0)),
 SUMIFS(Actuals!$F:$F,Actuals!$A:$A,$A2417,Actuals!$D:$D,$D2417,Actuals!$B:$B,EOMONTH(DATE(2025,$C2417-2,1),0))/SUMIFS(Actuals!$F:$F,Actuals!$A:$A,$A2417,Actuals!$D:$D,$D2417,Actuals!$B:$B,EOMONTH(DATE(2024,$C2417-2,1),0)),
 SUMIFS(Actuals!$F:$F,Actuals!$A:$A,$A2417,Actuals!$D:$D,$D2417,Actuals!$B:$B,EOMONTH(DATE(2025,$C2417-3,1),0))/SUMIFS(Actuals!$F:$F,Actuals!$A:$A,$A2417,Actuals!$D:$D,$D2417,Actuals!$B:$B,EOMONTH(DATE(2024,$C2417-3,1),0))
)</f>
        <v>1.1858990112312557</v>
      </c>
      <c r="P2417" s="29">
        <f t="shared" si="222"/>
        <v>348415.05417647329</v>
      </c>
      <c r="Q2417" s="2">
        <f t="shared" si="223"/>
        <v>1.4629077654877858E-3</v>
      </c>
      <c r="R2417" s="29" t="str">
        <f t="shared" si="224"/>
        <v>1 train date (May-Aug)</v>
      </c>
      <c r="S2417" s="29">
        <f t="shared" si="225"/>
        <v>0.93215158223729411</v>
      </c>
      <c r="T2417" s="29">
        <f t="shared" si="226"/>
        <v>321172.77998941881</v>
      </c>
      <c r="U2417" s="2">
        <f t="shared" si="227"/>
        <v>7.9537666380305239E-2</v>
      </c>
    </row>
    <row r="2418" spans="1:21">
      <c r="A2418">
        <v>9692</v>
      </c>
      <c r="B2418" s="1">
        <v>45900</v>
      </c>
      <c r="C2418">
        <v>7</v>
      </c>
      <c r="D2418">
        <v>15</v>
      </c>
      <c r="E2418" t="s">
        <v>7</v>
      </c>
      <c r="F2418" s="3">
        <v>336646.54526509426</v>
      </c>
      <c r="G2418" s="3">
        <v>348925.5</v>
      </c>
      <c r="H2418">
        <v>1</v>
      </c>
      <c r="I2418" s="3">
        <v>-12278.954734905739</v>
      </c>
      <c r="J2418" s="3">
        <v>12278.954734905739</v>
      </c>
      <c r="K2418" s="2">
        <v>3.5190763457831897E-2</v>
      </c>
      <c r="L2418" s="6">
        <v>-3.5190763457831897E-2</v>
      </c>
      <c r="M2418" t="s">
        <v>38</v>
      </c>
      <c r="N2418">
        <f>SUMIFS(Actuals!$F:$F,Actuals!$A:$A,$A2418,Actuals!$D:$D,$D2418,Actuals!$B:$B,EDATE($B2418,-12))</f>
        <v>293798.25</v>
      </c>
      <c r="O2418">
        <f>AVERAGE(SUMIFS(Actuals!$F:$F,Actuals!$A:$A,$A2418,Actuals!$D:$D,$D2418,Actuals!$B:$B,EOMONTH(DATE(2025,$C2418-1,1),0))/SUMIFS(Actuals!$F:$F,Actuals!$A:$A,$A2418,Actuals!$D:$D,$D2418,Actuals!$B:$B,EOMONTH(DATE(2024,$C2418-1,1),0)),
 SUMIFS(Actuals!$F:$F,Actuals!$A:$A,$A2418,Actuals!$D:$D,$D2418,Actuals!$B:$B,EOMONTH(DATE(2025,$C2418-2,1),0))/SUMIFS(Actuals!$F:$F,Actuals!$A:$A,$A2418,Actuals!$D:$D,$D2418,Actuals!$B:$B,EOMONTH(DATE(2024,$C2418-2,1),0)),
 SUMIFS(Actuals!$F:$F,Actuals!$A:$A,$A2418,Actuals!$D:$D,$D2418,Actuals!$B:$B,EOMONTH(DATE(2025,$C2418-3,1),0))/SUMIFS(Actuals!$F:$F,Actuals!$A:$A,$A2418,Actuals!$D:$D,$D2418,Actuals!$B:$B,EOMONTH(DATE(2024,$C2418-3,1),0))
)</f>
        <v>1.0580288460796667</v>
      </c>
      <c r="P2418" s="29">
        <f t="shared" si="222"/>
        <v>310847.02342772542</v>
      </c>
      <c r="Q2418" s="2">
        <f t="shared" si="223"/>
        <v>0.10913067853245056</v>
      </c>
      <c r="R2418" s="29" t="str">
        <f t="shared" si="224"/>
        <v>1 train date (May-Aug)</v>
      </c>
      <c r="S2418" s="29">
        <f t="shared" si="225"/>
        <v>0.93215158223729411</v>
      </c>
      <c r="T2418" s="29">
        <f t="shared" si="226"/>
        <v>313805.60982357647</v>
      </c>
      <c r="U2418" s="2">
        <f t="shared" si="227"/>
        <v>0.10065154360006229</v>
      </c>
    </row>
    <row r="2419" spans="1:21">
      <c r="A2419">
        <v>9692</v>
      </c>
      <c r="B2419" s="1">
        <v>45900</v>
      </c>
      <c r="C2419">
        <v>8</v>
      </c>
      <c r="D2419">
        <v>15</v>
      </c>
      <c r="E2419" t="s">
        <v>7</v>
      </c>
      <c r="F2419" s="3">
        <v>303750</v>
      </c>
      <c r="G2419" s="3">
        <v>348925.5</v>
      </c>
      <c r="H2419">
        <v>0</v>
      </c>
      <c r="I2419" s="3">
        <v>-45175.5</v>
      </c>
      <c r="J2419" s="3">
        <v>45175.5</v>
      </c>
      <c r="K2419" s="2">
        <v>0.12947033105920899</v>
      </c>
      <c r="L2419" s="6">
        <v>-0.12947033105920899</v>
      </c>
      <c r="M2419" t="s">
        <v>38</v>
      </c>
      <c r="N2419">
        <f>SUMIFS(Actuals!$F:$F,Actuals!$A:$A,$A2419,Actuals!$D:$D,$D2419,Actuals!$B:$B,EDATE($B2419,-12))</f>
        <v>293798.25</v>
      </c>
      <c r="O2419">
        <f>AVERAGE(SUMIFS(Actuals!$F:$F,Actuals!$A:$A,$A2419,Actuals!$D:$D,$D2419,Actuals!$B:$B,EOMONTH(DATE(2025,$C2419-1,1),0))/SUMIFS(Actuals!$F:$F,Actuals!$A:$A,$A2419,Actuals!$D:$D,$D2419,Actuals!$B:$B,EOMONTH(DATE(2024,$C2419-1,1),0)),
 SUMIFS(Actuals!$F:$F,Actuals!$A:$A,$A2419,Actuals!$D:$D,$D2419,Actuals!$B:$B,EOMONTH(DATE(2025,$C2419-2,1),0))/SUMIFS(Actuals!$F:$F,Actuals!$A:$A,$A2419,Actuals!$D:$D,$D2419,Actuals!$B:$B,EOMONTH(DATE(2024,$C2419-2,1),0)),
 SUMIFS(Actuals!$F:$F,Actuals!$A:$A,$A2419,Actuals!$D:$D,$D2419,Actuals!$B:$B,EOMONTH(DATE(2025,$C2419-3,1),0))/SUMIFS(Actuals!$F:$F,Actuals!$A:$A,$A2419,Actuals!$D:$D,$D2419,Actuals!$B:$B,EOMONTH(DATE(2024,$C2419-3,1),0))
)</f>
        <v>1.0017900572381919</v>
      </c>
      <c r="P2419" s="29">
        <f t="shared" si="222"/>
        <v>294324.16568398062</v>
      </c>
      <c r="Q2419" s="2">
        <f t="shared" si="223"/>
        <v>0.15648421888345615</v>
      </c>
      <c r="R2419" s="29" t="str">
        <f t="shared" si="224"/>
        <v>1 train date (May-Aug)</v>
      </c>
      <c r="S2419" s="29">
        <f t="shared" si="225"/>
        <v>0.93215158223729411</v>
      </c>
      <c r="T2419" s="29">
        <f t="shared" si="226"/>
        <v>283141.0431045781</v>
      </c>
      <c r="U2419" s="2">
        <f t="shared" si="227"/>
        <v>0.18853439171233372</v>
      </c>
    </row>
    <row r="2420" spans="1:21">
      <c r="A2420">
        <v>9692</v>
      </c>
      <c r="B2420" s="1">
        <v>45930</v>
      </c>
      <c r="C2420">
        <v>5</v>
      </c>
      <c r="D2420">
        <v>15</v>
      </c>
      <c r="E2420" t="s">
        <v>7</v>
      </c>
      <c r="F2420" s="3">
        <v>342000</v>
      </c>
      <c r="G2420" s="3">
        <v>261801</v>
      </c>
      <c r="H2420">
        <v>4</v>
      </c>
      <c r="I2420" s="3">
        <v>80199</v>
      </c>
      <c r="J2420" s="3">
        <v>80199</v>
      </c>
      <c r="K2420" s="2">
        <v>0.30633572828216898</v>
      </c>
      <c r="L2420" s="6">
        <v>0.30633572828216898</v>
      </c>
      <c r="M2420" t="s">
        <v>38</v>
      </c>
      <c r="N2420">
        <f>SUMIFS(Actuals!$F:$F,Actuals!$A:$A,$A2420,Actuals!$D:$D,$D2420,Actuals!$B:$B,EDATE($B2420,-12))</f>
        <v>313519.5</v>
      </c>
      <c r="O2420">
        <f>AVERAGE(SUMIFS(Actuals!$F:$F,Actuals!$A:$A,$A2420,Actuals!$D:$D,$D2420,Actuals!$B:$B,EOMONTH(DATE(2025,$C2420-1,1),0))/SUMIFS(Actuals!$F:$F,Actuals!$A:$A,$A2420,Actuals!$D:$D,$D2420,Actuals!$B:$B,EOMONTH(DATE(2024,$C2420-1,1),0)),
 SUMIFS(Actuals!$F:$F,Actuals!$A:$A,$A2420,Actuals!$D:$D,$D2420,Actuals!$B:$B,EOMONTH(DATE(2025,$C2420-2,1),0))/SUMIFS(Actuals!$F:$F,Actuals!$A:$A,$A2420,Actuals!$D:$D,$D2420,Actuals!$B:$B,EOMONTH(DATE(2024,$C2420-2,1),0)),
 SUMIFS(Actuals!$F:$F,Actuals!$A:$A,$A2420,Actuals!$D:$D,$D2420,Actuals!$B:$B,EOMONTH(DATE(2025,$C2420-3,1),0))/SUMIFS(Actuals!$F:$F,Actuals!$A:$A,$A2420,Actuals!$D:$D,$D2420,Actuals!$B:$B,EOMONTH(DATE(2024,$C2420-3,1),0))
)</f>
        <v>1.2430686746825899</v>
      </c>
      <c r="P2420" s="29">
        <f t="shared" si="222"/>
        <v>389726.26935214823</v>
      </c>
      <c r="Q2420" s="2">
        <f t="shared" si="223"/>
        <v>0.48863552603751792</v>
      </c>
      <c r="R2420" s="29" t="str">
        <f t="shared" si="224"/>
        <v>1 train date (May-Aug)</v>
      </c>
      <c r="S2420" s="29">
        <f t="shared" si="225"/>
        <v>0.93215158223729411</v>
      </c>
      <c r="T2420" s="29">
        <f t="shared" si="226"/>
        <v>318795.84112515458</v>
      </c>
      <c r="U2420" s="2">
        <f t="shared" si="227"/>
        <v>0.21770291605133127</v>
      </c>
    </row>
    <row r="2421" spans="1:21">
      <c r="A2421">
        <v>9692</v>
      </c>
      <c r="B2421" s="1">
        <v>45930</v>
      </c>
      <c r="C2421">
        <v>6</v>
      </c>
      <c r="D2421">
        <v>15</v>
      </c>
      <c r="E2421" t="s">
        <v>7</v>
      </c>
      <c r="F2421" s="3">
        <v>286410.81750680489</v>
      </c>
      <c r="G2421" s="3">
        <v>261801</v>
      </c>
      <c r="H2421">
        <v>3</v>
      </c>
      <c r="I2421" s="3">
        <v>24609.817506804888</v>
      </c>
      <c r="J2421" s="3">
        <v>24609.817506804888</v>
      </c>
      <c r="K2421" s="2">
        <v>9.4001999636383698E-2</v>
      </c>
      <c r="L2421" s="6">
        <v>9.4001999636383698E-2</v>
      </c>
      <c r="M2421" t="s">
        <v>38</v>
      </c>
      <c r="N2421">
        <f>SUMIFS(Actuals!$F:$F,Actuals!$A:$A,$A2421,Actuals!$D:$D,$D2421,Actuals!$B:$B,EDATE($B2421,-12))</f>
        <v>313519.5</v>
      </c>
      <c r="O2421">
        <f>AVERAGE(SUMIFS(Actuals!$F:$F,Actuals!$A:$A,$A2421,Actuals!$D:$D,$D2421,Actuals!$B:$B,EOMONTH(DATE(2025,$C2421-1,1),0))/SUMIFS(Actuals!$F:$F,Actuals!$A:$A,$A2421,Actuals!$D:$D,$D2421,Actuals!$B:$B,EOMONTH(DATE(2024,$C2421-1,1),0)),
 SUMIFS(Actuals!$F:$F,Actuals!$A:$A,$A2421,Actuals!$D:$D,$D2421,Actuals!$B:$B,EOMONTH(DATE(2025,$C2421-2,1),0))/SUMIFS(Actuals!$F:$F,Actuals!$A:$A,$A2421,Actuals!$D:$D,$D2421,Actuals!$B:$B,EOMONTH(DATE(2024,$C2421-2,1),0)),
 SUMIFS(Actuals!$F:$F,Actuals!$A:$A,$A2421,Actuals!$D:$D,$D2421,Actuals!$B:$B,EOMONTH(DATE(2025,$C2421-3,1),0))/SUMIFS(Actuals!$F:$F,Actuals!$A:$A,$A2421,Actuals!$D:$D,$D2421,Actuals!$B:$B,EOMONTH(DATE(2024,$C2421-3,1),0))
)</f>
        <v>1.1858990112312557</v>
      </c>
      <c r="P2421" s="29">
        <f t="shared" si="222"/>
        <v>371802.46505171771</v>
      </c>
      <c r="Q2421" s="2">
        <f t="shared" si="223"/>
        <v>0.42017205836386301</v>
      </c>
      <c r="R2421" s="29" t="str">
        <f t="shared" si="224"/>
        <v>1 train date (May-Aug)</v>
      </c>
      <c r="S2421" s="29">
        <f t="shared" si="225"/>
        <v>0.93215158223729411</v>
      </c>
      <c r="T2421" s="29">
        <f t="shared" si="226"/>
        <v>266978.29670884507</v>
      </c>
      <c r="U2421" s="2">
        <f t="shared" si="227"/>
        <v>1.9775694931818702E-2</v>
      </c>
    </row>
    <row r="2422" spans="1:21">
      <c r="A2422">
        <v>9692</v>
      </c>
      <c r="B2422" s="1">
        <v>45930</v>
      </c>
      <c r="C2422">
        <v>7</v>
      </c>
      <c r="D2422">
        <v>15</v>
      </c>
      <c r="E2422" t="s">
        <v>7</v>
      </c>
      <c r="F2422" s="3">
        <v>278330.85112959723</v>
      </c>
      <c r="G2422" s="3">
        <v>261801</v>
      </c>
      <c r="H2422">
        <v>2</v>
      </c>
      <c r="I2422" s="3">
        <v>16529.851129597228</v>
      </c>
      <c r="J2422" s="3">
        <v>16529.851129597228</v>
      </c>
      <c r="K2422" s="2">
        <v>6.3138991560755003E-2</v>
      </c>
      <c r="L2422" s="6">
        <v>6.3138991560755003E-2</v>
      </c>
      <c r="M2422" t="s">
        <v>38</v>
      </c>
      <c r="N2422">
        <f>SUMIFS(Actuals!$F:$F,Actuals!$A:$A,$A2422,Actuals!$D:$D,$D2422,Actuals!$B:$B,EDATE($B2422,-12))</f>
        <v>313519.5</v>
      </c>
      <c r="O2422">
        <f>AVERAGE(SUMIFS(Actuals!$F:$F,Actuals!$A:$A,$A2422,Actuals!$D:$D,$D2422,Actuals!$B:$B,EOMONTH(DATE(2025,$C2422-1,1),0))/SUMIFS(Actuals!$F:$F,Actuals!$A:$A,$A2422,Actuals!$D:$D,$D2422,Actuals!$B:$B,EOMONTH(DATE(2024,$C2422-1,1),0)),
 SUMIFS(Actuals!$F:$F,Actuals!$A:$A,$A2422,Actuals!$D:$D,$D2422,Actuals!$B:$B,EOMONTH(DATE(2025,$C2422-2,1),0))/SUMIFS(Actuals!$F:$F,Actuals!$A:$A,$A2422,Actuals!$D:$D,$D2422,Actuals!$B:$B,EOMONTH(DATE(2024,$C2422-2,1),0)),
 SUMIFS(Actuals!$F:$F,Actuals!$A:$A,$A2422,Actuals!$D:$D,$D2422,Actuals!$B:$B,EOMONTH(DATE(2025,$C2422-3,1),0))/SUMIFS(Actuals!$F:$F,Actuals!$A:$A,$A2422,Actuals!$D:$D,$D2422,Actuals!$B:$B,EOMONTH(DATE(2024,$C2422-3,1),0))
)</f>
        <v>1.0580288460796667</v>
      </c>
      <c r="P2422" s="29">
        <f t="shared" si="222"/>
        <v>331712.67480847408</v>
      </c>
      <c r="Q2422" s="2">
        <f t="shared" si="223"/>
        <v>0.2670412825331992</v>
      </c>
      <c r="R2422" s="29" t="str">
        <f t="shared" si="224"/>
        <v>1 train date (May-Aug)</v>
      </c>
      <c r="S2422" s="29">
        <f t="shared" si="225"/>
        <v>0.93215158223729411</v>
      </c>
      <c r="T2422" s="29">
        <f t="shared" si="226"/>
        <v>259446.5432659068</v>
      </c>
      <c r="U2422" s="2">
        <f t="shared" si="227"/>
        <v>8.9933068784809733E-3</v>
      </c>
    </row>
    <row r="2423" spans="1:21">
      <c r="A2423">
        <v>9692</v>
      </c>
      <c r="B2423" s="1">
        <v>45930</v>
      </c>
      <c r="C2423">
        <v>8</v>
      </c>
      <c r="D2423">
        <v>15</v>
      </c>
      <c r="E2423" t="s">
        <v>7</v>
      </c>
      <c r="F2423" s="3">
        <v>306000</v>
      </c>
      <c r="G2423" s="3">
        <v>261801</v>
      </c>
      <c r="H2423">
        <v>1</v>
      </c>
      <c r="I2423" s="3">
        <v>44199</v>
      </c>
      <c r="J2423" s="3">
        <v>44199</v>
      </c>
      <c r="K2423" s="2">
        <v>0.16882670425246701</v>
      </c>
      <c r="L2423" s="6">
        <v>0.16882670425246701</v>
      </c>
      <c r="M2423" t="s">
        <v>38</v>
      </c>
      <c r="N2423">
        <f>SUMIFS(Actuals!$F:$F,Actuals!$A:$A,$A2423,Actuals!$D:$D,$D2423,Actuals!$B:$B,EDATE($B2423,-12))</f>
        <v>313519.5</v>
      </c>
      <c r="O2423">
        <f>AVERAGE(SUMIFS(Actuals!$F:$F,Actuals!$A:$A,$A2423,Actuals!$D:$D,$D2423,Actuals!$B:$B,EOMONTH(DATE(2025,$C2423-1,1),0))/SUMIFS(Actuals!$F:$F,Actuals!$A:$A,$A2423,Actuals!$D:$D,$D2423,Actuals!$B:$B,EOMONTH(DATE(2024,$C2423-1,1),0)),
 SUMIFS(Actuals!$F:$F,Actuals!$A:$A,$A2423,Actuals!$D:$D,$D2423,Actuals!$B:$B,EOMONTH(DATE(2025,$C2423-2,1),0))/SUMIFS(Actuals!$F:$F,Actuals!$A:$A,$A2423,Actuals!$D:$D,$D2423,Actuals!$B:$B,EOMONTH(DATE(2024,$C2423-2,1),0)),
 SUMIFS(Actuals!$F:$F,Actuals!$A:$A,$A2423,Actuals!$D:$D,$D2423,Actuals!$B:$B,EOMONTH(DATE(2025,$C2423-3,1),0))/SUMIFS(Actuals!$F:$F,Actuals!$A:$A,$A2423,Actuals!$D:$D,$D2423,Actuals!$B:$B,EOMONTH(DATE(2024,$C2423-3,1),0))
)</f>
        <v>1.0017900572381919</v>
      </c>
      <c r="P2423" s="29">
        <f t="shared" si="222"/>
        <v>314080.71785028931</v>
      </c>
      <c r="Q2423" s="2">
        <f t="shared" si="223"/>
        <v>0.19969258272615195</v>
      </c>
      <c r="R2423" s="29" t="str">
        <f t="shared" si="224"/>
        <v>1 train date (May-Aug)</v>
      </c>
      <c r="S2423" s="29">
        <f t="shared" si="225"/>
        <v>0.93215158223729411</v>
      </c>
      <c r="T2423" s="29">
        <f t="shared" si="226"/>
        <v>285238.38416461198</v>
      </c>
      <c r="U2423" s="2">
        <f t="shared" si="227"/>
        <v>8.9523661730138482E-2</v>
      </c>
    </row>
    <row r="2424" spans="1:21">
      <c r="A2424">
        <v>9692</v>
      </c>
      <c r="B2424" s="1">
        <v>45930</v>
      </c>
      <c r="C2424">
        <v>9</v>
      </c>
      <c r="D2424">
        <v>15</v>
      </c>
      <c r="E2424" t="s">
        <v>7</v>
      </c>
      <c r="F2424" s="3">
        <v>253134.9419352836</v>
      </c>
      <c r="G2424" s="3">
        <v>261801</v>
      </c>
      <c r="H2424">
        <v>0</v>
      </c>
      <c r="I2424" s="3">
        <v>-8666.0580647164024</v>
      </c>
      <c r="J2424" s="3">
        <v>8666.0580647164024</v>
      </c>
      <c r="K2424" s="2">
        <v>3.31016996295522E-2</v>
      </c>
      <c r="L2424" s="6">
        <v>-3.31016996295522E-2</v>
      </c>
      <c r="M2424" t="s">
        <v>38</v>
      </c>
      <c r="N2424">
        <f>SUMIFS(Actuals!$F:$F,Actuals!$A:$A,$A2424,Actuals!$D:$D,$D2424,Actuals!$B:$B,EDATE($B2424,-12))</f>
        <v>313519.5</v>
      </c>
      <c r="O2424">
        <f>AVERAGE(SUMIFS(Actuals!$F:$F,Actuals!$A:$A,$A2424,Actuals!$D:$D,$D2424,Actuals!$B:$B,EOMONTH(DATE(2025,$C2424-1,1),0))/SUMIFS(Actuals!$F:$F,Actuals!$A:$A,$A2424,Actuals!$D:$D,$D2424,Actuals!$B:$B,EOMONTH(DATE(2024,$C2424-1,1),0)),
 SUMIFS(Actuals!$F:$F,Actuals!$A:$A,$A2424,Actuals!$D:$D,$D2424,Actuals!$B:$B,EOMONTH(DATE(2025,$C2424-2,1),0))/SUMIFS(Actuals!$F:$F,Actuals!$A:$A,$A2424,Actuals!$D:$D,$D2424,Actuals!$B:$B,EOMONTH(DATE(2024,$C2424-2,1),0)),
 SUMIFS(Actuals!$F:$F,Actuals!$A:$A,$A2424,Actuals!$D:$D,$D2424,Actuals!$B:$B,EOMONTH(DATE(2025,$C2424-3,1),0))/SUMIFS(Actuals!$F:$F,Actuals!$A:$A,$A2424,Actuals!$D:$D,$D2424,Actuals!$B:$B,EOMONTH(DATE(2024,$C2424-3,1),0))
)</f>
        <v>1.0141870022330688</v>
      </c>
      <c r="P2424" s="29">
        <f t="shared" si="222"/>
        <v>317967.40184661059</v>
      </c>
      <c r="Q2424" s="2">
        <f t="shared" si="223"/>
        <v>0.21453853058854089</v>
      </c>
      <c r="R2424" s="29" t="str">
        <f t="shared" si="224"/>
        <v>2 Test data (Sep-Nov)</v>
      </c>
      <c r="S2424" s="29">
        <f t="shared" si="225"/>
        <v>0.93215158223729411</v>
      </c>
      <c r="T2424" s="29">
        <f t="shared" si="226"/>
        <v>235960.13664452019</v>
      </c>
      <c r="U2424" s="2">
        <f t="shared" si="227"/>
        <v>9.8704219447136615E-2</v>
      </c>
    </row>
    <row r="2425" spans="1:21">
      <c r="A2425">
        <v>9692</v>
      </c>
      <c r="B2425" s="1">
        <v>45961</v>
      </c>
      <c r="C2425">
        <v>5</v>
      </c>
      <c r="D2425">
        <v>15</v>
      </c>
      <c r="E2425" t="s">
        <v>7</v>
      </c>
      <c r="F2425" s="3">
        <v>425250</v>
      </c>
      <c r="G2425" s="3">
        <v>415118.25</v>
      </c>
      <c r="H2425">
        <v>5</v>
      </c>
      <c r="I2425" s="3">
        <v>10131.75</v>
      </c>
      <c r="J2425" s="3">
        <v>10131.75</v>
      </c>
      <c r="K2425" s="2">
        <v>2.44069009252183E-2</v>
      </c>
      <c r="L2425" s="6">
        <v>2.44069009252183E-2</v>
      </c>
      <c r="M2425" t="s">
        <v>38</v>
      </c>
      <c r="N2425">
        <f>SUMIFS(Actuals!$F:$F,Actuals!$A:$A,$A2425,Actuals!$D:$D,$D2425,Actuals!$B:$B,EDATE($B2425,-12))</f>
        <v>434767.5</v>
      </c>
      <c r="O2425">
        <f>AVERAGE(SUMIFS(Actuals!$F:$F,Actuals!$A:$A,$A2425,Actuals!$D:$D,$D2425,Actuals!$B:$B,EOMONTH(DATE(2025,$C2425-1,1),0))/SUMIFS(Actuals!$F:$F,Actuals!$A:$A,$A2425,Actuals!$D:$D,$D2425,Actuals!$B:$B,EOMONTH(DATE(2024,$C2425-1,1),0)),
 SUMIFS(Actuals!$F:$F,Actuals!$A:$A,$A2425,Actuals!$D:$D,$D2425,Actuals!$B:$B,EOMONTH(DATE(2025,$C2425-2,1),0))/SUMIFS(Actuals!$F:$F,Actuals!$A:$A,$A2425,Actuals!$D:$D,$D2425,Actuals!$B:$B,EOMONTH(DATE(2024,$C2425-2,1),0)),
 SUMIFS(Actuals!$F:$F,Actuals!$A:$A,$A2425,Actuals!$D:$D,$D2425,Actuals!$B:$B,EOMONTH(DATE(2025,$C2425-3,1),0))/SUMIFS(Actuals!$F:$F,Actuals!$A:$A,$A2425,Actuals!$D:$D,$D2425,Actuals!$B:$B,EOMONTH(DATE(2024,$C2425-3,1),0))
)</f>
        <v>1.2430686746825899</v>
      </c>
      <c r="P2425" s="29">
        <f t="shared" si="222"/>
        <v>540445.86002006289</v>
      </c>
      <c r="Q2425" s="2">
        <f t="shared" si="223"/>
        <v>0.30190821535806456</v>
      </c>
      <c r="R2425" s="29" t="str">
        <f t="shared" si="224"/>
        <v>1 train date (May-Aug)</v>
      </c>
      <c r="S2425" s="29">
        <f t="shared" si="225"/>
        <v>0.93215158223729411</v>
      </c>
      <c r="T2425" s="29">
        <f t="shared" si="226"/>
        <v>396397.46034640929</v>
      </c>
      <c r="U2425" s="2">
        <f t="shared" si="227"/>
        <v>4.5097486447754839E-2</v>
      </c>
    </row>
    <row r="2426" spans="1:21">
      <c r="A2426">
        <v>9692</v>
      </c>
      <c r="B2426" s="1">
        <v>45961</v>
      </c>
      <c r="C2426">
        <v>6</v>
      </c>
      <c r="D2426">
        <v>15</v>
      </c>
      <c r="E2426" t="s">
        <v>7</v>
      </c>
      <c r="F2426" s="3">
        <v>417455.53603301576</v>
      </c>
      <c r="G2426" s="3">
        <v>415118.25</v>
      </c>
      <c r="H2426">
        <v>4</v>
      </c>
      <c r="I2426" s="3">
        <v>2337.2860330157564</v>
      </c>
      <c r="J2426" s="3">
        <v>2337.2860330157564</v>
      </c>
      <c r="K2426" s="2">
        <v>5.6304102096589497E-3</v>
      </c>
      <c r="L2426" s="6">
        <v>5.6304102096589497E-3</v>
      </c>
      <c r="M2426" t="s">
        <v>38</v>
      </c>
      <c r="N2426">
        <f>SUMIFS(Actuals!$F:$F,Actuals!$A:$A,$A2426,Actuals!$D:$D,$D2426,Actuals!$B:$B,EDATE($B2426,-12))</f>
        <v>434767.5</v>
      </c>
      <c r="O2426">
        <f>AVERAGE(SUMIFS(Actuals!$F:$F,Actuals!$A:$A,$A2426,Actuals!$D:$D,$D2426,Actuals!$B:$B,EOMONTH(DATE(2025,$C2426-1,1),0))/SUMIFS(Actuals!$F:$F,Actuals!$A:$A,$A2426,Actuals!$D:$D,$D2426,Actuals!$B:$B,EOMONTH(DATE(2024,$C2426-1,1),0)),
 SUMIFS(Actuals!$F:$F,Actuals!$A:$A,$A2426,Actuals!$D:$D,$D2426,Actuals!$B:$B,EOMONTH(DATE(2025,$C2426-2,1),0))/SUMIFS(Actuals!$F:$F,Actuals!$A:$A,$A2426,Actuals!$D:$D,$D2426,Actuals!$B:$B,EOMONTH(DATE(2024,$C2426-2,1),0)),
 SUMIFS(Actuals!$F:$F,Actuals!$A:$A,$A2426,Actuals!$D:$D,$D2426,Actuals!$B:$B,EOMONTH(DATE(2025,$C2426-3,1),0))/SUMIFS(Actuals!$F:$F,Actuals!$A:$A,$A2426,Actuals!$D:$D,$D2426,Actuals!$B:$B,EOMONTH(DATE(2024,$C2426-3,1),0))
)</f>
        <v>1.1858990112312557</v>
      </c>
      <c r="P2426" s="29">
        <f t="shared" si="222"/>
        <v>515590.34836548497</v>
      </c>
      <c r="Q2426" s="2">
        <f t="shared" si="223"/>
        <v>0.2420324771688187</v>
      </c>
      <c r="R2426" s="29" t="str">
        <f t="shared" si="224"/>
        <v>1 train date (May-Aug)</v>
      </c>
      <c r="S2426" s="29">
        <f t="shared" si="225"/>
        <v>0.93215158223729411</v>
      </c>
      <c r="T2426" s="29">
        <f t="shared" si="226"/>
        <v>389131.8384268934</v>
      </c>
      <c r="U2426" s="2">
        <f t="shared" si="227"/>
        <v>6.2600021977127232E-2</v>
      </c>
    </row>
    <row r="2427" spans="1:21">
      <c r="A2427">
        <v>9692</v>
      </c>
      <c r="B2427" s="1">
        <v>45961</v>
      </c>
      <c r="C2427">
        <v>7</v>
      </c>
      <c r="D2427">
        <v>15</v>
      </c>
      <c r="E2427" t="s">
        <v>7</v>
      </c>
      <c r="F2427" s="3">
        <v>408889.87047834566</v>
      </c>
      <c r="G2427" s="3">
        <v>415118.25</v>
      </c>
      <c r="H2427">
        <v>3</v>
      </c>
      <c r="I2427" s="3">
        <v>-6228.3795216543367</v>
      </c>
      <c r="J2427" s="3">
        <v>6228.3795216543367</v>
      </c>
      <c r="K2427" s="2">
        <v>1.50038682270759E-2</v>
      </c>
      <c r="L2427" s="6">
        <v>-1.50038682270759E-2</v>
      </c>
      <c r="M2427" t="s">
        <v>38</v>
      </c>
      <c r="N2427">
        <f>SUMIFS(Actuals!$F:$F,Actuals!$A:$A,$A2427,Actuals!$D:$D,$D2427,Actuals!$B:$B,EDATE($B2427,-12))</f>
        <v>434767.5</v>
      </c>
      <c r="O2427">
        <f>AVERAGE(SUMIFS(Actuals!$F:$F,Actuals!$A:$A,$A2427,Actuals!$D:$D,$D2427,Actuals!$B:$B,EOMONTH(DATE(2025,$C2427-1,1),0))/SUMIFS(Actuals!$F:$F,Actuals!$A:$A,$A2427,Actuals!$D:$D,$D2427,Actuals!$B:$B,EOMONTH(DATE(2024,$C2427-1,1),0)),
 SUMIFS(Actuals!$F:$F,Actuals!$A:$A,$A2427,Actuals!$D:$D,$D2427,Actuals!$B:$B,EOMONTH(DATE(2025,$C2427-2,1),0))/SUMIFS(Actuals!$F:$F,Actuals!$A:$A,$A2427,Actuals!$D:$D,$D2427,Actuals!$B:$B,EOMONTH(DATE(2024,$C2427-2,1),0)),
 SUMIFS(Actuals!$F:$F,Actuals!$A:$A,$A2427,Actuals!$D:$D,$D2427,Actuals!$B:$B,EOMONTH(DATE(2025,$C2427-3,1),0))/SUMIFS(Actuals!$F:$F,Actuals!$A:$A,$A2427,Actuals!$D:$D,$D2427,Actuals!$B:$B,EOMONTH(DATE(2024,$C2427-3,1),0))
)</f>
        <v>1.0580288460796667</v>
      </c>
      <c r="P2427" s="29">
        <f t="shared" si="222"/>
        <v>459996.5563379415</v>
      </c>
      <c r="Q2427" s="2">
        <f t="shared" si="223"/>
        <v>0.10810969245014281</v>
      </c>
      <c r="R2427" s="29" t="str">
        <f t="shared" si="224"/>
        <v>1 train date (May-Aug)</v>
      </c>
      <c r="S2427" s="29">
        <f t="shared" si="225"/>
        <v>0.93215158223729411</v>
      </c>
      <c r="T2427" s="29">
        <f t="shared" si="226"/>
        <v>381147.33972719219</v>
      </c>
      <c r="U2427" s="2">
        <f t="shared" si="227"/>
        <v>8.1834297270254472E-2</v>
      </c>
    </row>
    <row r="2428" spans="1:21">
      <c r="A2428">
        <v>9692</v>
      </c>
      <c r="B2428" s="1">
        <v>45961</v>
      </c>
      <c r="C2428">
        <v>8</v>
      </c>
      <c r="D2428">
        <v>15</v>
      </c>
      <c r="E2428" t="s">
        <v>7</v>
      </c>
      <c r="F2428" s="3">
        <v>382500</v>
      </c>
      <c r="G2428" s="3">
        <v>415118.25</v>
      </c>
      <c r="H2428">
        <v>2</v>
      </c>
      <c r="I2428" s="3">
        <v>-32618.25</v>
      </c>
      <c r="J2428" s="3">
        <v>32618.25</v>
      </c>
      <c r="K2428" s="2">
        <v>7.8575803400597305E-2</v>
      </c>
      <c r="L2428" s="6">
        <v>-7.8575803400597305E-2</v>
      </c>
      <c r="M2428" t="s">
        <v>38</v>
      </c>
      <c r="N2428">
        <f>SUMIFS(Actuals!$F:$F,Actuals!$A:$A,$A2428,Actuals!$D:$D,$D2428,Actuals!$B:$B,EDATE($B2428,-12))</f>
        <v>434767.5</v>
      </c>
      <c r="O2428">
        <f>AVERAGE(SUMIFS(Actuals!$F:$F,Actuals!$A:$A,$A2428,Actuals!$D:$D,$D2428,Actuals!$B:$B,EOMONTH(DATE(2025,$C2428-1,1),0))/SUMIFS(Actuals!$F:$F,Actuals!$A:$A,$A2428,Actuals!$D:$D,$D2428,Actuals!$B:$B,EOMONTH(DATE(2024,$C2428-1,1),0)),
 SUMIFS(Actuals!$F:$F,Actuals!$A:$A,$A2428,Actuals!$D:$D,$D2428,Actuals!$B:$B,EOMONTH(DATE(2025,$C2428-2,1),0))/SUMIFS(Actuals!$F:$F,Actuals!$A:$A,$A2428,Actuals!$D:$D,$D2428,Actuals!$B:$B,EOMONTH(DATE(2024,$C2428-2,1),0)),
 SUMIFS(Actuals!$F:$F,Actuals!$A:$A,$A2428,Actuals!$D:$D,$D2428,Actuals!$B:$B,EOMONTH(DATE(2025,$C2428-3,1),0))/SUMIFS(Actuals!$F:$F,Actuals!$A:$A,$A2428,Actuals!$D:$D,$D2428,Actuals!$B:$B,EOMONTH(DATE(2024,$C2428-3,1),0))
)</f>
        <v>1.0017900572381919</v>
      </c>
      <c r="P2428" s="29">
        <f t="shared" si="222"/>
        <v>435545.75871030561</v>
      </c>
      <c r="Q2428" s="2">
        <f t="shared" si="223"/>
        <v>4.9208890985413464E-2</v>
      </c>
      <c r="R2428" s="29" t="str">
        <f t="shared" si="224"/>
        <v>1 train date (May-Aug)</v>
      </c>
      <c r="S2428" s="29">
        <f t="shared" si="225"/>
        <v>0.93215158223729411</v>
      </c>
      <c r="T2428" s="29">
        <f t="shared" si="226"/>
        <v>356547.98020576499</v>
      </c>
      <c r="U2428" s="2">
        <f t="shared" si="227"/>
        <v>0.14109297722813924</v>
      </c>
    </row>
    <row r="2429" spans="1:21">
      <c r="A2429">
        <v>9692</v>
      </c>
      <c r="B2429" s="1">
        <v>45961</v>
      </c>
      <c r="C2429">
        <v>9</v>
      </c>
      <c r="D2429">
        <v>15</v>
      </c>
      <c r="E2429" t="s">
        <v>7</v>
      </c>
      <c r="F2429" s="3">
        <v>427588.74688412063</v>
      </c>
      <c r="G2429" s="3">
        <v>415118.25</v>
      </c>
      <c r="H2429">
        <v>1</v>
      </c>
      <c r="I2429" s="3">
        <v>12470.496884120628</v>
      </c>
      <c r="J2429" s="3">
        <v>12470.496884120628</v>
      </c>
      <c r="K2429" s="2">
        <v>3.0040830255284201E-2</v>
      </c>
      <c r="L2429" s="6">
        <v>3.0040830255284201E-2</v>
      </c>
      <c r="M2429" t="s">
        <v>38</v>
      </c>
      <c r="N2429">
        <f>SUMIFS(Actuals!$F:$F,Actuals!$A:$A,$A2429,Actuals!$D:$D,$D2429,Actuals!$B:$B,EDATE($B2429,-12))</f>
        <v>434767.5</v>
      </c>
      <c r="O2429">
        <f>AVERAGE(SUMIFS(Actuals!$F:$F,Actuals!$A:$A,$A2429,Actuals!$D:$D,$D2429,Actuals!$B:$B,EOMONTH(DATE(2025,$C2429-1,1),0))/SUMIFS(Actuals!$F:$F,Actuals!$A:$A,$A2429,Actuals!$D:$D,$D2429,Actuals!$B:$B,EOMONTH(DATE(2024,$C2429-1,1),0)),
 SUMIFS(Actuals!$F:$F,Actuals!$A:$A,$A2429,Actuals!$D:$D,$D2429,Actuals!$B:$B,EOMONTH(DATE(2025,$C2429-2,1),0))/SUMIFS(Actuals!$F:$F,Actuals!$A:$A,$A2429,Actuals!$D:$D,$D2429,Actuals!$B:$B,EOMONTH(DATE(2024,$C2429-2,1),0)),
 SUMIFS(Actuals!$F:$F,Actuals!$A:$A,$A2429,Actuals!$D:$D,$D2429,Actuals!$B:$B,EOMONTH(DATE(2025,$C2429-3,1),0))/SUMIFS(Actuals!$F:$F,Actuals!$A:$A,$A2429,Actuals!$D:$D,$D2429,Actuals!$B:$B,EOMONTH(DATE(2024,$C2429-3,1),0))
)</f>
        <v>1.0141870022330688</v>
      </c>
      <c r="P2429" s="29">
        <f t="shared" si="222"/>
        <v>440935.54749336571</v>
      </c>
      <c r="Q2429" s="2">
        <f t="shared" si="223"/>
        <v>6.2192634251483067E-2</v>
      </c>
      <c r="R2429" s="29" t="str">
        <f t="shared" si="224"/>
        <v>2 Test data (Sep-Nov)</v>
      </c>
      <c r="S2429" s="29">
        <f t="shared" si="225"/>
        <v>0.93215158223729411</v>
      </c>
      <c r="T2429" s="29">
        <f t="shared" si="226"/>
        <v>398577.52695489489</v>
      </c>
      <c r="U2429" s="2">
        <f t="shared" si="227"/>
        <v>3.9845810308520802E-2</v>
      </c>
    </row>
    <row r="2430" spans="1:21">
      <c r="A2430">
        <v>9692</v>
      </c>
      <c r="B2430" s="1">
        <v>45961</v>
      </c>
      <c r="C2430">
        <v>10</v>
      </c>
      <c r="D2430">
        <v>15</v>
      </c>
      <c r="E2430" t="s">
        <v>7</v>
      </c>
      <c r="F2430" s="3">
        <v>427824.2629395423</v>
      </c>
      <c r="G2430" s="3">
        <v>415118.25</v>
      </c>
      <c r="H2430">
        <v>0</v>
      </c>
      <c r="I2430" s="3">
        <v>12706.012939542299</v>
      </c>
      <c r="J2430" s="3">
        <v>12706.012939542299</v>
      </c>
      <c r="K2430" s="2">
        <v>3.0608177162874201E-2</v>
      </c>
      <c r="L2430" s="6">
        <v>3.0608177162874201E-2</v>
      </c>
      <c r="M2430" t="s">
        <v>38</v>
      </c>
      <c r="N2430">
        <f>SUMIFS(Actuals!$F:$F,Actuals!$A:$A,$A2430,Actuals!$D:$D,$D2430,Actuals!$B:$B,EDATE($B2430,-12))</f>
        <v>434767.5</v>
      </c>
      <c r="O2430">
        <f>AVERAGE(SUMIFS(Actuals!$F:$F,Actuals!$A:$A,$A2430,Actuals!$D:$D,$D2430,Actuals!$B:$B,EOMONTH(DATE(2025,$C2430-1,1),0))/SUMIFS(Actuals!$F:$F,Actuals!$A:$A,$A2430,Actuals!$D:$D,$D2430,Actuals!$B:$B,EOMONTH(DATE(2024,$C2430-1,1),0)),
 SUMIFS(Actuals!$F:$F,Actuals!$A:$A,$A2430,Actuals!$D:$D,$D2430,Actuals!$B:$B,EOMONTH(DATE(2025,$C2430-2,1),0))/SUMIFS(Actuals!$F:$F,Actuals!$A:$A,$A2430,Actuals!$D:$D,$D2430,Actuals!$B:$B,EOMONTH(DATE(2024,$C2430-2,1),0)),
 SUMIFS(Actuals!$F:$F,Actuals!$A:$A,$A2430,Actuals!$D:$D,$D2430,Actuals!$B:$B,EOMONTH(DATE(2025,$C2430-3,1),0))/SUMIFS(Actuals!$F:$F,Actuals!$A:$A,$A2430,Actuals!$D:$D,$D2430,Actuals!$B:$B,EOMONTH(DATE(2024,$C2430-3,1),0))
)</f>
        <v>0.96366288534880074</v>
      </c>
      <c r="P2430" s="29">
        <f t="shared" si="222"/>
        <v>418969.30350588472</v>
      </c>
      <c r="Q2430" s="2">
        <f t="shared" si="223"/>
        <v>9.277003614957223E-3</v>
      </c>
      <c r="R2430" s="29" t="str">
        <f t="shared" si="224"/>
        <v>2 Test data (Sep-Nov)</v>
      </c>
      <c r="S2430" s="29">
        <f t="shared" si="225"/>
        <v>0.93215158223729411</v>
      </c>
      <c r="T2430" s="29">
        <f t="shared" si="226"/>
        <v>398797.06361859851</v>
      </c>
      <c r="U2430" s="2">
        <f t="shared" si="227"/>
        <v>3.9316956990933294E-2</v>
      </c>
    </row>
    <row r="2431" spans="1:21">
      <c r="A2431">
        <v>9692</v>
      </c>
      <c r="B2431" s="1">
        <v>45991</v>
      </c>
      <c r="C2431">
        <v>5</v>
      </c>
      <c r="D2431">
        <v>15</v>
      </c>
      <c r="E2431" t="s">
        <v>7</v>
      </c>
      <c r="F2431" s="3">
        <v>326250</v>
      </c>
      <c r="G2431" s="3">
        <v>284447.25</v>
      </c>
      <c r="H2431">
        <v>6</v>
      </c>
      <c r="I2431" s="3">
        <v>41802.75</v>
      </c>
      <c r="J2431" s="3">
        <v>41802.75</v>
      </c>
      <c r="K2431" s="2">
        <v>0.14696134344768699</v>
      </c>
      <c r="L2431" s="6">
        <v>0.14696134344768699</v>
      </c>
      <c r="M2431" t="s">
        <v>38</v>
      </c>
      <c r="N2431">
        <f>SUMIFS(Actuals!$F:$F,Actuals!$A:$A,$A2431,Actuals!$D:$D,$D2431,Actuals!$B:$B,EDATE($B2431,-12))</f>
        <v>325577.25</v>
      </c>
      <c r="O2431">
        <f>AVERAGE(SUMIFS(Actuals!$F:$F,Actuals!$A:$A,$A2431,Actuals!$D:$D,$D2431,Actuals!$B:$B,EOMONTH(DATE(2025,$C2431-1,1),0))/SUMIFS(Actuals!$F:$F,Actuals!$A:$A,$A2431,Actuals!$D:$D,$D2431,Actuals!$B:$B,EOMONTH(DATE(2024,$C2431-1,1),0)),
 SUMIFS(Actuals!$F:$F,Actuals!$A:$A,$A2431,Actuals!$D:$D,$D2431,Actuals!$B:$B,EOMONTH(DATE(2025,$C2431-2,1),0))/SUMIFS(Actuals!$F:$F,Actuals!$A:$A,$A2431,Actuals!$D:$D,$D2431,Actuals!$B:$B,EOMONTH(DATE(2024,$C2431-2,1),0)),
 SUMIFS(Actuals!$F:$F,Actuals!$A:$A,$A2431,Actuals!$D:$D,$D2431,Actuals!$B:$B,EOMONTH(DATE(2025,$C2431-3,1),0))/SUMIFS(Actuals!$F:$F,Actuals!$A:$A,$A2431,Actuals!$D:$D,$D2431,Actuals!$B:$B,EOMONTH(DATE(2024,$C2431-3,1),0))
)</f>
        <v>1.2430686746825899</v>
      </c>
      <c r="P2431" s="29">
        <f t="shared" si="222"/>
        <v>404714.88066430221</v>
      </c>
      <c r="Q2431" s="2">
        <f t="shared" si="223"/>
        <v>0.42281171874328971</v>
      </c>
      <c r="R2431" s="29" t="str">
        <f t="shared" si="224"/>
        <v>1 train date (May-Aug)</v>
      </c>
      <c r="S2431" s="29">
        <f t="shared" si="225"/>
        <v>0.93215158223729411</v>
      </c>
      <c r="T2431" s="29">
        <f t="shared" si="226"/>
        <v>304114.45370491722</v>
      </c>
      <c r="U2431" s="2">
        <f t="shared" si="227"/>
        <v>6.9141831059773728E-2</v>
      </c>
    </row>
    <row r="2432" spans="1:21">
      <c r="A2432">
        <v>9692</v>
      </c>
      <c r="B2432" s="1">
        <v>45991</v>
      </c>
      <c r="C2432">
        <v>6</v>
      </c>
      <c r="D2432">
        <v>15</v>
      </c>
      <c r="E2432" t="s">
        <v>7</v>
      </c>
      <c r="F2432" s="3">
        <v>348051.99543293152</v>
      </c>
      <c r="G2432" s="3">
        <v>284447.25</v>
      </c>
      <c r="H2432">
        <v>5</v>
      </c>
      <c r="I2432" s="3">
        <v>63604.745432931522</v>
      </c>
      <c r="J2432" s="3">
        <v>63604.745432931522</v>
      </c>
      <c r="K2432" s="2">
        <v>0.22360822765181099</v>
      </c>
      <c r="L2432" s="6">
        <v>0.22360822765181099</v>
      </c>
      <c r="M2432" t="s">
        <v>38</v>
      </c>
      <c r="N2432">
        <f>SUMIFS(Actuals!$F:$F,Actuals!$A:$A,$A2432,Actuals!$D:$D,$D2432,Actuals!$B:$B,EDATE($B2432,-12))</f>
        <v>325577.25</v>
      </c>
      <c r="O2432">
        <f>AVERAGE(SUMIFS(Actuals!$F:$F,Actuals!$A:$A,$A2432,Actuals!$D:$D,$D2432,Actuals!$B:$B,EOMONTH(DATE(2025,$C2432-1,1),0))/SUMIFS(Actuals!$F:$F,Actuals!$A:$A,$A2432,Actuals!$D:$D,$D2432,Actuals!$B:$B,EOMONTH(DATE(2024,$C2432-1,1),0)),
 SUMIFS(Actuals!$F:$F,Actuals!$A:$A,$A2432,Actuals!$D:$D,$D2432,Actuals!$B:$B,EOMONTH(DATE(2025,$C2432-2,1),0))/SUMIFS(Actuals!$F:$F,Actuals!$A:$A,$A2432,Actuals!$D:$D,$D2432,Actuals!$B:$B,EOMONTH(DATE(2024,$C2432-2,1),0)),
 SUMIFS(Actuals!$F:$F,Actuals!$A:$A,$A2432,Actuals!$D:$D,$D2432,Actuals!$B:$B,EOMONTH(DATE(2025,$C2432-3,1),0))/SUMIFS(Actuals!$F:$F,Actuals!$A:$A,$A2432,Actuals!$D:$D,$D2432,Actuals!$B:$B,EOMONTH(DATE(2024,$C2432-3,1),0))
)</f>
        <v>1.1858990112312557</v>
      </c>
      <c r="P2432" s="29">
        <f t="shared" si="222"/>
        <v>386101.73885439138</v>
      </c>
      <c r="Q2432" s="2">
        <f t="shared" si="223"/>
        <v>0.35737553748328166</v>
      </c>
      <c r="R2432" s="29" t="str">
        <f t="shared" si="224"/>
        <v>1 train date (May-Aug)</v>
      </c>
      <c r="S2432" s="29">
        <f t="shared" si="225"/>
        <v>0.93215158223729411</v>
      </c>
      <c r="T2432" s="29">
        <f t="shared" si="226"/>
        <v>324437.21824365458</v>
      </c>
      <c r="U2432" s="2">
        <f t="shared" si="227"/>
        <v>0.14058834544420656</v>
      </c>
    </row>
    <row r="2433" spans="1:21">
      <c r="A2433">
        <v>9692</v>
      </c>
      <c r="B2433" s="1">
        <v>45991</v>
      </c>
      <c r="C2433">
        <v>7</v>
      </c>
      <c r="D2433">
        <v>15</v>
      </c>
      <c r="E2433" t="s">
        <v>7</v>
      </c>
      <c r="F2433" s="3">
        <v>339347.45647675236</v>
      </c>
      <c r="G2433" s="3">
        <v>284447.25</v>
      </c>
      <c r="H2433">
        <v>4</v>
      </c>
      <c r="I2433" s="3">
        <v>54900.206476752355</v>
      </c>
      <c r="J2433" s="3">
        <v>54900.206476752355</v>
      </c>
      <c r="K2433" s="2">
        <v>0.19300663471611099</v>
      </c>
      <c r="L2433" s="6">
        <v>0.19300663471611099</v>
      </c>
      <c r="M2433" t="s">
        <v>38</v>
      </c>
      <c r="N2433">
        <f>SUMIFS(Actuals!$F:$F,Actuals!$A:$A,$A2433,Actuals!$D:$D,$D2433,Actuals!$B:$B,EDATE($B2433,-12))</f>
        <v>325577.25</v>
      </c>
      <c r="O2433">
        <f>AVERAGE(SUMIFS(Actuals!$F:$F,Actuals!$A:$A,$A2433,Actuals!$D:$D,$D2433,Actuals!$B:$B,EOMONTH(DATE(2025,$C2433-1,1),0))/SUMIFS(Actuals!$F:$F,Actuals!$A:$A,$A2433,Actuals!$D:$D,$D2433,Actuals!$B:$B,EOMONTH(DATE(2024,$C2433-1,1),0)),
 SUMIFS(Actuals!$F:$F,Actuals!$A:$A,$A2433,Actuals!$D:$D,$D2433,Actuals!$B:$B,EOMONTH(DATE(2025,$C2433-2,1),0))/SUMIFS(Actuals!$F:$F,Actuals!$A:$A,$A2433,Actuals!$D:$D,$D2433,Actuals!$B:$B,EOMONTH(DATE(2024,$C2433-2,1),0)),
 SUMIFS(Actuals!$F:$F,Actuals!$A:$A,$A2433,Actuals!$D:$D,$D2433,Actuals!$B:$B,EOMONTH(DATE(2025,$C2433-3,1),0))/SUMIFS(Actuals!$F:$F,Actuals!$A:$A,$A2433,Actuals!$D:$D,$D2433,Actuals!$B:$B,EOMONTH(DATE(2024,$C2433-3,1),0))
)</f>
        <v>1.0580288460796667</v>
      </c>
      <c r="P2433" s="29">
        <f t="shared" si="222"/>
        <v>344470.12212729116</v>
      </c>
      <c r="Q2433" s="2">
        <f t="shared" si="223"/>
        <v>0.21101582851404316</v>
      </c>
      <c r="R2433" s="29" t="str">
        <f t="shared" si="224"/>
        <v>1 train date (May-Aug)</v>
      </c>
      <c r="S2433" s="29">
        <f t="shared" si="225"/>
        <v>0.93215158223729411</v>
      </c>
      <c r="T2433" s="29">
        <f t="shared" si="226"/>
        <v>316323.26848300599</v>
      </c>
      <c r="U2433" s="2">
        <f t="shared" si="227"/>
        <v>0.11206302217021254</v>
      </c>
    </row>
    <row r="2434" spans="1:21">
      <c r="A2434">
        <v>9692</v>
      </c>
      <c r="B2434" s="1">
        <v>45991</v>
      </c>
      <c r="C2434">
        <v>8</v>
      </c>
      <c r="D2434">
        <v>15</v>
      </c>
      <c r="E2434" t="s">
        <v>7</v>
      </c>
      <c r="F2434" s="3">
        <v>317250</v>
      </c>
      <c r="G2434" s="3">
        <v>284447.25</v>
      </c>
      <c r="H2434">
        <v>3</v>
      </c>
      <c r="I2434" s="3">
        <v>32802.75</v>
      </c>
      <c r="J2434" s="3">
        <v>32802.75</v>
      </c>
      <c r="K2434" s="2">
        <v>0.115321030524992</v>
      </c>
      <c r="L2434" s="6">
        <v>0.115321030524992</v>
      </c>
      <c r="M2434" t="s">
        <v>38</v>
      </c>
      <c r="N2434">
        <f>SUMIFS(Actuals!$F:$F,Actuals!$A:$A,$A2434,Actuals!$D:$D,$D2434,Actuals!$B:$B,EDATE($B2434,-12))</f>
        <v>325577.25</v>
      </c>
      <c r="O2434">
        <f>AVERAGE(SUMIFS(Actuals!$F:$F,Actuals!$A:$A,$A2434,Actuals!$D:$D,$D2434,Actuals!$B:$B,EOMONTH(DATE(2025,$C2434-1,1),0))/SUMIFS(Actuals!$F:$F,Actuals!$A:$A,$A2434,Actuals!$D:$D,$D2434,Actuals!$B:$B,EOMONTH(DATE(2024,$C2434-1,1),0)),
 SUMIFS(Actuals!$F:$F,Actuals!$A:$A,$A2434,Actuals!$D:$D,$D2434,Actuals!$B:$B,EOMONTH(DATE(2025,$C2434-2,1),0))/SUMIFS(Actuals!$F:$F,Actuals!$A:$A,$A2434,Actuals!$D:$D,$D2434,Actuals!$B:$B,EOMONTH(DATE(2024,$C2434-2,1),0)),
 SUMIFS(Actuals!$F:$F,Actuals!$A:$A,$A2434,Actuals!$D:$D,$D2434,Actuals!$B:$B,EOMONTH(DATE(2025,$C2434-3,1),0))/SUMIFS(Actuals!$F:$F,Actuals!$A:$A,$A2434,Actuals!$D:$D,$D2434,Actuals!$B:$B,EOMONTH(DATE(2024,$C2434-3,1),0))
)</f>
        <v>1.0017900572381919</v>
      </c>
      <c r="P2434" s="29">
        <f t="shared" ref="P2434:P2497" si="228">N2434*O2434</f>
        <v>326160.05191295315</v>
      </c>
      <c r="Q2434" s="2">
        <f t="shared" ref="Q2434:Q2497" si="229">IFERROR(ABS(P2434-G2434)/ABS(G2434),"")</f>
        <v>0.14664512282313555</v>
      </c>
      <c r="R2434" s="29" t="str">
        <f t="shared" ref="R2434:R2497" si="230">IF(C2434&lt;=8,"1 train date (May-Aug)","2 Test data (Sep-Nov)")</f>
        <v>1 train date (May-Aug)</v>
      </c>
      <c r="S2434" s="29">
        <f t="shared" ref="S2434:S2497" si="231">1/(1+AVERAGEIFS($L:$L,$A:$A,$A2434,$R:$R,"1 train date (May-Aug)"))</f>
        <v>0.93215158223729411</v>
      </c>
      <c r="T2434" s="29">
        <f t="shared" ref="T2434:T2497" si="232">F2434*S2434</f>
        <v>295725.08946478157</v>
      </c>
      <c r="U2434" s="2">
        <f t="shared" ref="U2434:U2497" si="233">IFERROR(ABS(T2434-G2434)/ABS(G2434),"")</f>
        <v>3.9648263306400651E-2</v>
      </c>
    </row>
    <row r="2435" spans="1:21">
      <c r="A2435">
        <v>9692</v>
      </c>
      <c r="B2435" s="1">
        <v>45991</v>
      </c>
      <c r="C2435">
        <v>9</v>
      </c>
      <c r="D2435">
        <v>15</v>
      </c>
      <c r="E2435" t="s">
        <v>7</v>
      </c>
      <c r="F2435" s="3">
        <v>260649.21722577797</v>
      </c>
      <c r="G2435" s="3">
        <v>284447.25</v>
      </c>
      <c r="H2435">
        <v>2</v>
      </c>
      <c r="I2435" s="3">
        <v>-23798.032774222025</v>
      </c>
      <c r="J2435" s="3">
        <v>23798.032774222025</v>
      </c>
      <c r="K2435" s="2">
        <v>8.3664133768992399E-2</v>
      </c>
      <c r="L2435" s="6">
        <v>-8.3664133768992399E-2</v>
      </c>
      <c r="M2435" t="s">
        <v>38</v>
      </c>
      <c r="N2435">
        <f>SUMIFS(Actuals!$F:$F,Actuals!$A:$A,$A2435,Actuals!$D:$D,$D2435,Actuals!$B:$B,EDATE($B2435,-12))</f>
        <v>325577.25</v>
      </c>
      <c r="O2435">
        <f>AVERAGE(SUMIFS(Actuals!$F:$F,Actuals!$A:$A,$A2435,Actuals!$D:$D,$D2435,Actuals!$B:$B,EOMONTH(DATE(2025,$C2435-1,1),0))/SUMIFS(Actuals!$F:$F,Actuals!$A:$A,$A2435,Actuals!$D:$D,$D2435,Actuals!$B:$B,EOMONTH(DATE(2024,$C2435-1,1),0)),
 SUMIFS(Actuals!$F:$F,Actuals!$A:$A,$A2435,Actuals!$D:$D,$D2435,Actuals!$B:$B,EOMONTH(DATE(2025,$C2435-2,1),0))/SUMIFS(Actuals!$F:$F,Actuals!$A:$A,$A2435,Actuals!$D:$D,$D2435,Actuals!$B:$B,EOMONTH(DATE(2024,$C2435-2,1),0)),
 SUMIFS(Actuals!$F:$F,Actuals!$A:$A,$A2435,Actuals!$D:$D,$D2435,Actuals!$B:$B,EOMONTH(DATE(2025,$C2435-3,1),0))/SUMIFS(Actuals!$F:$F,Actuals!$A:$A,$A2435,Actuals!$D:$D,$D2435,Actuals!$B:$B,EOMONTH(DATE(2024,$C2435-3,1),0))
)</f>
        <v>1.0141870022330688</v>
      </c>
      <c r="P2435" s="29">
        <f t="shared" si="228"/>
        <v>330196.21517278638</v>
      </c>
      <c r="Q2435" s="2">
        <f t="shared" si="229"/>
        <v>0.16083461932849194</v>
      </c>
      <c r="R2435" s="29" t="str">
        <f t="shared" si="230"/>
        <v>2 Test data (Sep-Nov)</v>
      </c>
      <c r="S2435" s="29">
        <f t="shared" si="231"/>
        <v>0.93215158223729411</v>
      </c>
      <c r="T2435" s="29">
        <f t="shared" si="232"/>
        <v>242964.58024592113</v>
      </c>
      <c r="U2435" s="2">
        <f t="shared" si="233"/>
        <v>0.14583607243198474</v>
      </c>
    </row>
    <row r="2436" spans="1:21">
      <c r="A2436">
        <v>9692</v>
      </c>
      <c r="B2436" s="1">
        <v>45991</v>
      </c>
      <c r="C2436">
        <v>10</v>
      </c>
      <c r="D2436">
        <v>15</v>
      </c>
      <c r="E2436" t="s">
        <v>7</v>
      </c>
      <c r="F2436" s="3">
        <v>260914.10441337273</v>
      </c>
      <c r="G2436" s="3">
        <v>284447.25</v>
      </c>
      <c r="H2436">
        <v>1</v>
      </c>
      <c r="I2436" s="3">
        <v>-23533.145586627274</v>
      </c>
      <c r="J2436" s="3">
        <v>23533.145586627274</v>
      </c>
      <c r="K2436" s="2">
        <v>8.2732898935135704E-2</v>
      </c>
      <c r="L2436" s="6">
        <v>-8.2732898935135704E-2</v>
      </c>
      <c r="M2436" t="s">
        <v>38</v>
      </c>
      <c r="N2436">
        <f>SUMIFS(Actuals!$F:$F,Actuals!$A:$A,$A2436,Actuals!$D:$D,$D2436,Actuals!$B:$B,EDATE($B2436,-12))</f>
        <v>325577.25</v>
      </c>
      <c r="O2436">
        <f>AVERAGE(SUMIFS(Actuals!$F:$F,Actuals!$A:$A,$A2436,Actuals!$D:$D,$D2436,Actuals!$B:$B,EOMONTH(DATE(2025,$C2436-1,1),0))/SUMIFS(Actuals!$F:$F,Actuals!$A:$A,$A2436,Actuals!$D:$D,$D2436,Actuals!$B:$B,EOMONTH(DATE(2024,$C2436-1,1),0)),
 SUMIFS(Actuals!$F:$F,Actuals!$A:$A,$A2436,Actuals!$D:$D,$D2436,Actuals!$B:$B,EOMONTH(DATE(2025,$C2436-2,1),0))/SUMIFS(Actuals!$F:$F,Actuals!$A:$A,$A2436,Actuals!$D:$D,$D2436,Actuals!$B:$B,EOMONTH(DATE(2024,$C2436-2,1),0)),
 SUMIFS(Actuals!$F:$F,Actuals!$A:$A,$A2436,Actuals!$D:$D,$D2436,Actuals!$B:$B,EOMONTH(DATE(2025,$C2436-3,1),0))/SUMIFS(Actuals!$F:$F,Actuals!$A:$A,$A2436,Actuals!$D:$D,$D2436,Actuals!$B:$B,EOMONTH(DATE(2024,$C2436-3,1),0))
)</f>
        <v>0.96366288534880074</v>
      </c>
      <c r="P2436" s="29">
        <f t="shared" si="228"/>
        <v>313746.71213892783</v>
      </c>
      <c r="Q2436" s="2">
        <f t="shared" si="229"/>
        <v>0.10300490561581395</v>
      </c>
      <c r="R2436" s="29" t="str">
        <f t="shared" si="230"/>
        <v>2 Test data (Sep-Nov)</v>
      </c>
      <c r="S2436" s="29">
        <f t="shared" si="231"/>
        <v>0.93215158223729411</v>
      </c>
      <c r="T2436" s="29">
        <f t="shared" si="232"/>
        <v>243211.49525695195</v>
      </c>
      <c r="U2436" s="2">
        <f t="shared" si="233"/>
        <v>0.14496802040817075</v>
      </c>
    </row>
    <row r="2437" spans="1:21">
      <c r="A2437">
        <v>9692</v>
      </c>
      <c r="B2437" s="1">
        <v>45991</v>
      </c>
      <c r="C2437">
        <v>11</v>
      </c>
      <c r="D2437">
        <v>15</v>
      </c>
      <c r="E2437" t="s">
        <v>7</v>
      </c>
      <c r="F2437" s="3">
        <v>277818.75</v>
      </c>
      <c r="G2437" s="3">
        <v>284447.25</v>
      </c>
      <c r="H2437">
        <v>0</v>
      </c>
      <c r="I2437" s="3">
        <v>-6628.5</v>
      </c>
      <c r="J2437" s="3">
        <v>6628.5</v>
      </c>
      <c r="K2437" s="2">
        <v>2.3303090467564701E-2</v>
      </c>
      <c r="L2437" s="6">
        <v>-2.3303090467564701E-2</v>
      </c>
      <c r="M2437" t="s">
        <v>38</v>
      </c>
      <c r="N2437">
        <f>SUMIFS(Actuals!$F:$F,Actuals!$A:$A,$A2437,Actuals!$D:$D,$D2437,Actuals!$B:$B,EDATE($B2437,-12))</f>
        <v>325577.25</v>
      </c>
      <c r="O2437">
        <f>AVERAGE(SUMIFS(Actuals!$F:$F,Actuals!$A:$A,$A2437,Actuals!$D:$D,$D2437,Actuals!$B:$B,EOMONTH(DATE(2025,$C2437-1,1),0))/SUMIFS(Actuals!$F:$F,Actuals!$A:$A,$A2437,Actuals!$D:$D,$D2437,Actuals!$B:$B,EOMONTH(DATE(2024,$C2437-1,1),0)),
 SUMIFS(Actuals!$F:$F,Actuals!$A:$A,$A2437,Actuals!$D:$D,$D2437,Actuals!$B:$B,EOMONTH(DATE(2025,$C2437-2,1),0))/SUMIFS(Actuals!$F:$F,Actuals!$A:$A,$A2437,Actuals!$D:$D,$D2437,Actuals!$B:$B,EOMONTH(DATE(2024,$C2437-2,1),0)),
 SUMIFS(Actuals!$F:$F,Actuals!$A:$A,$A2437,Actuals!$D:$D,$D2437,Actuals!$B:$B,EOMONTH(DATE(2025,$C2437-3,1),0))/SUMIFS(Actuals!$F:$F,Actuals!$A:$A,$A2437,Actuals!$D:$D,$D2437,Actuals!$B:$B,EOMONTH(DATE(2024,$C2437-3,1),0))
)</f>
        <v>0.99249351237020322</v>
      </c>
      <c r="P2437" s="29">
        <f t="shared" si="228"/>
        <v>323133.30840033176</v>
      </c>
      <c r="Q2437" s="2">
        <f t="shared" si="229"/>
        <v>0.13600433261468256</v>
      </c>
      <c r="R2437" s="29" t="str">
        <f t="shared" si="230"/>
        <v>2 Test data (Sep-Nov)</v>
      </c>
      <c r="S2437" s="29">
        <f t="shared" si="231"/>
        <v>0.93215158223729411</v>
      </c>
      <c r="T2437" s="29">
        <f t="shared" si="232"/>
        <v>258969.18738768724</v>
      </c>
      <c r="U2437" s="2">
        <f t="shared" si="233"/>
        <v>8.95704304130652E-2</v>
      </c>
    </row>
    <row r="2438" spans="1:21">
      <c r="A2438">
        <v>9700</v>
      </c>
      <c r="B2438" s="1">
        <v>45808</v>
      </c>
      <c r="C2438">
        <v>5</v>
      </c>
      <c r="D2438">
        <v>15</v>
      </c>
      <c r="E2438" t="s">
        <v>7</v>
      </c>
      <c r="F2438" s="3">
        <v>432682.96500000003</v>
      </c>
      <c r="G2438" s="3">
        <v>449462.25</v>
      </c>
      <c r="H2438">
        <v>0</v>
      </c>
      <c r="I2438" s="3">
        <v>-16779.284999999974</v>
      </c>
      <c r="J2438" s="3">
        <v>16779.284999999974</v>
      </c>
      <c r="K2438" s="2">
        <v>3.7331911634403102E-2</v>
      </c>
      <c r="L2438" s="6">
        <v>-3.7331911634403102E-2</v>
      </c>
      <c r="M2438" t="s">
        <v>40</v>
      </c>
      <c r="N2438">
        <f>SUMIFS(Actuals!$F:$F,Actuals!$A:$A,$A2438,Actuals!$D:$D,$D2438,Actuals!$B:$B,EDATE($B2438,-12))</f>
        <v>458140.5</v>
      </c>
      <c r="O2438">
        <f>AVERAGE(SUMIFS(Actuals!$F:$F,Actuals!$A:$A,$A2438,Actuals!$D:$D,$D2438,Actuals!$B:$B,EOMONTH(DATE(2025,$C2438-1,1),0))/SUMIFS(Actuals!$F:$F,Actuals!$A:$A,$A2438,Actuals!$D:$D,$D2438,Actuals!$B:$B,EOMONTH(DATE(2024,$C2438-1,1),0)),
 SUMIFS(Actuals!$F:$F,Actuals!$A:$A,$A2438,Actuals!$D:$D,$D2438,Actuals!$B:$B,EOMONTH(DATE(2025,$C2438-2,1),0))/SUMIFS(Actuals!$F:$F,Actuals!$A:$A,$A2438,Actuals!$D:$D,$D2438,Actuals!$B:$B,EOMONTH(DATE(2024,$C2438-2,1),0)),
 SUMIFS(Actuals!$F:$F,Actuals!$A:$A,$A2438,Actuals!$D:$D,$D2438,Actuals!$B:$B,EOMONTH(DATE(2025,$C2438-3,1),0))/SUMIFS(Actuals!$F:$F,Actuals!$A:$A,$A2438,Actuals!$D:$D,$D2438,Actuals!$B:$B,EOMONTH(DATE(2024,$C2438-3,1),0))
)</f>
        <v>1.0963789146435763</v>
      </c>
      <c r="P2438" s="29">
        <f t="shared" si="228"/>
        <v>502295.58414426533</v>
      </c>
      <c r="Q2438" s="2">
        <f t="shared" si="229"/>
        <v>0.11754787892479364</v>
      </c>
      <c r="R2438" s="29" t="str">
        <f t="shared" si="230"/>
        <v>1 train date (May-Aug)</v>
      </c>
      <c r="S2438" s="29">
        <f t="shared" si="231"/>
        <v>1.0247686841986505</v>
      </c>
      <c r="T2438" s="29">
        <f t="shared" si="232"/>
        <v>443399.95271822077</v>
      </c>
      <c r="U2438" s="2">
        <f t="shared" si="233"/>
        <v>1.3487889765557023E-2</v>
      </c>
    </row>
    <row r="2439" spans="1:21">
      <c r="A2439">
        <v>9700</v>
      </c>
      <c r="B2439" s="1">
        <v>45838</v>
      </c>
      <c r="C2439">
        <v>5</v>
      </c>
      <c r="D2439">
        <v>15</v>
      </c>
      <c r="E2439" t="s">
        <v>7</v>
      </c>
      <c r="F2439" s="3">
        <v>428356.13535000006</v>
      </c>
      <c r="G2439" s="3">
        <v>424575</v>
      </c>
      <c r="H2439">
        <v>1</v>
      </c>
      <c r="I2439" s="3">
        <v>3781.135350000055</v>
      </c>
      <c r="J2439" s="3">
        <v>3781.135350000055</v>
      </c>
      <c r="K2439" s="2">
        <v>8.9056947535772393E-3</v>
      </c>
      <c r="L2439" s="6">
        <v>8.9056947535772393E-3</v>
      </c>
      <c r="M2439" t="s">
        <v>40</v>
      </c>
      <c r="N2439">
        <f>SUMIFS(Actuals!$F:$F,Actuals!$A:$A,$A2439,Actuals!$D:$D,$D2439,Actuals!$B:$B,EDATE($B2439,-12))</f>
        <v>422505</v>
      </c>
      <c r="O2439">
        <f>AVERAGE(SUMIFS(Actuals!$F:$F,Actuals!$A:$A,$A2439,Actuals!$D:$D,$D2439,Actuals!$B:$B,EOMONTH(DATE(2025,$C2439-1,1),0))/SUMIFS(Actuals!$F:$F,Actuals!$A:$A,$A2439,Actuals!$D:$D,$D2439,Actuals!$B:$B,EOMONTH(DATE(2024,$C2439-1,1),0)),
 SUMIFS(Actuals!$F:$F,Actuals!$A:$A,$A2439,Actuals!$D:$D,$D2439,Actuals!$B:$B,EOMONTH(DATE(2025,$C2439-2,1),0))/SUMIFS(Actuals!$F:$F,Actuals!$A:$A,$A2439,Actuals!$D:$D,$D2439,Actuals!$B:$B,EOMONTH(DATE(2024,$C2439-2,1),0)),
 SUMIFS(Actuals!$F:$F,Actuals!$A:$A,$A2439,Actuals!$D:$D,$D2439,Actuals!$B:$B,EOMONTH(DATE(2025,$C2439-3,1),0))/SUMIFS(Actuals!$F:$F,Actuals!$A:$A,$A2439,Actuals!$D:$D,$D2439,Actuals!$B:$B,EOMONTH(DATE(2024,$C2439-3,1),0))
)</f>
        <v>1.0963789146435763</v>
      </c>
      <c r="P2439" s="29">
        <f t="shared" si="228"/>
        <v>463225.57333148422</v>
      </c>
      <c r="Q2439" s="2">
        <f t="shared" si="229"/>
        <v>9.1033559044890119E-2</v>
      </c>
      <c r="R2439" s="29" t="str">
        <f t="shared" si="230"/>
        <v>1 train date (May-Aug)</v>
      </c>
      <c r="S2439" s="29">
        <f t="shared" si="231"/>
        <v>1.0247686841986505</v>
      </c>
      <c r="T2439" s="29">
        <f t="shared" si="232"/>
        <v>438965.95319103863</v>
      </c>
      <c r="U2439" s="2">
        <f t="shared" si="233"/>
        <v>3.3894961293148743E-2</v>
      </c>
    </row>
    <row r="2440" spans="1:21">
      <c r="A2440">
        <v>9700</v>
      </c>
      <c r="B2440" s="1">
        <v>45838</v>
      </c>
      <c r="C2440">
        <v>6</v>
      </c>
      <c r="D2440">
        <v>15</v>
      </c>
      <c r="E2440" t="s">
        <v>7</v>
      </c>
      <c r="F2440" s="3">
        <v>428356.13535000006</v>
      </c>
      <c r="G2440" s="3">
        <v>424575</v>
      </c>
      <c r="H2440">
        <v>0</v>
      </c>
      <c r="I2440" s="3">
        <v>3781.135350000055</v>
      </c>
      <c r="J2440" s="3">
        <v>3781.135350000055</v>
      </c>
      <c r="K2440" s="2">
        <v>8.9056947535772393E-3</v>
      </c>
      <c r="L2440" s="6">
        <v>8.9056947535772393E-3</v>
      </c>
      <c r="M2440" t="s">
        <v>40</v>
      </c>
      <c r="N2440">
        <f>SUMIFS(Actuals!$F:$F,Actuals!$A:$A,$A2440,Actuals!$D:$D,$D2440,Actuals!$B:$B,EDATE($B2440,-12))</f>
        <v>422505</v>
      </c>
      <c r="O2440">
        <f>AVERAGE(SUMIFS(Actuals!$F:$F,Actuals!$A:$A,$A2440,Actuals!$D:$D,$D2440,Actuals!$B:$B,EOMONTH(DATE(2025,$C2440-1,1),0))/SUMIFS(Actuals!$F:$F,Actuals!$A:$A,$A2440,Actuals!$D:$D,$D2440,Actuals!$B:$B,EOMONTH(DATE(2024,$C2440-1,1),0)),
 SUMIFS(Actuals!$F:$F,Actuals!$A:$A,$A2440,Actuals!$D:$D,$D2440,Actuals!$B:$B,EOMONTH(DATE(2025,$C2440-2,1),0))/SUMIFS(Actuals!$F:$F,Actuals!$A:$A,$A2440,Actuals!$D:$D,$D2440,Actuals!$B:$B,EOMONTH(DATE(2024,$C2440-2,1),0)),
 SUMIFS(Actuals!$F:$F,Actuals!$A:$A,$A2440,Actuals!$D:$D,$D2440,Actuals!$B:$B,EOMONTH(DATE(2025,$C2440-3,1),0))/SUMIFS(Actuals!$F:$F,Actuals!$A:$A,$A2440,Actuals!$D:$D,$D2440,Actuals!$B:$B,EOMONTH(DATE(2024,$C2440-3,1),0))
)</f>
        <v>1.0662845228718421</v>
      </c>
      <c r="P2440" s="29">
        <f t="shared" si="228"/>
        <v>450510.54233596765</v>
      </c>
      <c r="Q2440" s="2">
        <f t="shared" si="229"/>
        <v>6.1085891387782254E-2</v>
      </c>
      <c r="R2440" s="29" t="str">
        <f t="shared" si="230"/>
        <v>1 train date (May-Aug)</v>
      </c>
      <c r="S2440" s="29">
        <f t="shared" si="231"/>
        <v>1.0247686841986505</v>
      </c>
      <c r="T2440" s="29">
        <f t="shared" si="232"/>
        <v>438965.95319103863</v>
      </c>
      <c r="U2440" s="2">
        <f t="shared" si="233"/>
        <v>3.3894961293148743E-2</v>
      </c>
    </row>
    <row r="2441" spans="1:21">
      <c r="A2441">
        <v>9700</v>
      </c>
      <c r="B2441" s="1">
        <v>45869</v>
      </c>
      <c r="C2441">
        <v>5</v>
      </c>
      <c r="D2441">
        <v>15</v>
      </c>
      <c r="E2441" t="s">
        <v>7</v>
      </c>
      <c r="F2441" s="3">
        <v>424072.57399650005</v>
      </c>
      <c r="G2441" s="3">
        <v>456763.5</v>
      </c>
      <c r="H2441">
        <v>2</v>
      </c>
      <c r="I2441" s="3">
        <v>-32690.926003499946</v>
      </c>
      <c r="J2441" s="3">
        <v>32690.926003499946</v>
      </c>
      <c r="K2441" s="2">
        <v>7.1570793208082406E-2</v>
      </c>
      <c r="L2441" s="6">
        <v>-7.1570793208082406E-2</v>
      </c>
      <c r="M2441" t="s">
        <v>40</v>
      </c>
      <c r="N2441">
        <f>SUMIFS(Actuals!$F:$F,Actuals!$A:$A,$A2441,Actuals!$D:$D,$D2441,Actuals!$B:$B,EDATE($B2441,-12))</f>
        <v>389490.75</v>
      </c>
      <c r="O2441">
        <f>AVERAGE(SUMIFS(Actuals!$F:$F,Actuals!$A:$A,$A2441,Actuals!$D:$D,$D2441,Actuals!$B:$B,EOMONTH(DATE(2025,$C2441-1,1),0))/SUMIFS(Actuals!$F:$F,Actuals!$A:$A,$A2441,Actuals!$D:$D,$D2441,Actuals!$B:$B,EOMONTH(DATE(2024,$C2441-1,1),0)),
 SUMIFS(Actuals!$F:$F,Actuals!$A:$A,$A2441,Actuals!$D:$D,$D2441,Actuals!$B:$B,EOMONTH(DATE(2025,$C2441-2,1),0))/SUMIFS(Actuals!$F:$F,Actuals!$A:$A,$A2441,Actuals!$D:$D,$D2441,Actuals!$B:$B,EOMONTH(DATE(2024,$C2441-2,1),0)),
 SUMIFS(Actuals!$F:$F,Actuals!$A:$A,$A2441,Actuals!$D:$D,$D2441,Actuals!$B:$B,EOMONTH(DATE(2025,$C2441-3,1),0))/SUMIFS(Actuals!$F:$F,Actuals!$A:$A,$A2441,Actuals!$D:$D,$D2441,Actuals!$B:$B,EOMONTH(DATE(2024,$C2441-3,1),0))
)</f>
        <v>1.0963789146435763</v>
      </c>
      <c r="P2441" s="29">
        <f t="shared" si="228"/>
        <v>427029.44574871252</v>
      </c>
      <c r="Q2441" s="2">
        <f t="shared" si="229"/>
        <v>6.5097264232556851E-2</v>
      </c>
      <c r="R2441" s="29" t="str">
        <f t="shared" si="230"/>
        <v>1 train date (May-Aug)</v>
      </c>
      <c r="S2441" s="29">
        <f t="shared" si="231"/>
        <v>1.0247686841986505</v>
      </c>
      <c r="T2441" s="29">
        <f t="shared" si="232"/>
        <v>434576.29365912825</v>
      </c>
      <c r="U2441" s="2">
        <f t="shared" si="233"/>
        <v>4.8574823384249732E-2</v>
      </c>
    </row>
    <row r="2442" spans="1:21">
      <c r="A2442">
        <v>9700</v>
      </c>
      <c r="B2442" s="1">
        <v>45869</v>
      </c>
      <c r="C2442">
        <v>6</v>
      </c>
      <c r="D2442">
        <v>15</v>
      </c>
      <c r="E2442" t="s">
        <v>7</v>
      </c>
      <c r="F2442" s="3">
        <v>424072.57399650005</v>
      </c>
      <c r="G2442" s="3">
        <v>456763.5</v>
      </c>
      <c r="H2442">
        <v>1</v>
      </c>
      <c r="I2442" s="3">
        <v>-32690.926003499946</v>
      </c>
      <c r="J2442" s="3">
        <v>32690.926003499946</v>
      </c>
      <c r="K2442" s="2">
        <v>7.1570793208082406E-2</v>
      </c>
      <c r="L2442" s="6">
        <v>-7.1570793208082406E-2</v>
      </c>
      <c r="M2442" t="s">
        <v>40</v>
      </c>
      <c r="N2442">
        <f>SUMIFS(Actuals!$F:$F,Actuals!$A:$A,$A2442,Actuals!$D:$D,$D2442,Actuals!$B:$B,EDATE($B2442,-12))</f>
        <v>389490.75</v>
      </c>
      <c r="O2442">
        <f>AVERAGE(SUMIFS(Actuals!$F:$F,Actuals!$A:$A,$A2442,Actuals!$D:$D,$D2442,Actuals!$B:$B,EOMONTH(DATE(2025,$C2442-1,1),0))/SUMIFS(Actuals!$F:$F,Actuals!$A:$A,$A2442,Actuals!$D:$D,$D2442,Actuals!$B:$B,EOMONTH(DATE(2024,$C2442-1,1),0)),
 SUMIFS(Actuals!$F:$F,Actuals!$A:$A,$A2442,Actuals!$D:$D,$D2442,Actuals!$B:$B,EOMONTH(DATE(2025,$C2442-2,1),0))/SUMIFS(Actuals!$F:$F,Actuals!$A:$A,$A2442,Actuals!$D:$D,$D2442,Actuals!$B:$B,EOMONTH(DATE(2024,$C2442-2,1),0)),
 SUMIFS(Actuals!$F:$F,Actuals!$A:$A,$A2442,Actuals!$D:$D,$D2442,Actuals!$B:$B,EOMONTH(DATE(2025,$C2442-3,1),0))/SUMIFS(Actuals!$F:$F,Actuals!$A:$A,$A2442,Actuals!$D:$D,$D2442,Actuals!$B:$B,EOMONTH(DATE(2024,$C2442-3,1),0))
)</f>
        <v>1.0662845228718421</v>
      </c>
      <c r="P2442" s="29">
        <f t="shared" si="228"/>
        <v>415307.9585267459</v>
      </c>
      <c r="Q2442" s="2">
        <f t="shared" si="229"/>
        <v>9.0759313021408439E-2</v>
      </c>
      <c r="R2442" s="29" t="str">
        <f t="shared" si="230"/>
        <v>1 train date (May-Aug)</v>
      </c>
      <c r="S2442" s="29">
        <f t="shared" si="231"/>
        <v>1.0247686841986505</v>
      </c>
      <c r="T2442" s="29">
        <f t="shared" si="232"/>
        <v>434576.29365912825</v>
      </c>
      <c r="U2442" s="2">
        <f t="shared" si="233"/>
        <v>4.8574823384249732E-2</v>
      </c>
    </row>
    <row r="2443" spans="1:21">
      <c r="A2443">
        <v>9700</v>
      </c>
      <c r="B2443" s="1">
        <v>45869</v>
      </c>
      <c r="C2443">
        <v>7</v>
      </c>
      <c r="D2443">
        <v>15</v>
      </c>
      <c r="E2443" t="s">
        <v>7</v>
      </c>
      <c r="F2443" s="3">
        <v>426322.5739965</v>
      </c>
      <c r="G2443" s="3">
        <v>456763.5</v>
      </c>
      <c r="H2443">
        <v>0</v>
      </c>
      <c r="I2443" s="3">
        <v>-30440.926003500004</v>
      </c>
      <c r="J2443" s="3">
        <v>30440.926003500004</v>
      </c>
      <c r="K2443" s="2">
        <v>6.6644830428657306E-2</v>
      </c>
      <c r="L2443" s="6">
        <v>-6.6644830428657306E-2</v>
      </c>
      <c r="M2443" t="s">
        <v>40</v>
      </c>
      <c r="N2443">
        <f>SUMIFS(Actuals!$F:$F,Actuals!$A:$A,$A2443,Actuals!$D:$D,$D2443,Actuals!$B:$B,EDATE($B2443,-12))</f>
        <v>389490.75</v>
      </c>
      <c r="O2443">
        <f>AVERAGE(SUMIFS(Actuals!$F:$F,Actuals!$A:$A,$A2443,Actuals!$D:$D,$D2443,Actuals!$B:$B,EOMONTH(DATE(2025,$C2443-1,1),0))/SUMIFS(Actuals!$F:$F,Actuals!$A:$A,$A2443,Actuals!$D:$D,$D2443,Actuals!$B:$B,EOMONTH(DATE(2024,$C2443-1,1),0)),
 SUMIFS(Actuals!$F:$F,Actuals!$A:$A,$A2443,Actuals!$D:$D,$D2443,Actuals!$B:$B,EOMONTH(DATE(2025,$C2443-2,1),0))/SUMIFS(Actuals!$F:$F,Actuals!$A:$A,$A2443,Actuals!$D:$D,$D2443,Actuals!$B:$B,EOMONTH(DATE(2024,$C2443-2,1),0)),
 SUMIFS(Actuals!$F:$F,Actuals!$A:$A,$A2443,Actuals!$D:$D,$D2443,Actuals!$B:$B,EOMONTH(DATE(2025,$C2443-3,1),0))/SUMIFS(Actuals!$F:$F,Actuals!$A:$A,$A2443,Actuals!$D:$D,$D2443,Actuals!$B:$B,EOMONTH(DATE(2024,$C2443-3,1),0))
)</f>
        <v>1.0565203657338895</v>
      </c>
      <c r="P2443" s="29">
        <f t="shared" si="228"/>
        <v>411504.90963996691</v>
      </c>
      <c r="Q2443" s="2">
        <f t="shared" si="229"/>
        <v>9.908539180567863E-2</v>
      </c>
      <c r="R2443" s="29" t="str">
        <f t="shared" si="230"/>
        <v>1 train date (May-Aug)</v>
      </c>
      <c r="S2443" s="29">
        <f t="shared" si="231"/>
        <v>1.0247686841986505</v>
      </c>
      <c r="T2443" s="29">
        <f t="shared" si="232"/>
        <v>436882.02319857513</v>
      </c>
      <c r="U2443" s="2">
        <f t="shared" si="233"/>
        <v>4.3526850988366776E-2</v>
      </c>
    </row>
    <row r="2444" spans="1:21">
      <c r="A2444">
        <v>9700</v>
      </c>
      <c r="B2444" s="1">
        <v>45900</v>
      </c>
      <c r="C2444">
        <v>5</v>
      </c>
      <c r="D2444">
        <v>15</v>
      </c>
      <c r="E2444" t="s">
        <v>7</v>
      </c>
      <c r="F2444" s="3">
        <v>419831.84825653501</v>
      </c>
      <c r="G2444" s="3">
        <v>437251.5</v>
      </c>
      <c r="H2444">
        <v>3</v>
      </c>
      <c r="I2444" s="3">
        <v>-17419.651743464987</v>
      </c>
      <c r="J2444" s="3">
        <v>17419.651743464987</v>
      </c>
      <c r="K2444" s="2">
        <v>3.9838975380221603E-2</v>
      </c>
      <c r="L2444" s="6">
        <v>-3.9838975380221603E-2</v>
      </c>
      <c r="M2444" t="s">
        <v>40</v>
      </c>
      <c r="N2444">
        <f>SUMIFS(Actuals!$F:$F,Actuals!$A:$A,$A2444,Actuals!$D:$D,$D2444,Actuals!$B:$B,EDATE($B2444,-12))</f>
        <v>422401.5</v>
      </c>
      <c r="O2444">
        <f>AVERAGE(SUMIFS(Actuals!$F:$F,Actuals!$A:$A,$A2444,Actuals!$D:$D,$D2444,Actuals!$B:$B,EOMONTH(DATE(2025,$C2444-1,1),0))/SUMIFS(Actuals!$F:$F,Actuals!$A:$A,$A2444,Actuals!$D:$D,$D2444,Actuals!$B:$B,EOMONTH(DATE(2024,$C2444-1,1),0)),
 SUMIFS(Actuals!$F:$F,Actuals!$A:$A,$A2444,Actuals!$D:$D,$D2444,Actuals!$B:$B,EOMONTH(DATE(2025,$C2444-2,1),0))/SUMIFS(Actuals!$F:$F,Actuals!$A:$A,$A2444,Actuals!$D:$D,$D2444,Actuals!$B:$B,EOMONTH(DATE(2024,$C2444-2,1),0)),
 SUMIFS(Actuals!$F:$F,Actuals!$A:$A,$A2444,Actuals!$D:$D,$D2444,Actuals!$B:$B,EOMONTH(DATE(2025,$C2444-3,1),0))/SUMIFS(Actuals!$F:$F,Actuals!$A:$A,$A2444,Actuals!$D:$D,$D2444,Actuals!$B:$B,EOMONTH(DATE(2024,$C2444-3,1),0))
)</f>
        <v>1.0963789146435763</v>
      </c>
      <c r="P2444" s="29">
        <f t="shared" si="228"/>
        <v>463112.09811381856</v>
      </c>
      <c r="Q2444" s="2">
        <f t="shared" si="229"/>
        <v>5.9143532072087938E-2</v>
      </c>
      <c r="R2444" s="29" t="str">
        <f t="shared" si="230"/>
        <v>1 train date (May-Aug)</v>
      </c>
      <c r="S2444" s="29">
        <f t="shared" si="231"/>
        <v>1.0247686841986505</v>
      </c>
      <c r="T2444" s="29">
        <f t="shared" si="232"/>
        <v>430230.5307225369</v>
      </c>
      <c r="U2444" s="2">
        <f t="shared" si="233"/>
        <v>1.6057050181561634E-2</v>
      </c>
    </row>
    <row r="2445" spans="1:21">
      <c r="A2445">
        <v>9700</v>
      </c>
      <c r="B2445" s="1">
        <v>45900</v>
      </c>
      <c r="C2445">
        <v>6</v>
      </c>
      <c r="D2445">
        <v>15</v>
      </c>
      <c r="E2445" t="s">
        <v>7</v>
      </c>
      <c r="F2445" s="3">
        <v>419831.84825653501</v>
      </c>
      <c r="G2445" s="3">
        <v>437251.5</v>
      </c>
      <c r="H2445">
        <v>2</v>
      </c>
      <c r="I2445" s="3">
        <v>-17419.651743464987</v>
      </c>
      <c r="J2445" s="3">
        <v>17419.651743464987</v>
      </c>
      <c r="K2445" s="2">
        <v>3.9838975380221603E-2</v>
      </c>
      <c r="L2445" s="6">
        <v>-3.9838975380221603E-2</v>
      </c>
      <c r="M2445" t="s">
        <v>40</v>
      </c>
      <c r="N2445">
        <f>SUMIFS(Actuals!$F:$F,Actuals!$A:$A,$A2445,Actuals!$D:$D,$D2445,Actuals!$B:$B,EDATE($B2445,-12))</f>
        <v>422401.5</v>
      </c>
      <c r="O2445">
        <f>AVERAGE(SUMIFS(Actuals!$F:$F,Actuals!$A:$A,$A2445,Actuals!$D:$D,$D2445,Actuals!$B:$B,EOMONTH(DATE(2025,$C2445-1,1),0))/SUMIFS(Actuals!$F:$F,Actuals!$A:$A,$A2445,Actuals!$D:$D,$D2445,Actuals!$B:$B,EOMONTH(DATE(2024,$C2445-1,1),0)),
 SUMIFS(Actuals!$F:$F,Actuals!$A:$A,$A2445,Actuals!$D:$D,$D2445,Actuals!$B:$B,EOMONTH(DATE(2025,$C2445-2,1),0))/SUMIFS(Actuals!$F:$F,Actuals!$A:$A,$A2445,Actuals!$D:$D,$D2445,Actuals!$B:$B,EOMONTH(DATE(2024,$C2445-2,1),0)),
 SUMIFS(Actuals!$F:$F,Actuals!$A:$A,$A2445,Actuals!$D:$D,$D2445,Actuals!$B:$B,EOMONTH(DATE(2025,$C2445-3,1),0))/SUMIFS(Actuals!$F:$F,Actuals!$A:$A,$A2445,Actuals!$D:$D,$D2445,Actuals!$B:$B,EOMONTH(DATE(2024,$C2445-3,1),0))
)</f>
        <v>1.0662845228718421</v>
      </c>
      <c r="P2445" s="29">
        <f t="shared" si="228"/>
        <v>450400.1818878504</v>
      </c>
      <c r="Q2445" s="2">
        <f t="shared" si="229"/>
        <v>3.0071210476923231E-2</v>
      </c>
      <c r="R2445" s="29" t="str">
        <f t="shared" si="230"/>
        <v>1 train date (May-Aug)</v>
      </c>
      <c r="S2445" s="29">
        <f t="shared" si="231"/>
        <v>1.0247686841986505</v>
      </c>
      <c r="T2445" s="29">
        <f t="shared" si="232"/>
        <v>430230.5307225369</v>
      </c>
      <c r="U2445" s="2">
        <f t="shared" si="233"/>
        <v>1.6057050181561634E-2</v>
      </c>
    </row>
    <row r="2446" spans="1:21">
      <c r="A2446">
        <v>9700</v>
      </c>
      <c r="B2446" s="1">
        <v>45900</v>
      </c>
      <c r="C2446">
        <v>7</v>
      </c>
      <c r="D2446">
        <v>15</v>
      </c>
      <c r="E2446" t="s">
        <v>7</v>
      </c>
      <c r="F2446" s="3">
        <v>422081.84825653495</v>
      </c>
      <c r="G2446" s="3">
        <v>437251.5</v>
      </c>
      <c r="H2446">
        <v>1</v>
      </c>
      <c r="I2446" s="3">
        <v>-15169.651743465045</v>
      </c>
      <c r="J2446" s="3">
        <v>15169.651743465045</v>
      </c>
      <c r="K2446" s="2">
        <v>3.4693195434355402E-2</v>
      </c>
      <c r="L2446" s="6">
        <v>-3.4693195434355402E-2</v>
      </c>
      <c r="M2446" t="s">
        <v>40</v>
      </c>
      <c r="N2446">
        <f>SUMIFS(Actuals!$F:$F,Actuals!$A:$A,$A2446,Actuals!$D:$D,$D2446,Actuals!$B:$B,EDATE($B2446,-12))</f>
        <v>422401.5</v>
      </c>
      <c r="O2446">
        <f>AVERAGE(SUMIFS(Actuals!$F:$F,Actuals!$A:$A,$A2446,Actuals!$D:$D,$D2446,Actuals!$B:$B,EOMONTH(DATE(2025,$C2446-1,1),0))/SUMIFS(Actuals!$F:$F,Actuals!$A:$A,$A2446,Actuals!$D:$D,$D2446,Actuals!$B:$B,EOMONTH(DATE(2024,$C2446-1,1),0)),
 SUMIFS(Actuals!$F:$F,Actuals!$A:$A,$A2446,Actuals!$D:$D,$D2446,Actuals!$B:$B,EOMONTH(DATE(2025,$C2446-2,1),0))/SUMIFS(Actuals!$F:$F,Actuals!$A:$A,$A2446,Actuals!$D:$D,$D2446,Actuals!$B:$B,EOMONTH(DATE(2024,$C2446-2,1),0)),
 SUMIFS(Actuals!$F:$F,Actuals!$A:$A,$A2446,Actuals!$D:$D,$D2446,Actuals!$B:$B,EOMONTH(DATE(2025,$C2446-3,1),0))/SUMIFS(Actuals!$F:$F,Actuals!$A:$A,$A2446,Actuals!$D:$D,$D2446,Actuals!$B:$B,EOMONTH(DATE(2024,$C2446-3,1),0))
)</f>
        <v>1.0565203657338895</v>
      </c>
      <c r="P2446" s="29">
        <f t="shared" si="228"/>
        <v>446275.78726654354</v>
      </c>
      <c r="Q2446" s="2">
        <f t="shared" si="229"/>
        <v>2.0638665085296545E-2</v>
      </c>
      <c r="R2446" s="29" t="str">
        <f t="shared" si="230"/>
        <v>1 train date (May-Aug)</v>
      </c>
      <c r="S2446" s="29">
        <f t="shared" si="231"/>
        <v>1.0247686841986505</v>
      </c>
      <c r="T2446" s="29">
        <f t="shared" si="232"/>
        <v>432536.26026198379</v>
      </c>
      <c r="U2446" s="2">
        <f t="shared" si="233"/>
        <v>1.0783816037260512E-2</v>
      </c>
    </row>
    <row r="2447" spans="1:21">
      <c r="A2447">
        <v>9700</v>
      </c>
      <c r="B2447" s="1">
        <v>45900</v>
      </c>
      <c r="C2447">
        <v>8</v>
      </c>
      <c r="D2447">
        <v>15</v>
      </c>
      <c r="E2447" t="s">
        <v>7</v>
      </c>
      <c r="F2447" s="3">
        <v>442418.92662101751</v>
      </c>
      <c r="G2447" s="3">
        <v>437251.5</v>
      </c>
      <c r="H2447">
        <v>0</v>
      </c>
      <c r="I2447" s="3">
        <v>5167.4266210175119</v>
      </c>
      <c r="J2447" s="3">
        <v>5167.4266210175119</v>
      </c>
      <c r="K2447" s="2">
        <v>1.18179734569636E-2</v>
      </c>
      <c r="L2447" s="6">
        <v>1.18179734569636E-2</v>
      </c>
      <c r="M2447" t="s">
        <v>40</v>
      </c>
      <c r="N2447">
        <f>SUMIFS(Actuals!$F:$F,Actuals!$A:$A,$A2447,Actuals!$D:$D,$D2447,Actuals!$B:$B,EDATE($B2447,-12))</f>
        <v>422401.5</v>
      </c>
      <c r="O2447">
        <f>AVERAGE(SUMIFS(Actuals!$F:$F,Actuals!$A:$A,$A2447,Actuals!$D:$D,$D2447,Actuals!$B:$B,EOMONTH(DATE(2025,$C2447-1,1),0))/SUMIFS(Actuals!$F:$F,Actuals!$A:$A,$A2447,Actuals!$D:$D,$D2447,Actuals!$B:$B,EOMONTH(DATE(2024,$C2447-1,1),0)),
 SUMIFS(Actuals!$F:$F,Actuals!$A:$A,$A2447,Actuals!$D:$D,$D2447,Actuals!$B:$B,EOMONTH(DATE(2025,$C2447-2,1),0))/SUMIFS(Actuals!$F:$F,Actuals!$A:$A,$A2447,Actuals!$D:$D,$D2447,Actuals!$B:$B,EOMONTH(DATE(2024,$C2447-2,1),0)),
 SUMIFS(Actuals!$F:$F,Actuals!$A:$A,$A2447,Actuals!$D:$D,$D2447,Actuals!$B:$B,EOMONTH(DATE(2025,$C2447-3,1),0))/SUMIFS(Actuals!$F:$F,Actuals!$A:$A,$A2447,Actuals!$D:$D,$D2447,Actuals!$B:$B,EOMONTH(DATE(2024,$C2447-3,1),0))
)</f>
        <v>1.0528922600107329</v>
      </c>
      <c r="P2447" s="29">
        <f t="shared" si="228"/>
        <v>444743.26996692357</v>
      </c>
      <c r="Q2447" s="2">
        <f t="shared" si="229"/>
        <v>1.7133777624373098E-2</v>
      </c>
      <c r="R2447" s="29" t="str">
        <f t="shared" si="230"/>
        <v>1 train date (May-Aug)</v>
      </c>
      <c r="S2447" s="29">
        <f t="shared" si="231"/>
        <v>1.0247686841986505</v>
      </c>
      <c r="T2447" s="29">
        <f t="shared" si="232"/>
        <v>453377.06129799946</v>
      </c>
      <c r="U2447" s="2">
        <f t="shared" si="233"/>
        <v>3.6879373308037734E-2</v>
      </c>
    </row>
    <row r="2448" spans="1:21">
      <c r="A2448">
        <v>9700</v>
      </c>
      <c r="B2448" s="1">
        <v>45930</v>
      </c>
      <c r="C2448">
        <v>5</v>
      </c>
      <c r="D2448">
        <v>15</v>
      </c>
      <c r="E2448" t="s">
        <v>7</v>
      </c>
      <c r="F2448" s="3">
        <v>415633.52977396967</v>
      </c>
      <c r="G2448" s="3">
        <v>409583.25</v>
      </c>
      <c r="H2448">
        <v>4</v>
      </c>
      <c r="I2448" s="3">
        <v>6050.2797739696689</v>
      </c>
      <c r="J2448" s="3">
        <v>6050.2797739696689</v>
      </c>
      <c r="K2448" s="2">
        <v>1.4771794925621799E-2</v>
      </c>
      <c r="L2448" s="6">
        <v>1.4771794925621799E-2</v>
      </c>
      <c r="M2448" t="s">
        <v>40</v>
      </c>
      <c r="N2448">
        <f>SUMIFS(Actuals!$F:$F,Actuals!$A:$A,$A2448,Actuals!$D:$D,$D2448,Actuals!$B:$B,EDATE($B2448,-12))</f>
        <v>389819.25</v>
      </c>
      <c r="O2448">
        <f>AVERAGE(SUMIFS(Actuals!$F:$F,Actuals!$A:$A,$A2448,Actuals!$D:$D,$D2448,Actuals!$B:$B,EOMONTH(DATE(2025,$C2448-1,1),0))/SUMIFS(Actuals!$F:$F,Actuals!$A:$A,$A2448,Actuals!$D:$D,$D2448,Actuals!$B:$B,EOMONTH(DATE(2024,$C2448-1,1),0)),
 SUMIFS(Actuals!$F:$F,Actuals!$A:$A,$A2448,Actuals!$D:$D,$D2448,Actuals!$B:$B,EOMONTH(DATE(2025,$C2448-2,1),0))/SUMIFS(Actuals!$F:$F,Actuals!$A:$A,$A2448,Actuals!$D:$D,$D2448,Actuals!$B:$B,EOMONTH(DATE(2024,$C2448-2,1),0)),
 SUMIFS(Actuals!$F:$F,Actuals!$A:$A,$A2448,Actuals!$D:$D,$D2448,Actuals!$B:$B,EOMONTH(DATE(2025,$C2448-3,1),0))/SUMIFS(Actuals!$F:$F,Actuals!$A:$A,$A2448,Actuals!$D:$D,$D2448,Actuals!$B:$B,EOMONTH(DATE(2024,$C2448-3,1),0))
)</f>
        <v>1.0963789146435763</v>
      </c>
      <c r="P2448" s="29">
        <f t="shared" si="228"/>
        <v>427389.60622217291</v>
      </c>
      <c r="Q2448" s="2">
        <f t="shared" si="229"/>
        <v>4.3474327190315784E-2</v>
      </c>
      <c r="R2448" s="29" t="str">
        <f t="shared" si="230"/>
        <v>1 train date (May-Aug)</v>
      </c>
      <c r="S2448" s="29">
        <f t="shared" si="231"/>
        <v>1.0247686841986505</v>
      </c>
      <c r="T2448" s="29">
        <f t="shared" si="232"/>
        <v>425928.22541531152</v>
      </c>
      <c r="U2448" s="2">
        <f t="shared" si="233"/>
        <v>3.9906357047832207E-2</v>
      </c>
    </row>
    <row r="2449" spans="1:21">
      <c r="A2449">
        <v>9700</v>
      </c>
      <c r="B2449" s="1">
        <v>45930</v>
      </c>
      <c r="C2449">
        <v>6</v>
      </c>
      <c r="D2449">
        <v>15</v>
      </c>
      <c r="E2449" t="s">
        <v>7</v>
      </c>
      <c r="F2449" s="3">
        <v>415633.52977396967</v>
      </c>
      <c r="G2449" s="3">
        <v>409583.25</v>
      </c>
      <c r="H2449">
        <v>3</v>
      </c>
      <c r="I2449" s="3">
        <v>6050.2797739696689</v>
      </c>
      <c r="J2449" s="3">
        <v>6050.2797739696689</v>
      </c>
      <c r="K2449" s="2">
        <v>1.4771794925621799E-2</v>
      </c>
      <c r="L2449" s="6">
        <v>1.4771794925621799E-2</v>
      </c>
      <c r="M2449" t="s">
        <v>40</v>
      </c>
      <c r="N2449">
        <f>SUMIFS(Actuals!$F:$F,Actuals!$A:$A,$A2449,Actuals!$D:$D,$D2449,Actuals!$B:$B,EDATE($B2449,-12))</f>
        <v>389819.25</v>
      </c>
      <c r="O2449">
        <f>AVERAGE(SUMIFS(Actuals!$F:$F,Actuals!$A:$A,$A2449,Actuals!$D:$D,$D2449,Actuals!$B:$B,EOMONTH(DATE(2025,$C2449-1,1),0))/SUMIFS(Actuals!$F:$F,Actuals!$A:$A,$A2449,Actuals!$D:$D,$D2449,Actuals!$B:$B,EOMONTH(DATE(2024,$C2449-1,1),0)),
 SUMIFS(Actuals!$F:$F,Actuals!$A:$A,$A2449,Actuals!$D:$D,$D2449,Actuals!$B:$B,EOMONTH(DATE(2025,$C2449-2,1),0))/SUMIFS(Actuals!$F:$F,Actuals!$A:$A,$A2449,Actuals!$D:$D,$D2449,Actuals!$B:$B,EOMONTH(DATE(2024,$C2449-2,1),0)),
 SUMIFS(Actuals!$F:$F,Actuals!$A:$A,$A2449,Actuals!$D:$D,$D2449,Actuals!$B:$B,EOMONTH(DATE(2025,$C2449-3,1),0))/SUMIFS(Actuals!$F:$F,Actuals!$A:$A,$A2449,Actuals!$D:$D,$D2449,Actuals!$B:$B,EOMONTH(DATE(2024,$C2449-3,1),0))
)</f>
        <v>1.0662845228718421</v>
      </c>
      <c r="P2449" s="29">
        <f t="shared" si="228"/>
        <v>415658.23299250932</v>
      </c>
      <c r="Q2449" s="2">
        <f t="shared" si="229"/>
        <v>1.4832107984174944E-2</v>
      </c>
      <c r="R2449" s="29" t="str">
        <f t="shared" si="230"/>
        <v>1 train date (May-Aug)</v>
      </c>
      <c r="S2449" s="29">
        <f t="shared" si="231"/>
        <v>1.0247686841986505</v>
      </c>
      <c r="T2449" s="29">
        <f t="shared" si="232"/>
        <v>425928.22541531152</v>
      </c>
      <c r="U2449" s="2">
        <f t="shared" si="233"/>
        <v>3.9906357047832207E-2</v>
      </c>
    </row>
    <row r="2450" spans="1:21">
      <c r="A2450">
        <v>9700</v>
      </c>
      <c r="B2450" s="1">
        <v>45930</v>
      </c>
      <c r="C2450">
        <v>7</v>
      </c>
      <c r="D2450">
        <v>15</v>
      </c>
      <c r="E2450" t="s">
        <v>7</v>
      </c>
      <c r="F2450" s="3">
        <v>417883.52977396874</v>
      </c>
      <c r="G2450" s="3">
        <v>409583.25</v>
      </c>
      <c r="H2450">
        <v>2</v>
      </c>
      <c r="I2450" s="3">
        <v>8300.2797739687376</v>
      </c>
      <c r="J2450" s="3">
        <v>8300.2797739687376</v>
      </c>
      <c r="K2450" s="2">
        <v>2.0265183632311001E-2</v>
      </c>
      <c r="L2450" s="6">
        <v>2.0265183632311001E-2</v>
      </c>
      <c r="M2450" t="s">
        <v>40</v>
      </c>
      <c r="N2450">
        <f>SUMIFS(Actuals!$F:$F,Actuals!$A:$A,$A2450,Actuals!$D:$D,$D2450,Actuals!$B:$B,EDATE($B2450,-12))</f>
        <v>389819.25</v>
      </c>
      <c r="O2450">
        <f>AVERAGE(SUMIFS(Actuals!$F:$F,Actuals!$A:$A,$A2450,Actuals!$D:$D,$D2450,Actuals!$B:$B,EOMONTH(DATE(2025,$C2450-1,1),0))/SUMIFS(Actuals!$F:$F,Actuals!$A:$A,$A2450,Actuals!$D:$D,$D2450,Actuals!$B:$B,EOMONTH(DATE(2024,$C2450-1,1),0)),
 SUMIFS(Actuals!$F:$F,Actuals!$A:$A,$A2450,Actuals!$D:$D,$D2450,Actuals!$B:$B,EOMONTH(DATE(2025,$C2450-2,1),0))/SUMIFS(Actuals!$F:$F,Actuals!$A:$A,$A2450,Actuals!$D:$D,$D2450,Actuals!$B:$B,EOMONTH(DATE(2024,$C2450-2,1),0)),
 SUMIFS(Actuals!$F:$F,Actuals!$A:$A,$A2450,Actuals!$D:$D,$D2450,Actuals!$B:$B,EOMONTH(DATE(2025,$C2450-3,1),0))/SUMIFS(Actuals!$F:$F,Actuals!$A:$A,$A2450,Actuals!$D:$D,$D2450,Actuals!$B:$B,EOMONTH(DATE(2024,$C2450-3,1),0))
)</f>
        <v>1.0565203657338895</v>
      </c>
      <c r="P2450" s="29">
        <f t="shared" si="228"/>
        <v>411851.97658011049</v>
      </c>
      <c r="Q2450" s="2">
        <f t="shared" si="229"/>
        <v>5.5391097661110283E-3</v>
      </c>
      <c r="R2450" s="29" t="str">
        <f t="shared" si="230"/>
        <v>1 train date (May-Aug)</v>
      </c>
      <c r="S2450" s="29">
        <f t="shared" si="231"/>
        <v>1.0247686841986505</v>
      </c>
      <c r="T2450" s="29">
        <f t="shared" si="232"/>
        <v>428233.95495475753</v>
      </c>
      <c r="U2450" s="2">
        <f t="shared" si="233"/>
        <v>4.5535809764577849E-2</v>
      </c>
    </row>
    <row r="2451" spans="1:21">
      <c r="A2451">
        <v>9700</v>
      </c>
      <c r="B2451" s="1">
        <v>45930</v>
      </c>
      <c r="C2451">
        <v>8</v>
      </c>
      <c r="D2451">
        <v>15</v>
      </c>
      <c r="E2451" t="s">
        <v>7</v>
      </c>
      <c r="F2451" s="3">
        <v>421822.51794028381</v>
      </c>
      <c r="G2451" s="3">
        <v>409583.25</v>
      </c>
      <c r="H2451">
        <v>1</v>
      </c>
      <c r="I2451" s="3">
        <v>12239.267940283811</v>
      </c>
      <c r="J2451" s="3">
        <v>12239.267940283811</v>
      </c>
      <c r="K2451" s="2">
        <v>2.9882247236145101E-2</v>
      </c>
      <c r="L2451" s="6">
        <v>2.9882247236145101E-2</v>
      </c>
      <c r="M2451" t="s">
        <v>40</v>
      </c>
      <c r="N2451">
        <f>SUMIFS(Actuals!$F:$F,Actuals!$A:$A,$A2451,Actuals!$D:$D,$D2451,Actuals!$B:$B,EDATE($B2451,-12))</f>
        <v>389819.25</v>
      </c>
      <c r="O2451">
        <f>AVERAGE(SUMIFS(Actuals!$F:$F,Actuals!$A:$A,$A2451,Actuals!$D:$D,$D2451,Actuals!$B:$B,EOMONTH(DATE(2025,$C2451-1,1),0))/SUMIFS(Actuals!$F:$F,Actuals!$A:$A,$A2451,Actuals!$D:$D,$D2451,Actuals!$B:$B,EOMONTH(DATE(2024,$C2451-1,1),0)),
 SUMIFS(Actuals!$F:$F,Actuals!$A:$A,$A2451,Actuals!$D:$D,$D2451,Actuals!$B:$B,EOMONTH(DATE(2025,$C2451-2,1),0))/SUMIFS(Actuals!$F:$F,Actuals!$A:$A,$A2451,Actuals!$D:$D,$D2451,Actuals!$B:$B,EOMONTH(DATE(2024,$C2451-2,1),0)),
 SUMIFS(Actuals!$F:$F,Actuals!$A:$A,$A2451,Actuals!$D:$D,$D2451,Actuals!$B:$B,EOMONTH(DATE(2025,$C2451-3,1),0))/SUMIFS(Actuals!$F:$F,Actuals!$A:$A,$A2451,Actuals!$D:$D,$D2451,Actuals!$B:$B,EOMONTH(DATE(2024,$C2451-3,1),0))
)</f>
        <v>1.0528922600107329</v>
      </c>
      <c r="P2451" s="29">
        <f t="shared" si="228"/>
        <v>410437.6711281889</v>
      </c>
      <c r="Q2451" s="2">
        <f t="shared" si="229"/>
        <v>2.0860743894895611E-3</v>
      </c>
      <c r="R2451" s="29" t="str">
        <f t="shared" si="230"/>
        <v>1 train date (May-Aug)</v>
      </c>
      <c r="S2451" s="29">
        <f t="shared" si="231"/>
        <v>1.0247686841986505</v>
      </c>
      <c r="T2451" s="29">
        <f t="shared" si="232"/>
        <v>432270.50667502632</v>
      </c>
      <c r="U2451" s="2">
        <f t="shared" si="233"/>
        <v>5.5391075379733722E-2</v>
      </c>
    </row>
    <row r="2452" spans="1:21">
      <c r="A2452">
        <v>9700</v>
      </c>
      <c r="B2452" s="1">
        <v>45930</v>
      </c>
      <c r="C2452">
        <v>9</v>
      </c>
      <c r="D2452">
        <v>15</v>
      </c>
      <c r="E2452" t="s">
        <v>7</v>
      </c>
      <c r="F2452" s="3">
        <v>444780.63186325342</v>
      </c>
      <c r="G2452" s="3">
        <v>409583.25</v>
      </c>
      <c r="H2452">
        <v>0</v>
      </c>
      <c r="I2452" s="3">
        <v>35197.381863253424</v>
      </c>
      <c r="J2452" s="3">
        <v>35197.381863253424</v>
      </c>
      <c r="K2452" s="2">
        <v>8.5934622236757602E-2</v>
      </c>
      <c r="L2452" s="6">
        <v>8.5934622236757602E-2</v>
      </c>
      <c r="M2452" t="s">
        <v>40</v>
      </c>
      <c r="N2452">
        <f>SUMIFS(Actuals!$F:$F,Actuals!$A:$A,$A2452,Actuals!$D:$D,$D2452,Actuals!$B:$B,EDATE($B2452,-12))</f>
        <v>389819.25</v>
      </c>
      <c r="O2452">
        <f>AVERAGE(SUMIFS(Actuals!$F:$F,Actuals!$A:$A,$A2452,Actuals!$D:$D,$D2452,Actuals!$B:$B,EOMONTH(DATE(2025,$C2452-1,1),0))/SUMIFS(Actuals!$F:$F,Actuals!$A:$A,$A2452,Actuals!$D:$D,$D2452,Actuals!$B:$B,EOMONTH(DATE(2024,$C2452-1,1),0)),
 SUMIFS(Actuals!$F:$F,Actuals!$A:$A,$A2452,Actuals!$D:$D,$D2452,Actuals!$B:$B,EOMONTH(DATE(2025,$C2452-2,1),0))/SUMIFS(Actuals!$F:$F,Actuals!$A:$A,$A2452,Actuals!$D:$D,$D2452,Actuals!$B:$B,EOMONTH(DATE(2024,$C2452-2,1),0)),
 SUMIFS(Actuals!$F:$F,Actuals!$A:$A,$A2452,Actuals!$D:$D,$D2452,Actuals!$B:$B,EOMONTH(DATE(2025,$C2452-3,1),0))/SUMIFS(Actuals!$F:$F,Actuals!$A:$A,$A2452,Actuals!$D:$D,$D2452,Actuals!$B:$B,EOMONTH(DATE(2024,$C2452-3,1),0))
)</f>
        <v>1.0709250794601837</v>
      </c>
      <c r="P2452" s="29">
        <f t="shared" si="228"/>
        <v>417467.2112813592</v>
      </c>
      <c r="Q2452" s="2">
        <f t="shared" si="229"/>
        <v>1.9248739496449611E-2</v>
      </c>
      <c r="R2452" s="29" t="str">
        <f t="shared" si="230"/>
        <v>2 Test data (Sep-Nov)</v>
      </c>
      <c r="S2452" s="29">
        <f t="shared" si="231"/>
        <v>1.0247686841986505</v>
      </c>
      <c r="T2452" s="29">
        <f t="shared" si="232"/>
        <v>455797.26287155057</v>
      </c>
      <c r="U2452" s="2">
        <f t="shared" si="233"/>
        <v>0.11283179395532061</v>
      </c>
    </row>
    <row r="2453" spans="1:21">
      <c r="A2453">
        <v>9700</v>
      </c>
      <c r="B2453" s="1">
        <v>45961</v>
      </c>
      <c r="C2453">
        <v>5</v>
      </c>
      <c r="D2453">
        <v>15</v>
      </c>
      <c r="E2453" t="s">
        <v>7</v>
      </c>
      <c r="F2453" s="3">
        <v>411477.19447622995</v>
      </c>
      <c r="G2453" s="3">
        <v>461677.5</v>
      </c>
      <c r="H2453">
        <v>5</v>
      </c>
      <c r="I2453" s="3">
        <v>-50200.305523770046</v>
      </c>
      <c r="J2453" s="3">
        <v>50200.305523770046</v>
      </c>
      <c r="K2453" s="2">
        <v>0.108734572344916</v>
      </c>
      <c r="L2453" s="6">
        <v>-0.108734572344916</v>
      </c>
      <c r="M2453" t="s">
        <v>40</v>
      </c>
      <c r="N2453">
        <f>SUMIFS(Actuals!$F:$F,Actuals!$A:$A,$A2453,Actuals!$D:$D,$D2453,Actuals!$B:$B,EDATE($B2453,-12))</f>
        <v>415910.25</v>
      </c>
      <c r="O2453">
        <f>AVERAGE(SUMIFS(Actuals!$F:$F,Actuals!$A:$A,$A2453,Actuals!$D:$D,$D2453,Actuals!$B:$B,EOMONTH(DATE(2025,$C2453-1,1),0))/SUMIFS(Actuals!$F:$F,Actuals!$A:$A,$A2453,Actuals!$D:$D,$D2453,Actuals!$B:$B,EOMONTH(DATE(2024,$C2453-1,1),0)),
 SUMIFS(Actuals!$F:$F,Actuals!$A:$A,$A2453,Actuals!$D:$D,$D2453,Actuals!$B:$B,EOMONTH(DATE(2025,$C2453-2,1),0))/SUMIFS(Actuals!$F:$F,Actuals!$A:$A,$A2453,Actuals!$D:$D,$D2453,Actuals!$B:$B,EOMONTH(DATE(2024,$C2453-2,1),0)),
 SUMIFS(Actuals!$F:$F,Actuals!$A:$A,$A2453,Actuals!$D:$D,$D2453,Actuals!$B:$B,EOMONTH(DATE(2025,$C2453-3,1),0))/SUMIFS(Actuals!$F:$F,Actuals!$A:$A,$A2453,Actuals!$D:$D,$D2453,Actuals!$B:$B,EOMONTH(DATE(2024,$C2453-3,1),0))
)</f>
        <v>1.0963789146435763</v>
      </c>
      <c r="P2453" s="29">
        <f t="shared" si="228"/>
        <v>455995.2284841385</v>
      </c>
      <c r="Q2453" s="2">
        <f t="shared" si="229"/>
        <v>1.2307880535355314E-2</v>
      </c>
      <c r="R2453" s="29" t="str">
        <f t="shared" si="230"/>
        <v>1 train date (May-Aug)</v>
      </c>
      <c r="S2453" s="29">
        <f t="shared" si="231"/>
        <v>1.0247686841986505</v>
      </c>
      <c r="T2453" s="29">
        <f t="shared" si="232"/>
        <v>421668.94316115842</v>
      </c>
      <c r="U2453" s="2">
        <f t="shared" si="233"/>
        <v>8.6659100430152181E-2</v>
      </c>
    </row>
    <row r="2454" spans="1:21">
      <c r="A2454">
        <v>9700</v>
      </c>
      <c r="B2454" s="1">
        <v>45961</v>
      </c>
      <c r="C2454">
        <v>6</v>
      </c>
      <c r="D2454">
        <v>15</v>
      </c>
      <c r="E2454" t="s">
        <v>7</v>
      </c>
      <c r="F2454" s="3">
        <v>416049.16330374364</v>
      </c>
      <c r="G2454" s="3">
        <v>461677.5</v>
      </c>
      <c r="H2454">
        <v>4</v>
      </c>
      <c r="I2454" s="3">
        <v>-45628.33669625636</v>
      </c>
      <c r="J2454" s="3">
        <v>45628.33669625636</v>
      </c>
      <c r="K2454" s="2">
        <v>9.8831623148748604E-2</v>
      </c>
      <c r="L2454" s="6">
        <v>-9.8831623148748604E-2</v>
      </c>
      <c r="M2454" t="s">
        <v>40</v>
      </c>
      <c r="N2454">
        <f>SUMIFS(Actuals!$F:$F,Actuals!$A:$A,$A2454,Actuals!$D:$D,$D2454,Actuals!$B:$B,EDATE($B2454,-12))</f>
        <v>415910.25</v>
      </c>
      <c r="O2454">
        <f>AVERAGE(SUMIFS(Actuals!$F:$F,Actuals!$A:$A,$A2454,Actuals!$D:$D,$D2454,Actuals!$B:$B,EOMONTH(DATE(2025,$C2454-1,1),0))/SUMIFS(Actuals!$F:$F,Actuals!$A:$A,$A2454,Actuals!$D:$D,$D2454,Actuals!$B:$B,EOMONTH(DATE(2024,$C2454-1,1),0)),
 SUMIFS(Actuals!$F:$F,Actuals!$A:$A,$A2454,Actuals!$D:$D,$D2454,Actuals!$B:$B,EOMONTH(DATE(2025,$C2454-2,1),0))/SUMIFS(Actuals!$F:$F,Actuals!$A:$A,$A2454,Actuals!$D:$D,$D2454,Actuals!$B:$B,EOMONTH(DATE(2024,$C2454-2,1),0)),
 SUMIFS(Actuals!$F:$F,Actuals!$A:$A,$A2454,Actuals!$D:$D,$D2454,Actuals!$B:$B,EOMONTH(DATE(2025,$C2454-3,1),0))/SUMIFS(Actuals!$F:$F,Actuals!$A:$A,$A2454,Actuals!$D:$D,$D2454,Actuals!$B:$B,EOMONTH(DATE(2024,$C2454-3,1),0))
)</f>
        <v>1.0662845228718421</v>
      </c>
      <c r="P2454" s="29">
        <f t="shared" si="228"/>
        <v>443478.66247875855</v>
      </c>
      <c r="Q2454" s="2">
        <f t="shared" si="229"/>
        <v>3.9418939673779754E-2</v>
      </c>
      <c r="R2454" s="29" t="str">
        <f t="shared" si="230"/>
        <v>1 train date (May-Aug)</v>
      </c>
      <c r="S2454" s="29">
        <f t="shared" si="231"/>
        <v>1.0247686841986505</v>
      </c>
      <c r="T2454" s="29">
        <f t="shared" si="232"/>
        <v>426354.15364072687</v>
      </c>
      <c r="U2454" s="2">
        <f t="shared" si="233"/>
        <v>7.651086821270936E-2</v>
      </c>
    </row>
    <row r="2455" spans="1:21">
      <c r="A2455">
        <v>9700</v>
      </c>
      <c r="B2455" s="1">
        <v>45961</v>
      </c>
      <c r="C2455">
        <v>7</v>
      </c>
      <c r="D2455">
        <v>15</v>
      </c>
      <c r="E2455" t="s">
        <v>7</v>
      </c>
      <c r="F2455" s="3">
        <v>418299.163303743</v>
      </c>
      <c r="G2455" s="3">
        <v>461677.5</v>
      </c>
      <c r="H2455">
        <v>3</v>
      </c>
      <c r="I2455" s="3">
        <v>-43378.336696257</v>
      </c>
      <c r="J2455" s="3">
        <v>43378.336696257</v>
      </c>
      <c r="K2455" s="2">
        <v>9.3958091300219301E-2</v>
      </c>
      <c r="L2455" s="6">
        <v>-9.3958091300219301E-2</v>
      </c>
      <c r="M2455" t="s">
        <v>40</v>
      </c>
      <c r="N2455">
        <f>SUMIFS(Actuals!$F:$F,Actuals!$A:$A,$A2455,Actuals!$D:$D,$D2455,Actuals!$B:$B,EDATE($B2455,-12))</f>
        <v>415910.25</v>
      </c>
      <c r="O2455">
        <f>AVERAGE(SUMIFS(Actuals!$F:$F,Actuals!$A:$A,$A2455,Actuals!$D:$D,$D2455,Actuals!$B:$B,EOMONTH(DATE(2025,$C2455-1,1),0))/SUMIFS(Actuals!$F:$F,Actuals!$A:$A,$A2455,Actuals!$D:$D,$D2455,Actuals!$B:$B,EOMONTH(DATE(2024,$C2455-1,1),0)),
 SUMIFS(Actuals!$F:$F,Actuals!$A:$A,$A2455,Actuals!$D:$D,$D2455,Actuals!$B:$B,EOMONTH(DATE(2025,$C2455-2,1),0))/SUMIFS(Actuals!$F:$F,Actuals!$A:$A,$A2455,Actuals!$D:$D,$D2455,Actuals!$B:$B,EOMONTH(DATE(2024,$C2455-2,1),0)),
 SUMIFS(Actuals!$F:$F,Actuals!$A:$A,$A2455,Actuals!$D:$D,$D2455,Actuals!$B:$B,EOMONTH(DATE(2025,$C2455-3,1),0))/SUMIFS(Actuals!$F:$F,Actuals!$A:$A,$A2455,Actuals!$D:$D,$D2455,Actuals!$B:$B,EOMONTH(DATE(2024,$C2455-3,1),0))
)</f>
        <v>1.0565203657338895</v>
      </c>
      <c r="P2455" s="29">
        <f t="shared" si="228"/>
        <v>439417.64944247343</v>
      </c>
      <c r="Q2455" s="2">
        <f t="shared" si="229"/>
        <v>4.8215151393616915E-2</v>
      </c>
      <c r="R2455" s="29" t="str">
        <f t="shared" si="230"/>
        <v>1 train date (May-Aug)</v>
      </c>
      <c r="S2455" s="29">
        <f t="shared" si="231"/>
        <v>1.0247686841986505</v>
      </c>
      <c r="T2455" s="29">
        <f t="shared" si="232"/>
        <v>428659.88318017317</v>
      </c>
      <c r="U2455" s="2">
        <f t="shared" si="233"/>
        <v>7.1516625392891858E-2</v>
      </c>
    </row>
    <row r="2456" spans="1:21">
      <c r="A2456">
        <v>9700</v>
      </c>
      <c r="B2456" s="1">
        <v>45961</v>
      </c>
      <c r="C2456">
        <v>8</v>
      </c>
      <c r="D2456">
        <v>15</v>
      </c>
      <c r="E2456" t="s">
        <v>7</v>
      </c>
      <c r="F2456" s="3">
        <v>441801.69564043556</v>
      </c>
      <c r="G2456" s="3">
        <v>461677.5</v>
      </c>
      <c r="H2456">
        <v>2</v>
      </c>
      <c r="I2456" s="3">
        <v>-19875.804359564441</v>
      </c>
      <c r="J2456" s="3">
        <v>19875.804359564441</v>
      </c>
      <c r="K2456" s="2">
        <v>4.3051273582889397E-2</v>
      </c>
      <c r="L2456" s="6">
        <v>-4.3051273582889397E-2</v>
      </c>
      <c r="M2456" t="s">
        <v>40</v>
      </c>
      <c r="N2456">
        <f>SUMIFS(Actuals!$F:$F,Actuals!$A:$A,$A2456,Actuals!$D:$D,$D2456,Actuals!$B:$B,EDATE($B2456,-12))</f>
        <v>415910.25</v>
      </c>
      <c r="O2456">
        <f>AVERAGE(SUMIFS(Actuals!$F:$F,Actuals!$A:$A,$A2456,Actuals!$D:$D,$D2456,Actuals!$B:$B,EOMONTH(DATE(2025,$C2456-1,1),0))/SUMIFS(Actuals!$F:$F,Actuals!$A:$A,$A2456,Actuals!$D:$D,$D2456,Actuals!$B:$B,EOMONTH(DATE(2024,$C2456-1,1),0)),
 SUMIFS(Actuals!$F:$F,Actuals!$A:$A,$A2456,Actuals!$D:$D,$D2456,Actuals!$B:$B,EOMONTH(DATE(2025,$C2456-2,1),0))/SUMIFS(Actuals!$F:$F,Actuals!$A:$A,$A2456,Actuals!$D:$D,$D2456,Actuals!$B:$B,EOMONTH(DATE(2024,$C2456-2,1),0)),
 SUMIFS(Actuals!$F:$F,Actuals!$A:$A,$A2456,Actuals!$D:$D,$D2456,Actuals!$B:$B,EOMONTH(DATE(2025,$C2456-3,1),0))/SUMIFS(Actuals!$F:$F,Actuals!$A:$A,$A2456,Actuals!$D:$D,$D2456,Actuals!$B:$B,EOMONTH(DATE(2024,$C2456-3,1),0))
)</f>
        <v>1.0528922600107329</v>
      </c>
      <c r="P2456" s="29">
        <f t="shared" si="228"/>
        <v>437908.68308412889</v>
      </c>
      <c r="Q2456" s="2">
        <f t="shared" si="229"/>
        <v>5.1483593885062864E-2</v>
      </c>
      <c r="R2456" s="29" t="str">
        <f t="shared" si="230"/>
        <v>1 train date (May-Aug)</v>
      </c>
      <c r="S2456" s="29">
        <f t="shared" si="231"/>
        <v>1.0247686841986505</v>
      </c>
      <c r="T2456" s="29">
        <f t="shared" si="232"/>
        <v>452744.54231818183</v>
      </c>
      <c r="U2456" s="2">
        <f t="shared" si="233"/>
        <v>1.9348912783963192E-2</v>
      </c>
    </row>
    <row r="2457" spans="1:21">
      <c r="A2457">
        <v>9700</v>
      </c>
      <c r="B2457" s="1">
        <v>45961</v>
      </c>
      <c r="C2457">
        <v>9</v>
      </c>
      <c r="D2457">
        <v>15</v>
      </c>
      <c r="E2457" t="s">
        <v>7</v>
      </c>
      <c r="F2457" s="3">
        <v>447299.83456700895</v>
      </c>
      <c r="G2457" s="3">
        <v>461677.5</v>
      </c>
      <c r="H2457">
        <v>1</v>
      </c>
      <c r="I2457" s="3">
        <v>-14377.665432991053</v>
      </c>
      <c r="J2457" s="3">
        <v>14377.665432991053</v>
      </c>
      <c r="K2457" s="2">
        <v>3.1142226842311001E-2</v>
      </c>
      <c r="L2457" s="6">
        <v>-3.1142226842311001E-2</v>
      </c>
      <c r="M2457" t="s">
        <v>40</v>
      </c>
      <c r="N2457">
        <f>SUMIFS(Actuals!$F:$F,Actuals!$A:$A,$A2457,Actuals!$D:$D,$D2457,Actuals!$B:$B,EDATE($B2457,-12))</f>
        <v>415910.25</v>
      </c>
      <c r="O2457">
        <f>AVERAGE(SUMIFS(Actuals!$F:$F,Actuals!$A:$A,$A2457,Actuals!$D:$D,$D2457,Actuals!$B:$B,EOMONTH(DATE(2025,$C2457-1,1),0))/SUMIFS(Actuals!$F:$F,Actuals!$A:$A,$A2457,Actuals!$D:$D,$D2457,Actuals!$B:$B,EOMONTH(DATE(2024,$C2457-1,1),0)),
 SUMIFS(Actuals!$F:$F,Actuals!$A:$A,$A2457,Actuals!$D:$D,$D2457,Actuals!$B:$B,EOMONTH(DATE(2025,$C2457-2,1),0))/SUMIFS(Actuals!$F:$F,Actuals!$A:$A,$A2457,Actuals!$D:$D,$D2457,Actuals!$B:$B,EOMONTH(DATE(2024,$C2457-2,1),0)),
 SUMIFS(Actuals!$F:$F,Actuals!$A:$A,$A2457,Actuals!$D:$D,$D2457,Actuals!$B:$B,EOMONTH(DATE(2025,$C2457-3,1),0))/SUMIFS(Actuals!$F:$F,Actuals!$A:$A,$A2457,Actuals!$D:$D,$D2457,Actuals!$B:$B,EOMONTH(DATE(2024,$C2457-3,1),0))
)</f>
        <v>1.0709250794601837</v>
      </c>
      <c r="P2457" s="29">
        <f t="shared" si="228"/>
        <v>445408.71752955485</v>
      </c>
      <c r="Q2457" s="2">
        <f t="shared" si="229"/>
        <v>3.5238413114013892E-2</v>
      </c>
      <c r="R2457" s="29" t="str">
        <f t="shared" si="230"/>
        <v>2 Test data (Sep-Nov)</v>
      </c>
      <c r="S2457" s="29">
        <f t="shared" si="231"/>
        <v>1.0247686841986505</v>
      </c>
      <c r="T2457" s="29">
        <f t="shared" si="232"/>
        <v>458378.86291150784</v>
      </c>
      <c r="U2457" s="2">
        <f t="shared" si="233"/>
        <v>7.1448946255604044E-3</v>
      </c>
    </row>
    <row r="2458" spans="1:21">
      <c r="A2458">
        <v>9700</v>
      </c>
      <c r="B2458" s="1">
        <v>45961</v>
      </c>
      <c r="C2458">
        <v>10</v>
      </c>
      <c r="D2458">
        <v>15</v>
      </c>
      <c r="E2458" t="s">
        <v>7</v>
      </c>
      <c r="F2458" s="3">
        <v>447485.73963835451</v>
      </c>
      <c r="G2458" s="3">
        <v>461677.5</v>
      </c>
      <c r="H2458">
        <v>0</v>
      </c>
      <c r="I2458" s="3">
        <v>-14191.760361645487</v>
      </c>
      <c r="J2458" s="3">
        <v>14191.760361645487</v>
      </c>
      <c r="K2458" s="2">
        <v>3.0739553826308399E-2</v>
      </c>
      <c r="L2458" s="6">
        <v>-3.0739553826308399E-2</v>
      </c>
      <c r="M2458" t="s">
        <v>40</v>
      </c>
      <c r="N2458">
        <f>SUMIFS(Actuals!$F:$F,Actuals!$A:$A,$A2458,Actuals!$D:$D,$D2458,Actuals!$B:$B,EDATE($B2458,-12))</f>
        <v>415910.25</v>
      </c>
      <c r="O2458">
        <f>AVERAGE(SUMIFS(Actuals!$F:$F,Actuals!$A:$A,$A2458,Actuals!$D:$D,$D2458,Actuals!$B:$B,EOMONTH(DATE(2025,$C2458-1,1),0))/SUMIFS(Actuals!$F:$F,Actuals!$A:$A,$A2458,Actuals!$D:$D,$D2458,Actuals!$B:$B,EOMONTH(DATE(2024,$C2458-1,1),0)),
 SUMIFS(Actuals!$F:$F,Actuals!$A:$A,$A2458,Actuals!$D:$D,$D2458,Actuals!$B:$B,EOMONTH(DATE(2025,$C2458-2,1),0))/SUMIFS(Actuals!$F:$F,Actuals!$A:$A,$A2458,Actuals!$D:$D,$D2458,Actuals!$B:$B,EOMONTH(DATE(2024,$C2458-2,1),0)),
 SUMIFS(Actuals!$F:$F,Actuals!$A:$A,$A2458,Actuals!$D:$D,$D2458,Actuals!$B:$B,EOMONTH(DATE(2025,$C2458-3,1),0))/SUMIFS(Actuals!$F:$F,Actuals!$A:$A,$A2458,Actuals!$D:$D,$D2458,Actuals!$B:$B,EOMONTH(DATE(2024,$C2458-3,1),0))
)</f>
        <v>1.0861921029496464</v>
      </c>
      <c r="P2458" s="29">
        <f t="shared" si="228"/>
        <v>451758.42908581317</v>
      </c>
      <c r="Q2458" s="2">
        <f t="shared" si="229"/>
        <v>2.1484848003610373E-2</v>
      </c>
      <c r="R2458" s="29" t="str">
        <f t="shared" si="230"/>
        <v>2 Test data (Sep-Nov)</v>
      </c>
      <c r="S2458" s="29">
        <f t="shared" si="231"/>
        <v>1.0247686841986505</v>
      </c>
      <c r="T2458" s="29">
        <f t="shared" si="232"/>
        <v>458569.37260685646</v>
      </c>
      <c r="U2458" s="2">
        <f t="shared" si="233"/>
        <v>6.7322479287891274E-3</v>
      </c>
    </row>
    <row r="2459" spans="1:21">
      <c r="A2459">
        <v>9700</v>
      </c>
      <c r="B2459" s="1">
        <v>45991</v>
      </c>
      <c r="C2459">
        <v>5</v>
      </c>
      <c r="D2459">
        <v>15</v>
      </c>
      <c r="E2459" t="s">
        <v>7</v>
      </c>
      <c r="F2459" s="3">
        <v>407362.42253146763</v>
      </c>
      <c r="G2459" s="3">
        <v>462624.75</v>
      </c>
      <c r="H2459">
        <v>6</v>
      </c>
      <c r="I2459" s="3">
        <v>-55262.32746853237</v>
      </c>
      <c r="J2459" s="3">
        <v>55262.32746853237</v>
      </c>
      <c r="K2459" s="2">
        <v>0.119453893179153</v>
      </c>
      <c r="L2459" s="6">
        <v>-0.119453893179153</v>
      </c>
      <c r="M2459" t="s">
        <v>40</v>
      </c>
      <c r="N2459">
        <f>SUMIFS(Actuals!$F:$F,Actuals!$A:$A,$A2459,Actuals!$D:$D,$D2459,Actuals!$B:$B,EDATE($B2459,-12))</f>
        <v>431716.5</v>
      </c>
      <c r="O2459">
        <f>AVERAGE(SUMIFS(Actuals!$F:$F,Actuals!$A:$A,$A2459,Actuals!$D:$D,$D2459,Actuals!$B:$B,EOMONTH(DATE(2025,$C2459-1,1),0))/SUMIFS(Actuals!$F:$F,Actuals!$A:$A,$A2459,Actuals!$D:$D,$D2459,Actuals!$B:$B,EOMONTH(DATE(2024,$C2459-1,1),0)),
 SUMIFS(Actuals!$F:$F,Actuals!$A:$A,$A2459,Actuals!$D:$D,$D2459,Actuals!$B:$B,EOMONTH(DATE(2025,$C2459-2,1),0))/SUMIFS(Actuals!$F:$F,Actuals!$A:$A,$A2459,Actuals!$D:$D,$D2459,Actuals!$B:$B,EOMONTH(DATE(2024,$C2459-2,1),0)),
 SUMIFS(Actuals!$F:$F,Actuals!$A:$A,$A2459,Actuals!$D:$D,$D2459,Actuals!$B:$B,EOMONTH(DATE(2025,$C2459-3,1),0))/SUMIFS(Actuals!$F:$F,Actuals!$A:$A,$A2459,Actuals!$D:$D,$D2459,Actuals!$B:$B,EOMONTH(DATE(2024,$C2459-3,1),0))
)</f>
        <v>1.0963789146435763</v>
      </c>
      <c r="P2459" s="29">
        <f t="shared" si="228"/>
        <v>473324.86770372349</v>
      </c>
      <c r="Q2459" s="2">
        <f t="shared" si="229"/>
        <v>2.3129151010021595E-2</v>
      </c>
      <c r="R2459" s="29" t="str">
        <f t="shared" si="230"/>
        <v>1 train date (May-Aug)</v>
      </c>
      <c r="S2459" s="29">
        <f t="shared" si="231"/>
        <v>1.0247686841986505</v>
      </c>
      <c r="T2459" s="29">
        <f t="shared" si="232"/>
        <v>417452.25372954679</v>
      </c>
      <c r="U2459" s="2">
        <f t="shared" si="233"/>
        <v>9.7643924736956267E-2</v>
      </c>
    </row>
    <row r="2460" spans="1:21">
      <c r="A2460">
        <v>9700</v>
      </c>
      <c r="B2460" s="1">
        <v>45991</v>
      </c>
      <c r="C2460">
        <v>6</v>
      </c>
      <c r="D2460">
        <v>15</v>
      </c>
      <c r="E2460" t="s">
        <v>7</v>
      </c>
      <c r="F2460" s="3">
        <v>416465.21246704733</v>
      </c>
      <c r="G2460" s="3">
        <v>462624.75</v>
      </c>
      <c r="H2460">
        <v>5</v>
      </c>
      <c r="I2460" s="3">
        <v>-46159.537532952672</v>
      </c>
      <c r="J2460" s="3">
        <v>46159.537532952672</v>
      </c>
      <c r="K2460" s="2">
        <v>9.9777492520563699E-2</v>
      </c>
      <c r="L2460" s="6">
        <v>-9.9777492520563699E-2</v>
      </c>
      <c r="M2460" t="s">
        <v>40</v>
      </c>
      <c r="N2460">
        <f>SUMIFS(Actuals!$F:$F,Actuals!$A:$A,$A2460,Actuals!$D:$D,$D2460,Actuals!$B:$B,EDATE($B2460,-12))</f>
        <v>431716.5</v>
      </c>
      <c r="O2460">
        <f>AVERAGE(SUMIFS(Actuals!$F:$F,Actuals!$A:$A,$A2460,Actuals!$D:$D,$D2460,Actuals!$B:$B,EOMONTH(DATE(2025,$C2460-1,1),0))/SUMIFS(Actuals!$F:$F,Actuals!$A:$A,$A2460,Actuals!$D:$D,$D2460,Actuals!$B:$B,EOMONTH(DATE(2024,$C2460-1,1),0)),
 SUMIFS(Actuals!$F:$F,Actuals!$A:$A,$A2460,Actuals!$D:$D,$D2460,Actuals!$B:$B,EOMONTH(DATE(2025,$C2460-2,1),0))/SUMIFS(Actuals!$F:$F,Actuals!$A:$A,$A2460,Actuals!$D:$D,$D2460,Actuals!$B:$B,EOMONTH(DATE(2024,$C2460-2,1),0)),
 SUMIFS(Actuals!$F:$F,Actuals!$A:$A,$A2460,Actuals!$D:$D,$D2460,Actuals!$B:$B,EOMONTH(DATE(2025,$C2460-3,1),0))/SUMIFS(Actuals!$F:$F,Actuals!$A:$A,$A2460,Actuals!$D:$D,$D2460,Actuals!$B:$B,EOMONTH(DATE(2024,$C2460-3,1),0))
)</f>
        <v>1.0662845228718421</v>
      </c>
      <c r="P2460" s="29">
        <f t="shared" si="228"/>
        <v>460332.62221840158</v>
      </c>
      <c r="Q2460" s="2">
        <f t="shared" si="229"/>
        <v>4.9546155530987507E-3</v>
      </c>
      <c r="R2460" s="29" t="str">
        <f t="shared" si="230"/>
        <v>1 train date (May-Aug)</v>
      </c>
      <c r="S2460" s="29">
        <f t="shared" si="231"/>
        <v>1.0247686841986505</v>
      </c>
      <c r="T2460" s="29">
        <f t="shared" si="232"/>
        <v>426780.5077943675</v>
      </c>
      <c r="U2460" s="2">
        <f t="shared" si="233"/>
        <v>7.7480165524288311E-2</v>
      </c>
    </row>
    <row r="2461" spans="1:21">
      <c r="A2461">
        <v>9700</v>
      </c>
      <c r="B2461" s="1">
        <v>45991</v>
      </c>
      <c r="C2461">
        <v>7</v>
      </c>
      <c r="D2461">
        <v>15</v>
      </c>
      <c r="E2461" t="s">
        <v>7</v>
      </c>
      <c r="F2461" s="3">
        <v>418040.21246704645</v>
      </c>
      <c r="G2461" s="3">
        <v>462624.75</v>
      </c>
      <c r="H2461">
        <v>4</v>
      </c>
      <c r="I2461" s="3">
        <v>-44584.537532953545</v>
      </c>
      <c r="J2461" s="3">
        <v>44584.537532953545</v>
      </c>
      <c r="K2461" s="2">
        <v>9.6373005406549403E-2</v>
      </c>
      <c r="L2461" s="6">
        <v>-9.6373005406549403E-2</v>
      </c>
      <c r="M2461" t="s">
        <v>40</v>
      </c>
      <c r="N2461">
        <f>SUMIFS(Actuals!$F:$F,Actuals!$A:$A,$A2461,Actuals!$D:$D,$D2461,Actuals!$B:$B,EDATE($B2461,-12))</f>
        <v>431716.5</v>
      </c>
      <c r="O2461">
        <f>AVERAGE(SUMIFS(Actuals!$F:$F,Actuals!$A:$A,$A2461,Actuals!$D:$D,$D2461,Actuals!$B:$B,EOMONTH(DATE(2025,$C2461-1,1),0))/SUMIFS(Actuals!$F:$F,Actuals!$A:$A,$A2461,Actuals!$D:$D,$D2461,Actuals!$B:$B,EOMONTH(DATE(2024,$C2461-1,1),0)),
 SUMIFS(Actuals!$F:$F,Actuals!$A:$A,$A2461,Actuals!$D:$D,$D2461,Actuals!$B:$B,EOMONTH(DATE(2025,$C2461-2,1),0))/SUMIFS(Actuals!$F:$F,Actuals!$A:$A,$A2461,Actuals!$D:$D,$D2461,Actuals!$B:$B,EOMONTH(DATE(2024,$C2461-2,1),0)),
 SUMIFS(Actuals!$F:$F,Actuals!$A:$A,$A2461,Actuals!$D:$D,$D2461,Actuals!$B:$B,EOMONTH(DATE(2025,$C2461-3,1),0))/SUMIFS(Actuals!$F:$F,Actuals!$A:$A,$A2461,Actuals!$D:$D,$D2461,Actuals!$B:$B,EOMONTH(DATE(2024,$C2461-3,1),0))
)</f>
        <v>1.0565203657338895</v>
      </c>
      <c r="P2461" s="29">
        <f t="shared" si="228"/>
        <v>456117.27447335474</v>
      </c>
      <c r="Q2461" s="2">
        <f t="shared" si="229"/>
        <v>1.4066423222374625E-2</v>
      </c>
      <c r="R2461" s="29" t="str">
        <f t="shared" si="230"/>
        <v>1 train date (May-Aug)</v>
      </c>
      <c r="S2461" s="29">
        <f t="shared" si="231"/>
        <v>1.0247686841986505</v>
      </c>
      <c r="T2461" s="29">
        <f t="shared" si="232"/>
        <v>428394.51847197948</v>
      </c>
      <c r="U2461" s="2">
        <f t="shared" si="233"/>
        <v>7.3991353744088537E-2</v>
      </c>
    </row>
    <row r="2462" spans="1:21">
      <c r="A2462">
        <v>9700</v>
      </c>
      <c r="B2462" s="1">
        <v>45991</v>
      </c>
      <c r="C2462">
        <v>8</v>
      </c>
      <c r="D2462">
        <v>15</v>
      </c>
      <c r="E2462" t="s">
        <v>7</v>
      </c>
      <c r="F2462" s="3">
        <v>458904.35565708904</v>
      </c>
      <c r="G2462" s="3">
        <v>462624.75</v>
      </c>
      <c r="H2462">
        <v>3</v>
      </c>
      <c r="I2462" s="3">
        <v>-3720.394342910964</v>
      </c>
      <c r="J2462" s="3">
        <v>3720.394342910964</v>
      </c>
      <c r="K2462" s="2">
        <v>8.0419267298409008E-3</v>
      </c>
      <c r="L2462" s="6">
        <v>-8.0419267298409008E-3</v>
      </c>
      <c r="M2462" t="s">
        <v>40</v>
      </c>
      <c r="N2462">
        <f>SUMIFS(Actuals!$F:$F,Actuals!$A:$A,$A2462,Actuals!$D:$D,$D2462,Actuals!$B:$B,EDATE($B2462,-12))</f>
        <v>431716.5</v>
      </c>
      <c r="O2462">
        <f>AVERAGE(SUMIFS(Actuals!$F:$F,Actuals!$A:$A,$A2462,Actuals!$D:$D,$D2462,Actuals!$B:$B,EOMONTH(DATE(2025,$C2462-1,1),0))/SUMIFS(Actuals!$F:$F,Actuals!$A:$A,$A2462,Actuals!$D:$D,$D2462,Actuals!$B:$B,EOMONTH(DATE(2024,$C2462-1,1),0)),
 SUMIFS(Actuals!$F:$F,Actuals!$A:$A,$A2462,Actuals!$D:$D,$D2462,Actuals!$B:$B,EOMONTH(DATE(2025,$C2462-2,1),0))/SUMIFS(Actuals!$F:$F,Actuals!$A:$A,$A2462,Actuals!$D:$D,$D2462,Actuals!$B:$B,EOMONTH(DATE(2024,$C2462-2,1),0)),
 SUMIFS(Actuals!$F:$F,Actuals!$A:$A,$A2462,Actuals!$D:$D,$D2462,Actuals!$B:$B,EOMONTH(DATE(2025,$C2462-3,1),0))/SUMIFS(Actuals!$F:$F,Actuals!$A:$A,$A2462,Actuals!$D:$D,$D2462,Actuals!$B:$B,EOMONTH(DATE(2024,$C2462-3,1),0))
)</f>
        <v>1.0528922600107329</v>
      </c>
      <c r="P2462" s="29">
        <f t="shared" si="228"/>
        <v>454550.96136892354</v>
      </c>
      <c r="Q2462" s="2">
        <f t="shared" si="229"/>
        <v>1.7452132924311678E-2</v>
      </c>
      <c r="R2462" s="29" t="str">
        <f t="shared" si="230"/>
        <v>1 train date (May-Aug)</v>
      </c>
      <c r="S2462" s="29">
        <f t="shared" si="231"/>
        <v>1.0247686841986505</v>
      </c>
      <c r="T2462" s="29">
        <f t="shared" si="232"/>
        <v>470270.81271974469</v>
      </c>
      <c r="U2462" s="2">
        <f t="shared" si="233"/>
        <v>1.6527569525289533E-2</v>
      </c>
    </row>
    <row r="2463" spans="1:21">
      <c r="A2463">
        <v>9700</v>
      </c>
      <c r="B2463" s="1">
        <v>45991</v>
      </c>
      <c r="C2463">
        <v>9</v>
      </c>
      <c r="D2463">
        <v>15</v>
      </c>
      <c r="E2463" t="s">
        <v>7</v>
      </c>
      <c r="F2463" s="3">
        <v>449661.58710177976</v>
      </c>
      <c r="G2463" s="3">
        <v>462624.75</v>
      </c>
      <c r="H2463">
        <v>2</v>
      </c>
      <c r="I2463" s="3">
        <v>-12963.162898220238</v>
      </c>
      <c r="J2463" s="3">
        <v>12963.162898220238</v>
      </c>
      <c r="K2463" s="2">
        <v>2.8020902250085501E-2</v>
      </c>
      <c r="L2463" s="6">
        <v>-2.8020902250085501E-2</v>
      </c>
      <c r="M2463" t="s">
        <v>40</v>
      </c>
      <c r="N2463">
        <f>SUMIFS(Actuals!$F:$F,Actuals!$A:$A,$A2463,Actuals!$D:$D,$D2463,Actuals!$B:$B,EDATE($B2463,-12))</f>
        <v>431716.5</v>
      </c>
      <c r="O2463">
        <f>AVERAGE(SUMIFS(Actuals!$F:$F,Actuals!$A:$A,$A2463,Actuals!$D:$D,$D2463,Actuals!$B:$B,EOMONTH(DATE(2025,$C2463-1,1),0))/SUMIFS(Actuals!$F:$F,Actuals!$A:$A,$A2463,Actuals!$D:$D,$D2463,Actuals!$B:$B,EOMONTH(DATE(2024,$C2463-1,1),0)),
 SUMIFS(Actuals!$F:$F,Actuals!$A:$A,$A2463,Actuals!$D:$D,$D2463,Actuals!$B:$B,EOMONTH(DATE(2025,$C2463-2,1),0))/SUMIFS(Actuals!$F:$F,Actuals!$A:$A,$A2463,Actuals!$D:$D,$D2463,Actuals!$B:$B,EOMONTH(DATE(2024,$C2463-2,1),0)),
 SUMIFS(Actuals!$F:$F,Actuals!$A:$A,$A2463,Actuals!$D:$D,$D2463,Actuals!$B:$B,EOMONTH(DATE(2025,$C2463-3,1),0))/SUMIFS(Actuals!$F:$F,Actuals!$A:$A,$A2463,Actuals!$D:$D,$D2463,Actuals!$B:$B,EOMONTH(DATE(2024,$C2463-3,1),0))
)</f>
        <v>1.0709250794601837</v>
      </c>
      <c r="P2463" s="29">
        <f t="shared" si="228"/>
        <v>462336.0270667724</v>
      </c>
      <c r="Q2463" s="2">
        <f t="shared" si="229"/>
        <v>6.2409746393292571E-4</v>
      </c>
      <c r="R2463" s="29" t="str">
        <f t="shared" si="230"/>
        <v>2 Test data (Sep-Nov)</v>
      </c>
      <c r="S2463" s="29">
        <f t="shared" si="231"/>
        <v>1.0247686841986505</v>
      </c>
      <c r="T2463" s="29">
        <f t="shared" si="232"/>
        <v>460799.11294896773</v>
      </c>
      <c r="U2463" s="2">
        <f t="shared" si="233"/>
        <v>3.946258930228601E-3</v>
      </c>
    </row>
    <row r="2464" spans="1:21">
      <c r="A2464">
        <v>9700</v>
      </c>
      <c r="B2464" s="1">
        <v>45991</v>
      </c>
      <c r="C2464">
        <v>10</v>
      </c>
      <c r="D2464">
        <v>15</v>
      </c>
      <c r="E2464" t="s">
        <v>7</v>
      </c>
      <c r="F2464" s="3">
        <v>456587.18521256157</v>
      </c>
      <c r="G2464" s="3">
        <v>462624.75</v>
      </c>
      <c r="H2464">
        <v>1</v>
      </c>
      <c r="I2464" s="3">
        <v>-6037.5647874384304</v>
      </c>
      <c r="J2464" s="3">
        <v>6037.5647874384304</v>
      </c>
      <c r="K2464" s="2">
        <v>1.30506739802365E-2</v>
      </c>
      <c r="L2464" s="6">
        <v>-1.30506739802365E-2</v>
      </c>
      <c r="M2464" t="s">
        <v>40</v>
      </c>
      <c r="N2464">
        <f>SUMIFS(Actuals!$F:$F,Actuals!$A:$A,$A2464,Actuals!$D:$D,$D2464,Actuals!$B:$B,EDATE($B2464,-12))</f>
        <v>431716.5</v>
      </c>
      <c r="O2464">
        <f>AVERAGE(SUMIFS(Actuals!$F:$F,Actuals!$A:$A,$A2464,Actuals!$D:$D,$D2464,Actuals!$B:$B,EOMONTH(DATE(2025,$C2464-1,1),0))/SUMIFS(Actuals!$F:$F,Actuals!$A:$A,$A2464,Actuals!$D:$D,$D2464,Actuals!$B:$B,EOMONTH(DATE(2024,$C2464-1,1),0)),
 SUMIFS(Actuals!$F:$F,Actuals!$A:$A,$A2464,Actuals!$D:$D,$D2464,Actuals!$B:$B,EOMONTH(DATE(2025,$C2464-2,1),0))/SUMIFS(Actuals!$F:$F,Actuals!$A:$A,$A2464,Actuals!$D:$D,$D2464,Actuals!$B:$B,EOMONTH(DATE(2024,$C2464-2,1),0)),
 SUMIFS(Actuals!$F:$F,Actuals!$A:$A,$A2464,Actuals!$D:$D,$D2464,Actuals!$B:$B,EOMONTH(DATE(2025,$C2464-3,1),0))/SUMIFS(Actuals!$F:$F,Actuals!$A:$A,$A2464,Actuals!$D:$D,$D2464,Actuals!$B:$B,EOMONTH(DATE(2024,$C2464-3,1),0))
)</f>
        <v>1.0861921029496464</v>
      </c>
      <c r="P2464" s="29">
        <f t="shared" si="228"/>
        <v>468927.053013061</v>
      </c>
      <c r="Q2464" s="2">
        <f t="shared" si="229"/>
        <v>1.362292660101086E-2</v>
      </c>
      <c r="R2464" s="29" t="str">
        <f t="shared" si="230"/>
        <v>2 Test data (Sep-Nov)</v>
      </c>
      <c r="S2464" s="29">
        <f t="shared" si="231"/>
        <v>1.0247686841986505</v>
      </c>
      <c r="T2464" s="29">
        <f t="shared" si="232"/>
        <v>467896.24901224225</v>
      </c>
      <c r="U2464" s="2">
        <f t="shared" si="233"/>
        <v>1.139476219601793E-2</v>
      </c>
    </row>
    <row r="2465" spans="1:21">
      <c r="A2465">
        <v>9700</v>
      </c>
      <c r="B2465" s="1">
        <v>45991</v>
      </c>
      <c r="C2465">
        <v>11</v>
      </c>
      <c r="D2465">
        <v>15</v>
      </c>
      <c r="E2465" t="s">
        <v>7</v>
      </c>
      <c r="F2465" s="3">
        <v>447226.89425252343</v>
      </c>
      <c r="G2465" s="3">
        <v>462624.75</v>
      </c>
      <c r="H2465">
        <v>0</v>
      </c>
      <c r="I2465" s="3">
        <v>-15397.855747476569</v>
      </c>
      <c r="J2465" s="3">
        <v>15397.855747476569</v>
      </c>
      <c r="K2465" s="2">
        <v>3.3283683476676401E-2</v>
      </c>
      <c r="L2465" s="6">
        <v>-3.3283683476676401E-2</v>
      </c>
      <c r="M2465" t="s">
        <v>40</v>
      </c>
      <c r="N2465">
        <f>SUMIFS(Actuals!$F:$F,Actuals!$A:$A,$A2465,Actuals!$D:$D,$D2465,Actuals!$B:$B,EDATE($B2465,-12))</f>
        <v>431716.5</v>
      </c>
      <c r="O2465">
        <f>AVERAGE(SUMIFS(Actuals!$F:$F,Actuals!$A:$A,$A2465,Actuals!$D:$D,$D2465,Actuals!$B:$B,EOMONTH(DATE(2025,$C2465-1,1),0))/SUMIFS(Actuals!$F:$F,Actuals!$A:$A,$A2465,Actuals!$D:$D,$D2465,Actuals!$B:$B,EOMONTH(DATE(2024,$C2465-1,1),0)),
 SUMIFS(Actuals!$F:$F,Actuals!$A:$A,$A2465,Actuals!$D:$D,$D2465,Actuals!$B:$B,EOMONTH(DATE(2025,$C2465-2,1),0))/SUMIFS(Actuals!$F:$F,Actuals!$A:$A,$A2465,Actuals!$D:$D,$D2465,Actuals!$B:$B,EOMONTH(DATE(2024,$C2465-2,1),0)),
 SUMIFS(Actuals!$F:$F,Actuals!$A:$A,$A2465,Actuals!$D:$D,$D2465,Actuals!$B:$B,EOMONTH(DATE(2025,$C2465-3,1),0))/SUMIFS(Actuals!$F:$F,Actuals!$A:$A,$A2465,Actuals!$D:$D,$D2465,Actuals!$B:$B,EOMONTH(DATE(2024,$C2465-3,1),0))
)</f>
        <v>1.0652992382218223</v>
      </c>
      <c r="P2465" s="29">
        <f t="shared" si="228"/>
        <v>459907.25857779133</v>
      </c>
      <c r="Q2465" s="2">
        <f t="shared" si="229"/>
        <v>5.8740727170534359E-3</v>
      </c>
      <c r="R2465" s="29" t="str">
        <f t="shared" si="230"/>
        <v>2 Test data (Sep-Nov)</v>
      </c>
      <c r="S2465" s="29">
        <f t="shared" si="231"/>
        <v>1.0247686841986505</v>
      </c>
      <c r="T2465" s="29">
        <f t="shared" si="232"/>
        <v>458304.11596140749</v>
      </c>
      <c r="U2465" s="2">
        <f t="shared" si="233"/>
        <v>9.3393923230274956E-3</v>
      </c>
    </row>
    <row r="2466" spans="1:21">
      <c r="A2466">
        <v>9701</v>
      </c>
      <c r="B2466" s="1">
        <v>45808</v>
      </c>
      <c r="C2466">
        <v>5</v>
      </c>
      <c r="D2466">
        <v>15</v>
      </c>
      <c r="E2466" t="s">
        <v>7</v>
      </c>
      <c r="F2466" s="3">
        <v>5499.6975000000002</v>
      </c>
      <c r="G2466" s="3">
        <v>5510.25</v>
      </c>
      <c r="H2466">
        <v>0</v>
      </c>
      <c r="I2466" s="3">
        <v>-10.552499999999782</v>
      </c>
      <c r="J2466" s="3">
        <v>10.552499999999782</v>
      </c>
      <c r="K2466" s="2">
        <v>1.91506737443851E-3</v>
      </c>
      <c r="L2466" s="6">
        <v>-1.91506737443851E-3</v>
      </c>
      <c r="M2466" t="s">
        <v>42</v>
      </c>
      <c r="N2466">
        <f>SUMIFS(Actuals!$F:$F,Actuals!$A:$A,$A2466,Actuals!$D:$D,$D2466,Actuals!$B:$B,EDATE($B2466,-12))</f>
        <v>5645.25</v>
      </c>
      <c r="O2466">
        <f>AVERAGE(SUMIFS(Actuals!$F:$F,Actuals!$A:$A,$A2466,Actuals!$D:$D,$D2466,Actuals!$B:$B,EOMONTH(DATE(2025,$C2466-1,1),0))/SUMIFS(Actuals!$F:$F,Actuals!$A:$A,$A2466,Actuals!$D:$D,$D2466,Actuals!$B:$B,EOMONTH(DATE(2024,$C2466-1,1),0)),
 SUMIFS(Actuals!$F:$F,Actuals!$A:$A,$A2466,Actuals!$D:$D,$D2466,Actuals!$B:$B,EOMONTH(DATE(2025,$C2466-2,1),0))/SUMIFS(Actuals!$F:$F,Actuals!$A:$A,$A2466,Actuals!$D:$D,$D2466,Actuals!$B:$B,EOMONTH(DATE(2024,$C2466-2,1),0)),
 SUMIFS(Actuals!$F:$F,Actuals!$A:$A,$A2466,Actuals!$D:$D,$D2466,Actuals!$B:$B,EOMONTH(DATE(2025,$C2466-3,1),0))/SUMIFS(Actuals!$F:$F,Actuals!$A:$A,$A2466,Actuals!$D:$D,$D2466,Actuals!$B:$B,EOMONTH(DATE(2024,$C2466-3,1),0))
)</f>
        <v>1.068945783849325</v>
      </c>
      <c r="P2466" s="29">
        <f t="shared" si="228"/>
        <v>6034.4661862754019</v>
      </c>
      <c r="Q2466" s="2">
        <f t="shared" si="229"/>
        <v>9.5134737312354598E-2</v>
      </c>
      <c r="R2466" s="29" t="str">
        <f t="shared" si="230"/>
        <v>1 train date (May-Aug)</v>
      </c>
      <c r="S2466" s="29">
        <f t="shared" si="231"/>
        <v>1.005048087592062</v>
      </c>
      <c r="T2466" s="29">
        <f t="shared" si="232"/>
        <v>5527.4604547098443</v>
      </c>
      <c r="U2466" s="2">
        <f t="shared" si="233"/>
        <v>3.123352789772564E-3</v>
      </c>
    </row>
    <row r="2467" spans="1:21">
      <c r="A2467">
        <v>9701</v>
      </c>
      <c r="B2467" s="1">
        <v>45838</v>
      </c>
      <c r="C2467">
        <v>5</v>
      </c>
      <c r="D2467">
        <v>15</v>
      </c>
      <c r="E2467" t="s">
        <v>7</v>
      </c>
      <c r="F2467" s="3">
        <v>5444.7005250000002</v>
      </c>
      <c r="G2467" s="3">
        <v>5584.5</v>
      </c>
      <c r="H2467">
        <v>1</v>
      </c>
      <c r="I2467" s="3">
        <v>-139.7994749999998</v>
      </c>
      <c r="J2467" s="3">
        <v>139.7994749999998</v>
      </c>
      <c r="K2467" s="2">
        <v>2.5033481063658301E-2</v>
      </c>
      <c r="L2467" s="6">
        <v>-2.5033481063658301E-2</v>
      </c>
      <c r="M2467" t="s">
        <v>42</v>
      </c>
      <c r="N2467">
        <f>SUMIFS(Actuals!$F:$F,Actuals!$A:$A,$A2467,Actuals!$D:$D,$D2467,Actuals!$B:$B,EDATE($B2467,-12))</f>
        <v>5139</v>
      </c>
      <c r="O2467">
        <f>AVERAGE(SUMIFS(Actuals!$F:$F,Actuals!$A:$A,$A2467,Actuals!$D:$D,$D2467,Actuals!$B:$B,EOMONTH(DATE(2025,$C2467-1,1),0))/SUMIFS(Actuals!$F:$F,Actuals!$A:$A,$A2467,Actuals!$D:$D,$D2467,Actuals!$B:$B,EOMONTH(DATE(2024,$C2467-1,1),0)),
 SUMIFS(Actuals!$F:$F,Actuals!$A:$A,$A2467,Actuals!$D:$D,$D2467,Actuals!$B:$B,EOMONTH(DATE(2025,$C2467-2,1),0))/SUMIFS(Actuals!$F:$F,Actuals!$A:$A,$A2467,Actuals!$D:$D,$D2467,Actuals!$B:$B,EOMONTH(DATE(2024,$C2467-2,1),0)),
 SUMIFS(Actuals!$F:$F,Actuals!$A:$A,$A2467,Actuals!$D:$D,$D2467,Actuals!$B:$B,EOMONTH(DATE(2025,$C2467-3,1),0))/SUMIFS(Actuals!$F:$F,Actuals!$A:$A,$A2467,Actuals!$D:$D,$D2467,Actuals!$B:$B,EOMONTH(DATE(2024,$C2467-3,1),0))
)</f>
        <v>1.068945783849325</v>
      </c>
      <c r="P2467" s="29">
        <f t="shared" si="228"/>
        <v>5493.3123832016818</v>
      </c>
      <c r="Q2467" s="2">
        <f t="shared" si="229"/>
        <v>1.6328698504488894E-2</v>
      </c>
      <c r="R2467" s="29" t="str">
        <f t="shared" si="230"/>
        <v>1 train date (May-Aug)</v>
      </c>
      <c r="S2467" s="29">
        <f t="shared" si="231"/>
        <v>1.005048087592062</v>
      </c>
      <c r="T2467" s="29">
        <f t="shared" si="232"/>
        <v>5472.1858501627457</v>
      </c>
      <c r="U2467" s="2">
        <f t="shared" si="233"/>
        <v>2.0111764676739953E-2</v>
      </c>
    </row>
    <row r="2468" spans="1:21">
      <c r="A2468">
        <v>9701</v>
      </c>
      <c r="B2468" s="1">
        <v>45838</v>
      </c>
      <c r="C2468">
        <v>6</v>
      </c>
      <c r="D2468">
        <v>15</v>
      </c>
      <c r="E2468" t="s">
        <v>7</v>
      </c>
      <c r="F2468" s="3">
        <v>5597.6247037255453</v>
      </c>
      <c r="G2468" s="3">
        <v>5584.5</v>
      </c>
      <c r="H2468">
        <v>0</v>
      </c>
      <c r="I2468" s="3">
        <v>13.12470372554526</v>
      </c>
      <c r="J2468" s="3">
        <v>13.12470372554526</v>
      </c>
      <c r="K2468" s="2">
        <v>2.35020211756563E-3</v>
      </c>
      <c r="L2468" s="6">
        <v>2.35020211756563E-3</v>
      </c>
      <c r="M2468" t="s">
        <v>42</v>
      </c>
      <c r="N2468">
        <f>SUMIFS(Actuals!$F:$F,Actuals!$A:$A,$A2468,Actuals!$D:$D,$D2468,Actuals!$B:$B,EDATE($B2468,-12))</f>
        <v>5139</v>
      </c>
      <c r="O2468">
        <f>AVERAGE(SUMIFS(Actuals!$F:$F,Actuals!$A:$A,$A2468,Actuals!$D:$D,$D2468,Actuals!$B:$B,EOMONTH(DATE(2025,$C2468-1,1),0))/SUMIFS(Actuals!$F:$F,Actuals!$A:$A,$A2468,Actuals!$D:$D,$D2468,Actuals!$B:$B,EOMONTH(DATE(2024,$C2468-1,1),0)),
 SUMIFS(Actuals!$F:$F,Actuals!$A:$A,$A2468,Actuals!$D:$D,$D2468,Actuals!$B:$B,EOMONTH(DATE(2025,$C2468-2,1),0))/SUMIFS(Actuals!$F:$F,Actuals!$A:$A,$A2468,Actuals!$D:$D,$D2468,Actuals!$B:$B,EOMONTH(DATE(2024,$C2468-2,1),0)),
 SUMIFS(Actuals!$F:$F,Actuals!$A:$A,$A2468,Actuals!$D:$D,$D2468,Actuals!$B:$B,EOMONTH(DATE(2025,$C2468-3,1),0))/SUMIFS(Actuals!$F:$F,Actuals!$A:$A,$A2468,Actuals!$D:$D,$D2468,Actuals!$B:$B,EOMONTH(DATE(2024,$C2468-3,1),0))
)</f>
        <v>1.0685367581213052</v>
      </c>
      <c r="P2468" s="29">
        <f t="shared" si="228"/>
        <v>5491.2103999853871</v>
      </c>
      <c r="Q2468" s="2">
        <f t="shared" si="229"/>
        <v>1.6705094460491166E-2</v>
      </c>
      <c r="R2468" s="29" t="str">
        <f t="shared" si="230"/>
        <v>1 train date (May-Aug)</v>
      </c>
      <c r="S2468" s="29">
        <f t="shared" si="231"/>
        <v>1.005048087592062</v>
      </c>
      <c r="T2468" s="29">
        <f t="shared" si="232"/>
        <v>5625.882003537442</v>
      </c>
      <c r="U2468" s="2">
        <f t="shared" si="233"/>
        <v>7.4101537357761588E-3</v>
      </c>
    </row>
    <row r="2469" spans="1:21">
      <c r="A2469">
        <v>9701</v>
      </c>
      <c r="B2469" s="1">
        <v>45869</v>
      </c>
      <c r="C2469">
        <v>5</v>
      </c>
      <c r="D2469">
        <v>15</v>
      </c>
      <c r="E2469" t="s">
        <v>7</v>
      </c>
      <c r="F2469" s="3">
        <v>5390.2535197500001</v>
      </c>
      <c r="G2469" s="3">
        <v>5917.5</v>
      </c>
      <c r="H2469">
        <v>2</v>
      </c>
      <c r="I2469" s="3">
        <v>-527.24648024999988</v>
      </c>
      <c r="J2469" s="3">
        <v>527.24648024999988</v>
      </c>
      <c r="K2469" s="2">
        <v>8.9099531939163507E-2</v>
      </c>
      <c r="L2469" s="6">
        <v>-8.9099531939163507E-2</v>
      </c>
      <c r="M2469" t="s">
        <v>42</v>
      </c>
      <c r="N2469">
        <f>SUMIFS(Actuals!$F:$F,Actuals!$A:$A,$A2469,Actuals!$D:$D,$D2469,Actuals!$B:$B,EDATE($B2469,-12))</f>
        <v>5008.5</v>
      </c>
      <c r="O2469">
        <f>AVERAGE(SUMIFS(Actuals!$F:$F,Actuals!$A:$A,$A2469,Actuals!$D:$D,$D2469,Actuals!$B:$B,EOMONTH(DATE(2025,$C2469-1,1),0))/SUMIFS(Actuals!$F:$F,Actuals!$A:$A,$A2469,Actuals!$D:$D,$D2469,Actuals!$B:$B,EOMONTH(DATE(2024,$C2469-1,1),0)),
 SUMIFS(Actuals!$F:$F,Actuals!$A:$A,$A2469,Actuals!$D:$D,$D2469,Actuals!$B:$B,EOMONTH(DATE(2025,$C2469-2,1),0))/SUMIFS(Actuals!$F:$F,Actuals!$A:$A,$A2469,Actuals!$D:$D,$D2469,Actuals!$B:$B,EOMONTH(DATE(2024,$C2469-2,1),0)),
 SUMIFS(Actuals!$F:$F,Actuals!$A:$A,$A2469,Actuals!$D:$D,$D2469,Actuals!$B:$B,EOMONTH(DATE(2025,$C2469-3,1),0))/SUMIFS(Actuals!$F:$F,Actuals!$A:$A,$A2469,Actuals!$D:$D,$D2469,Actuals!$B:$B,EOMONTH(DATE(2024,$C2469-3,1),0))
)</f>
        <v>1.068945783849325</v>
      </c>
      <c r="P2469" s="29">
        <f t="shared" si="228"/>
        <v>5353.8149584093444</v>
      </c>
      <c r="Q2469" s="2">
        <f t="shared" si="229"/>
        <v>9.5257294734373568E-2</v>
      </c>
      <c r="R2469" s="29" t="str">
        <f t="shared" si="230"/>
        <v>1 train date (May-Aug)</v>
      </c>
      <c r="S2469" s="29">
        <f t="shared" si="231"/>
        <v>1.005048087592062</v>
      </c>
      <c r="T2469" s="29">
        <f t="shared" si="232"/>
        <v>5417.4639916611186</v>
      </c>
      <c r="U2469" s="2">
        <f t="shared" si="233"/>
        <v>8.4501226588742109E-2</v>
      </c>
    </row>
    <row r="2470" spans="1:21">
      <c r="A2470">
        <v>9701</v>
      </c>
      <c r="B2470" s="1">
        <v>45869</v>
      </c>
      <c r="C2470">
        <v>6</v>
      </c>
      <c r="D2470">
        <v>15</v>
      </c>
      <c r="E2470" t="s">
        <v>7</v>
      </c>
      <c r="F2470" s="3">
        <v>5300.634475849567</v>
      </c>
      <c r="G2470" s="3">
        <v>5917.5</v>
      </c>
      <c r="H2470">
        <v>1</v>
      </c>
      <c r="I2470" s="3">
        <v>-616.86552415043298</v>
      </c>
      <c r="J2470" s="3">
        <v>616.86552415043298</v>
      </c>
      <c r="K2470" s="2">
        <v>0.10424427953535</v>
      </c>
      <c r="L2470" s="6">
        <v>-0.10424427953535</v>
      </c>
      <c r="M2470" t="s">
        <v>42</v>
      </c>
      <c r="N2470">
        <f>SUMIFS(Actuals!$F:$F,Actuals!$A:$A,$A2470,Actuals!$D:$D,$D2470,Actuals!$B:$B,EDATE($B2470,-12))</f>
        <v>5008.5</v>
      </c>
      <c r="O2470">
        <f>AVERAGE(SUMIFS(Actuals!$F:$F,Actuals!$A:$A,$A2470,Actuals!$D:$D,$D2470,Actuals!$B:$B,EOMONTH(DATE(2025,$C2470-1,1),0))/SUMIFS(Actuals!$F:$F,Actuals!$A:$A,$A2470,Actuals!$D:$D,$D2470,Actuals!$B:$B,EOMONTH(DATE(2024,$C2470-1,1),0)),
 SUMIFS(Actuals!$F:$F,Actuals!$A:$A,$A2470,Actuals!$D:$D,$D2470,Actuals!$B:$B,EOMONTH(DATE(2025,$C2470-2,1),0))/SUMIFS(Actuals!$F:$F,Actuals!$A:$A,$A2470,Actuals!$D:$D,$D2470,Actuals!$B:$B,EOMONTH(DATE(2024,$C2470-2,1),0)),
 SUMIFS(Actuals!$F:$F,Actuals!$A:$A,$A2470,Actuals!$D:$D,$D2470,Actuals!$B:$B,EOMONTH(DATE(2025,$C2470-3,1),0))/SUMIFS(Actuals!$F:$F,Actuals!$A:$A,$A2470,Actuals!$D:$D,$D2470,Actuals!$B:$B,EOMONTH(DATE(2024,$C2470-3,1),0))
)</f>
        <v>1.0685367581213052</v>
      </c>
      <c r="P2470" s="29">
        <f t="shared" si="228"/>
        <v>5351.766353050557</v>
      </c>
      <c r="Q2470" s="2">
        <f t="shared" si="229"/>
        <v>9.5603489133830682E-2</v>
      </c>
      <c r="R2470" s="29" t="str">
        <f t="shared" si="230"/>
        <v>1 train date (May-Aug)</v>
      </c>
      <c r="S2470" s="29">
        <f t="shared" si="231"/>
        <v>1.005048087592062</v>
      </c>
      <c r="T2470" s="29">
        <f t="shared" si="232"/>
        <v>5327.3925429771589</v>
      </c>
      <c r="U2470" s="2">
        <f t="shared" si="233"/>
        <v>9.9722426197353803E-2</v>
      </c>
    </row>
    <row r="2471" spans="1:21">
      <c r="A2471">
        <v>9701</v>
      </c>
      <c r="B2471" s="1">
        <v>45869</v>
      </c>
      <c r="C2471">
        <v>7</v>
      </c>
      <c r="D2471">
        <v>15</v>
      </c>
      <c r="E2471" t="s">
        <v>7</v>
      </c>
      <c r="F2471" s="3">
        <v>5297.375591684242</v>
      </c>
      <c r="G2471" s="3">
        <v>5917.5</v>
      </c>
      <c r="H2471">
        <v>0</v>
      </c>
      <c r="I2471" s="3">
        <v>-620.12440831575805</v>
      </c>
      <c r="J2471" s="3">
        <v>620.12440831575805</v>
      </c>
      <c r="K2471" s="2">
        <v>0.10479499929290401</v>
      </c>
      <c r="L2471" s="6">
        <v>-0.10479499929290401</v>
      </c>
      <c r="M2471" t="s">
        <v>42</v>
      </c>
      <c r="N2471">
        <f>SUMIFS(Actuals!$F:$F,Actuals!$A:$A,$A2471,Actuals!$D:$D,$D2471,Actuals!$B:$B,EDATE($B2471,-12))</f>
        <v>5008.5</v>
      </c>
      <c r="O2471">
        <f>AVERAGE(SUMIFS(Actuals!$F:$F,Actuals!$A:$A,$A2471,Actuals!$D:$D,$D2471,Actuals!$B:$B,EOMONTH(DATE(2025,$C2471-1,1),0))/SUMIFS(Actuals!$F:$F,Actuals!$A:$A,$A2471,Actuals!$D:$D,$D2471,Actuals!$B:$B,EOMONTH(DATE(2024,$C2471-1,1),0)),
 SUMIFS(Actuals!$F:$F,Actuals!$A:$A,$A2471,Actuals!$D:$D,$D2471,Actuals!$B:$B,EOMONTH(DATE(2025,$C2471-2,1),0))/SUMIFS(Actuals!$F:$F,Actuals!$A:$A,$A2471,Actuals!$D:$D,$D2471,Actuals!$B:$B,EOMONTH(DATE(2024,$C2471-2,1),0)),
 SUMIFS(Actuals!$F:$F,Actuals!$A:$A,$A2471,Actuals!$D:$D,$D2471,Actuals!$B:$B,EOMONTH(DATE(2025,$C2471-3,1),0))/SUMIFS(Actuals!$F:$F,Actuals!$A:$A,$A2471,Actuals!$D:$D,$D2471,Actuals!$B:$B,EOMONTH(DATE(2024,$C2471-3,1),0))
)</f>
        <v>1.0719918490343694</v>
      </c>
      <c r="P2471" s="29">
        <f t="shared" si="228"/>
        <v>5369.0711758886391</v>
      </c>
      <c r="Q2471" s="2">
        <f t="shared" si="229"/>
        <v>9.26791422241421E-2</v>
      </c>
      <c r="R2471" s="29" t="str">
        <f t="shared" si="230"/>
        <v>1 train date (May-Aug)</v>
      </c>
      <c r="S2471" s="29">
        <f t="shared" si="231"/>
        <v>1.005048087592062</v>
      </c>
      <c r="T2471" s="29">
        <f t="shared" si="232"/>
        <v>5324.1172076791154</v>
      </c>
      <c r="U2471" s="2">
        <f t="shared" si="233"/>
        <v>0.1002759260364824</v>
      </c>
    </row>
    <row r="2472" spans="1:21">
      <c r="A2472">
        <v>9701</v>
      </c>
      <c r="B2472" s="1">
        <v>45900</v>
      </c>
      <c r="C2472">
        <v>5</v>
      </c>
      <c r="D2472">
        <v>15</v>
      </c>
      <c r="E2472" t="s">
        <v>7</v>
      </c>
      <c r="F2472" s="3">
        <v>5336.3509845525004</v>
      </c>
      <c r="G2472" s="3">
        <v>5649.75</v>
      </c>
      <c r="H2472">
        <v>3</v>
      </c>
      <c r="I2472" s="3">
        <v>-313.39901544749955</v>
      </c>
      <c r="J2472" s="3">
        <v>313.39901544749955</v>
      </c>
      <c r="K2472" s="2">
        <v>5.5471306774193499E-2</v>
      </c>
      <c r="L2472" s="6">
        <v>-5.5471306774193499E-2</v>
      </c>
      <c r="M2472" t="s">
        <v>42</v>
      </c>
      <c r="N2472">
        <f>SUMIFS(Actuals!$F:$F,Actuals!$A:$A,$A2472,Actuals!$D:$D,$D2472,Actuals!$B:$B,EDATE($B2472,-12))</f>
        <v>5472</v>
      </c>
      <c r="O2472">
        <f>AVERAGE(SUMIFS(Actuals!$F:$F,Actuals!$A:$A,$A2472,Actuals!$D:$D,$D2472,Actuals!$B:$B,EOMONTH(DATE(2025,$C2472-1,1),0))/SUMIFS(Actuals!$F:$F,Actuals!$A:$A,$A2472,Actuals!$D:$D,$D2472,Actuals!$B:$B,EOMONTH(DATE(2024,$C2472-1,1),0)),
 SUMIFS(Actuals!$F:$F,Actuals!$A:$A,$A2472,Actuals!$D:$D,$D2472,Actuals!$B:$B,EOMONTH(DATE(2025,$C2472-2,1),0))/SUMIFS(Actuals!$F:$F,Actuals!$A:$A,$A2472,Actuals!$D:$D,$D2472,Actuals!$B:$B,EOMONTH(DATE(2024,$C2472-2,1),0)),
 SUMIFS(Actuals!$F:$F,Actuals!$A:$A,$A2472,Actuals!$D:$D,$D2472,Actuals!$B:$B,EOMONTH(DATE(2025,$C2472-3,1),0))/SUMIFS(Actuals!$F:$F,Actuals!$A:$A,$A2472,Actuals!$D:$D,$D2472,Actuals!$B:$B,EOMONTH(DATE(2024,$C2472-3,1),0))
)</f>
        <v>1.068945783849325</v>
      </c>
      <c r="P2472" s="29">
        <f t="shared" si="228"/>
        <v>5849.2713292235067</v>
      </c>
      <c r="Q2472" s="2">
        <f t="shared" si="229"/>
        <v>3.5315072210895464E-2</v>
      </c>
      <c r="R2472" s="29" t="str">
        <f t="shared" si="230"/>
        <v>1 train date (May-Aug)</v>
      </c>
      <c r="S2472" s="29">
        <f t="shared" si="231"/>
        <v>1.005048087592062</v>
      </c>
      <c r="T2472" s="29">
        <f t="shared" si="232"/>
        <v>5363.2893517445073</v>
      </c>
      <c r="U2472" s="2">
        <f t="shared" si="233"/>
        <v>5.0703243197573827E-2</v>
      </c>
    </row>
    <row r="2473" spans="1:21">
      <c r="A2473">
        <v>9701</v>
      </c>
      <c r="B2473" s="1">
        <v>45900</v>
      </c>
      <c r="C2473">
        <v>6</v>
      </c>
      <c r="D2473">
        <v>15</v>
      </c>
      <c r="E2473" t="s">
        <v>7</v>
      </c>
      <c r="F2473" s="3">
        <v>5296.6681340940386</v>
      </c>
      <c r="G2473" s="3">
        <v>5649.75</v>
      </c>
      <c r="H2473">
        <v>2</v>
      </c>
      <c r="I2473" s="3">
        <v>-353.08186590596142</v>
      </c>
      <c r="J2473" s="3">
        <v>353.08186590596142</v>
      </c>
      <c r="K2473" s="2">
        <v>6.2495130918352397E-2</v>
      </c>
      <c r="L2473" s="6">
        <v>-6.2495130918352397E-2</v>
      </c>
      <c r="M2473" t="s">
        <v>42</v>
      </c>
      <c r="N2473">
        <f>SUMIFS(Actuals!$F:$F,Actuals!$A:$A,$A2473,Actuals!$D:$D,$D2473,Actuals!$B:$B,EDATE($B2473,-12))</f>
        <v>5472</v>
      </c>
      <c r="O2473">
        <f>AVERAGE(SUMIFS(Actuals!$F:$F,Actuals!$A:$A,$A2473,Actuals!$D:$D,$D2473,Actuals!$B:$B,EOMONTH(DATE(2025,$C2473-1,1),0))/SUMIFS(Actuals!$F:$F,Actuals!$A:$A,$A2473,Actuals!$D:$D,$D2473,Actuals!$B:$B,EOMONTH(DATE(2024,$C2473-1,1),0)),
 SUMIFS(Actuals!$F:$F,Actuals!$A:$A,$A2473,Actuals!$D:$D,$D2473,Actuals!$B:$B,EOMONTH(DATE(2025,$C2473-2,1),0))/SUMIFS(Actuals!$F:$F,Actuals!$A:$A,$A2473,Actuals!$D:$D,$D2473,Actuals!$B:$B,EOMONTH(DATE(2024,$C2473-2,1),0)),
 SUMIFS(Actuals!$F:$F,Actuals!$A:$A,$A2473,Actuals!$D:$D,$D2473,Actuals!$B:$B,EOMONTH(DATE(2025,$C2473-3,1),0))/SUMIFS(Actuals!$F:$F,Actuals!$A:$A,$A2473,Actuals!$D:$D,$D2473,Actuals!$B:$B,EOMONTH(DATE(2024,$C2473-3,1),0))
)</f>
        <v>1.0685367581213052</v>
      </c>
      <c r="P2473" s="29">
        <f t="shared" si="228"/>
        <v>5847.0331404397821</v>
      </c>
      <c r="Q2473" s="2">
        <f t="shared" si="229"/>
        <v>3.4918915074079751E-2</v>
      </c>
      <c r="R2473" s="29" t="str">
        <f t="shared" si="230"/>
        <v>1 train date (May-Aug)</v>
      </c>
      <c r="S2473" s="29">
        <f t="shared" si="231"/>
        <v>1.005048087592062</v>
      </c>
      <c r="T2473" s="29">
        <f t="shared" si="232"/>
        <v>5323.4061787810288</v>
      </c>
      <c r="U2473" s="2">
        <f t="shared" si="233"/>
        <v>5.7762524221243637E-2</v>
      </c>
    </row>
    <row r="2474" spans="1:21">
      <c r="A2474">
        <v>9701</v>
      </c>
      <c r="B2474" s="1">
        <v>45900</v>
      </c>
      <c r="C2474">
        <v>7</v>
      </c>
      <c r="D2474">
        <v>15</v>
      </c>
      <c r="E2474" t="s">
        <v>7</v>
      </c>
      <c r="F2474" s="3">
        <v>5286.8527259191515</v>
      </c>
      <c r="G2474" s="3">
        <v>5649.75</v>
      </c>
      <c r="H2474">
        <v>1</v>
      </c>
      <c r="I2474" s="3">
        <v>-362.89727408084855</v>
      </c>
      <c r="J2474" s="3">
        <v>362.89727408084855</v>
      </c>
      <c r="K2474" s="2">
        <v>6.4232448175733203E-2</v>
      </c>
      <c r="L2474" s="6">
        <v>-6.4232448175733203E-2</v>
      </c>
      <c r="M2474" t="s">
        <v>42</v>
      </c>
      <c r="N2474">
        <f>SUMIFS(Actuals!$F:$F,Actuals!$A:$A,$A2474,Actuals!$D:$D,$D2474,Actuals!$B:$B,EDATE($B2474,-12))</f>
        <v>5472</v>
      </c>
      <c r="O2474">
        <f>AVERAGE(SUMIFS(Actuals!$F:$F,Actuals!$A:$A,$A2474,Actuals!$D:$D,$D2474,Actuals!$B:$B,EOMONTH(DATE(2025,$C2474-1,1),0))/SUMIFS(Actuals!$F:$F,Actuals!$A:$A,$A2474,Actuals!$D:$D,$D2474,Actuals!$B:$B,EOMONTH(DATE(2024,$C2474-1,1),0)),
 SUMIFS(Actuals!$F:$F,Actuals!$A:$A,$A2474,Actuals!$D:$D,$D2474,Actuals!$B:$B,EOMONTH(DATE(2025,$C2474-2,1),0))/SUMIFS(Actuals!$F:$F,Actuals!$A:$A,$A2474,Actuals!$D:$D,$D2474,Actuals!$B:$B,EOMONTH(DATE(2024,$C2474-2,1),0)),
 SUMIFS(Actuals!$F:$F,Actuals!$A:$A,$A2474,Actuals!$D:$D,$D2474,Actuals!$B:$B,EOMONTH(DATE(2025,$C2474-3,1),0))/SUMIFS(Actuals!$F:$F,Actuals!$A:$A,$A2474,Actuals!$D:$D,$D2474,Actuals!$B:$B,EOMONTH(DATE(2024,$C2474-3,1),0))
)</f>
        <v>1.0719918490343694</v>
      </c>
      <c r="P2474" s="29">
        <f t="shared" si="228"/>
        <v>5865.9393979160695</v>
      </c>
      <c r="Q2474" s="2">
        <f t="shared" si="229"/>
        <v>3.8265303405649723E-2</v>
      </c>
      <c r="R2474" s="29" t="str">
        <f t="shared" si="230"/>
        <v>1 train date (May-Aug)</v>
      </c>
      <c r="S2474" s="29">
        <f t="shared" si="231"/>
        <v>1.005048087592062</v>
      </c>
      <c r="T2474" s="29">
        <f t="shared" si="232"/>
        <v>5313.5412215659235</v>
      </c>
      <c r="U2474" s="2">
        <f t="shared" si="233"/>
        <v>5.9508611608314797E-2</v>
      </c>
    </row>
    <row r="2475" spans="1:21">
      <c r="A2475">
        <v>9701</v>
      </c>
      <c r="B2475" s="1">
        <v>45900</v>
      </c>
      <c r="C2475">
        <v>8</v>
      </c>
      <c r="D2475">
        <v>15</v>
      </c>
      <c r="E2475" t="s">
        <v>7</v>
      </c>
      <c r="F2475" s="3">
        <v>5307.1047721941031</v>
      </c>
      <c r="G2475" s="3">
        <v>5649.75</v>
      </c>
      <c r="H2475">
        <v>0</v>
      </c>
      <c r="I2475" s="3">
        <v>-342.64522780589687</v>
      </c>
      <c r="J2475" s="3">
        <v>342.64522780589687</v>
      </c>
      <c r="K2475" s="2">
        <v>6.0647856596468298E-2</v>
      </c>
      <c r="L2475" s="6">
        <v>-6.0647856596468298E-2</v>
      </c>
      <c r="M2475" t="s">
        <v>42</v>
      </c>
      <c r="N2475">
        <f>SUMIFS(Actuals!$F:$F,Actuals!$A:$A,$A2475,Actuals!$D:$D,$D2475,Actuals!$B:$B,EDATE($B2475,-12))</f>
        <v>5472</v>
      </c>
      <c r="O2475">
        <f>AVERAGE(SUMIFS(Actuals!$F:$F,Actuals!$A:$A,$A2475,Actuals!$D:$D,$D2475,Actuals!$B:$B,EOMONTH(DATE(2025,$C2475-1,1),0))/SUMIFS(Actuals!$F:$F,Actuals!$A:$A,$A2475,Actuals!$D:$D,$D2475,Actuals!$B:$B,EOMONTH(DATE(2024,$C2475-1,1),0)),
 SUMIFS(Actuals!$F:$F,Actuals!$A:$A,$A2475,Actuals!$D:$D,$D2475,Actuals!$B:$B,EOMONTH(DATE(2025,$C2475-2,1),0))/SUMIFS(Actuals!$F:$F,Actuals!$A:$A,$A2475,Actuals!$D:$D,$D2475,Actuals!$B:$B,EOMONTH(DATE(2024,$C2475-2,1),0)),
 SUMIFS(Actuals!$F:$F,Actuals!$A:$A,$A2475,Actuals!$D:$D,$D2475,Actuals!$B:$B,EOMONTH(DATE(2025,$C2475-3,1),0))/SUMIFS(Actuals!$F:$F,Actuals!$A:$A,$A2475,Actuals!$D:$D,$D2475,Actuals!$B:$B,EOMONTH(DATE(2024,$C2475-3,1),0))
)</f>
        <v>1.081422524033065</v>
      </c>
      <c r="P2475" s="29">
        <f t="shared" si="228"/>
        <v>5917.5440515089322</v>
      </c>
      <c r="Q2475" s="2">
        <f t="shared" si="229"/>
        <v>4.739927457125221E-2</v>
      </c>
      <c r="R2475" s="29" t="str">
        <f t="shared" si="230"/>
        <v>1 train date (May-Aug)</v>
      </c>
      <c r="S2475" s="29">
        <f t="shared" si="231"/>
        <v>1.005048087592062</v>
      </c>
      <c r="T2475" s="29">
        <f t="shared" si="232"/>
        <v>5333.8955019443893</v>
      </c>
      <c r="U2475" s="2">
        <f t="shared" si="233"/>
        <v>5.5905924696776098E-2</v>
      </c>
    </row>
    <row r="2476" spans="1:21">
      <c r="A2476">
        <v>9701</v>
      </c>
      <c r="B2476" s="1">
        <v>45930</v>
      </c>
      <c r="C2476">
        <v>5</v>
      </c>
      <c r="D2476">
        <v>15</v>
      </c>
      <c r="E2476" t="s">
        <v>7</v>
      </c>
      <c r="F2476" s="3">
        <v>5282.9874747069753</v>
      </c>
      <c r="G2476" s="3">
        <v>4848.75</v>
      </c>
      <c r="H2476">
        <v>4</v>
      </c>
      <c r="I2476" s="3">
        <v>434.23747470697526</v>
      </c>
      <c r="J2476" s="3">
        <v>434.23747470697526</v>
      </c>
      <c r="K2476" s="2">
        <v>8.9556581532761095E-2</v>
      </c>
      <c r="L2476" s="6">
        <v>8.9556581532761095E-2</v>
      </c>
      <c r="M2476" t="s">
        <v>42</v>
      </c>
      <c r="N2476">
        <f>SUMIFS(Actuals!$F:$F,Actuals!$A:$A,$A2476,Actuals!$D:$D,$D2476,Actuals!$B:$B,EDATE($B2476,-12))</f>
        <v>4785.75</v>
      </c>
      <c r="O2476">
        <f>AVERAGE(SUMIFS(Actuals!$F:$F,Actuals!$A:$A,$A2476,Actuals!$D:$D,$D2476,Actuals!$B:$B,EOMONTH(DATE(2025,$C2476-1,1),0))/SUMIFS(Actuals!$F:$F,Actuals!$A:$A,$A2476,Actuals!$D:$D,$D2476,Actuals!$B:$B,EOMONTH(DATE(2024,$C2476-1,1),0)),
 SUMIFS(Actuals!$F:$F,Actuals!$A:$A,$A2476,Actuals!$D:$D,$D2476,Actuals!$B:$B,EOMONTH(DATE(2025,$C2476-2,1),0))/SUMIFS(Actuals!$F:$F,Actuals!$A:$A,$A2476,Actuals!$D:$D,$D2476,Actuals!$B:$B,EOMONTH(DATE(2024,$C2476-2,1),0)),
 SUMIFS(Actuals!$F:$F,Actuals!$A:$A,$A2476,Actuals!$D:$D,$D2476,Actuals!$B:$B,EOMONTH(DATE(2025,$C2476-3,1),0))/SUMIFS(Actuals!$F:$F,Actuals!$A:$A,$A2476,Actuals!$D:$D,$D2476,Actuals!$B:$B,EOMONTH(DATE(2024,$C2476-3,1),0))
)</f>
        <v>1.068945783849325</v>
      </c>
      <c r="P2476" s="29">
        <f t="shared" si="228"/>
        <v>5115.7072850569075</v>
      </c>
      <c r="Q2476" s="2">
        <f t="shared" si="229"/>
        <v>5.5056929117176072E-2</v>
      </c>
      <c r="R2476" s="29" t="str">
        <f t="shared" si="230"/>
        <v>1 train date (May-Aug)</v>
      </c>
      <c r="S2476" s="29">
        <f t="shared" si="231"/>
        <v>1.005048087592062</v>
      </c>
      <c r="T2476" s="29">
        <f t="shared" si="232"/>
        <v>5309.6564582270621</v>
      </c>
      <c r="U2476" s="2">
        <f t="shared" si="233"/>
        <v>9.5056758592846013E-2</v>
      </c>
    </row>
    <row r="2477" spans="1:21">
      <c r="A2477">
        <v>9701</v>
      </c>
      <c r="B2477" s="1">
        <v>45930</v>
      </c>
      <c r="C2477">
        <v>6</v>
      </c>
      <c r="D2477">
        <v>15</v>
      </c>
      <c r="E2477" t="s">
        <v>7</v>
      </c>
      <c r="F2477" s="3">
        <v>5095.7471268803429</v>
      </c>
      <c r="G2477" s="3">
        <v>4848.75</v>
      </c>
      <c r="H2477">
        <v>3</v>
      </c>
      <c r="I2477" s="3">
        <v>246.99712688034288</v>
      </c>
      <c r="J2477" s="3">
        <v>246.99712688034288</v>
      </c>
      <c r="K2477" s="2">
        <v>5.0940371617497898E-2</v>
      </c>
      <c r="L2477" s="6">
        <v>5.0940371617497898E-2</v>
      </c>
      <c r="M2477" t="s">
        <v>42</v>
      </c>
      <c r="N2477">
        <f>SUMIFS(Actuals!$F:$F,Actuals!$A:$A,$A2477,Actuals!$D:$D,$D2477,Actuals!$B:$B,EDATE($B2477,-12))</f>
        <v>4785.75</v>
      </c>
      <c r="O2477">
        <f>AVERAGE(SUMIFS(Actuals!$F:$F,Actuals!$A:$A,$A2477,Actuals!$D:$D,$D2477,Actuals!$B:$B,EOMONTH(DATE(2025,$C2477-1,1),0))/SUMIFS(Actuals!$F:$F,Actuals!$A:$A,$A2477,Actuals!$D:$D,$D2477,Actuals!$B:$B,EOMONTH(DATE(2024,$C2477-1,1),0)),
 SUMIFS(Actuals!$F:$F,Actuals!$A:$A,$A2477,Actuals!$D:$D,$D2477,Actuals!$B:$B,EOMONTH(DATE(2025,$C2477-2,1),0))/SUMIFS(Actuals!$F:$F,Actuals!$A:$A,$A2477,Actuals!$D:$D,$D2477,Actuals!$B:$B,EOMONTH(DATE(2024,$C2477-2,1),0)),
 SUMIFS(Actuals!$F:$F,Actuals!$A:$A,$A2477,Actuals!$D:$D,$D2477,Actuals!$B:$B,EOMONTH(DATE(2025,$C2477-3,1),0))/SUMIFS(Actuals!$F:$F,Actuals!$A:$A,$A2477,Actuals!$D:$D,$D2477,Actuals!$B:$B,EOMONTH(DATE(2024,$C2477-3,1),0))
)</f>
        <v>1.0685367581213052</v>
      </c>
      <c r="P2477" s="29">
        <f t="shared" si="228"/>
        <v>5113.7497901790366</v>
      </c>
      <c r="Q2477" s="2">
        <f t="shared" si="229"/>
        <v>5.4653217876573679E-2</v>
      </c>
      <c r="R2477" s="29" t="str">
        <f t="shared" si="230"/>
        <v>1 train date (May-Aug)</v>
      </c>
      <c r="S2477" s="29">
        <f t="shared" si="231"/>
        <v>1.005048087592062</v>
      </c>
      <c r="T2477" s="29">
        <f t="shared" si="232"/>
        <v>5121.470904723833</v>
      </c>
      <c r="U2477" s="2">
        <f t="shared" si="233"/>
        <v>5.6245610667457174E-2</v>
      </c>
    </row>
    <row r="2478" spans="1:21">
      <c r="A2478">
        <v>9701</v>
      </c>
      <c r="B2478" s="1">
        <v>45930</v>
      </c>
      <c r="C2478">
        <v>7</v>
      </c>
      <c r="D2478">
        <v>15</v>
      </c>
      <c r="E2478" t="s">
        <v>7</v>
      </c>
      <c r="F2478" s="3">
        <v>5085.9411507383302</v>
      </c>
      <c r="G2478" s="3">
        <v>4848.75</v>
      </c>
      <c r="H2478">
        <v>2</v>
      </c>
      <c r="I2478" s="3">
        <v>237.19115073833018</v>
      </c>
      <c r="J2478" s="3">
        <v>237.19115073833018</v>
      </c>
      <c r="K2478" s="2">
        <v>4.8917999636675501E-2</v>
      </c>
      <c r="L2478" s="6">
        <v>4.8917999636675501E-2</v>
      </c>
      <c r="M2478" t="s">
        <v>42</v>
      </c>
      <c r="N2478">
        <f>SUMIFS(Actuals!$F:$F,Actuals!$A:$A,$A2478,Actuals!$D:$D,$D2478,Actuals!$B:$B,EDATE($B2478,-12))</f>
        <v>4785.75</v>
      </c>
      <c r="O2478">
        <f>AVERAGE(SUMIFS(Actuals!$F:$F,Actuals!$A:$A,$A2478,Actuals!$D:$D,$D2478,Actuals!$B:$B,EOMONTH(DATE(2025,$C2478-1,1),0))/SUMIFS(Actuals!$F:$F,Actuals!$A:$A,$A2478,Actuals!$D:$D,$D2478,Actuals!$B:$B,EOMONTH(DATE(2024,$C2478-1,1),0)),
 SUMIFS(Actuals!$F:$F,Actuals!$A:$A,$A2478,Actuals!$D:$D,$D2478,Actuals!$B:$B,EOMONTH(DATE(2025,$C2478-2,1),0))/SUMIFS(Actuals!$F:$F,Actuals!$A:$A,$A2478,Actuals!$D:$D,$D2478,Actuals!$B:$B,EOMONTH(DATE(2024,$C2478-2,1),0)),
 SUMIFS(Actuals!$F:$F,Actuals!$A:$A,$A2478,Actuals!$D:$D,$D2478,Actuals!$B:$B,EOMONTH(DATE(2025,$C2478-3,1),0))/SUMIFS(Actuals!$F:$F,Actuals!$A:$A,$A2478,Actuals!$D:$D,$D2478,Actuals!$B:$B,EOMONTH(DATE(2024,$C2478-3,1),0))
)</f>
        <v>1.0719918490343694</v>
      </c>
      <c r="P2478" s="29">
        <f t="shared" si="228"/>
        <v>5130.2849915162333</v>
      </c>
      <c r="Q2478" s="2">
        <f t="shared" si="229"/>
        <v>5.8063416657124674E-2</v>
      </c>
      <c r="R2478" s="29" t="str">
        <f t="shared" si="230"/>
        <v>1 train date (May-Aug)</v>
      </c>
      <c r="S2478" s="29">
        <f t="shared" si="231"/>
        <v>1.005048087592062</v>
      </c>
      <c r="T2478" s="29">
        <f t="shared" si="232"/>
        <v>5111.6154271553296</v>
      </c>
      <c r="U2478" s="2">
        <f t="shared" si="233"/>
        <v>5.4213029575731805E-2</v>
      </c>
    </row>
    <row r="2479" spans="1:21">
      <c r="A2479">
        <v>9701</v>
      </c>
      <c r="B2479" s="1">
        <v>45930</v>
      </c>
      <c r="C2479">
        <v>8</v>
      </c>
      <c r="D2479">
        <v>15</v>
      </c>
      <c r="E2479" t="s">
        <v>7</v>
      </c>
      <c r="F2479" s="3">
        <v>5253.75</v>
      </c>
      <c r="G2479" s="3">
        <v>4848.75</v>
      </c>
      <c r="H2479">
        <v>1</v>
      </c>
      <c r="I2479" s="3">
        <v>405</v>
      </c>
      <c r="J2479" s="3">
        <v>405</v>
      </c>
      <c r="K2479" s="2">
        <v>8.3526682134570804E-2</v>
      </c>
      <c r="L2479" s="6">
        <v>8.3526682134570804E-2</v>
      </c>
      <c r="M2479" t="s">
        <v>42</v>
      </c>
      <c r="N2479">
        <f>SUMIFS(Actuals!$F:$F,Actuals!$A:$A,$A2479,Actuals!$D:$D,$D2479,Actuals!$B:$B,EDATE($B2479,-12))</f>
        <v>4785.75</v>
      </c>
      <c r="O2479">
        <f>AVERAGE(SUMIFS(Actuals!$F:$F,Actuals!$A:$A,$A2479,Actuals!$D:$D,$D2479,Actuals!$B:$B,EOMONTH(DATE(2025,$C2479-1,1),0))/SUMIFS(Actuals!$F:$F,Actuals!$A:$A,$A2479,Actuals!$D:$D,$D2479,Actuals!$B:$B,EOMONTH(DATE(2024,$C2479-1,1),0)),
 SUMIFS(Actuals!$F:$F,Actuals!$A:$A,$A2479,Actuals!$D:$D,$D2479,Actuals!$B:$B,EOMONTH(DATE(2025,$C2479-2,1),0))/SUMIFS(Actuals!$F:$F,Actuals!$A:$A,$A2479,Actuals!$D:$D,$D2479,Actuals!$B:$B,EOMONTH(DATE(2024,$C2479-2,1),0)),
 SUMIFS(Actuals!$F:$F,Actuals!$A:$A,$A2479,Actuals!$D:$D,$D2479,Actuals!$B:$B,EOMONTH(DATE(2025,$C2479-3,1),0))/SUMIFS(Actuals!$F:$F,Actuals!$A:$A,$A2479,Actuals!$D:$D,$D2479,Actuals!$B:$B,EOMONTH(DATE(2024,$C2479-3,1),0))
)</f>
        <v>1.081422524033065</v>
      </c>
      <c r="P2479" s="29">
        <f t="shared" si="228"/>
        <v>5175.4178443912415</v>
      </c>
      <c r="Q2479" s="2">
        <f t="shared" si="229"/>
        <v>6.7371558523586797E-2</v>
      </c>
      <c r="R2479" s="29" t="str">
        <f t="shared" si="230"/>
        <v>1 train date (May-Aug)</v>
      </c>
      <c r="S2479" s="29">
        <f t="shared" si="231"/>
        <v>1.005048087592062</v>
      </c>
      <c r="T2479" s="29">
        <f t="shared" si="232"/>
        <v>5280.2713901867955</v>
      </c>
      <c r="U2479" s="2">
        <f t="shared" si="233"/>
        <v>8.899641973432236E-2</v>
      </c>
    </row>
    <row r="2480" spans="1:21">
      <c r="A2480">
        <v>9701</v>
      </c>
      <c r="B2480" s="1">
        <v>45930</v>
      </c>
      <c r="C2480">
        <v>9</v>
      </c>
      <c r="D2480">
        <v>15</v>
      </c>
      <c r="E2480" t="s">
        <v>7</v>
      </c>
      <c r="F2480" s="3">
        <v>5123.3488566492269</v>
      </c>
      <c r="G2480" s="3">
        <v>4848.75</v>
      </c>
      <c r="H2480">
        <v>0</v>
      </c>
      <c r="I2480" s="3">
        <v>274.59885664922695</v>
      </c>
      <c r="J2480" s="3">
        <v>274.59885664922695</v>
      </c>
      <c r="K2480" s="2">
        <v>5.6632917071250698E-2</v>
      </c>
      <c r="L2480" s="6">
        <v>5.6632917071250698E-2</v>
      </c>
      <c r="M2480" t="s">
        <v>42</v>
      </c>
      <c r="N2480">
        <f>SUMIFS(Actuals!$F:$F,Actuals!$A:$A,$A2480,Actuals!$D:$D,$D2480,Actuals!$B:$B,EDATE($B2480,-12))</f>
        <v>4785.75</v>
      </c>
      <c r="O2480">
        <f>AVERAGE(SUMIFS(Actuals!$F:$F,Actuals!$A:$A,$A2480,Actuals!$D:$D,$D2480,Actuals!$B:$B,EOMONTH(DATE(2025,$C2480-1,1),0))/SUMIFS(Actuals!$F:$F,Actuals!$A:$A,$A2480,Actuals!$D:$D,$D2480,Actuals!$B:$B,EOMONTH(DATE(2024,$C2480-1,1),0)),
 SUMIFS(Actuals!$F:$F,Actuals!$A:$A,$A2480,Actuals!$D:$D,$D2480,Actuals!$B:$B,EOMONTH(DATE(2025,$C2480-2,1),0))/SUMIFS(Actuals!$F:$F,Actuals!$A:$A,$A2480,Actuals!$D:$D,$D2480,Actuals!$B:$B,EOMONTH(DATE(2024,$C2480-2,1),0)),
 SUMIFS(Actuals!$F:$F,Actuals!$A:$A,$A2480,Actuals!$D:$D,$D2480,Actuals!$B:$B,EOMONTH(DATE(2025,$C2480-3,1),0))/SUMIFS(Actuals!$F:$F,Actuals!$A:$A,$A2480,Actuals!$D:$D,$D2480,Actuals!$B:$B,EOMONTH(DATE(2024,$C2480-3,1),0))
)</f>
        <v>1.1002216782183487</v>
      </c>
      <c r="P2480" s="29">
        <f t="shared" si="228"/>
        <v>5265.3858965334621</v>
      </c>
      <c r="Q2480" s="2">
        <f t="shared" si="229"/>
        <v>8.5926454557042967E-2</v>
      </c>
      <c r="R2480" s="29" t="str">
        <f t="shared" si="230"/>
        <v>2 Test data (Sep-Nov)</v>
      </c>
      <c r="S2480" s="29">
        <f t="shared" si="231"/>
        <v>1.005048087592062</v>
      </c>
      <c r="T2480" s="29">
        <f t="shared" si="232"/>
        <v>5149.211970442283</v>
      </c>
      <c r="U2480" s="2">
        <f t="shared" si="233"/>
        <v>6.1966892589282396E-2</v>
      </c>
    </row>
    <row r="2481" spans="1:21">
      <c r="A2481">
        <v>9701</v>
      </c>
      <c r="B2481" s="1">
        <v>45961</v>
      </c>
      <c r="C2481">
        <v>5</v>
      </c>
      <c r="D2481">
        <v>15</v>
      </c>
      <c r="E2481" t="s">
        <v>7</v>
      </c>
      <c r="F2481" s="3">
        <v>5230.1575999599045</v>
      </c>
      <c r="G2481" s="3">
        <v>5742</v>
      </c>
      <c r="H2481">
        <v>5</v>
      </c>
      <c r="I2481" s="3">
        <v>-511.84240004009553</v>
      </c>
      <c r="J2481" s="3">
        <v>511.84240004009553</v>
      </c>
      <c r="K2481" s="2">
        <v>8.9140090567763106E-2</v>
      </c>
      <c r="L2481" s="6">
        <v>-8.9140090567763106E-2</v>
      </c>
      <c r="M2481" t="s">
        <v>42</v>
      </c>
      <c r="N2481">
        <f>SUMIFS(Actuals!$F:$F,Actuals!$A:$A,$A2481,Actuals!$D:$D,$D2481,Actuals!$B:$B,EDATE($B2481,-12))</f>
        <v>5348.25</v>
      </c>
      <c r="O2481">
        <f>AVERAGE(SUMIFS(Actuals!$F:$F,Actuals!$A:$A,$A2481,Actuals!$D:$D,$D2481,Actuals!$B:$B,EOMONTH(DATE(2025,$C2481-1,1),0))/SUMIFS(Actuals!$F:$F,Actuals!$A:$A,$A2481,Actuals!$D:$D,$D2481,Actuals!$B:$B,EOMONTH(DATE(2024,$C2481-1,1),0)),
 SUMIFS(Actuals!$F:$F,Actuals!$A:$A,$A2481,Actuals!$D:$D,$D2481,Actuals!$B:$B,EOMONTH(DATE(2025,$C2481-2,1),0))/SUMIFS(Actuals!$F:$F,Actuals!$A:$A,$A2481,Actuals!$D:$D,$D2481,Actuals!$B:$B,EOMONTH(DATE(2024,$C2481-2,1),0)),
 SUMIFS(Actuals!$F:$F,Actuals!$A:$A,$A2481,Actuals!$D:$D,$D2481,Actuals!$B:$B,EOMONTH(DATE(2025,$C2481-3,1),0))/SUMIFS(Actuals!$F:$F,Actuals!$A:$A,$A2481,Actuals!$D:$D,$D2481,Actuals!$B:$B,EOMONTH(DATE(2024,$C2481-3,1),0))
)</f>
        <v>1.068945783849325</v>
      </c>
      <c r="P2481" s="29">
        <f t="shared" si="228"/>
        <v>5716.989288472153</v>
      </c>
      <c r="Q2481" s="2">
        <f t="shared" si="229"/>
        <v>4.355749134072967E-3</v>
      </c>
      <c r="R2481" s="29" t="str">
        <f t="shared" si="230"/>
        <v>1 train date (May-Aug)</v>
      </c>
      <c r="S2481" s="29">
        <f t="shared" si="231"/>
        <v>1.005048087592062</v>
      </c>
      <c r="T2481" s="29">
        <f t="shared" si="232"/>
        <v>5256.5598936447905</v>
      </c>
      <c r="U2481" s="2">
        <f t="shared" si="233"/>
        <v>8.4541989960851535E-2</v>
      </c>
    </row>
    <row r="2482" spans="1:21">
      <c r="A2482">
        <v>9701</v>
      </c>
      <c r="B2482" s="1">
        <v>45961</v>
      </c>
      <c r="C2482">
        <v>6</v>
      </c>
      <c r="D2482">
        <v>15</v>
      </c>
      <c r="E2482" t="s">
        <v>7</v>
      </c>
      <c r="F2482" s="3">
        <v>5598.552358237409</v>
      </c>
      <c r="G2482" s="3">
        <v>5742</v>
      </c>
      <c r="H2482">
        <v>4</v>
      </c>
      <c r="I2482" s="3">
        <v>-143.44764176259105</v>
      </c>
      <c r="J2482" s="3">
        <v>143.44764176259105</v>
      </c>
      <c r="K2482" s="2">
        <v>2.49821737656898E-2</v>
      </c>
      <c r="L2482" s="6">
        <v>-2.49821737656898E-2</v>
      </c>
      <c r="M2482" t="s">
        <v>42</v>
      </c>
      <c r="N2482">
        <f>SUMIFS(Actuals!$F:$F,Actuals!$A:$A,$A2482,Actuals!$D:$D,$D2482,Actuals!$B:$B,EDATE($B2482,-12))</f>
        <v>5348.25</v>
      </c>
      <c r="O2482">
        <f>AVERAGE(SUMIFS(Actuals!$F:$F,Actuals!$A:$A,$A2482,Actuals!$D:$D,$D2482,Actuals!$B:$B,EOMONTH(DATE(2025,$C2482-1,1),0))/SUMIFS(Actuals!$F:$F,Actuals!$A:$A,$A2482,Actuals!$D:$D,$D2482,Actuals!$B:$B,EOMONTH(DATE(2024,$C2482-1,1),0)),
 SUMIFS(Actuals!$F:$F,Actuals!$A:$A,$A2482,Actuals!$D:$D,$D2482,Actuals!$B:$B,EOMONTH(DATE(2025,$C2482-2,1),0))/SUMIFS(Actuals!$F:$F,Actuals!$A:$A,$A2482,Actuals!$D:$D,$D2482,Actuals!$B:$B,EOMONTH(DATE(2024,$C2482-2,1),0)),
 SUMIFS(Actuals!$F:$F,Actuals!$A:$A,$A2482,Actuals!$D:$D,$D2482,Actuals!$B:$B,EOMONTH(DATE(2025,$C2482-3,1),0))/SUMIFS(Actuals!$F:$F,Actuals!$A:$A,$A2482,Actuals!$D:$D,$D2482,Actuals!$B:$B,EOMONTH(DATE(2024,$C2482-3,1),0))
)</f>
        <v>1.0685367581213052</v>
      </c>
      <c r="P2482" s="29">
        <f t="shared" si="228"/>
        <v>5714.8017166222708</v>
      </c>
      <c r="Q2482" s="2">
        <f t="shared" si="229"/>
        <v>4.7367264677341068E-3</v>
      </c>
      <c r="R2482" s="29" t="str">
        <f t="shared" si="230"/>
        <v>1 train date (May-Aug)</v>
      </c>
      <c r="S2482" s="29">
        <f t="shared" si="231"/>
        <v>1.005048087592062</v>
      </c>
      <c r="T2482" s="29">
        <f t="shared" si="232"/>
        <v>5626.8143409305367</v>
      </c>
      <c r="U2482" s="2">
        <f t="shared" si="233"/>
        <v>2.0060198375037152E-2</v>
      </c>
    </row>
    <row r="2483" spans="1:21">
      <c r="A2483">
        <v>9701</v>
      </c>
      <c r="B2483" s="1">
        <v>45961</v>
      </c>
      <c r="C2483">
        <v>7</v>
      </c>
      <c r="D2483">
        <v>15</v>
      </c>
      <c r="E2483" t="s">
        <v>7</v>
      </c>
      <c r="F2483" s="3">
        <v>5599.2494388374216</v>
      </c>
      <c r="G2483" s="3">
        <v>5742</v>
      </c>
      <c r="H2483">
        <v>3</v>
      </c>
      <c r="I2483" s="3">
        <v>-142.75056116257838</v>
      </c>
      <c r="J2483" s="3">
        <v>142.75056116257838</v>
      </c>
      <c r="K2483" s="2">
        <v>2.4860773452207999E-2</v>
      </c>
      <c r="L2483" s="6">
        <v>-2.4860773452207999E-2</v>
      </c>
      <c r="M2483" t="s">
        <v>42</v>
      </c>
      <c r="N2483">
        <f>SUMIFS(Actuals!$F:$F,Actuals!$A:$A,$A2483,Actuals!$D:$D,$D2483,Actuals!$B:$B,EDATE($B2483,-12))</f>
        <v>5348.25</v>
      </c>
      <c r="O2483">
        <f>AVERAGE(SUMIFS(Actuals!$F:$F,Actuals!$A:$A,$A2483,Actuals!$D:$D,$D2483,Actuals!$B:$B,EOMONTH(DATE(2025,$C2483-1,1),0))/SUMIFS(Actuals!$F:$F,Actuals!$A:$A,$A2483,Actuals!$D:$D,$D2483,Actuals!$B:$B,EOMONTH(DATE(2024,$C2483-1,1),0)),
 SUMIFS(Actuals!$F:$F,Actuals!$A:$A,$A2483,Actuals!$D:$D,$D2483,Actuals!$B:$B,EOMONTH(DATE(2025,$C2483-2,1),0))/SUMIFS(Actuals!$F:$F,Actuals!$A:$A,$A2483,Actuals!$D:$D,$D2483,Actuals!$B:$B,EOMONTH(DATE(2024,$C2483-2,1),0)),
 SUMIFS(Actuals!$F:$F,Actuals!$A:$A,$A2483,Actuals!$D:$D,$D2483,Actuals!$B:$B,EOMONTH(DATE(2025,$C2483-3,1),0))/SUMIFS(Actuals!$F:$F,Actuals!$A:$A,$A2483,Actuals!$D:$D,$D2483,Actuals!$B:$B,EOMONTH(DATE(2024,$C2483-3,1),0))
)</f>
        <v>1.0719918490343694</v>
      </c>
      <c r="P2483" s="29">
        <f t="shared" si="228"/>
        <v>5733.2804065980663</v>
      </c>
      <c r="Q2483" s="2">
        <f t="shared" si="229"/>
        <v>1.5185638108557483E-3</v>
      </c>
      <c r="R2483" s="29" t="str">
        <f t="shared" si="230"/>
        <v>1 train date (May-Aug)</v>
      </c>
      <c r="S2483" s="29">
        <f t="shared" si="231"/>
        <v>1.005048087592062</v>
      </c>
      <c r="T2483" s="29">
        <f t="shared" si="232"/>
        <v>5627.5149404544773</v>
      </c>
      <c r="U2483" s="2">
        <f t="shared" si="233"/>
        <v>1.9938185222139106E-2</v>
      </c>
    </row>
    <row r="2484" spans="1:21">
      <c r="A2484">
        <v>9701</v>
      </c>
      <c r="B2484" s="1">
        <v>45961</v>
      </c>
      <c r="C2484">
        <v>8</v>
      </c>
      <c r="D2484">
        <v>15</v>
      </c>
      <c r="E2484" t="s">
        <v>7</v>
      </c>
      <c r="F2484" s="3">
        <v>5610.0567218948418</v>
      </c>
      <c r="G2484" s="3">
        <v>5742</v>
      </c>
      <c r="H2484">
        <v>2</v>
      </c>
      <c r="I2484" s="3">
        <v>-131.94327810515824</v>
      </c>
      <c r="J2484" s="3">
        <v>131.94327810515824</v>
      </c>
      <c r="K2484" s="2">
        <v>2.2978627325872199E-2</v>
      </c>
      <c r="L2484" s="6">
        <v>-2.2978627325872199E-2</v>
      </c>
      <c r="M2484" t="s">
        <v>42</v>
      </c>
      <c r="N2484">
        <f>SUMIFS(Actuals!$F:$F,Actuals!$A:$A,$A2484,Actuals!$D:$D,$D2484,Actuals!$B:$B,EDATE($B2484,-12))</f>
        <v>5348.25</v>
      </c>
      <c r="O2484">
        <f>AVERAGE(SUMIFS(Actuals!$F:$F,Actuals!$A:$A,$A2484,Actuals!$D:$D,$D2484,Actuals!$B:$B,EOMONTH(DATE(2025,$C2484-1,1),0))/SUMIFS(Actuals!$F:$F,Actuals!$A:$A,$A2484,Actuals!$D:$D,$D2484,Actuals!$B:$B,EOMONTH(DATE(2024,$C2484-1,1),0)),
 SUMIFS(Actuals!$F:$F,Actuals!$A:$A,$A2484,Actuals!$D:$D,$D2484,Actuals!$B:$B,EOMONTH(DATE(2025,$C2484-2,1),0))/SUMIFS(Actuals!$F:$F,Actuals!$A:$A,$A2484,Actuals!$D:$D,$D2484,Actuals!$B:$B,EOMONTH(DATE(2024,$C2484-2,1),0)),
 SUMIFS(Actuals!$F:$F,Actuals!$A:$A,$A2484,Actuals!$D:$D,$D2484,Actuals!$B:$B,EOMONTH(DATE(2025,$C2484-3,1),0))/SUMIFS(Actuals!$F:$F,Actuals!$A:$A,$A2484,Actuals!$D:$D,$D2484,Actuals!$B:$B,EOMONTH(DATE(2024,$C2484-3,1),0))
)</f>
        <v>1.081422524033065</v>
      </c>
      <c r="P2484" s="29">
        <f t="shared" si="228"/>
        <v>5783.7180141598401</v>
      </c>
      <c r="Q2484" s="2">
        <f t="shared" si="229"/>
        <v>7.2654152141832283E-3</v>
      </c>
      <c r="R2484" s="29" t="str">
        <f t="shared" si="230"/>
        <v>1 train date (May-Aug)</v>
      </c>
      <c r="S2484" s="29">
        <f t="shared" si="231"/>
        <v>1.005048087592062</v>
      </c>
      <c r="T2484" s="29">
        <f t="shared" si="232"/>
        <v>5638.3767796234033</v>
      </c>
      <c r="U2484" s="2">
        <f t="shared" si="233"/>
        <v>1.8046537857296534E-2</v>
      </c>
    </row>
    <row r="2485" spans="1:21">
      <c r="A2485">
        <v>9701</v>
      </c>
      <c r="B2485" s="1">
        <v>45961</v>
      </c>
      <c r="C2485">
        <v>9</v>
      </c>
      <c r="D2485">
        <v>15</v>
      </c>
      <c r="E2485" t="s">
        <v>7</v>
      </c>
      <c r="F2485" s="3">
        <v>5253.75</v>
      </c>
      <c r="G2485" s="3">
        <v>5742</v>
      </c>
      <c r="H2485">
        <v>1</v>
      </c>
      <c r="I2485" s="3">
        <v>-488.25</v>
      </c>
      <c r="J2485" s="3">
        <v>488.25</v>
      </c>
      <c r="K2485" s="2">
        <v>8.5031347962382403E-2</v>
      </c>
      <c r="L2485" s="6">
        <v>-8.5031347962382403E-2</v>
      </c>
      <c r="M2485" t="s">
        <v>42</v>
      </c>
      <c r="N2485">
        <f>SUMIFS(Actuals!$F:$F,Actuals!$A:$A,$A2485,Actuals!$D:$D,$D2485,Actuals!$B:$B,EDATE($B2485,-12))</f>
        <v>5348.25</v>
      </c>
      <c r="O2485">
        <f>AVERAGE(SUMIFS(Actuals!$F:$F,Actuals!$A:$A,$A2485,Actuals!$D:$D,$D2485,Actuals!$B:$B,EOMONTH(DATE(2025,$C2485-1,1),0))/SUMIFS(Actuals!$F:$F,Actuals!$A:$A,$A2485,Actuals!$D:$D,$D2485,Actuals!$B:$B,EOMONTH(DATE(2024,$C2485-1,1),0)),
 SUMIFS(Actuals!$F:$F,Actuals!$A:$A,$A2485,Actuals!$D:$D,$D2485,Actuals!$B:$B,EOMONTH(DATE(2025,$C2485-2,1),0))/SUMIFS(Actuals!$F:$F,Actuals!$A:$A,$A2485,Actuals!$D:$D,$D2485,Actuals!$B:$B,EOMONTH(DATE(2024,$C2485-2,1),0)),
 SUMIFS(Actuals!$F:$F,Actuals!$A:$A,$A2485,Actuals!$D:$D,$D2485,Actuals!$B:$B,EOMONTH(DATE(2025,$C2485-3,1),0))/SUMIFS(Actuals!$F:$F,Actuals!$A:$A,$A2485,Actuals!$D:$D,$D2485,Actuals!$B:$B,EOMONTH(DATE(2024,$C2485-3,1),0))
)</f>
        <v>1.1002216782183487</v>
      </c>
      <c r="P2485" s="29">
        <f t="shared" si="228"/>
        <v>5884.2605905312839</v>
      </c>
      <c r="Q2485" s="2">
        <f t="shared" si="229"/>
        <v>2.4775442447106222E-2</v>
      </c>
      <c r="R2485" s="29" t="str">
        <f t="shared" si="230"/>
        <v>2 Test data (Sep-Nov)</v>
      </c>
      <c r="S2485" s="29">
        <f t="shared" si="231"/>
        <v>1.005048087592062</v>
      </c>
      <c r="T2485" s="29">
        <f t="shared" si="232"/>
        <v>5280.2713901867955</v>
      </c>
      <c r="U2485" s="2">
        <f t="shared" si="233"/>
        <v>8.0412506062905689E-2</v>
      </c>
    </row>
    <row r="2486" spans="1:21">
      <c r="A2486">
        <v>9701</v>
      </c>
      <c r="B2486" s="1">
        <v>45961</v>
      </c>
      <c r="C2486">
        <v>10</v>
      </c>
      <c r="D2486">
        <v>15</v>
      </c>
      <c r="E2486" t="s">
        <v>7</v>
      </c>
      <c r="F2486" s="3">
        <v>5636.6657933069127</v>
      </c>
      <c r="G2486" s="3">
        <v>5742</v>
      </c>
      <c r="H2486">
        <v>0</v>
      </c>
      <c r="I2486" s="3">
        <v>-105.33420669308725</v>
      </c>
      <c r="J2486" s="3">
        <v>105.33420669308725</v>
      </c>
      <c r="K2486" s="2">
        <v>1.8344515272219999E-2</v>
      </c>
      <c r="L2486" s="6">
        <v>-1.8344515272219999E-2</v>
      </c>
      <c r="M2486" t="s">
        <v>42</v>
      </c>
      <c r="N2486">
        <f>SUMIFS(Actuals!$F:$F,Actuals!$A:$A,$A2486,Actuals!$D:$D,$D2486,Actuals!$B:$B,EDATE($B2486,-12))</f>
        <v>5348.25</v>
      </c>
      <c r="O2486">
        <f>AVERAGE(SUMIFS(Actuals!$F:$F,Actuals!$A:$A,$A2486,Actuals!$D:$D,$D2486,Actuals!$B:$B,EOMONTH(DATE(2025,$C2486-1,1),0))/SUMIFS(Actuals!$F:$F,Actuals!$A:$A,$A2486,Actuals!$D:$D,$D2486,Actuals!$B:$B,EOMONTH(DATE(2024,$C2486-1,1),0)),
 SUMIFS(Actuals!$F:$F,Actuals!$A:$A,$A2486,Actuals!$D:$D,$D2486,Actuals!$B:$B,EOMONTH(DATE(2025,$C2486-2,1),0))/SUMIFS(Actuals!$F:$F,Actuals!$A:$A,$A2486,Actuals!$D:$D,$D2486,Actuals!$B:$B,EOMONTH(DATE(2024,$C2486-2,1),0)),
 SUMIFS(Actuals!$F:$F,Actuals!$A:$A,$A2486,Actuals!$D:$D,$D2486,Actuals!$B:$B,EOMONTH(DATE(2025,$C2486-3,1),0))/SUMIFS(Actuals!$F:$F,Actuals!$A:$A,$A2486,Actuals!$D:$D,$D2486,Actuals!$B:$B,EOMONTH(DATE(2024,$C2486-3,1),0))
)</f>
        <v>1.0757130326689932</v>
      </c>
      <c r="P2486" s="29">
        <f t="shared" si="228"/>
        <v>5753.1822269719432</v>
      </c>
      <c r="Q2486" s="2">
        <f t="shared" si="229"/>
        <v>1.9474446137135557E-3</v>
      </c>
      <c r="R2486" s="29" t="str">
        <f t="shared" si="230"/>
        <v>2 Test data (Sep-Nov)</v>
      </c>
      <c r="S2486" s="29">
        <f t="shared" si="231"/>
        <v>1.005048087592062</v>
      </c>
      <c r="T2486" s="29">
        <f t="shared" si="232"/>
        <v>5665.1201759587057</v>
      </c>
      <c r="U2486" s="2">
        <f t="shared" si="233"/>
        <v>1.3389032400086091E-2</v>
      </c>
    </row>
    <row r="2487" spans="1:21">
      <c r="A2487">
        <v>9701</v>
      </c>
      <c r="B2487" s="1">
        <v>45991</v>
      </c>
      <c r="C2487">
        <v>5</v>
      </c>
      <c r="D2487">
        <v>15</v>
      </c>
      <c r="E2487" t="s">
        <v>7</v>
      </c>
      <c r="F2487" s="3">
        <v>5177.8560239603048</v>
      </c>
      <c r="G2487" s="3">
        <v>5798.25</v>
      </c>
      <c r="H2487">
        <v>6</v>
      </c>
      <c r="I2487" s="3">
        <v>-620.39397603969519</v>
      </c>
      <c r="J2487" s="3">
        <v>620.39397603969519</v>
      </c>
      <c r="K2487" s="2">
        <v>0.10699676213335001</v>
      </c>
      <c r="L2487" s="6">
        <v>-0.10699676213335001</v>
      </c>
      <c r="M2487" t="s">
        <v>42</v>
      </c>
      <c r="N2487">
        <f>SUMIFS(Actuals!$F:$F,Actuals!$A:$A,$A2487,Actuals!$D:$D,$D2487,Actuals!$B:$B,EDATE($B2487,-12))</f>
        <v>5571</v>
      </c>
      <c r="O2487">
        <f>AVERAGE(SUMIFS(Actuals!$F:$F,Actuals!$A:$A,$A2487,Actuals!$D:$D,$D2487,Actuals!$B:$B,EOMONTH(DATE(2025,$C2487-1,1),0))/SUMIFS(Actuals!$F:$F,Actuals!$A:$A,$A2487,Actuals!$D:$D,$D2487,Actuals!$B:$B,EOMONTH(DATE(2024,$C2487-1,1),0)),
 SUMIFS(Actuals!$F:$F,Actuals!$A:$A,$A2487,Actuals!$D:$D,$D2487,Actuals!$B:$B,EOMONTH(DATE(2025,$C2487-2,1),0))/SUMIFS(Actuals!$F:$F,Actuals!$A:$A,$A2487,Actuals!$D:$D,$D2487,Actuals!$B:$B,EOMONTH(DATE(2024,$C2487-2,1),0)),
 SUMIFS(Actuals!$F:$F,Actuals!$A:$A,$A2487,Actuals!$D:$D,$D2487,Actuals!$B:$B,EOMONTH(DATE(2025,$C2487-3,1),0))/SUMIFS(Actuals!$F:$F,Actuals!$A:$A,$A2487,Actuals!$D:$D,$D2487,Actuals!$B:$B,EOMONTH(DATE(2024,$C2487-3,1),0))
)</f>
        <v>1.068945783849325</v>
      </c>
      <c r="P2487" s="29">
        <f t="shared" si="228"/>
        <v>5955.0969618245899</v>
      </c>
      <c r="Q2487" s="2">
        <f t="shared" si="229"/>
        <v>2.7050741486584734E-2</v>
      </c>
      <c r="R2487" s="29" t="str">
        <f t="shared" si="230"/>
        <v>1 train date (May-Aug)</v>
      </c>
      <c r="S2487" s="29">
        <f t="shared" si="231"/>
        <v>1.005048087592062</v>
      </c>
      <c r="T2487" s="29">
        <f t="shared" si="232"/>
        <v>5203.9942947083418</v>
      </c>
      <c r="U2487" s="2">
        <f t="shared" si="233"/>
        <v>0.102488803568604</v>
      </c>
    </row>
    <row r="2488" spans="1:21">
      <c r="A2488">
        <v>9701</v>
      </c>
      <c r="B2488" s="1">
        <v>45991</v>
      </c>
      <c r="C2488">
        <v>6</v>
      </c>
      <c r="D2488">
        <v>15</v>
      </c>
      <c r="E2488" t="s">
        <v>7</v>
      </c>
      <c r="F2488" s="3">
        <v>5712.5245732826443</v>
      </c>
      <c r="G2488" s="3">
        <v>5798.25</v>
      </c>
      <c r="H2488">
        <v>5</v>
      </c>
      <c r="I2488" s="3">
        <v>-85.725426717355731</v>
      </c>
      <c r="J2488" s="3">
        <v>85.725426717355731</v>
      </c>
      <c r="K2488" s="2">
        <v>1.47847068886915E-2</v>
      </c>
      <c r="L2488" s="6">
        <v>-1.47847068886915E-2</v>
      </c>
      <c r="M2488" t="s">
        <v>42</v>
      </c>
      <c r="N2488">
        <f>SUMIFS(Actuals!$F:$F,Actuals!$A:$A,$A2488,Actuals!$D:$D,$D2488,Actuals!$B:$B,EDATE($B2488,-12))</f>
        <v>5571</v>
      </c>
      <c r="O2488">
        <f>AVERAGE(SUMIFS(Actuals!$F:$F,Actuals!$A:$A,$A2488,Actuals!$D:$D,$D2488,Actuals!$B:$B,EOMONTH(DATE(2025,$C2488-1,1),0))/SUMIFS(Actuals!$F:$F,Actuals!$A:$A,$A2488,Actuals!$D:$D,$D2488,Actuals!$B:$B,EOMONTH(DATE(2024,$C2488-1,1),0)),
 SUMIFS(Actuals!$F:$F,Actuals!$A:$A,$A2488,Actuals!$D:$D,$D2488,Actuals!$B:$B,EOMONTH(DATE(2025,$C2488-2,1),0))/SUMIFS(Actuals!$F:$F,Actuals!$A:$A,$A2488,Actuals!$D:$D,$D2488,Actuals!$B:$B,EOMONTH(DATE(2024,$C2488-2,1),0)),
 SUMIFS(Actuals!$F:$F,Actuals!$A:$A,$A2488,Actuals!$D:$D,$D2488,Actuals!$B:$B,EOMONTH(DATE(2025,$C2488-3,1),0))/SUMIFS(Actuals!$F:$F,Actuals!$A:$A,$A2488,Actuals!$D:$D,$D2488,Actuals!$B:$B,EOMONTH(DATE(2024,$C2488-3,1),0))
)</f>
        <v>1.0685367581213052</v>
      </c>
      <c r="P2488" s="29">
        <f t="shared" si="228"/>
        <v>5952.8182794937911</v>
      </c>
      <c r="Q2488" s="2">
        <f t="shared" si="229"/>
        <v>2.6657746646624608E-2</v>
      </c>
      <c r="R2488" s="29" t="str">
        <f t="shared" si="230"/>
        <v>1 train date (May-Aug)</v>
      </c>
      <c r="S2488" s="29">
        <f t="shared" si="231"/>
        <v>1.005048087592062</v>
      </c>
      <c r="T2488" s="29">
        <f t="shared" si="232"/>
        <v>5741.3618977003816</v>
      </c>
      <c r="U2488" s="2">
        <f t="shared" si="233"/>
        <v>9.8112537920266238E-3</v>
      </c>
    </row>
    <row r="2489" spans="1:21">
      <c r="A2489">
        <v>9701</v>
      </c>
      <c r="B2489" s="1">
        <v>45991</v>
      </c>
      <c r="C2489">
        <v>7</v>
      </c>
      <c r="D2489">
        <v>15</v>
      </c>
      <c r="E2489" t="s">
        <v>7</v>
      </c>
      <c r="F2489" s="3">
        <v>5713.2248393020409</v>
      </c>
      <c r="G2489" s="3">
        <v>5798.25</v>
      </c>
      <c r="H2489">
        <v>4</v>
      </c>
      <c r="I2489" s="3">
        <v>-85.025160697959109</v>
      </c>
      <c r="J2489" s="3">
        <v>85.025160697959109</v>
      </c>
      <c r="K2489" s="2">
        <v>1.4663934928290301E-2</v>
      </c>
      <c r="L2489" s="6">
        <v>-1.4663934928290301E-2</v>
      </c>
      <c r="M2489" t="s">
        <v>42</v>
      </c>
      <c r="N2489">
        <f>SUMIFS(Actuals!$F:$F,Actuals!$A:$A,$A2489,Actuals!$D:$D,$D2489,Actuals!$B:$B,EDATE($B2489,-12))</f>
        <v>5571</v>
      </c>
      <c r="O2489">
        <f>AVERAGE(SUMIFS(Actuals!$F:$F,Actuals!$A:$A,$A2489,Actuals!$D:$D,$D2489,Actuals!$B:$B,EOMONTH(DATE(2025,$C2489-1,1),0))/SUMIFS(Actuals!$F:$F,Actuals!$A:$A,$A2489,Actuals!$D:$D,$D2489,Actuals!$B:$B,EOMONTH(DATE(2024,$C2489-1,1),0)),
 SUMIFS(Actuals!$F:$F,Actuals!$A:$A,$A2489,Actuals!$D:$D,$D2489,Actuals!$B:$B,EOMONTH(DATE(2025,$C2489-2,1),0))/SUMIFS(Actuals!$F:$F,Actuals!$A:$A,$A2489,Actuals!$D:$D,$D2489,Actuals!$B:$B,EOMONTH(DATE(2024,$C2489-2,1),0)),
 SUMIFS(Actuals!$F:$F,Actuals!$A:$A,$A2489,Actuals!$D:$D,$D2489,Actuals!$B:$B,EOMONTH(DATE(2025,$C2489-3,1),0))/SUMIFS(Actuals!$F:$F,Actuals!$A:$A,$A2489,Actuals!$D:$D,$D2489,Actuals!$B:$B,EOMONTH(DATE(2024,$C2489-3,1),0))
)</f>
        <v>1.0719918490343694</v>
      </c>
      <c r="P2489" s="29">
        <f t="shared" si="228"/>
        <v>5972.0665909704721</v>
      </c>
      <c r="Q2489" s="2">
        <f t="shared" si="229"/>
        <v>2.9977422665540834E-2</v>
      </c>
      <c r="R2489" s="29" t="str">
        <f t="shared" si="230"/>
        <v>1 train date (May-Aug)</v>
      </c>
      <c r="S2489" s="29">
        <f t="shared" si="231"/>
        <v>1.005048087592062</v>
      </c>
      <c r="T2489" s="29">
        <f t="shared" si="232"/>
        <v>5742.0656987239818</v>
      </c>
      <c r="U2489" s="2">
        <f t="shared" si="233"/>
        <v>9.6898721641906146E-3</v>
      </c>
    </row>
    <row r="2490" spans="1:21">
      <c r="A2490">
        <v>9701</v>
      </c>
      <c r="B2490" s="1">
        <v>45991</v>
      </c>
      <c r="C2490">
        <v>8</v>
      </c>
      <c r="D2490">
        <v>15</v>
      </c>
      <c r="E2490" t="s">
        <v>7</v>
      </c>
      <c r="F2490" s="3">
        <v>5724.5588128847176</v>
      </c>
      <c r="G2490" s="3">
        <v>5798.25</v>
      </c>
      <c r="H2490">
        <v>3</v>
      </c>
      <c r="I2490" s="3">
        <v>-73.691187115282446</v>
      </c>
      <c r="J2490" s="3">
        <v>73.691187115282446</v>
      </c>
      <c r="K2490" s="2">
        <v>1.27092117648053E-2</v>
      </c>
      <c r="L2490" s="6">
        <v>-1.27092117648053E-2</v>
      </c>
      <c r="M2490" t="s">
        <v>42</v>
      </c>
      <c r="N2490">
        <f>SUMIFS(Actuals!$F:$F,Actuals!$A:$A,$A2490,Actuals!$D:$D,$D2490,Actuals!$B:$B,EDATE($B2490,-12))</f>
        <v>5571</v>
      </c>
      <c r="O2490">
        <f>AVERAGE(SUMIFS(Actuals!$F:$F,Actuals!$A:$A,$A2490,Actuals!$D:$D,$D2490,Actuals!$B:$B,EOMONTH(DATE(2025,$C2490-1,1),0))/SUMIFS(Actuals!$F:$F,Actuals!$A:$A,$A2490,Actuals!$D:$D,$D2490,Actuals!$B:$B,EOMONTH(DATE(2024,$C2490-1,1),0)),
 SUMIFS(Actuals!$F:$F,Actuals!$A:$A,$A2490,Actuals!$D:$D,$D2490,Actuals!$B:$B,EOMONTH(DATE(2025,$C2490-2,1),0))/SUMIFS(Actuals!$F:$F,Actuals!$A:$A,$A2490,Actuals!$D:$D,$D2490,Actuals!$B:$B,EOMONTH(DATE(2024,$C2490-2,1),0)),
 SUMIFS(Actuals!$F:$F,Actuals!$A:$A,$A2490,Actuals!$D:$D,$D2490,Actuals!$B:$B,EOMONTH(DATE(2025,$C2490-3,1),0))/SUMIFS(Actuals!$F:$F,Actuals!$A:$A,$A2490,Actuals!$D:$D,$D2490,Actuals!$B:$B,EOMONTH(DATE(2024,$C2490-3,1),0))
)</f>
        <v>1.081422524033065</v>
      </c>
      <c r="P2490" s="29">
        <f t="shared" si="228"/>
        <v>6024.6048813882053</v>
      </c>
      <c r="Q2490" s="2">
        <f t="shared" si="229"/>
        <v>3.9038482540112149E-2</v>
      </c>
      <c r="R2490" s="29" t="str">
        <f t="shared" si="230"/>
        <v>1 train date (May-Aug)</v>
      </c>
      <c r="S2490" s="29">
        <f t="shared" si="231"/>
        <v>1.005048087592062</v>
      </c>
      <c r="T2490" s="29">
        <f t="shared" si="232"/>
        <v>5753.45688719807</v>
      </c>
      <c r="U2490" s="2">
        <f t="shared" si="233"/>
        <v>7.7252813869581275E-3</v>
      </c>
    </row>
    <row r="2491" spans="1:21">
      <c r="A2491">
        <v>9701</v>
      </c>
      <c r="B2491" s="1">
        <v>45991</v>
      </c>
      <c r="C2491">
        <v>9</v>
      </c>
      <c r="D2491">
        <v>15</v>
      </c>
      <c r="E2491" t="s">
        <v>7</v>
      </c>
      <c r="F2491" s="3">
        <v>5736.3710006384144</v>
      </c>
      <c r="G2491" s="3">
        <v>5798.25</v>
      </c>
      <c r="H2491">
        <v>2</v>
      </c>
      <c r="I2491" s="3">
        <v>-61.878999361585556</v>
      </c>
      <c r="J2491" s="3">
        <v>61.878999361585556</v>
      </c>
      <c r="K2491" s="2">
        <v>1.06720129972984E-2</v>
      </c>
      <c r="L2491" s="6">
        <v>-1.06720129972984E-2</v>
      </c>
      <c r="M2491" t="s">
        <v>42</v>
      </c>
      <c r="N2491">
        <f>SUMIFS(Actuals!$F:$F,Actuals!$A:$A,$A2491,Actuals!$D:$D,$D2491,Actuals!$B:$B,EDATE($B2491,-12))</f>
        <v>5571</v>
      </c>
      <c r="O2491">
        <f>AVERAGE(SUMIFS(Actuals!$F:$F,Actuals!$A:$A,$A2491,Actuals!$D:$D,$D2491,Actuals!$B:$B,EOMONTH(DATE(2025,$C2491-1,1),0))/SUMIFS(Actuals!$F:$F,Actuals!$A:$A,$A2491,Actuals!$D:$D,$D2491,Actuals!$B:$B,EOMONTH(DATE(2024,$C2491-1,1),0)),
 SUMIFS(Actuals!$F:$F,Actuals!$A:$A,$A2491,Actuals!$D:$D,$D2491,Actuals!$B:$B,EOMONTH(DATE(2025,$C2491-2,1),0))/SUMIFS(Actuals!$F:$F,Actuals!$A:$A,$A2491,Actuals!$D:$D,$D2491,Actuals!$B:$B,EOMONTH(DATE(2024,$C2491-2,1),0)),
 SUMIFS(Actuals!$F:$F,Actuals!$A:$A,$A2491,Actuals!$D:$D,$D2491,Actuals!$B:$B,EOMONTH(DATE(2025,$C2491-3,1),0))/SUMIFS(Actuals!$F:$F,Actuals!$A:$A,$A2491,Actuals!$D:$D,$D2491,Actuals!$B:$B,EOMONTH(DATE(2024,$C2491-3,1),0))
)</f>
        <v>1.1002216782183487</v>
      </c>
      <c r="P2491" s="29">
        <f t="shared" si="228"/>
        <v>6129.3349693544205</v>
      </c>
      <c r="Q2491" s="2">
        <f t="shared" si="229"/>
        <v>5.7100844108898464E-2</v>
      </c>
      <c r="R2491" s="29" t="str">
        <f t="shared" si="230"/>
        <v>2 Test data (Sep-Nov)</v>
      </c>
      <c r="S2491" s="29">
        <f t="shared" si="231"/>
        <v>1.005048087592062</v>
      </c>
      <c r="T2491" s="29">
        <f t="shared" si="232"/>
        <v>5765.3287039102015</v>
      </c>
      <c r="U2491" s="2">
        <f t="shared" si="233"/>
        <v>5.6777986616304036E-3</v>
      </c>
    </row>
    <row r="2492" spans="1:21">
      <c r="A2492">
        <v>9701</v>
      </c>
      <c r="B2492" s="1">
        <v>45991</v>
      </c>
      <c r="C2492">
        <v>10</v>
      </c>
      <c r="D2492">
        <v>15</v>
      </c>
      <c r="E2492" t="s">
        <v>7</v>
      </c>
      <c r="F2492" s="3">
        <v>5634.4623757425834</v>
      </c>
      <c r="G2492" s="3">
        <v>5798.25</v>
      </c>
      <c r="H2492">
        <v>1</v>
      </c>
      <c r="I2492" s="3">
        <v>-163.78762425741661</v>
      </c>
      <c r="J2492" s="3">
        <v>163.78762425741661</v>
      </c>
      <c r="K2492" s="2">
        <v>2.82477685952514E-2</v>
      </c>
      <c r="L2492" s="6">
        <v>-2.82477685952514E-2</v>
      </c>
      <c r="M2492" t="s">
        <v>42</v>
      </c>
      <c r="N2492">
        <f>SUMIFS(Actuals!$F:$F,Actuals!$A:$A,$A2492,Actuals!$D:$D,$D2492,Actuals!$B:$B,EDATE($B2492,-12))</f>
        <v>5571</v>
      </c>
      <c r="O2492">
        <f>AVERAGE(SUMIFS(Actuals!$F:$F,Actuals!$A:$A,$A2492,Actuals!$D:$D,$D2492,Actuals!$B:$B,EOMONTH(DATE(2025,$C2492-1,1),0))/SUMIFS(Actuals!$F:$F,Actuals!$A:$A,$A2492,Actuals!$D:$D,$D2492,Actuals!$B:$B,EOMONTH(DATE(2024,$C2492-1,1),0)),
 SUMIFS(Actuals!$F:$F,Actuals!$A:$A,$A2492,Actuals!$D:$D,$D2492,Actuals!$B:$B,EOMONTH(DATE(2025,$C2492-2,1),0))/SUMIFS(Actuals!$F:$F,Actuals!$A:$A,$A2492,Actuals!$D:$D,$D2492,Actuals!$B:$B,EOMONTH(DATE(2024,$C2492-2,1),0)),
 SUMIFS(Actuals!$F:$F,Actuals!$A:$A,$A2492,Actuals!$D:$D,$D2492,Actuals!$B:$B,EOMONTH(DATE(2025,$C2492-3,1),0))/SUMIFS(Actuals!$F:$F,Actuals!$A:$A,$A2492,Actuals!$D:$D,$D2492,Actuals!$B:$B,EOMONTH(DATE(2024,$C2492-3,1),0))
)</f>
        <v>1.0757130326689932</v>
      </c>
      <c r="P2492" s="29">
        <f t="shared" si="228"/>
        <v>5992.7973049989614</v>
      </c>
      <c r="Q2492" s="2">
        <f t="shared" si="229"/>
        <v>3.3552762471256228E-2</v>
      </c>
      <c r="R2492" s="29" t="str">
        <f t="shared" si="230"/>
        <v>2 Test data (Sep-Nov)</v>
      </c>
      <c r="S2492" s="29">
        <f t="shared" si="231"/>
        <v>1.005048087592062</v>
      </c>
      <c r="T2492" s="29">
        <f t="shared" si="232"/>
        <v>5662.9056353495098</v>
      </c>
      <c r="U2492" s="2">
        <f t="shared" si="233"/>
        <v>2.3342278213338542E-2</v>
      </c>
    </row>
    <row r="2493" spans="1:21">
      <c r="A2493">
        <v>9701</v>
      </c>
      <c r="B2493" s="1">
        <v>45991</v>
      </c>
      <c r="C2493">
        <v>11</v>
      </c>
      <c r="D2493">
        <v>15</v>
      </c>
      <c r="E2493" t="s">
        <v>7</v>
      </c>
      <c r="F2493" s="3">
        <v>5541.6602773361992</v>
      </c>
      <c r="G2493" s="3">
        <v>5798.25</v>
      </c>
      <c r="H2493">
        <v>0</v>
      </c>
      <c r="I2493" s="3">
        <v>-256.58972266380079</v>
      </c>
      <c r="J2493" s="3">
        <v>256.58972266380079</v>
      </c>
      <c r="K2493" s="2">
        <v>4.4252959541896397E-2</v>
      </c>
      <c r="L2493" s="6">
        <v>-4.4252959541896397E-2</v>
      </c>
      <c r="M2493" t="s">
        <v>42</v>
      </c>
      <c r="N2493">
        <f>SUMIFS(Actuals!$F:$F,Actuals!$A:$A,$A2493,Actuals!$D:$D,$D2493,Actuals!$B:$B,EDATE($B2493,-12))</f>
        <v>5571</v>
      </c>
      <c r="O2493">
        <f>AVERAGE(SUMIFS(Actuals!$F:$F,Actuals!$A:$A,$A2493,Actuals!$D:$D,$D2493,Actuals!$B:$B,EOMONTH(DATE(2025,$C2493-1,1),0))/SUMIFS(Actuals!$F:$F,Actuals!$A:$A,$A2493,Actuals!$D:$D,$D2493,Actuals!$B:$B,EOMONTH(DATE(2024,$C2493-1,1),0)),
 SUMIFS(Actuals!$F:$F,Actuals!$A:$A,$A2493,Actuals!$D:$D,$D2493,Actuals!$B:$B,EOMONTH(DATE(2025,$C2493-2,1),0))/SUMIFS(Actuals!$F:$F,Actuals!$A:$A,$A2493,Actuals!$D:$D,$D2493,Actuals!$B:$B,EOMONTH(DATE(2024,$C2493-2,1),0)),
 SUMIFS(Actuals!$F:$F,Actuals!$A:$A,$A2493,Actuals!$D:$D,$D2493,Actuals!$B:$B,EOMONTH(DATE(2025,$C2493-3,1),0))/SUMIFS(Actuals!$F:$F,Actuals!$A:$A,$A2493,Actuals!$D:$D,$D2493,Actuals!$B:$B,EOMONTH(DATE(2024,$C2493-3,1),0))
)</f>
        <v>1.0397566154566722</v>
      </c>
      <c r="P2493" s="29">
        <f t="shared" si="228"/>
        <v>5792.4841047091204</v>
      </c>
      <c r="Q2493" s="2">
        <f t="shared" si="229"/>
        <v>9.9441991823043122E-4</v>
      </c>
      <c r="R2493" s="29" t="str">
        <f t="shared" si="230"/>
        <v>2 Test data (Sep-Nov)</v>
      </c>
      <c r="S2493" s="29">
        <f t="shared" si="231"/>
        <v>1.005048087592062</v>
      </c>
      <c r="T2493" s="29">
        <f t="shared" si="232"/>
        <v>5569.6350638216427</v>
      </c>
      <c r="U2493" s="2">
        <f t="shared" si="233"/>
        <v>3.9428264765809913E-2</v>
      </c>
    </row>
    <row r="2494" spans="1:21">
      <c r="A2494">
        <v>9702</v>
      </c>
      <c r="B2494" s="1">
        <v>45808</v>
      </c>
      <c r="C2494">
        <v>5</v>
      </c>
      <c r="D2494">
        <v>15</v>
      </c>
      <c r="E2494" t="s">
        <v>7</v>
      </c>
      <c r="F2494" s="3">
        <v>1715.175</v>
      </c>
      <c r="G2494" s="3">
        <v>1548</v>
      </c>
      <c r="H2494">
        <v>0</v>
      </c>
      <c r="I2494" s="3">
        <v>167.17499999999995</v>
      </c>
      <c r="J2494" s="3">
        <v>167.17499999999995</v>
      </c>
      <c r="K2494" s="2">
        <v>0.10799418604651199</v>
      </c>
      <c r="L2494" s="6">
        <v>0.10799418604651199</v>
      </c>
      <c r="M2494" t="s">
        <v>44</v>
      </c>
      <c r="N2494">
        <f>SUMIFS(Actuals!$F:$F,Actuals!$A:$A,$A2494,Actuals!$D:$D,$D2494,Actuals!$B:$B,EDATE($B2494,-12))</f>
        <v>1847.25</v>
      </c>
      <c r="O2494">
        <f>AVERAGE(SUMIFS(Actuals!$F:$F,Actuals!$A:$A,$A2494,Actuals!$D:$D,$D2494,Actuals!$B:$B,EOMONTH(DATE(2025,$C2494-1,1),0))/SUMIFS(Actuals!$F:$F,Actuals!$A:$A,$A2494,Actuals!$D:$D,$D2494,Actuals!$B:$B,EOMONTH(DATE(2024,$C2494-1,1),0)),
 SUMIFS(Actuals!$F:$F,Actuals!$A:$A,$A2494,Actuals!$D:$D,$D2494,Actuals!$B:$B,EOMONTH(DATE(2025,$C2494-2,1),0))/SUMIFS(Actuals!$F:$F,Actuals!$A:$A,$A2494,Actuals!$D:$D,$D2494,Actuals!$B:$B,EOMONTH(DATE(2024,$C2494-2,1),0)),
 SUMIFS(Actuals!$F:$F,Actuals!$A:$A,$A2494,Actuals!$D:$D,$D2494,Actuals!$B:$B,EOMONTH(DATE(2025,$C2494-3,1),0))/SUMIFS(Actuals!$F:$F,Actuals!$A:$A,$A2494,Actuals!$D:$D,$D2494,Actuals!$B:$B,EOMONTH(DATE(2024,$C2494-3,1),0))
)</f>
        <v>1.151195362190675</v>
      </c>
      <c r="P2494" s="29">
        <f t="shared" si="228"/>
        <v>2126.5456328067244</v>
      </c>
      <c r="Q2494" s="2">
        <f t="shared" si="229"/>
        <v>0.37373748889323277</v>
      </c>
      <c r="R2494" s="29" t="str">
        <f t="shared" si="230"/>
        <v>1 train date (May-Aug)</v>
      </c>
      <c r="S2494" s="29">
        <f t="shared" si="231"/>
        <v>1.018716649634493</v>
      </c>
      <c r="T2494" s="29">
        <f t="shared" si="232"/>
        <v>1747.2773295368415</v>
      </c>
      <c r="U2494" s="2">
        <f t="shared" si="233"/>
        <v>0.12873212502379944</v>
      </c>
    </row>
    <row r="2495" spans="1:21">
      <c r="A2495">
        <v>9702</v>
      </c>
      <c r="B2495" s="1">
        <v>45838</v>
      </c>
      <c r="C2495">
        <v>5</v>
      </c>
      <c r="D2495">
        <v>15</v>
      </c>
      <c r="E2495" t="s">
        <v>7</v>
      </c>
      <c r="F2495" s="3">
        <v>1698.0232499999997</v>
      </c>
      <c r="G2495" s="3">
        <v>1674</v>
      </c>
      <c r="H2495">
        <v>1</v>
      </c>
      <c r="I2495" s="3">
        <v>24.023249999999734</v>
      </c>
      <c r="J2495" s="3">
        <v>24.023249999999734</v>
      </c>
      <c r="K2495" s="2">
        <v>1.4350806451612699E-2</v>
      </c>
      <c r="L2495" s="6">
        <v>1.4350806451612699E-2</v>
      </c>
      <c r="M2495" t="s">
        <v>44</v>
      </c>
      <c r="N2495">
        <f>SUMIFS(Actuals!$F:$F,Actuals!$A:$A,$A2495,Actuals!$D:$D,$D2495,Actuals!$B:$B,EDATE($B2495,-12))</f>
        <v>1611</v>
      </c>
      <c r="O2495">
        <f>AVERAGE(SUMIFS(Actuals!$F:$F,Actuals!$A:$A,$A2495,Actuals!$D:$D,$D2495,Actuals!$B:$B,EOMONTH(DATE(2025,$C2495-1,1),0))/SUMIFS(Actuals!$F:$F,Actuals!$A:$A,$A2495,Actuals!$D:$D,$D2495,Actuals!$B:$B,EOMONTH(DATE(2024,$C2495-1,1),0)),
 SUMIFS(Actuals!$F:$F,Actuals!$A:$A,$A2495,Actuals!$D:$D,$D2495,Actuals!$B:$B,EOMONTH(DATE(2025,$C2495-2,1),0))/SUMIFS(Actuals!$F:$F,Actuals!$A:$A,$A2495,Actuals!$D:$D,$D2495,Actuals!$B:$B,EOMONTH(DATE(2024,$C2495-2,1),0)),
 SUMIFS(Actuals!$F:$F,Actuals!$A:$A,$A2495,Actuals!$D:$D,$D2495,Actuals!$B:$B,EOMONTH(DATE(2025,$C2495-3,1),0))/SUMIFS(Actuals!$F:$F,Actuals!$A:$A,$A2495,Actuals!$D:$D,$D2495,Actuals!$B:$B,EOMONTH(DATE(2024,$C2495-3,1),0))
)</f>
        <v>1.151195362190675</v>
      </c>
      <c r="P2495" s="29">
        <f t="shared" si="228"/>
        <v>1854.5757284891774</v>
      </c>
      <c r="Q2495" s="2">
        <f t="shared" si="229"/>
        <v>0.10787080554909047</v>
      </c>
      <c r="R2495" s="29" t="str">
        <f t="shared" si="230"/>
        <v>1 train date (May-Aug)</v>
      </c>
      <c r="S2495" s="29">
        <f t="shared" si="231"/>
        <v>1.018716649634493</v>
      </c>
      <c r="T2495" s="29">
        <f t="shared" si="232"/>
        <v>1729.8045562414729</v>
      </c>
      <c r="U2495" s="2">
        <f t="shared" si="233"/>
        <v>3.3336055102433058E-2</v>
      </c>
    </row>
    <row r="2496" spans="1:21">
      <c r="A2496">
        <v>9702</v>
      </c>
      <c r="B2496" s="1">
        <v>45838</v>
      </c>
      <c r="C2496">
        <v>6</v>
      </c>
      <c r="D2496">
        <v>15</v>
      </c>
      <c r="E2496" t="s">
        <v>7</v>
      </c>
      <c r="F2496" s="3">
        <v>1595.25</v>
      </c>
      <c r="G2496" s="3">
        <v>1674</v>
      </c>
      <c r="H2496">
        <v>0</v>
      </c>
      <c r="I2496" s="3">
        <v>-78.75</v>
      </c>
      <c r="J2496" s="3">
        <v>78.75</v>
      </c>
      <c r="K2496" s="2">
        <v>4.70430107526882E-2</v>
      </c>
      <c r="L2496" s="6">
        <v>-4.70430107526882E-2</v>
      </c>
      <c r="M2496" t="s">
        <v>44</v>
      </c>
      <c r="N2496">
        <f>SUMIFS(Actuals!$F:$F,Actuals!$A:$A,$A2496,Actuals!$D:$D,$D2496,Actuals!$B:$B,EDATE($B2496,-12))</f>
        <v>1611</v>
      </c>
      <c r="O2496">
        <f>AVERAGE(SUMIFS(Actuals!$F:$F,Actuals!$A:$A,$A2496,Actuals!$D:$D,$D2496,Actuals!$B:$B,EOMONTH(DATE(2025,$C2496-1,1),0))/SUMIFS(Actuals!$F:$F,Actuals!$A:$A,$A2496,Actuals!$D:$D,$D2496,Actuals!$B:$B,EOMONTH(DATE(2024,$C2496-1,1),0)),
 SUMIFS(Actuals!$F:$F,Actuals!$A:$A,$A2496,Actuals!$D:$D,$D2496,Actuals!$B:$B,EOMONTH(DATE(2025,$C2496-2,1),0))/SUMIFS(Actuals!$F:$F,Actuals!$A:$A,$A2496,Actuals!$D:$D,$D2496,Actuals!$B:$B,EOMONTH(DATE(2024,$C2496-2,1),0)),
 SUMIFS(Actuals!$F:$F,Actuals!$A:$A,$A2496,Actuals!$D:$D,$D2496,Actuals!$B:$B,EOMONTH(DATE(2025,$C2496-3,1),0))/SUMIFS(Actuals!$F:$F,Actuals!$A:$A,$A2496,Actuals!$D:$D,$D2496,Actuals!$B:$B,EOMONTH(DATE(2024,$C2496-3,1),0))
)</f>
        <v>1.0553282192971063</v>
      </c>
      <c r="P2496" s="29">
        <f t="shared" si="228"/>
        <v>1700.1337612876382</v>
      </c>
      <c r="Q2496" s="2">
        <f t="shared" si="229"/>
        <v>1.5611565882699048E-2</v>
      </c>
      <c r="R2496" s="29" t="str">
        <f t="shared" si="230"/>
        <v>1 train date (May-Aug)</v>
      </c>
      <c r="S2496" s="29">
        <f t="shared" si="231"/>
        <v>1.018716649634493</v>
      </c>
      <c r="T2496" s="29">
        <f t="shared" si="232"/>
        <v>1625.1077353294249</v>
      </c>
      <c r="U2496" s="2">
        <f t="shared" si="233"/>
        <v>2.9206848668204933E-2</v>
      </c>
    </row>
    <row r="2497" spans="1:21">
      <c r="A2497">
        <v>9702</v>
      </c>
      <c r="B2497" s="1">
        <v>45869</v>
      </c>
      <c r="C2497">
        <v>5</v>
      </c>
      <c r="D2497">
        <v>15</v>
      </c>
      <c r="E2497" t="s">
        <v>7</v>
      </c>
      <c r="F2497" s="3">
        <v>1681.0430174999997</v>
      </c>
      <c r="G2497" s="3">
        <v>1730.25</v>
      </c>
      <c r="H2497">
        <v>2</v>
      </c>
      <c r="I2497" s="3">
        <v>-49.206982500000322</v>
      </c>
      <c r="J2497" s="3">
        <v>49.206982500000322</v>
      </c>
      <c r="K2497" s="2">
        <v>2.84392327698311E-2</v>
      </c>
      <c r="L2497" s="6">
        <v>-2.84392327698311E-2</v>
      </c>
      <c r="M2497" t="s">
        <v>44</v>
      </c>
      <c r="N2497">
        <f>SUMIFS(Actuals!$F:$F,Actuals!$A:$A,$A2497,Actuals!$D:$D,$D2497,Actuals!$B:$B,EDATE($B2497,-12))</f>
        <v>1458</v>
      </c>
      <c r="O2497">
        <f>AVERAGE(SUMIFS(Actuals!$F:$F,Actuals!$A:$A,$A2497,Actuals!$D:$D,$D2497,Actuals!$B:$B,EOMONTH(DATE(2025,$C2497-1,1),0))/SUMIFS(Actuals!$F:$F,Actuals!$A:$A,$A2497,Actuals!$D:$D,$D2497,Actuals!$B:$B,EOMONTH(DATE(2024,$C2497-1,1),0)),
 SUMIFS(Actuals!$F:$F,Actuals!$A:$A,$A2497,Actuals!$D:$D,$D2497,Actuals!$B:$B,EOMONTH(DATE(2025,$C2497-2,1),0))/SUMIFS(Actuals!$F:$F,Actuals!$A:$A,$A2497,Actuals!$D:$D,$D2497,Actuals!$B:$B,EOMONTH(DATE(2024,$C2497-2,1),0)),
 SUMIFS(Actuals!$F:$F,Actuals!$A:$A,$A2497,Actuals!$D:$D,$D2497,Actuals!$B:$B,EOMONTH(DATE(2025,$C2497-3,1),0))/SUMIFS(Actuals!$F:$F,Actuals!$A:$A,$A2497,Actuals!$D:$D,$D2497,Actuals!$B:$B,EOMONTH(DATE(2024,$C2497-3,1),0))
)</f>
        <v>1.151195362190675</v>
      </c>
      <c r="P2497" s="29">
        <f t="shared" si="228"/>
        <v>1678.4428380740042</v>
      </c>
      <c r="Q2497" s="2">
        <f t="shared" si="229"/>
        <v>2.9942009493423401E-2</v>
      </c>
      <c r="R2497" s="29" t="str">
        <f t="shared" si="230"/>
        <v>1 train date (May-Aug)</v>
      </c>
      <c r="S2497" s="29">
        <f t="shared" si="231"/>
        <v>1.018716649634493</v>
      </c>
      <c r="T2497" s="29">
        <f t="shared" si="232"/>
        <v>1712.5065106790582</v>
      </c>
      <c r="U2497" s="2">
        <f t="shared" si="233"/>
        <v>1.0254870290964752E-2</v>
      </c>
    </row>
    <row r="2498" spans="1:21">
      <c r="A2498">
        <v>9702</v>
      </c>
      <c r="B2498" s="1">
        <v>45869</v>
      </c>
      <c r="C2498">
        <v>6</v>
      </c>
      <c r="D2498">
        <v>15</v>
      </c>
      <c r="E2498" t="s">
        <v>7</v>
      </c>
      <c r="F2498" s="3">
        <v>1608.75</v>
      </c>
      <c r="G2498" s="3">
        <v>1730.25</v>
      </c>
      <c r="H2498">
        <v>1</v>
      </c>
      <c r="I2498" s="3">
        <v>-121.5</v>
      </c>
      <c r="J2498" s="3">
        <v>121.5</v>
      </c>
      <c r="K2498" s="2">
        <v>7.0221066319895997E-2</v>
      </c>
      <c r="L2498" s="6">
        <v>-7.0221066319895997E-2</v>
      </c>
      <c r="M2498" t="s">
        <v>44</v>
      </c>
      <c r="N2498">
        <f>SUMIFS(Actuals!$F:$F,Actuals!$A:$A,$A2498,Actuals!$D:$D,$D2498,Actuals!$B:$B,EDATE($B2498,-12))</f>
        <v>1458</v>
      </c>
      <c r="O2498">
        <f>AVERAGE(SUMIFS(Actuals!$F:$F,Actuals!$A:$A,$A2498,Actuals!$D:$D,$D2498,Actuals!$B:$B,EOMONTH(DATE(2025,$C2498-1,1),0))/SUMIFS(Actuals!$F:$F,Actuals!$A:$A,$A2498,Actuals!$D:$D,$D2498,Actuals!$B:$B,EOMONTH(DATE(2024,$C2498-1,1),0)),
 SUMIFS(Actuals!$F:$F,Actuals!$A:$A,$A2498,Actuals!$D:$D,$D2498,Actuals!$B:$B,EOMONTH(DATE(2025,$C2498-2,1),0))/SUMIFS(Actuals!$F:$F,Actuals!$A:$A,$A2498,Actuals!$D:$D,$D2498,Actuals!$B:$B,EOMONTH(DATE(2024,$C2498-2,1),0)),
 SUMIFS(Actuals!$F:$F,Actuals!$A:$A,$A2498,Actuals!$D:$D,$D2498,Actuals!$B:$B,EOMONTH(DATE(2025,$C2498-3,1),0))/SUMIFS(Actuals!$F:$F,Actuals!$A:$A,$A2498,Actuals!$D:$D,$D2498,Actuals!$B:$B,EOMONTH(DATE(2024,$C2498-3,1),0))
)</f>
        <v>1.0553282192971063</v>
      </c>
      <c r="P2498" s="29">
        <f t="shared" ref="P2498:P2561" si="234">N2498*O2498</f>
        <v>1538.6685437351809</v>
      </c>
      <c r="Q2498" s="2">
        <f t="shared" ref="Q2498:Q2561" si="235">IFERROR(ABS(P2498-G2498)/ABS(G2498),"")</f>
        <v>0.11072472548176221</v>
      </c>
      <c r="R2498" s="29" t="str">
        <f t="shared" ref="R2498:R2561" si="236">IF(C2498&lt;=8,"1 train date (May-Aug)","2 Test data (Sep-Nov)")</f>
        <v>1 train date (May-Aug)</v>
      </c>
      <c r="S2498" s="29">
        <f t="shared" ref="S2498:S2561" si="237">1/(1+AVERAGEIFS($L:$L,$A:$A,$A2498,$R:$R,"1 train date (May-Aug)"))</f>
        <v>1.018716649634493</v>
      </c>
      <c r="T2498" s="29">
        <f t="shared" ref="T2498:T2561" si="238">F2498*S2498</f>
        <v>1638.8604100994908</v>
      </c>
      <c r="U2498" s="2">
        <f t="shared" ref="U2498:U2561" si="239">IFERROR(ABS(T2498-G2498)/ABS(G2498),"")</f>
        <v>5.2818719780672874E-2</v>
      </c>
    </row>
    <row r="2499" spans="1:21">
      <c r="A2499">
        <v>9702</v>
      </c>
      <c r="B2499" s="1">
        <v>45869</v>
      </c>
      <c r="C2499">
        <v>7</v>
      </c>
      <c r="D2499">
        <v>15</v>
      </c>
      <c r="E2499" t="s">
        <v>7</v>
      </c>
      <c r="F2499" s="3">
        <v>1691.515112976773</v>
      </c>
      <c r="G2499" s="3">
        <v>1730.25</v>
      </c>
      <c r="H2499">
        <v>0</v>
      </c>
      <c r="I2499" s="3">
        <v>-38.734887023226975</v>
      </c>
      <c r="J2499" s="3">
        <v>38.734887023226975</v>
      </c>
      <c r="K2499" s="2">
        <v>2.2386873008656001E-2</v>
      </c>
      <c r="L2499" s="6">
        <v>-2.2386873008656001E-2</v>
      </c>
      <c r="M2499" t="s">
        <v>44</v>
      </c>
      <c r="N2499">
        <f>SUMIFS(Actuals!$F:$F,Actuals!$A:$A,$A2499,Actuals!$D:$D,$D2499,Actuals!$B:$B,EDATE($B2499,-12))</f>
        <v>1458</v>
      </c>
      <c r="O2499">
        <f>AVERAGE(SUMIFS(Actuals!$F:$F,Actuals!$A:$A,$A2499,Actuals!$D:$D,$D2499,Actuals!$B:$B,EOMONTH(DATE(2025,$C2499-1,1),0))/SUMIFS(Actuals!$F:$F,Actuals!$A:$A,$A2499,Actuals!$D:$D,$D2499,Actuals!$B:$B,EOMONTH(DATE(2024,$C2499-1,1),0)),
 SUMIFS(Actuals!$F:$F,Actuals!$A:$A,$A2499,Actuals!$D:$D,$D2499,Actuals!$B:$B,EOMONTH(DATE(2025,$C2499-2,1),0))/SUMIFS(Actuals!$F:$F,Actuals!$A:$A,$A2499,Actuals!$D:$D,$D2499,Actuals!$B:$B,EOMONTH(DATE(2024,$C2499-2,1),0)),
 SUMIFS(Actuals!$F:$F,Actuals!$A:$A,$A2499,Actuals!$D:$D,$D2499,Actuals!$B:$B,EOMONTH(DATE(2025,$C2499-3,1),0))/SUMIFS(Actuals!$F:$F,Actuals!$A:$A,$A2499,Actuals!$D:$D,$D2499,Actuals!$B:$B,EOMONTH(DATE(2024,$C2499-3,1),0))
)</f>
        <v>1.0344077436621728</v>
      </c>
      <c r="P2499" s="29">
        <f t="shared" si="234"/>
        <v>1508.166490259448</v>
      </c>
      <c r="Q2499" s="2">
        <f t="shared" si="235"/>
        <v>0.12835342276581535</v>
      </c>
      <c r="R2499" s="29" t="str">
        <f t="shared" si="236"/>
        <v>1 train date (May-Aug)</v>
      </c>
      <c r="S2499" s="29">
        <f t="shared" si="237"/>
        <v>1.018716649634493</v>
      </c>
      <c r="T2499" s="29">
        <f t="shared" si="238"/>
        <v>1723.1746086978092</v>
      </c>
      <c r="U2499" s="2">
        <f t="shared" si="239"/>
        <v>4.0892306326778425E-3</v>
      </c>
    </row>
    <row r="2500" spans="1:21">
      <c r="A2500">
        <v>9702</v>
      </c>
      <c r="B2500" s="1">
        <v>45900</v>
      </c>
      <c r="C2500">
        <v>5</v>
      </c>
      <c r="D2500">
        <v>15</v>
      </c>
      <c r="E2500" t="s">
        <v>7</v>
      </c>
      <c r="F2500" s="3">
        <v>1664.2325873249997</v>
      </c>
      <c r="G2500" s="3">
        <v>1561.5</v>
      </c>
      <c r="H2500">
        <v>3</v>
      </c>
      <c r="I2500" s="3">
        <v>102.73258732499971</v>
      </c>
      <c r="J2500" s="3">
        <v>102.73258732499971</v>
      </c>
      <c r="K2500" s="2">
        <v>6.5790962103746201E-2</v>
      </c>
      <c r="L2500" s="6">
        <v>6.5790962103746201E-2</v>
      </c>
      <c r="M2500" t="s">
        <v>44</v>
      </c>
      <c r="N2500">
        <f>SUMIFS(Actuals!$F:$F,Actuals!$A:$A,$A2500,Actuals!$D:$D,$D2500,Actuals!$B:$B,EDATE($B2500,-12))</f>
        <v>1570.5</v>
      </c>
      <c r="O2500">
        <f>AVERAGE(SUMIFS(Actuals!$F:$F,Actuals!$A:$A,$A2500,Actuals!$D:$D,$D2500,Actuals!$B:$B,EOMONTH(DATE(2025,$C2500-1,1),0))/SUMIFS(Actuals!$F:$F,Actuals!$A:$A,$A2500,Actuals!$D:$D,$D2500,Actuals!$B:$B,EOMONTH(DATE(2024,$C2500-1,1),0)),
 SUMIFS(Actuals!$F:$F,Actuals!$A:$A,$A2500,Actuals!$D:$D,$D2500,Actuals!$B:$B,EOMONTH(DATE(2025,$C2500-2,1),0))/SUMIFS(Actuals!$F:$F,Actuals!$A:$A,$A2500,Actuals!$D:$D,$D2500,Actuals!$B:$B,EOMONTH(DATE(2024,$C2500-2,1),0)),
 SUMIFS(Actuals!$F:$F,Actuals!$A:$A,$A2500,Actuals!$D:$D,$D2500,Actuals!$B:$B,EOMONTH(DATE(2025,$C2500-3,1),0))/SUMIFS(Actuals!$F:$F,Actuals!$A:$A,$A2500,Actuals!$D:$D,$D2500,Actuals!$B:$B,EOMONTH(DATE(2024,$C2500-3,1),0))
)</f>
        <v>1.151195362190675</v>
      </c>
      <c r="P2500" s="29">
        <f t="shared" si="234"/>
        <v>1807.9523163204551</v>
      </c>
      <c r="Q2500" s="2">
        <f t="shared" si="235"/>
        <v>0.15783049396122645</v>
      </c>
      <c r="R2500" s="29" t="str">
        <f t="shared" si="236"/>
        <v>1 train date (May-Aug)</v>
      </c>
      <c r="S2500" s="29">
        <f t="shared" si="237"/>
        <v>1.018716649634493</v>
      </c>
      <c r="T2500" s="29">
        <f t="shared" si="238"/>
        <v>1695.3814455722677</v>
      </c>
      <c r="U2500" s="2">
        <f t="shared" si="239"/>
        <v>8.5738998125051355E-2</v>
      </c>
    </row>
    <row r="2501" spans="1:21">
      <c r="A2501">
        <v>9702</v>
      </c>
      <c r="B2501" s="1">
        <v>45900</v>
      </c>
      <c r="C2501">
        <v>6</v>
      </c>
      <c r="D2501">
        <v>15</v>
      </c>
      <c r="E2501" t="s">
        <v>7</v>
      </c>
      <c r="F2501" s="3">
        <v>1625.3258941992101</v>
      </c>
      <c r="G2501" s="3">
        <v>1561.5</v>
      </c>
      <c r="H2501">
        <v>2</v>
      </c>
      <c r="I2501" s="3">
        <v>63.825894199210097</v>
      </c>
      <c r="J2501" s="3">
        <v>63.825894199210097</v>
      </c>
      <c r="K2501" s="2">
        <v>4.0874732116048702E-2</v>
      </c>
      <c r="L2501" s="6">
        <v>4.0874732116048702E-2</v>
      </c>
      <c r="M2501" t="s">
        <v>44</v>
      </c>
      <c r="N2501">
        <f>SUMIFS(Actuals!$F:$F,Actuals!$A:$A,$A2501,Actuals!$D:$D,$D2501,Actuals!$B:$B,EDATE($B2501,-12))</f>
        <v>1570.5</v>
      </c>
      <c r="O2501">
        <f>AVERAGE(SUMIFS(Actuals!$F:$F,Actuals!$A:$A,$A2501,Actuals!$D:$D,$D2501,Actuals!$B:$B,EOMONTH(DATE(2025,$C2501-1,1),0))/SUMIFS(Actuals!$F:$F,Actuals!$A:$A,$A2501,Actuals!$D:$D,$D2501,Actuals!$B:$B,EOMONTH(DATE(2024,$C2501-1,1),0)),
 SUMIFS(Actuals!$F:$F,Actuals!$A:$A,$A2501,Actuals!$D:$D,$D2501,Actuals!$B:$B,EOMONTH(DATE(2025,$C2501-2,1),0))/SUMIFS(Actuals!$F:$F,Actuals!$A:$A,$A2501,Actuals!$D:$D,$D2501,Actuals!$B:$B,EOMONTH(DATE(2024,$C2501-2,1),0)),
 SUMIFS(Actuals!$F:$F,Actuals!$A:$A,$A2501,Actuals!$D:$D,$D2501,Actuals!$B:$B,EOMONTH(DATE(2025,$C2501-3,1),0))/SUMIFS(Actuals!$F:$F,Actuals!$A:$A,$A2501,Actuals!$D:$D,$D2501,Actuals!$B:$B,EOMONTH(DATE(2024,$C2501-3,1),0))
)</f>
        <v>1.0553282192971063</v>
      </c>
      <c r="P2501" s="29">
        <f t="shared" si="234"/>
        <v>1657.3929684061054</v>
      </c>
      <c r="Q2501" s="2">
        <f t="shared" si="235"/>
        <v>6.1410802693631389E-2</v>
      </c>
      <c r="R2501" s="29" t="str">
        <f t="shared" si="236"/>
        <v>1 train date (May-Aug)</v>
      </c>
      <c r="S2501" s="29">
        <f t="shared" si="237"/>
        <v>1.018716649634493</v>
      </c>
      <c r="T2501" s="29">
        <f t="shared" si="238"/>
        <v>1655.7465495028059</v>
      </c>
      <c r="U2501" s="2">
        <f t="shared" si="239"/>
        <v>6.0356419790461684E-2</v>
      </c>
    </row>
    <row r="2502" spans="1:21">
      <c r="A2502">
        <v>9702</v>
      </c>
      <c r="B2502" s="1">
        <v>45900</v>
      </c>
      <c r="C2502">
        <v>7</v>
      </c>
      <c r="D2502">
        <v>15</v>
      </c>
      <c r="E2502" t="s">
        <v>7</v>
      </c>
      <c r="F2502" s="3">
        <v>1623.6972596765438</v>
      </c>
      <c r="G2502" s="3">
        <v>1561.5</v>
      </c>
      <c r="H2502">
        <v>1</v>
      </c>
      <c r="I2502" s="3">
        <v>62.197259676543808</v>
      </c>
      <c r="J2502" s="3">
        <v>62.197259676543808</v>
      </c>
      <c r="K2502" s="2">
        <v>3.9831738505631598E-2</v>
      </c>
      <c r="L2502" s="6">
        <v>3.9831738505631598E-2</v>
      </c>
      <c r="M2502" t="s">
        <v>44</v>
      </c>
      <c r="N2502">
        <f>SUMIFS(Actuals!$F:$F,Actuals!$A:$A,$A2502,Actuals!$D:$D,$D2502,Actuals!$B:$B,EDATE($B2502,-12))</f>
        <v>1570.5</v>
      </c>
      <c r="O2502">
        <f>AVERAGE(SUMIFS(Actuals!$F:$F,Actuals!$A:$A,$A2502,Actuals!$D:$D,$D2502,Actuals!$B:$B,EOMONTH(DATE(2025,$C2502-1,1),0))/SUMIFS(Actuals!$F:$F,Actuals!$A:$A,$A2502,Actuals!$D:$D,$D2502,Actuals!$B:$B,EOMONTH(DATE(2024,$C2502-1,1),0)),
 SUMIFS(Actuals!$F:$F,Actuals!$A:$A,$A2502,Actuals!$D:$D,$D2502,Actuals!$B:$B,EOMONTH(DATE(2025,$C2502-2,1),0))/SUMIFS(Actuals!$F:$F,Actuals!$A:$A,$A2502,Actuals!$D:$D,$D2502,Actuals!$B:$B,EOMONTH(DATE(2024,$C2502-2,1),0)),
 SUMIFS(Actuals!$F:$F,Actuals!$A:$A,$A2502,Actuals!$D:$D,$D2502,Actuals!$B:$B,EOMONTH(DATE(2025,$C2502-3,1),0))/SUMIFS(Actuals!$F:$F,Actuals!$A:$A,$A2502,Actuals!$D:$D,$D2502,Actuals!$B:$B,EOMONTH(DATE(2024,$C2502-3,1),0))
)</f>
        <v>1.0344077436621728</v>
      </c>
      <c r="P2502" s="29">
        <f t="shared" si="234"/>
        <v>1624.5373614214425</v>
      </c>
      <c r="Q2502" s="2">
        <f t="shared" si="235"/>
        <v>4.0369747948410174E-2</v>
      </c>
      <c r="R2502" s="29" t="str">
        <f t="shared" si="236"/>
        <v>1 train date (May-Aug)</v>
      </c>
      <c r="S2502" s="29">
        <f t="shared" si="237"/>
        <v>1.018716649634493</v>
      </c>
      <c r="T2502" s="29">
        <f t="shared" si="238"/>
        <v>1654.0874323983962</v>
      </c>
      <c r="U2502" s="2">
        <f t="shared" si="239"/>
        <v>5.9293904834067393E-2</v>
      </c>
    </row>
    <row r="2503" spans="1:21">
      <c r="A2503">
        <v>9702</v>
      </c>
      <c r="B2503" s="1">
        <v>45900</v>
      </c>
      <c r="C2503">
        <v>8</v>
      </c>
      <c r="D2503">
        <v>15</v>
      </c>
      <c r="E2503" t="s">
        <v>7</v>
      </c>
      <c r="F2503" s="3">
        <v>1624.735048434211</v>
      </c>
      <c r="G2503" s="3">
        <v>1561.5</v>
      </c>
      <c r="H2503">
        <v>0</v>
      </c>
      <c r="I2503" s="3">
        <v>63.235048434210967</v>
      </c>
      <c r="J2503" s="3">
        <v>63.235048434210967</v>
      </c>
      <c r="K2503" s="2">
        <v>4.0496348661038101E-2</v>
      </c>
      <c r="L2503" s="6">
        <v>4.0496348661038101E-2</v>
      </c>
      <c r="M2503" t="s">
        <v>44</v>
      </c>
      <c r="N2503">
        <f>SUMIFS(Actuals!$F:$F,Actuals!$A:$A,$A2503,Actuals!$D:$D,$D2503,Actuals!$B:$B,EDATE($B2503,-12))</f>
        <v>1570.5</v>
      </c>
      <c r="O2503">
        <f>AVERAGE(SUMIFS(Actuals!$F:$F,Actuals!$A:$A,$A2503,Actuals!$D:$D,$D2503,Actuals!$B:$B,EOMONTH(DATE(2025,$C2503-1,1),0))/SUMIFS(Actuals!$F:$F,Actuals!$A:$A,$A2503,Actuals!$D:$D,$D2503,Actuals!$B:$B,EOMONTH(DATE(2024,$C2503-1,1),0)),
 SUMIFS(Actuals!$F:$F,Actuals!$A:$A,$A2503,Actuals!$D:$D,$D2503,Actuals!$B:$B,EOMONTH(DATE(2025,$C2503-2,1),0))/SUMIFS(Actuals!$F:$F,Actuals!$A:$A,$A2503,Actuals!$D:$D,$D2503,Actuals!$B:$B,EOMONTH(DATE(2024,$C2503-2,1),0)),
 SUMIFS(Actuals!$F:$F,Actuals!$A:$A,$A2503,Actuals!$D:$D,$D2503,Actuals!$B:$B,EOMONTH(DATE(2025,$C2503-3,1),0))/SUMIFS(Actuals!$F:$F,Actuals!$A:$A,$A2503,Actuals!$D:$D,$D2503,Actuals!$B:$B,EOMONTH(DATE(2024,$C2503-3,1),0))
)</f>
        <v>1.0212789921222394</v>
      </c>
      <c r="P2503" s="29">
        <f t="shared" si="234"/>
        <v>1603.918657127977</v>
      </c>
      <c r="Q2503" s="2">
        <f t="shared" si="235"/>
        <v>2.7165326370782571E-2</v>
      </c>
      <c r="R2503" s="29" t="str">
        <f t="shared" si="236"/>
        <v>1 train date (May-Aug)</v>
      </c>
      <c r="S2503" s="29">
        <f t="shared" si="237"/>
        <v>1.018716649634493</v>
      </c>
      <c r="T2503" s="29">
        <f t="shared" si="238"/>
        <v>1655.1446450846352</v>
      </c>
      <c r="U2503" s="2">
        <f t="shared" si="239"/>
        <v>5.9970954264896036E-2</v>
      </c>
    </row>
    <row r="2504" spans="1:21">
      <c r="A2504">
        <v>9702</v>
      </c>
      <c r="B2504" s="1">
        <v>45930</v>
      </c>
      <c r="C2504">
        <v>5</v>
      </c>
      <c r="D2504">
        <v>15</v>
      </c>
      <c r="E2504" t="s">
        <v>7</v>
      </c>
      <c r="F2504" s="3">
        <v>1647.5902614517497</v>
      </c>
      <c r="G2504" s="3">
        <v>1478.25</v>
      </c>
      <c r="H2504">
        <v>4</v>
      </c>
      <c r="I2504" s="3">
        <v>169.34026145174971</v>
      </c>
      <c r="J2504" s="3">
        <v>169.34026145174971</v>
      </c>
      <c r="K2504" s="2">
        <v>0.114554548589041</v>
      </c>
      <c r="L2504" s="6">
        <v>0.114554548589041</v>
      </c>
      <c r="M2504" t="s">
        <v>44</v>
      </c>
      <c r="N2504">
        <f>SUMIFS(Actuals!$F:$F,Actuals!$A:$A,$A2504,Actuals!$D:$D,$D2504,Actuals!$B:$B,EDATE($B2504,-12))</f>
        <v>1489.5</v>
      </c>
      <c r="O2504">
        <f>AVERAGE(SUMIFS(Actuals!$F:$F,Actuals!$A:$A,$A2504,Actuals!$D:$D,$D2504,Actuals!$B:$B,EOMONTH(DATE(2025,$C2504-1,1),0))/SUMIFS(Actuals!$F:$F,Actuals!$A:$A,$A2504,Actuals!$D:$D,$D2504,Actuals!$B:$B,EOMONTH(DATE(2024,$C2504-1,1),0)),
 SUMIFS(Actuals!$F:$F,Actuals!$A:$A,$A2504,Actuals!$D:$D,$D2504,Actuals!$B:$B,EOMONTH(DATE(2025,$C2504-2,1),0))/SUMIFS(Actuals!$F:$F,Actuals!$A:$A,$A2504,Actuals!$D:$D,$D2504,Actuals!$B:$B,EOMONTH(DATE(2024,$C2504-2,1),0)),
 SUMIFS(Actuals!$F:$F,Actuals!$A:$A,$A2504,Actuals!$D:$D,$D2504,Actuals!$B:$B,EOMONTH(DATE(2025,$C2504-3,1),0))/SUMIFS(Actuals!$F:$F,Actuals!$A:$A,$A2504,Actuals!$D:$D,$D2504,Actuals!$B:$B,EOMONTH(DATE(2024,$C2504-3,1),0))
)</f>
        <v>1.151195362190675</v>
      </c>
      <c r="P2504" s="29">
        <f t="shared" si="234"/>
        <v>1714.7054919830105</v>
      </c>
      <c r="Q2504" s="2">
        <f t="shared" si="235"/>
        <v>0.15995636190293283</v>
      </c>
      <c r="R2504" s="29" t="str">
        <f t="shared" si="236"/>
        <v>1 train date (May-Aug)</v>
      </c>
      <c r="S2504" s="29">
        <f t="shared" si="237"/>
        <v>1.018716649634493</v>
      </c>
      <c r="T2504" s="29">
        <f t="shared" si="238"/>
        <v>1678.4276311165449</v>
      </c>
      <c r="U2504" s="2">
        <f t="shared" si="239"/>
        <v>0.13541527557351257</v>
      </c>
    </row>
    <row r="2505" spans="1:21">
      <c r="A2505">
        <v>9702</v>
      </c>
      <c r="B2505" s="1">
        <v>45930</v>
      </c>
      <c r="C2505">
        <v>6</v>
      </c>
      <c r="D2505">
        <v>15</v>
      </c>
      <c r="E2505" t="s">
        <v>7</v>
      </c>
      <c r="F2505" s="3">
        <v>1582.6506307018249</v>
      </c>
      <c r="G2505" s="3">
        <v>1478.25</v>
      </c>
      <c r="H2505">
        <v>3</v>
      </c>
      <c r="I2505" s="3">
        <v>104.40063070182487</v>
      </c>
      <c r="J2505" s="3">
        <v>104.40063070182487</v>
      </c>
      <c r="K2505" s="2">
        <v>7.0624475360612102E-2</v>
      </c>
      <c r="L2505" s="6">
        <v>7.0624475360612102E-2</v>
      </c>
      <c r="M2505" t="s">
        <v>44</v>
      </c>
      <c r="N2505">
        <f>SUMIFS(Actuals!$F:$F,Actuals!$A:$A,$A2505,Actuals!$D:$D,$D2505,Actuals!$B:$B,EDATE($B2505,-12))</f>
        <v>1489.5</v>
      </c>
      <c r="O2505">
        <f>AVERAGE(SUMIFS(Actuals!$F:$F,Actuals!$A:$A,$A2505,Actuals!$D:$D,$D2505,Actuals!$B:$B,EOMONTH(DATE(2025,$C2505-1,1),0))/SUMIFS(Actuals!$F:$F,Actuals!$A:$A,$A2505,Actuals!$D:$D,$D2505,Actuals!$B:$B,EOMONTH(DATE(2024,$C2505-1,1),0)),
 SUMIFS(Actuals!$F:$F,Actuals!$A:$A,$A2505,Actuals!$D:$D,$D2505,Actuals!$B:$B,EOMONTH(DATE(2025,$C2505-2,1),0))/SUMIFS(Actuals!$F:$F,Actuals!$A:$A,$A2505,Actuals!$D:$D,$D2505,Actuals!$B:$B,EOMONTH(DATE(2024,$C2505-2,1),0)),
 SUMIFS(Actuals!$F:$F,Actuals!$A:$A,$A2505,Actuals!$D:$D,$D2505,Actuals!$B:$B,EOMONTH(DATE(2025,$C2505-3,1),0))/SUMIFS(Actuals!$F:$F,Actuals!$A:$A,$A2505,Actuals!$D:$D,$D2505,Actuals!$B:$B,EOMONTH(DATE(2024,$C2505-3,1),0))
)</f>
        <v>1.0553282192971063</v>
      </c>
      <c r="P2505" s="29">
        <f t="shared" si="234"/>
        <v>1571.9113826430398</v>
      </c>
      <c r="Q2505" s="2">
        <f t="shared" si="235"/>
        <v>6.3359636491148189E-2</v>
      </c>
      <c r="R2505" s="29" t="str">
        <f t="shared" si="236"/>
        <v>1 train date (May-Aug)</v>
      </c>
      <c r="S2505" s="29">
        <f t="shared" si="237"/>
        <v>1.018716649634493</v>
      </c>
      <c r="T2505" s="29">
        <f t="shared" si="238"/>
        <v>1612.2725480504803</v>
      </c>
      <c r="U2505" s="2">
        <f t="shared" si="239"/>
        <v>9.0662978556049573E-2</v>
      </c>
    </row>
    <row r="2506" spans="1:21">
      <c r="A2506">
        <v>9702</v>
      </c>
      <c r="B2506" s="1">
        <v>45930</v>
      </c>
      <c r="C2506">
        <v>7</v>
      </c>
      <c r="D2506">
        <v>15</v>
      </c>
      <c r="E2506" t="s">
        <v>7</v>
      </c>
      <c r="F2506" s="3">
        <v>1580.935673143425</v>
      </c>
      <c r="G2506" s="3">
        <v>1478.25</v>
      </c>
      <c r="H2506">
        <v>2</v>
      </c>
      <c r="I2506" s="3">
        <v>102.68567314342499</v>
      </c>
      <c r="J2506" s="3">
        <v>102.68567314342499</v>
      </c>
      <c r="K2506" s="2">
        <v>6.9464348481938096E-2</v>
      </c>
      <c r="L2506" s="6">
        <v>6.9464348481938096E-2</v>
      </c>
      <c r="M2506" t="s">
        <v>44</v>
      </c>
      <c r="N2506">
        <f>SUMIFS(Actuals!$F:$F,Actuals!$A:$A,$A2506,Actuals!$D:$D,$D2506,Actuals!$B:$B,EDATE($B2506,-12))</f>
        <v>1489.5</v>
      </c>
      <c r="O2506">
        <f>AVERAGE(SUMIFS(Actuals!$F:$F,Actuals!$A:$A,$A2506,Actuals!$D:$D,$D2506,Actuals!$B:$B,EOMONTH(DATE(2025,$C2506-1,1),0))/SUMIFS(Actuals!$F:$F,Actuals!$A:$A,$A2506,Actuals!$D:$D,$D2506,Actuals!$B:$B,EOMONTH(DATE(2024,$C2506-1,1),0)),
 SUMIFS(Actuals!$F:$F,Actuals!$A:$A,$A2506,Actuals!$D:$D,$D2506,Actuals!$B:$B,EOMONTH(DATE(2025,$C2506-2,1),0))/SUMIFS(Actuals!$F:$F,Actuals!$A:$A,$A2506,Actuals!$D:$D,$D2506,Actuals!$B:$B,EOMONTH(DATE(2024,$C2506-2,1),0)),
 SUMIFS(Actuals!$F:$F,Actuals!$A:$A,$A2506,Actuals!$D:$D,$D2506,Actuals!$B:$B,EOMONTH(DATE(2025,$C2506-3,1),0))/SUMIFS(Actuals!$F:$F,Actuals!$A:$A,$A2506,Actuals!$D:$D,$D2506,Actuals!$B:$B,EOMONTH(DATE(2024,$C2506-3,1),0))
)</f>
        <v>1.0344077436621728</v>
      </c>
      <c r="P2506" s="29">
        <f t="shared" si="234"/>
        <v>1540.7503341848064</v>
      </c>
      <c r="Q2506" s="2">
        <f t="shared" si="235"/>
        <v>4.2279948712874299E-2</v>
      </c>
      <c r="R2506" s="29" t="str">
        <f t="shared" si="236"/>
        <v>1 train date (May-Aug)</v>
      </c>
      <c r="S2506" s="29">
        <f t="shared" si="237"/>
        <v>1.018716649634493</v>
      </c>
      <c r="T2506" s="29">
        <f t="shared" si="238"/>
        <v>1610.525492232322</v>
      </c>
      <c r="U2506" s="2">
        <f t="shared" si="239"/>
        <v>8.9481137989055978E-2</v>
      </c>
    </row>
    <row r="2507" spans="1:21">
      <c r="A2507">
        <v>9702</v>
      </c>
      <c r="B2507" s="1">
        <v>45930</v>
      </c>
      <c r="C2507">
        <v>8</v>
      </c>
      <c r="D2507">
        <v>15</v>
      </c>
      <c r="E2507" t="s">
        <v>7</v>
      </c>
      <c r="F2507" s="3">
        <v>1582.0125621453205</v>
      </c>
      <c r="G2507" s="3">
        <v>1478.25</v>
      </c>
      <c r="H2507">
        <v>1</v>
      </c>
      <c r="I2507" s="3">
        <v>103.76256214532054</v>
      </c>
      <c r="J2507" s="3">
        <v>103.76256214532054</v>
      </c>
      <c r="K2507" s="2">
        <v>7.0192837575052E-2</v>
      </c>
      <c r="L2507" s="6">
        <v>7.0192837575052E-2</v>
      </c>
      <c r="M2507" t="s">
        <v>44</v>
      </c>
      <c r="N2507">
        <f>SUMIFS(Actuals!$F:$F,Actuals!$A:$A,$A2507,Actuals!$D:$D,$D2507,Actuals!$B:$B,EDATE($B2507,-12))</f>
        <v>1489.5</v>
      </c>
      <c r="O2507">
        <f>AVERAGE(SUMIFS(Actuals!$F:$F,Actuals!$A:$A,$A2507,Actuals!$D:$D,$D2507,Actuals!$B:$B,EOMONTH(DATE(2025,$C2507-1,1),0))/SUMIFS(Actuals!$F:$F,Actuals!$A:$A,$A2507,Actuals!$D:$D,$D2507,Actuals!$B:$B,EOMONTH(DATE(2024,$C2507-1,1),0)),
 SUMIFS(Actuals!$F:$F,Actuals!$A:$A,$A2507,Actuals!$D:$D,$D2507,Actuals!$B:$B,EOMONTH(DATE(2025,$C2507-2,1),0))/SUMIFS(Actuals!$F:$F,Actuals!$A:$A,$A2507,Actuals!$D:$D,$D2507,Actuals!$B:$B,EOMONTH(DATE(2024,$C2507-2,1),0)),
 SUMIFS(Actuals!$F:$F,Actuals!$A:$A,$A2507,Actuals!$D:$D,$D2507,Actuals!$B:$B,EOMONTH(DATE(2025,$C2507-3,1),0))/SUMIFS(Actuals!$F:$F,Actuals!$A:$A,$A2507,Actuals!$D:$D,$D2507,Actuals!$B:$B,EOMONTH(DATE(2024,$C2507-3,1),0))
)</f>
        <v>1.0212789921222394</v>
      </c>
      <c r="P2507" s="29">
        <f t="shared" si="234"/>
        <v>1521.1950587660756</v>
      </c>
      <c r="Q2507" s="2">
        <f t="shared" si="235"/>
        <v>2.9051282777659795E-2</v>
      </c>
      <c r="R2507" s="29" t="str">
        <f t="shared" si="236"/>
        <v>1 train date (May-Aug)</v>
      </c>
      <c r="S2507" s="29">
        <f t="shared" si="237"/>
        <v>1.018716649634493</v>
      </c>
      <c r="T2507" s="29">
        <f t="shared" si="238"/>
        <v>1611.6225369883612</v>
      </c>
      <c r="U2507" s="2">
        <f t="shared" si="239"/>
        <v>9.0223261957288123E-2</v>
      </c>
    </row>
    <row r="2508" spans="1:21">
      <c r="A2508">
        <v>9702</v>
      </c>
      <c r="B2508" s="1">
        <v>45930</v>
      </c>
      <c r="C2508">
        <v>9</v>
      </c>
      <c r="D2508">
        <v>15</v>
      </c>
      <c r="E2508" t="s">
        <v>7</v>
      </c>
      <c r="F2508" s="3">
        <v>1579.0748697248546</v>
      </c>
      <c r="G2508" s="3">
        <v>1478.25</v>
      </c>
      <c r="H2508">
        <v>0</v>
      </c>
      <c r="I2508" s="3">
        <v>100.82486972485458</v>
      </c>
      <c r="J2508" s="3">
        <v>100.82486972485458</v>
      </c>
      <c r="K2508" s="2">
        <v>6.8205560442993099E-2</v>
      </c>
      <c r="L2508" s="6">
        <v>6.8205560442993099E-2</v>
      </c>
      <c r="M2508" t="s">
        <v>44</v>
      </c>
      <c r="N2508">
        <f>SUMIFS(Actuals!$F:$F,Actuals!$A:$A,$A2508,Actuals!$D:$D,$D2508,Actuals!$B:$B,EDATE($B2508,-12))</f>
        <v>1489.5</v>
      </c>
      <c r="O2508">
        <f>AVERAGE(SUMIFS(Actuals!$F:$F,Actuals!$A:$A,$A2508,Actuals!$D:$D,$D2508,Actuals!$B:$B,EOMONTH(DATE(2025,$C2508-1,1),0))/SUMIFS(Actuals!$F:$F,Actuals!$A:$A,$A2508,Actuals!$D:$D,$D2508,Actuals!$B:$B,EOMONTH(DATE(2024,$C2508-1,1),0)),
 SUMIFS(Actuals!$F:$F,Actuals!$A:$A,$A2508,Actuals!$D:$D,$D2508,Actuals!$B:$B,EOMONTH(DATE(2025,$C2508-2,1),0))/SUMIFS(Actuals!$F:$F,Actuals!$A:$A,$A2508,Actuals!$D:$D,$D2508,Actuals!$B:$B,EOMONTH(DATE(2024,$C2508-2,1),0)),
 SUMIFS(Actuals!$F:$F,Actuals!$A:$A,$A2508,Actuals!$D:$D,$D2508,Actuals!$B:$B,EOMONTH(DATE(2025,$C2508-3,1),0))/SUMIFS(Actuals!$F:$F,Actuals!$A:$A,$A2508,Actuals!$D:$D,$D2508,Actuals!$B:$B,EOMONTH(DATE(2024,$C2508-3,1),0))
)</f>
        <v>1.0733679604291122</v>
      </c>
      <c r="P2508" s="29">
        <f t="shared" si="234"/>
        <v>1598.7815770591626</v>
      </c>
      <c r="Q2508" s="2">
        <f t="shared" si="235"/>
        <v>8.1536666368450944E-2</v>
      </c>
      <c r="R2508" s="29" t="str">
        <f t="shared" si="236"/>
        <v>2 Test data (Sep-Nov)</v>
      </c>
      <c r="S2508" s="29">
        <f t="shared" si="237"/>
        <v>1.018716649634493</v>
      </c>
      <c r="T2508" s="29">
        <f t="shared" si="238"/>
        <v>1608.6298608081274</v>
      </c>
      <c r="U2508" s="2">
        <f t="shared" si="239"/>
        <v>8.8198789655421911E-2</v>
      </c>
    </row>
    <row r="2509" spans="1:21">
      <c r="A2509">
        <v>9702</v>
      </c>
      <c r="B2509" s="1">
        <v>45961</v>
      </c>
      <c r="C2509">
        <v>5</v>
      </c>
      <c r="D2509">
        <v>15</v>
      </c>
      <c r="E2509" t="s">
        <v>7</v>
      </c>
      <c r="F2509" s="3">
        <v>1631.114358837232</v>
      </c>
      <c r="G2509" s="3">
        <v>1633.5</v>
      </c>
      <c r="H2509">
        <v>5</v>
      </c>
      <c r="I2509" s="3">
        <v>-2.3856411627680245</v>
      </c>
      <c r="J2509" s="3">
        <v>2.3856411627680245</v>
      </c>
      <c r="K2509" s="2">
        <v>1.4604476050003199E-3</v>
      </c>
      <c r="L2509" s="6">
        <v>-1.4604476050003199E-3</v>
      </c>
      <c r="M2509" t="s">
        <v>44</v>
      </c>
      <c r="N2509">
        <f>SUMIFS(Actuals!$F:$F,Actuals!$A:$A,$A2509,Actuals!$D:$D,$D2509,Actuals!$B:$B,EDATE($B2509,-12))</f>
        <v>1491.75</v>
      </c>
      <c r="O2509">
        <f>AVERAGE(SUMIFS(Actuals!$F:$F,Actuals!$A:$A,$A2509,Actuals!$D:$D,$D2509,Actuals!$B:$B,EOMONTH(DATE(2025,$C2509-1,1),0))/SUMIFS(Actuals!$F:$F,Actuals!$A:$A,$A2509,Actuals!$D:$D,$D2509,Actuals!$B:$B,EOMONTH(DATE(2024,$C2509-1,1),0)),
 SUMIFS(Actuals!$F:$F,Actuals!$A:$A,$A2509,Actuals!$D:$D,$D2509,Actuals!$B:$B,EOMONTH(DATE(2025,$C2509-2,1),0))/SUMIFS(Actuals!$F:$F,Actuals!$A:$A,$A2509,Actuals!$D:$D,$D2509,Actuals!$B:$B,EOMONTH(DATE(2024,$C2509-2,1),0)),
 SUMIFS(Actuals!$F:$F,Actuals!$A:$A,$A2509,Actuals!$D:$D,$D2509,Actuals!$B:$B,EOMONTH(DATE(2025,$C2509-3,1),0))/SUMIFS(Actuals!$F:$F,Actuals!$A:$A,$A2509,Actuals!$D:$D,$D2509,Actuals!$B:$B,EOMONTH(DATE(2024,$C2509-3,1),0))
)</f>
        <v>1.151195362190675</v>
      </c>
      <c r="P2509" s="29">
        <f t="shared" si="234"/>
        <v>1717.2956815479395</v>
      </c>
      <c r="Q2509" s="2">
        <f t="shared" si="235"/>
        <v>5.1298243984046199E-2</v>
      </c>
      <c r="R2509" s="29" t="str">
        <f t="shared" si="236"/>
        <v>1 train date (May-Aug)</v>
      </c>
      <c r="S2509" s="29">
        <f t="shared" si="237"/>
        <v>1.018716649634493</v>
      </c>
      <c r="T2509" s="29">
        <f t="shared" si="238"/>
        <v>1661.6433548053792</v>
      </c>
      <c r="U2509" s="2">
        <f t="shared" si="239"/>
        <v>1.7228867343360394E-2</v>
      </c>
    </row>
    <row r="2510" spans="1:21">
      <c r="A2510">
        <v>9702</v>
      </c>
      <c r="B2510" s="1">
        <v>45961</v>
      </c>
      <c r="C2510">
        <v>6</v>
      </c>
      <c r="D2510">
        <v>15</v>
      </c>
      <c r="E2510" t="s">
        <v>7</v>
      </c>
      <c r="F2510" s="3">
        <v>1631.114358837232</v>
      </c>
      <c r="G2510" s="3">
        <v>1633.5</v>
      </c>
      <c r="H2510">
        <v>4</v>
      </c>
      <c r="I2510" s="3">
        <v>-2.3856411627680245</v>
      </c>
      <c r="J2510" s="3">
        <v>2.3856411627680245</v>
      </c>
      <c r="K2510" s="2">
        <v>1.4604476050003199E-3</v>
      </c>
      <c r="L2510" s="6">
        <v>-1.4604476050003199E-3</v>
      </c>
      <c r="M2510" t="s">
        <v>44</v>
      </c>
      <c r="N2510">
        <f>SUMIFS(Actuals!$F:$F,Actuals!$A:$A,$A2510,Actuals!$D:$D,$D2510,Actuals!$B:$B,EDATE($B2510,-12))</f>
        <v>1491.75</v>
      </c>
      <c r="O2510">
        <f>AVERAGE(SUMIFS(Actuals!$F:$F,Actuals!$A:$A,$A2510,Actuals!$D:$D,$D2510,Actuals!$B:$B,EOMONTH(DATE(2025,$C2510-1,1),0))/SUMIFS(Actuals!$F:$F,Actuals!$A:$A,$A2510,Actuals!$D:$D,$D2510,Actuals!$B:$B,EOMONTH(DATE(2024,$C2510-1,1),0)),
 SUMIFS(Actuals!$F:$F,Actuals!$A:$A,$A2510,Actuals!$D:$D,$D2510,Actuals!$B:$B,EOMONTH(DATE(2025,$C2510-2,1),0))/SUMIFS(Actuals!$F:$F,Actuals!$A:$A,$A2510,Actuals!$D:$D,$D2510,Actuals!$B:$B,EOMONTH(DATE(2024,$C2510-2,1),0)),
 SUMIFS(Actuals!$F:$F,Actuals!$A:$A,$A2510,Actuals!$D:$D,$D2510,Actuals!$B:$B,EOMONTH(DATE(2025,$C2510-3,1),0))/SUMIFS(Actuals!$F:$F,Actuals!$A:$A,$A2510,Actuals!$D:$D,$D2510,Actuals!$B:$B,EOMONTH(DATE(2024,$C2510-3,1),0))
)</f>
        <v>1.0553282192971063</v>
      </c>
      <c r="P2510" s="29">
        <f t="shared" si="234"/>
        <v>1574.2858711364584</v>
      </c>
      <c r="Q2510" s="2">
        <f t="shared" si="235"/>
        <v>3.624984931958472E-2</v>
      </c>
      <c r="R2510" s="29" t="str">
        <f t="shared" si="236"/>
        <v>1 train date (May-Aug)</v>
      </c>
      <c r="S2510" s="29">
        <f t="shared" si="237"/>
        <v>1.018716649634493</v>
      </c>
      <c r="T2510" s="29">
        <f t="shared" si="238"/>
        <v>1661.6433548053792</v>
      </c>
      <c r="U2510" s="2">
        <f t="shared" si="239"/>
        <v>1.7228867343360394E-2</v>
      </c>
    </row>
    <row r="2511" spans="1:21">
      <c r="A2511">
        <v>9702</v>
      </c>
      <c r="B2511" s="1">
        <v>45961</v>
      </c>
      <c r="C2511">
        <v>7</v>
      </c>
      <c r="D2511">
        <v>15</v>
      </c>
      <c r="E2511" t="s">
        <v>7</v>
      </c>
      <c r="F2511" s="3">
        <v>1728.2143508995644</v>
      </c>
      <c r="G2511" s="3">
        <v>1633.5</v>
      </c>
      <c r="H2511">
        <v>3</v>
      </c>
      <c r="I2511" s="3">
        <v>94.714350899564351</v>
      </c>
      <c r="J2511" s="3">
        <v>94.714350899564351</v>
      </c>
      <c r="K2511" s="2">
        <v>5.7982461524067601E-2</v>
      </c>
      <c r="L2511" s="6">
        <v>5.7982461524067601E-2</v>
      </c>
      <c r="M2511" t="s">
        <v>44</v>
      </c>
      <c r="N2511">
        <f>SUMIFS(Actuals!$F:$F,Actuals!$A:$A,$A2511,Actuals!$D:$D,$D2511,Actuals!$B:$B,EDATE($B2511,-12))</f>
        <v>1491.75</v>
      </c>
      <c r="O2511">
        <f>AVERAGE(SUMIFS(Actuals!$F:$F,Actuals!$A:$A,$A2511,Actuals!$D:$D,$D2511,Actuals!$B:$B,EOMONTH(DATE(2025,$C2511-1,1),0))/SUMIFS(Actuals!$F:$F,Actuals!$A:$A,$A2511,Actuals!$D:$D,$D2511,Actuals!$B:$B,EOMONTH(DATE(2024,$C2511-1,1),0)),
 SUMIFS(Actuals!$F:$F,Actuals!$A:$A,$A2511,Actuals!$D:$D,$D2511,Actuals!$B:$B,EOMONTH(DATE(2025,$C2511-2,1),0))/SUMIFS(Actuals!$F:$F,Actuals!$A:$A,$A2511,Actuals!$D:$D,$D2511,Actuals!$B:$B,EOMONTH(DATE(2024,$C2511-2,1),0)),
 SUMIFS(Actuals!$F:$F,Actuals!$A:$A,$A2511,Actuals!$D:$D,$D2511,Actuals!$B:$B,EOMONTH(DATE(2025,$C2511-3,1),0))/SUMIFS(Actuals!$F:$F,Actuals!$A:$A,$A2511,Actuals!$D:$D,$D2511,Actuals!$B:$B,EOMONTH(DATE(2024,$C2511-3,1),0))
)</f>
        <v>1.0344077436621728</v>
      </c>
      <c r="P2511" s="29">
        <f t="shared" si="234"/>
        <v>1543.0777516080464</v>
      </c>
      <c r="Q2511" s="2">
        <f t="shared" si="235"/>
        <v>5.5354911779585944E-2</v>
      </c>
      <c r="R2511" s="29" t="str">
        <f t="shared" si="236"/>
        <v>1 train date (May-Aug)</v>
      </c>
      <c r="S2511" s="29">
        <f t="shared" si="237"/>
        <v>1.018716649634493</v>
      </c>
      <c r="T2511" s="29">
        <f t="shared" si="238"/>
        <v>1760.5607333986543</v>
      </c>
      <c r="U2511" s="2">
        <f t="shared" si="239"/>
        <v>7.7784348575852036E-2</v>
      </c>
    </row>
    <row r="2512" spans="1:21">
      <c r="A2512">
        <v>9702</v>
      </c>
      <c r="B2512" s="1">
        <v>45961</v>
      </c>
      <c r="C2512">
        <v>8</v>
      </c>
      <c r="D2512">
        <v>15</v>
      </c>
      <c r="E2512" t="s">
        <v>7</v>
      </c>
      <c r="F2512" s="3">
        <v>1726.5599674599362</v>
      </c>
      <c r="G2512" s="3">
        <v>1633.5</v>
      </c>
      <c r="H2512">
        <v>2</v>
      </c>
      <c r="I2512" s="3">
        <v>93.059967459936161</v>
      </c>
      <c r="J2512" s="3">
        <v>93.059967459936161</v>
      </c>
      <c r="K2512" s="2">
        <v>5.69696770492416E-2</v>
      </c>
      <c r="L2512" s="6">
        <v>5.69696770492416E-2</v>
      </c>
      <c r="M2512" t="s">
        <v>44</v>
      </c>
      <c r="N2512">
        <f>SUMIFS(Actuals!$F:$F,Actuals!$A:$A,$A2512,Actuals!$D:$D,$D2512,Actuals!$B:$B,EDATE($B2512,-12))</f>
        <v>1491.75</v>
      </c>
      <c r="O2512">
        <f>AVERAGE(SUMIFS(Actuals!$F:$F,Actuals!$A:$A,$A2512,Actuals!$D:$D,$D2512,Actuals!$B:$B,EOMONTH(DATE(2025,$C2512-1,1),0))/SUMIFS(Actuals!$F:$F,Actuals!$A:$A,$A2512,Actuals!$D:$D,$D2512,Actuals!$B:$B,EOMONTH(DATE(2024,$C2512-1,1),0)),
 SUMIFS(Actuals!$F:$F,Actuals!$A:$A,$A2512,Actuals!$D:$D,$D2512,Actuals!$B:$B,EOMONTH(DATE(2025,$C2512-2,1),0))/SUMIFS(Actuals!$F:$F,Actuals!$A:$A,$A2512,Actuals!$D:$D,$D2512,Actuals!$B:$B,EOMONTH(DATE(2024,$C2512-2,1),0)),
 SUMIFS(Actuals!$F:$F,Actuals!$A:$A,$A2512,Actuals!$D:$D,$D2512,Actuals!$B:$B,EOMONTH(DATE(2025,$C2512-3,1),0))/SUMIFS(Actuals!$F:$F,Actuals!$A:$A,$A2512,Actuals!$D:$D,$D2512,Actuals!$B:$B,EOMONTH(DATE(2024,$C2512-3,1),0))
)</f>
        <v>1.0212789921222394</v>
      </c>
      <c r="P2512" s="29">
        <f t="shared" si="234"/>
        <v>1523.4929364983507</v>
      </c>
      <c r="Q2512" s="2">
        <f t="shared" si="235"/>
        <v>6.7344391491673913E-2</v>
      </c>
      <c r="R2512" s="29" t="str">
        <f t="shared" si="236"/>
        <v>1 train date (May-Aug)</v>
      </c>
      <c r="S2512" s="29">
        <f t="shared" si="237"/>
        <v>1.018716649634493</v>
      </c>
      <c r="T2512" s="29">
        <f t="shared" si="238"/>
        <v>1758.8753854438255</v>
      </c>
      <c r="U2512" s="2">
        <f t="shared" si="239"/>
        <v>7.6752608168855527E-2</v>
      </c>
    </row>
    <row r="2513" spans="1:21">
      <c r="A2513">
        <v>9702</v>
      </c>
      <c r="B2513" s="1">
        <v>45961</v>
      </c>
      <c r="C2513">
        <v>9</v>
      </c>
      <c r="D2513">
        <v>15</v>
      </c>
      <c r="E2513" t="s">
        <v>7</v>
      </c>
      <c r="F2513" s="3">
        <v>1724.067434934431</v>
      </c>
      <c r="G2513" s="3">
        <v>1633.5</v>
      </c>
      <c r="H2513">
        <v>1</v>
      </c>
      <c r="I2513" s="3">
        <v>90.567434934431049</v>
      </c>
      <c r="J2513" s="3">
        <v>90.567434934431049</v>
      </c>
      <c r="K2513" s="2">
        <v>5.5443792430015897E-2</v>
      </c>
      <c r="L2513" s="6">
        <v>5.5443792430015897E-2</v>
      </c>
      <c r="M2513" t="s">
        <v>44</v>
      </c>
      <c r="N2513">
        <f>SUMIFS(Actuals!$F:$F,Actuals!$A:$A,$A2513,Actuals!$D:$D,$D2513,Actuals!$B:$B,EDATE($B2513,-12))</f>
        <v>1491.75</v>
      </c>
      <c r="O2513">
        <f>AVERAGE(SUMIFS(Actuals!$F:$F,Actuals!$A:$A,$A2513,Actuals!$D:$D,$D2513,Actuals!$B:$B,EOMONTH(DATE(2025,$C2513-1,1),0))/SUMIFS(Actuals!$F:$F,Actuals!$A:$A,$A2513,Actuals!$D:$D,$D2513,Actuals!$B:$B,EOMONTH(DATE(2024,$C2513-1,1),0)),
 SUMIFS(Actuals!$F:$F,Actuals!$A:$A,$A2513,Actuals!$D:$D,$D2513,Actuals!$B:$B,EOMONTH(DATE(2025,$C2513-2,1),0))/SUMIFS(Actuals!$F:$F,Actuals!$A:$A,$A2513,Actuals!$D:$D,$D2513,Actuals!$B:$B,EOMONTH(DATE(2024,$C2513-2,1),0)),
 SUMIFS(Actuals!$F:$F,Actuals!$A:$A,$A2513,Actuals!$D:$D,$D2513,Actuals!$B:$B,EOMONTH(DATE(2025,$C2513-3,1),0))/SUMIFS(Actuals!$F:$F,Actuals!$A:$A,$A2513,Actuals!$D:$D,$D2513,Actuals!$B:$B,EOMONTH(DATE(2024,$C2513-3,1),0))
)</f>
        <v>1.0733679604291122</v>
      </c>
      <c r="P2513" s="29">
        <f t="shared" si="234"/>
        <v>1601.1966549701281</v>
      </c>
      <c r="Q2513" s="2">
        <f t="shared" si="235"/>
        <v>1.9775540269281869E-2</v>
      </c>
      <c r="R2513" s="29" t="str">
        <f t="shared" si="236"/>
        <v>2 Test data (Sep-Nov)</v>
      </c>
      <c r="S2513" s="29">
        <f t="shared" si="237"/>
        <v>1.018716649634493</v>
      </c>
      <c r="T2513" s="29">
        <f t="shared" si="238"/>
        <v>1756.336201060338</v>
      </c>
      <c r="U2513" s="2">
        <f t="shared" si="239"/>
        <v>7.5198164101829196E-2</v>
      </c>
    </row>
    <row r="2514" spans="1:21">
      <c r="A2514">
        <v>9702</v>
      </c>
      <c r="B2514" s="1">
        <v>45961</v>
      </c>
      <c r="C2514">
        <v>10</v>
      </c>
      <c r="D2514">
        <v>15</v>
      </c>
      <c r="E2514" t="s">
        <v>7</v>
      </c>
      <c r="F2514" s="3">
        <v>1718.1129762788403</v>
      </c>
      <c r="G2514" s="3">
        <v>1633.5</v>
      </c>
      <c r="H2514">
        <v>0</v>
      </c>
      <c r="I2514" s="3">
        <v>84.612976278840279</v>
      </c>
      <c r="J2514" s="3">
        <v>84.612976278840279</v>
      </c>
      <c r="K2514" s="2">
        <v>5.1798577458733001E-2</v>
      </c>
      <c r="L2514" s="6">
        <v>5.1798577458733001E-2</v>
      </c>
      <c r="M2514" t="s">
        <v>44</v>
      </c>
      <c r="N2514">
        <f>SUMIFS(Actuals!$F:$F,Actuals!$A:$A,$A2514,Actuals!$D:$D,$D2514,Actuals!$B:$B,EDATE($B2514,-12))</f>
        <v>1491.75</v>
      </c>
      <c r="O2514">
        <f>AVERAGE(SUMIFS(Actuals!$F:$F,Actuals!$A:$A,$A2514,Actuals!$D:$D,$D2514,Actuals!$B:$B,EOMONTH(DATE(2025,$C2514-1,1),0))/SUMIFS(Actuals!$F:$F,Actuals!$A:$A,$A2514,Actuals!$D:$D,$D2514,Actuals!$B:$B,EOMONTH(DATE(2024,$C2514-1,1),0)),
 SUMIFS(Actuals!$F:$F,Actuals!$A:$A,$A2514,Actuals!$D:$D,$D2514,Actuals!$B:$B,EOMONTH(DATE(2025,$C2514-2,1),0))/SUMIFS(Actuals!$F:$F,Actuals!$A:$A,$A2514,Actuals!$D:$D,$D2514,Actuals!$B:$B,EOMONTH(DATE(2024,$C2514-2,1),0)),
 SUMIFS(Actuals!$F:$F,Actuals!$A:$A,$A2514,Actuals!$D:$D,$D2514,Actuals!$B:$B,EOMONTH(DATE(2025,$C2514-3,1),0))/SUMIFS(Actuals!$F:$F,Actuals!$A:$A,$A2514,Actuals!$D:$D,$D2514,Actuals!$B:$B,EOMONTH(DATE(2024,$C2514-3,1),0))
)</f>
        <v>1.0578149553151019</v>
      </c>
      <c r="P2514" s="29">
        <f t="shared" si="234"/>
        <v>1577.9954595913034</v>
      </c>
      <c r="Q2514" s="2">
        <f t="shared" si="235"/>
        <v>3.397890444364652E-2</v>
      </c>
      <c r="R2514" s="29" t="str">
        <f t="shared" si="236"/>
        <v>2 Test data (Sep-Nov)</v>
      </c>
      <c r="S2514" s="29">
        <f t="shared" si="237"/>
        <v>1.018716649634493</v>
      </c>
      <c r="T2514" s="29">
        <f t="shared" si="238"/>
        <v>1750.2702948883275</v>
      </c>
      <c r="U2514" s="2">
        <f t="shared" si="239"/>
        <v>7.1484722919086321E-2</v>
      </c>
    </row>
    <row r="2515" spans="1:21">
      <c r="A2515">
        <v>9702</v>
      </c>
      <c r="B2515" s="1">
        <v>45991</v>
      </c>
      <c r="C2515">
        <v>5</v>
      </c>
      <c r="D2515">
        <v>15</v>
      </c>
      <c r="E2515" t="s">
        <v>7</v>
      </c>
      <c r="F2515" s="3">
        <v>1614.8032152488597</v>
      </c>
      <c r="G2515" s="3">
        <v>1743.75</v>
      </c>
      <c r="H2515">
        <v>6</v>
      </c>
      <c r="I2515" s="3">
        <v>-128.94678475114029</v>
      </c>
      <c r="J2515" s="3">
        <v>128.94678475114029</v>
      </c>
      <c r="K2515" s="2">
        <v>7.3947976918216599E-2</v>
      </c>
      <c r="L2515" s="6">
        <v>-7.3947976918216599E-2</v>
      </c>
      <c r="M2515" t="s">
        <v>44</v>
      </c>
      <c r="N2515">
        <f>SUMIFS(Actuals!$F:$F,Actuals!$A:$A,$A2515,Actuals!$D:$D,$D2515,Actuals!$B:$B,EDATE($B2515,-12))</f>
        <v>1831.5</v>
      </c>
      <c r="O2515">
        <f>AVERAGE(SUMIFS(Actuals!$F:$F,Actuals!$A:$A,$A2515,Actuals!$D:$D,$D2515,Actuals!$B:$B,EOMONTH(DATE(2025,$C2515-1,1),0))/SUMIFS(Actuals!$F:$F,Actuals!$A:$A,$A2515,Actuals!$D:$D,$D2515,Actuals!$B:$B,EOMONTH(DATE(2024,$C2515-1,1),0)),
 SUMIFS(Actuals!$F:$F,Actuals!$A:$A,$A2515,Actuals!$D:$D,$D2515,Actuals!$B:$B,EOMONTH(DATE(2025,$C2515-2,1),0))/SUMIFS(Actuals!$F:$F,Actuals!$A:$A,$A2515,Actuals!$D:$D,$D2515,Actuals!$B:$B,EOMONTH(DATE(2024,$C2515-2,1),0)),
 SUMIFS(Actuals!$F:$F,Actuals!$A:$A,$A2515,Actuals!$D:$D,$D2515,Actuals!$B:$B,EOMONTH(DATE(2025,$C2515-3,1),0))/SUMIFS(Actuals!$F:$F,Actuals!$A:$A,$A2515,Actuals!$D:$D,$D2515,Actuals!$B:$B,EOMONTH(DATE(2024,$C2515-3,1),0))
)</f>
        <v>1.151195362190675</v>
      </c>
      <c r="P2515" s="29">
        <f t="shared" si="234"/>
        <v>2108.4143058522213</v>
      </c>
      <c r="Q2515" s="2">
        <f t="shared" si="235"/>
        <v>0.20912648364285094</v>
      </c>
      <c r="R2515" s="29" t="str">
        <f t="shared" si="236"/>
        <v>1 train date (May-Aug)</v>
      </c>
      <c r="S2515" s="29">
        <f t="shared" si="237"/>
        <v>1.018716649634493</v>
      </c>
      <c r="T2515" s="29">
        <f t="shared" si="238"/>
        <v>1645.0269212573255</v>
      </c>
      <c r="U2515" s="2">
        <f t="shared" si="239"/>
        <v>5.6615385658881426E-2</v>
      </c>
    </row>
    <row r="2516" spans="1:21">
      <c r="A2516">
        <v>9702</v>
      </c>
      <c r="B2516" s="1">
        <v>45991</v>
      </c>
      <c r="C2516">
        <v>6</v>
      </c>
      <c r="D2516">
        <v>15</v>
      </c>
      <c r="E2516" t="s">
        <v>7</v>
      </c>
      <c r="F2516" s="3">
        <v>1614.8032152488597</v>
      </c>
      <c r="G2516" s="3">
        <v>1743.75</v>
      </c>
      <c r="H2516">
        <v>5</v>
      </c>
      <c r="I2516" s="3">
        <v>-128.94678475114029</v>
      </c>
      <c r="J2516" s="3">
        <v>128.94678475114029</v>
      </c>
      <c r="K2516" s="2">
        <v>7.3947976918216599E-2</v>
      </c>
      <c r="L2516" s="6">
        <v>-7.3947976918216599E-2</v>
      </c>
      <c r="M2516" t="s">
        <v>44</v>
      </c>
      <c r="N2516">
        <f>SUMIFS(Actuals!$F:$F,Actuals!$A:$A,$A2516,Actuals!$D:$D,$D2516,Actuals!$B:$B,EDATE($B2516,-12))</f>
        <v>1831.5</v>
      </c>
      <c r="O2516">
        <f>AVERAGE(SUMIFS(Actuals!$F:$F,Actuals!$A:$A,$A2516,Actuals!$D:$D,$D2516,Actuals!$B:$B,EOMONTH(DATE(2025,$C2516-1,1),0))/SUMIFS(Actuals!$F:$F,Actuals!$A:$A,$A2516,Actuals!$D:$D,$D2516,Actuals!$B:$B,EOMONTH(DATE(2024,$C2516-1,1),0)),
 SUMIFS(Actuals!$F:$F,Actuals!$A:$A,$A2516,Actuals!$D:$D,$D2516,Actuals!$B:$B,EOMONTH(DATE(2025,$C2516-2,1),0))/SUMIFS(Actuals!$F:$F,Actuals!$A:$A,$A2516,Actuals!$D:$D,$D2516,Actuals!$B:$B,EOMONTH(DATE(2024,$C2516-2,1),0)),
 SUMIFS(Actuals!$F:$F,Actuals!$A:$A,$A2516,Actuals!$D:$D,$D2516,Actuals!$B:$B,EOMONTH(DATE(2025,$C2516-3,1),0))/SUMIFS(Actuals!$F:$F,Actuals!$A:$A,$A2516,Actuals!$D:$D,$D2516,Actuals!$B:$B,EOMONTH(DATE(2024,$C2516-3,1),0))
)</f>
        <v>1.0553282192971063</v>
      </c>
      <c r="P2516" s="29">
        <f t="shared" si="234"/>
        <v>1932.8336336426503</v>
      </c>
      <c r="Q2516" s="2">
        <f t="shared" si="235"/>
        <v>0.10843505871979944</v>
      </c>
      <c r="R2516" s="29" t="str">
        <f t="shared" si="236"/>
        <v>1 train date (May-Aug)</v>
      </c>
      <c r="S2516" s="29">
        <f t="shared" si="237"/>
        <v>1.018716649634493</v>
      </c>
      <c r="T2516" s="29">
        <f t="shared" si="238"/>
        <v>1645.0269212573255</v>
      </c>
      <c r="U2516" s="2">
        <f t="shared" si="239"/>
        <v>5.6615385658881426E-2</v>
      </c>
    </row>
    <row r="2517" spans="1:21">
      <c r="A2517">
        <v>9702</v>
      </c>
      <c r="B2517" s="1">
        <v>45991</v>
      </c>
      <c r="C2517">
        <v>7</v>
      </c>
      <c r="D2517">
        <v>15</v>
      </c>
      <c r="E2517" t="s">
        <v>7</v>
      </c>
      <c r="F2517" s="3">
        <v>1768.6299227806212</v>
      </c>
      <c r="G2517" s="3">
        <v>1743.75</v>
      </c>
      <c r="H2517">
        <v>4</v>
      </c>
      <c r="I2517" s="3">
        <v>24.8799227806212</v>
      </c>
      <c r="J2517" s="3">
        <v>24.8799227806212</v>
      </c>
      <c r="K2517" s="2">
        <v>1.4268056074908201E-2</v>
      </c>
      <c r="L2517" s="6">
        <v>1.4268056074908201E-2</v>
      </c>
      <c r="M2517" t="s">
        <v>44</v>
      </c>
      <c r="N2517">
        <f>SUMIFS(Actuals!$F:$F,Actuals!$A:$A,$A2517,Actuals!$D:$D,$D2517,Actuals!$B:$B,EDATE($B2517,-12))</f>
        <v>1831.5</v>
      </c>
      <c r="O2517">
        <f>AVERAGE(SUMIFS(Actuals!$F:$F,Actuals!$A:$A,$A2517,Actuals!$D:$D,$D2517,Actuals!$B:$B,EOMONTH(DATE(2025,$C2517-1,1),0))/SUMIFS(Actuals!$F:$F,Actuals!$A:$A,$A2517,Actuals!$D:$D,$D2517,Actuals!$B:$B,EOMONTH(DATE(2024,$C2517-1,1),0)),
 SUMIFS(Actuals!$F:$F,Actuals!$A:$A,$A2517,Actuals!$D:$D,$D2517,Actuals!$B:$B,EOMONTH(DATE(2025,$C2517-2,1),0))/SUMIFS(Actuals!$F:$F,Actuals!$A:$A,$A2517,Actuals!$D:$D,$D2517,Actuals!$B:$B,EOMONTH(DATE(2024,$C2517-2,1),0)),
 SUMIFS(Actuals!$F:$F,Actuals!$A:$A,$A2517,Actuals!$D:$D,$D2517,Actuals!$B:$B,EOMONTH(DATE(2025,$C2517-3,1),0))/SUMIFS(Actuals!$F:$F,Actuals!$A:$A,$A2517,Actuals!$D:$D,$D2517,Actuals!$B:$B,EOMONTH(DATE(2024,$C2517-3,1),0))
)</f>
        <v>1.0344077436621728</v>
      </c>
      <c r="P2517" s="29">
        <f t="shared" si="234"/>
        <v>1894.5177825172696</v>
      </c>
      <c r="Q2517" s="2">
        <f t="shared" si="235"/>
        <v>8.6461810762591865E-2</v>
      </c>
      <c r="R2517" s="29" t="str">
        <f t="shared" si="236"/>
        <v>1 train date (May-Aug)</v>
      </c>
      <c r="S2517" s="29">
        <f t="shared" si="237"/>
        <v>1.018716649634493</v>
      </c>
      <c r="T2517" s="29">
        <f t="shared" si="238"/>
        <v>1801.7327493783866</v>
      </c>
      <c r="U2517" s="2">
        <f t="shared" si="239"/>
        <v>3.3251755915920653E-2</v>
      </c>
    </row>
    <row r="2518" spans="1:21">
      <c r="A2518">
        <v>9702</v>
      </c>
      <c r="B2518" s="1">
        <v>45991</v>
      </c>
      <c r="C2518">
        <v>8</v>
      </c>
      <c r="D2518">
        <v>15</v>
      </c>
      <c r="E2518" t="s">
        <v>7</v>
      </c>
      <c r="F2518" s="3">
        <v>1767.0138466461663</v>
      </c>
      <c r="G2518" s="3">
        <v>1743.75</v>
      </c>
      <c r="H2518">
        <v>3</v>
      </c>
      <c r="I2518" s="3">
        <v>23.263846646166257</v>
      </c>
      <c r="J2518" s="3">
        <v>23.263846646166257</v>
      </c>
      <c r="K2518" s="2">
        <v>1.3341274062317599E-2</v>
      </c>
      <c r="L2518" s="6">
        <v>1.3341274062317599E-2</v>
      </c>
      <c r="M2518" t="s">
        <v>44</v>
      </c>
      <c r="N2518">
        <f>SUMIFS(Actuals!$F:$F,Actuals!$A:$A,$A2518,Actuals!$D:$D,$D2518,Actuals!$B:$B,EDATE($B2518,-12))</f>
        <v>1831.5</v>
      </c>
      <c r="O2518">
        <f>AVERAGE(SUMIFS(Actuals!$F:$F,Actuals!$A:$A,$A2518,Actuals!$D:$D,$D2518,Actuals!$B:$B,EOMONTH(DATE(2025,$C2518-1,1),0))/SUMIFS(Actuals!$F:$F,Actuals!$A:$A,$A2518,Actuals!$D:$D,$D2518,Actuals!$B:$B,EOMONTH(DATE(2024,$C2518-1,1),0)),
 SUMIFS(Actuals!$F:$F,Actuals!$A:$A,$A2518,Actuals!$D:$D,$D2518,Actuals!$B:$B,EOMONTH(DATE(2025,$C2518-2,1),0))/SUMIFS(Actuals!$F:$F,Actuals!$A:$A,$A2518,Actuals!$D:$D,$D2518,Actuals!$B:$B,EOMONTH(DATE(2024,$C2518-2,1),0)),
 SUMIFS(Actuals!$F:$F,Actuals!$A:$A,$A2518,Actuals!$D:$D,$D2518,Actuals!$B:$B,EOMONTH(DATE(2025,$C2518-3,1),0))/SUMIFS(Actuals!$F:$F,Actuals!$A:$A,$A2518,Actuals!$D:$D,$D2518,Actuals!$B:$B,EOMONTH(DATE(2024,$C2518-3,1),0))
)</f>
        <v>1.0212789921222394</v>
      </c>
      <c r="P2518" s="29">
        <f t="shared" si="234"/>
        <v>1870.4724740718814</v>
      </c>
      <c r="Q2518" s="2">
        <f t="shared" si="235"/>
        <v>7.2672386564519784E-2</v>
      </c>
      <c r="R2518" s="29" t="str">
        <f t="shared" si="236"/>
        <v>1 train date (May-Aug)</v>
      </c>
      <c r="S2518" s="29">
        <f t="shared" si="237"/>
        <v>1.018716649634493</v>
      </c>
      <c r="T2518" s="29">
        <f t="shared" si="238"/>
        <v>1800.0864257131404</v>
      </c>
      <c r="U2518" s="2">
        <f t="shared" si="239"/>
        <v>3.2307627649112797E-2</v>
      </c>
    </row>
    <row r="2519" spans="1:21">
      <c r="A2519">
        <v>9702</v>
      </c>
      <c r="B2519" s="1">
        <v>45991</v>
      </c>
      <c r="C2519">
        <v>9</v>
      </c>
      <c r="D2519">
        <v>15</v>
      </c>
      <c r="E2519" t="s">
        <v>7</v>
      </c>
      <c r="F2519" s="3">
        <v>1764.4759338905865</v>
      </c>
      <c r="G2519" s="3">
        <v>1743.75</v>
      </c>
      <c r="H2519">
        <v>2</v>
      </c>
      <c r="I2519" s="3">
        <v>20.725933890586475</v>
      </c>
      <c r="J2519" s="3">
        <v>20.725933890586475</v>
      </c>
      <c r="K2519" s="2">
        <v>1.18858402239922E-2</v>
      </c>
      <c r="L2519" s="6">
        <v>1.18858402239922E-2</v>
      </c>
      <c r="M2519" t="s">
        <v>44</v>
      </c>
      <c r="N2519">
        <f>SUMIFS(Actuals!$F:$F,Actuals!$A:$A,$A2519,Actuals!$D:$D,$D2519,Actuals!$B:$B,EDATE($B2519,-12))</f>
        <v>1831.5</v>
      </c>
      <c r="O2519">
        <f>AVERAGE(SUMIFS(Actuals!$F:$F,Actuals!$A:$A,$A2519,Actuals!$D:$D,$D2519,Actuals!$B:$B,EOMONTH(DATE(2025,$C2519-1,1),0))/SUMIFS(Actuals!$F:$F,Actuals!$A:$A,$A2519,Actuals!$D:$D,$D2519,Actuals!$B:$B,EOMONTH(DATE(2024,$C2519-1,1),0)),
 SUMIFS(Actuals!$F:$F,Actuals!$A:$A,$A2519,Actuals!$D:$D,$D2519,Actuals!$B:$B,EOMONTH(DATE(2025,$C2519-2,1),0))/SUMIFS(Actuals!$F:$F,Actuals!$A:$A,$A2519,Actuals!$D:$D,$D2519,Actuals!$B:$B,EOMONTH(DATE(2024,$C2519-2,1),0)),
 SUMIFS(Actuals!$F:$F,Actuals!$A:$A,$A2519,Actuals!$D:$D,$D2519,Actuals!$B:$B,EOMONTH(DATE(2025,$C2519-3,1),0))/SUMIFS(Actuals!$F:$F,Actuals!$A:$A,$A2519,Actuals!$D:$D,$D2519,Actuals!$B:$B,EOMONTH(DATE(2024,$C2519-3,1),0))
)</f>
        <v>1.0733679604291122</v>
      </c>
      <c r="P2519" s="29">
        <f t="shared" si="234"/>
        <v>1965.873419525919</v>
      </c>
      <c r="Q2519" s="2">
        <f t="shared" si="235"/>
        <v>0.12738260617973848</v>
      </c>
      <c r="R2519" s="29" t="str">
        <f t="shared" si="236"/>
        <v>2 Test data (Sep-Nov)</v>
      </c>
      <c r="S2519" s="29">
        <f t="shared" si="237"/>
        <v>1.018716649634493</v>
      </c>
      <c r="T2519" s="29">
        <f t="shared" si="238"/>
        <v>1797.5010117337115</v>
      </c>
      <c r="U2519" s="2">
        <f t="shared" si="239"/>
        <v>3.0824952965569315E-2</v>
      </c>
    </row>
    <row r="2520" spans="1:21">
      <c r="A2520">
        <v>9702</v>
      </c>
      <c r="B2520" s="1">
        <v>45991</v>
      </c>
      <c r="C2520">
        <v>10</v>
      </c>
      <c r="D2520">
        <v>15</v>
      </c>
      <c r="E2520" t="s">
        <v>7</v>
      </c>
      <c r="F2520" s="3">
        <v>1758.4812405748987</v>
      </c>
      <c r="G2520" s="3">
        <v>1743.75</v>
      </c>
      <c r="H2520">
        <v>1</v>
      </c>
      <c r="I2520" s="3">
        <v>14.73124057489872</v>
      </c>
      <c r="J2520" s="3">
        <v>14.73124057489872</v>
      </c>
      <c r="K2520" s="2">
        <v>8.4480232687591198E-3</v>
      </c>
      <c r="L2520" s="6">
        <v>8.4480232687591198E-3</v>
      </c>
      <c r="M2520" t="s">
        <v>44</v>
      </c>
      <c r="N2520">
        <f>SUMIFS(Actuals!$F:$F,Actuals!$A:$A,$A2520,Actuals!$D:$D,$D2520,Actuals!$B:$B,EDATE($B2520,-12))</f>
        <v>1831.5</v>
      </c>
      <c r="O2520">
        <f>AVERAGE(SUMIFS(Actuals!$F:$F,Actuals!$A:$A,$A2520,Actuals!$D:$D,$D2520,Actuals!$B:$B,EOMONTH(DATE(2025,$C2520-1,1),0))/SUMIFS(Actuals!$F:$F,Actuals!$A:$A,$A2520,Actuals!$D:$D,$D2520,Actuals!$B:$B,EOMONTH(DATE(2024,$C2520-1,1),0)),
 SUMIFS(Actuals!$F:$F,Actuals!$A:$A,$A2520,Actuals!$D:$D,$D2520,Actuals!$B:$B,EOMONTH(DATE(2025,$C2520-2,1),0))/SUMIFS(Actuals!$F:$F,Actuals!$A:$A,$A2520,Actuals!$D:$D,$D2520,Actuals!$B:$B,EOMONTH(DATE(2024,$C2520-2,1),0)),
 SUMIFS(Actuals!$F:$F,Actuals!$A:$A,$A2520,Actuals!$D:$D,$D2520,Actuals!$B:$B,EOMONTH(DATE(2025,$C2520-3,1),0))/SUMIFS(Actuals!$F:$F,Actuals!$A:$A,$A2520,Actuals!$D:$D,$D2520,Actuals!$B:$B,EOMONTH(DATE(2024,$C2520-3,1),0))
)</f>
        <v>1.0578149553151019</v>
      </c>
      <c r="P2520" s="29">
        <f t="shared" si="234"/>
        <v>1937.3880906596091</v>
      </c>
      <c r="Q2520" s="2">
        <f t="shared" si="235"/>
        <v>0.1110469337116038</v>
      </c>
      <c r="R2520" s="29" t="str">
        <f t="shared" si="236"/>
        <v>2 Test data (Sep-Nov)</v>
      </c>
      <c r="S2520" s="29">
        <f t="shared" si="237"/>
        <v>1.018716649634493</v>
      </c>
      <c r="T2520" s="29">
        <f t="shared" si="238"/>
        <v>1791.3941178435678</v>
      </c>
      <c r="U2520" s="2">
        <f t="shared" si="239"/>
        <v>2.7322791594877566E-2</v>
      </c>
    </row>
    <row r="2521" spans="1:21">
      <c r="A2521">
        <v>9702</v>
      </c>
      <c r="B2521" s="1">
        <v>45991</v>
      </c>
      <c r="C2521">
        <v>11</v>
      </c>
      <c r="D2521">
        <v>15</v>
      </c>
      <c r="E2521" t="s">
        <v>7</v>
      </c>
      <c r="F2521" s="3">
        <v>1620.3009804115518</v>
      </c>
      <c r="G2521" s="3">
        <v>1743.75</v>
      </c>
      <c r="H2521">
        <v>0</v>
      </c>
      <c r="I2521" s="3">
        <v>-123.44901958844821</v>
      </c>
      <c r="J2521" s="3">
        <v>123.44901958844821</v>
      </c>
      <c r="K2521" s="2">
        <v>7.0795136681547396E-2</v>
      </c>
      <c r="L2521" s="6">
        <v>-7.0795136681547396E-2</v>
      </c>
      <c r="M2521" t="s">
        <v>44</v>
      </c>
      <c r="N2521">
        <f>SUMIFS(Actuals!$F:$F,Actuals!$A:$A,$A2521,Actuals!$D:$D,$D2521,Actuals!$B:$B,EDATE($B2521,-12))</f>
        <v>1831.5</v>
      </c>
      <c r="O2521">
        <f>AVERAGE(SUMIFS(Actuals!$F:$F,Actuals!$A:$A,$A2521,Actuals!$D:$D,$D2521,Actuals!$B:$B,EOMONTH(DATE(2025,$C2521-1,1),0))/SUMIFS(Actuals!$F:$F,Actuals!$A:$A,$A2521,Actuals!$D:$D,$D2521,Actuals!$B:$B,EOMONTH(DATE(2024,$C2521-1,1),0)),
 SUMIFS(Actuals!$F:$F,Actuals!$A:$A,$A2521,Actuals!$D:$D,$D2521,Actuals!$B:$B,EOMONTH(DATE(2025,$C2521-2,1),0))/SUMIFS(Actuals!$F:$F,Actuals!$A:$A,$A2521,Actuals!$D:$D,$D2521,Actuals!$B:$B,EOMONTH(DATE(2024,$C2521-2,1),0)),
 SUMIFS(Actuals!$F:$F,Actuals!$A:$A,$A2521,Actuals!$D:$D,$D2521,Actuals!$B:$B,EOMONTH(DATE(2025,$C2521-3,1),0))/SUMIFS(Actuals!$F:$F,Actuals!$A:$A,$A2521,Actuals!$D:$D,$D2521,Actuals!$B:$B,EOMONTH(DATE(2024,$C2521-3,1),0))
)</f>
        <v>1.0272463651059891</v>
      </c>
      <c r="P2521" s="29">
        <f t="shared" si="234"/>
        <v>1881.4017176916191</v>
      </c>
      <c r="Q2521" s="2">
        <f t="shared" si="235"/>
        <v>7.8940053156484058E-2</v>
      </c>
      <c r="R2521" s="29" t="str">
        <f t="shared" si="236"/>
        <v>2 Test data (Sep-Nov)</v>
      </c>
      <c r="S2521" s="29">
        <f t="shared" si="237"/>
        <v>1.018716649634493</v>
      </c>
      <c r="T2521" s="29">
        <f t="shared" si="238"/>
        <v>1650.6275861643403</v>
      </c>
      <c r="U2521" s="2">
        <f t="shared" si="239"/>
        <v>5.3403534816148929E-2</v>
      </c>
    </row>
    <row r="2522" spans="1:21">
      <c r="A2522">
        <v>9768</v>
      </c>
      <c r="B2522" s="1">
        <v>45808</v>
      </c>
      <c r="C2522">
        <v>5</v>
      </c>
      <c r="D2522">
        <v>15</v>
      </c>
      <c r="E2522" t="s">
        <v>7</v>
      </c>
      <c r="F2522" s="3">
        <v>202500</v>
      </c>
      <c r="G2522" s="3">
        <v>337781.25</v>
      </c>
      <c r="H2522">
        <v>0</v>
      </c>
      <c r="I2522" s="3">
        <v>-135281.25</v>
      </c>
      <c r="J2522" s="3">
        <v>135281.25</v>
      </c>
      <c r="K2522" s="2">
        <v>0.400499583680266</v>
      </c>
      <c r="L2522" s="6">
        <v>-0.400499583680266</v>
      </c>
      <c r="M2522" t="s">
        <v>46</v>
      </c>
      <c r="N2522">
        <f>SUMIFS(Actuals!$F:$F,Actuals!$A:$A,$A2522,Actuals!$D:$D,$D2522,Actuals!$B:$B,EDATE($B2522,-12))</f>
        <v>197421.75</v>
      </c>
      <c r="O2522">
        <f>AVERAGE(SUMIFS(Actuals!$F:$F,Actuals!$A:$A,$A2522,Actuals!$D:$D,$D2522,Actuals!$B:$B,EOMONTH(DATE(2025,$C2522-1,1),0))/SUMIFS(Actuals!$F:$F,Actuals!$A:$A,$A2522,Actuals!$D:$D,$D2522,Actuals!$B:$B,EOMONTH(DATE(2024,$C2522-1,1),0)),
 SUMIFS(Actuals!$F:$F,Actuals!$A:$A,$A2522,Actuals!$D:$D,$D2522,Actuals!$B:$B,EOMONTH(DATE(2025,$C2522-2,1),0))/SUMIFS(Actuals!$F:$F,Actuals!$A:$A,$A2522,Actuals!$D:$D,$D2522,Actuals!$B:$B,EOMONTH(DATE(2024,$C2522-2,1),0)),
 SUMIFS(Actuals!$F:$F,Actuals!$A:$A,$A2522,Actuals!$D:$D,$D2522,Actuals!$B:$B,EOMONTH(DATE(2025,$C2522-3,1),0))/SUMIFS(Actuals!$F:$F,Actuals!$A:$A,$A2522,Actuals!$D:$D,$D2522,Actuals!$B:$B,EOMONTH(DATE(2024,$C2522-3,1),0))
)</f>
        <v>1.1321455952030666</v>
      </c>
      <c r="P2522" s="29">
        <f t="shared" si="234"/>
        <v>223510.164659781</v>
      </c>
      <c r="Q2522" s="2">
        <f t="shared" si="235"/>
        <v>0.3382990777025634</v>
      </c>
      <c r="R2522" s="29" t="str">
        <f t="shared" si="236"/>
        <v>1 train date (May-Aug)</v>
      </c>
      <c r="S2522" s="29">
        <f t="shared" si="237"/>
        <v>0.9876487436855329</v>
      </c>
      <c r="T2522" s="29">
        <f t="shared" si="238"/>
        <v>199998.87059632043</v>
      </c>
      <c r="U2522" s="2">
        <f t="shared" si="239"/>
        <v>0.40790416698286119</v>
      </c>
    </row>
    <row r="2523" spans="1:21">
      <c r="A2523">
        <v>9768</v>
      </c>
      <c r="B2523" s="1">
        <v>45838</v>
      </c>
      <c r="C2523">
        <v>5</v>
      </c>
      <c r="D2523">
        <v>15</v>
      </c>
      <c r="E2523" t="s">
        <v>7</v>
      </c>
      <c r="F2523" s="3">
        <v>204750</v>
      </c>
      <c r="G2523" s="3">
        <v>337781.25</v>
      </c>
      <c r="H2523">
        <v>1</v>
      </c>
      <c r="I2523" s="3">
        <v>-133031.25</v>
      </c>
      <c r="J2523" s="3">
        <v>133031.25</v>
      </c>
      <c r="K2523" s="2">
        <v>0.39383846794338001</v>
      </c>
      <c r="L2523" s="6">
        <v>-0.39383846794338001</v>
      </c>
      <c r="M2523" t="s">
        <v>46</v>
      </c>
      <c r="N2523">
        <f>SUMIFS(Actuals!$F:$F,Actuals!$A:$A,$A2523,Actuals!$D:$D,$D2523,Actuals!$B:$B,EDATE($B2523,-12))</f>
        <v>192822.75</v>
      </c>
      <c r="O2523">
        <f>AVERAGE(SUMIFS(Actuals!$F:$F,Actuals!$A:$A,$A2523,Actuals!$D:$D,$D2523,Actuals!$B:$B,EOMONTH(DATE(2025,$C2523-1,1),0))/SUMIFS(Actuals!$F:$F,Actuals!$A:$A,$A2523,Actuals!$D:$D,$D2523,Actuals!$B:$B,EOMONTH(DATE(2024,$C2523-1,1),0)),
 SUMIFS(Actuals!$F:$F,Actuals!$A:$A,$A2523,Actuals!$D:$D,$D2523,Actuals!$B:$B,EOMONTH(DATE(2025,$C2523-2,1),0))/SUMIFS(Actuals!$F:$F,Actuals!$A:$A,$A2523,Actuals!$D:$D,$D2523,Actuals!$B:$B,EOMONTH(DATE(2024,$C2523-2,1),0)),
 SUMIFS(Actuals!$F:$F,Actuals!$A:$A,$A2523,Actuals!$D:$D,$D2523,Actuals!$B:$B,EOMONTH(DATE(2025,$C2523-3,1),0))/SUMIFS(Actuals!$F:$F,Actuals!$A:$A,$A2523,Actuals!$D:$D,$D2523,Actuals!$B:$B,EOMONTH(DATE(2024,$C2523-3,1),0))
)</f>
        <v>1.1321455952030666</v>
      </c>
      <c r="P2523" s="29">
        <f t="shared" si="234"/>
        <v>218303.4270674421</v>
      </c>
      <c r="Q2523" s="2">
        <f t="shared" si="235"/>
        <v>0.35371360290885862</v>
      </c>
      <c r="R2523" s="29" t="str">
        <f t="shared" si="236"/>
        <v>1 train date (May-Aug)</v>
      </c>
      <c r="S2523" s="29">
        <f t="shared" si="237"/>
        <v>0.9876487436855329</v>
      </c>
      <c r="T2523" s="29">
        <f t="shared" si="238"/>
        <v>202221.08026961287</v>
      </c>
      <c r="U2523" s="2">
        <f t="shared" si="239"/>
        <v>0.40132532439378188</v>
      </c>
    </row>
    <row r="2524" spans="1:21">
      <c r="A2524">
        <v>9768</v>
      </c>
      <c r="B2524" s="1">
        <v>45838</v>
      </c>
      <c r="C2524">
        <v>6</v>
      </c>
      <c r="D2524">
        <v>15</v>
      </c>
      <c r="E2524" t="s">
        <v>7</v>
      </c>
      <c r="F2524" s="3">
        <v>204750</v>
      </c>
      <c r="G2524" s="3">
        <v>337781.25</v>
      </c>
      <c r="H2524">
        <v>0</v>
      </c>
      <c r="I2524" s="3">
        <v>-133031.25</v>
      </c>
      <c r="J2524" s="3">
        <v>133031.25</v>
      </c>
      <c r="K2524" s="2">
        <v>0.39383846794338001</v>
      </c>
      <c r="L2524" s="6">
        <v>-0.39383846794338001</v>
      </c>
      <c r="M2524" t="s">
        <v>46</v>
      </c>
      <c r="N2524">
        <f>SUMIFS(Actuals!$F:$F,Actuals!$A:$A,$A2524,Actuals!$D:$D,$D2524,Actuals!$B:$B,EDATE($B2524,-12))</f>
        <v>192822.75</v>
      </c>
      <c r="O2524">
        <f>AVERAGE(SUMIFS(Actuals!$F:$F,Actuals!$A:$A,$A2524,Actuals!$D:$D,$D2524,Actuals!$B:$B,EOMONTH(DATE(2025,$C2524-1,1),0))/SUMIFS(Actuals!$F:$F,Actuals!$A:$A,$A2524,Actuals!$D:$D,$D2524,Actuals!$B:$B,EOMONTH(DATE(2024,$C2524-1,1),0)),
 SUMIFS(Actuals!$F:$F,Actuals!$A:$A,$A2524,Actuals!$D:$D,$D2524,Actuals!$B:$B,EOMONTH(DATE(2025,$C2524-2,1),0))/SUMIFS(Actuals!$F:$F,Actuals!$A:$A,$A2524,Actuals!$D:$D,$D2524,Actuals!$B:$B,EOMONTH(DATE(2024,$C2524-2,1),0)),
 SUMIFS(Actuals!$F:$F,Actuals!$A:$A,$A2524,Actuals!$D:$D,$D2524,Actuals!$B:$B,EOMONTH(DATE(2025,$C2524-3,1),0))/SUMIFS(Actuals!$F:$F,Actuals!$A:$A,$A2524,Actuals!$D:$D,$D2524,Actuals!$B:$B,EOMONTH(DATE(2024,$C2524-3,1),0))
)</f>
        <v>1.2445551209647363</v>
      </c>
      <c r="P2524" s="29">
        <f t="shared" si="234"/>
        <v>239978.54095100312</v>
      </c>
      <c r="Q2524" s="2">
        <f t="shared" si="235"/>
        <v>0.28954451749171062</v>
      </c>
      <c r="R2524" s="29" t="str">
        <f t="shared" si="236"/>
        <v>1 train date (May-Aug)</v>
      </c>
      <c r="S2524" s="29">
        <f t="shared" si="237"/>
        <v>0.9876487436855329</v>
      </c>
      <c r="T2524" s="29">
        <f t="shared" si="238"/>
        <v>202221.08026961287</v>
      </c>
      <c r="U2524" s="2">
        <f t="shared" si="239"/>
        <v>0.40132532439378188</v>
      </c>
    </row>
    <row r="2525" spans="1:21">
      <c r="A2525">
        <v>9768</v>
      </c>
      <c r="B2525" s="1">
        <v>45869</v>
      </c>
      <c r="C2525">
        <v>5</v>
      </c>
      <c r="D2525">
        <v>15</v>
      </c>
      <c r="E2525" t="s">
        <v>7</v>
      </c>
      <c r="F2525" s="3">
        <v>229500</v>
      </c>
      <c r="G2525" s="3">
        <v>149847.75</v>
      </c>
      <c r="H2525">
        <v>2</v>
      </c>
      <c r="I2525" s="3">
        <v>79652.25</v>
      </c>
      <c r="J2525" s="3">
        <v>79652.25</v>
      </c>
      <c r="K2525" s="2">
        <v>0.53155452784576296</v>
      </c>
      <c r="L2525" s="6">
        <v>0.53155452784576296</v>
      </c>
      <c r="M2525" t="s">
        <v>46</v>
      </c>
      <c r="N2525">
        <f>SUMIFS(Actuals!$F:$F,Actuals!$A:$A,$A2525,Actuals!$D:$D,$D2525,Actuals!$B:$B,EDATE($B2525,-12))</f>
        <v>254841.75</v>
      </c>
      <c r="O2525">
        <f>AVERAGE(SUMIFS(Actuals!$F:$F,Actuals!$A:$A,$A2525,Actuals!$D:$D,$D2525,Actuals!$B:$B,EOMONTH(DATE(2025,$C2525-1,1),0))/SUMIFS(Actuals!$F:$F,Actuals!$A:$A,$A2525,Actuals!$D:$D,$D2525,Actuals!$B:$B,EOMONTH(DATE(2024,$C2525-1,1),0)),
 SUMIFS(Actuals!$F:$F,Actuals!$A:$A,$A2525,Actuals!$D:$D,$D2525,Actuals!$B:$B,EOMONTH(DATE(2025,$C2525-2,1),0))/SUMIFS(Actuals!$F:$F,Actuals!$A:$A,$A2525,Actuals!$D:$D,$D2525,Actuals!$B:$B,EOMONTH(DATE(2024,$C2525-2,1),0)),
 SUMIFS(Actuals!$F:$F,Actuals!$A:$A,$A2525,Actuals!$D:$D,$D2525,Actuals!$B:$B,EOMONTH(DATE(2025,$C2525-3,1),0))/SUMIFS(Actuals!$F:$F,Actuals!$A:$A,$A2525,Actuals!$D:$D,$D2525,Actuals!$B:$B,EOMONTH(DATE(2024,$C2525-3,1),0))
)</f>
        <v>1.1321455952030666</v>
      </c>
      <c r="P2525" s="29">
        <f t="shared" si="234"/>
        <v>288517.96473634109</v>
      </c>
      <c r="Q2525" s="2">
        <f t="shared" si="235"/>
        <v>0.92540738673981482</v>
      </c>
      <c r="R2525" s="29" t="str">
        <f t="shared" si="236"/>
        <v>1 train date (May-Aug)</v>
      </c>
      <c r="S2525" s="29">
        <f t="shared" si="237"/>
        <v>0.9876487436855329</v>
      </c>
      <c r="T2525" s="29">
        <f t="shared" si="238"/>
        <v>226665.3866758298</v>
      </c>
      <c r="U2525" s="2">
        <f t="shared" si="239"/>
        <v>0.51263790531275777</v>
      </c>
    </row>
    <row r="2526" spans="1:21">
      <c r="A2526">
        <v>9768</v>
      </c>
      <c r="B2526" s="1">
        <v>45869</v>
      </c>
      <c r="C2526">
        <v>6</v>
      </c>
      <c r="D2526">
        <v>15</v>
      </c>
      <c r="E2526" t="s">
        <v>7</v>
      </c>
      <c r="F2526" s="3">
        <v>229500</v>
      </c>
      <c r="G2526" s="3">
        <v>149847.75</v>
      </c>
      <c r="H2526">
        <v>1</v>
      </c>
      <c r="I2526" s="3">
        <v>79652.25</v>
      </c>
      <c r="J2526" s="3">
        <v>79652.25</v>
      </c>
      <c r="K2526" s="2">
        <v>0.53155452784576296</v>
      </c>
      <c r="L2526" s="6">
        <v>0.53155452784576296</v>
      </c>
      <c r="M2526" t="s">
        <v>46</v>
      </c>
      <c r="N2526">
        <f>SUMIFS(Actuals!$F:$F,Actuals!$A:$A,$A2526,Actuals!$D:$D,$D2526,Actuals!$B:$B,EDATE($B2526,-12))</f>
        <v>254841.75</v>
      </c>
      <c r="O2526">
        <f>AVERAGE(SUMIFS(Actuals!$F:$F,Actuals!$A:$A,$A2526,Actuals!$D:$D,$D2526,Actuals!$B:$B,EOMONTH(DATE(2025,$C2526-1,1),0))/SUMIFS(Actuals!$F:$F,Actuals!$A:$A,$A2526,Actuals!$D:$D,$D2526,Actuals!$B:$B,EOMONTH(DATE(2024,$C2526-1,1),0)),
 SUMIFS(Actuals!$F:$F,Actuals!$A:$A,$A2526,Actuals!$D:$D,$D2526,Actuals!$B:$B,EOMONTH(DATE(2025,$C2526-2,1),0))/SUMIFS(Actuals!$F:$F,Actuals!$A:$A,$A2526,Actuals!$D:$D,$D2526,Actuals!$B:$B,EOMONTH(DATE(2024,$C2526-2,1),0)),
 SUMIFS(Actuals!$F:$F,Actuals!$A:$A,$A2526,Actuals!$D:$D,$D2526,Actuals!$B:$B,EOMONTH(DATE(2025,$C2526-3,1),0))/SUMIFS(Actuals!$F:$F,Actuals!$A:$A,$A2526,Actuals!$D:$D,$D2526,Actuals!$B:$B,EOMONTH(DATE(2024,$C2526-3,1),0))
)</f>
        <v>1.2445551209647363</v>
      </c>
      <c r="P2526" s="29">
        <f t="shared" si="234"/>
        <v>317164.6049981151</v>
      </c>
      <c r="Q2526" s="2">
        <f t="shared" si="235"/>
        <v>1.1165790277005501</v>
      </c>
      <c r="R2526" s="29" t="str">
        <f t="shared" si="236"/>
        <v>1 train date (May-Aug)</v>
      </c>
      <c r="S2526" s="29">
        <f t="shared" si="237"/>
        <v>0.9876487436855329</v>
      </c>
      <c r="T2526" s="29">
        <f t="shared" si="238"/>
        <v>226665.3866758298</v>
      </c>
      <c r="U2526" s="2">
        <f t="shared" si="239"/>
        <v>0.51263790531275777</v>
      </c>
    </row>
    <row r="2527" spans="1:21">
      <c r="A2527">
        <v>9768</v>
      </c>
      <c r="B2527" s="1">
        <v>45869</v>
      </c>
      <c r="C2527">
        <v>7</v>
      </c>
      <c r="D2527">
        <v>15</v>
      </c>
      <c r="E2527" t="s">
        <v>7</v>
      </c>
      <c r="F2527" s="3">
        <v>252000</v>
      </c>
      <c r="G2527" s="3">
        <v>149847.75</v>
      </c>
      <c r="H2527">
        <v>0</v>
      </c>
      <c r="I2527" s="3">
        <v>102152.25</v>
      </c>
      <c r="J2527" s="3">
        <v>102152.25</v>
      </c>
      <c r="K2527" s="2">
        <v>0.68170693253652503</v>
      </c>
      <c r="L2527" s="6">
        <v>0.68170693253652503</v>
      </c>
      <c r="M2527" t="s">
        <v>46</v>
      </c>
      <c r="N2527">
        <f>SUMIFS(Actuals!$F:$F,Actuals!$A:$A,$A2527,Actuals!$D:$D,$D2527,Actuals!$B:$B,EDATE($B2527,-12))</f>
        <v>254841.75</v>
      </c>
      <c r="O2527">
        <f>AVERAGE(SUMIFS(Actuals!$F:$F,Actuals!$A:$A,$A2527,Actuals!$D:$D,$D2527,Actuals!$B:$B,EOMONTH(DATE(2025,$C2527-1,1),0))/SUMIFS(Actuals!$F:$F,Actuals!$A:$A,$A2527,Actuals!$D:$D,$D2527,Actuals!$B:$B,EOMONTH(DATE(2024,$C2527-1,1),0)),
 SUMIFS(Actuals!$F:$F,Actuals!$A:$A,$A2527,Actuals!$D:$D,$D2527,Actuals!$B:$B,EOMONTH(DATE(2025,$C2527-2,1),0))/SUMIFS(Actuals!$F:$F,Actuals!$A:$A,$A2527,Actuals!$D:$D,$D2527,Actuals!$B:$B,EOMONTH(DATE(2024,$C2527-2,1),0)),
 SUMIFS(Actuals!$F:$F,Actuals!$A:$A,$A2527,Actuals!$D:$D,$D2527,Actuals!$B:$B,EOMONTH(DATE(2025,$C2527-3,1),0))/SUMIFS(Actuals!$F:$F,Actuals!$A:$A,$A2527,Actuals!$D:$D,$D2527,Actuals!$B:$B,EOMONTH(DATE(2024,$C2527-3,1),0))
)</f>
        <v>1.5116032884155555</v>
      </c>
      <c r="P2527" s="29">
        <f t="shared" si="234"/>
        <v>385219.62732557487</v>
      </c>
      <c r="Q2527" s="2">
        <f t="shared" si="235"/>
        <v>1.5707401500895066</v>
      </c>
      <c r="R2527" s="29" t="str">
        <f t="shared" si="236"/>
        <v>1 train date (May-Aug)</v>
      </c>
      <c r="S2527" s="29">
        <f t="shared" si="237"/>
        <v>0.9876487436855329</v>
      </c>
      <c r="T2527" s="29">
        <f t="shared" si="238"/>
        <v>248887.48340875428</v>
      </c>
      <c r="U2527" s="2">
        <f t="shared" si="239"/>
        <v>0.6609357391669497</v>
      </c>
    </row>
    <row r="2528" spans="1:21">
      <c r="A2528">
        <v>9768</v>
      </c>
      <c r="B2528" s="1">
        <v>45900</v>
      </c>
      <c r="C2528">
        <v>5</v>
      </c>
      <c r="D2528">
        <v>15</v>
      </c>
      <c r="E2528" t="s">
        <v>7</v>
      </c>
      <c r="F2528" s="3">
        <v>200250</v>
      </c>
      <c r="G2528" s="3">
        <v>282561.75</v>
      </c>
      <c r="H2528">
        <v>3</v>
      </c>
      <c r="I2528" s="3">
        <v>-82311.75</v>
      </c>
      <c r="J2528" s="3">
        <v>82311.75</v>
      </c>
      <c r="K2528" s="2">
        <v>0.29130535183902301</v>
      </c>
      <c r="L2528" s="6">
        <v>-0.29130535183902301</v>
      </c>
      <c r="M2528" t="s">
        <v>46</v>
      </c>
      <c r="N2528">
        <f>SUMIFS(Actuals!$F:$F,Actuals!$A:$A,$A2528,Actuals!$D:$D,$D2528,Actuals!$B:$B,EDATE($B2528,-12))</f>
        <v>194751</v>
      </c>
      <c r="O2528">
        <f>AVERAGE(SUMIFS(Actuals!$F:$F,Actuals!$A:$A,$A2528,Actuals!$D:$D,$D2528,Actuals!$B:$B,EOMONTH(DATE(2025,$C2528-1,1),0))/SUMIFS(Actuals!$F:$F,Actuals!$A:$A,$A2528,Actuals!$D:$D,$D2528,Actuals!$B:$B,EOMONTH(DATE(2024,$C2528-1,1),0)),
 SUMIFS(Actuals!$F:$F,Actuals!$A:$A,$A2528,Actuals!$D:$D,$D2528,Actuals!$B:$B,EOMONTH(DATE(2025,$C2528-2,1),0))/SUMIFS(Actuals!$F:$F,Actuals!$A:$A,$A2528,Actuals!$D:$D,$D2528,Actuals!$B:$B,EOMONTH(DATE(2024,$C2528-2,1),0)),
 SUMIFS(Actuals!$F:$F,Actuals!$A:$A,$A2528,Actuals!$D:$D,$D2528,Actuals!$B:$B,EOMONTH(DATE(2025,$C2528-3,1),0))/SUMIFS(Actuals!$F:$F,Actuals!$A:$A,$A2528,Actuals!$D:$D,$D2528,Actuals!$B:$B,EOMONTH(DATE(2024,$C2528-3,1),0))
)</f>
        <v>1.1321455952030666</v>
      </c>
      <c r="P2528" s="29">
        <f t="shared" si="234"/>
        <v>220486.48681139242</v>
      </c>
      <c r="Q2528" s="2">
        <f t="shared" si="235"/>
        <v>0.21968742474382177</v>
      </c>
      <c r="R2528" s="29" t="str">
        <f t="shared" si="236"/>
        <v>1 train date (May-Aug)</v>
      </c>
      <c r="S2528" s="29">
        <f t="shared" si="237"/>
        <v>0.9876487436855329</v>
      </c>
      <c r="T2528" s="29">
        <f t="shared" si="238"/>
        <v>197776.66092302796</v>
      </c>
      <c r="U2528" s="2">
        <f t="shared" si="239"/>
        <v>0.30005862108715015</v>
      </c>
    </row>
    <row r="2529" spans="1:21">
      <c r="A2529">
        <v>9768</v>
      </c>
      <c r="B2529" s="1">
        <v>45900</v>
      </c>
      <c r="C2529">
        <v>6</v>
      </c>
      <c r="D2529">
        <v>15</v>
      </c>
      <c r="E2529" t="s">
        <v>7</v>
      </c>
      <c r="F2529" s="3">
        <v>200250</v>
      </c>
      <c r="G2529" s="3">
        <v>282561.75</v>
      </c>
      <c r="H2529">
        <v>2</v>
      </c>
      <c r="I2529" s="3">
        <v>-82311.75</v>
      </c>
      <c r="J2529" s="3">
        <v>82311.75</v>
      </c>
      <c r="K2529" s="2">
        <v>0.29130535183902301</v>
      </c>
      <c r="L2529" s="6">
        <v>-0.29130535183902301</v>
      </c>
      <c r="M2529" t="s">
        <v>46</v>
      </c>
      <c r="N2529">
        <f>SUMIFS(Actuals!$F:$F,Actuals!$A:$A,$A2529,Actuals!$D:$D,$D2529,Actuals!$B:$B,EDATE($B2529,-12))</f>
        <v>194751</v>
      </c>
      <c r="O2529">
        <f>AVERAGE(SUMIFS(Actuals!$F:$F,Actuals!$A:$A,$A2529,Actuals!$D:$D,$D2529,Actuals!$B:$B,EOMONTH(DATE(2025,$C2529-1,1),0))/SUMIFS(Actuals!$F:$F,Actuals!$A:$A,$A2529,Actuals!$D:$D,$D2529,Actuals!$B:$B,EOMONTH(DATE(2024,$C2529-1,1),0)),
 SUMIFS(Actuals!$F:$F,Actuals!$A:$A,$A2529,Actuals!$D:$D,$D2529,Actuals!$B:$B,EOMONTH(DATE(2025,$C2529-2,1),0))/SUMIFS(Actuals!$F:$F,Actuals!$A:$A,$A2529,Actuals!$D:$D,$D2529,Actuals!$B:$B,EOMONTH(DATE(2024,$C2529-2,1),0)),
 SUMIFS(Actuals!$F:$F,Actuals!$A:$A,$A2529,Actuals!$D:$D,$D2529,Actuals!$B:$B,EOMONTH(DATE(2025,$C2529-3,1),0))/SUMIFS(Actuals!$F:$F,Actuals!$A:$A,$A2529,Actuals!$D:$D,$D2529,Actuals!$B:$B,EOMONTH(DATE(2024,$C2529-3,1),0))
)</f>
        <v>1.2445551209647363</v>
      </c>
      <c r="P2529" s="29">
        <f t="shared" si="234"/>
        <v>242378.35436300337</v>
      </c>
      <c r="Q2529" s="2">
        <f t="shared" si="235"/>
        <v>0.14221102338514194</v>
      </c>
      <c r="R2529" s="29" t="str">
        <f t="shared" si="236"/>
        <v>1 train date (May-Aug)</v>
      </c>
      <c r="S2529" s="29">
        <f t="shared" si="237"/>
        <v>0.9876487436855329</v>
      </c>
      <c r="T2529" s="29">
        <f t="shared" si="238"/>
        <v>197776.66092302796</v>
      </c>
      <c r="U2529" s="2">
        <f t="shared" si="239"/>
        <v>0.30005862108715015</v>
      </c>
    </row>
    <row r="2530" spans="1:21">
      <c r="A2530">
        <v>9768</v>
      </c>
      <c r="B2530" s="1">
        <v>45900</v>
      </c>
      <c r="C2530">
        <v>7</v>
      </c>
      <c r="D2530">
        <v>15</v>
      </c>
      <c r="E2530" t="s">
        <v>7</v>
      </c>
      <c r="F2530" s="3">
        <v>200250</v>
      </c>
      <c r="G2530" s="3">
        <v>282561.75</v>
      </c>
      <c r="H2530">
        <v>1</v>
      </c>
      <c r="I2530" s="3">
        <v>-82311.75</v>
      </c>
      <c r="J2530" s="3">
        <v>82311.75</v>
      </c>
      <c r="K2530" s="2">
        <v>0.29130535183902301</v>
      </c>
      <c r="L2530" s="6">
        <v>-0.29130535183902301</v>
      </c>
      <c r="M2530" t="s">
        <v>46</v>
      </c>
      <c r="N2530">
        <f>SUMIFS(Actuals!$F:$F,Actuals!$A:$A,$A2530,Actuals!$D:$D,$D2530,Actuals!$B:$B,EDATE($B2530,-12))</f>
        <v>194751</v>
      </c>
      <c r="O2530">
        <f>AVERAGE(SUMIFS(Actuals!$F:$F,Actuals!$A:$A,$A2530,Actuals!$D:$D,$D2530,Actuals!$B:$B,EOMONTH(DATE(2025,$C2530-1,1),0))/SUMIFS(Actuals!$F:$F,Actuals!$A:$A,$A2530,Actuals!$D:$D,$D2530,Actuals!$B:$B,EOMONTH(DATE(2024,$C2530-1,1),0)),
 SUMIFS(Actuals!$F:$F,Actuals!$A:$A,$A2530,Actuals!$D:$D,$D2530,Actuals!$B:$B,EOMONTH(DATE(2025,$C2530-2,1),0))/SUMIFS(Actuals!$F:$F,Actuals!$A:$A,$A2530,Actuals!$D:$D,$D2530,Actuals!$B:$B,EOMONTH(DATE(2024,$C2530-2,1),0)),
 SUMIFS(Actuals!$F:$F,Actuals!$A:$A,$A2530,Actuals!$D:$D,$D2530,Actuals!$B:$B,EOMONTH(DATE(2025,$C2530-3,1),0))/SUMIFS(Actuals!$F:$F,Actuals!$A:$A,$A2530,Actuals!$D:$D,$D2530,Actuals!$B:$B,EOMONTH(DATE(2024,$C2530-3,1),0))
)</f>
        <v>1.5116032884155555</v>
      </c>
      <c r="P2530" s="29">
        <f t="shared" si="234"/>
        <v>294386.25202221784</v>
      </c>
      <c r="Q2530" s="2">
        <f t="shared" si="235"/>
        <v>4.1847497130159485E-2</v>
      </c>
      <c r="R2530" s="29" t="str">
        <f t="shared" si="236"/>
        <v>1 train date (May-Aug)</v>
      </c>
      <c r="S2530" s="29">
        <f t="shared" si="237"/>
        <v>0.9876487436855329</v>
      </c>
      <c r="T2530" s="29">
        <f t="shared" si="238"/>
        <v>197776.66092302796</v>
      </c>
      <c r="U2530" s="2">
        <f t="shared" si="239"/>
        <v>0.30005862108715015</v>
      </c>
    </row>
    <row r="2531" spans="1:21">
      <c r="A2531">
        <v>9768</v>
      </c>
      <c r="B2531" s="1">
        <v>45900</v>
      </c>
      <c r="C2531">
        <v>8</v>
      </c>
      <c r="D2531">
        <v>15</v>
      </c>
      <c r="E2531" t="s">
        <v>7</v>
      </c>
      <c r="F2531" s="3">
        <v>202500</v>
      </c>
      <c r="G2531" s="3">
        <v>282561.75</v>
      </c>
      <c r="H2531">
        <v>0</v>
      </c>
      <c r="I2531" s="3">
        <v>-80061.75</v>
      </c>
      <c r="J2531" s="3">
        <v>80061.75</v>
      </c>
      <c r="K2531" s="2">
        <v>0.28334249062373101</v>
      </c>
      <c r="L2531" s="6">
        <v>-0.28334249062373101</v>
      </c>
      <c r="M2531" t="s">
        <v>46</v>
      </c>
      <c r="N2531">
        <f>SUMIFS(Actuals!$F:$F,Actuals!$A:$A,$A2531,Actuals!$D:$D,$D2531,Actuals!$B:$B,EDATE($B2531,-12))</f>
        <v>194751</v>
      </c>
      <c r="O2531">
        <f>AVERAGE(SUMIFS(Actuals!$F:$F,Actuals!$A:$A,$A2531,Actuals!$D:$D,$D2531,Actuals!$B:$B,EOMONTH(DATE(2025,$C2531-1,1),0))/SUMIFS(Actuals!$F:$F,Actuals!$A:$A,$A2531,Actuals!$D:$D,$D2531,Actuals!$B:$B,EOMONTH(DATE(2024,$C2531-1,1),0)),
 SUMIFS(Actuals!$F:$F,Actuals!$A:$A,$A2531,Actuals!$D:$D,$D2531,Actuals!$B:$B,EOMONTH(DATE(2025,$C2531-2,1),0))/SUMIFS(Actuals!$F:$F,Actuals!$A:$A,$A2531,Actuals!$D:$D,$D2531,Actuals!$B:$B,EOMONTH(DATE(2024,$C2531-2,1),0)),
 SUMIFS(Actuals!$F:$F,Actuals!$A:$A,$A2531,Actuals!$D:$D,$D2531,Actuals!$B:$B,EOMONTH(DATE(2025,$C2531-3,1),0))/SUMIFS(Actuals!$F:$F,Actuals!$A:$A,$A2531,Actuals!$D:$D,$D2531,Actuals!$B:$B,EOMONTH(DATE(2024,$C2531-3,1),0))
)</f>
        <v>1.3502455244844593</v>
      </c>
      <c r="P2531" s="29">
        <f t="shared" si="234"/>
        <v>262961.66613887291</v>
      </c>
      <c r="Q2531" s="2">
        <f t="shared" si="235"/>
        <v>6.9365665597438744E-2</v>
      </c>
      <c r="R2531" s="29" t="str">
        <f t="shared" si="236"/>
        <v>1 train date (May-Aug)</v>
      </c>
      <c r="S2531" s="29">
        <f t="shared" si="237"/>
        <v>0.9876487436855329</v>
      </c>
      <c r="T2531" s="29">
        <f t="shared" si="238"/>
        <v>199998.87059632043</v>
      </c>
      <c r="U2531" s="2">
        <f t="shared" si="239"/>
        <v>0.29219411121172478</v>
      </c>
    </row>
    <row r="2532" spans="1:21">
      <c r="A2532">
        <v>9768</v>
      </c>
      <c r="B2532" s="1">
        <v>45930</v>
      </c>
      <c r="C2532">
        <v>5</v>
      </c>
      <c r="D2532">
        <v>15</v>
      </c>
      <c r="E2532" t="s">
        <v>7</v>
      </c>
      <c r="F2532" s="3">
        <v>202500</v>
      </c>
      <c r="G2532" s="3">
        <v>222336</v>
      </c>
      <c r="H2532">
        <v>4</v>
      </c>
      <c r="I2532" s="3">
        <v>-19836</v>
      </c>
      <c r="J2532" s="3">
        <v>19836</v>
      </c>
      <c r="K2532" s="2">
        <v>8.92163212435233E-2</v>
      </c>
      <c r="L2532" s="6">
        <v>-8.92163212435233E-2</v>
      </c>
      <c r="M2532" t="s">
        <v>46</v>
      </c>
      <c r="N2532">
        <f>SUMIFS(Actuals!$F:$F,Actuals!$A:$A,$A2532,Actuals!$D:$D,$D2532,Actuals!$B:$B,EDATE($B2532,-12))</f>
        <v>205470</v>
      </c>
      <c r="O2532">
        <f>AVERAGE(SUMIFS(Actuals!$F:$F,Actuals!$A:$A,$A2532,Actuals!$D:$D,$D2532,Actuals!$B:$B,EOMONTH(DATE(2025,$C2532-1,1),0))/SUMIFS(Actuals!$F:$F,Actuals!$A:$A,$A2532,Actuals!$D:$D,$D2532,Actuals!$B:$B,EOMONTH(DATE(2024,$C2532-1,1),0)),
 SUMIFS(Actuals!$F:$F,Actuals!$A:$A,$A2532,Actuals!$D:$D,$D2532,Actuals!$B:$B,EOMONTH(DATE(2025,$C2532-2,1),0))/SUMIFS(Actuals!$F:$F,Actuals!$A:$A,$A2532,Actuals!$D:$D,$D2532,Actuals!$B:$B,EOMONTH(DATE(2024,$C2532-2,1),0)),
 SUMIFS(Actuals!$F:$F,Actuals!$A:$A,$A2532,Actuals!$D:$D,$D2532,Actuals!$B:$B,EOMONTH(DATE(2025,$C2532-3,1),0))/SUMIFS(Actuals!$F:$F,Actuals!$A:$A,$A2532,Actuals!$D:$D,$D2532,Actuals!$B:$B,EOMONTH(DATE(2024,$C2532-3,1),0))
)</f>
        <v>1.1321455952030666</v>
      </c>
      <c r="P2532" s="29">
        <f t="shared" si="234"/>
        <v>232621.95544637408</v>
      </c>
      <c r="Q2532" s="2">
        <f t="shared" si="235"/>
        <v>4.6263112794932351E-2</v>
      </c>
      <c r="R2532" s="29" t="str">
        <f t="shared" si="236"/>
        <v>1 train date (May-Aug)</v>
      </c>
      <c r="S2532" s="29">
        <f t="shared" si="237"/>
        <v>0.9876487436855329</v>
      </c>
      <c r="T2532" s="29">
        <f t="shared" si="238"/>
        <v>199998.87059632043</v>
      </c>
      <c r="U2532" s="2">
        <f t="shared" si="239"/>
        <v>0.10046564390687776</v>
      </c>
    </row>
    <row r="2533" spans="1:21">
      <c r="A2533">
        <v>9768</v>
      </c>
      <c r="B2533" s="1">
        <v>45930</v>
      </c>
      <c r="C2533">
        <v>6</v>
      </c>
      <c r="D2533">
        <v>15</v>
      </c>
      <c r="E2533" t="s">
        <v>7</v>
      </c>
      <c r="F2533" s="3">
        <v>202500</v>
      </c>
      <c r="G2533" s="3">
        <v>222336</v>
      </c>
      <c r="H2533">
        <v>3</v>
      </c>
      <c r="I2533" s="3">
        <v>-19836</v>
      </c>
      <c r="J2533" s="3">
        <v>19836</v>
      </c>
      <c r="K2533" s="2">
        <v>8.92163212435233E-2</v>
      </c>
      <c r="L2533" s="6">
        <v>-8.92163212435233E-2</v>
      </c>
      <c r="M2533" t="s">
        <v>46</v>
      </c>
      <c r="N2533">
        <f>SUMIFS(Actuals!$F:$F,Actuals!$A:$A,$A2533,Actuals!$D:$D,$D2533,Actuals!$B:$B,EDATE($B2533,-12))</f>
        <v>205470</v>
      </c>
      <c r="O2533">
        <f>AVERAGE(SUMIFS(Actuals!$F:$F,Actuals!$A:$A,$A2533,Actuals!$D:$D,$D2533,Actuals!$B:$B,EOMONTH(DATE(2025,$C2533-1,1),0))/SUMIFS(Actuals!$F:$F,Actuals!$A:$A,$A2533,Actuals!$D:$D,$D2533,Actuals!$B:$B,EOMONTH(DATE(2024,$C2533-1,1),0)),
 SUMIFS(Actuals!$F:$F,Actuals!$A:$A,$A2533,Actuals!$D:$D,$D2533,Actuals!$B:$B,EOMONTH(DATE(2025,$C2533-2,1),0))/SUMIFS(Actuals!$F:$F,Actuals!$A:$A,$A2533,Actuals!$D:$D,$D2533,Actuals!$B:$B,EOMONTH(DATE(2024,$C2533-2,1),0)),
 SUMIFS(Actuals!$F:$F,Actuals!$A:$A,$A2533,Actuals!$D:$D,$D2533,Actuals!$B:$B,EOMONTH(DATE(2025,$C2533-3,1),0))/SUMIFS(Actuals!$F:$F,Actuals!$A:$A,$A2533,Actuals!$D:$D,$D2533,Actuals!$B:$B,EOMONTH(DATE(2024,$C2533-3,1),0))
)</f>
        <v>1.2445551209647363</v>
      </c>
      <c r="P2533" s="29">
        <f t="shared" si="234"/>
        <v>255718.74070462436</v>
      </c>
      <c r="Q2533" s="2">
        <f t="shared" si="235"/>
        <v>0.1501454586959573</v>
      </c>
      <c r="R2533" s="29" t="str">
        <f t="shared" si="236"/>
        <v>1 train date (May-Aug)</v>
      </c>
      <c r="S2533" s="29">
        <f t="shared" si="237"/>
        <v>0.9876487436855329</v>
      </c>
      <c r="T2533" s="29">
        <f t="shared" si="238"/>
        <v>199998.87059632043</v>
      </c>
      <c r="U2533" s="2">
        <f t="shared" si="239"/>
        <v>0.10046564390687776</v>
      </c>
    </row>
    <row r="2534" spans="1:21">
      <c r="A2534">
        <v>9768</v>
      </c>
      <c r="B2534" s="1">
        <v>45930</v>
      </c>
      <c r="C2534">
        <v>7</v>
      </c>
      <c r="D2534">
        <v>15</v>
      </c>
      <c r="E2534" t="s">
        <v>7</v>
      </c>
      <c r="F2534" s="3">
        <v>202500</v>
      </c>
      <c r="G2534" s="3">
        <v>222336</v>
      </c>
      <c r="H2534">
        <v>2</v>
      </c>
      <c r="I2534" s="3">
        <v>-19836</v>
      </c>
      <c r="J2534" s="3">
        <v>19836</v>
      </c>
      <c r="K2534" s="2">
        <v>8.92163212435233E-2</v>
      </c>
      <c r="L2534" s="6">
        <v>-8.92163212435233E-2</v>
      </c>
      <c r="M2534" t="s">
        <v>46</v>
      </c>
      <c r="N2534">
        <f>SUMIFS(Actuals!$F:$F,Actuals!$A:$A,$A2534,Actuals!$D:$D,$D2534,Actuals!$B:$B,EDATE($B2534,-12))</f>
        <v>205470</v>
      </c>
      <c r="O2534">
        <f>AVERAGE(SUMIFS(Actuals!$F:$F,Actuals!$A:$A,$A2534,Actuals!$D:$D,$D2534,Actuals!$B:$B,EOMONTH(DATE(2025,$C2534-1,1),0))/SUMIFS(Actuals!$F:$F,Actuals!$A:$A,$A2534,Actuals!$D:$D,$D2534,Actuals!$B:$B,EOMONTH(DATE(2024,$C2534-1,1),0)),
 SUMIFS(Actuals!$F:$F,Actuals!$A:$A,$A2534,Actuals!$D:$D,$D2534,Actuals!$B:$B,EOMONTH(DATE(2025,$C2534-2,1),0))/SUMIFS(Actuals!$F:$F,Actuals!$A:$A,$A2534,Actuals!$D:$D,$D2534,Actuals!$B:$B,EOMONTH(DATE(2024,$C2534-2,1),0)),
 SUMIFS(Actuals!$F:$F,Actuals!$A:$A,$A2534,Actuals!$D:$D,$D2534,Actuals!$B:$B,EOMONTH(DATE(2025,$C2534-3,1),0))/SUMIFS(Actuals!$F:$F,Actuals!$A:$A,$A2534,Actuals!$D:$D,$D2534,Actuals!$B:$B,EOMONTH(DATE(2024,$C2534-3,1),0))
)</f>
        <v>1.5116032884155555</v>
      </c>
      <c r="P2534" s="29">
        <f t="shared" si="234"/>
        <v>310589.1276707442</v>
      </c>
      <c r="Q2534" s="2">
        <f t="shared" si="235"/>
        <v>0.39693584336654525</v>
      </c>
      <c r="R2534" s="29" t="str">
        <f t="shared" si="236"/>
        <v>1 train date (May-Aug)</v>
      </c>
      <c r="S2534" s="29">
        <f t="shared" si="237"/>
        <v>0.9876487436855329</v>
      </c>
      <c r="T2534" s="29">
        <f t="shared" si="238"/>
        <v>199998.87059632043</v>
      </c>
      <c r="U2534" s="2">
        <f t="shared" si="239"/>
        <v>0.10046564390687776</v>
      </c>
    </row>
    <row r="2535" spans="1:21">
      <c r="A2535">
        <v>9768</v>
      </c>
      <c r="B2535" s="1">
        <v>45930</v>
      </c>
      <c r="C2535">
        <v>8</v>
      </c>
      <c r="D2535">
        <v>15</v>
      </c>
      <c r="E2535" t="s">
        <v>7</v>
      </c>
      <c r="F2535" s="3">
        <v>209250</v>
      </c>
      <c r="G2535" s="3">
        <v>222336</v>
      </c>
      <c r="H2535">
        <v>1</v>
      </c>
      <c r="I2535" s="3">
        <v>-13086</v>
      </c>
      <c r="J2535" s="3">
        <v>13086</v>
      </c>
      <c r="K2535" s="2">
        <v>5.8856865284974101E-2</v>
      </c>
      <c r="L2535" s="6">
        <v>-5.8856865284974101E-2</v>
      </c>
      <c r="M2535" t="s">
        <v>46</v>
      </c>
      <c r="N2535">
        <f>SUMIFS(Actuals!$F:$F,Actuals!$A:$A,$A2535,Actuals!$D:$D,$D2535,Actuals!$B:$B,EDATE($B2535,-12))</f>
        <v>205470</v>
      </c>
      <c r="O2535">
        <f>AVERAGE(SUMIFS(Actuals!$F:$F,Actuals!$A:$A,$A2535,Actuals!$D:$D,$D2535,Actuals!$B:$B,EOMONTH(DATE(2025,$C2535-1,1),0))/SUMIFS(Actuals!$F:$F,Actuals!$A:$A,$A2535,Actuals!$D:$D,$D2535,Actuals!$B:$B,EOMONTH(DATE(2024,$C2535-1,1),0)),
 SUMIFS(Actuals!$F:$F,Actuals!$A:$A,$A2535,Actuals!$D:$D,$D2535,Actuals!$B:$B,EOMONTH(DATE(2025,$C2535-2,1),0))/SUMIFS(Actuals!$F:$F,Actuals!$A:$A,$A2535,Actuals!$D:$D,$D2535,Actuals!$B:$B,EOMONTH(DATE(2024,$C2535-2,1),0)),
 SUMIFS(Actuals!$F:$F,Actuals!$A:$A,$A2535,Actuals!$D:$D,$D2535,Actuals!$B:$B,EOMONTH(DATE(2025,$C2535-3,1),0))/SUMIFS(Actuals!$F:$F,Actuals!$A:$A,$A2535,Actuals!$D:$D,$D2535,Actuals!$B:$B,EOMONTH(DATE(2024,$C2535-3,1),0))
)</f>
        <v>1.3502455244844593</v>
      </c>
      <c r="P2535" s="29">
        <f t="shared" si="234"/>
        <v>277434.94791582186</v>
      </c>
      <c r="Q2535" s="2">
        <f t="shared" si="235"/>
        <v>0.24781838260930242</v>
      </c>
      <c r="R2535" s="29" t="str">
        <f t="shared" si="236"/>
        <v>1 train date (May-Aug)</v>
      </c>
      <c r="S2535" s="29">
        <f t="shared" si="237"/>
        <v>0.9876487436855329</v>
      </c>
      <c r="T2535" s="29">
        <f t="shared" si="238"/>
        <v>206665.49961619775</v>
      </c>
      <c r="U2535" s="2">
        <f t="shared" si="239"/>
        <v>7.0481165370440468E-2</v>
      </c>
    </row>
    <row r="2536" spans="1:21">
      <c r="A2536">
        <v>9768</v>
      </c>
      <c r="B2536" s="1">
        <v>45930</v>
      </c>
      <c r="C2536">
        <v>9</v>
      </c>
      <c r="D2536">
        <v>15</v>
      </c>
      <c r="E2536" t="s">
        <v>7</v>
      </c>
      <c r="F2536" s="3">
        <v>221653.87785883236</v>
      </c>
      <c r="G2536" s="3">
        <v>222336</v>
      </c>
      <c r="H2536">
        <v>0</v>
      </c>
      <c r="I2536" s="3">
        <v>-682.12214116763789</v>
      </c>
      <c r="J2536" s="3">
        <v>682.12214116763789</v>
      </c>
      <c r="K2536" s="2">
        <v>3.0679788300933598E-3</v>
      </c>
      <c r="L2536" s="6">
        <v>-3.0679788300933598E-3</v>
      </c>
      <c r="M2536" t="s">
        <v>46</v>
      </c>
      <c r="N2536">
        <f>SUMIFS(Actuals!$F:$F,Actuals!$A:$A,$A2536,Actuals!$D:$D,$D2536,Actuals!$B:$B,EDATE($B2536,-12))</f>
        <v>205470</v>
      </c>
      <c r="O2536">
        <f>AVERAGE(SUMIFS(Actuals!$F:$F,Actuals!$A:$A,$A2536,Actuals!$D:$D,$D2536,Actuals!$B:$B,EOMONTH(DATE(2025,$C2536-1,1),0))/SUMIFS(Actuals!$F:$F,Actuals!$A:$A,$A2536,Actuals!$D:$D,$D2536,Actuals!$B:$B,EOMONTH(DATE(2024,$C2536-1,1),0)),
 SUMIFS(Actuals!$F:$F,Actuals!$A:$A,$A2536,Actuals!$D:$D,$D2536,Actuals!$B:$B,EOMONTH(DATE(2025,$C2536-2,1),0))/SUMIFS(Actuals!$F:$F,Actuals!$A:$A,$A2536,Actuals!$D:$D,$D2536,Actuals!$B:$B,EOMONTH(DATE(2024,$C2536-2,1),0)),
 SUMIFS(Actuals!$F:$F,Actuals!$A:$A,$A2536,Actuals!$D:$D,$D2536,Actuals!$B:$B,EOMONTH(DATE(2025,$C2536-3,1),0))/SUMIFS(Actuals!$F:$F,Actuals!$A:$A,$A2536,Actuals!$D:$D,$D2536,Actuals!$B:$B,EOMONTH(DATE(2024,$C2536-3,1),0))
)</f>
        <v>1.263553720805848</v>
      </c>
      <c r="P2536" s="29">
        <f t="shared" si="234"/>
        <v>259622.38301397761</v>
      </c>
      <c r="Q2536" s="2">
        <f t="shared" si="235"/>
        <v>0.1677028596987335</v>
      </c>
      <c r="R2536" s="29" t="str">
        <f t="shared" si="236"/>
        <v>2 Test data (Sep-Nov)</v>
      </c>
      <c r="S2536" s="29">
        <f t="shared" si="237"/>
        <v>0.9876487436855329</v>
      </c>
      <c r="T2536" s="29">
        <f t="shared" si="238"/>
        <v>218916.17400030233</v>
      </c>
      <c r="U2536" s="2">
        <f t="shared" si="239"/>
        <v>1.5381341751662666E-2</v>
      </c>
    </row>
    <row r="2537" spans="1:21">
      <c r="A2537">
        <v>9768</v>
      </c>
      <c r="B2537" s="1">
        <v>45961</v>
      </c>
      <c r="C2537">
        <v>5</v>
      </c>
      <c r="D2537">
        <v>15</v>
      </c>
      <c r="E2537" t="s">
        <v>7</v>
      </c>
      <c r="F2537" s="3">
        <v>303750</v>
      </c>
      <c r="G2537" s="3">
        <v>251802</v>
      </c>
      <c r="H2537">
        <v>5</v>
      </c>
      <c r="I2537" s="3">
        <v>51948</v>
      </c>
      <c r="J2537" s="3">
        <v>51948</v>
      </c>
      <c r="K2537" s="2">
        <v>0.20630495389234399</v>
      </c>
      <c r="L2537" s="6">
        <v>0.20630495389234399</v>
      </c>
      <c r="M2537" t="s">
        <v>46</v>
      </c>
      <c r="N2537">
        <f>SUMIFS(Actuals!$F:$F,Actuals!$A:$A,$A2537,Actuals!$D:$D,$D2537,Actuals!$B:$B,EDATE($B2537,-12))</f>
        <v>366412.5</v>
      </c>
      <c r="O2537">
        <f>AVERAGE(SUMIFS(Actuals!$F:$F,Actuals!$A:$A,$A2537,Actuals!$D:$D,$D2537,Actuals!$B:$B,EOMONTH(DATE(2025,$C2537-1,1),0))/SUMIFS(Actuals!$F:$F,Actuals!$A:$A,$A2537,Actuals!$D:$D,$D2537,Actuals!$B:$B,EOMONTH(DATE(2024,$C2537-1,1),0)),
 SUMIFS(Actuals!$F:$F,Actuals!$A:$A,$A2537,Actuals!$D:$D,$D2537,Actuals!$B:$B,EOMONTH(DATE(2025,$C2537-2,1),0))/SUMIFS(Actuals!$F:$F,Actuals!$A:$A,$A2537,Actuals!$D:$D,$D2537,Actuals!$B:$B,EOMONTH(DATE(2024,$C2537-2,1),0)),
 SUMIFS(Actuals!$F:$F,Actuals!$A:$A,$A2537,Actuals!$D:$D,$D2537,Actuals!$B:$B,EOMONTH(DATE(2025,$C2537-3,1),0))/SUMIFS(Actuals!$F:$F,Actuals!$A:$A,$A2537,Actuals!$D:$D,$D2537,Actuals!$B:$B,EOMONTH(DATE(2024,$C2537-3,1),0))
)</f>
        <v>1.1321455952030666</v>
      </c>
      <c r="P2537" s="29">
        <f t="shared" si="234"/>
        <v>414832.29790234362</v>
      </c>
      <c r="Q2537" s="2">
        <f t="shared" si="235"/>
        <v>0.64745434072145425</v>
      </c>
      <c r="R2537" s="29" t="str">
        <f t="shared" si="236"/>
        <v>1 train date (May-Aug)</v>
      </c>
      <c r="S2537" s="29">
        <f t="shared" si="237"/>
        <v>0.9876487436855329</v>
      </c>
      <c r="T2537" s="29">
        <f t="shared" si="238"/>
        <v>299998.30589448061</v>
      </c>
      <c r="U2537" s="2">
        <f t="shared" si="239"/>
        <v>0.1914055722134082</v>
      </c>
    </row>
    <row r="2538" spans="1:21">
      <c r="A2538">
        <v>9768</v>
      </c>
      <c r="B2538" s="1">
        <v>45961</v>
      </c>
      <c r="C2538">
        <v>6</v>
      </c>
      <c r="D2538">
        <v>15</v>
      </c>
      <c r="E2538" t="s">
        <v>7</v>
      </c>
      <c r="F2538" s="3">
        <v>303750</v>
      </c>
      <c r="G2538" s="3">
        <v>251802</v>
      </c>
      <c r="H2538">
        <v>4</v>
      </c>
      <c r="I2538" s="3">
        <v>51948</v>
      </c>
      <c r="J2538" s="3">
        <v>51948</v>
      </c>
      <c r="K2538" s="2">
        <v>0.20630495389234399</v>
      </c>
      <c r="L2538" s="6">
        <v>0.20630495389234399</v>
      </c>
      <c r="M2538" t="s">
        <v>46</v>
      </c>
      <c r="N2538">
        <f>SUMIFS(Actuals!$F:$F,Actuals!$A:$A,$A2538,Actuals!$D:$D,$D2538,Actuals!$B:$B,EDATE($B2538,-12))</f>
        <v>366412.5</v>
      </c>
      <c r="O2538">
        <f>AVERAGE(SUMIFS(Actuals!$F:$F,Actuals!$A:$A,$A2538,Actuals!$D:$D,$D2538,Actuals!$B:$B,EOMONTH(DATE(2025,$C2538-1,1),0))/SUMIFS(Actuals!$F:$F,Actuals!$A:$A,$A2538,Actuals!$D:$D,$D2538,Actuals!$B:$B,EOMONTH(DATE(2024,$C2538-1,1),0)),
 SUMIFS(Actuals!$F:$F,Actuals!$A:$A,$A2538,Actuals!$D:$D,$D2538,Actuals!$B:$B,EOMONTH(DATE(2025,$C2538-2,1),0))/SUMIFS(Actuals!$F:$F,Actuals!$A:$A,$A2538,Actuals!$D:$D,$D2538,Actuals!$B:$B,EOMONTH(DATE(2024,$C2538-2,1),0)),
 SUMIFS(Actuals!$F:$F,Actuals!$A:$A,$A2538,Actuals!$D:$D,$D2538,Actuals!$B:$B,EOMONTH(DATE(2025,$C2538-3,1),0))/SUMIFS(Actuals!$F:$F,Actuals!$A:$A,$A2538,Actuals!$D:$D,$D2538,Actuals!$B:$B,EOMONTH(DATE(2024,$C2538-3,1),0))
)</f>
        <v>1.2445551209647363</v>
      </c>
      <c r="P2538" s="29">
        <f t="shared" si="234"/>
        <v>456020.55326049146</v>
      </c>
      <c r="Q2538" s="2">
        <f t="shared" si="235"/>
        <v>0.81102832090488342</v>
      </c>
      <c r="R2538" s="29" t="str">
        <f t="shared" si="236"/>
        <v>1 train date (May-Aug)</v>
      </c>
      <c r="S2538" s="29">
        <f t="shared" si="237"/>
        <v>0.9876487436855329</v>
      </c>
      <c r="T2538" s="29">
        <f t="shared" si="238"/>
        <v>299998.30589448061</v>
      </c>
      <c r="U2538" s="2">
        <f t="shared" si="239"/>
        <v>0.1914055722134082</v>
      </c>
    </row>
    <row r="2539" spans="1:21">
      <c r="A2539">
        <v>9768</v>
      </c>
      <c r="B2539" s="1">
        <v>45961</v>
      </c>
      <c r="C2539">
        <v>7</v>
      </c>
      <c r="D2539">
        <v>15</v>
      </c>
      <c r="E2539" t="s">
        <v>7</v>
      </c>
      <c r="F2539" s="3">
        <v>303750</v>
      </c>
      <c r="G2539" s="3">
        <v>251802</v>
      </c>
      <c r="H2539">
        <v>3</v>
      </c>
      <c r="I2539" s="3">
        <v>51948</v>
      </c>
      <c r="J2539" s="3">
        <v>51948</v>
      </c>
      <c r="K2539" s="2">
        <v>0.20630495389234399</v>
      </c>
      <c r="L2539" s="6">
        <v>0.20630495389234399</v>
      </c>
      <c r="M2539" t="s">
        <v>46</v>
      </c>
      <c r="N2539">
        <f>SUMIFS(Actuals!$F:$F,Actuals!$A:$A,$A2539,Actuals!$D:$D,$D2539,Actuals!$B:$B,EDATE($B2539,-12))</f>
        <v>366412.5</v>
      </c>
      <c r="O2539">
        <f>AVERAGE(SUMIFS(Actuals!$F:$F,Actuals!$A:$A,$A2539,Actuals!$D:$D,$D2539,Actuals!$B:$B,EOMONTH(DATE(2025,$C2539-1,1),0))/SUMIFS(Actuals!$F:$F,Actuals!$A:$A,$A2539,Actuals!$D:$D,$D2539,Actuals!$B:$B,EOMONTH(DATE(2024,$C2539-1,1),0)),
 SUMIFS(Actuals!$F:$F,Actuals!$A:$A,$A2539,Actuals!$D:$D,$D2539,Actuals!$B:$B,EOMONTH(DATE(2025,$C2539-2,1),0))/SUMIFS(Actuals!$F:$F,Actuals!$A:$A,$A2539,Actuals!$D:$D,$D2539,Actuals!$B:$B,EOMONTH(DATE(2024,$C2539-2,1),0)),
 SUMIFS(Actuals!$F:$F,Actuals!$A:$A,$A2539,Actuals!$D:$D,$D2539,Actuals!$B:$B,EOMONTH(DATE(2025,$C2539-3,1),0))/SUMIFS(Actuals!$F:$F,Actuals!$A:$A,$A2539,Actuals!$D:$D,$D2539,Actuals!$B:$B,EOMONTH(DATE(2024,$C2539-3,1),0))
)</f>
        <v>1.5116032884155555</v>
      </c>
      <c r="P2539" s="29">
        <f t="shared" si="234"/>
        <v>553870.33991656476</v>
      </c>
      <c r="Q2539" s="2">
        <f t="shared" si="235"/>
        <v>1.19962645219881</v>
      </c>
      <c r="R2539" s="29" t="str">
        <f t="shared" si="236"/>
        <v>1 train date (May-Aug)</v>
      </c>
      <c r="S2539" s="29">
        <f t="shared" si="237"/>
        <v>0.9876487436855329</v>
      </c>
      <c r="T2539" s="29">
        <f t="shared" si="238"/>
        <v>299998.30589448061</v>
      </c>
      <c r="U2539" s="2">
        <f t="shared" si="239"/>
        <v>0.1914055722134082</v>
      </c>
    </row>
    <row r="2540" spans="1:21">
      <c r="A2540">
        <v>9768</v>
      </c>
      <c r="B2540" s="1">
        <v>45961</v>
      </c>
      <c r="C2540">
        <v>8</v>
      </c>
      <c r="D2540">
        <v>15</v>
      </c>
      <c r="E2540" t="s">
        <v>7</v>
      </c>
      <c r="F2540" s="3">
        <v>303750</v>
      </c>
      <c r="G2540" s="3">
        <v>251802</v>
      </c>
      <c r="H2540">
        <v>2</v>
      </c>
      <c r="I2540" s="3">
        <v>51948</v>
      </c>
      <c r="J2540" s="3">
        <v>51948</v>
      </c>
      <c r="K2540" s="2">
        <v>0.20630495389234399</v>
      </c>
      <c r="L2540" s="6">
        <v>0.20630495389234399</v>
      </c>
      <c r="M2540" t="s">
        <v>46</v>
      </c>
      <c r="N2540">
        <f>SUMIFS(Actuals!$F:$F,Actuals!$A:$A,$A2540,Actuals!$D:$D,$D2540,Actuals!$B:$B,EDATE($B2540,-12))</f>
        <v>366412.5</v>
      </c>
      <c r="O2540">
        <f>AVERAGE(SUMIFS(Actuals!$F:$F,Actuals!$A:$A,$A2540,Actuals!$D:$D,$D2540,Actuals!$B:$B,EOMONTH(DATE(2025,$C2540-1,1),0))/SUMIFS(Actuals!$F:$F,Actuals!$A:$A,$A2540,Actuals!$D:$D,$D2540,Actuals!$B:$B,EOMONTH(DATE(2024,$C2540-1,1),0)),
 SUMIFS(Actuals!$F:$F,Actuals!$A:$A,$A2540,Actuals!$D:$D,$D2540,Actuals!$B:$B,EOMONTH(DATE(2025,$C2540-2,1),0))/SUMIFS(Actuals!$F:$F,Actuals!$A:$A,$A2540,Actuals!$D:$D,$D2540,Actuals!$B:$B,EOMONTH(DATE(2024,$C2540-2,1),0)),
 SUMIFS(Actuals!$F:$F,Actuals!$A:$A,$A2540,Actuals!$D:$D,$D2540,Actuals!$B:$B,EOMONTH(DATE(2025,$C2540-3,1),0))/SUMIFS(Actuals!$F:$F,Actuals!$A:$A,$A2540,Actuals!$D:$D,$D2540,Actuals!$B:$B,EOMONTH(DATE(2024,$C2540-3,1),0))
)</f>
        <v>1.3502455244844593</v>
      </c>
      <c r="P2540" s="29">
        <f t="shared" si="234"/>
        <v>494746.83824016195</v>
      </c>
      <c r="Q2540" s="2">
        <f t="shared" si="235"/>
        <v>0.96482489511664704</v>
      </c>
      <c r="R2540" s="29" t="str">
        <f t="shared" si="236"/>
        <v>1 train date (May-Aug)</v>
      </c>
      <c r="S2540" s="29">
        <f t="shared" si="237"/>
        <v>0.9876487436855329</v>
      </c>
      <c r="T2540" s="29">
        <f t="shared" si="238"/>
        <v>299998.30589448061</v>
      </c>
      <c r="U2540" s="2">
        <f t="shared" si="239"/>
        <v>0.1914055722134082</v>
      </c>
    </row>
    <row r="2541" spans="1:21">
      <c r="A2541">
        <v>9768</v>
      </c>
      <c r="B2541" s="1">
        <v>45961</v>
      </c>
      <c r="C2541">
        <v>9</v>
      </c>
      <c r="D2541">
        <v>15</v>
      </c>
      <c r="E2541" t="s">
        <v>7</v>
      </c>
      <c r="F2541" s="3">
        <v>344608.09460207919</v>
      </c>
      <c r="G2541" s="3">
        <v>251802</v>
      </c>
      <c r="H2541">
        <v>1</v>
      </c>
      <c r="I2541" s="3">
        <v>92806.094602079189</v>
      </c>
      <c r="J2541" s="3">
        <v>92806.094602079189</v>
      </c>
      <c r="K2541" s="2">
        <v>0.36856774212309401</v>
      </c>
      <c r="L2541" s="6">
        <v>0.36856774212309401</v>
      </c>
      <c r="M2541" t="s">
        <v>46</v>
      </c>
      <c r="N2541">
        <f>SUMIFS(Actuals!$F:$F,Actuals!$A:$A,$A2541,Actuals!$D:$D,$D2541,Actuals!$B:$B,EDATE($B2541,-12))</f>
        <v>366412.5</v>
      </c>
      <c r="O2541">
        <f>AVERAGE(SUMIFS(Actuals!$F:$F,Actuals!$A:$A,$A2541,Actuals!$D:$D,$D2541,Actuals!$B:$B,EOMONTH(DATE(2025,$C2541-1,1),0))/SUMIFS(Actuals!$F:$F,Actuals!$A:$A,$A2541,Actuals!$D:$D,$D2541,Actuals!$B:$B,EOMONTH(DATE(2024,$C2541-1,1),0)),
 SUMIFS(Actuals!$F:$F,Actuals!$A:$A,$A2541,Actuals!$D:$D,$D2541,Actuals!$B:$B,EOMONTH(DATE(2025,$C2541-2,1),0))/SUMIFS(Actuals!$F:$F,Actuals!$A:$A,$A2541,Actuals!$D:$D,$D2541,Actuals!$B:$B,EOMONTH(DATE(2024,$C2541-2,1),0)),
 SUMIFS(Actuals!$F:$F,Actuals!$A:$A,$A2541,Actuals!$D:$D,$D2541,Actuals!$B:$B,EOMONTH(DATE(2025,$C2541-3,1),0))/SUMIFS(Actuals!$F:$F,Actuals!$A:$A,$A2541,Actuals!$D:$D,$D2541,Actuals!$B:$B,EOMONTH(DATE(2024,$C2541-3,1),0))
)</f>
        <v>1.263553720805848</v>
      </c>
      <c r="P2541" s="29">
        <f t="shared" si="234"/>
        <v>462981.87772477278</v>
      </c>
      <c r="Q2541" s="2">
        <f t="shared" si="235"/>
        <v>0.83867434621159798</v>
      </c>
      <c r="R2541" s="29" t="str">
        <f t="shared" si="236"/>
        <v>2 Test data (Sep-Nov)</v>
      </c>
      <c r="S2541" s="29">
        <f t="shared" si="237"/>
        <v>0.9876487436855329</v>
      </c>
      <c r="T2541" s="29">
        <f t="shared" si="238"/>
        <v>340351.75169760879</v>
      </c>
      <c r="U2541" s="2">
        <f t="shared" si="239"/>
        <v>0.35166421115641971</v>
      </c>
    </row>
    <row r="2542" spans="1:21">
      <c r="A2542">
        <v>9768</v>
      </c>
      <c r="B2542" s="1">
        <v>45961</v>
      </c>
      <c r="C2542">
        <v>10</v>
      </c>
      <c r="D2542">
        <v>15</v>
      </c>
      <c r="E2542" t="s">
        <v>7</v>
      </c>
      <c r="F2542" s="3">
        <v>342443.73443630722</v>
      </c>
      <c r="G2542" s="3">
        <v>251802</v>
      </c>
      <c r="H2542">
        <v>0</v>
      </c>
      <c r="I2542" s="3">
        <v>90641.734436307219</v>
      </c>
      <c r="J2542" s="3">
        <v>90641.734436307219</v>
      </c>
      <c r="K2542" s="2">
        <v>0.35997225771164298</v>
      </c>
      <c r="L2542" s="6">
        <v>0.35997225771164298</v>
      </c>
      <c r="M2542" t="s">
        <v>46</v>
      </c>
      <c r="N2542">
        <f>SUMIFS(Actuals!$F:$F,Actuals!$A:$A,$A2542,Actuals!$D:$D,$D2542,Actuals!$B:$B,EDATE($B2542,-12))</f>
        <v>366412.5</v>
      </c>
      <c r="O2542">
        <f>AVERAGE(SUMIFS(Actuals!$F:$F,Actuals!$A:$A,$A2542,Actuals!$D:$D,$D2542,Actuals!$B:$B,EOMONTH(DATE(2025,$C2542-1,1),0))/SUMIFS(Actuals!$F:$F,Actuals!$A:$A,$A2542,Actuals!$D:$D,$D2542,Actuals!$B:$B,EOMONTH(DATE(2024,$C2542-1,1),0)),
 SUMIFS(Actuals!$F:$F,Actuals!$A:$A,$A2542,Actuals!$D:$D,$D2542,Actuals!$B:$B,EOMONTH(DATE(2025,$C2542-2,1),0))/SUMIFS(Actuals!$F:$F,Actuals!$A:$A,$A2542,Actuals!$D:$D,$D2542,Actuals!$B:$B,EOMONTH(DATE(2024,$C2542-2,1),0)),
 SUMIFS(Actuals!$F:$F,Actuals!$A:$A,$A2542,Actuals!$D:$D,$D2542,Actuals!$B:$B,EOMONTH(DATE(2025,$C2542-3,1),0))/SUMIFS(Actuals!$F:$F,Actuals!$A:$A,$A2542,Actuals!$D:$D,$D2542,Actuals!$B:$B,EOMONTH(DATE(2024,$C2542-3,1),0))
)</f>
        <v>1.0403251352930498</v>
      </c>
      <c r="P2542" s="29">
        <f t="shared" si="234"/>
        <v>381188.13363556459</v>
      </c>
      <c r="Q2542" s="2">
        <f t="shared" si="235"/>
        <v>0.51384077027015107</v>
      </c>
      <c r="R2542" s="29" t="str">
        <f t="shared" si="236"/>
        <v>2 Test data (Sep-Nov)</v>
      </c>
      <c r="S2542" s="29">
        <f t="shared" si="237"/>
        <v>0.9876487436855329</v>
      </c>
      <c r="T2542" s="29">
        <f t="shared" si="238"/>
        <v>338214.12409900111</v>
      </c>
      <c r="U2542" s="2">
        <f t="shared" si="239"/>
        <v>0.34317489177608246</v>
      </c>
    </row>
    <row r="2543" spans="1:21">
      <c r="A2543">
        <v>9768</v>
      </c>
      <c r="B2543" s="1">
        <v>45991</v>
      </c>
      <c r="C2543">
        <v>5</v>
      </c>
      <c r="D2543">
        <v>15</v>
      </c>
      <c r="E2543" t="s">
        <v>7</v>
      </c>
      <c r="F2543" s="3">
        <v>225000</v>
      </c>
      <c r="G2543" s="3">
        <v>241992</v>
      </c>
      <c r="H2543">
        <v>6</v>
      </c>
      <c r="I2543" s="3">
        <v>-16992</v>
      </c>
      <c r="J2543" s="3">
        <v>16992</v>
      </c>
      <c r="K2543" s="2">
        <v>7.0217197262719397E-2</v>
      </c>
      <c r="L2543" s="6">
        <v>-7.0217197262719397E-2</v>
      </c>
      <c r="M2543" t="s">
        <v>46</v>
      </c>
      <c r="N2543">
        <f>SUMIFS(Actuals!$F:$F,Actuals!$A:$A,$A2543,Actuals!$D:$D,$D2543,Actuals!$B:$B,EDATE($B2543,-12))</f>
        <v>271525.5</v>
      </c>
      <c r="O2543">
        <f>AVERAGE(SUMIFS(Actuals!$F:$F,Actuals!$A:$A,$A2543,Actuals!$D:$D,$D2543,Actuals!$B:$B,EOMONTH(DATE(2025,$C2543-1,1),0))/SUMIFS(Actuals!$F:$F,Actuals!$A:$A,$A2543,Actuals!$D:$D,$D2543,Actuals!$B:$B,EOMONTH(DATE(2024,$C2543-1,1),0)),
 SUMIFS(Actuals!$F:$F,Actuals!$A:$A,$A2543,Actuals!$D:$D,$D2543,Actuals!$B:$B,EOMONTH(DATE(2025,$C2543-2,1),0))/SUMIFS(Actuals!$F:$F,Actuals!$A:$A,$A2543,Actuals!$D:$D,$D2543,Actuals!$B:$B,EOMONTH(DATE(2024,$C2543-2,1),0)),
 SUMIFS(Actuals!$F:$F,Actuals!$A:$A,$A2543,Actuals!$D:$D,$D2543,Actuals!$B:$B,EOMONTH(DATE(2025,$C2543-3,1),0))/SUMIFS(Actuals!$F:$F,Actuals!$A:$A,$A2543,Actuals!$D:$D,$D2543,Actuals!$B:$B,EOMONTH(DATE(2024,$C2543-3,1),0))
)</f>
        <v>1.1321455952030666</v>
      </c>
      <c r="P2543" s="29">
        <f t="shared" si="234"/>
        <v>307406.39881031023</v>
      </c>
      <c r="Q2543" s="2">
        <f t="shared" si="235"/>
        <v>0.27031636917877544</v>
      </c>
      <c r="R2543" s="29" t="str">
        <f t="shared" si="236"/>
        <v>1 train date (May-Aug)</v>
      </c>
      <c r="S2543" s="29">
        <f t="shared" si="237"/>
        <v>0.9876487436855329</v>
      </c>
      <c r="T2543" s="29">
        <f t="shared" si="238"/>
        <v>222220.96732924492</v>
      </c>
      <c r="U2543" s="2">
        <f t="shared" si="239"/>
        <v>8.1701182976111134E-2</v>
      </c>
    </row>
    <row r="2544" spans="1:21">
      <c r="A2544">
        <v>9768</v>
      </c>
      <c r="B2544" s="1">
        <v>45991</v>
      </c>
      <c r="C2544">
        <v>6</v>
      </c>
      <c r="D2544">
        <v>15</v>
      </c>
      <c r="E2544" t="s">
        <v>7</v>
      </c>
      <c r="F2544" s="3">
        <v>225000</v>
      </c>
      <c r="G2544" s="3">
        <v>241992</v>
      </c>
      <c r="H2544">
        <v>5</v>
      </c>
      <c r="I2544" s="3">
        <v>-16992</v>
      </c>
      <c r="J2544" s="3">
        <v>16992</v>
      </c>
      <c r="K2544" s="2">
        <v>7.0217197262719397E-2</v>
      </c>
      <c r="L2544" s="6">
        <v>-7.0217197262719397E-2</v>
      </c>
      <c r="M2544" t="s">
        <v>46</v>
      </c>
      <c r="N2544">
        <f>SUMIFS(Actuals!$F:$F,Actuals!$A:$A,$A2544,Actuals!$D:$D,$D2544,Actuals!$B:$B,EDATE($B2544,-12))</f>
        <v>271525.5</v>
      </c>
      <c r="O2544">
        <f>AVERAGE(SUMIFS(Actuals!$F:$F,Actuals!$A:$A,$A2544,Actuals!$D:$D,$D2544,Actuals!$B:$B,EOMONTH(DATE(2025,$C2544-1,1),0))/SUMIFS(Actuals!$F:$F,Actuals!$A:$A,$A2544,Actuals!$D:$D,$D2544,Actuals!$B:$B,EOMONTH(DATE(2024,$C2544-1,1),0)),
 SUMIFS(Actuals!$F:$F,Actuals!$A:$A,$A2544,Actuals!$D:$D,$D2544,Actuals!$B:$B,EOMONTH(DATE(2025,$C2544-2,1),0))/SUMIFS(Actuals!$F:$F,Actuals!$A:$A,$A2544,Actuals!$D:$D,$D2544,Actuals!$B:$B,EOMONTH(DATE(2024,$C2544-2,1),0)),
 SUMIFS(Actuals!$F:$F,Actuals!$A:$A,$A2544,Actuals!$D:$D,$D2544,Actuals!$B:$B,EOMONTH(DATE(2025,$C2544-3,1),0))/SUMIFS(Actuals!$F:$F,Actuals!$A:$A,$A2544,Actuals!$D:$D,$D2544,Actuals!$B:$B,EOMONTH(DATE(2024,$C2544-3,1),0))
)</f>
        <v>1.2445551209647363</v>
      </c>
      <c r="P2544" s="29">
        <f t="shared" si="234"/>
        <v>337928.45149751048</v>
      </c>
      <c r="Q2544" s="2">
        <f t="shared" si="235"/>
        <v>0.39644472336899766</v>
      </c>
      <c r="R2544" s="29" t="str">
        <f t="shared" si="236"/>
        <v>1 train date (May-Aug)</v>
      </c>
      <c r="S2544" s="29">
        <f t="shared" si="237"/>
        <v>0.9876487436855329</v>
      </c>
      <c r="T2544" s="29">
        <f t="shared" si="238"/>
        <v>222220.96732924492</v>
      </c>
      <c r="U2544" s="2">
        <f t="shared" si="239"/>
        <v>8.1701182976111134E-2</v>
      </c>
    </row>
    <row r="2545" spans="1:21">
      <c r="A2545">
        <v>9768</v>
      </c>
      <c r="B2545" s="1">
        <v>45991</v>
      </c>
      <c r="C2545">
        <v>7</v>
      </c>
      <c r="D2545">
        <v>15</v>
      </c>
      <c r="E2545" t="s">
        <v>7</v>
      </c>
      <c r="F2545" s="3">
        <v>225000</v>
      </c>
      <c r="G2545" s="3">
        <v>241992</v>
      </c>
      <c r="H2545">
        <v>4</v>
      </c>
      <c r="I2545" s="3">
        <v>-16992</v>
      </c>
      <c r="J2545" s="3">
        <v>16992</v>
      </c>
      <c r="K2545" s="2">
        <v>7.0217197262719397E-2</v>
      </c>
      <c r="L2545" s="6">
        <v>-7.0217197262719397E-2</v>
      </c>
      <c r="M2545" t="s">
        <v>46</v>
      </c>
      <c r="N2545">
        <f>SUMIFS(Actuals!$F:$F,Actuals!$A:$A,$A2545,Actuals!$D:$D,$D2545,Actuals!$B:$B,EDATE($B2545,-12))</f>
        <v>271525.5</v>
      </c>
      <c r="O2545">
        <f>AVERAGE(SUMIFS(Actuals!$F:$F,Actuals!$A:$A,$A2545,Actuals!$D:$D,$D2545,Actuals!$B:$B,EOMONTH(DATE(2025,$C2545-1,1),0))/SUMIFS(Actuals!$F:$F,Actuals!$A:$A,$A2545,Actuals!$D:$D,$D2545,Actuals!$B:$B,EOMONTH(DATE(2024,$C2545-1,1),0)),
 SUMIFS(Actuals!$F:$F,Actuals!$A:$A,$A2545,Actuals!$D:$D,$D2545,Actuals!$B:$B,EOMONTH(DATE(2025,$C2545-2,1),0))/SUMIFS(Actuals!$F:$F,Actuals!$A:$A,$A2545,Actuals!$D:$D,$D2545,Actuals!$B:$B,EOMONTH(DATE(2024,$C2545-2,1),0)),
 SUMIFS(Actuals!$F:$F,Actuals!$A:$A,$A2545,Actuals!$D:$D,$D2545,Actuals!$B:$B,EOMONTH(DATE(2025,$C2545-3,1),0))/SUMIFS(Actuals!$F:$F,Actuals!$A:$A,$A2545,Actuals!$D:$D,$D2545,Actuals!$B:$B,EOMONTH(DATE(2024,$C2545-3,1),0))
)</f>
        <v>1.5116032884155555</v>
      </c>
      <c r="P2545" s="29">
        <f t="shared" si="234"/>
        <v>410438.83868867793</v>
      </c>
      <c r="Q2545" s="2">
        <f t="shared" si="235"/>
        <v>0.69608432794752695</v>
      </c>
      <c r="R2545" s="29" t="str">
        <f t="shared" si="236"/>
        <v>1 train date (May-Aug)</v>
      </c>
      <c r="S2545" s="29">
        <f t="shared" si="237"/>
        <v>0.9876487436855329</v>
      </c>
      <c r="T2545" s="29">
        <f t="shared" si="238"/>
        <v>222220.96732924492</v>
      </c>
      <c r="U2545" s="2">
        <f t="shared" si="239"/>
        <v>8.1701182976111134E-2</v>
      </c>
    </row>
    <row r="2546" spans="1:21">
      <c r="A2546">
        <v>9768</v>
      </c>
      <c r="B2546" s="1">
        <v>45991</v>
      </c>
      <c r="C2546">
        <v>8</v>
      </c>
      <c r="D2546">
        <v>15</v>
      </c>
      <c r="E2546" t="s">
        <v>7</v>
      </c>
      <c r="F2546" s="3">
        <v>200250</v>
      </c>
      <c r="G2546" s="3">
        <v>241992</v>
      </c>
      <c r="H2546">
        <v>3</v>
      </c>
      <c r="I2546" s="3">
        <v>-41742</v>
      </c>
      <c r="J2546" s="3">
        <v>41742</v>
      </c>
      <c r="K2546" s="2">
        <v>0.17249330556382</v>
      </c>
      <c r="L2546" s="6">
        <v>-0.17249330556382</v>
      </c>
      <c r="M2546" t="s">
        <v>46</v>
      </c>
      <c r="N2546">
        <f>SUMIFS(Actuals!$F:$F,Actuals!$A:$A,$A2546,Actuals!$D:$D,$D2546,Actuals!$B:$B,EDATE($B2546,-12))</f>
        <v>271525.5</v>
      </c>
      <c r="O2546">
        <f>AVERAGE(SUMIFS(Actuals!$F:$F,Actuals!$A:$A,$A2546,Actuals!$D:$D,$D2546,Actuals!$B:$B,EOMONTH(DATE(2025,$C2546-1,1),0))/SUMIFS(Actuals!$F:$F,Actuals!$A:$A,$A2546,Actuals!$D:$D,$D2546,Actuals!$B:$B,EOMONTH(DATE(2024,$C2546-1,1),0)),
 SUMIFS(Actuals!$F:$F,Actuals!$A:$A,$A2546,Actuals!$D:$D,$D2546,Actuals!$B:$B,EOMONTH(DATE(2025,$C2546-2,1),0))/SUMIFS(Actuals!$F:$F,Actuals!$A:$A,$A2546,Actuals!$D:$D,$D2546,Actuals!$B:$B,EOMONTH(DATE(2024,$C2546-2,1),0)),
 SUMIFS(Actuals!$F:$F,Actuals!$A:$A,$A2546,Actuals!$D:$D,$D2546,Actuals!$B:$B,EOMONTH(DATE(2025,$C2546-3,1),0))/SUMIFS(Actuals!$F:$F,Actuals!$A:$A,$A2546,Actuals!$D:$D,$D2546,Actuals!$B:$B,EOMONTH(DATE(2024,$C2546-3,1),0))
)</f>
        <v>1.3502455244844593</v>
      </c>
      <c r="P2546" s="29">
        <f t="shared" si="234"/>
        <v>366626.09115840506</v>
      </c>
      <c r="Q2546" s="2">
        <f t="shared" si="235"/>
        <v>0.51503393152833588</v>
      </c>
      <c r="R2546" s="29" t="str">
        <f t="shared" si="236"/>
        <v>1 train date (May-Aug)</v>
      </c>
      <c r="S2546" s="29">
        <f t="shared" si="237"/>
        <v>0.9876487436855329</v>
      </c>
      <c r="T2546" s="29">
        <f t="shared" si="238"/>
        <v>197776.66092302796</v>
      </c>
      <c r="U2546" s="2">
        <f t="shared" si="239"/>
        <v>0.18271405284873898</v>
      </c>
    </row>
    <row r="2547" spans="1:21">
      <c r="A2547">
        <v>9768</v>
      </c>
      <c r="B2547" s="1">
        <v>45991</v>
      </c>
      <c r="C2547">
        <v>9</v>
      </c>
      <c r="D2547">
        <v>15</v>
      </c>
      <c r="E2547" t="s">
        <v>7</v>
      </c>
      <c r="F2547" s="3">
        <v>249131.89625366943</v>
      </c>
      <c r="G2547" s="3">
        <v>241992</v>
      </c>
      <c r="H2547">
        <v>2</v>
      </c>
      <c r="I2547" s="3">
        <v>7139.8962536694307</v>
      </c>
      <c r="J2547" s="3">
        <v>7139.8962536694307</v>
      </c>
      <c r="K2547" s="2">
        <v>2.9504678888845198E-2</v>
      </c>
      <c r="L2547" s="6">
        <v>2.9504678888845198E-2</v>
      </c>
      <c r="M2547" t="s">
        <v>46</v>
      </c>
      <c r="N2547">
        <f>SUMIFS(Actuals!$F:$F,Actuals!$A:$A,$A2547,Actuals!$D:$D,$D2547,Actuals!$B:$B,EDATE($B2547,-12))</f>
        <v>271525.5</v>
      </c>
      <c r="O2547">
        <f>AVERAGE(SUMIFS(Actuals!$F:$F,Actuals!$A:$A,$A2547,Actuals!$D:$D,$D2547,Actuals!$B:$B,EOMONTH(DATE(2025,$C2547-1,1),0))/SUMIFS(Actuals!$F:$F,Actuals!$A:$A,$A2547,Actuals!$D:$D,$D2547,Actuals!$B:$B,EOMONTH(DATE(2024,$C2547-1,1),0)),
 SUMIFS(Actuals!$F:$F,Actuals!$A:$A,$A2547,Actuals!$D:$D,$D2547,Actuals!$B:$B,EOMONTH(DATE(2025,$C2547-2,1),0))/SUMIFS(Actuals!$F:$F,Actuals!$A:$A,$A2547,Actuals!$D:$D,$D2547,Actuals!$B:$B,EOMONTH(DATE(2024,$C2547-2,1),0)),
 SUMIFS(Actuals!$F:$F,Actuals!$A:$A,$A2547,Actuals!$D:$D,$D2547,Actuals!$B:$B,EOMONTH(DATE(2025,$C2547-3,1),0))/SUMIFS(Actuals!$F:$F,Actuals!$A:$A,$A2547,Actuals!$D:$D,$D2547,Actuals!$B:$B,EOMONTH(DATE(2024,$C2547-3,1),0))
)</f>
        <v>1.263553720805848</v>
      </c>
      <c r="P2547" s="29">
        <f t="shared" si="234"/>
        <v>343087.05581866828</v>
      </c>
      <c r="Q2547" s="2">
        <f t="shared" si="235"/>
        <v>0.41776197485316985</v>
      </c>
      <c r="R2547" s="29" t="str">
        <f t="shared" si="236"/>
        <v>2 Test data (Sep-Nov)</v>
      </c>
      <c r="S2547" s="29">
        <f t="shared" si="237"/>
        <v>0.9876487436855329</v>
      </c>
      <c r="T2547" s="29">
        <f t="shared" si="238"/>
        <v>246054.80434693114</v>
      </c>
      <c r="U2547" s="2">
        <f t="shared" si="239"/>
        <v>1.6789002722945957E-2</v>
      </c>
    </row>
    <row r="2548" spans="1:21">
      <c r="A2548">
        <v>9768</v>
      </c>
      <c r="B2548" s="1">
        <v>45991</v>
      </c>
      <c r="C2548">
        <v>10</v>
      </c>
      <c r="D2548">
        <v>15</v>
      </c>
      <c r="E2548" t="s">
        <v>7</v>
      </c>
      <c r="F2548" s="3">
        <v>246952.065271106</v>
      </c>
      <c r="G2548" s="3">
        <v>241992</v>
      </c>
      <c r="H2548">
        <v>1</v>
      </c>
      <c r="I2548" s="3">
        <v>4960.0652711059956</v>
      </c>
      <c r="J2548" s="3">
        <v>4960.0652711059956</v>
      </c>
      <c r="K2548" s="2">
        <v>2.0496815064572401E-2</v>
      </c>
      <c r="L2548" s="6">
        <v>2.0496815064572401E-2</v>
      </c>
      <c r="M2548" t="s">
        <v>46</v>
      </c>
      <c r="N2548">
        <f>SUMIFS(Actuals!$F:$F,Actuals!$A:$A,$A2548,Actuals!$D:$D,$D2548,Actuals!$B:$B,EDATE($B2548,-12))</f>
        <v>271525.5</v>
      </c>
      <c r="O2548">
        <f>AVERAGE(SUMIFS(Actuals!$F:$F,Actuals!$A:$A,$A2548,Actuals!$D:$D,$D2548,Actuals!$B:$B,EOMONTH(DATE(2025,$C2548-1,1),0))/SUMIFS(Actuals!$F:$F,Actuals!$A:$A,$A2548,Actuals!$D:$D,$D2548,Actuals!$B:$B,EOMONTH(DATE(2024,$C2548-1,1),0)),
 SUMIFS(Actuals!$F:$F,Actuals!$A:$A,$A2548,Actuals!$D:$D,$D2548,Actuals!$B:$B,EOMONTH(DATE(2025,$C2548-2,1),0))/SUMIFS(Actuals!$F:$F,Actuals!$A:$A,$A2548,Actuals!$D:$D,$D2548,Actuals!$B:$B,EOMONTH(DATE(2024,$C2548-2,1),0)),
 SUMIFS(Actuals!$F:$F,Actuals!$A:$A,$A2548,Actuals!$D:$D,$D2548,Actuals!$B:$B,EOMONTH(DATE(2025,$C2548-3,1),0))/SUMIFS(Actuals!$F:$F,Actuals!$A:$A,$A2548,Actuals!$D:$D,$D2548,Actuals!$B:$B,EOMONTH(DATE(2024,$C2548-3,1),0))
)</f>
        <v>1.0403251352930498</v>
      </c>
      <c r="P2548" s="29">
        <f t="shared" si="234"/>
        <v>282474.80252301297</v>
      </c>
      <c r="Q2548" s="2">
        <f t="shared" si="235"/>
        <v>0.16728983818891935</v>
      </c>
      <c r="R2548" s="29" t="str">
        <f t="shared" si="236"/>
        <v>2 Test data (Sep-Nov)</v>
      </c>
      <c r="S2548" s="29">
        <f t="shared" si="237"/>
        <v>0.9876487436855329</v>
      </c>
      <c r="T2548" s="29">
        <f t="shared" si="238"/>
        <v>243901.89701555556</v>
      </c>
      <c r="U2548" s="2">
        <f t="shared" si="239"/>
        <v>7.8923973336125081E-3</v>
      </c>
    </row>
    <row r="2549" spans="1:21">
      <c r="A2549">
        <v>9768</v>
      </c>
      <c r="B2549" s="1">
        <v>45991</v>
      </c>
      <c r="C2549">
        <v>11</v>
      </c>
      <c r="D2549">
        <v>15</v>
      </c>
      <c r="E2549" t="s">
        <v>7</v>
      </c>
      <c r="F2549" s="3">
        <v>252465.821909224</v>
      </c>
      <c r="G2549" s="3">
        <v>241992</v>
      </c>
      <c r="H2549">
        <v>0</v>
      </c>
      <c r="I2549" s="3">
        <v>10473.821909224003</v>
      </c>
      <c r="J2549" s="3">
        <v>10473.821909224003</v>
      </c>
      <c r="K2549" s="2">
        <v>4.3281686622797501E-2</v>
      </c>
      <c r="L2549" s="6">
        <v>4.3281686622797501E-2</v>
      </c>
      <c r="M2549" t="s">
        <v>46</v>
      </c>
      <c r="N2549">
        <f>SUMIFS(Actuals!$F:$F,Actuals!$A:$A,$A2549,Actuals!$D:$D,$D2549,Actuals!$B:$B,EDATE($B2549,-12))</f>
        <v>271525.5</v>
      </c>
      <c r="O2549">
        <f>AVERAGE(SUMIFS(Actuals!$F:$F,Actuals!$A:$A,$A2549,Actuals!$D:$D,$D2549,Actuals!$B:$B,EOMONTH(DATE(2025,$C2549-1,1),0))/SUMIFS(Actuals!$F:$F,Actuals!$A:$A,$A2549,Actuals!$D:$D,$D2549,Actuals!$B:$B,EOMONTH(DATE(2024,$C2549-1,1),0)),
 SUMIFS(Actuals!$F:$F,Actuals!$A:$A,$A2549,Actuals!$D:$D,$D2549,Actuals!$B:$B,EOMONTH(DATE(2025,$C2549-2,1),0))/SUMIFS(Actuals!$F:$F,Actuals!$A:$A,$A2549,Actuals!$D:$D,$D2549,Actuals!$B:$B,EOMONTH(DATE(2024,$C2549-2,1),0)),
 SUMIFS(Actuals!$F:$F,Actuals!$A:$A,$A2549,Actuals!$D:$D,$D2549,Actuals!$B:$B,EOMONTH(DATE(2025,$C2549-3,1),0))/SUMIFS(Actuals!$F:$F,Actuals!$A:$A,$A2549,Actuals!$D:$D,$D2549,Actuals!$B:$B,EOMONTH(DATE(2024,$C2549-3,1),0))
)</f>
        <v>1.0733937836233305</v>
      </c>
      <c r="P2549" s="29">
        <f t="shared" si="234"/>
        <v>291453.78379521664</v>
      </c>
      <c r="Q2549" s="2">
        <f t="shared" si="235"/>
        <v>0.20439429318000862</v>
      </c>
      <c r="R2549" s="29" t="str">
        <f t="shared" si="236"/>
        <v>2 Test data (Sep-Nov)</v>
      </c>
      <c r="S2549" s="29">
        <f t="shared" si="237"/>
        <v>0.9876487436855329</v>
      </c>
      <c r="T2549" s="29">
        <f t="shared" si="238"/>
        <v>249347.55183218059</v>
      </c>
      <c r="U2549" s="2">
        <f t="shared" si="239"/>
        <v>3.03958471031298E-2</v>
      </c>
    </row>
    <row r="2550" spans="1:21">
      <c r="A2550">
        <v>150</v>
      </c>
      <c r="B2550" s="1">
        <v>45808</v>
      </c>
      <c r="C2550">
        <v>5</v>
      </c>
      <c r="D2550">
        <v>42</v>
      </c>
      <c r="E2550" t="s">
        <v>7</v>
      </c>
      <c r="F2550" s="3">
        <v>144250.84313106991</v>
      </c>
      <c r="G2550" s="3">
        <v>145021.25</v>
      </c>
      <c r="H2550">
        <v>0</v>
      </c>
      <c r="I2550" s="3">
        <v>-770.40686893009115</v>
      </c>
      <c r="J2550" s="3">
        <v>770.40686893009115</v>
      </c>
      <c r="K2550" s="2">
        <v>5.3123722828902001E-3</v>
      </c>
      <c r="L2550" s="6">
        <v>-5.3123722828902001E-3</v>
      </c>
      <c r="M2550" t="s">
        <v>22</v>
      </c>
      <c r="N2550">
        <f>SUMIFS(Actuals!$F:$F,Actuals!$A:$A,$A2550,Actuals!$D:$D,$D2550,Actuals!$B:$B,EDATE($B2550,-12))</f>
        <v>140460</v>
      </c>
      <c r="O2550">
        <f>AVERAGE(SUMIFS(Actuals!$F:$F,Actuals!$A:$A,$A2550,Actuals!$D:$D,$D2550,Actuals!$B:$B,EOMONTH(DATE(2025,$C2550-1,1),0))/SUMIFS(Actuals!$F:$F,Actuals!$A:$A,$A2550,Actuals!$D:$D,$D2550,Actuals!$B:$B,EOMONTH(DATE(2024,$C2550-1,1),0)),
 SUMIFS(Actuals!$F:$F,Actuals!$A:$A,$A2550,Actuals!$D:$D,$D2550,Actuals!$B:$B,EOMONTH(DATE(2025,$C2550-2,1),0))/SUMIFS(Actuals!$F:$F,Actuals!$A:$A,$A2550,Actuals!$D:$D,$D2550,Actuals!$B:$B,EOMONTH(DATE(2024,$C2550-2,1),0)),
 SUMIFS(Actuals!$F:$F,Actuals!$A:$A,$A2550,Actuals!$D:$D,$D2550,Actuals!$B:$B,EOMONTH(DATE(2025,$C2550-3,1),0))/SUMIFS(Actuals!$F:$F,Actuals!$A:$A,$A2550,Actuals!$D:$D,$D2550,Actuals!$B:$B,EOMONTH(DATE(2024,$C2550-3,1),0))
)</f>
        <v>1.045408045405211</v>
      </c>
      <c r="P2550" s="29">
        <f t="shared" si="234"/>
        <v>146838.01405761595</v>
      </c>
      <c r="Q2550" s="2">
        <f t="shared" si="235"/>
        <v>1.252757135672149E-2</v>
      </c>
      <c r="R2550" s="29" t="str">
        <f t="shared" si="236"/>
        <v>1 train date (May-Aug)</v>
      </c>
      <c r="S2550" s="29">
        <f t="shared" si="237"/>
        <v>1.0018126307383399</v>
      </c>
      <c r="T2550" s="29">
        <f t="shared" si="238"/>
        <v>144512.31664336074</v>
      </c>
      <c r="U2550" s="2">
        <f t="shared" si="239"/>
        <v>3.5093709138437281E-3</v>
      </c>
    </row>
    <row r="2551" spans="1:21">
      <c r="A2551">
        <v>150</v>
      </c>
      <c r="B2551" s="1">
        <v>45838</v>
      </c>
      <c r="C2551">
        <v>5</v>
      </c>
      <c r="D2551">
        <v>42</v>
      </c>
      <c r="E2551" t="s">
        <v>7</v>
      </c>
      <c r="F2551" s="3">
        <v>144528.77791160741</v>
      </c>
      <c r="G2551" s="3">
        <v>145355</v>
      </c>
      <c r="H2551">
        <v>1</v>
      </c>
      <c r="I2551" s="3">
        <v>-826.2220883925911</v>
      </c>
      <c r="J2551" s="3">
        <v>826.2220883925911</v>
      </c>
      <c r="K2551" s="2">
        <v>5.68416695946195E-3</v>
      </c>
      <c r="L2551" s="6">
        <v>-5.68416695946195E-3</v>
      </c>
      <c r="M2551" t="s">
        <v>22</v>
      </c>
      <c r="N2551">
        <f>SUMIFS(Actuals!$F:$F,Actuals!$A:$A,$A2551,Actuals!$D:$D,$D2551,Actuals!$B:$B,EDATE($B2551,-12))</f>
        <v>141236.25</v>
      </c>
      <c r="O2551">
        <f>AVERAGE(SUMIFS(Actuals!$F:$F,Actuals!$A:$A,$A2551,Actuals!$D:$D,$D2551,Actuals!$B:$B,EOMONTH(DATE(2025,$C2551-1,1),0))/SUMIFS(Actuals!$F:$F,Actuals!$A:$A,$A2551,Actuals!$D:$D,$D2551,Actuals!$B:$B,EOMONTH(DATE(2024,$C2551-1,1),0)),
 SUMIFS(Actuals!$F:$F,Actuals!$A:$A,$A2551,Actuals!$D:$D,$D2551,Actuals!$B:$B,EOMONTH(DATE(2025,$C2551-2,1),0))/SUMIFS(Actuals!$F:$F,Actuals!$A:$A,$A2551,Actuals!$D:$D,$D2551,Actuals!$B:$B,EOMONTH(DATE(2024,$C2551-2,1),0)),
 SUMIFS(Actuals!$F:$F,Actuals!$A:$A,$A2551,Actuals!$D:$D,$D2551,Actuals!$B:$B,EOMONTH(DATE(2025,$C2551-3,1),0))/SUMIFS(Actuals!$F:$F,Actuals!$A:$A,$A2551,Actuals!$D:$D,$D2551,Actuals!$B:$B,EOMONTH(DATE(2024,$C2551-3,1),0))
)</f>
        <v>1.045408045405211</v>
      </c>
      <c r="P2551" s="29">
        <f t="shared" si="234"/>
        <v>147649.51205286174</v>
      </c>
      <c r="Q2551" s="2">
        <f t="shared" si="235"/>
        <v>1.5785573615367487E-2</v>
      </c>
      <c r="R2551" s="29" t="str">
        <f t="shared" si="236"/>
        <v>1 train date (May-Aug)</v>
      </c>
      <c r="S2551" s="29">
        <f t="shared" si="237"/>
        <v>1.0018126307383399</v>
      </c>
      <c r="T2551" s="29">
        <f t="shared" si="238"/>
        <v>144790.75521702471</v>
      </c>
      <c r="U2551" s="2">
        <f t="shared" si="239"/>
        <v>3.8818395168744987E-3</v>
      </c>
    </row>
    <row r="2552" spans="1:21">
      <c r="A2552">
        <v>150</v>
      </c>
      <c r="B2552" s="1">
        <v>45838</v>
      </c>
      <c r="C2552">
        <v>6</v>
      </c>
      <c r="D2552">
        <v>42</v>
      </c>
      <c r="E2552" t="s">
        <v>7</v>
      </c>
      <c r="F2552" s="3">
        <v>145166.27124999999</v>
      </c>
      <c r="G2552" s="3">
        <v>145355</v>
      </c>
      <c r="H2552">
        <v>0</v>
      </c>
      <c r="I2552" s="3">
        <v>-188.72875000000931</v>
      </c>
      <c r="J2552" s="3">
        <v>188.72875000000931</v>
      </c>
      <c r="K2552" s="2">
        <v>1.2983987478931501E-3</v>
      </c>
      <c r="L2552" s="6">
        <v>-1.2983987478931501E-3</v>
      </c>
      <c r="M2552" t="s">
        <v>22</v>
      </c>
      <c r="N2552">
        <f>SUMIFS(Actuals!$F:$F,Actuals!$A:$A,$A2552,Actuals!$D:$D,$D2552,Actuals!$B:$B,EDATE($B2552,-12))</f>
        <v>141236.25</v>
      </c>
      <c r="O2552">
        <f>AVERAGE(SUMIFS(Actuals!$F:$F,Actuals!$A:$A,$A2552,Actuals!$D:$D,$D2552,Actuals!$B:$B,EOMONTH(DATE(2025,$C2552-1,1),0))/SUMIFS(Actuals!$F:$F,Actuals!$A:$A,$A2552,Actuals!$D:$D,$D2552,Actuals!$B:$B,EOMONTH(DATE(2024,$C2552-1,1),0)),
 SUMIFS(Actuals!$F:$F,Actuals!$A:$A,$A2552,Actuals!$D:$D,$D2552,Actuals!$B:$B,EOMONTH(DATE(2025,$C2552-2,1),0))/SUMIFS(Actuals!$F:$F,Actuals!$A:$A,$A2552,Actuals!$D:$D,$D2552,Actuals!$B:$B,EOMONTH(DATE(2024,$C2552-2,1),0)),
 SUMIFS(Actuals!$F:$F,Actuals!$A:$A,$A2552,Actuals!$D:$D,$D2552,Actuals!$B:$B,EOMONTH(DATE(2025,$C2552-3,1),0))/SUMIFS(Actuals!$F:$F,Actuals!$A:$A,$A2552,Actuals!$D:$D,$D2552,Actuals!$B:$B,EOMONTH(DATE(2024,$C2552-3,1),0))
)</f>
        <v>1.039987929765309</v>
      </c>
      <c r="P2552" s="29">
        <f t="shared" si="234"/>
        <v>146883.99524531563</v>
      </c>
      <c r="Q2552" s="2">
        <f t="shared" si="235"/>
        <v>1.051904128042124E-2</v>
      </c>
      <c r="R2552" s="29" t="str">
        <f t="shared" si="236"/>
        <v>1 train date (May-Aug)</v>
      </c>
      <c r="S2552" s="29">
        <f t="shared" si="237"/>
        <v>1.0018126307383399</v>
      </c>
      <c r="T2552" s="29">
        <f t="shared" si="238"/>
        <v>145429.40409543793</v>
      </c>
      <c r="U2552" s="2">
        <f t="shared" si="239"/>
        <v>5.1187847296570925E-4</v>
      </c>
    </row>
    <row r="2553" spans="1:21">
      <c r="A2553">
        <v>150</v>
      </c>
      <c r="B2553" s="1">
        <v>45869</v>
      </c>
      <c r="C2553">
        <v>5</v>
      </c>
      <c r="D2553">
        <v>42</v>
      </c>
      <c r="E2553" t="s">
        <v>7</v>
      </c>
      <c r="F2553" s="3">
        <v>144825.24167751404</v>
      </c>
      <c r="G2553" s="3">
        <v>145077.5</v>
      </c>
      <c r="H2553">
        <v>2</v>
      </c>
      <c r="I2553" s="3">
        <v>-252.25832248595543</v>
      </c>
      <c r="J2553" s="3">
        <v>252.25832248595543</v>
      </c>
      <c r="K2553" s="2">
        <v>1.73878321921701E-3</v>
      </c>
      <c r="L2553" s="6">
        <v>-1.73878321921701E-3</v>
      </c>
      <c r="M2553" t="s">
        <v>22</v>
      </c>
      <c r="N2553">
        <f>SUMIFS(Actuals!$F:$F,Actuals!$A:$A,$A2553,Actuals!$D:$D,$D2553,Actuals!$B:$B,EDATE($B2553,-12))</f>
        <v>140822.5</v>
      </c>
      <c r="O2553">
        <f>AVERAGE(SUMIFS(Actuals!$F:$F,Actuals!$A:$A,$A2553,Actuals!$D:$D,$D2553,Actuals!$B:$B,EOMONTH(DATE(2025,$C2553-1,1),0))/SUMIFS(Actuals!$F:$F,Actuals!$A:$A,$A2553,Actuals!$D:$D,$D2553,Actuals!$B:$B,EOMONTH(DATE(2024,$C2553-1,1),0)),
 SUMIFS(Actuals!$F:$F,Actuals!$A:$A,$A2553,Actuals!$D:$D,$D2553,Actuals!$B:$B,EOMONTH(DATE(2025,$C2553-2,1),0))/SUMIFS(Actuals!$F:$F,Actuals!$A:$A,$A2553,Actuals!$D:$D,$D2553,Actuals!$B:$B,EOMONTH(DATE(2024,$C2553-2,1),0)),
 SUMIFS(Actuals!$F:$F,Actuals!$A:$A,$A2553,Actuals!$D:$D,$D2553,Actuals!$B:$B,EOMONTH(DATE(2025,$C2553-3,1),0))/SUMIFS(Actuals!$F:$F,Actuals!$A:$A,$A2553,Actuals!$D:$D,$D2553,Actuals!$B:$B,EOMONTH(DATE(2024,$C2553-3,1),0))
)</f>
        <v>1.045408045405211</v>
      </c>
      <c r="P2553" s="29">
        <f t="shared" si="234"/>
        <v>147216.97447407534</v>
      </c>
      <c r="Q2553" s="2">
        <f t="shared" si="235"/>
        <v>1.474711429460349E-2</v>
      </c>
      <c r="R2553" s="29" t="str">
        <f t="shared" si="236"/>
        <v>1 train date (May-Aug)</v>
      </c>
      <c r="S2553" s="29">
        <f t="shared" si="237"/>
        <v>1.0018126307383399</v>
      </c>
      <c r="T2553" s="29">
        <f t="shared" si="238"/>
        <v>145087.75636226623</v>
      </c>
      <c r="U2553" s="2">
        <f t="shared" si="239"/>
        <v>7.0695747212540675E-5</v>
      </c>
    </row>
    <row r="2554" spans="1:21">
      <c r="A2554">
        <v>150</v>
      </c>
      <c r="B2554" s="1">
        <v>45869</v>
      </c>
      <c r="C2554">
        <v>6</v>
      </c>
      <c r="D2554">
        <v>42</v>
      </c>
      <c r="E2554" t="s">
        <v>7</v>
      </c>
      <c r="F2554" s="3">
        <v>145311.43752124999</v>
      </c>
      <c r="G2554" s="3">
        <v>145077.5</v>
      </c>
      <c r="H2554">
        <v>1</v>
      </c>
      <c r="I2554" s="3">
        <v>233.93752124998719</v>
      </c>
      <c r="J2554" s="3">
        <v>233.93752124998719</v>
      </c>
      <c r="K2554" s="2">
        <v>1.6125003618754599E-3</v>
      </c>
      <c r="L2554" s="6">
        <v>1.6125003618754599E-3</v>
      </c>
      <c r="M2554" t="s">
        <v>22</v>
      </c>
      <c r="N2554">
        <f>SUMIFS(Actuals!$F:$F,Actuals!$A:$A,$A2554,Actuals!$D:$D,$D2554,Actuals!$B:$B,EDATE($B2554,-12))</f>
        <v>140822.5</v>
      </c>
      <c r="O2554">
        <f>AVERAGE(SUMIFS(Actuals!$F:$F,Actuals!$A:$A,$A2554,Actuals!$D:$D,$D2554,Actuals!$B:$B,EOMONTH(DATE(2025,$C2554-1,1),0))/SUMIFS(Actuals!$F:$F,Actuals!$A:$A,$A2554,Actuals!$D:$D,$D2554,Actuals!$B:$B,EOMONTH(DATE(2024,$C2554-1,1),0)),
 SUMIFS(Actuals!$F:$F,Actuals!$A:$A,$A2554,Actuals!$D:$D,$D2554,Actuals!$B:$B,EOMONTH(DATE(2025,$C2554-2,1),0))/SUMIFS(Actuals!$F:$F,Actuals!$A:$A,$A2554,Actuals!$D:$D,$D2554,Actuals!$B:$B,EOMONTH(DATE(2024,$C2554-2,1),0)),
 SUMIFS(Actuals!$F:$F,Actuals!$A:$A,$A2554,Actuals!$D:$D,$D2554,Actuals!$B:$B,EOMONTH(DATE(2025,$C2554-3,1),0))/SUMIFS(Actuals!$F:$F,Actuals!$A:$A,$A2554,Actuals!$D:$D,$D2554,Actuals!$B:$B,EOMONTH(DATE(2024,$C2554-3,1),0))
)</f>
        <v>1.039987929765309</v>
      </c>
      <c r="P2554" s="29">
        <f t="shared" si="234"/>
        <v>146453.70023937523</v>
      </c>
      <c r="Q2554" s="2">
        <f t="shared" si="235"/>
        <v>9.4859660483206116E-3</v>
      </c>
      <c r="R2554" s="29" t="str">
        <f t="shared" si="236"/>
        <v>1 train date (May-Aug)</v>
      </c>
      <c r="S2554" s="29">
        <f t="shared" si="237"/>
        <v>1.0018126307383399</v>
      </c>
      <c r="T2554" s="29">
        <f t="shared" si="238"/>
        <v>145574.83349953336</v>
      </c>
      <c r="U2554" s="2">
        <f t="shared" si="239"/>
        <v>3.4280539679368413E-3</v>
      </c>
    </row>
    <row r="2555" spans="1:21">
      <c r="A2555">
        <v>150</v>
      </c>
      <c r="B2555" s="1">
        <v>45869</v>
      </c>
      <c r="C2555">
        <v>7</v>
      </c>
      <c r="D2555">
        <v>42</v>
      </c>
      <c r="E2555" t="s">
        <v>7</v>
      </c>
      <c r="F2555" s="3">
        <v>145500.35499999998</v>
      </c>
      <c r="G2555" s="3">
        <v>145077.5</v>
      </c>
      <c r="H2555">
        <v>0</v>
      </c>
      <c r="I2555" s="3">
        <v>422.85499999998137</v>
      </c>
      <c r="J2555" s="3">
        <v>422.85499999998137</v>
      </c>
      <c r="K2555" s="2">
        <v>2.9146835312159501E-3</v>
      </c>
      <c r="L2555" s="6">
        <v>2.9146835312159501E-3</v>
      </c>
      <c r="M2555" t="s">
        <v>22</v>
      </c>
      <c r="N2555">
        <f>SUMIFS(Actuals!$F:$F,Actuals!$A:$A,$A2555,Actuals!$D:$D,$D2555,Actuals!$B:$B,EDATE($B2555,-12))</f>
        <v>140822.5</v>
      </c>
      <c r="O2555">
        <f>AVERAGE(SUMIFS(Actuals!$F:$F,Actuals!$A:$A,$A2555,Actuals!$D:$D,$D2555,Actuals!$B:$B,EOMONTH(DATE(2025,$C2555-1,1),0))/SUMIFS(Actuals!$F:$F,Actuals!$A:$A,$A2555,Actuals!$D:$D,$D2555,Actuals!$B:$B,EOMONTH(DATE(2024,$C2555-1,1),0)),
 SUMIFS(Actuals!$F:$F,Actuals!$A:$A,$A2555,Actuals!$D:$D,$D2555,Actuals!$B:$B,EOMONTH(DATE(2025,$C2555-2,1),0))/SUMIFS(Actuals!$F:$F,Actuals!$A:$A,$A2555,Actuals!$D:$D,$D2555,Actuals!$B:$B,EOMONTH(DATE(2024,$C2555-2,1),0)),
 SUMIFS(Actuals!$F:$F,Actuals!$A:$A,$A2555,Actuals!$D:$D,$D2555,Actuals!$B:$B,EOMONTH(DATE(2025,$C2555-3,1),0))/SUMIFS(Actuals!$F:$F,Actuals!$A:$A,$A2555,Actuals!$D:$D,$D2555,Actuals!$B:$B,EOMONTH(DATE(2024,$C2555-3,1),0))
)</f>
        <v>1.0336930233037143</v>
      </c>
      <c r="P2555" s="29">
        <f t="shared" si="234"/>
        <v>145567.23577418731</v>
      </c>
      <c r="Q2555" s="2">
        <f t="shared" si="235"/>
        <v>3.3756838530255408E-3</v>
      </c>
      <c r="R2555" s="29" t="str">
        <f t="shared" si="236"/>
        <v>1 train date (May-Aug)</v>
      </c>
      <c r="S2555" s="29">
        <f t="shared" si="237"/>
        <v>1.0018126307383399</v>
      </c>
      <c r="T2555" s="29">
        <f t="shared" si="238"/>
        <v>145764.09341591236</v>
      </c>
      <c r="U2555" s="2">
        <f t="shared" si="239"/>
        <v>4.732597514517118E-3</v>
      </c>
    </row>
    <row r="2556" spans="1:21">
      <c r="A2556">
        <v>150</v>
      </c>
      <c r="B2556" s="1">
        <v>45900</v>
      </c>
      <c r="C2556">
        <v>5</v>
      </c>
      <c r="D2556">
        <v>42</v>
      </c>
      <c r="E2556" t="s">
        <v>7</v>
      </c>
      <c r="F2556" s="3">
        <v>145112.44095073614</v>
      </c>
      <c r="G2556" s="3">
        <v>145878.75</v>
      </c>
      <c r="H2556">
        <v>3</v>
      </c>
      <c r="I2556" s="3">
        <v>-766.30904926385847</v>
      </c>
      <c r="J2556" s="3">
        <v>766.30904926385847</v>
      </c>
      <c r="K2556" s="2">
        <v>5.2530546722114003E-3</v>
      </c>
      <c r="L2556" s="6">
        <v>-5.2530546722114003E-3</v>
      </c>
      <c r="M2556" t="s">
        <v>22</v>
      </c>
      <c r="N2556">
        <f>SUMIFS(Actuals!$F:$F,Actuals!$A:$A,$A2556,Actuals!$D:$D,$D2556,Actuals!$B:$B,EDATE($B2556,-12))</f>
        <v>141371.25</v>
      </c>
      <c r="O2556">
        <f>AVERAGE(SUMIFS(Actuals!$F:$F,Actuals!$A:$A,$A2556,Actuals!$D:$D,$D2556,Actuals!$B:$B,EOMONTH(DATE(2025,$C2556-1,1),0))/SUMIFS(Actuals!$F:$F,Actuals!$A:$A,$A2556,Actuals!$D:$D,$D2556,Actuals!$B:$B,EOMONTH(DATE(2024,$C2556-1,1),0)),
 SUMIFS(Actuals!$F:$F,Actuals!$A:$A,$A2556,Actuals!$D:$D,$D2556,Actuals!$B:$B,EOMONTH(DATE(2025,$C2556-2,1),0))/SUMIFS(Actuals!$F:$F,Actuals!$A:$A,$A2556,Actuals!$D:$D,$D2556,Actuals!$B:$B,EOMONTH(DATE(2024,$C2556-2,1),0)),
 SUMIFS(Actuals!$F:$F,Actuals!$A:$A,$A2556,Actuals!$D:$D,$D2556,Actuals!$B:$B,EOMONTH(DATE(2025,$C2556-3,1),0))/SUMIFS(Actuals!$F:$F,Actuals!$A:$A,$A2556,Actuals!$D:$D,$D2556,Actuals!$B:$B,EOMONTH(DATE(2024,$C2556-3,1),0))
)</f>
        <v>1.045408045405211</v>
      </c>
      <c r="P2556" s="29">
        <f t="shared" si="234"/>
        <v>147790.64213899145</v>
      </c>
      <c r="Q2556" s="2">
        <f t="shared" si="235"/>
        <v>1.3106035930465861E-2</v>
      </c>
      <c r="R2556" s="29" t="str">
        <f t="shared" si="236"/>
        <v>1 train date (May-Aug)</v>
      </c>
      <c r="S2556" s="29">
        <f t="shared" si="237"/>
        <v>1.0018126307383399</v>
      </c>
      <c r="T2556" s="29">
        <f t="shared" si="238"/>
        <v>145375.47622171897</v>
      </c>
      <c r="U2556" s="2">
        <f t="shared" si="239"/>
        <v>3.4499457822405872E-3</v>
      </c>
    </row>
    <row r="2557" spans="1:21">
      <c r="A2557">
        <v>150</v>
      </c>
      <c r="B2557" s="1">
        <v>45900</v>
      </c>
      <c r="C2557">
        <v>6</v>
      </c>
      <c r="D2557">
        <v>42</v>
      </c>
      <c r="E2557" t="s">
        <v>7</v>
      </c>
      <c r="F2557" s="3">
        <v>145456.7489587712</v>
      </c>
      <c r="G2557" s="3">
        <v>145878.75</v>
      </c>
      <c r="H2557">
        <v>2</v>
      </c>
      <c r="I2557" s="3">
        <v>-422.00104122879566</v>
      </c>
      <c r="J2557" s="3">
        <v>422.00104122879566</v>
      </c>
      <c r="K2557" s="2">
        <v>2.8928205186073801E-3</v>
      </c>
      <c r="L2557" s="6">
        <v>-2.8928205186073801E-3</v>
      </c>
      <c r="M2557" t="s">
        <v>22</v>
      </c>
      <c r="N2557">
        <f>SUMIFS(Actuals!$F:$F,Actuals!$A:$A,$A2557,Actuals!$D:$D,$D2557,Actuals!$B:$B,EDATE($B2557,-12))</f>
        <v>141371.25</v>
      </c>
      <c r="O2557">
        <f>AVERAGE(SUMIFS(Actuals!$F:$F,Actuals!$A:$A,$A2557,Actuals!$D:$D,$D2557,Actuals!$B:$B,EOMONTH(DATE(2025,$C2557-1,1),0))/SUMIFS(Actuals!$F:$F,Actuals!$A:$A,$A2557,Actuals!$D:$D,$D2557,Actuals!$B:$B,EOMONTH(DATE(2024,$C2557-1,1),0)),
 SUMIFS(Actuals!$F:$F,Actuals!$A:$A,$A2557,Actuals!$D:$D,$D2557,Actuals!$B:$B,EOMONTH(DATE(2025,$C2557-2,1),0))/SUMIFS(Actuals!$F:$F,Actuals!$A:$A,$A2557,Actuals!$D:$D,$D2557,Actuals!$B:$B,EOMONTH(DATE(2024,$C2557-2,1),0)),
 SUMIFS(Actuals!$F:$F,Actuals!$A:$A,$A2557,Actuals!$D:$D,$D2557,Actuals!$B:$B,EOMONTH(DATE(2025,$C2557-3,1),0))/SUMIFS(Actuals!$F:$F,Actuals!$A:$A,$A2557,Actuals!$D:$D,$D2557,Actuals!$B:$B,EOMONTH(DATE(2024,$C2557-3,1),0))
)</f>
        <v>1.039987929765309</v>
      </c>
      <c r="P2557" s="29">
        <f t="shared" si="234"/>
        <v>147024.39361583392</v>
      </c>
      <c r="Q2557" s="2">
        <f t="shared" si="235"/>
        <v>7.8533961651982911E-3</v>
      </c>
      <c r="R2557" s="29" t="str">
        <f t="shared" si="236"/>
        <v>1 train date (May-Aug)</v>
      </c>
      <c r="S2557" s="29">
        <f t="shared" si="237"/>
        <v>1.0018126307383399</v>
      </c>
      <c r="T2557" s="29">
        <f t="shared" si="238"/>
        <v>145720.40833303286</v>
      </c>
      <c r="U2557" s="2">
        <f t="shared" si="239"/>
        <v>1.0854333956600421E-3</v>
      </c>
    </row>
    <row r="2558" spans="1:21">
      <c r="A2558">
        <v>150</v>
      </c>
      <c r="B2558" s="1">
        <v>45900</v>
      </c>
      <c r="C2558">
        <v>7</v>
      </c>
      <c r="D2558">
        <v>42</v>
      </c>
      <c r="E2558" t="s">
        <v>7</v>
      </c>
      <c r="F2558" s="3">
        <v>145645.85535499998</v>
      </c>
      <c r="G2558" s="3">
        <v>145878.75</v>
      </c>
      <c r="H2558">
        <v>1</v>
      </c>
      <c r="I2558" s="3">
        <v>-232.89464500002214</v>
      </c>
      <c r="J2558" s="3">
        <v>232.89464500002214</v>
      </c>
      <c r="K2558" s="2">
        <v>1.59649465737828E-3</v>
      </c>
      <c r="L2558" s="6">
        <v>-1.59649465737828E-3</v>
      </c>
      <c r="M2558" t="s">
        <v>22</v>
      </c>
      <c r="N2558">
        <f>SUMIFS(Actuals!$F:$F,Actuals!$A:$A,$A2558,Actuals!$D:$D,$D2558,Actuals!$B:$B,EDATE($B2558,-12))</f>
        <v>141371.25</v>
      </c>
      <c r="O2558">
        <f>AVERAGE(SUMIFS(Actuals!$F:$F,Actuals!$A:$A,$A2558,Actuals!$D:$D,$D2558,Actuals!$B:$B,EOMONTH(DATE(2025,$C2558-1,1),0))/SUMIFS(Actuals!$F:$F,Actuals!$A:$A,$A2558,Actuals!$D:$D,$D2558,Actuals!$B:$B,EOMONTH(DATE(2024,$C2558-1,1),0)),
 SUMIFS(Actuals!$F:$F,Actuals!$A:$A,$A2558,Actuals!$D:$D,$D2558,Actuals!$B:$B,EOMONTH(DATE(2025,$C2558-2,1),0))/SUMIFS(Actuals!$F:$F,Actuals!$A:$A,$A2558,Actuals!$D:$D,$D2558,Actuals!$B:$B,EOMONTH(DATE(2024,$C2558-2,1),0)),
 SUMIFS(Actuals!$F:$F,Actuals!$A:$A,$A2558,Actuals!$D:$D,$D2558,Actuals!$B:$B,EOMONTH(DATE(2025,$C2558-3,1),0))/SUMIFS(Actuals!$F:$F,Actuals!$A:$A,$A2558,Actuals!$D:$D,$D2558,Actuals!$B:$B,EOMONTH(DATE(2024,$C2558-3,1),0))
)</f>
        <v>1.0336930233037143</v>
      </c>
      <c r="P2558" s="29">
        <f t="shared" si="234"/>
        <v>146134.47482072521</v>
      </c>
      <c r="Q2558" s="2">
        <f t="shared" si="235"/>
        <v>1.7529956948850491E-3</v>
      </c>
      <c r="R2558" s="29" t="str">
        <f t="shared" si="236"/>
        <v>1 train date (May-Aug)</v>
      </c>
      <c r="S2558" s="29">
        <f t="shared" si="237"/>
        <v>1.0018126307383399</v>
      </c>
      <c r="T2558" s="29">
        <f t="shared" si="238"/>
        <v>145909.85750932826</v>
      </c>
      <c r="U2558" s="2">
        <f t="shared" si="239"/>
        <v>2.1324222567204701E-4</v>
      </c>
    </row>
    <row r="2559" spans="1:21">
      <c r="A2559">
        <v>150</v>
      </c>
      <c r="B2559" s="1">
        <v>45900</v>
      </c>
      <c r="C2559">
        <v>8</v>
      </c>
      <c r="D2559">
        <v>42</v>
      </c>
      <c r="E2559" t="s">
        <v>7</v>
      </c>
      <c r="F2559" s="3">
        <v>145612.78224784791</v>
      </c>
      <c r="G2559" s="3">
        <v>145878.75</v>
      </c>
      <c r="H2559">
        <v>0</v>
      </c>
      <c r="I2559" s="3">
        <v>-265.96775215209345</v>
      </c>
      <c r="J2559" s="3">
        <v>265.96775215209345</v>
      </c>
      <c r="K2559" s="2">
        <v>1.8232110718805401E-3</v>
      </c>
      <c r="L2559" s="6">
        <v>-1.8232110718805401E-3</v>
      </c>
      <c r="M2559" t="s">
        <v>22</v>
      </c>
      <c r="N2559">
        <f>SUMIFS(Actuals!$F:$F,Actuals!$A:$A,$A2559,Actuals!$D:$D,$D2559,Actuals!$B:$B,EDATE($B2559,-12))</f>
        <v>141371.25</v>
      </c>
      <c r="O2559">
        <f>AVERAGE(SUMIFS(Actuals!$F:$F,Actuals!$A:$A,$A2559,Actuals!$D:$D,$D2559,Actuals!$B:$B,EOMONTH(DATE(2025,$C2559-1,1),0))/SUMIFS(Actuals!$F:$F,Actuals!$A:$A,$A2559,Actuals!$D:$D,$D2559,Actuals!$B:$B,EOMONTH(DATE(2024,$C2559-1,1),0)),
 SUMIFS(Actuals!$F:$F,Actuals!$A:$A,$A2559,Actuals!$D:$D,$D2559,Actuals!$B:$B,EOMONTH(DATE(2025,$C2559-2,1),0))/SUMIFS(Actuals!$F:$F,Actuals!$A:$A,$A2559,Actuals!$D:$D,$D2559,Actuals!$B:$B,EOMONTH(DATE(2024,$C2559-2,1),0)),
 SUMIFS(Actuals!$F:$F,Actuals!$A:$A,$A2559,Actuals!$D:$D,$D2559,Actuals!$B:$B,EOMONTH(DATE(2025,$C2559-3,1),0))/SUMIFS(Actuals!$F:$F,Actuals!$A:$A,$A2559,Actuals!$D:$D,$D2559,Actuals!$B:$B,EOMONTH(DATE(2024,$C2559-3,1),0))
)</f>
        <v>1.0306170436054571</v>
      </c>
      <c r="P2559" s="29">
        <f t="shared" si="234"/>
        <v>145699.61972580798</v>
      </c>
      <c r="Q2559" s="2">
        <f t="shared" si="235"/>
        <v>1.2279394647405645E-3</v>
      </c>
      <c r="R2559" s="29" t="str">
        <f t="shared" si="236"/>
        <v>1 train date (May-Aug)</v>
      </c>
      <c r="S2559" s="29">
        <f t="shared" si="237"/>
        <v>1.0018126307383399</v>
      </c>
      <c r="T2559" s="29">
        <f t="shared" si="238"/>
        <v>145876.72445284555</v>
      </c>
      <c r="U2559" s="2">
        <f t="shared" si="239"/>
        <v>1.3885141972024628E-5</v>
      </c>
    </row>
    <row r="2560" spans="1:21">
      <c r="A2560">
        <v>150</v>
      </c>
      <c r="B2560" s="1">
        <v>45930</v>
      </c>
      <c r="C2560">
        <v>5</v>
      </c>
      <c r="D2560">
        <v>42</v>
      </c>
      <c r="E2560" t="s">
        <v>7</v>
      </c>
      <c r="F2560" s="3">
        <v>145390.37573127364</v>
      </c>
      <c r="G2560" s="3">
        <v>146912.5</v>
      </c>
      <c r="H2560">
        <v>4</v>
      </c>
      <c r="I2560" s="3">
        <v>-1522.1242687263584</v>
      </c>
      <c r="J2560" s="3">
        <v>1522.1242687263584</v>
      </c>
      <c r="K2560" s="2">
        <v>1.03607539775469E-2</v>
      </c>
      <c r="L2560" s="6">
        <v>-1.03607539775469E-2</v>
      </c>
      <c r="M2560" t="s">
        <v>22</v>
      </c>
      <c r="N2560">
        <f>SUMIFS(Actuals!$F:$F,Actuals!$A:$A,$A2560,Actuals!$D:$D,$D2560,Actuals!$B:$B,EDATE($B2560,-12))</f>
        <v>140846.25</v>
      </c>
      <c r="O2560">
        <f>AVERAGE(SUMIFS(Actuals!$F:$F,Actuals!$A:$A,$A2560,Actuals!$D:$D,$D2560,Actuals!$B:$B,EOMONTH(DATE(2025,$C2560-1,1),0))/SUMIFS(Actuals!$F:$F,Actuals!$A:$A,$A2560,Actuals!$D:$D,$D2560,Actuals!$B:$B,EOMONTH(DATE(2024,$C2560-1,1),0)),
 SUMIFS(Actuals!$F:$F,Actuals!$A:$A,$A2560,Actuals!$D:$D,$D2560,Actuals!$B:$B,EOMONTH(DATE(2025,$C2560-2,1),0))/SUMIFS(Actuals!$F:$F,Actuals!$A:$A,$A2560,Actuals!$D:$D,$D2560,Actuals!$B:$B,EOMONTH(DATE(2024,$C2560-2,1),0)),
 SUMIFS(Actuals!$F:$F,Actuals!$A:$A,$A2560,Actuals!$D:$D,$D2560,Actuals!$B:$B,EOMONTH(DATE(2025,$C2560-3,1),0))/SUMIFS(Actuals!$F:$F,Actuals!$A:$A,$A2560,Actuals!$D:$D,$D2560,Actuals!$B:$B,EOMONTH(DATE(2024,$C2560-3,1),0))
)</f>
        <v>1.045408045405211</v>
      </c>
      <c r="P2560" s="29">
        <f t="shared" si="234"/>
        <v>147241.8029151537</v>
      </c>
      <c r="Q2560" s="2">
        <f t="shared" si="235"/>
        <v>2.2414901057003648E-3</v>
      </c>
      <c r="R2560" s="29" t="str">
        <f t="shared" si="236"/>
        <v>1 train date (May-Aug)</v>
      </c>
      <c r="S2560" s="29">
        <f t="shared" si="237"/>
        <v>1.0018126307383399</v>
      </c>
      <c r="T2560" s="29">
        <f t="shared" si="238"/>
        <v>145653.91479538294</v>
      </c>
      <c r="U2560" s="2">
        <f t="shared" si="239"/>
        <v>8.5669034603390593E-3</v>
      </c>
    </row>
    <row r="2561" spans="1:21">
      <c r="A2561">
        <v>150</v>
      </c>
      <c r="B2561" s="1">
        <v>45930</v>
      </c>
      <c r="C2561">
        <v>6</v>
      </c>
      <c r="D2561">
        <v>42</v>
      </c>
      <c r="E2561" t="s">
        <v>7</v>
      </c>
      <c r="F2561" s="3">
        <v>145602.20570772997</v>
      </c>
      <c r="G2561" s="3">
        <v>146912.5</v>
      </c>
      <c r="H2561">
        <v>3</v>
      </c>
      <c r="I2561" s="3">
        <v>-1310.2942922700313</v>
      </c>
      <c r="J2561" s="3">
        <v>1310.2942922700313</v>
      </c>
      <c r="K2561" s="2">
        <v>8.9188754685274006E-3</v>
      </c>
      <c r="L2561" s="6">
        <v>-8.9188754685274006E-3</v>
      </c>
      <c r="M2561" t="s">
        <v>22</v>
      </c>
      <c r="N2561">
        <f>SUMIFS(Actuals!$F:$F,Actuals!$A:$A,$A2561,Actuals!$D:$D,$D2561,Actuals!$B:$B,EDATE($B2561,-12))</f>
        <v>140846.25</v>
      </c>
      <c r="O2561">
        <f>AVERAGE(SUMIFS(Actuals!$F:$F,Actuals!$A:$A,$A2561,Actuals!$D:$D,$D2561,Actuals!$B:$B,EOMONTH(DATE(2025,$C2561-1,1),0))/SUMIFS(Actuals!$F:$F,Actuals!$A:$A,$A2561,Actuals!$D:$D,$D2561,Actuals!$B:$B,EOMONTH(DATE(2024,$C2561-1,1),0)),
 SUMIFS(Actuals!$F:$F,Actuals!$A:$A,$A2561,Actuals!$D:$D,$D2561,Actuals!$B:$B,EOMONTH(DATE(2025,$C2561-2,1),0))/SUMIFS(Actuals!$F:$F,Actuals!$A:$A,$A2561,Actuals!$D:$D,$D2561,Actuals!$B:$B,EOMONTH(DATE(2024,$C2561-2,1),0)),
 SUMIFS(Actuals!$F:$F,Actuals!$A:$A,$A2561,Actuals!$D:$D,$D2561,Actuals!$B:$B,EOMONTH(DATE(2025,$C2561-3,1),0))/SUMIFS(Actuals!$F:$F,Actuals!$A:$A,$A2561,Actuals!$D:$D,$D2561,Actuals!$B:$B,EOMONTH(DATE(2024,$C2561-3,1),0))
)</f>
        <v>1.039987929765309</v>
      </c>
      <c r="P2561" s="29">
        <f t="shared" si="234"/>
        <v>146478.39995270714</v>
      </c>
      <c r="Q2561" s="2">
        <f t="shared" si="235"/>
        <v>2.9548203678574471E-3</v>
      </c>
      <c r="R2561" s="29" t="str">
        <f t="shared" si="236"/>
        <v>1 train date (May-Aug)</v>
      </c>
      <c r="S2561" s="29">
        <f t="shared" si="237"/>
        <v>1.0018126307383399</v>
      </c>
      <c r="T2561" s="29">
        <f t="shared" si="238"/>
        <v>145866.12874136589</v>
      </c>
      <c r="U2561" s="2">
        <f t="shared" si="239"/>
        <v>7.122411358013195E-3</v>
      </c>
    </row>
    <row r="2562" spans="1:21">
      <c r="A2562">
        <v>150</v>
      </c>
      <c r="B2562" s="1">
        <v>45930</v>
      </c>
      <c r="C2562">
        <v>7</v>
      </c>
      <c r="D2562">
        <v>42</v>
      </c>
      <c r="E2562" t="s">
        <v>7</v>
      </c>
      <c r="F2562" s="3">
        <v>145791.50121035494</v>
      </c>
      <c r="G2562" s="3">
        <v>146912.5</v>
      </c>
      <c r="H2562">
        <v>2</v>
      </c>
      <c r="I2562" s="3">
        <v>-1120.9987896450621</v>
      </c>
      <c r="J2562" s="3">
        <v>1120.9987896450621</v>
      </c>
      <c r="K2562" s="2">
        <v>7.6303840016680802E-3</v>
      </c>
      <c r="L2562" s="6">
        <v>-7.6303840016680802E-3</v>
      </c>
      <c r="M2562" t="s">
        <v>22</v>
      </c>
      <c r="N2562">
        <f>SUMIFS(Actuals!$F:$F,Actuals!$A:$A,$A2562,Actuals!$D:$D,$D2562,Actuals!$B:$B,EDATE($B2562,-12))</f>
        <v>140846.25</v>
      </c>
      <c r="O2562">
        <f>AVERAGE(SUMIFS(Actuals!$F:$F,Actuals!$A:$A,$A2562,Actuals!$D:$D,$D2562,Actuals!$B:$B,EOMONTH(DATE(2025,$C2562-1,1),0))/SUMIFS(Actuals!$F:$F,Actuals!$A:$A,$A2562,Actuals!$D:$D,$D2562,Actuals!$B:$B,EOMONTH(DATE(2024,$C2562-1,1),0)),
 SUMIFS(Actuals!$F:$F,Actuals!$A:$A,$A2562,Actuals!$D:$D,$D2562,Actuals!$B:$B,EOMONTH(DATE(2025,$C2562-2,1),0))/SUMIFS(Actuals!$F:$F,Actuals!$A:$A,$A2562,Actuals!$D:$D,$D2562,Actuals!$B:$B,EOMONTH(DATE(2024,$C2562-2,1),0)),
 SUMIFS(Actuals!$F:$F,Actuals!$A:$A,$A2562,Actuals!$D:$D,$D2562,Actuals!$B:$B,EOMONTH(DATE(2025,$C2562-3,1),0))/SUMIFS(Actuals!$F:$F,Actuals!$A:$A,$A2562,Actuals!$D:$D,$D2562,Actuals!$B:$B,EOMONTH(DATE(2024,$C2562-3,1),0))
)</f>
        <v>1.0336930233037143</v>
      </c>
      <c r="P2562" s="29">
        <f t="shared" ref="P2562:P2625" si="240">N2562*O2562</f>
        <v>145591.78598349076</v>
      </c>
      <c r="Q2562" s="2">
        <f t="shared" ref="Q2562:Q2625" si="241">IFERROR(ABS(P2562-G2562)/ABS(G2562),"")</f>
        <v>8.9898001634254564E-3</v>
      </c>
      <c r="R2562" s="29" t="str">
        <f t="shared" ref="R2562:R2625" si="242">IF(C2562&lt;=8,"1 train date (May-Aug)","2 Test data (Sep-Nov)")</f>
        <v>1 train date (May-Aug)</v>
      </c>
      <c r="S2562" s="29">
        <f t="shared" ref="S2562:S2625" si="243">1/(1+AVERAGEIFS($L:$L,$A:$A,$A2562,$R:$R,"1 train date (May-Aug)"))</f>
        <v>1.0018126307383399</v>
      </c>
      <c r="T2562" s="29">
        <f t="shared" ref="T2562:T2625" si="244">F2562*S2562</f>
        <v>146055.76736683754</v>
      </c>
      <c r="U2562" s="2">
        <f t="shared" ref="U2562:U2625" si="245">IFERROR(ABS(T2562-G2562)/ABS(G2562),"")</f>
        <v>5.8315843319150136E-3</v>
      </c>
    </row>
    <row r="2563" spans="1:21">
      <c r="A2563">
        <v>150</v>
      </c>
      <c r="B2563" s="1">
        <v>45930</v>
      </c>
      <c r="C2563">
        <v>8</v>
      </c>
      <c r="D2563">
        <v>42</v>
      </c>
      <c r="E2563" t="s">
        <v>7</v>
      </c>
      <c r="F2563" s="3">
        <v>145907.39679145149</v>
      </c>
      <c r="G2563" s="3">
        <v>146912.5</v>
      </c>
      <c r="H2563">
        <v>1</v>
      </c>
      <c r="I2563" s="3">
        <v>-1005.1032085485058</v>
      </c>
      <c r="J2563" s="3">
        <v>1005.1032085485058</v>
      </c>
      <c r="K2563" s="2">
        <v>6.8415091197039403E-3</v>
      </c>
      <c r="L2563" s="6">
        <v>-6.8415091197039403E-3</v>
      </c>
      <c r="M2563" t="s">
        <v>22</v>
      </c>
      <c r="N2563">
        <f>SUMIFS(Actuals!$F:$F,Actuals!$A:$A,$A2563,Actuals!$D:$D,$D2563,Actuals!$B:$B,EDATE($B2563,-12))</f>
        <v>140846.25</v>
      </c>
      <c r="O2563">
        <f>AVERAGE(SUMIFS(Actuals!$F:$F,Actuals!$A:$A,$A2563,Actuals!$D:$D,$D2563,Actuals!$B:$B,EOMONTH(DATE(2025,$C2563-1,1),0))/SUMIFS(Actuals!$F:$F,Actuals!$A:$A,$A2563,Actuals!$D:$D,$D2563,Actuals!$B:$B,EOMONTH(DATE(2024,$C2563-1,1),0)),
 SUMIFS(Actuals!$F:$F,Actuals!$A:$A,$A2563,Actuals!$D:$D,$D2563,Actuals!$B:$B,EOMONTH(DATE(2025,$C2563-2,1),0))/SUMIFS(Actuals!$F:$F,Actuals!$A:$A,$A2563,Actuals!$D:$D,$D2563,Actuals!$B:$B,EOMONTH(DATE(2024,$C2563-2,1),0)),
 SUMIFS(Actuals!$F:$F,Actuals!$A:$A,$A2563,Actuals!$D:$D,$D2563,Actuals!$B:$B,EOMONTH(DATE(2025,$C2563-3,1),0))/SUMIFS(Actuals!$F:$F,Actuals!$A:$A,$A2563,Actuals!$D:$D,$D2563,Actuals!$B:$B,EOMONTH(DATE(2024,$C2563-3,1),0))
)</f>
        <v>1.0306170436054571</v>
      </c>
      <c r="P2563" s="29">
        <f t="shared" si="240"/>
        <v>145158.5457779151</v>
      </c>
      <c r="Q2563" s="2">
        <f t="shared" si="241"/>
        <v>1.1938767784122496E-2</v>
      </c>
      <c r="R2563" s="29" t="str">
        <f t="shared" si="242"/>
        <v>1 train date (May-Aug)</v>
      </c>
      <c r="S2563" s="29">
        <f t="shared" si="243"/>
        <v>1.0018126307383399</v>
      </c>
      <c r="T2563" s="29">
        <f t="shared" si="244"/>
        <v>146171.87302382683</v>
      </c>
      <c r="U2563" s="2">
        <f t="shared" si="245"/>
        <v>5.0412795110910732E-3</v>
      </c>
    </row>
    <row r="2564" spans="1:21">
      <c r="A2564">
        <v>150</v>
      </c>
      <c r="B2564" s="1">
        <v>45930</v>
      </c>
      <c r="C2564">
        <v>9</v>
      </c>
      <c r="D2564">
        <v>42</v>
      </c>
      <c r="E2564" t="s">
        <v>7</v>
      </c>
      <c r="F2564" s="3">
        <v>146051.94221850915</v>
      </c>
      <c r="G2564" s="3">
        <v>146912.5</v>
      </c>
      <c r="H2564">
        <v>0</v>
      </c>
      <c r="I2564" s="3">
        <v>-860.55778149084654</v>
      </c>
      <c r="J2564" s="3">
        <v>860.55778149084654</v>
      </c>
      <c r="K2564" s="2">
        <v>5.8576212472788002E-3</v>
      </c>
      <c r="L2564" s="6">
        <v>-5.8576212472788002E-3</v>
      </c>
      <c r="M2564" t="s">
        <v>22</v>
      </c>
      <c r="N2564">
        <f>SUMIFS(Actuals!$F:$F,Actuals!$A:$A,$A2564,Actuals!$D:$D,$D2564,Actuals!$B:$B,EDATE($B2564,-12))</f>
        <v>140846.25</v>
      </c>
      <c r="O2564">
        <f>AVERAGE(SUMIFS(Actuals!$F:$F,Actuals!$A:$A,$A2564,Actuals!$D:$D,$D2564,Actuals!$B:$B,EOMONTH(DATE(2025,$C2564-1,1),0))/SUMIFS(Actuals!$F:$F,Actuals!$A:$A,$A2564,Actuals!$D:$D,$D2564,Actuals!$B:$B,EOMONTH(DATE(2024,$C2564-1,1),0)),
 SUMIFS(Actuals!$F:$F,Actuals!$A:$A,$A2564,Actuals!$D:$D,$D2564,Actuals!$B:$B,EOMONTH(DATE(2025,$C2564-2,1),0))/SUMIFS(Actuals!$F:$F,Actuals!$A:$A,$A2564,Actuals!$D:$D,$D2564,Actuals!$B:$B,EOMONTH(DATE(2024,$C2564-2,1),0)),
 SUMIFS(Actuals!$F:$F,Actuals!$A:$A,$A2564,Actuals!$D:$D,$D2564,Actuals!$B:$B,EOMONTH(DATE(2025,$C2564-3,1),0))/SUMIFS(Actuals!$F:$F,Actuals!$A:$A,$A2564,Actuals!$D:$D,$D2564,Actuals!$B:$B,EOMONTH(DATE(2024,$C2564-3,1),0))
)</f>
        <v>1.0304205358977134</v>
      </c>
      <c r="P2564" s="29">
        <f t="shared" si="240"/>
        <v>145130.86840418333</v>
      </c>
      <c r="Q2564" s="2">
        <f t="shared" si="241"/>
        <v>1.2127161377123573E-2</v>
      </c>
      <c r="R2564" s="29" t="str">
        <f t="shared" si="242"/>
        <v>2 Test data (Sep-Nov)</v>
      </c>
      <c r="S2564" s="29">
        <f t="shared" si="243"/>
        <v>1.0018126307383399</v>
      </c>
      <c r="T2564" s="29">
        <f t="shared" si="244"/>
        <v>146316.68045836868</v>
      </c>
      <c r="U2564" s="2">
        <f t="shared" si="245"/>
        <v>4.0556082132652063E-3</v>
      </c>
    </row>
    <row r="2565" spans="1:21">
      <c r="A2565">
        <v>150</v>
      </c>
      <c r="B2565" s="1">
        <v>45961</v>
      </c>
      <c r="C2565">
        <v>5</v>
      </c>
      <c r="D2565">
        <v>42</v>
      </c>
      <c r="E2565" t="s">
        <v>7</v>
      </c>
      <c r="F2565" s="3">
        <v>145686.83949718031</v>
      </c>
      <c r="G2565" s="3">
        <v>148487.5</v>
      </c>
      <c r="H2565">
        <v>5</v>
      </c>
      <c r="I2565" s="3">
        <v>-2800.6605028196936</v>
      </c>
      <c r="J2565" s="3">
        <v>2800.6605028196936</v>
      </c>
      <c r="K2565" s="2">
        <v>1.8861254333325701E-2</v>
      </c>
      <c r="L2565" s="6">
        <v>-1.8861254333325701E-2</v>
      </c>
      <c r="M2565" t="s">
        <v>22</v>
      </c>
      <c r="N2565">
        <f>SUMIFS(Actuals!$F:$F,Actuals!$A:$A,$A2565,Actuals!$D:$D,$D2565,Actuals!$B:$B,EDATE($B2565,-12))</f>
        <v>141417.5</v>
      </c>
      <c r="O2565">
        <f>AVERAGE(SUMIFS(Actuals!$F:$F,Actuals!$A:$A,$A2565,Actuals!$D:$D,$D2565,Actuals!$B:$B,EOMONTH(DATE(2025,$C2565-1,1),0))/SUMIFS(Actuals!$F:$F,Actuals!$A:$A,$A2565,Actuals!$D:$D,$D2565,Actuals!$B:$B,EOMONTH(DATE(2024,$C2565-1,1),0)),
 SUMIFS(Actuals!$F:$F,Actuals!$A:$A,$A2565,Actuals!$D:$D,$D2565,Actuals!$B:$B,EOMONTH(DATE(2025,$C2565-2,1),0))/SUMIFS(Actuals!$F:$F,Actuals!$A:$A,$A2565,Actuals!$D:$D,$D2565,Actuals!$B:$B,EOMONTH(DATE(2024,$C2565-2,1),0)),
 SUMIFS(Actuals!$F:$F,Actuals!$A:$A,$A2565,Actuals!$D:$D,$D2565,Actuals!$B:$B,EOMONTH(DATE(2025,$C2565-3,1),0))/SUMIFS(Actuals!$F:$F,Actuals!$A:$A,$A2565,Actuals!$D:$D,$D2565,Actuals!$B:$B,EOMONTH(DATE(2024,$C2565-3,1),0))
)</f>
        <v>1.045408045405211</v>
      </c>
      <c r="P2565" s="29">
        <f t="shared" si="240"/>
        <v>147838.99226109142</v>
      </c>
      <c r="Q2565" s="2">
        <f t="shared" si="241"/>
        <v>4.3674231090736811E-3</v>
      </c>
      <c r="R2565" s="29" t="str">
        <f t="shared" si="242"/>
        <v>1 train date (May-Aug)</v>
      </c>
      <c r="S2565" s="29">
        <f t="shared" si="243"/>
        <v>1.0018126307383399</v>
      </c>
      <c r="T2565" s="29">
        <f t="shared" si="244"/>
        <v>145950.91594062449</v>
      </c>
      <c r="U2565" s="2">
        <f t="shared" si="245"/>
        <v>1.7082812084353988E-2</v>
      </c>
    </row>
    <row r="2566" spans="1:21">
      <c r="A2566">
        <v>150</v>
      </c>
      <c r="B2566" s="1">
        <v>45961</v>
      </c>
      <c r="C2566">
        <v>6</v>
      </c>
      <c r="D2566">
        <v>42</v>
      </c>
      <c r="E2566" t="s">
        <v>7</v>
      </c>
      <c r="F2566" s="3">
        <v>145747.80791343766</v>
      </c>
      <c r="G2566" s="3">
        <v>148487.5</v>
      </c>
      <c r="H2566">
        <v>4</v>
      </c>
      <c r="I2566" s="3">
        <v>-2739.6920865623397</v>
      </c>
      <c r="J2566" s="3">
        <v>2739.6920865623397</v>
      </c>
      <c r="K2566" s="2">
        <v>1.8450658045709799E-2</v>
      </c>
      <c r="L2566" s="6">
        <v>-1.8450658045709799E-2</v>
      </c>
      <c r="M2566" t="s">
        <v>22</v>
      </c>
      <c r="N2566">
        <f>SUMIFS(Actuals!$F:$F,Actuals!$A:$A,$A2566,Actuals!$D:$D,$D2566,Actuals!$B:$B,EDATE($B2566,-12))</f>
        <v>141417.5</v>
      </c>
      <c r="O2566">
        <f>AVERAGE(SUMIFS(Actuals!$F:$F,Actuals!$A:$A,$A2566,Actuals!$D:$D,$D2566,Actuals!$B:$B,EOMONTH(DATE(2025,$C2566-1,1),0))/SUMIFS(Actuals!$F:$F,Actuals!$A:$A,$A2566,Actuals!$D:$D,$D2566,Actuals!$B:$B,EOMONTH(DATE(2024,$C2566-1,1),0)),
 SUMIFS(Actuals!$F:$F,Actuals!$A:$A,$A2566,Actuals!$D:$D,$D2566,Actuals!$B:$B,EOMONTH(DATE(2025,$C2566-2,1),0))/SUMIFS(Actuals!$F:$F,Actuals!$A:$A,$A2566,Actuals!$D:$D,$D2566,Actuals!$B:$B,EOMONTH(DATE(2024,$C2566-2,1),0)),
 SUMIFS(Actuals!$F:$F,Actuals!$A:$A,$A2566,Actuals!$D:$D,$D2566,Actuals!$B:$B,EOMONTH(DATE(2025,$C2566-3,1),0))/SUMIFS(Actuals!$F:$F,Actuals!$A:$A,$A2566,Actuals!$D:$D,$D2566,Actuals!$B:$B,EOMONTH(DATE(2024,$C2566-3,1),0))
)</f>
        <v>1.039987929765309</v>
      </c>
      <c r="P2566" s="29">
        <f t="shared" si="240"/>
        <v>147072.49305758558</v>
      </c>
      <c r="Q2566" s="2">
        <f t="shared" si="241"/>
        <v>9.5294684226915841E-3</v>
      </c>
      <c r="R2566" s="29" t="str">
        <f t="shared" si="242"/>
        <v>1 train date (May-Aug)</v>
      </c>
      <c r="S2566" s="29">
        <f t="shared" si="243"/>
        <v>1.0018126307383399</v>
      </c>
      <c r="T2566" s="29">
        <f t="shared" si="244"/>
        <v>146011.99487010721</v>
      </c>
      <c r="U2566" s="2">
        <f t="shared" si="245"/>
        <v>1.6671471537286212E-2</v>
      </c>
    </row>
    <row r="2567" spans="1:21">
      <c r="A2567">
        <v>150</v>
      </c>
      <c r="B2567" s="1">
        <v>45961</v>
      </c>
      <c r="C2567">
        <v>7</v>
      </c>
      <c r="D2567">
        <v>42</v>
      </c>
      <c r="E2567" t="s">
        <v>7</v>
      </c>
      <c r="F2567" s="3">
        <v>145937.29271156527</v>
      </c>
      <c r="G2567" s="3">
        <v>148487.5</v>
      </c>
      <c r="H2567">
        <v>3</v>
      </c>
      <c r="I2567" s="3">
        <v>-2550.207288434729</v>
      </c>
      <c r="J2567" s="3">
        <v>2550.207288434729</v>
      </c>
      <c r="K2567" s="2">
        <v>1.7174558723358699E-2</v>
      </c>
      <c r="L2567" s="6">
        <v>-1.7174558723358699E-2</v>
      </c>
      <c r="M2567" t="s">
        <v>22</v>
      </c>
      <c r="N2567">
        <f>SUMIFS(Actuals!$F:$F,Actuals!$A:$A,$A2567,Actuals!$D:$D,$D2567,Actuals!$B:$B,EDATE($B2567,-12))</f>
        <v>141417.5</v>
      </c>
      <c r="O2567">
        <f>AVERAGE(SUMIFS(Actuals!$F:$F,Actuals!$A:$A,$A2567,Actuals!$D:$D,$D2567,Actuals!$B:$B,EOMONTH(DATE(2025,$C2567-1,1),0))/SUMIFS(Actuals!$F:$F,Actuals!$A:$A,$A2567,Actuals!$D:$D,$D2567,Actuals!$B:$B,EOMONTH(DATE(2024,$C2567-1,1),0)),
 SUMIFS(Actuals!$F:$F,Actuals!$A:$A,$A2567,Actuals!$D:$D,$D2567,Actuals!$B:$B,EOMONTH(DATE(2025,$C2567-2,1),0))/SUMIFS(Actuals!$F:$F,Actuals!$A:$A,$A2567,Actuals!$D:$D,$D2567,Actuals!$B:$B,EOMONTH(DATE(2024,$C2567-2,1),0)),
 SUMIFS(Actuals!$F:$F,Actuals!$A:$A,$A2567,Actuals!$D:$D,$D2567,Actuals!$B:$B,EOMONTH(DATE(2025,$C2567-3,1),0))/SUMIFS(Actuals!$F:$F,Actuals!$A:$A,$A2567,Actuals!$D:$D,$D2567,Actuals!$B:$B,EOMONTH(DATE(2024,$C2567-3,1),0))
)</f>
        <v>1.0336930233037143</v>
      </c>
      <c r="P2567" s="29">
        <f t="shared" si="240"/>
        <v>146182.283123053</v>
      </c>
      <c r="Q2567" s="2">
        <f t="shared" si="241"/>
        <v>1.5524652761660079E-2</v>
      </c>
      <c r="R2567" s="29" t="str">
        <f t="shared" si="242"/>
        <v>1 train date (May-Aug)</v>
      </c>
      <c r="S2567" s="29">
        <f t="shared" si="243"/>
        <v>1.0018126307383399</v>
      </c>
      <c r="T2567" s="29">
        <f t="shared" si="244"/>
        <v>146201.82313420437</v>
      </c>
      <c r="U2567" s="2">
        <f t="shared" si="245"/>
        <v>1.5393059118078136E-2</v>
      </c>
    </row>
    <row r="2568" spans="1:21">
      <c r="A2568">
        <v>150</v>
      </c>
      <c r="B2568" s="1">
        <v>45961</v>
      </c>
      <c r="C2568">
        <v>8</v>
      </c>
      <c r="D2568">
        <v>42</v>
      </c>
      <c r="E2568" t="s">
        <v>7</v>
      </c>
      <c r="F2568" s="3">
        <v>146221.65230462863</v>
      </c>
      <c r="G2568" s="3">
        <v>148487.5</v>
      </c>
      <c r="H2568">
        <v>2</v>
      </c>
      <c r="I2568" s="3">
        <v>-2265.8476953713689</v>
      </c>
      <c r="J2568" s="3">
        <v>2265.8476953713689</v>
      </c>
      <c r="K2568" s="2">
        <v>1.52595181100858E-2</v>
      </c>
      <c r="L2568" s="6">
        <v>-1.52595181100858E-2</v>
      </c>
      <c r="M2568" t="s">
        <v>22</v>
      </c>
      <c r="N2568">
        <f>SUMIFS(Actuals!$F:$F,Actuals!$A:$A,$A2568,Actuals!$D:$D,$D2568,Actuals!$B:$B,EDATE($B2568,-12))</f>
        <v>141417.5</v>
      </c>
      <c r="O2568">
        <f>AVERAGE(SUMIFS(Actuals!$F:$F,Actuals!$A:$A,$A2568,Actuals!$D:$D,$D2568,Actuals!$B:$B,EOMONTH(DATE(2025,$C2568-1,1),0))/SUMIFS(Actuals!$F:$F,Actuals!$A:$A,$A2568,Actuals!$D:$D,$D2568,Actuals!$B:$B,EOMONTH(DATE(2024,$C2568-1,1),0)),
 SUMIFS(Actuals!$F:$F,Actuals!$A:$A,$A2568,Actuals!$D:$D,$D2568,Actuals!$B:$B,EOMONTH(DATE(2025,$C2568-2,1),0))/SUMIFS(Actuals!$F:$F,Actuals!$A:$A,$A2568,Actuals!$D:$D,$D2568,Actuals!$B:$B,EOMONTH(DATE(2024,$C2568-2,1),0)),
 SUMIFS(Actuals!$F:$F,Actuals!$A:$A,$A2568,Actuals!$D:$D,$D2568,Actuals!$B:$B,EOMONTH(DATE(2025,$C2568-3,1),0))/SUMIFS(Actuals!$F:$F,Actuals!$A:$A,$A2568,Actuals!$D:$D,$D2568,Actuals!$B:$B,EOMONTH(DATE(2024,$C2568-3,1),0))
)</f>
        <v>1.0306170436054571</v>
      </c>
      <c r="P2568" s="29">
        <f t="shared" si="240"/>
        <v>145747.28576407474</v>
      </c>
      <c r="Q2568" s="2">
        <f t="shared" si="241"/>
        <v>1.8454174499033665E-2</v>
      </c>
      <c r="R2568" s="29" t="str">
        <f t="shared" si="242"/>
        <v>1 train date (May-Aug)</v>
      </c>
      <c r="S2568" s="29">
        <f t="shared" si="243"/>
        <v>1.0018126307383399</v>
      </c>
      <c r="T2568" s="29">
        <f t="shared" si="244"/>
        <v>146486.69816620686</v>
      </c>
      <c r="U2568" s="2">
        <f t="shared" si="245"/>
        <v>1.3474547243324472E-2</v>
      </c>
    </row>
    <row r="2569" spans="1:21">
      <c r="A2569">
        <v>150</v>
      </c>
      <c r="B2569" s="1">
        <v>45961</v>
      </c>
      <c r="C2569">
        <v>9</v>
      </c>
      <c r="D2569">
        <v>42</v>
      </c>
      <c r="E2569" t="s">
        <v>7</v>
      </c>
      <c r="F2569" s="3">
        <v>146236.68058491897</v>
      </c>
      <c r="G2569" s="3">
        <v>148487.5</v>
      </c>
      <c r="H2569">
        <v>1</v>
      </c>
      <c r="I2569" s="3">
        <v>-2250.8194150810305</v>
      </c>
      <c r="J2569" s="3">
        <v>2250.8194150810305</v>
      </c>
      <c r="K2569" s="2">
        <v>1.5158309050129E-2</v>
      </c>
      <c r="L2569" s="6">
        <v>-1.5158309050129E-2</v>
      </c>
      <c r="M2569" t="s">
        <v>22</v>
      </c>
      <c r="N2569">
        <f>SUMIFS(Actuals!$F:$F,Actuals!$A:$A,$A2569,Actuals!$D:$D,$D2569,Actuals!$B:$B,EDATE($B2569,-12))</f>
        <v>141417.5</v>
      </c>
      <c r="O2569">
        <f>AVERAGE(SUMIFS(Actuals!$F:$F,Actuals!$A:$A,$A2569,Actuals!$D:$D,$D2569,Actuals!$B:$B,EOMONTH(DATE(2025,$C2569-1,1),0))/SUMIFS(Actuals!$F:$F,Actuals!$A:$A,$A2569,Actuals!$D:$D,$D2569,Actuals!$B:$B,EOMONTH(DATE(2024,$C2569-1,1),0)),
 SUMIFS(Actuals!$F:$F,Actuals!$A:$A,$A2569,Actuals!$D:$D,$D2569,Actuals!$B:$B,EOMONTH(DATE(2025,$C2569-2,1),0))/SUMIFS(Actuals!$F:$F,Actuals!$A:$A,$A2569,Actuals!$D:$D,$D2569,Actuals!$B:$B,EOMONTH(DATE(2024,$C2569-2,1),0)),
 SUMIFS(Actuals!$F:$F,Actuals!$A:$A,$A2569,Actuals!$D:$D,$D2569,Actuals!$B:$B,EOMONTH(DATE(2025,$C2569-3,1),0))/SUMIFS(Actuals!$F:$F,Actuals!$A:$A,$A2569,Actuals!$D:$D,$D2569,Actuals!$B:$B,EOMONTH(DATE(2024,$C2569-3,1),0))
)</f>
        <v>1.0304205358977134</v>
      </c>
      <c r="P2569" s="29">
        <f t="shared" si="240"/>
        <v>145719.4961353149</v>
      </c>
      <c r="Q2569" s="2">
        <f t="shared" si="241"/>
        <v>1.8641325799714472E-2</v>
      </c>
      <c r="R2569" s="29" t="str">
        <f t="shared" si="242"/>
        <v>2 Test data (Sep-Nov)</v>
      </c>
      <c r="S2569" s="29">
        <f t="shared" si="243"/>
        <v>1.0018126307383399</v>
      </c>
      <c r="T2569" s="29">
        <f t="shared" si="244"/>
        <v>146501.75368721999</v>
      </c>
      <c r="U2569" s="2">
        <f t="shared" si="245"/>
        <v>1.3373154728714637E-2</v>
      </c>
    </row>
    <row r="2570" spans="1:21">
      <c r="A2570">
        <v>150</v>
      </c>
      <c r="B2570" s="1">
        <v>45961</v>
      </c>
      <c r="C2570">
        <v>10</v>
      </c>
      <c r="D2570">
        <v>42</v>
      </c>
      <c r="E2570" t="s">
        <v>7</v>
      </c>
      <c r="F2570" s="3">
        <v>146386.25</v>
      </c>
      <c r="G2570" s="3">
        <v>148487.5</v>
      </c>
      <c r="H2570">
        <v>0</v>
      </c>
      <c r="I2570" s="3">
        <v>-2101.25</v>
      </c>
      <c r="J2570" s="3">
        <v>2101.25</v>
      </c>
      <c r="K2570" s="2">
        <v>1.41510228133681E-2</v>
      </c>
      <c r="L2570" s="6">
        <v>-1.41510228133681E-2</v>
      </c>
      <c r="M2570" t="s">
        <v>22</v>
      </c>
      <c r="N2570">
        <f>SUMIFS(Actuals!$F:$F,Actuals!$A:$A,$A2570,Actuals!$D:$D,$D2570,Actuals!$B:$B,EDATE($B2570,-12))</f>
        <v>141417.5</v>
      </c>
      <c r="O2570">
        <f>AVERAGE(SUMIFS(Actuals!$F:$F,Actuals!$A:$A,$A2570,Actuals!$D:$D,$D2570,Actuals!$B:$B,EOMONTH(DATE(2025,$C2570-1,1),0))/SUMIFS(Actuals!$F:$F,Actuals!$A:$A,$A2570,Actuals!$D:$D,$D2570,Actuals!$B:$B,EOMONTH(DATE(2024,$C2570-1,1),0)),
 SUMIFS(Actuals!$F:$F,Actuals!$A:$A,$A2570,Actuals!$D:$D,$D2570,Actuals!$B:$B,EOMONTH(DATE(2025,$C2570-2,1),0))/SUMIFS(Actuals!$F:$F,Actuals!$A:$A,$A2570,Actuals!$D:$D,$D2570,Actuals!$B:$B,EOMONTH(DATE(2024,$C2570-2,1),0)),
 SUMIFS(Actuals!$F:$F,Actuals!$A:$A,$A2570,Actuals!$D:$D,$D2570,Actuals!$B:$B,EOMONTH(DATE(2025,$C2570-3,1),0))/SUMIFS(Actuals!$F:$F,Actuals!$A:$A,$A2570,Actuals!$D:$D,$D2570,Actuals!$B:$B,EOMONTH(DATE(2024,$C2570-3,1),0))
)</f>
        <v>1.0350564970516254</v>
      </c>
      <c r="P2570" s="29">
        <f t="shared" si="240"/>
        <v>146375.10217179824</v>
      </c>
      <c r="Q2570" s="2">
        <f t="shared" si="241"/>
        <v>1.4226098683066004E-2</v>
      </c>
      <c r="R2570" s="29" t="str">
        <f t="shared" si="242"/>
        <v>2 Test data (Sep-Nov)</v>
      </c>
      <c r="S2570" s="29">
        <f t="shared" si="243"/>
        <v>1.0018126307383399</v>
      </c>
      <c r="T2570" s="29">
        <f t="shared" si="244"/>
        <v>146651.59421642032</v>
      </c>
      <c r="U2570" s="2">
        <f t="shared" si="245"/>
        <v>1.2364042653958648E-2</v>
      </c>
    </row>
    <row r="2571" spans="1:21">
      <c r="A2571">
        <v>150</v>
      </c>
      <c r="B2571" s="1">
        <v>45991</v>
      </c>
      <c r="C2571">
        <v>5</v>
      </c>
      <c r="D2571">
        <v>42</v>
      </c>
      <c r="E2571" t="s">
        <v>7</v>
      </c>
      <c r="F2571" s="3">
        <v>145964.77427771778</v>
      </c>
      <c r="G2571" s="3">
        <v>149007.5</v>
      </c>
      <c r="H2571">
        <v>6</v>
      </c>
      <c r="I2571" s="3">
        <v>-3042.7257222822227</v>
      </c>
      <c r="J2571" s="3">
        <v>3042.7257222822227</v>
      </c>
      <c r="K2571" s="2">
        <v>2.0419950152054198E-2</v>
      </c>
      <c r="L2571" s="6">
        <v>-2.0419950152054198E-2</v>
      </c>
      <c r="M2571" t="s">
        <v>22</v>
      </c>
      <c r="N2571">
        <f>SUMIFS(Actuals!$F:$F,Actuals!$A:$A,$A2571,Actuals!$D:$D,$D2571,Actuals!$B:$B,EDATE($B2571,-12))</f>
        <v>141735</v>
      </c>
      <c r="O2571">
        <f>AVERAGE(SUMIFS(Actuals!$F:$F,Actuals!$A:$A,$A2571,Actuals!$D:$D,$D2571,Actuals!$B:$B,EOMONTH(DATE(2025,$C2571-1,1),0))/SUMIFS(Actuals!$F:$F,Actuals!$A:$A,$A2571,Actuals!$D:$D,$D2571,Actuals!$B:$B,EOMONTH(DATE(2024,$C2571-1,1),0)),
 SUMIFS(Actuals!$F:$F,Actuals!$A:$A,$A2571,Actuals!$D:$D,$D2571,Actuals!$B:$B,EOMONTH(DATE(2025,$C2571-2,1),0))/SUMIFS(Actuals!$F:$F,Actuals!$A:$A,$A2571,Actuals!$D:$D,$D2571,Actuals!$B:$B,EOMONTH(DATE(2024,$C2571-2,1),0)),
 SUMIFS(Actuals!$F:$F,Actuals!$A:$A,$A2571,Actuals!$D:$D,$D2571,Actuals!$B:$B,EOMONTH(DATE(2025,$C2571-3,1),0))/SUMIFS(Actuals!$F:$F,Actuals!$A:$A,$A2571,Actuals!$D:$D,$D2571,Actuals!$B:$B,EOMONTH(DATE(2024,$C2571-3,1),0))
)</f>
        <v>1.045408045405211</v>
      </c>
      <c r="P2571" s="29">
        <f t="shared" si="240"/>
        <v>148170.9093155076</v>
      </c>
      <c r="Q2571" s="2">
        <f t="shared" si="241"/>
        <v>5.614419975453604E-3</v>
      </c>
      <c r="R2571" s="29" t="str">
        <f t="shared" si="242"/>
        <v>1 train date (May-Aug)</v>
      </c>
      <c r="S2571" s="29">
        <f t="shared" si="243"/>
        <v>1.0018126307383399</v>
      </c>
      <c r="T2571" s="29">
        <f t="shared" si="244"/>
        <v>146229.35451428842</v>
      </c>
      <c r="U2571" s="2">
        <f t="shared" si="245"/>
        <v>1.8644333243035251E-2</v>
      </c>
    </row>
    <row r="2572" spans="1:21">
      <c r="A2572">
        <v>150</v>
      </c>
      <c r="B2572" s="1">
        <v>45991</v>
      </c>
      <c r="C2572">
        <v>6</v>
      </c>
      <c r="D2572">
        <v>42</v>
      </c>
      <c r="E2572" t="s">
        <v>7</v>
      </c>
      <c r="F2572" s="3">
        <v>145893.55572135106</v>
      </c>
      <c r="G2572" s="3">
        <v>149007.5</v>
      </c>
      <c r="H2572">
        <v>5</v>
      </c>
      <c r="I2572" s="3">
        <v>-3113.9442786489381</v>
      </c>
      <c r="J2572" s="3">
        <v>3113.9442786489381</v>
      </c>
      <c r="K2572" s="2">
        <v>2.08979029823931E-2</v>
      </c>
      <c r="L2572" s="6">
        <v>-2.08979029823931E-2</v>
      </c>
      <c r="M2572" t="s">
        <v>22</v>
      </c>
      <c r="N2572">
        <f>SUMIFS(Actuals!$F:$F,Actuals!$A:$A,$A2572,Actuals!$D:$D,$D2572,Actuals!$B:$B,EDATE($B2572,-12))</f>
        <v>141735</v>
      </c>
      <c r="O2572">
        <f>AVERAGE(SUMIFS(Actuals!$F:$F,Actuals!$A:$A,$A2572,Actuals!$D:$D,$D2572,Actuals!$B:$B,EOMONTH(DATE(2025,$C2572-1,1),0))/SUMIFS(Actuals!$F:$F,Actuals!$A:$A,$A2572,Actuals!$D:$D,$D2572,Actuals!$B:$B,EOMONTH(DATE(2024,$C2572-1,1),0)),
 SUMIFS(Actuals!$F:$F,Actuals!$A:$A,$A2572,Actuals!$D:$D,$D2572,Actuals!$B:$B,EOMONTH(DATE(2025,$C2572-2,1),0))/SUMIFS(Actuals!$F:$F,Actuals!$A:$A,$A2572,Actuals!$D:$D,$D2572,Actuals!$B:$B,EOMONTH(DATE(2024,$C2572-2,1),0)),
 SUMIFS(Actuals!$F:$F,Actuals!$A:$A,$A2572,Actuals!$D:$D,$D2572,Actuals!$B:$B,EOMONTH(DATE(2025,$C2572-3,1),0))/SUMIFS(Actuals!$F:$F,Actuals!$A:$A,$A2572,Actuals!$D:$D,$D2572,Actuals!$B:$B,EOMONTH(DATE(2024,$C2572-3,1),0))
)</f>
        <v>1.039987929765309</v>
      </c>
      <c r="P2572" s="29">
        <f t="shared" si="240"/>
        <v>147402.68922528607</v>
      </c>
      <c r="Q2572" s="2">
        <f t="shared" si="241"/>
        <v>1.0769999998080159E-2</v>
      </c>
      <c r="R2572" s="29" t="str">
        <f t="shared" si="242"/>
        <v>1 train date (May-Aug)</v>
      </c>
      <c r="S2572" s="29">
        <f t="shared" si="243"/>
        <v>1.0018126307383399</v>
      </c>
      <c r="T2572" s="29">
        <f t="shared" si="244"/>
        <v>146158.0068649773</v>
      </c>
      <c r="U2572" s="2">
        <f t="shared" si="245"/>
        <v>1.9123152425365823E-2</v>
      </c>
    </row>
    <row r="2573" spans="1:21">
      <c r="A2573">
        <v>150</v>
      </c>
      <c r="B2573" s="1">
        <v>45991</v>
      </c>
      <c r="C2573">
        <v>7</v>
      </c>
      <c r="D2573">
        <v>42</v>
      </c>
      <c r="E2573" t="s">
        <v>7</v>
      </c>
      <c r="F2573" s="3">
        <v>146083.23000427682</v>
      </c>
      <c r="G2573" s="3">
        <v>149007.5</v>
      </c>
      <c r="H2573">
        <v>4</v>
      </c>
      <c r="I2573" s="3">
        <v>-2924.2699957231816</v>
      </c>
      <c r="J2573" s="3">
        <v>2924.2699957231816</v>
      </c>
      <c r="K2573" s="2">
        <v>1.96249852908289E-2</v>
      </c>
      <c r="L2573" s="6">
        <v>-1.96249852908289E-2</v>
      </c>
      <c r="M2573" t="s">
        <v>22</v>
      </c>
      <c r="N2573">
        <f>SUMIFS(Actuals!$F:$F,Actuals!$A:$A,$A2573,Actuals!$D:$D,$D2573,Actuals!$B:$B,EDATE($B2573,-12))</f>
        <v>141735</v>
      </c>
      <c r="O2573">
        <f>AVERAGE(SUMIFS(Actuals!$F:$F,Actuals!$A:$A,$A2573,Actuals!$D:$D,$D2573,Actuals!$B:$B,EOMONTH(DATE(2025,$C2573-1,1),0))/SUMIFS(Actuals!$F:$F,Actuals!$A:$A,$A2573,Actuals!$D:$D,$D2573,Actuals!$B:$B,EOMONTH(DATE(2024,$C2573-1,1),0)),
 SUMIFS(Actuals!$F:$F,Actuals!$A:$A,$A2573,Actuals!$D:$D,$D2573,Actuals!$B:$B,EOMONTH(DATE(2025,$C2573-2,1),0))/SUMIFS(Actuals!$F:$F,Actuals!$A:$A,$A2573,Actuals!$D:$D,$D2573,Actuals!$B:$B,EOMONTH(DATE(2024,$C2573-2,1),0)),
 SUMIFS(Actuals!$F:$F,Actuals!$A:$A,$A2573,Actuals!$D:$D,$D2573,Actuals!$B:$B,EOMONTH(DATE(2025,$C2573-3,1),0))/SUMIFS(Actuals!$F:$F,Actuals!$A:$A,$A2573,Actuals!$D:$D,$D2573,Actuals!$B:$B,EOMONTH(DATE(2024,$C2573-3,1),0))
)</f>
        <v>1.0336930233037143</v>
      </c>
      <c r="P2573" s="29">
        <f t="shared" si="240"/>
        <v>146510.48065795194</v>
      </c>
      <c r="Q2573" s="2">
        <f t="shared" si="241"/>
        <v>1.6757675566988671E-2</v>
      </c>
      <c r="R2573" s="29" t="str">
        <f t="shared" si="242"/>
        <v>1 train date (May-Aug)</v>
      </c>
      <c r="S2573" s="29">
        <f t="shared" si="243"/>
        <v>1.0018126307383399</v>
      </c>
      <c r="T2573" s="29">
        <f t="shared" si="244"/>
        <v>146348.02495733855</v>
      </c>
      <c r="U2573" s="2">
        <f t="shared" si="245"/>
        <v>1.7847927404066561E-2</v>
      </c>
    </row>
    <row r="2574" spans="1:21">
      <c r="A2574">
        <v>150</v>
      </c>
      <c r="B2574" s="1">
        <v>45991</v>
      </c>
      <c r="C2574">
        <v>8</v>
      </c>
      <c r="D2574">
        <v>42</v>
      </c>
      <c r="E2574" t="s">
        <v>7</v>
      </c>
      <c r="F2574" s="3">
        <v>146516.26684823222</v>
      </c>
      <c r="G2574" s="3">
        <v>149007.5</v>
      </c>
      <c r="H2574">
        <v>3</v>
      </c>
      <c r="I2574" s="3">
        <v>-2491.2331517677812</v>
      </c>
      <c r="J2574" s="3">
        <v>2491.2331517677812</v>
      </c>
      <c r="K2574" s="2">
        <v>1.6718844029782302E-2</v>
      </c>
      <c r="L2574" s="6">
        <v>-1.6718844029782302E-2</v>
      </c>
      <c r="M2574" t="s">
        <v>22</v>
      </c>
      <c r="N2574">
        <f>SUMIFS(Actuals!$F:$F,Actuals!$A:$A,$A2574,Actuals!$D:$D,$D2574,Actuals!$B:$B,EDATE($B2574,-12))</f>
        <v>141735</v>
      </c>
      <c r="O2574">
        <f>AVERAGE(SUMIFS(Actuals!$F:$F,Actuals!$A:$A,$A2574,Actuals!$D:$D,$D2574,Actuals!$B:$B,EOMONTH(DATE(2025,$C2574-1,1),0))/SUMIFS(Actuals!$F:$F,Actuals!$A:$A,$A2574,Actuals!$D:$D,$D2574,Actuals!$B:$B,EOMONTH(DATE(2024,$C2574-1,1),0)),
 SUMIFS(Actuals!$F:$F,Actuals!$A:$A,$A2574,Actuals!$D:$D,$D2574,Actuals!$B:$B,EOMONTH(DATE(2025,$C2574-2,1),0))/SUMIFS(Actuals!$F:$F,Actuals!$A:$A,$A2574,Actuals!$D:$D,$D2574,Actuals!$B:$B,EOMONTH(DATE(2024,$C2574-2,1),0)),
 SUMIFS(Actuals!$F:$F,Actuals!$A:$A,$A2574,Actuals!$D:$D,$D2574,Actuals!$B:$B,EOMONTH(DATE(2025,$C2574-3,1),0))/SUMIFS(Actuals!$F:$F,Actuals!$A:$A,$A2574,Actuals!$D:$D,$D2574,Actuals!$B:$B,EOMONTH(DATE(2024,$C2574-3,1),0))
)</f>
        <v>1.0306170436054571</v>
      </c>
      <c r="P2574" s="29">
        <f t="shared" si="240"/>
        <v>146074.50667541946</v>
      </c>
      <c r="Q2574" s="2">
        <f t="shared" si="241"/>
        <v>1.9683528175296842E-2</v>
      </c>
      <c r="R2574" s="29" t="str">
        <f t="shared" si="242"/>
        <v>1 train date (May-Aug)</v>
      </c>
      <c r="S2574" s="29">
        <f t="shared" si="243"/>
        <v>1.0018126307383399</v>
      </c>
      <c r="T2574" s="29">
        <f t="shared" si="244"/>
        <v>146781.84673718814</v>
      </c>
      <c r="U2574" s="2">
        <f t="shared" si="245"/>
        <v>1.4936518382040222E-2</v>
      </c>
    </row>
    <row r="2575" spans="1:21">
      <c r="A2575">
        <v>150</v>
      </c>
      <c r="B2575" s="1">
        <v>45991</v>
      </c>
      <c r="C2575">
        <v>9</v>
      </c>
      <c r="D2575">
        <v>42</v>
      </c>
      <c r="E2575" t="s">
        <v>7</v>
      </c>
      <c r="F2575" s="3">
        <v>146409.87280342812</v>
      </c>
      <c r="G2575" s="3">
        <v>149007.5</v>
      </c>
      <c r="H2575">
        <v>2</v>
      </c>
      <c r="I2575" s="3">
        <v>-2597.627196571877</v>
      </c>
      <c r="J2575" s="3">
        <v>2597.627196571877</v>
      </c>
      <c r="K2575" s="2">
        <v>1.7432862081250101E-2</v>
      </c>
      <c r="L2575" s="6">
        <v>-1.7432862081250101E-2</v>
      </c>
      <c r="M2575" t="s">
        <v>22</v>
      </c>
      <c r="N2575">
        <f>SUMIFS(Actuals!$F:$F,Actuals!$A:$A,$A2575,Actuals!$D:$D,$D2575,Actuals!$B:$B,EDATE($B2575,-12))</f>
        <v>141735</v>
      </c>
      <c r="O2575">
        <f>AVERAGE(SUMIFS(Actuals!$F:$F,Actuals!$A:$A,$A2575,Actuals!$D:$D,$D2575,Actuals!$B:$B,EOMONTH(DATE(2025,$C2575-1,1),0))/SUMIFS(Actuals!$F:$F,Actuals!$A:$A,$A2575,Actuals!$D:$D,$D2575,Actuals!$B:$B,EOMONTH(DATE(2024,$C2575-1,1),0)),
 SUMIFS(Actuals!$F:$F,Actuals!$A:$A,$A2575,Actuals!$D:$D,$D2575,Actuals!$B:$B,EOMONTH(DATE(2025,$C2575-2,1),0))/SUMIFS(Actuals!$F:$F,Actuals!$A:$A,$A2575,Actuals!$D:$D,$D2575,Actuals!$B:$B,EOMONTH(DATE(2024,$C2575-2,1),0)),
 SUMIFS(Actuals!$F:$F,Actuals!$A:$A,$A2575,Actuals!$D:$D,$D2575,Actuals!$B:$B,EOMONTH(DATE(2025,$C2575-3,1),0))/SUMIFS(Actuals!$F:$F,Actuals!$A:$A,$A2575,Actuals!$D:$D,$D2575,Actuals!$B:$B,EOMONTH(DATE(2024,$C2575-3,1),0))
)</f>
        <v>1.0304205358977134</v>
      </c>
      <c r="P2575" s="29">
        <f t="shared" si="240"/>
        <v>146046.65465546242</v>
      </c>
      <c r="Q2575" s="2">
        <f t="shared" si="241"/>
        <v>1.9870445075164524E-2</v>
      </c>
      <c r="R2575" s="29" t="str">
        <f t="shared" si="242"/>
        <v>2 Test data (Sep-Nov)</v>
      </c>
      <c r="S2575" s="29">
        <f t="shared" si="243"/>
        <v>1.0018126307383399</v>
      </c>
      <c r="T2575" s="29">
        <f t="shared" si="244"/>
        <v>146675.25983926805</v>
      </c>
      <c r="U2575" s="2">
        <f t="shared" si="245"/>
        <v>1.5651830684575929E-2</v>
      </c>
    </row>
    <row r="2576" spans="1:21">
      <c r="A2576">
        <v>150</v>
      </c>
      <c r="B2576" s="1">
        <v>45991</v>
      </c>
      <c r="C2576">
        <v>10</v>
      </c>
      <c r="D2576">
        <v>42</v>
      </c>
      <c r="E2576" t="s">
        <v>7</v>
      </c>
      <c r="F2576" s="3">
        <v>146361.25</v>
      </c>
      <c r="G2576" s="3">
        <v>149007.5</v>
      </c>
      <c r="H2576">
        <v>1</v>
      </c>
      <c r="I2576" s="3">
        <v>-2646.25</v>
      </c>
      <c r="J2576" s="3">
        <v>2646.25</v>
      </c>
      <c r="K2576" s="2">
        <v>1.77591731959801E-2</v>
      </c>
      <c r="L2576" s="6">
        <v>-1.77591731959801E-2</v>
      </c>
      <c r="M2576" t="s">
        <v>22</v>
      </c>
      <c r="N2576">
        <f>SUMIFS(Actuals!$F:$F,Actuals!$A:$A,$A2576,Actuals!$D:$D,$D2576,Actuals!$B:$B,EDATE($B2576,-12))</f>
        <v>141735</v>
      </c>
      <c r="O2576">
        <f>AVERAGE(SUMIFS(Actuals!$F:$F,Actuals!$A:$A,$A2576,Actuals!$D:$D,$D2576,Actuals!$B:$B,EOMONTH(DATE(2025,$C2576-1,1),0))/SUMIFS(Actuals!$F:$F,Actuals!$A:$A,$A2576,Actuals!$D:$D,$D2576,Actuals!$B:$B,EOMONTH(DATE(2024,$C2576-1,1),0)),
 SUMIFS(Actuals!$F:$F,Actuals!$A:$A,$A2576,Actuals!$D:$D,$D2576,Actuals!$B:$B,EOMONTH(DATE(2025,$C2576-2,1),0))/SUMIFS(Actuals!$F:$F,Actuals!$A:$A,$A2576,Actuals!$D:$D,$D2576,Actuals!$B:$B,EOMONTH(DATE(2024,$C2576-2,1),0)),
 SUMIFS(Actuals!$F:$F,Actuals!$A:$A,$A2576,Actuals!$D:$D,$D2576,Actuals!$B:$B,EOMONTH(DATE(2025,$C2576-3,1),0))/SUMIFS(Actuals!$F:$F,Actuals!$A:$A,$A2576,Actuals!$D:$D,$D2576,Actuals!$B:$B,EOMONTH(DATE(2024,$C2576-3,1),0))
)</f>
        <v>1.0350564970516254</v>
      </c>
      <c r="P2576" s="29">
        <f t="shared" si="240"/>
        <v>146703.73260961211</v>
      </c>
      <c r="Q2576" s="2">
        <f t="shared" si="241"/>
        <v>1.5460747884421183E-2</v>
      </c>
      <c r="R2576" s="29" t="str">
        <f t="shared" si="242"/>
        <v>2 Test data (Sep-Nov)</v>
      </c>
      <c r="S2576" s="29">
        <f t="shared" si="243"/>
        <v>1.0018126307383399</v>
      </c>
      <c r="T2576" s="29">
        <f t="shared" si="244"/>
        <v>146626.54890065186</v>
      </c>
      <c r="U2576" s="2">
        <f t="shared" si="245"/>
        <v>1.5978733280862627E-2</v>
      </c>
    </row>
    <row r="2577" spans="1:21">
      <c r="A2577">
        <v>150</v>
      </c>
      <c r="B2577" s="1">
        <v>45991</v>
      </c>
      <c r="C2577">
        <v>11</v>
      </c>
      <c r="D2577">
        <v>42</v>
      </c>
      <c r="E2577" t="s">
        <v>7</v>
      </c>
      <c r="F2577" s="3">
        <v>148635.98749999999</v>
      </c>
      <c r="G2577" s="3">
        <v>149007.5</v>
      </c>
      <c r="H2577">
        <v>0</v>
      </c>
      <c r="I2577" s="3">
        <v>-371.51250000001164</v>
      </c>
      <c r="J2577" s="3">
        <v>371.51250000001164</v>
      </c>
      <c r="K2577" s="2">
        <v>2.49324698421228E-3</v>
      </c>
      <c r="L2577" s="6">
        <v>-2.49324698421228E-3</v>
      </c>
      <c r="M2577" t="s">
        <v>22</v>
      </c>
      <c r="N2577">
        <f>SUMIFS(Actuals!$F:$F,Actuals!$A:$A,$A2577,Actuals!$D:$D,$D2577,Actuals!$B:$B,EDATE($B2577,-12))</f>
        <v>141735</v>
      </c>
      <c r="O2577">
        <f>AVERAGE(SUMIFS(Actuals!$F:$F,Actuals!$A:$A,$A2577,Actuals!$D:$D,$D2577,Actuals!$B:$B,EOMONTH(DATE(2025,$C2577-1,1),0))/SUMIFS(Actuals!$F:$F,Actuals!$A:$A,$A2577,Actuals!$D:$D,$D2577,Actuals!$B:$B,EOMONTH(DATE(2024,$C2577-1,1),0)),
 SUMIFS(Actuals!$F:$F,Actuals!$A:$A,$A2577,Actuals!$D:$D,$D2577,Actuals!$B:$B,EOMONTH(DATE(2025,$C2577-2,1),0))/SUMIFS(Actuals!$F:$F,Actuals!$A:$A,$A2577,Actuals!$D:$D,$D2577,Actuals!$B:$B,EOMONTH(DATE(2024,$C2577-2,1),0)),
 SUMIFS(Actuals!$F:$F,Actuals!$A:$A,$A2577,Actuals!$D:$D,$D2577,Actuals!$B:$B,EOMONTH(DATE(2025,$C2577-3,1),0))/SUMIFS(Actuals!$F:$F,Actuals!$A:$A,$A2577,Actuals!$D:$D,$D2577,Actuals!$B:$B,EOMONTH(DATE(2024,$C2577-3,1),0))
)</f>
        <v>1.0416493205977562</v>
      </c>
      <c r="P2577" s="29">
        <f t="shared" si="240"/>
        <v>147638.16645492296</v>
      </c>
      <c r="Q2577" s="2">
        <f t="shared" si="241"/>
        <v>9.1896954520882448E-3</v>
      </c>
      <c r="R2577" s="29" t="str">
        <f t="shared" si="242"/>
        <v>2 Test data (Sep-Nov)</v>
      </c>
      <c r="S2577" s="29">
        <f t="shared" si="243"/>
        <v>1.0018126307383399</v>
      </c>
      <c r="T2577" s="29">
        <f t="shared" si="244"/>
        <v>148905.40965976601</v>
      </c>
      <c r="U2577" s="2">
        <f t="shared" si="245"/>
        <v>6.8513558199412771E-4</v>
      </c>
    </row>
    <row r="2578" spans="1:21">
      <c r="A2578">
        <v>2370</v>
      </c>
      <c r="B2578" s="1">
        <v>45808</v>
      </c>
      <c r="C2578">
        <v>5</v>
      </c>
      <c r="D2578">
        <v>42</v>
      </c>
      <c r="E2578" t="s">
        <v>7</v>
      </c>
      <c r="F2578" s="3">
        <v>2502.2249999999999</v>
      </c>
      <c r="G2578" s="3">
        <v>2875</v>
      </c>
      <c r="H2578">
        <v>0</v>
      </c>
      <c r="I2578" s="3">
        <v>-372.77500000000009</v>
      </c>
      <c r="J2578" s="3">
        <v>372.77500000000009</v>
      </c>
      <c r="K2578" s="2">
        <v>0.129660869565217</v>
      </c>
      <c r="L2578" s="6">
        <v>-0.129660869565217</v>
      </c>
      <c r="M2578" t="s">
        <v>26</v>
      </c>
      <c r="N2578">
        <f>SUMIFS(Actuals!$F:$F,Actuals!$A:$A,$A2578,Actuals!$D:$D,$D2578,Actuals!$B:$B,EDATE($B2578,-12))</f>
        <v>2362.5</v>
      </c>
      <c r="O2578">
        <f>AVERAGE(SUMIFS(Actuals!$F:$F,Actuals!$A:$A,$A2578,Actuals!$D:$D,$D2578,Actuals!$B:$B,EOMONTH(DATE(2025,$C2578-1,1),0))/SUMIFS(Actuals!$F:$F,Actuals!$A:$A,$A2578,Actuals!$D:$D,$D2578,Actuals!$B:$B,EOMONTH(DATE(2024,$C2578-1,1),0)),
 SUMIFS(Actuals!$F:$F,Actuals!$A:$A,$A2578,Actuals!$D:$D,$D2578,Actuals!$B:$B,EOMONTH(DATE(2025,$C2578-2,1),0))/SUMIFS(Actuals!$F:$F,Actuals!$A:$A,$A2578,Actuals!$D:$D,$D2578,Actuals!$B:$B,EOMONTH(DATE(2024,$C2578-2,1),0)),
 SUMIFS(Actuals!$F:$F,Actuals!$A:$A,$A2578,Actuals!$D:$D,$D2578,Actuals!$B:$B,EOMONTH(DATE(2025,$C2578-3,1),0))/SUMIFS(Actuals!$F:$F,Actuals!$A:$A,$A2578,Actuals!$D:$D,$D2578,Actuals!$B:$B,EOMONTH(DATE(2024,$C2578-3,1),0))
)</f>
        <v>1.3759704371116692</v>
      </c>
      <c r="P2578" s="29">
        <f t="shared" si="240"/>
        <v>3250.7301576763184</v>
      </c>
      <c r="Q2578" s="2">
        <f t="shared" si="241"/>
        <v>0.13068875049611076</v>
      </c>
      <c r="R2578" s="29" t="str">
        <f t="shared" si="242"/>
        <v>1 train date (May-Aug)</v>
      </c>
      <c r="S2578" s="29">
        <f t="shared" si="243"/>
        <v>1.1836764017367896</v>
      </c>
      <c r="T2578" s="29">
        <f t="shared" si="244"/>
        <v>2961.8246843358384</v>
      </c>
      <c r="U2578" s="2">
        <f t="shared" si="245"/>
        <v>3.0199890203769862E-2</v>
      </c>
    </row>
    <row r="2579" spans="1:21">
      <c r="A2579">
        <v>2370</v>
      </c>
      <c r="B2579" s="1">
        <v>45838</v>
      </c>
      <c r="C2579">
        <v>5</v>
      </c>
      <c r="D2579">
        <v>42</v>
      </c>
      <c r="E2579" t="s">
        <v>7</v>
      </c>
      <c r="F2579" s="3">
        <v>2477.2027499999999</v>
      </c>
      <c r="G2579" s="3">
        <v>4732.5</v>
      </c>
      <c r="H2579">
        <v>1</v>
      </c>
      <c r="I2579" s="3">
        <v>-2255.2972500000001</v>
      </c>
      <c r="J2579" s="3">
        <v>2255.2972500000001</v>
      </c>
      <c r="K2579" s="2">
        <v>0.47655515055467501</v>
      </c>
      <c r="L2579" s="6">
        <v>-0.47655515055467501</v>
      </c>
      <c r="M2579" t="s">
        <v>26</v>
      </c>
      <c r="N2579">
        <f>SUMIFS(Actuals!$F:$F,Actuals!$A:$A,$A2579,Actuals!$D:$D,$D2579,Actuals!$B:$B,EDATE($B2579,-12))</f>
        <v>2518.75</v>
      </c>
      <c r="O2579">
        <f>AVERAGE(SUMIFS(Actuals!$F:$F,Actuals!$A:$A,$A2579,Actuals!$D:$D,$D2579,Actuals!$B:$B,EOMONTH(DATE(2025,$C2579-1,1),0))/SUMIFS(Actuals!$F:$F,Actuals!$A:$A,$A2579,Actuals!$D:$D,$D2579,Actuals!$B:$B,EOMONTH(DATE(2024,$C2579-1,1),0)),
 SUMIFS(Actuals!$F:$F,Actuals!$A:$A,$A2579,Actuals!$D:$D,$D2579,Actuals!$B:$B,EOMONTH(DATE(2025,$C2579-2,1),0))/SUMIFS(Actuals!$F:$F,Actuals!$A:$A,$A2579,Actuals!$D:$D,$D2579,Actuals!$B:$B,EOMONTH(DATE(2024,$C2579-2,1),0)),
 SUMIFS(Actuals!$F:$F,Actuals!$A:$A,$A2579,Actuals!$D:$D,$D2579,Actuals!$B:$B,EOMONTH(DATE(2025,$C2579-3,1),0))/SUMIFS(Actuals!$F:$F,Actuals!$A:$A,$A2579,Actuals!$D:$D,$D2579,Actuals!$B:$B,EOMONTH(DATE(2024,$C2579-3,1),0))
)</f>
        <v>1.3759704371116692</v>
      </c>
      <c r="P2579" s="29">
        <f t="shared" si="240"/>
        <v>3465.7255384750169</v>
      </c>
      <c r="Q2579" s="2">
        <f t="shared" si="241"/>
        <v>0.26767553333861238</v>
      </c>
      <c r="R2579" s="29" t="str">
        <f t="shared" si="242"/>
        <v>1 train date (May-Aug)</v>
      </c>
      <c r="S2579" s="29">
        <f t="shared" si="243"/>
        <v>1.1836764017367896</v>
      </c>
      <c r="T2579" s="29">
        <f t="shared" si="244"/>
        <v>2932.2064374924798</v>
      </c>
      <c r="U2579" s="2">
        <f t="shared" si="245"/>
        <v>0.38041068410090229</v>
      </c>
    </row>
    <row r="2580" spans="1:21">
      <c r="A2580">
        <v>2370</v>
      </c>
      <c r="B2580" s="1">
        <v>45838</v>
      </c>
      <c r="C2580">
        <v>6</v>
      </c>
      <c r="D2580">
        <v>42</v>
      </c>
      <c r="E2580" t="s">
        <v>7</v>
      </c>
      <c r="F2580" s="3">
        <v>2477.2027499999999</v>
      </c>
      <c r="G2580" s="3">
        <v>4732.5</v>
      </c>
      <c r="H2580">
        <v>0</v>
      </c>
      <c r="I2580" s="3">
        <v>-2255.2972500000001</v>
      </c>
      <c r="J2580" s="3">
        <v>2255.2972500000001</v>
      </c>
      <c r="K2580" s="2">
        <v>0.47655515055467501</v>
      </c>
      <c r="L2580" s="6">
        <v>-0.47655515055467501</v>
      </c>
      <c r="M2580" t="s">
        <v>26</v>
      </c>
      <c r="N2580">
        <f>SUMIFS(Actuals!$F:$F,Actuals!$A:$A,$A2580,Actuals!$D:$D,$D2580,Actuals!$B:$B,EDATE($B2580,-12))</f>
        <v>2518.75</v>
      </c>
      <c r="O2580">
        <f>AVERAGE(SUMIFS(Actuals!$F:$F,Actuals!$A:$A,$A2580,Actuals!$D:$D,$D2580,Actuals!$B:$B,EOMONTH(DATE(2025,$C2580-1,1),0))/SUMIFS(Actuals!$F:$F,Actuals!$A:$A,$A2580,Actuals!$D:$D,$D2580,Actuals!$B:$B,EOMONTH(DATE(2024,$C2580-1,1),0)),
 SUMIFS(Actuals!$F:$F,Actuals!$A:$A,$A2580,Actuals!$D:$D,$D2580,Actuals!$B:$B,EOMONTH(DATE(2025,$C2580-2,1),0))/SUMIFS(Actuals!$F:$F,Actuals!$A:$A,$A2580,Actuals!$D:$D,$D2580,Actuals!$B:$B,EOMONTH(DATE(2024,$C2580-2,1),0)),
 SUMIFS(Actuals!$F:$F,Actuals!$A:$A,$A2580,Actuals!$D:$D,$D2580,Actuals!$B:$B,EOMONTH(DATE(2025,$C2580-3,1),0))/SUMIFS(Actuals!$F:$F,Actuals!$A:$A,$A2580,Actuals!$D:$D,$D2580,Actuals!$B:$B,EOMONTH(DATE(2024,$C2580-3,1),0))
)</f>
        <v>1.3531929653331458</v>
      </c>
      <c r="P2580" s="29">
        <f t="shared" si="240"/>
        <v>3408.3547814328608</v>
      </c>
      <c r="Q2580" s="2">
        <f t="shared" si="241"/>
        <v>0.27979825009342613</v>
      </c>
      <c r="R2580" s="29" t="str">
        <f t="shared" si="242"/>
        <v>1 train date (May-Aug)</v>
      </c>
      <c r="S2580" s="29">
        <f t="shared" si="243"/>
        <v>1.1836764017367896</v>
      </c>
      <c r="T2580" s="29">
        <f t="shared" si="244"/>
        <v>2932.2064374924798</v>
      </c>
      <c r="U2580" s="2">
        <f t="shared" si="245"/>
        <v>0.38041068410090229</v>
      </c>
    </row>
    <row r="2581" spans="1:21">
      <c r="A2581">
        <v>2370</v>
      </c>
      <c r="B2581" s="1">
        <v>45869</v>
      </c>
      <c r="C2581">
        <v>5</v>
      </c>
      <c r="D2581">
        <v>42</v>
      </c>
      <c r="E2581" t="s">
        <v>7</v>
      </c>
      <c r="F2581" s="3">
        <v>2452.4307224999998</v>
      </c>
      <c r="G2581" s="3">
        <v>2723.75</v>
      </c>
      <c r="H2581">
        <v>2</v>
      </c>
      <c r="I2581" s="3">
        <v>-271.31927750000023</v>
      </c>
      <c r="J2581" s="3">
        <v>271.31927750000023</v>
      </c>
      <c r="K2581" s="2">
        <v>9.9612401101422804E-2</v>
      </c>
      <c r="L2581" s="6">
        <v>-9.9612401101422804E-2</v>
      </c>
      <c r="M2581" t="s">
        <v>26</v>
      </c>
      <c r="N2581">
        <f>SUMIFS(Actuals!$F:$F,Actuals!$A:$A,$A2581,Actuals!$D:$D,$D2581,Actuals!$B:$B,EDATE($B2581,-12))</f>
        <v>2236.25</v>
      </c>
      <c r="O2581">
        <f>AVERAGE(SUMIFS(Actuals!$F:$F,Actuals!$A:$A,$A2581,Actuals!$D:$D,$D2581,Actuals!$B:$B,EOMONTH(DATE(2025,$C2581-1,1),0))/SUMIFS(Actuals!$F:$F,Actuals!$A:$A,$A2581,Actuals!$D:$D,$D2581,Actuals!$B:$B,EOMONTH(DATE(2024,$C2581-1,1),0)),
 SUMIFS(Actuals!$F:$F,Actuals!$A:$A,$A2581,Actuals!$D:$D,$D2581,Actuals!$B:$B,EOMONTH(DATE(2025,$C2581-2,1),0))/SUMIFS(Actuals!$F:$F,Actuals!$A:$A,$A2581,Actuals!$D:$D,$D2581,Actuals!$B:$B,EOMONTH(DATE(2024,$C2581-2,1),0)),
 SUMIFS(Actuals!$F:$F,Actuals!$A:$A,$A2581,Actuals!$D:$D,$D2581,Actuals!$B:$B,EOMONTH(DATE(2025,$C2581-3,1),0))/SUMIFS(Actuals!$F:$F,Actuals!$A:$A,$A2581,Actuals!$D:$D,$D2581,Actuals!$B:$B,EOMONTH(DATE(2024,$C2581-3,1),0))
)</f>
        <v>1.3759704371116692</v>
      </c>
      <c r="P2581" s="29">
        <f t="shared" si="240"/>
        <v>3077.0138899909703</v>
      </c>
      <c r="Q2581" s="2">
        <f t="shared" si="241"/>
        <v>0.12969761908801111</v>
      </c>
      <c r="R2581" s="29" t="str">
        <f t="shared" si="242"/>
        <v>1 train date (May-Aug)</v>
      </c>
      <c r="S2581" s="29">
        <f t="shared" si="243"/>
        <v>1.1836764017367896</v>
      </c>
      <c r="T2581" s="29">
        <f t="shared" si="244"/>
        <v>2902.8843731175548</v>
      </c>
      <c r="U2581" s="2">
        <f t="shared" si="245"/>
        <v>6.5767553232695661E-2</v>
      </c>
    </row>
    <row r="2582" spans="1:21">
      <c r="A2582">
        <v>2370</v>
      </c>
      <c r="B2582" s="1">
        <v>45869</v>
      </c>
      <c r="C2582">
        <v>6</v>
      </c>
      <c r="D2582">
        <v>42</v>
      </c>
      <c r="E2582" t="s">
        <v>7</v>
      </c>
      <c r="F2582" s="3">
        <v>2452.4307224999998</v>
      </c>
      <c r="G2582" s="3">
        <v>2723.75</v>
      </c>
      <c r="H2582">
        <v>1</v>
      </c>
      <c r="I2582" s="3">
        <v>-271.31927750000023</v>
      </c>
      <c r="J2582" s="3">
        <v>271.31927750000023</v>
      </c>
      <c r="K2582" s="2">
        <v>9.9612401101422804E-2</v>
      </c>
      <c r="L2582" s="6">
        <v>-9.9612401101422804E-2</v>
      </c>
      <c r="M2582" t="s">
        <v>26</v>
      </c>
      <c r="N2582">
        <f>SUMIFS(Actuals!$F:$F,Actuals!$A:$A,$A2582,Actuals!$D:$D,$D2582,Actuals!$B:$B,EDATE($B2582,-12))</f>
        <v>2236.25</v>
      </c>
      <c r="O2582">
        <f>AVERAGE(SUMIFS(Actuals!$F:$F,Actuals!$A:$A,$A2582,Actuals!$D:$D,$D2582,Actuals!$B:$B,EOMONTH(DATE(2025,$C2582-1,1),0))/SUMIFS(Actuals!$F:$F,Actuals!$A:$A,$A2582,Actuals!$D:$D,$D2582,Actuals!$B:$B,EOMONTH(DATE(2024,$C2582-1,1),0)),
 SUMIFS(Actuals!$F:$F,Actuals!$A:$A,$A2582,Actuals!$D:$D,$D2582,Actuals!$B:$B,EOMONTH(DATE(2025,$C2582-2,1),0))/SUMIFS(Actuals!$F:$F,Actuals!$A:$A,$A2582,Actuals!$D:$D,$D2582,Actuals!$B:$B,EOMONTH(DATE(2024,$C2582-2,1),0)),
 SUMIFS(Actuals!$F:$F,Actuals!$A:$A,$A2582,Actuals!$D:$D,$D2582,Actuals!$B:$B,EOMONTH(DATE(2025,$C2582-3,1),0))/SUMIFS(Actuals!$F:$F,Actuals!$A:$A,$A2582,Actuals!$D:$D,$D2582,Actuals!$B:$B,EOMONTH(DATE(2024,$C2582-3,1),0))
)</f>
        <v>1.3531929653331458</v>
      </c>
      <c r="P2582" s="29">
        <f t="shared" si="240"/>
        <v>3026.0777687262475</v>
      </c>
      <c r="Q2582" s="2">
        <f t="shared" si="241"/>
        <v>0.1109968861776035</v>
      </c>
      <c r="R2582" s="29" t="str">
        <f t="shared" si="242"/>
        <v>1 train date (May-Aug)</v>
      </c>
      <c r="S2582" s="29">
        <f t="shared" si="243"/>
        <v>1.1836764017367896</v>
      </c>
      <c r="T2582" s="29">
        <f t="shared" si="244"/>
        <v>2902.8843731175548</v>
      </c>
      <c r="U2582" s="2">
        <f t="shared" si="245"/>
        <v>6.5767553232695661E-2</v>
      </c>
    </row>
    <row r="2583" spans="1:21">
      <c r="A2583">
        <v>2370</v>
      </c>
      <c r="B2583" s="1">
        <v>45869</v>
      </c>
      <c r="C2583">
        <v>7</v>
      </c>
      <c r="D2583">
        <v>42</v>
      </c>
      <c r="E2583" t="s">
        <v>7</v>
      </c>
      <c r="F2583" s="3">
        <v>2688.6807225000002</v>
      </c>
      <c r="G2583" s="3">
        <v>2723.75</v>
      </c>
      <c r="H2583">
        <v>0</v>
      </c>
      <c r="I2583" s="3">
        <v>-35.069277499999771</v>
      </c>
      <c r="J2583" s="3">
        <v>35.069277499999771</v>
      </c>
      <c r="K2583" s="2">
        <v>1.28753657641119E-2</v>
      </c>
      <c r="L2583" s="6">
        <v>-1.28753657641119E-2</v>
      </c>
      <c r="M2583" t="s">
        <v>26</v>
      </c>
      <c r="N2583">
        <f>SUMIFS(Actuals!$F:$F,Actuals!$A:$A,$A2583,Actuals!$D:$D,$D2583,Actuals!$B:$B,EDATE($B2583,-12))</f>
        <v>2236.25</v>
      </c>
      <c r="O2583">
        <f>AVERAGE(SUMIFS(Actuals!$F:$F,Actuals!$A:$A,$A2583,Actuals!$D:$D,$D2583,Actuals!$B:$B,EOMONTH(DATE(2025,$C2583-1,1),0))/SUMIFS(Actuals!$F:$F,Actuals!$A:$A,$A2583,Actuals!$D:$D,$D2583,Actuals!$B:$B,EOMONTH(DATE(2024,$C2583-1,1),0)),
 SUMIFS(Actuals!$F:$F,Actuals!$A:$A,$A2583,Actuals!$D:$D,$D2583,Actuals!$B:$B,EOMONTH(DATE(2025,$C2583-2,1),0))/SUMIFS(Actuals!$F:$F,Actuals!$A:$A,$A2583,Actuals!$D:$D,$D2583,Actuals!$B:$B,EOMONTH(DATE(2024,$C2583-2,1),0)),
 SUMIFS(Actuals!$F:$F,Actuals!$A:$A,$A2583,Actuals!$D:$D,$D2583,Actuals!$B:$B,EOMONTH(DATE(2025,$C2583-3,1),0))/SUMIFS(Actuals!$F:$F,Actuals!$A:$A,$A2583,Actuals!$D:$D,$D2583,Actuals!$B:$B,EOMONTH(DATE(2024,$C2583-3,1),0))
)</f>
        <v>1.4409270510298802</v>
      </c>
      <c r="P2583" s="29">
        <f t="shared" si="240"/>
        <v>3222.2731178655695</v>
      </c>
      <c r="Q2583" s="2">
        <f t="shared" si="241"/>
        <v>0.18302822133660193</v>
      </c>
      <c r="R2583" s="29" t="str">
        <f t="shared" si="242"/>
        <v>1 train date (May-Aug)</v>
      </c>
      <c r="S2583" s="29">
        <f t="shared" si="243"/>
        <v>1.1836764017367896</v>
      </c>
      <c r="T2583" s="29">
        <f t="shared" si="244"/>
        <v>3182.527923027872</v>
      </c>
      <c r="U2583" s="2">
        <f t="shared" si="245"/>
        <v>0.16843613511808059</v>
      </c>
    </row>
    <row r="2584" spans="1:21">
      <c r="A2584">
        <v>2370</v>
      </c>
      <c r="B2584" s="1">
        <v>45900</v>
      </c>
      <c r="C2584">
        <v>5</v>
      </c>
      <c r="D2584">
        <v>42</v>
      </c>
      <c r="E2584" t="s">
        <v>7</v>
      </c>
      <c r="F2584" s="3">
        <v>2427.9064152749997</v>
      </c>
      <c r="G2584" s="3">
        <v>3685</v>
      </c>
      <c r="H2584">
        <v>3</v>
      </c>
      <c r="I2584" s="3">
        <v>-1257.0935847250003</v>
      </c>
      <c r="J2584" s="3">
        <v>1257.0935847250003</v>
      </c>
      <c r="K2584" s="2">
        <v>0.34113801485074602</v>
      </c>
      <c r="L2584" s="6">
        <v>-0.34113801485074602</v>
      </c>
      <c r="M2584" t="s">
        <v>26</v>
      </c>
      <c r="N2584">
        <f>SUMIFS(Actuals!$F:$F,Actuals!$A:$A,$A2584,Actuals!$D:$D,$D2584,Actuals!$B:$B,EDATE($B2584,-12))</f>
        <v>2180</v>
      </c>
      <c r="O2584">
        <f>AVERAGE(SUMIFS(Actuals!$F:$F,Actuals!$A:$A,$A2584,Actuals!$D:$D,$D2584,Actuals!$B:$B,EOMONTH(DATE(2025,$C2584-1,1),0))/SUMIFS(Actuals!$F:$F,Actuals!$A:$A,$A2584,Actuals!$D:$D,$D2584,Actuals!$B:$B,EOMONTH(DATE(2024,$C2584-1,1),0)),
 SUMIFS(Actuals!$F:$F,Actuals!$A:$A,$A2584,Actuals!$D:$D,$D2584,Actuals!$B:$B,EOMONTH(DATE(2025,$C2584-2,1),0))/SUMIFS(Actuals!$F:$F,Actuals!$A:$A,$A2584,Actuals!$D:$D,$D2584,Actuals!$B:$B,EOMONTH(DATE(2024,$C2584-2,1),0)),
 SUMIFS(Actuals!$F:$F,Actuals!$A:$A,$A2584,Actuals!$D:$D,$D2584,Actuals!$B:$B,EOMONTH(DATE(2025,$C2584-3,1),0))/SUMIFS(Actuals!$F:$F,Actuals!$A:$A,$A2584,Actuals!$D:$D,$D2584,Actuals!$B:$B,EOMONTH(DATE(2024,$C2584-3,1),0))
)</f>
        <v>1.3759704371116692</v>
      </c>
      <c r="P2584" s="29">
        <f t="shared" si="240"/>
        <v>2999.615552903439</v>
      </c>
      <c r="Q2584" s="2">
        <f t="shared" si="241"/>
        <v>0.18599306569784557</v>
      </c>
      <c r="R2584" s="29" t="str">
        <f t="shared" si="242"/>
        <v>1 train date (May-Aug)</v>
      </c>
      <c r="S2584" s="29">
        <f t="shared" si="243"/>
        <v>1.1836764017367896</v>
      </c>
      <c r="T2584" s="29">
        <f t="shared" si="244"/>
        <v>2873.8555293863792</v>
      </c>
      <c r="U2584" s="2">
        <f t="shared" si="245"/>
        <v>0.22012061617737336</v>
      </c>
    </row>
    <row r="2585" spans="1:21">
      <c r="A2585">
        <v>2370</v>
      </c>
      <c r="B2585" s="1">
        <v>45900</v>
      </c>
      <c r="C2585">
        <v>6</v>
      </c>
      <c r="D2585">
        <v>42</v>
      </c>
      <c r="E2585" t="s">
        <v>7</v>
      </c>
      <c r="F2585" s="3">
        <v>2427.9064152749997</v>
      </c>
      <c r="G2585" s="3">
        <v>3685</v>
      </c>
      <c r="H2585">
        <v>2</v>
      </c>
      <c r="I2585" s="3">
        <v>-1257.0935847250003</v>
      </c>
      <c r="J2585" s="3">
        <v>1257.0935847250003</v>
      </c>
      <c r="K2585" s="2">
        <v>0.34113801485074602</v>
      </c>
      <c r="L2585" s="6">
        <v>-0.34113801485074602</v>
      </c>
      <c r="M2585" t="s">
        <v>26</v>
      </c>
      <c r="N2585">
        <f>SUMIFS(Actuals!$F:$F,Actuals!$A:$A,$A2585,Actuals!$D:$D,$D2585,Actuals!$B:$B,EDATE($B2585,-12))</f>
        <v>2180</v>
      </c>
      <c r="O2585">
        <f>AVERAGE(SUMIFS(Actuals!$F:$F,Actuals!$A:$A,$A2585,Actuals!$D:$D,$D2585,Actuals!$B:$B,EOMONTH(DATE(2025,$C2585-1,1),0))/SUMIFS(Actuals!$F:$F,Actuals!$A:$A,$A2585,Actuals!$D:$D,$D2585,Actuals!$B:$B,EOMONTH(DATE(2024,$C2585-1,1),0)),
 SUMIFS(Actuals!$F:$F,Actuals!$A:$A,$A2585,Actuals!$D:$D,$D2585,Actuals!$B:$B,EOMONTH(DATE(2025,$C2585-2,1),0))/SUMIFS(Actuals!$F:$F,Actuals!$A:$A,$A2585,Actuals!$D:$D,$D2585,Actuals!$B:$B,EOMONTH(DATE(2024,$C2585-2,1),0)),
 SUMIFS(Actuals!$F:$F,Actuals!$A:$A,$A2585,Actuals!$D:$D,$D2585,Actuals!$B:$B,EOMONTH(DATE(2025,$C2585-3,1),0))/SUMIFS(Actuals!$F:$F,Actuals!$A:$A,$A2585,Actuals!$D:$D,$D2585,Actuals!$B:$B,EOMONTH(DATE(2024,$C2585-3,1),0))
)</f>
        <v>1.3531929653331458</v>
      </c>
      <c r="P2585" s="29">
        <f t="shared" si="240"/>
        <v>2949.9606644262581</v>
      </c>
      <c r="Q2585" s="2">
        <f t="shared" si="241"/>
        <v>0.19946793366994353</v>
      </c>
      <c r="R2585" s="29" t="str">
        <f t="shared" si="242"/>
        <v>1 train date (May-Aug)</v>
      </c>
      <c r="S2585" s="29">
        <f t="shared" si="243"/>
        <v>1.1836764017367896</v>
      </c>
      <c r="T2585" s="29">
        <f t="shared" si="244"/>
        <v>2873.8555293863792</v>
      </c>
      <c r="U2585" s="2">
        <f t="shared" si="245"/>
        <v>0.22012061617737336</v>
      </c>
    </row>
    <row r="2586" spans="1:21">
      <c r="A2586">
        <v>2370</v>
      </c>
      <c r="B2586" s="1">
        <v>45900</v>
      </c>
      <c r="C2586">
        <v>7</v>
      </c>
      <c r="D2586">
        <v>42</v>
      </c>
      <c r="E2586" t="s">
        <v>7</v>
      </c>
      <c r="F2586" s="3">
        <v>2621.4637044375004</v>
      </c>
      <c r="G2586" s="3">
        <v>3685</v>
      </c>
      <c r="H2586">
        <v>1</v>
      </c>
      <c r="I2586" s="3">
        <v>-1063.5362955624996</v>
      </c>
      <c r="J2586" s="3">
        <v>1063.5362955624996</v>
      </c>
      <c r="K2586" s="2">
        <v>0.28861229187584803</v>
      </c>
      <c r="L2586" s="6">
        <v>-0.28861229187584803</v>
      </c>
      <c r="M2586" t="s">
        <v>26</v>
      </c>
      <c r="N2586">
        <f>SUMIFS(Actuals!$F:$F,Actuals!$A:$A,$A2586,Actuals!$D:$D,$D2586,Actuals!$B:$B,EDATE($B2586,-12))</f>
        <v>2180</v>
      </c>
      <c r="O2586">
        <f>AVERAGE(SUMIFS(Actuals!$F:$F,Actuals!$A:$A,$A2586,Actuals!$D:$D,$D2586,Actuals!$B:$B,EOMONTH(DATE(2025,$C2586-1,1),0))/SUMIFS(Actuals!$F:$F,Actuals!$A:$A,$A2586,Actuals!$D:$D,$D2586,Actuals!$B:$B,EOMONTH(DATE(2024,$C2586-1,1),0)),
 SUMIFS(Actuals!$F:$F,Actuals!$A:$A,$A2586,Actuals!$D:$D,$D2586,Actuals!$B:$B,EOMONTH(DATE(2025,$C2586-2,1),0))/SUMIFS(Actuals!$F:$F,Actuals!$A:$A,$A2586,Actuals!$D:$D,$D2586,Actuals!$B:$B,EOMONTH(DATE(2024,$C2586-2,1),0)),
 SUMIFS(Actuals!$F:$F,Actuals!$A:$A,$A2586,Actuals!$D:$D,$D2586,Actuals!$B:$B,EOMONTH(DATE(2025,$C2586-3,1),0))/SUMIFS(Actuals!$F:$F,Actuals!$A:$A,$A2586,Actuals!$D:$D,$D2586,Actuals!$B:$B,EOMONTH(DATE(2024,$C2586-3,1),0))
)</f>
        <v>1.4409270510298802</v>
      </c>
      <c r="P2586" s="29">
        <f t="shared" si="240"/>
        <v>3141.2209712451386</v>
      </c>
      <c r="Q2586" s="2">
        <f t="shared" si="241"/>
        <v>0.14756554375979958</v>
      </c>
      <c r="R2586" s="29" t="str">
        <f t="shared" si="242"/>
        <v>1 train date (May-Aug)</v>
      </c>
      <c r="S2586" s="29">
        <f t="shared" si="243"/>
        <v>1.1836764017367896</v>
      </c>
      <c r="T2586" s="29">
        <f t="shared" si="244"/>
        <v>3102.9647249521754</v>
      </c>
      <c r="U2586" s="2">
        <f t="shared" si="245"/>
        <v>0.15794715740782214</v>
      </c>
    </row>
    <row r="2587" spans="1:21">
      <c r="A2587">
        <v>2370</v>
      </c>
      <c r="B2587" s="1">
        <v>45900</v>
      </c>
      <c r="C2587">
        <v>8</v>
      </c>
      <c r="D2587">
        <v>42</v>
      </c>
      <c r="E2587" t="s">
        <v>7</v>
      </c>
      <c r="F2587" s="3">
        <v>2764.6062499999998</v>
      </c>
      <c r="G2587" s="3">
        <v>3685</v>
      </c>
      <c r="H2587">
        <v>0</v>
      </c>
      <c r="I2587" s="3">
        <v>-920.39375000000018</v>
      </c>
      <c r="J2587" s="3">
        <v>920.39375000000018</v>
      </c>
      <c r="K2587" s="2">
        <v>0.24976763907734101</v>
      </c>
      <c r="L2587" s="6">
        <v>-0.24976763907734101</v>
      </c>
      <c r="M2587" t="s">
        <v>26</v>
      </c>
      <c r="N2587">
        <f>SUMIFS(Actuals!$F:$F,Actuals!$A:$A,$A2587,Actuals!$D:$D,$D2587,Actuals!$B:$B,EDATE($B2587,-12))</f>
        <v>2180</v>
      </c>
      <c r="O2587">
        <f>AVERAGE(SUMIFS(Actuals!$F:$F,Actuals!$A:$A,$A2587,Actuals!$D:$D,$D2587,Actuals!$B:$B,EOMONTH(DATE(2025,$C2587-1,1),0))/SUMIFS(Actuals!$F:$F,Actuals!$A:$A,$A2587,Actuals!$D:$D,$D2587,Actuals!$B:$B,EOMONTH(DATE(2024,$C2587-1,1),0)),
 SUMIFS(Actuals!$F:$F,Actuals!$A:$A,$A2587,Actuals!$D:$D,$D2587,Actuals!$B:$B,EOMONTH(DATE(2025,$C2587-2,1),0))/SUMIFS(Actuals!$F:$F,Actuals!$A:$A,$A2587,Actuals!$D:$D,$D2587,Actuals!$B:$B,EOMONTH(DATE(2024,$C2587-2,1),0)),
 SUMIFS(Actuals!$F:$F,Actuals!$A:$A,$A2587,Actuals!$D:$D,$D2587,Actuals!$B:$B,EOMONTH(DATE(2025,$C2587-3,1),0))/SUMIFS(Actuals!$F:$F,Actuals!$A:$A,$A2587,Actuals!$D:$D,$D2587,Actuals!$B:$B,EOMONTH(DATE(2024,$C2587-3,1),0))
)</f>
        <v>1.4379460958579466</v>
      </c>
      <c r="P2587" s="29">
        <f t="shared" si="240"/>
        <v>3134.7224889703239</v>
      </c>
      <c r="Q2587" s="2">
        <f t="shared" si="241"/>
        <v>0.14932903962813462</v>
      </c>
      <c r="R2587" s="29" t="str">
        <f t="shared" si="242"/>
        <v>1 train date (May-Aug)</v>
      </c>
      <c r="S2587" s="29">
        <f t="shared" si="243"/>
        <v>1.1836764017367896</v>
      </c>
      <c r="T2587" s="29">
        <f t="shared" si="244"/>
        <v>3272.3991782190392</v>
      </c>
      <c r="U2587" s="2">
        <f t="shared" si="245"/>
        <v>0.11196765855657009</v>
      </c>
    </row>
    <row r="2588" spans="1:21">
      <c r="A2588">
        <v>2370</v>
      </c>
      <c r="B2588" s="1">
        <v>45930</v>
      </c>
      <c r="C2588">
        <v>5</v>
      </c>
      <c r="D2588">
        <v>42</v>
      </c>
      <c r="E2588" t="s">
        <v>7</v>
      </c>
      <c r="F2588" s="3">
        <v>2403.6273511222498</v>
      </c>
      <c r="G2588" s="3">
        <v>4316.25</v>
      </c>
      <c r="H2588">
        <v>4</v>
      </c>
      <c r="I2588" s="3">
        <v>-1912.6226488777502</v>
      </c>
      <c r="J2588" s="3">
        <v>1912.6226488777502</v>
      </c>
      <c r="K2588" s="2">
        <v>0.44312137825143399</v>
      </c>
      <c r="L2588" s="6">
        <v>-0.44312137825143399</v>
      </c>
      <c r="M2588" t="s">
        <v>26</v>
      </c>
      <c r="N2588">
        <f>SUMIFS(Actuals!$F:$F,Actuals!$A:$A,$A2588,Actuals!$D:$D,$D2588,Actuals!$B:$B,EDATE($B2588,-12))</f>
        <v>1618.75</v>
      </c>
      <c r="O2588">
        <f>AVERAGE(SUMIFS(Actuals!$F:$F,Actuals!$A:$A,$A2588,Actuals!$D:$D,$D2588,Actuals!$B:$B,EOMONTH(DATE(2025,$C2588-1,1),0))/SUMIFS(Actuals!$F:$F,Actuals!$A:$A,$A2588,Actuals!$D:$D,$D2588,Actuals!$B:$B,EOMONTH(DATE(2024,$C2588-1,1),0)),
 SUMIFS(Actuals!$F:$F,Actuals!$A:$A,$A2588,Actuals!$D:$D,$D2588,Actuals!$B:$B,EOMONTH(DATE(2025,$C2588-2,1),0))/SUMIFS(Actuals!$F:$F,Actuals!$A:$A,$A2588,Actuals!$D:$D,$D2588,Actuals!$B:$B,EOMONTH(DATE(2024,$C2588-2,1),0)),
 SUMIFS(Actuals!$F:$F,Actuals!$A:$A,$A2588,Actuals!$D:$D,$D2588,Actuals!$B:$B,EOMONTH(DATE(2025,$C2588-3,1),0))/SUMIFS(Actuals!$F:$F,Actuals!$A:$A,$A2588,Actuals!$D:$D,$D2588,Actuals!$B:$B,EOMONTH(DATE(2024,$C2588-3,1),0))
)</f>
        <v>1.3759704371116692</v>
      </c>
      <c r="P2588" s="29">
        <f t="shared" si="240"/>
        <v>2227.3521450745147</v>
      </c>
      <c r="Q2588" s="2">
        <f t="shared" si="241"/>
        <v>0.48396127539542083</v>
      </c>
      <c r="R2588" s="29" t="str">
        <f t="shared" si="242"/>
        <v>1 train date (May-Aug)</v>
      </c>
      <c r="S2588" s="29">
        <f t="shared" si="243"/>
        <v>1.1836764017367896</v>
      </c>
      <c r="T2588" s="29">
        <f t="shared" si="244"/>
        <v>2845.1169740925156</v>
      </c>
      <c r="U2588" s="2">
        <f t="shared" si="245"/>
        <v>0.34083591680451419</v>
      </c>
    </row>
    <row r="2589" spans="1:21">
      <c r="A2589">
        <v>2370</v>
      </c>
      <c r="B2589" s="1">
        <v>45930</v>
      </c>
      <c r="C2589">
        <v>6</v>
      </c>
      <c r="D2589">
        <v>42</v>
      </c>
      <c r="E2589" t="s">
        <v>7</v>
      </c>
      <c r="F2589" s="3">
        <v>2403.6273511222498</v>
      </c>
      <c r="G2589" s="3">
        <v>4316.25</v>
      </c>
      <c r="H2589">
        <v>3</v>
      </c>
      <c r="I2589" s="3">
        <v>-1912.6226488777502</v>
      </c>
      <c r="J2589" s="3">
        <v>1912.6226488777502</v>
      </c>
      <c r="K2589" s="2">
        <v>0.44312137825143399</v>
      </c>
      <c r="L2589" s="6">
        <v>-0.44312137825143399</v>
      </c>
      <c r="M2589" t="s">
        <v>26</v>
      </c>
      <c r="N2589">
        <f>SUMIFS(Actuals!$F:$F,Actuals!$A:$A,$A2589,Actuals!$D:$D,$D2589,Actuals!$B:$B,EDATE($B2589,-12))</f>
        <v>1618.75</v>
      </c>
      <c r="O2589">
        <f>AVERAGE(SUMIFS(Actuals!$F:$F,Actuals!$A:$A,$A2589,Actuals!$D:$D,$D2589,Actuals!$B:$B,EOMONTH(DATE(2025,$C2589-1,1),0))/SUMIFS(Actuals!$F:$F,Actuals!$A:$A,$A2589,Actuals!$D:$D,$D2589,Actuals!$B:$B,EOMONTH(DATE(2024,$C2589-1,1),0)),
 SUMIFS(Actuals!$F:$F,Actuals!$A:$A,$A2589,Actuals!$D:$D,$D2589,Actuals!$B:$B,EOMONTH(DATE(2025,$C2589-2,1),0))/SUMIFS(Actuals!$F:$F,Actuals!$A:$A,$A2589,Actuals!$D:$D,$D2589,Actuals!$B:$B,EOMONTH(DATE(2024,$C2589-2,1),0)),
 SUMIFS(Actuals!$F:$F,Actuals!$A:$A,$A2589,Actuals!$D:$D,$D2589,Actuals!$B:$B,EOMONTH(DATE(2025,$C2589-3,1),0))/SUMIFS(Actuals!$F:$F,Actuals!$A:$A,$A2589,Actuals!$D:$D,$D2589,Actuals!$B:$B,EOMONTH(DATE(2024,$C2589-3,1),0))
)</f>
        <v>1.3531929653331458</v>
      </c>
      <c r="P2589" s="29">
        <f t="shared" si="240"/>
        <v>2190.4811126330296</v>
      </c>
      <c r="Q2589" s="2">
        <f t="shared" si="241"/>
        <v>0.49250365186608058</v>
      </c>
      <c r="R2589" s="29" t="str">
        <f t="shared" si="242"/>
        <v>1 train date (May-Aug)</v>
      </c>
      <c r="S2589" s="29">
        <f t="shared" si="243"/>
        <v>1.1836764017367896</v>
      </c>
      <c r="T2589" s="29">
        <f t="shared" si="244"/>
        <v>2845.1169740925156</v>
      </c>
      <c r="U2589" s="2">
        <f t="shared" si="245"/>
        <v>0.34083591680451419</v>
      </c>
    </row>
    <row r="2590" spans="1:21">
      <c r="A2590">
        <v>2370</v>
      </c>
      <c r="B2590" s="1">
        <v>45930</v>
      </c>
      <c r="C2590">
        <v>7</v>
      </c>
      <c r="D2590">
        <v>42</v>
      </c>
      <c r="E2590" t="s">
        <v>7</v>
      </c>
      <c r="F2590" s="3">
        <v>2555.9271118265624</v>
      </c>
      <c r="G2590" s="3">
        <v>4316.25</v>
      </c>
      <c r="H2590">
        <v>2</v>
      </c>
      <c r="I2590" s="3">
        <v>-1760.3228881734376</v>
      </c>
      <c r="J2590" s="3">
        <v>1760.3228881734376</v>
      </c>
      <c r="K2590" s="2">
        <v>0.40783617449717602</v>
      </c>
      <c r="L2590" s="6">
        <v>-0.40783617449717602</v>
      </c>
      <c r="M2590" t="s">
        <v>26</v>
      </c>
      <c r="N2590">
        <f>SUMIFS(Actuals!$F:$F,Actuals!$A:$A,$A2590,Actuals!$D:$D,$D2590,Actuals!$B:$B,EDATE($B2590,-12))</f>
        <v>1618.75</v>
      </c>
      <c r="O2590">
        <f>AVERAGE(SUMIFS(Actuals!$F:$F,Actuals!$A:$A,$A2590,Actuals!$D:$D,$D2590,Actuals!$B:$B,EOMONTH(DATE(2025,$C2590-1,1),0))/SUMIFS(Actuals!$F:$F,Actuals!$A:$A,$A2590,Actuals!$D:$D,$D2590,Actuals!$B:$B,EOMONTH(DATE(2024,$C2590-1,1),0)),
 SUMIFS(Actuals!$F:$F,Actuals!$A:$A,$A2590,Actuals!$D:$D,$D2590,Actuals!$B:$B,EOMONTH(DATE(2025,$C2590-2,1),0))/SUMIFS(Actuals!$F:$F,Actuals!$A:$A,$A2590,Actuals!$D:$D,$D2590,Actuals!$B:$B,EOMONTH(DATE(2024,$C2590-2,1),0)),
 SUMIFS(Actuals!$F:$F,Actuals!$A:$A,$A2590,Actuals!$D:$D,$D2590,Actuals!$B:$B,EOMONTH(DATE(2025,$C2590-3,1),0))/SUMIFS(Actuals!$F:$F,Actuals!$A:$A,$A2590,Actuals!$D:$D,$D2590,Actuals!$B:$B,EOMONTH(DATE(2024,$C2590-3,1),0))
)</f>
        <v>1.4409270510298802</v>
      </c>
      <c r="P2590" s="29">
        <f t="shared" si="240"/>
        <v>2332.5006638546183</v>
      </c>
      <c r="Q2590" s="2">
        <f t="shared" si="241"/>
        <v>0.45960019372033167</v>
      </c>
      <c r="R2590" s="29" t="str">
        <f t="shared" si="242"/>
        <v>1 train date (May-Aug)</v>
      </c>
      <c r="S2590" s="29">
        <f t="shared" si="243"/>
        <v>1.1836764017367896</v>
      </c>
      <c r="T2590" s="29">
        <f t="shared" si="244"/>
        <v>3025.3906068283704</v>
      </c>
      <c r="U2590" s="2">
        <f t="shared" si="245"/>
        <v>0.29906965379012557</v>
      </c>
    </row>
    <row r="2591" spans="1:21">
      <c r="A2591">
        <v>2370</v>
      </c>
      <c r="B2591" s="1">
        <v>45930</v>
      </c>
      <c r="C2591">
        <v>8</v>
      </c>
      <c r="D2591">
        <v>42</v>
      </c>
      <c r="E2591" t="s">
        <v>7</v>
      </c>
      <c r="F2591" s="3">
        <v>2806.0753437499993</v>
      </c>
      <c r="G2591" s="3">
        <v>4316.25</v>
      </c>
      <c r="H2591">
        <v>1</v>
      </c>
      <c r="I2591" s="3">
        <v>-1510.1746562500007</v>
      </c>
      <c r="J2591" s="3">
        <v>1510.1746562500007</v>
      </c>
      <c r="K2591" s="2">
        <v>0.34988118302924998</v>
      </c>
      <c r="L2591" s="6">
        <v>-0.34988118302924998</v>
      </c>
      <c r="M2591" t="s">
        <v>26</v>
      </c>
      <c r="N2591">
        <f>SUMIFS(Actuals!$F:$F,Actuals!$A:$A,$A2591,Actuals!$D:$D,$D2591,Actuals!$B:$B,EDATE($B2591,-12))</f>
        <v>1618.75</v>
      </c>
      <c r="O2591">
        <f>AVERAGE(SUMIFS(Actuals!$F:$F,Actuals!$A:$A,$A2591,Actuals!$D:$D,$D2591,Actuals!$B:$B,EOMONTH(DATE(2025,$C2591-1,1),0))/SUMIFS(Actuals!$F:$F,Actuals!$A:$A,$A2591,Actuals!$D:$D,$D2591,Actuals!$B:$B,EOMONTH(DATE(2024,$C2591-1,1),0)),
 SUMIFS(Actuals!$F:$F,Actuals!$A:$A,$A2591,Actuals!$D:$D,$D2591,Actuals!$B:$B,EOMONTH(DATE(2025,$C2591-2,1),0))/SUMIFS(Actuals!$F:$F,Actuals!$A:$A,$A2591,Actuals!$D:$D,$D2591,Actuals!$B:$B,EOMONTH(DATE(2024,$C2591-2,1),0)),
 SUMIFS(Actuals!$F:$F,Actuals!$A:$A,$A2591,Actuals!$D:$D,$D2591,Actuals!$B:$B,EOMONTH(DATE(2025,$C2591-3,1),0))/SUMIFS(Actuals!$F:$F,Actuals!$A:$A,$A2591,Actuals!$D:$D,$D2591,Actuals!$B:$B,EOMONTH(DATE(2024,$C2591-3,1),0))
)</f>
        <v>1.4379460958579466</v>
      </c>
      <c r="P2591" s="29">
        <f t="shared" si="240"/>
        <v>2327.6752426700509</v>
      </c>
      <c r="Q2591" s="2">
        <f t="shared" si="241"/>
        <v>0.46071815982159259</v>
      </c>
      <c r="R2591" s="29" t="str">
        <f t="shared" si="242"/>
        <v>1 train date (May-Aug)</v>
      </c>
      <c r="S2591" s="29">
        <f t="shared" si="243"/>
        <v>1.1836764017367896</v>
      </c>
      <c r="T2591" s="29">
        <f t="shared" si="244"/>
        <v>3321.4851658923239</v>
      </c>
      <c r="U2591" s="2">
        <f t="shared" si="245"/>
        <v>0.23046969802668429</v>
      </c>
    </row>
    <row r="2592" spans="1:21">
      <c r="A2592">
        <v>2370</v>
      </c>
      <c r="B2592" s="1">
        <v>45930</v>
      </c>
      <c r="C2592">
        <v>9</v>
      </c>
      <c r="D2592">
        <v>42</v>
      </c>
      <c r="E2592" t="s">
        <v>7</v>
      </c>
      <c r="F2592" s="3">
        <v>3406.25</v>
      </c>
      <c r="G2592" s="3">
        <v>4316.25</v>
      </c>
      <c r="H2592">
        <v>0</v>
      </c>
      <c r="I2592" s="3">
        <v>-910</v>
      </c>
      <c r="J2592" s="3">
        <v>910</v>
      </c>
      <c r="K2592" s="2">
        <v>0.210831161309007</v>
      </c>
      <c r="L2592" s="6">
        <v>-0.210831161309007</v>
      </c>
      <c r="M2592" t="s">
        <v>26</v>
      </c>
      <c r="N2592">
        <f>SUMIFS(Actuals!$F:$F,Actuals!$A:$A,$A2592,Actuals!$D:$D,$D2592,Actuals!$B:$B,EDATE($B2592,-12))</f>
        <v>1618.75</v>
      </c>
      <c r="O2592">
        <f>AVERAGE(SUMIFS(Actuals!$F:$F,Actuals!$A:$A,$A2592,Actuals!$D:$D,$D2592,Actuals!$B:$B,EOMONTH(DATE(2025,$C2592-1,1),0))/SUMIFS(Actuals!$F:$F,Actuals!$A:$A,$A2592,Actuals!$D:$D,$D2592,Actuals!$B:$B,EOMONTH(DATE(2024,$C2592-1,1),0)),
 SUMIFS(Actuals!$F:$F,Actuals!$A:$A,$A2592,Actuals!$D:$D,$D2592,Actuals!$B:$B,EOMONTH(DATE(2025,$C2592-2,1),0))/SUMIFS(Actuals!$F:$F,Actuals!$A:$A,$A2592,Actuals!$D:$D,$D2592,Actuals!$B:$B,EOMONTH(DATE(2024,$C2592-2,1),0)),
 SUMIFS(Actuals!$F:$F,Actuals!$A:$A,$A2592,Actuals!$D:$D,$D2592,Actuals!$B:$B,EOMONTH(DATE(2025,$C2592-3,1),0))/SUMIFS(Actuals!$F:$F,Actuals!$A:$A,$A2592,Actuals!$D:$D,$D2592,Actuals!$B:$B,EOMONTH(DATE(2024,$C2592-3,1),0))
)</f>
        <v>1.5957580143732291</v>
      </c>
      <c r="P2592" s="29">
        <f t="shared" si="240"/>
        <v>2583.1332857666644</v>
      </c>
      <c r="Q2592" s="2">
        <f t="shared" si="241"/>
        <v>0.40153297752292744</v>
      </c>
      <c r="R2592" s="29" t="str">
        <f t="shared" si="242"/>
        <v>2 Test data (Sep-Nov)</v>
      </c>
      <c r="S2592" s="29">
        <f t="shared" si="243"/>
        <v>1.1836764017367896</v>
      </c>
      <c r="T2592" s="29">
        <f t="shared" si="244"/>
        <v>4031.8977434159397</v>
      </c>
      <c r="U2592" s="2">
        <f t="shared" si="245"/>
        <v>6.5879468655444043E-2</v>
      </c>
    </row>
    <row r="2593" spans="1:21">
      <c r="A2593">
        <v>2370</v>
      </c>
      <c r="B2593" s="1">
        <v>45961</v>
      </c>
      <c r="C2593">
        <v>5</v>
      </c>
      <c r="D2593">
        <v>42</v>
      </c>
      <c r="E2593" t="s">
        <v>7</v>
      </c>
      <c r="F2593" s="3">
        <v>2379.5910776110272</v>
      </c>
      <c r="G2593" s="3">
        <v>4658.75</v>
      </c>
      <c r="H2593">
        <v>5</v>
      </c>
      <c r="I2593" s="3">
        <v>-2279.1589223889728</v>
      </c>
      <c r="J2593" s="3">
        <v>2279.1589223889728</v>
      </c>
      <c r="K2593" s="2">
        <v>0.48922112635126902</v>
      </c>
      <c r="L2593" s="6">
        <v>-0.48922112635126902</v>
      </c>
      <c r="M2593" t="s">
        <v>26</v>
      </c>
      <c r="N2593">
        <f>SUMIFS(Actuals!$F:$F,Actuals!$A:$A,$A2593,Actuals!$D:$D,$D2593,Actuals!$B:$B,EDATE($B2593,-12))</f>
        <v>2047.5</v>
      </c>
      <c r="O2593">
        <f>AVERAGE(SUMIFS(Actuals!$F:$F,Actuals!$A:$A,$A2593,Actuals!$D:$D,$D2593,Actuals!$B:$B,EOMONTH(DATE(2025,$C2593-1,1),0))/SUMIFS(Actuals!$F:$F,Actuals!$A:$A,$A2593,Actuals!$D:$D,$D2593,Actuals!$B:$B,EOMONTH(DATE(2024,$C2593-1,1),0)),
 SUMIFS(Actuals!$F:$F,Actuals!$A:$A,$A2593,Actuals!$D:$D,$D2593,Actuals!$B:$B,EOMONTH(DATE(2025,$C2593-2,1),0))/SUMIFS(Actuals!$F:$F,Actuals!$A:$A,$A2593,Actuals!$D:$D,$D2593,Actuals!$B:$B,EOMONTH(DATE(2024,$C2593-2,1),0)),
 SUMIFS(Actuals!$F:$F,Actuals!$A:$A,$A2593,Actuals!$D:$D,$D2593,Actuals!$B:$B,EOMONTH(DATE(2025,$C2593-3,1),0))/SUMIFS(Actuals!$F:$F,Actuals!$A:$A,$A2593,Actuals!$D:$D,$D2593,Actuals!$B:$B,EOMONTH(DATE(2024,$C2593-3,1),0))
)</f>
        <v>1.3759704371116692</v>
      </c>
      <c r="P2593" s="29">
        <f t="shared" si="240"/>
        <v>2817.2994699861429</v>
      </c>
      <c r="Q2593" s="2">
        <f t="shared" si="241"/>
        <v>0.39526708452135384</v>
      </c>
      <c r="R2593" s="29" t="str">
        <f t="shared" si="242"/>
        <v>1 train date (May-Aug)</v>
      </c>
      <c r="S2593" s="29">
        <f t="shared" si="243"/>
        <v>1.1836764017367896</v>
      </c>
      <c r="T2593" s="29">
        <f t="shared" si="244"/>
        <v>2816.6658043515904</v>
      </c>
      <c r="U2593" s="2">
        <f t="shared" si="245"/>
        <v>0.39540310075629936</v>
      </c>
    </row>
    <row r="2594" spans="1:21">
      <c r="A2594">
        <v>2370</v>
      </c>
      <c r="B2594" s="1">
        <v>45961</v>
      </c>
      <c r="C2594">
        <v>6</v>
      </c>
      <c r="D2594">
        <v>42</v>
      </c>
      <c r="E2594" t="s">
        <v>7</v>
      </c>
      <c r="F2594" s="3">
        <v>2379.5910776110272</v>
      </c>
      <c r="G2594" s="3">
        <v>4658.75</v>
      </c>
      <c r="H2594">
        <v>4</v>
      </c>
      <c r="I2594" s="3">
        <v>-2279.1589223889728</v>
      </c>
      <c r="J2594" s="3">
        <v>2279.1589223889728</v>
      </c>
      <c r="K2594" s="2">
        <v>0.48922112635126902</v>
      </c>
      <c r="L2594" s="6">
        <v>-0.48922112635126902</v>
      </c>
      <c r="M2594" t="s">
        <v>26</v>
      </c>
      <c r="N2594">
        <f>SUMIFS(Actuals!$F:$F,Actuals!$A:$A,$A2594,Actuals!$D:$D,$D2594,Actuals!$B:$B,EDATE($B2594,-12))</f>
        <v>2047.5</v>
      </c>
      <c r="O2594">
        <f>AVERAGE(SUMIFS(Actuals!$F:$F,Actuals!$A:$A,$A2594,Actuals!$D:$D,$D2594,Actuals!$B:$B,EOMONTH(DATE(2025,$C2594-1,1),0))/SUMIFS(Actuals!$F:$F,Actuals!$A:$A,$A2594,Actuals!$D:$D,$D2594,Actuals!$B:$B,EOMONTH(DATE(2024,$C2594-1,1),0)),
 SUMIFS(Actuals!$F:$F,Actuals!$A:$A,$A2594,Actuals!$D:$D,$D2594,Actuals!$B:$B,EOMONTH(DATE(2025,$C2594-2,1),0))/SUMIFS(Actuals!$F:$F,Actuals!$A:$A,$A2594,Actuals!$D:$D,$D2594,Actuals!$B:$B,EOMONTH(DATE(2024,$C2594-2,1),0)),
 SUMIFS(Actuals!$F:$F,Actuals!$A:$A,$A2594,Actuals!$D:$D,$D2594,Actuals!$B:$B,EOMONTH(DATE(2025,$C2594-3,1),0))/SUMIFS(Actuals!$F:$F,Actuals!$A:$A,$A2594,Actuals!$D:$D,$D2594,Actuals!$B:$B,EOMONTH(DATE(2024,$C2594-3,1),0))
)</f>
        <v>1.3531929653331458</v>
      </c>
      <c r="P2594" s="29">
        <f t="shared" si="240"/>
        <v>2770.6625965196163</v>
      </c>
      <c r="Q2594" s="2">
        <f t="shared" si="241"/>
        <v>0.40527768252865765</v>
      </c>
      <c r="R2594" s="29" t="str">
        <f t="shared" si="242"/>
        <v>1 train date (May-Aug)</v>
      </c>
      <c r="S2594" s="29">
        <f t="shared" si="243"/>
        <v>1.1836764017367896</v>
      </c>
      <c r="T2594" s="29">
        <f t="shared" si="244"/>
        <v>2816.6658043515904</v>
      </c>
      <c r="U2594" s="2">
        <f t="shared" si="245"/>
        <v>0.39540310075629936</v>
      </c>
    </row>
    <row r="2595" spans="1:21">
      <c r="A2595">
        <v>2370</v>
      </c>
      <c r="B2595" s="1">
        <v>45961</v>
      </c>
      <c r="C2595">
        <v>7</v>
      </c>
      <c r="D2595">
        <v>42</v>
      </c>
      <c r="E2595" t="s">
        <v>7</v>
      </c>
      <c r="F2595" s="3">
        <v>2492.0289340308982</v>
      </c>
      <c r="G2595" s="3">
        <v>4658.75</v>
      </c>
      <c r="H2595">
        <v>3</v>
      </c>
      <c r="I2595" s="3">
        <v>-2166.7210659691018</v>
      </c>
      <c r="J2595" s="3">
        <v>2166.7210659691018</v>
      </c>
      <c r="K2595" s="2">
        <v>0.46508635706339702</v>
      </c>
      <c r="L2595" s="6">
        <v>-0.46508635706339702</v>
      </c>
      <c r="M2595" t="s">
        <v>26</v>
      </c>
      <c r="N2595">
        <f>SUMIFS(Actuals!$F:$F,Actuals!$A:$A,$A2595,Actuals!$D:$D,$D2595,Actuals!$B:$B,EDATE($B2595,-12))</f>
        <v>2047.5</v>
      </c>
      <c r="O2595">
        <f>AVERAGE(SUMIFS(Actuals!$F:$F,Actuals!$A:$A,$A2595,Actuals!$D:$D,$D2595,Actuals!$B:$B,EOMONTH(DATE(2025,$C2595-1,1),0))/SUMIFS(Actuals!$F:$F,Actuals!$A:$A,$A2595,Actuals!$D:$D,$D2595,Actuals!$B:$B,EOMONTH(DATE(2024,$C2595-1,1),0)),
 SUMIFS(Actuals!$F:$F,Actuals!$A:$A,$A2595,Actuals!$D:$D,$D2595,Actuals!$B:$B,EOMONTH(DATE(2025,$C2595-2,1),0))/SUMIFS(Actuals!$F:$F,Actuals!$A:$A,$A2595,Actuals!$D:$D,$D2595,Actuals!$B:$B,EOMONTH(DATE(2024,$C2595-2,1),0)),
 SUMIFS(Actuals!$F:$F,Actuals!$A:$A,$A2595,Actuals!$D:$D,$D2595,Actuals!$B:$B,EOMONTH(DATE(2025,$C2595-3,1),0))/SUMIFS(Actuals!$F:$F,Actuals!$A:$A,$A2595,Actuals!$D:$D,$D2595,Actuals!$B:$B,EOMONTH(DATE(2024,$C2595-3,1),0))
)</f>
        <v>1.4409270510298802</v>
      </c>
      <c r="P2595" s="29">
        <f t="shared" si="240"/>
        <v>2950.2981369836798</v>
      </c>
      <c r="Q2595" s="2">
        <f t="shared" si="241"/>
        <v>0.36671894027718172</v>
      </c>
      <c r="R2595" s="29" t="str">
        <f t="shared" si="242"/>
        <v>1 train date (May-Aug)</v>
      </c>
      <c r="S2595" s="29">
        <f t="shared" si="243"/>
        <v>1.1836764017367896</v>
      </c>
      <c r="T2595" s="29">
        <f t="shared" si="244"/>
        <v>2949.7558416576608</v>
      </c>
      <c r="U2595" s="2">
        <f t="shared" si="245"/>
        <v>0.36683534388888417</v>
      </c>
    </row>
    <row r="2596" spans="1:21">
      <c r="A2596">
        <v>2370</v>
      </c>
      <c r="B2596" s="1">
        <v>45961</v>
      </c>
      <c r="C2596">
        <v>8</v>
      </c>
      <c r="D2596">
        <v>42</v>
      </c>
      <c r="E2596" t="s">
        <v>7</v>
      </c>
      <c r="F2596" s="3">
        <v>2848.1664739062489</v>
      </c>
      <c r="G2596" s="3">
        <v>4658.75</v>
      </c>
      <c r="H2596">
        <v>2</v>
      </c>
      <c r="I2596" s="3">
        <v>-1810.5835260937511</v>
      </c>
      <c r="J2596" s="3">
        <v>1810.5835260937511</v>
      </c>
      <c r="K2596" s="2">
        <v>0.38864148668500198</v>
      </c>
      <c r="L2596" s="6">
        <v>-0.38864148668500198</v>
      </c>
      <c r="M2596" t="s">
        <v>26</v>
      </c>
      <c r="N2596">
        <f>SUMIFS(Actuals!$F:$F,Actuals!$A:$A,$A2596,Actuals!$D:$D,$D2596,Actuals!$B:$B,EDATE($B2596,-12))</f>
        <v>2047.5</v>
      </c>
      <c r="O2596">
        <f>AVERAGE(SUMIFS(Actuals!$F:$F,Actuals!$A:$A,$A2596,Actuals!$D:$D,$D2596,Actuals!$B:$B,EOMONTH(DATE(2025,$C2596-1,1),0))/SUMIFS(Actuals!$F:$F,Actuals!$A:$A,$A2596,Actuals!$D:$D,$D2596,Actuals!$B:$B,EOMONTH(DATE(2024,$C2596-1,1),0)),
 SUMIFS(Actuals!$F:$F,Actuals!$A:$A,$A2596,Actuals!$D:$D,$D2596,Actuals!$B:$B,EOMONTH(DATE(2025,$C2596-2,1),0))/SUMIFS(Actuals!$F:$F,Actuals!$A:$A,$A2596,Actuals!$D:$D,$D2596,Actuals!$B:$B,EOMONTH(DATE(2024,$C2596-2,1),0)),
 SUMIFS(Actuals!$F:$F,Actuals!$A:$A,$A2596,Actuals!$D:$D,$D2596,Actuals!$B:$B,EOMONTH(DATE(2025,$C2596-3,1),0))/SUMIFS(Actuals!$F:$F,Actuals!$A:$A,$A2596,Actuals!$D:$D,$D2596,Actuals!$B:$B,EOMONTH(DATE(2024,$C2596-3,1),0))
)</f>
        <v>1.4379460958579466</v>
      </c>
      <c r="P2596" s="29">
        <f t="shared" si="240"/>
        <v>2944.1946312691457</v>
      </c>
      <c r="Q2596" s="2">
        <f t="shared" si="241"/>
        <v>0.36802905687810128</v>
      </c>
      <c r="R2596" s="29" t="str">
        <f t="shared" si="242"/>
        <v>1 train date (May-Aug)</v>
      </c>
      <c r="S2596" s="29">
        <f t="shared" si="243"/>
        <v>1.1836764017367896</v>
      </c>
      <c r="T2596" s="29">
        <f t="shared" si="244"/>
        <v>3371.3074433807083</v>
      </c>
      <c r="U2596" s="2">
        <f t="shared" si="245"/>
        <v>0.27634935478814954</v>
      </c>
    </row>
    <row r="2597" spans="1:21">
      <c r="A2597">
        <v>2370</v>
      </c>
      <c r="B2597" s="1">
        <v>45961</v>
      </c>
      <c r="C2597">
        <v>9</v>
      </c>
      <c r="D2597">
        <v>42</v>
      </c>
      <c r="E2597" t="s">
        <v>7</v>
      </c>
      <c r="F2597" s="3">
        <v>3457.3437499999995</v>
      </c>
      <c r="G2597" s="3">
        <v>4658.75</v>
      </c>
      <c r="H2597">
        <v>1</v>
      </c>
      <c r="I2597" s="3">
        <v>-1201.4062500000005</v>
      </c>
      <c r="J2597" s="3">
        <v>1201.4062500000005</v>
      </c>
      <c r="K2597" s="2">
        <v>0.257881674268849</v>
      </c>
      <c r="L2597" s="6">
        <v>-0.257881674268849</v>
      </c>
      <c r="M2597" t="s">
        <v>26</v>
      </c>
      <c r="N2597">
        <f>SUMIFS(Actuals!$F:$F,Actuals!$A:$A,$A2597,Actuals!$D:$D,$D2597,Actuals!$B:$B,EDATE($B2597,-12))</f>
        <v>2047.5</v>
      </c>
      <c r="O2597">
        <f>AVERAGE(SUMIFS(Actuals!$F:$F,Actuals!$A:$A,$A2597,Actuals!$D:$D,$D2597,Actuals!$B:$B,EOMONTH(DATE(2025,$C2597-1,1),0))/SUMIFS(Actuals!$F:$F,Actuals!$A:$A,$A2597,Actuals!$D:$D,$D2597,Actuals!$B:$B,EOMONTH(DATE(2024,$C2597-1,1),0)),
 SUMIFS(Actuals!$F:$F,Actuals!$A:$A,$A2597,Actuals!$D:$D,$D2597,Actuals!$B:$B,EOMONTH(DATE(2025,$C2597-2,1),0))/SUMIFS(Actuals!$F:$F,Actuals!$A:$A,$A2597,Actuals!$D:$D,$D2597,Actuals!$B:$B,EOMONTH(DATE(2024,$C2597-2,1),0)),
 SUMIFS(Actuals!$F:$F,Actuals!$A:$A,$A2597,Actuals!$D:$D,$D2597,Actuals!$B:$B,EOMONTH(DATE(2025,$C2597-3,1),0))/SUMIFS(Actuals!$F:$F,Actuals!$A:$A,$A2597,Actuals!$D:$D,$D2597,Actuals!$B:$B,EOMONTH(DATE(2024,$C2597-3,1),0))
)</f>
        <v>1.5957580143732291</v>
      </c>
      <c r="P2597" s="29">
        <f t="shared" si="240"/>
        <v>3267.3145344291866</v>
      </c>
      <c r="Q2597" s="2">
        <f t="shared" si="241"/>
        <v>0.29867141734817571</v>
      </c>
      <c r="R2597" s="29" t="str">
        <f t="shared" si="242"/>
        <v>2 Test data (Sep-Nov)</v>
      </c>
      <c r="S2597" s="29">
        <f t="shared" si="243"/>
        <v>1.1836764017367896</v>
      </c>
      <c r="T2597" s="29">
        <f t="shared" si="244"/>
        <v>4092.3762095671782</v>
      </c>
      <c r="U2597" s="2">
        <f t="shared" si="245"/>
        <v>0.12157205053562045</v>
      </c>
    </row>
    <row r="2598" spans="1:21">
      <c r="A2598">
        <v>2370</v>
      </c>
      <c r="B2598" s="1">
        <v>45961</v>
      </c>
      <c r="C2598">
        <v>10</v>
      </c>
      <c r="D2598">
        <v>42</v>
      </c>
      <c r="E2598" t="s">
        <v>7</v>
      </c>
      <c r="F2598" s="3">
        <v>4133.3064787074827</v>
      </c>
      <c r="G2598" s="3">
        <v>4658.75</v>
      </c>
      <c r="H2598">
        <v>0</v>
      </c>
      <c r="I2598" s="3">
        <v>-525.44352129251729</v>
      </c>
      <c r="J2598" s="3">
        <v>525.44352129251729</v>
      </c>
      <c r="K2598" s="2">
        <v>0.11278637430480699</v>
      </c>
      <c r="L2598" s="6">
        <v>-0.11278637430480699</v>
      </c>
      <c r="M2598" t="s">
        <v>26</v>
      </c>
      <c r="N2598">
        <f>SUMIFS(Actuals!$F:$F,Actuals!$A:$A,$A2598,Actuals!$D:$D,$D2598,Actuals!$B:$B,EDATE($B2598,-12))</f>
        <v>2047.5</v>
      </c>
      <c r="O2598">
        <f>AVERAGE(SUMIFS(Actuals!$F:$F,Actuals!$A:$A,$A2598,Actuals!$D:$D,$D2598,Actuals!$B:$B,EOMONTH(DATE(2025,$C2598-1,1),0))/SUMIFS(Actuals!$F:$F,Actuals!$A:$A,$A2598,Actuals!$D:$D,$D2598,Actuals!$B:$B,EOMONTH(DATE(2024,$C2598-1,1),0)),
 SUMIFS(Actuals!$F:$F,Actuals!$A:$A,$A2598,Actuals!$D:$D,$D2598,Actuals!$B:$B,EOMONTH(DATE(2025,$C2598-2,1),0))/SUMIFS(Actuals!$F:$F,Actuals!$A:$A,$A2598,Actuals!$D:$D,$D2598,Actuals!$B:$B,EOMONTH(DATE(2024,$C2598-2,1),0)),
 SUMIFS(Actuals!$F:$F,Actuals!$A:$A,$A2598,Actuals!$D:$D,$D2598,Actuals!$B:$B,EOMONTH(DATE(2025,$C2598-3,1),0))/SUMIFS(Actuals!$F:$F,Actuals!$A:$A,$A2598,Actuals!$D:$D,$D2598,Actuals!$B:$B,EOMONTH(DATE(2024,$C2598-3,1),0))
)</f>
        <v>1.8582583736477822</v>
      </c>
      <c r="P2598" s="29">
        <f t="shared" si="240"/>
        <v>3804.7840200438341</v>
      </c>
      <c r="Q2598" s="2">
        <f t="shared" si="241"/>
        <v>0.1833036715763168</v>
      </c>
      <c r="R2598" s="29" t="str">
        <f t="shared" si="242"/>
        <v>2 Test data (Sep-Nov)</v>
      </c>
      <c r="S2598" s="29">
        <f t="shared" si="243"/>
        <v>1.1836764017367896</v>
      </c>
      <c r="T2598" s="29">
        <f t="shared" si="244"/>
        <v>4892.4973399918335</v>
      </c>
      <c r="U2598" s="2">
        <f t="shared" si="245"/>
        <v>5.0173832034737548E-2</v>
      </c>
    </row>
    <row r="2599" spans="1:21">
      <c r="A2599">
        <v>2370</v>
      </c>
      <c r="B2599" s="1">
        <v>45991</v>
      </c>
      <c r="C2599">
        <v>5</v>
      </c>
      <c r="D2599">
        <v>42</v>
      </c>
      <c r="E2599" t="s">
        <v>7</v>
      </c>
      <c r="F2599" s="3">
        <v>2355.7951668349169</v>
      </c>
      <c r="G2599" s="3">
        <v>4138.75</v>
      </c>
      <c r="H2599">
        <v>6</v>
      </c>
      <c r="I2599" s="3">
        <v>-1782.9548331650831</v>
      </c>
      <c r="J2599" s="3">
        <v>1782.9548331650831</v>
      </c>
      <c r="K2599" s="2">
        <v>0.430795489740884</v>
      </c>
      <c r="L2599" s="6">
        <v>-0.430795489740884</v>
      </c>
      <c r="M2599" t="s">
        <v>26</v>
      </c>
      <c r="N2599">
        <f>SUMIFS(Actuals!$F:$F,Actuals!$A:$A,$A2599,Actuals!$D:$D,$D2599,Actuals!$B:$B,EDATE($B2599,-12))</f>
        <v>2805</v>
      </c>
      <c r="O2599">
        <f>AVERAGE(SUMIFS(Actuals!$F:$F,Actuals!$A:$A,$A2599,Actuals!$D:$D,$D2599,Actuals!$B:$B,EOMONTH(DATE(2025,$C2599-1,1),0))/SUMIFS(Actuals!$F:$F,Actuals!$A:$A,$A2599,Actuals!$D:$D,$D2599,Actuals!$B:$B,EOMONTH(DATE(2024,$C2599-1,1),0)),
 SUMIFS(Actuals!$F:$F,Actuals!$A:$A,$A2599,Actuals!$D:$D,$D2599,Actuals!$B:$B,EOMONTH(DATE(2025,$C2599-2,1),0))/SUMIFS(Actuals!$F:$F,Actuals!$A:$A,$A2599,Actuals!$D:$D,$D2599,Actuals!$B:$B,EOMONTH(DATE(2024,$C2599-2,1),0)),
 SUMIFS(Actuals!$F:$F,Actuals!$A:$A,$A2599,Actuals!$D:$D,$D2599,Actuals!$B:$B,EOMONTH(DATE(2025,$C2599-3,1),0))/SUMIFS(Actuals!$F:$F,Actuals!$A:$A,$A2599,Actuals!$D:$D,$D2599,Actuals!$B:$B,EOMONTH(DATE(2024,$C2599-3,1),0))
)</f>
        <v>1.3759704371116692</v>
      </c>
      <c r="P2599" s="29">
        <f t="shared" si="240"/>
        <v>3859.5970760982323</v>
      </c>
      <c r="Q2599" s="2">
        <f t="shared" si="241"/>
        <v>6.7448607406044761E-2</v>
      </c>
      <c r="R2599" s="29" t="str">
        <f t="shared" si="242"/>
        <v>1 train date (May-Aug)</v>
      </c>
      <c r="S2599" s="29">
        <f t="shared" si="243"/>
        <v>1.1836764017367896</v>
      </c>
      <c r="T2599" s="29">
        <f t="shared" si="244"/>
        <v>2788.4991463080742</v>
      </c>
      <c r="U2599" s="2">
        <f t="shared" si="245"/>
        <v>0.32624605344413793</v>
      </c>
    </row>
    <row r="2600" spans="1:21">
      <c r="A2600">
        <v>2370</v>
      </c>
      <c r="B2600" s="1">
        <v>45991</v>
      </c>
      <c r="C2600">
        <v>6</v>
      </c>
      <c r="D2600">
        <v>42</v>
      </c>
      <c r="E2600" t="s">
        <v>7</v>
      </c>
      <c r="F2600" s="3">
        <v>2355.7951668349169</v>
      </c>
      <c r="G2600" s="3">
        <v>4138.75</v>
      </c>
      <c r="H2600">
        <v>5</v>
      </c>
      <c r="I2600" s="3">
        <v>-1782.9548331650831</v>
      </c>
      <c r="J2600" s="3">
        <v>1782.9548331650831</v>
      </c>
      <c r="K2600" s="2">
        <v>0.430795489740884</v>
      </c>
      <c r="L2600" s="6">
        <v>-0.430795489740884</v>
      </c>
      <c r="M2600" t="s">
        <v>26</v>
      </c>
      <c r="N2600">
        <f>SUMIFS(Actuals!$F:$F,Actuals!$A:$A,$A2600,Actuals!$D:$D,$D2600,Actuals!$B:$B,EDATE($B2600,-12))</f>
        <v>2805</v>
      </c>
      <c r="O2600">
        <f>AVERAGE(SUMIFS(Actuals!$F:$F,Actuals!$A:$A,$A2600,Actuals!$D:$D,$D2600,Actuals!$B:$B,EOMONTH(DATE(2025,$C2600-1,1),0))/SUMIFS(Actuals!$F:$F,Actuals!$A:$A,$A2600,Actuals!$D:$D,$D2600,Actuals!$B:$B,EOMONTH(DATE(2024,$C2600-1,1),0)),
 SUMIFS(Actuals!$F:$F,Actuals!$A:$A,$A2600,Actuals!$D:$D,$D2600,Actuals!$B:$B,EOMONTH(DATE(2025,$C2600-2,1),0))/SUMIFS(Actuals!$F:$F,Actuals!$A:$A,$A2600,Actuals!$D:$D,$D2600,Actuals!$B:$B,EOMONTH(DATE(2024,$C2600-2,1),0)),
 SUMIFS(Actuals!$F:$F,Actuals!$A:$A,$A2600,Actuals!$D:$D,$D2600,Actuals!$B:$B,EOMONTH(DATE(2025,$C2600-3,1),0))/SUMIFS(Actuals!$F:$F,Actuals!$A:$A,$A2600,Actuals!$D:$D,$D2600,Actuals!$B:$B,EOMONTH(DATE(2024,$C2600-3,1),0))
)</f>
        <v>1.3531929653331458</v>
      </c>
      <c r="P2600" s="29">
        <f t="shared" si="240"/>
        <v>3795.706267759474</v>
      </c>
      <c r="Q2600" s="2">
        <f t="shared" si="241"/>
        <v>8.2885830804113797E-2</v>
      </c>
      <c r="R2600" s="29" t="str">
        <f t="shared" si="242"/>
        <v>1 train date (May-Aug)</v>
      </c>
      <c r="S2600" s="29">
        <f t="shared" si="243"/>
        <v>1.1836764017367896</v>
      </c>
      <c r="T2600" s="29">
        <f t="shared" si="244"/>
        <v>2788.4991463080742</v>
      </c>
      <c r="U2600" s="2">
        <f t="shared" si="245"/>
        <v>0.32624605344413793</v>
      </c>
    </row>
    <row r="2601" spans="1:21">
      <c r="A2601">
        <v>2370</v>
      </c>
      <c r="B2601" s="1">
        <v>45991</v>
      </c>
      <c r="C2601">
        <v>7</v>
      </c>
      <c r="D2601">
        <v>42</v>
      </c>
      <c r="E2601" t="s">
        <v>7</v>
      </c>
      <c r="F2601" s="3">
        <v>2429.7282106801258</v>
      </c>
      <c r="G2601" s="3">
        <v>4138.75</v>
      </c>
      <c r="H2601">
        <v>4</v>
      </c>
      <c r="I2601" s="3">
        <v>-1709.0217893198742</v>
      </c>
      <c r="J2601" s="3">
        <v>1709.0217893198742</v>
      </c>
      <c r="K2601" s="2">
        <v>0.412931872985774</v>
      </c>
      <c r="L2601" s="6">
        <v>-0.412931872985774</v>
      </c>
      <c r="M2601" t="s">
        <v>26</v>
      </c>
      <c r="N2601">
        <f>SUMIFS(Actuals!$F:$F,Actuals!$A:$A,$A2601,Actuals!$D:$D,$D2601,Actuals!$B:$B,EDATE($B2601,-12))</f>
        <v>2805</v>
      </c>
      <c r="O2601">
        <f>AVERAGE(SUMIFS(Actuals!$F:$F,Actuals!$A:$A,$A2601,Actuals!$D:$D,$D2601,Actuals!$B:$B,EOMONTH(DATE(2025,$C2601-1,1),0))/SUMIFS(Actuals!$F:$F,Actuals!$A:$A,$A2601,Actuals!$D:$D,$D2601,Actuals!$B:$B,EOMONTH(DATE(2024,$C2601-1,1),0)),
 SUMIFS(Actuals!$F:$F,Actuals!$A:$A,$A2601,Actuals!$D:$D,$D2601,Actuals!$B:$B,EOMONTH(DATE(2025,$C2601-2,1),0))/SUMIFS(Actuals!$F:$F,Actuals!$A:$A,$A2601,Actuals!$D:$D,$D2601,Actuals!$B:$B,EOMONTH(DATE(2024,$C2601-2,1),0)),
 SUMIFS(Actuals!$F:$F,Actuals!$A:$A,$A2601,Actuals!$D:$D,$D2601,Actuals!$B:$B,EOMONTH(DATE(2025,$C2601-3,1),0))/SUMIFS(Actuals!$F:$F,Actuals!$A:$A,$A2601,Actuals!$D:$D,$D2601,Actuals!$B:$B,EOMONTH(DATE(2024,$C2601-3,1),0))
)</f>
        <v>1.4409270510298802</v>
      </c>
      <c r="P2601" s="29">
        <f t="shared" si="240"/>
        <v>4041.8003781388138</v>
      </c>
      <c r="Q2601" s="2">
        <f t="shared" si="241"/>
        <v>2.3424855780413454E-2</v>
      </c>
      <c r="R2601" s="29" t="str">
        <f t="shared" si="242"/>
        <v>1 train date (May-Aug)</v>
      </c>
      <c r="S2601" s="29">
        <f t="shared" si="243"/>
        <v>1.1836764017367896</v>
      </c>
      <c r="T2601" s="29">
        <f t="shared" si="244"/>
        <v>2876.0119456162197</v>
      </c>
      <c r="U2601" s="2">
        <f t="shared" si="245"/>
        <v>0.30510131184144496</v>
      </c>
    </row>
    <row r="2602" spans="1:21">
      <c r="A2602">
        <v>2370</v>
      </c>
      <c r="B2602" s="1">
        <v>45991</v>
      </c>
      <c r="C2602">
        <v>8</v>
      </c>
      <c r="D2602">
        <v>42</v>
      </c>
      <c r="E2602" t="s">
        <v>7</v>
      </c>
      <c r="F2602" s="3">
        <v>2890.8889710148424</v>
      </c>
      <c r="G2602" s="3">
        <v>4138.75</v>
      </c>
      <c r="H2602">
        <v>3</v>
      </c>
      <c r="I2602" s="3">
        <v>-1247.8610289851576</v>
      </c>
      <c r="J2602" s="3">
        <v>1247.8610289851576</v>
      </c>
      <c r="K2602" s="2">
        <v>0.30150674212869999</v>
      </c>
      <c r="L2602" s="6">
        <v>-0.30150674212869999</v>
      </c>
      <c r="M2602" t="s">
        <v>26</v>
      </c>
      <c r="N2602">
        <f>SUMIFS(Actuals!$F:$F,Actuals!$A:$A,$A2602,Actuals!$D:$D,$D2602,Actuals!$B:$B,EDATE($B2602,-12))</f>
        <v>2805</v>
      </c>
      <c r="O2602">
        <f>AVERAGE(SUMIFS(Actuals!$F:$F,Actuals!$A:$A,$A2602,Actuals!$D:$D,$D2602,Actuals!$B:$B,EOMONTH(DATE(2025,$C2602-1,1),0))/SUMIFS(Actuals!$F:$F,Actuals!$A:$A,$A2602,Actuals!$D:$D,$D2602,Actuals!$B:$B,EOMONTH(DATE(2024,$C2602-1,1),0)),
 SUMIFS(Actuals!$F:$F,Actuals!$A:$A,$A2602,Actuals!$D:$D,$D2602,Actuals!$B:$B,EOMONTH(DATE(2025,$C2602-2,1),0))/SUMIFS(Actuals!$F:$F,Actuals!$A:$A,$A2602,Actuals!$D:$D,$D2602,Actuals!$B:$B,EOMONTH(DATE(2024,$C2602-2,1),0)),
 SUMIFS(Actuals!$F:$F,Actuals!$A:$A,$A2602,Actuals!$D:$D,$D2602,Actuals!$B:$B,EOMONTH(DATE(2025,$C2602-3,1),0))/SUMIFS(Actuals!$F:$F,Actuals!$A:$A,$A2602,Actuals!$D:$D,$D2602,Actuals!$B:$B,EOMONTH(DATE(2024,$C2602-3,1),0))
)</f>
        <v>1.4379460958579466</v>
      </c>
      <c r="P2602" s="29">
        <f t="shared" si="240"/>
        <v>4033.4387988815402</v>
      </c>
      <c r="Q2602" s="2">
        <f t="shared" si="241"/>
        <v>2.5445170913551158E-2</v>
      </c>
      <c r="R2602" s="29" t="str">
        <f t="shared" si="242"/>
        <v>1 train date (May-Aug)</v>
      </c>
      <c r="S2602" s="29">
        <f t="shared" si="243"/>
        <v>1.1836764017367896</v>
      </c>
      <c r="T2602" s="29">
        <f t="shared" si="244"/>
        <v>3421.8770550314189</v>
      </c>
      <c r="U2602" s="2">
        <f t="shared" si="245"/>
        <v>0.17321001388549226</v>
      </c>
    </row>
    <row r="2603" spans="1:21">
      <c r="A2603">
        <v>2370</v>
      </c>
      <c r="B2603" s="1">
        <v>45991</v>
      </c>
      <c r="C2603">
        <v>9</v>
      </c>
      <c r="D2603">
        <v>42</v>
      </c>
      <c r="E2603" t="s">
        <v>7</v>
      </c>
      <c r="F2603" s="3">
        <v>3509.2039062499994</v>
      </c>
      <c r="G2603" s="3">
        <v>4138.75</v>
      </c>
      <c r="H2603">
        <v>2</v>
      </c>
      <c r="I2603" s="3">
        <v>-629.54609375000064</v>
      </c>
      <c r="J2603" s="3">
        <v>629.54609375000064</v>
      </c>
      <c r="K2603" s="2">
        <v>0.15211020084566601</v>
      </c>
      <c r="L2603" s="6">
        <v>-0.15211020084566601</v>
      </c>
      <c r="M2603" t="s">
        <v>26</v>
      </c>
      <c r="N2603">
        <f>SUMIFS(Actuals!$F:$F,Actuals!$A:$A,$A2603,Actuals!$D:$D,$D2603,Actuals!$B:$B,EDATE($B2603,-12))</f>
        <v>2805</v>
      </c>
      <c r="O2603">
        <f>AVERAGE(SUMIFS(Actuals!$F:$F,Actuals!$A:$A,$A2603,Actuals!$D:$D,$D2603,Actuals!$B:$B,EOMONTH(DATE(2025,$C2603-1,1),0))/SUMIFS(Actuals!$F:$F,Actuals!$A:$A,$A2603,Actuals!$D:$D,$D2603,Actuals!$B:$B,EOMONTH(DATE(2024,$C2603-1,1),0)),
 SUMIFS(Actuals!$F:$F,Actuals!$A:$A,$A2603,Actuals!$D:$D,$D2603,Actuals!$B:$B,EOMONTH(DATE(2025,$C2603-2,1),0))/SUMIFS(Actuals!$F:$F,Actuals!$A:$A,$A2603,Actuals!$D:$D,$D2603,Actuals!$B:$B,EOMONTH(DATE(2024,$C2603-2,1),0)),
 SUMIFS(Actuals!$F:$F,Actuals!$A:$A,$A2603,Actuals!$D:$D,$D2603,Actuals!$B:$B,EOMONTH(DATE(2025,$C2603-3,1),0))/SUMIFS(Actuals!$F:$F,Actuals!$A:$A,$A2603,Actuals!$D:$D,$D2603,Actuals!$B:$B,EOMONTH(DATE(2024,$C2603-3,1),0))
)</f>
        <v>1.5957580143732291</v>
      </c>
      <c r="P2603" s="29">
        <f t="shared" si="240"/>
        <v>4476.1012303169073</v>
      </c>
      <c r="Q2603" s="2">
        <f t="shared" si="241"/>
        <v>8.1510415056939234E-2</v>
      </c>
      <c r="R2603" s="29" t="str">
        <f t="shared" si="242"/>
        <v>2 Test data (Sep-Nov)</v>
      </c>
      <c r="S2603" s="29">
        <f t="shared" si="243"/>
        <v>1.1836764017367896</v>
      </c>
      <c r="T2603" s="29">
        <f t="shared" si="244"/>
        <v>4153.7618527106852</v>
      </c>
      <c r="U2603" s="2">
        <f t="shared" si="245"/>
        <v>3.6271465323310568E-3</v>
      </c>
    </row>
    <row r="2604" spans="1:21">
      <c r="A2604">
        <v>2370</v>
      </c>
      <c r="B2604" s="1">
        <v>45991</v>
      </c>
      <c r="C2604">
        <v>10</v>
      </c>
      <c r="D2604">
        <v>42</v>
      </c>
      <c r="E2604" t="s">
        <v>7</v>
      </c>
      <c r="F2604" s="3">
        <v>4012.5</v>
      </c>
      <c r="G2604" s="3">
        <v>4138.75</v>
      </c>
      <c r="H2604">
        <v>1</v>
      </c>
      <c r="I2604" s="3">
        <v>-126.25</v>
      </c>
      <c r="J2604" s="3">
        <v>126.25</v>
      </c>
      <c r="K2604" s="2">
        <v>3.0504379341588599E-2</v>
      </c>
      <c r="L2604" s="6">
        <v>-3.0504379341588599E-2</v>
      </c>
      <c r="M2604" t="s">
        <v>26</v>
      </c>
      <c r="N2604">
        <f>SUMIFS(Actuals!$F:$F,Actuals!$A:$A,$A2604,Actuals!$D:$D,$D2604,Actuals!$B:$B,EDATE($B2604,-12))</f>
        <v>2805</v>
      </c>
      <c r="O2604">
        <f>AVERAGE(SUMIFS(Actuals!$F:$F,Actuals!$A:$A,$A2604,Actuals!$D:$D,$D2604,Actuals!$B:$B,EOMONTH(DATE(2025,$C2604-1,1),0))/SUMIFS(Actuals!$F:$F,Actuals!$A:$A,$A2604,Actuals!$D:$D,$D2604,Actuals!$B:$B,EOMONTH(DATE(2024,$C2604-1,1),0)),
 SUMIFS(Actuals!$F:$F,Actuals!$A:$A,$A2604,Actuals!$D:$D,$D2604,Actuals!$B:$B,EOMONTH(DATE(2025,$C2604-2,1),0))/SUMIFS(Actuals!$F:$F,Actuals!$A:$A,$A2604,Actuals!$D:$D,$D2604,Actuals!$B:$B,EOMONTH(DATE(2024,$C2604-2,1),0)),
 SUMIFS(Actuals!$F:$F,Actuals!$A:$A,$A2604,Actuals!$D:$D,$D2604,Actuals!$B:$B,EOMONTH(DATE(2025,$C2604-3,1),0))/SUMIFS(Actuals!$F:$F,Actuals!$A:$A,$A2604,Actuals!$D:$D,$D2604,Actuals!$B:$B,EOMONTH(DATE(2024,$C2604-3,1),0))
)</f>
        <v>1.8582583736477822</v>
      </c>
      <c r="P2604" s="29">
        <f t="shared" si="240"/>
        <v>5212.4147380820295</v>
      </c>
      <c r="Q2604" s="2">
        <f t="shared" si="241"/>
        <v>0.25941763529617146</v>
      </c>
      <c r="R2604" s="29" t="str">
        <f t="shared" si="242"/>
        <v>2 Test data (Sep-Nov)</v>
      </c>
      <c r="S2604" s="29">
        <f t="shared" si="243"/>
        <v>1.1836764017367896</v>
      </c>
      <c r="T2604" s="29">
        <f t="shared" si="244"/>
        <v>4749.5015619688684</v>
      </c>
      <c r="U2604" s="2">
        <f t="shared" si="245"/>
        <v>0.14756908776052391</v>
      </c>
    </row>
    <row r="2605" spans="1:21">
      <c r="A2605">
        <v>2370</v>
      </c>
      <c r="B2605" s="1">
        <v>45991</v>
      </c>
      <c r="C2605">
        <v>11</v>
      </c>
      <c r="D2605">
        <v>42</v>
      </c>
      <c r="E2605" t="s">
        <v>7</v>
      </c>
      <c r="F2605" s="3">
        <v>4181.25</v>
      </c>
      <c r="G2605" s="3">
        <v>4138.75</v>
      </c>
      <c r="H2605">
        <v>0</v>
      </c>
      <c r="I2605" s="3">
        <v>42.5</v>
      </c>
      <c r="J2605" s="3">
        <v>42.5</v>
      </c>
      <c r="K2605" s="2">
        <v>1.02688009664754E-2</v>
      </c>
      <c r="L2605" s="6">
        <v>1.02688009664754E-2</v>
      </c>
      <c r="M2605" t="s">
        <v>26</v>
      </c>
      <c r="N2605">
        <f>SUMIFS(Actuals!$F:$F,Actuals!$A:$A,$A2605,Actuals!$D:$D,$D2605,Actuals!$B:$B,EDATE($B2605,-12))</f>
        <v>2805</v>
      </c>
      <c r="O2605">
        <f>AVERAGE(SUMIFS(Actuals!$F:$F,Actuals!$A:$A,$A2605,Actuals!$D:$D,$D2605,Actuals!$B:$B,EOMONTH(DATE(2025,$C2605-1,1),0))/SUMIFS(Actuals!$F:$F,Actuals!$A:$A,$A2605,Actuals!$D:$D,$D2605,Actuals!$B:$B,EOMONTH(DATE(2024,$C2605-1,1),0)),
 SUMIFS(Actuals!$F:$F,Actuals!$A:$A,$A2605,Actuals!$D:$D,$D2605,Actuals!$B:$B,EOMONTH(DATE(2025,$C2605-2,1),0))/SUMIFS(Actuals!$F:$F,Actuals!$A:$A,$A2605,Actuals!$D:$D,$D2605,Actuals!$B:$B,EOMONTH(DATE(2024,$C2605-2,1),0)),
 SUMIFS(Actuals!$F:$F,Actuals!$A:$A,$A2605,Actuals!$D:$D,$D2605,Actuals!$B:$B,EOMONTH(DATE(2025,$C2605-3,1),0))/SUMIFS(Actuals!$F:$F,Actuals!$A:$A,$A2605,Actuals!$D:$D,$D2605,Actuals!$B:$B,EOMONTH(DATE(2024,$C2605-3,1),0))
)</f>
        <v>2.2107040047407023</v>
      </c>
      <c r="P2605" s="29">
        <f t="shared" si="240"/>
        <v>6201.0247332976696</v>
      </c>
      <c r="Q2605" s="2">
        <f t="shared" si="241"/>
        <v>0.49828444175117359</v>
      </c>
      <c r="R2605" s="29" t="str">
        <f t="shared" si="242"/>
        <v>2 Test data (Sep-Nov)</v>
      </c>
      <c r="S2605" s="29">
        <f t="shared" si="243"/>
        <v>1.1836764017367896</v>
      </c>
      <c r="T2605" s="29">
        <f t="shared" si="244"/>
        <v>4949.2469547619512</v>
      </c>
      <c r="U2605" s="2">
        <f t="shared" si="245"/>
        <v>0.19583133911493839</v>
      </c>
    </row>
    <row r="2606" spans="1:21">
      <c r="A2606">
        <v>360</v>
      </c>
      <c r="B2606" s="1">
        <v>45808</v>
      </c>
      <c r="C2606">
        <v>5</v>
      </c>
      <c r="D2606">
        <v>42</v>
      </c>
      <c r="E2606" t="s">
        <v>7</v>
      </c>
      <c r="F2606" s="3">
        <v>14055.525</v>
      </c>
      <c r="G2606" s="3">
        <v>12403.75</v>
      </c>
      <c r="H2606">
        <v>0</v>
      </c>
      <c r="I2606" s="3">
        <v>1651.7749999999996</v>
      </c>
      <c r="J2606" s="3">
        <v>1651.7749999999996</v>
      </c>
      <c r="K2606" s="2">
        <v>0.13316738889448801</v>
      </c>
      <c r="L2606" s="6">
        <v>0.13316738889448801</v>
      </c>
      <c r="M2606" t="s">
        <v>24</v>
      </c>
      <c r="N2606">
        <f>SUMIFS(Actuals!$F:$F,Actuals!$A:$A,$A2606,Actuals!$D:$D,$D2606,Actuals!$B:$B,EDATE($B2606,-12))</f>
        <v>11641.25</v>
      </c>
      <c r="O2606">
        <f>AVERAGE(SUMIFS(Actuals!$F:$F,Actuals!$A:$A,$A2606,Actuals!$D:$D,$D2606,Actuals!$B:$B,EOMONTH(DATE(2025,$C2606-1,1),0))/SUMIFS(Actuals!$F:$F,Actuals!$A:$A,$A2606,Actuals!$D:$D,$D2606,Actuals!$B:$B,EOMONTH(DATE(2024,$C2606-1,1),0)),
 SUMIFS(Actuals!$F:$F,Actuals!$A:$A,$A2606,Actuals!$D:$D,$D2606,Actuals!$B:$B,EOMONTH(DATE(2025,$C2606-2,1),0))/SUMIFS(Actuals!$F:$F,Actuals!$A:$A,$A2606,Actuals!$D:$D,$D2606,Actuals!$B:$B,EOMONTH(DATE(2024,$C2606-2,1),0)),
 SUMIFS(Actuals!$F:$F,Actuals!$A:$A,$A2606,Actuals!$D:$D,$D2606,Actuals!$B:$B,EOMONTH(DATE(2025,$C2606-3,1),0))/SUMIFS(Actuals!$F:$F,Actuals!$A:$A,$A2606,Actuals!$D:$D,$D2606,Actuals!$B:$B,EOMONTH(DATE(2024,$C2606-3,1),0))
)</f>
        <v>1.177389947717794</v>
      </c>
      <c r="P2606" s="29">
        <f t="shared" si="240"/>
        <v>13706.29072886977</v>
      </c>
      <c r="Q2606" s="2">
        <f t="shared" si="241"/>
        <v>0.10501184955112525</v>
      </c>
      <c r="R2606" s="29" t="str">
        <f t="shared" si="242"/>
        <v>1 train date (May-Aug)</v>
      </c>
      <c r="S2606" s="29">
        <f t="shared" si="243"/>
        <v>1.0370054508427586</v>
      </c>
      <c r="T2606" s="29">
        <f t="shared" si="244"/>
        <v>14575.656039456664</v>
      </c>
      <c r="U2606" s="2">
        <f t="shared" si="245"/>
        <v>0.1751007590008396</v>
      </c>
    </row>
    <row r="2607" spans="1:21">
      <c r="A2607">
        <v>360</v>
      </c>
      <c r="B2607" s="1">
        <v>45838</v>
      </c>
      <c r="C2607">
        <v>5</v>
      </c>
      <c r="D2607">
        <v>42</v>
      </c>
      <c r="E2607" t="s">
        <v>7</v>
      </c>
      <c r="F2607" s="3">
        <v>13914.96975</v>
      </c>
      <c r="G2607" s="3">
        <v>39523.75</v>
      </c>
      <c r="H2607">
        <v>1</v>
      </c>
      <c r="I2607" s="3">
        <v>-25608.78025</v>
      </c>
      <c r="J2607" s="3">
        <v>25608.78025</v>
      </c>
      <c r="K2607" s="2">
        <v>0.64793397008127995</v>
      </c>
      <c r="L2607" s="6">
        <v>-0.64793397008127995</v>
      </c>
      <c r="M2607" t="s">
        <v>24</v>
      </c>
      <c r="N2607">
        <f>SUMIFS(Actuals!$F:$F,Actuals!$A:$A,$A2607,Actuals!$D:$D,$D2607,Actuals!$B:$B,EDATE($B2607,-12))</f>
        <v>37796.25</v>
      </c>
      <c r="O2607">
        <f>AVERAGE(SUMIFS(Actuals!$F:$F,Actuals!$A:$A,$A2607,Actuals!$D:$D,$D2607,Actuals!$B:$B,EOMONTH(DATE(2025,$C2607-1,1),0))/SUMIFS(Actuals!$F:$F,Actuals!$A:$A,$A2607,Actuals!$D:$D,$D2607,Actuals!$B:$B,EOMONTH(DATE(2024,$C2607-1,1),0)),
 SUMIFS(Actuals!$F:$F,Actuals!$A:$A,$A2607,Actuals!$D:$D,$D2607,Actuals!$B:$B,EOMONTH(DATE(2025,$C2607-2,1),0))/SUMIFS(Actuals!$F:$F,Actuals!$A:$A,$A2607,Actuals!$D:$D,$D2607,Actuals!$B:$B,EOMONTH(DATE(2024,$C2607-2,1),0)),
 SUMIFS(Actuals!$F:$F,Actuals!$A:$A,$A2607,Actuals!$D:$D,$D2607,Actuals!$B:$B,EOMONTH(DATE(2025,$C2607-3,1),0))/SUMIFS(Actuals!$F:$F,Actuals!$A:$A,$A2607,Actuals!$D:$D,$D2607,Actuals!$B:$B,EOMONTH(DATE(2024,$C2607-3,1),0))
)</f>
        <v>1.177389947717794</v>
      </c>
      <c r="P2607" s="29">
        <f t="shared" si="240"/>
        <v>44500.924811428675</v>
      </c>
      <c r="Q2607" s="2">
        <f t="shared" si="241"/>
        <v>0.12592870897697397</v>
      </c>
      <c r="R2607" s="29" t="str">
        <f t="shared" si="242"/>
        <v>1 train date (May-Aug)</v>
      </c>
      <c r="S2607" s="29">
        <f t="shared" si="243"/>
        <v>1.0370054508427586</v>
      </c>
      <c r="T2607" s="29">
        <f t="shared" si="244"/>
        <v>14429.899479062098</v>
      </c>
      <c r="U2607" s="2">
        <f t="shared" si="245"/>
        <v>0.63490560791771777</v>
      </c>
    </row>
    <row r="2608" spans="1:21">
      <c r="A2608">
        <v>360</v>
      </c>
      <c r="B2608" s="1">
        <v>45838</v>
      </c>
      <c r="C2608">
        <v>6</v>
      </c>
      <c r="D2608">
        <v>42</v>
      </c>
      <c r="E2608" t="s">
        <v>7</v>
      </c>
      <c r="F2608" s="3">
        <v>12416.153749999998</v>
      </c>
      <c r="G2608" s="3">
        <v>39523.75</v>
      </c>
      <c r="H2608">
        <v>0</v>
      </c>
      <c r="I2608" s="3">
        <v>-27107.596250000002</v>
      </c>
      <c r="J2608" s="3">
        <v>27107.596250000002</v>
      </c>
      <c r="K2608" s="2">
        <v>0.68585587779499702</v>
      </c>
      <c r="L2608" s="6">
        <v>-0.68585587779499702</v>
      </c>
      <c r="M2608" t="s">
        <v>24</v>
      </c>
      <c r="N2608">
        <f>SUMIFS(Actuals!$F:$F,Actuals!$A:$A,$A2608,Actuals!$D:$D,$D2608,Actuals!$B:$B,EDATE($B2608,-12))</f>
        <v>37796.25</v>
      </c>
      <c r="O2608">
        <f>AVERAGE(SUMIFS(Actuals!$F:$F,Actuals!$A:$A,$A2608,Actuals!$D:$D,$D2608,Actuals!$B:$B,EOMONTH(DATE(2025,$C2608-1,1),0))/SUMIFS(Actuals!$F:$F,Actuals!$A:$A,$A2608,Actuals!$D:$D,$D2608,Actuals!$B:$B,EOMONTH(DATE(2024,$C2608-1,1),0)),
 SUMIFS(Actuals!$F:$F,Actuals!$A:$A,$A2608,Actuals!$D:$D,$D2608,Actuals!$B:$B,EOMONTH(DATE(2025,$C2608-2,1),0))/SUMIFS(Actuals!$F:$F,Actuals!$A:$A,$A2608,Actuals!$D:$D,$D2608,Actuals!$B:$B,EOMONTH(DATE(2024,$C2608-2,1),0)),
 SUMIFS(Actuals!$F:$F,Actuals!$A:$A,$A2608,Actuals!$D:$D,$D2608,Actuals!$B:$B,EOMONTH(DATE(2025,$C2608-3,1),0))/SUMIFS(Actuals!$F:$F,Actuals!$A:$A,$A2608,Actuals!$D:$D,$D2608,Actuals!$B:$B,EOMONTH(DATE(2024,$C2608-3,1),0))
)</f>
        <v>1.1732462383467317</v>
      </c>
      <c r="P2608" s="29">
        <f t="shared" si="240"/>
        <v>44344.308136112661</v>
      </c>
      <c r="Q2608" s="2">
        <f t="shared" si="241"/>
        <v>0.12196611242892338</v>
      </c>
      <c r="R2608" s="29" t="str">
        <f t="shared" si="242"/>
        <v>1 train date (May-Aug)</v>
      </c>
      <c r="S2608" s="29">
        <f t="shared" si="243"/>
        <v>1.0370054508427586</v>
      </c>
      <c r="T2608" s="29">
        <f t="shared" si="244"/>
        <v>12875.619117251756</v>
      </c>
      <c r="U2608" s="2">
        <f t="shared" si="245"/>
        <v>0.67423083292319785</v>
      </c>
    </row>
    <row r="2609" spans="1:21">
      <c r="A2609">
        <v>360</v>
      </c>
      <c r="B2609" s="1">
        <v>45869</v>
      </c>
      <c r="C2609">
        <v>5</v>
      </c>
      <c r="D2609">
        <v>42</v>
      </c>
      <c r="E2609" t="s">
        <v>7</v>
      </c>
      <c r="F2609" s="3">
        <v>13775.820052500001</v>
      </c>
      <c r="G2609" s="3">
        <v>10880</v>
      </c>
      <c r="H2609">
        <v>2</v>
      </c>
      <c r="I2609" s="3">
        <v>2895.8200525000011</v>
      </c>
      <c r="J2609" s="3">
        <v>2895.8200525000011</v>
      </c>
      <c r="K2609" s="2">
        <v>0.266159931295956</v>
      </c>
      <c r="L2609" s="6">
        <v>0.266159931295956</v>
      </c>
      <c r="M2609" t="s">
        <v>24</v>
      </c>
      <c r="N2609">
        <f>SUMIFS(Actuals!$F:$F,Actuals!$A:$A,$A2609,Actuals!$D:$D,$D2609,Actuals!$B:$B,EDATE($B2609,-12))</f>
        <v>13327.5</v>
      </c>
      <c r="O2609">
        <f>AVERAGE(SUMIFS(Actuals!$F:$F,Actuals!$A:$A,$A2609,Actuals!$D:$D,$D2609,Actuals!$B:$B,EOMONTH(DATE(2025,$C2609-1,1),0))/SUMIFS(Actuals!$F:$F,Actuals!$A:$A,$A2609,Actuals!$D:$D,$D2609,Actuals!$B:$B,EOMONTH(DATE(2024,$C2609-1,1),0)),
 SUMIFS(Actuals!$F:$F,Actuals!$A:$A,$A2609,Actuals!$D:$D,$D2609,Actuals!$B:$B,EOMONTH(DATE(2025,$C2609-2,1),0))/SUMIFS(Actuals!$F:$F,Actuals!$A:$A,$A2609,Actuals!$D:$D,$D2609,Actuals!$B:$B,EOMONTH(DATE(2024,$C2609-2,1),0)),
 SUMIFS(Actuals!$F:$F,Actuals!$A:$A,$A2609,Actuals!$D:$D,$D2609,Actuals!$B:$B,EOMONTH(DATE(2025,$C2609-3,1),0))/SUMIFS(Actuals!$F:$F,Actuals!$A:$A,$A2609,Actuals!$D:$D,$D2609,Actuals!$B:$B,EOMONTH(DATE(2024,$C2609-3,1),0))
)</f>
        <v>1.177389947717794</v>
      </c>
      <c r="P2609" s="29">
        <f t="shared" si="240"/>
        <v>15691.664528208899</v>
      </c>
      <c r="Q2609" s="2">
        <f t="shared" si="241"/>
        <v>0.44224857796037675</v>
      </c>
      <c r="R2609" s="29" t="str">
        <f t="shared" si="242"/>
        <v>1 train date (May-Aug)</v>
      </c>
      <c r="S2609" s="29">
        <f t="shared" si="243"/>
        <v>1.0370054508427586</v>
      </c>
      <c r="T2609" s="29">
        <f t="shared" si="244"/>
        <v>14285.600484271479</v>
      </c>
      <c r="U2609" s="2">
        <f t="shared" si="245"/>
        <v>0.31301475039259918</v>
      </c>
    </row>
    <row r="2610" spans="1:21">
      <c r="A2610">
        <v>360</v>
      </c>
      <c r="B2610" s="1">
        <v>45869</v>
      </c>
      <c r="C2610">
        <v>6</v>
      </c>
      <c r="D2610">
        <v>42</v>
      </c>
      <c r="E2610" t="s">
        <v>7</v>
      </c>
      <c r="F2610" s="3">
        <v>12428.569903749996</v>
      </c>
      <c r="G2610" s="3">
        <v>10880</v>
      </c>
      <c r="H2610">
        <v>1</v>
      </c>
      <c r="I2610" s="3">
        <v>1548.5699037499962</v>
      </c>
      <c r="J2610" s="3">
        <v>1548.5699037499962</v>
      </c>
      <c r="K2610" s="2">
        <v>0.14233179262408099</v>
      </c>
      <c r="L2610" s="6">
        <v>0.14233179262408099</v>
      </c>
      <c r="M2610" t="s">
        <v>24</v>
      </c>
      <c r="N2610">
        <f>SUMIFS(Actuals!$F:$F,Actuals!$A:$A,$A2610,Actuals!$D:$D,$D2610,Actuals!$B:$B,EDATE($B2610,-12))</f>
        <v>13327.5</v>
      </c>
      <c r="O2610">
        <f>AVERAGE(SUMIFS(Actuals!$F:$F,Actuals!$A:$A,$A2610,Actuals!$D:$D,$D2610,Actuals!$B:$B,EOMONTH(DATE(2025,$C2610-1,1),0))/SUMIFS(Actuals!$F:$F,Actuals!$A:$A,$A2610,Actuals!$D:$D,$D2610,Actuals!$B:$B,EOMONTH(DATE(2024,$C2610-1,1),0)),
 SUMIFS(Actuals!$F:$F,Actuals!$A:$A,$A2610,Actuals!$D:$D,$D2610,Actuals!$B:$B,EOMONTH(DATE(2025,$C2610-2,1),0))/SUMIFS(Actuals!$F:$F,Actuals!$A:$A,$A2610,Actuals!$D:$D,$D2610,Actuals!$B:$B,EOMONTH(DATE(2024,$C2610-2,1),0)),
 SUMIFS(Actuals!$F:$F,Actuals!$A:$A,$A2610,Actuals!$D:$D,$D2610,Actuals!$B:$B,EOMONTH(DATE(2025,$C2610-3,1),0))/SUMIFS(Actuals!$F:$F,Actuals!$A:$A,$A2610,Actuals!$D:$D,$D2610,Actuals!$B:$B,EOMONTH(DATE(2024,$C2610-3,1),0))
)</f>
        <v>1.1732462383467317</v>
      </c>
      <c r="P2610" s="29">
        <f t="shared" si="240"/>
        <v>15636.439241566066</v>
      </c>
      <c r="Q2610" s="2">
        <f t="shared" si="241"/>
        <v>0.43717272440864574</v>
      </c>
      <c r="R2610" s="29" t="str">
        <f t="shared" si="242"/>
        <v>1 train date (May-Aug)</v>
      </c>
      <c r="S2610" s="29">
        <f t="shared" si="243"/>
        <v>1.0370054508427586</v>
      </c>
      <c r="T2610" s="29">
        <f t="shared" si="244"/>
        <v>12888.494736369006</v>
      </c>
      <c r="U2610" s="2">
        <f t="shared" si="245"/>
        <v>0.1846042956221513</v>
      </c>
    </row>
    <row r="2611" spans="1:21">
      <c r="A2611">
        <v>360</v>
      </c>
      <c r="B2611" s="1">
        <v>45869</v>
      </c>
      <c r="C2611">
        <v>7</v>
      </c>
      <c r="D2611">
        <v>42</v>
      </c>
      <c r="E2611" t="s">
        <v>7</v>
      </c>
      <c r="F2611" s="3">
        <v>15508.945033540353</v>
      </c>
      <c r="G2611" s="3">
        <v>10880</v>
      </c>
      <c r="H2611">
        <v>0</v>
      </c>
      <c r="I2611" s="3">
        <v>4628.9450335403526</v>
      </c>
      <c r="J2611" s="3">
        <v>4628.9450335403526</v>
      </c>
      <c r="K2611" s="2">
        <v>0.42545450675922403</v>
      </c>
      <c r="L2611" s="6">
        <v>0.42545450675922403</v>
      </c>
      <c r="M2611" t="s">
        <v>24</v>
      </c>
      <c r="N2611">
        <f>SUMIFS(Actuals!$F:$F,Actuals!$A:$A,$A2611,Actuals!$D:$D,$D2611,Actuals!$B:$B,EDATE($B2611,-12))</f>
        <v>13327.5</v>
      </c>
      <c r="O2611">
        <f>AVERAGE(SUMIFS(Actuals!$F:$F,Actuals!$A:$A,$A2611,Actuals!$D:$D,$D2611,Actuals!$B:$B,EOMONTH(DATE(2025,$C2611-1,1),0))/SUMIFS(Actuals!$F:$F,Actuals!$A:$A,$A2611,Actuals!$D:$D,$D2611,Actuals!$B:$B,EOMONTH(DATE(2024,$C2611-1,1),0)),
 SUMIFS(Actuals!$F:$F,Actuals!$A:$A,$A2611,Actuals!$D:$D,$D2611,Actuals!$B:$B,EOMONTH(DATE(2025,$C2611-2,1),0))/SUMIFS(Actuals!$F:$F,Actuals!$A:$A,$A2611,Actuals!$D:$D,$D2611,Actuals!$B:$B,EOMONTH(DATE(2024,$C2611-2,1),0)),
 SUMIFS(Actuals!$F:$F,Actuals!$A:$A,$A2611,Actuals!$D:$D,$D2611,Actuals!$B:$B,EOMONTH(DATE(2025,$C2611-3,1),0))/SUMIFS(Actuals!$F:$F,Actuals!$A:$A,$A2611,Actuals!$D:$D,$D2611,Actuals!$B:$B,EOMONTH(DATE(2024,$C2611-3,1),0))
)</f>
        <v>1.1530053467261381</v>
      </c>
      <c r="P2611" s="29">
        <f t="shared" si="240"/>
        <v>15366.678758492606</v>
      </c>
      <c r="Q2611" s="2">
        <f t="shared" si="241"/>
        <v>0.41237856236145276</v>
      </c>
      <c r="R2611" s="29" t="str">
        <f t="shared" si="242"/>
        <v>1 train date (May-Aug)</v>
      </c>
      <c r="S2611" s="29">
        <f t="shared" si="243"/>
        <v>1.0370054508427586</v>
      </c>
      <c r="T2611" s="29">
        <f t="shared" si="244"/>
        <v>16082.860536602077</v>
      </c>
      <c r="U2611" s="2">
        <f t="shared" si="245"/>
        <v>0.47820409343769088</v>
      </c>
    </row>
    <row r="2612" spans="1:21">
      <c r="A2612">
        <v>360</v>
      </c>
      <c r="B2612" s="1">
        <v>45900</v>
      </c>
      <c r="C2612">
        <v>5</v>
      </c>
      <c r="D2612">
        <v>42</v>
      </c>
      <c r="E2612" t="s">
        <v>7</v>
      </c>
      <c r="F2612" s="3">
        <v>13638.061851975001</v>
      </c>
      <c r="G2612" s="3">
        <v>20113.75</v>
      </c>
      <c r="H2612">
        <v>3</v>
      </c>
      <c r="I2612" s="3">
        <v>-6475.6881480249995</v>
      </c>
      <c r="J2612" s="3">
        <v>6475.6881480249995</v>
      </c>
      <c r="K2612" s="2">
        <v>0.32195329801876799</v>
      </c>
      <c r="L2612" s="6">
        <v>-0.32195329801876799</v>
      </c>
      <c r="M2612" t="s">
        <v>24</v>
      </c>
      <c r="N2612">
        <f>SUMIFS(Actuals!$F:$F,Actuals!$A:$A,$A2612,Actuals!$D:$D,$D2612,Actuals!$B:$B,EDATE($B2612,-12))</f>
        <v>10777.5</v>
      </c>
      <c r="O2612">
        <f>AVERAGE(SUMIFS(Actuals!$F:$F,Actuals!$A:$A,$A2612,Actuals!$D:$D,$D2612,Actuals!$B:$B,EOMONTH(DATE(2025,$C2612-1,1),0))/SUMIFS(Actuals!$F:$F,Actuals!$A:$A,$A2612,Actuals!$D:$D,$D2612,Actuals!$B:$B,EOMONTH(DATE(2024,$C2612-1,1),0)),
 SUMIFS(Actuals!$F:$F,Actuals!$A:$A,$A2612,Actuals!$D:$D,$D2612,Actuals!$B:$B,EOMONTH(DATE(2025,$C2612-2,1),0))/SUMIFS(Actuals!$F:$F,Actuals!$A:$A,$A2612,Actuals!$D:$D,$D2612,Actuals!$B:$B,EOMONTH(DATE(2024,$C2612-2,1),0)),
 SUMIFS(Actuals!$F:$F,Actuals!$A:$A,$A2612,Actuals!$D:$D,$D2612,Actuals!$B:$B,EOMONTH(DATE(2025,$C2612-3,1),0))/SUMIFS(Actuals!$F:$F,Actuals!$A:$A,$A2612,Actuals!$D:$D,$D2612,Actuals!$B:$B,EOMONTH(DATE(2024,$C2612-3,1),0))
)</f>
        <v>1.177389947717794</v>
      </c>
      <c r="P2612" s="29">
        <f t="shared" si="240"/>
        <v>12689.320161528525</v>
      </c>
      <c r="Q2612" s="2">
        <f t="shared" si="241"/>
        <v>0.36912210992338451</v>
      </c>
      <c r="R2612" s="29" t="str">
        <f t="shared" si="242"/>
        <v>1 train date (May-Aug)</v>
      </c>
      <c r="S2612" s="29">
        <f t="shared" si="243"/>
        <v>1.0370054508427586</v>
      </c>
      <c r="T2612" s="29">
        <f t="shared" si="244"/>
        <v>14142.744479428764</v>
      </c>
      <c r="U2612" s="2">
        <f t="shared" si="245"/>
        <v>0.2968618741195071</v>
      </c>
    </row>
    <row r="2613" spans="1:21">
      <c r="A2613">
        <v>360</v>
      </c>
      <c r="B2613" s="1">
        <v>45900</v>
      </c>
      <c r="C2613">
        <v>6</v>
      </c>
      <c r="D2613">
        <v>42</v>
      </c>
      <c r="E2613" t="s">
        <v>7</v>
      </c>
      <c r="F2613" s="3">
        <v>12440.998473653744</v>
      </c>
      <c r="G2613" s="3">
        <v>20113.75</v>
      </c>
      <c r="H2613">
        <v>2</v>
      </c>
      <c r="I2613" s="3">
        <v>-7672.7515263462556</v>
      </c>
      <c r="J2613" s="3">
        <v>7672.7515263462556</v>
      </c>
      <c r="K2613" s="2">
        <v>0.38146797719700498</v>
      </c>
      <c r="L2613" s="6">
        <v>-0.38146797719700498</v>
      </c>
      <c r="M2613" t="s">
        <v>24</v>
      </c>
      <c r="N2613">
        <f>SUMIFS(Actuals!$F:$F,Actuals!$A:$A,$A2613,Actuals!$D:$D,$D2613,Actuals!$B:$B,EDATE($B2613,-12))</f>
        <v>10777.5</v>
      </c>
      <c r="O2613">
        <f>AVERAGE(SUMIFS(Actuals!$F:$F,Actuals!$A:$A,$A2613,Actuals!$D:$D,$D2613,Actuals!$B:$B,EOMONTH(DATE(2025,$C2613-1,1),0))/SUMIFS(Actuals!$F:$F,Actuals!$A:$A,$A2613,Actuals!$D:$D,$D2613,Actuals!$B:$B,EOMONTH(DATE(2024,$C2613-1,1),0)),
 SUMIFS(Actuals!$F:$F,Actuals!$A:$A,$A2613,Actuals!$D:$D,$D2613,Actuals!$B:$B,EOMONTH(DATE(2025,$C2613-2,1),0))/SUMIFS(Actuals!$F:$F,Actuals!$A:$A,$A2613,Actuals!$D:$D,$D2613,Actuals!$B:$B,EOMONTH(DATE(2024,$C2613-2,1),0)),
 SUMIFS(Actuals!$F:$F,Actuals!$A:$A,$A2613,Actuals!$D:$D,$D2613,Actuals!$B:$B,EOMONTH(DATE(2025,$C2613-3,1),0))/SUMIFS(Actuals!$F:$F,Actuals!$A:$A,$A2613,Actuals!$D:$D,$D2613,Actuals!$B:$B,EOMONTH(DATE(2024,$C2613-3,1),0))
)</f>
        <v>1.1732462383467317</v>
      </c>
      <c r="P2613" s="29">
        <f t="shared" si="240"/>
        <v>12644.661333781902</v>
      </c>
      <c r="Q2613" s="2">
        <f t="shared" si="241"/>
        <v>0.37134242327850842</v>
      </c>
      <c r="R2613" s="29" t="str">
        <f t="shared" si="242"/>
        <v>1 train date (May-Aug)</v>
      </c>
      <c r="S2613" s="29">
        <f t="shared" si="243"/>
        <v>1.0370054508427586</v>
      </c>
      <c r="T2613" s="29">
        <f t="shared" si="244"/>
        <v>12901.383231105374</v>
      </c>
      <c r="U2613" s="2">
        <f t="shared" si="245"/>
        <v>0.35857892083249648</v>
      </c>
    </row>
    <row r="2614" spans="1:21">
      <c r="A2614">
        <v>360</v>
      </c>
      <c r="B2614" s="1">
        <v>45900</v>
      </c>
      <c r="C2614">
        <v>7</v>
      </c>
      <c r="D2614">
        <v>42</v>
      </c>
      <c r="E2614" t="s">
        <v>7</v>
      </c>
      <c r="F2614" s="3">
        <v>12992.893004755286</v>
      </c>
      <c r="G2614" s="3">
        <v>20113.75</v>
      </c>
      <c r="H2614">
        <v>1</v>
      </c>
      <c r="I2614" s="3">
        <v>-7120.8569952447142</v>
      </c>
      <c r="J2614" s="3">
        <v>7120.8569952447142</v>
      </c>
      <c r="K2614" s="2">
        <v>0.35402930807257299</v>
      </c>
      <c r="L2614" s="6">
        <v>-0.35402930807257299</v>
      </c>
      <c r="M2614" t="s">
        <v>24</v>
      </c>
      <c r="N2614">
        <f>SUMIFS(Actuals!$F:$F,Actuals!$A:$A,$A2614,Actuals!$D:$D,$D2614,Actuals!$B:$B,EDATE($B2614,-12))</f>
        <v>10777.5</v>
      </c>
      <c r="O2614">
        <f>AVERAGE(SUMIFS(Actuals!$F:$F,Actuals!$A:$A,$A2614,Actuals!$D:$D,$D2614,Actuals!$B:$B,EOMONTH(DATE(2025,$C2614-1,1),0))/SUMIFS(Actuals!$F:$F,Actuals!$A:$A,$A2614,Actuals!$D:$D,$D2614,Actuals!$B:$B,EOMONTH(DATE(2024,$C2614-1,1),0)),
 SUMIFS(Actuals!$F:$F,Actuals!$A:$A,$A2614,Actuals!$D:$D,$D2614,Actuals!$B:$B,EOMONTH(DATE(2025,$C2614-2,1),0))/SUMIFS(Actuals!$F:$F,Actuals!$A:$A,$A2614,Actuals!$D:$D,$D2614,Actuals!$B:$B,EOMONTH(DATE(2024,$C2614-2,1),0)),
 SUMIFS(Actuals!$F:$F,Actuals!$A:$A,$A2614,Actuals!$D:$D,$D2614,Actuals!$B:$B,EOMONTH(DATE(2025,$C2614-3,1),0))/SUMIFS(Actuals!$F:$F,Actuals!$A:$A,$A2614,Actuals!$D:$D,$D2614,Actuals!$B:$B,EOMONTH(DATE(2024,$C2614-3,1),0))
)</f>
        <v>1.1530053467261381</v>
      </c>
      <c r="P2614" s="29">
        <f t="shared" si="240"/>
        <v>12426.515124340953</v>
      </c>
      <c r="Q2614" s="2">
        <f t="shared" si="241"/>
        <v>0.3821880492528269</v>
      </c>
      <c r="R2614" s="29" t="str">
        <f t="shared" si="242"/>
        <v>1 train date (May-Aug)</v>
      </c>
      <c r="S2614" s="29">
        <f t="shared" si="243"/>
        <v>1.0370054508427586</v>
      </c>
      <c r="T2614" s="29">
        <f t="shared" si="244"/>
        <v>13473.70086814798</v>
      </c>
      <c r="U2614" s="2">
        <f t="shared" si="245"/>
        <v>0.33012487138658975</v>
      </c>
    </row>
    <row r="2615" spans="1:21">
      <c r="A2615">
        <v>360</v>
      </c>
      <c r="B2615" s="1">
        <v>45900</v>
      </c>
      <c r="C2615">
        <v>8</v>
      </c>
      <c r="D2615">
        <v>42</v>
      </c>
      <c r="E2615" t="s">
        <v>7</v>
      </c>
      <c r="F2615" s="3">
        <v>10455.639927849628</v>
      </c>
      <c r="G2615" s="3">
        <v>20113.75</v>
      </c>
      <c r="H2615">
        <v>0</v>
      </c>
      <c r="I2615" s="3">
        <v>-9658.1100721503717</v>
      </c>
      <c r="J2615" s="3">
        <v>9658.1100721503717</v>
      </c>
      <c r="K2615" s="2">
        <v>0.48017451107577502</v>
      </c>
      <c r="L2615" s="6">
        <v>-0.48017451107577502</v>
      </c>
      <c r="M2615" t="s">
        <v>24</v>
      </c>
      <c r="N2615">
        <f>SUMIFS(Actuals!$F:$F,Actuals!$A:$A,$A2615,Actuals!$D:$D,$D2615,Actuals!$B:$B,EDATE($B2615,-12))</f>
        <v>10777.5</v>
      </c>
      <c r="O2615">
        <f>AVERAGE(SUMIFS(Actuals!$F:$F,Actuals!$A:$A,$A2615,Actuals!$D:$D,$D2615,Actuals!$B:$B,EOMONTH(DATE(2025,$C2615-1,1),0))/SUMIFS(Actuals!$F:$F,Actuals!$A:$A,$A2615,Actuals!$D:$D,$D2615,Actuals!$B:$B,EOMONTH(DATE(2024,$C2615-1,1),0)),
 SUMIFS(Actuals!$F:$F,Actuals!$A:$A,$A2615,Actuals!$D:$D,$D2615,Actuals!$B:$B,EOMONTH(DATE(2025,$C2615-2,1),0))/SUMIFS(Actuals!$F:$F,Actuals!$A:$A,$A2615,Actuals!$D:$D,$D2615,Actuals!$B:$B,EOMONTH(DATE(2024,$C2615-2,1),0)),
 SUMIFS(Actuals!$F:$F,Actuals!$A:$A,$A2615,Actuals!$D:$D,$D2615,Actuals!$B:$B,EOMONTH(DATE(2025,$C2615-3,1),0))/SUMIFS(Actuals!$F:$F,Actuals!$A:$A,$A2615,Actuals!$D:$D,$D2615,Actuals!$B:$B,EOMONTH(DATE(2024,$C2615-3,1),0))
)</f>
        <v>0.97585419589223699</v>
      </c>
      <c r="P2615" s="29">
        <f t="shared" si="240"/>
        <v>10517.268596228585</v>
      </c>
      <c r="Q2615" s="2">
        <f t="shared" si="241"/>
        <v>0.47711050419595624</v>
      </c>
      <c r="R2615" s="29" t="str">
        <f t="shared" si="242"/>
        <v>1 train date (May-Aug)</v>
      </c>
      <c r="S2615" s="29">
        <f t="shared" si="243"/>
        <v>1.0370054508427586</v>
      </c>
      <c r="T2615" s="29">
        <f t="shared" si="244"/>
        <v>10842.555597229251</v>
      </c>
      <c r="U2615" s="2">
        <f t="shared" si="245"/>
        <v>0.46093813449857679</v>
      </c>
    </row>
    <row r="2616" spans="1:21">
      <c r="A2616">
        <v>360</v>
      </c>
      <c r="B2616" s="1">
        <v>45930</v>
      </c>
      <c r="C2616">
        <v>5</v>
      </c>
      <c r="D2616">
        <v>42</v>
      </c>
      <c r="E2616" t="s">
        <v>7</v>
      </c>
      <c r="F2616" s="3">
        <v>13501.681233455252</v>
      </c>
      <c r="G2616" s="3">
        <v>17505</v>
      </c>
      <c r="H2616">
        <v>4</v>
      </c>
      <c r="I2616" s="3">
        <v>-4003.3187665447476</v>
      </c>
      <c r="J2616" s="3">
        <v>4003.3187665447476</v>
      </c>
      <c r="K2616" s="2">
        <v>0.22869573073663199</v>
      </c>
      <c r="L2616" s="6">
        <v>-0.22869573073663199</v>
      </c>
      <c r="M2616" t="s">
        <v>24</v>
      </c>
      <c r="N2616">
        <f>SUMIFS(Actuals!$F:$F,Actuals!$A:$A,$A2616,Actuals!$D:$D,$D2616,Actuals!$B:$B,EDATE($B2616,-12))</f>
        <v>12633.75</v>
      </c>
      <c r="O2616">
        <f>AVERAGE(SUMIFS(Actuals!$F:$F,Actuals!$A:$A,$A2616,Actuals!$D:$D,$D2616,Actuals!$B:$B,EOMONTH(DATE(2025,$C2616-1,1),0))/SUMIFS(Actuals!$F:$F,Actuals!$A:$A,$A2616,Actuals!$D:$D,$D2616,Actuals!$B:$B,EOMONTH(DATE(2024,$C2616-1,1),0)),
 SUMIFS(Actuals!$F:$F,Actuals!$A:$A,$A2616,Actuals!$D:$D,$D2616,Actuals!$B:$B,EOMONTH(DATE(2025,$C2616-2,1),0))/SUMIFS(Actuals!$F:$F,Actuals!$A:$A,$A2616,Actuals!$D:$D,$D2616,Actuals!$B:$B,EOMONTH(DATE(2024,$C2616-2,1),0)),
 SUMIFS(Actuals!$F:$F,Actuals!$A:$A,$A2616,Actuals!$D:$D,$D2616,Actuals!$B:$B,EOMONTH(DATE(2025,$C2616-3,1),0))/SUMIFS(Actuals!$F:$F,Actuals!$A:$A,$A2616,Actuals!$D:$D,$D2616,Actuals!$B:$B,EOMONTH(DATE(2024,$C2616-3,1),0))
)</f>
        <v>1.177389947717794</v>
      </c>
      <c r="P2616" s="29">
        <f t="shared" si="240"/>
        <v>14874.85025197968</v>
      </c>
      <c r="Q2616" s="2">
        <f t="shared" si="241"/>
        <v>0.15025134236048671</v>
      </c>
      <c r="R2616" s="29" t="str">
        <f t="shared" si="242"/>
        <v>1 train date (May-Aug)</v>
      </c>
      <c r="S2616" s="29">
        <f t="shared" si="243"/>
        <v>1.0370054508427586</v>
      </c>
      <c r="T2616" s="29">
        <f t="shared" si="244"/>
        <v>14001.317034634478</v>
      </c>
      <c r="U2616" s="2">
        <f t="shared" si="245"/>
        <v>0.20015326851559681</v>
      </c>
    </row>
    <row r="2617" spans="1:21">
      <c r="A2617">
        <v>360</v>
      </c>
      <c r="B2617" s="1">
        <v>45930</v>
      </c>
      <c r="C2617">
        <v>6</v>
      </c>
      <c r="D2617">
        <v>42</v>
      </c>
      <c r="E2617" t="s">
        <v>7</v>
      </c>
      <c r="F2617" s="3">
        <v>12453.439472127397</v>
      </c>
      <c r="G2617" s="3">
        <v>17505</v>
      </c>
      <c r="H2617">
        <v>3</v>
      </c>
      <c r="I2617" s="3">
        <v>-5051.5605278726034</v>
      </c>
      <c r="J2617" s="3">
        <v>5051.5605278726034</v>
      </c>
      <c r="K2617" s="2">
        <v>0.28857815069252202</v>
      </c>
      <c r="L2617" s="6">
        <v>-0.28857815069252202</v>
      </c>
      <c r="M2617" t="s">
        <v>24</v>
      </c>
      <c r="N2617">
        <f>SUMIFS(Actuals!$F:$F,Actuals!$A:$A,$A2617,Actuals!$D:$D,$D2617,Actuals!$B:$B,EDATE($B2617,-12))</f>
        <v>12633.75</v>
      </c>
      <c r="O2617">
        <f>AVERAGE(SUMIFS(Actuals!$F:$F,Actuals!$A:$A,$A2617,Actuals!$D:$D,$D2617,Actuals!$B:$B,EOMONTH(DATE(2025,$C2617-1,1),0))/SUMIFS(Actuals!$F:$F,Actuals!$A:$A,$A2617,Actuals!$D:$D,$D2617,Actuals!$B:$B,EOMONTH(DATE(2024,$C2617-1,1),0)),
 SUMIFS(Actuals!$F:$F,Actuals!$A:$A,$A2617,Actuals!$D:$D,$D2617,Actuals!$B:$B,EOMONTH(DATE(2025,$C2617-2,1),0))/SUMIFS(Actuals!$F:$F,Actuals!$A:$A,$A2617,Actuals!$D:$D,$D2617,Actuals!$B:$B,EOMONTH(DATE(2024,$C2617-2,1),0)),
 SUMIFS(Actuals!$F:$F,Actuals!$A:$A,$A2617,Actuals!$D:$D,$D2617,Actuals!$B:$B,EOMONTH(DATE(2025,$C2617-3,1),0))/SUMIFS(Actuals!$F:$F,Actuals!$A:$A,$A2617,Actuals!$D:$D,$D2617,Actuals!$B:$B,EOMONTH(DATE(2024,$C2617-3,1),0))
)</f>
        <v>1.1732462383467317</v>
      </c>
      <c r="P2617" s="29">
        <f t="shared" si="240"/>
        <v>14822.499663713021</v>
      </c>
      <c r="Q2617" s="2">
        <f t="shared" si="241"/>
        <v>0.15324195008780231</v>
      </c>
      <c r="R2617" s="29" t="str">
        <f t="shared" si="242"/>
        <v>1 train date (May-Aug)</v>
      </c>
      <c r="S2617" s="29">
        <f t="shared" si="243"/>
        <v>1.0370054508427586</v>
      </c>
      <c r="T2617" s="29">
        <f t="shared" si="244"/>
        <v>12914.284614336477</v>
      </c>
      <c r="U2617" s="2">
        <f t="shared" si="245"/>
        <v>0.26225166441951003</v>
      </c>
    </row>
    <row r="2618" spans="1:21">
      <c r="A2618">
        <v>360</v>
      </c>
      <c r="B2618" s="1">
        <v>45930</v>
      </c>
      <c r="C2618">
        <v>7</v>
      </c>
      <c r="D2618">
        <v>42</v>
      </c>
      <c r="E2618" t="s">
        <v>7</v>
      </c>
      <c r="F2618" s="3">
        <v>14031.25</v>
      </c>
      <c r="G2618" s="3">
        <v>17505</v>
      </c>
      <c r="H2618">
        <v>2</v>
      </c>
      <c r="I2618" s="3">
        <v>-3473.75</v>
      </c>
      <c r="J2618" s="3">
        <v>3473.75</v>
      </c>
      <c r="K2618" s="2">
        <v>0.19844330191373899</v>
      </c>
      <c r="L2618" s="6">
        <v>-0.19844330191373899</v>
      </c>
      <c r="M2618" t="s">
        <v>24</v>
      </c>
      <c r="N2618">
        <f>SUMIFS(Actuals!$F:$F,Actuals!$A:$A,$A2618,Actuals!$D:$D,$D2618,Actuals!$B:$B,EDATE($B2618,-12))</f>
        <v>12633.75</v>
      </c>
      <c r="O2618">
        <f>AVERAGE(SUMIFS(Actuals!$F:$F,Actuals!$A:$A,$A2618,Actuals!$D:$D,$D2618,Actuals!$B:$B,EOMONTH(DATE(2025,$C2618-1,1),0))/SUMIFS(Actuals!$F:$F,Actuals!$A:$A,$A2618,Actuals!$D:$D,$D2618,Actuals!$B:$B,EOMONTH(DATE(2024,$C2618-1,1),0)),
 SUMIFS(Actuals!$F:$F,Actuals!$A:$A,$A2618,Actuals!$D:$D,$D2618,Actuals!$B:$B,EOMONTH(DATE(2025,$C2618-2,1),0))/SUMIFS(Actuals!$F:$F,Actuals!$A:$A,$A2618,Actuals!$D:$D,$D2618,Actuals!$B:$B,EOMONTH(DATE(2024,$C2618-2,1),0)),
 SUMIFS(Actuals!$F:$F,Actuals!$A:$A,$A2618,Actuals!$D:$D,$D2618,Actuals!$B:$B,EOMONTH(DATE(2025,$C2618-3,1),0))/SUMIFS(Actuals!$F:$F,Actuals!$A:$A,$A2618,Actuals!$D:$D,$D2618,Actuals!$B:$B,EOMONTH(DATE(2024,$C2618-3,1),0))
)</f>
        <v>1.1530053467261381</v>
      </c>
      <c r="P2618" s="29">
        <f t="shared" si="240"/>
        <v>14566.781299201348</v>
      </c>
      <c r="Q2618" s="2">
        <f t="shared" si="241"/>
        <v>0.1678502542587062</v>
      </c>
      <c r="R2618" s="29" t="str">
        <f t="shared" si="242"/>
        <v>1 train date (May-Aug)</v>
      </c>
      <c r="S2618" s="29">
        <f t="shared" si="243"/>
        <v>1.0370054508427586</v>
      </c>
      <c r="T2618" s="29">
        <f t="shared" si="244"/>
        <v>14550.482732137458</v>
      </c>
      <c r="U2618" s="2">
        <f t="shared" si="245"/>
        <v>0.16878133492502384</v>
      </c>
    </row>
    <row r="2619" spans="1:21">
      <c r="A2619">
        <v>360</v>
      </c>
      <c r="B2619" s="1">
        <v>45930</v>
      </c>
      <c r="C2619">
        <v>8</v>
      </c>
      <c r="D2619">
        <v>42</v>
      </c>
      <c r="E2619" t="s">
        <v>7</v>
      </c>
      <c r="F2619" s="3">
        <v>13579.989691672527</v>
      </c>
      <c r="G2619" s="3">
        <v>17505</v>
      </c>
      <c r="H2619">
        <v>1</v>
      </c>
      <c r="I2619" s="3">
        <v>-3925.0103083274735</v>
      </c>
      <c r="J2619" s="3">
        <v>3925.0103083274735</v>
      </c>
      <c r="K2619" s="2">
        <v>0.224222239835902</v>
      </c>
      <c r="L2619" s="6">
        <v>-0.224222239835902</v>
      </c>
      <c r="M2619" t="s">
        <v>24</v>
      </c>
      <c r="N2619">
        <f>SUMIFS(Actuals!$F:$F,Actuals!$A:$A,$A2619,Actuals!$D:$D,$D2619,Actuals!$B:$B,EDATE($B2619,-12))</f>
        <v>12633.75</v>
      </c>
      <c r="O2619">
        <f>AVERAGE(SUMIFS(Actuals!$F:$F,Actuals!$A:$A,$A2619,Actuals!$D:$D,$D2619,Actuals!$B:$B,EOMONTH(DATE(2025,$C2619-1,1),0))/SUMIFS(Actuals!$F:$F,Actuals!$A:$A,$A2619,Actuals!$D:$D,$D2619,Actuals!$B:$B,EOMONTH(DATE(2024,$C2619-1,1),0)),
 SUMIFS(Actuals!$F:$F,Actuals!$A:$A,$A2619,Actuals!$D:$D,$D2619,Actuals!$B:$B,EOMONTH(DATE(2025,$C2619-2,1),0))/SUMIFS(Actuals!$F:$F,Actuals!$A:$A,$A2619,Actuals!$D:$D,$D2619,Actuals!$B:$B,EOMONTH(DATE(2024,$C2619-2,1),0)),
 SUMIFS(Actuals!$F:$F,Actuals!$A:$A,$A2619,Actuals!$D:$D,$D2619,Actuals!$B:$B,EOMONTH(DATE(2025,$C2619-3,1),0))/SUMIFS(Actuals!$F:$F,Actuals!$A:$A,$A2619,Actuals!$D:$D,$D2619,Actuals!$B:$B,EOMONTH(DATE(2024,$C2619-3,1),0))
)</f>
        <v>0.97585419589223699</v>
      </c>
      <c r="P2619" s="29">
        <f t="shared" si="240"/>
        <v>12328.697947353548</v>
      </c>
      <c r="Q2619" s="2">
        <f t="shared" si="241"/>
        <v>0.29570420180785212</v>
      </c>
      <c r="R2619" s="29" t="str">
        <f t="shared" si="242"/>
        <v>1 train date (May-Aug)</v>
      </c>
      <c r="S2619" s="29">
        <f t="shared" si="243"/>
        <v>1.0370054508427586</v>
      </c>
      <c r="T2619" s="29">
        <f t="shared" si="244"/>
        <v>14082.523332652883</v>
      </c>
      <c r="U2619" s="2">
        <f t="shared" si="245"/>
        <v>0.19551423406724461</v>
      </c>
    </row>
    <row r="2620" spans="1:21">
      <c r="A2620">
        <v>360</v>
      </c>
      <c r="B2620" s="1">
        <v>45930</v>
      </c>
      <c r="C2620">
        <v>9</v>
      </c>
      <c r="D2620">
        <v>42</v>
      </c>
      <c r="E2620" t="s">
        <v>7</v>
      </c>
      <c r="F2620" s="3">
        <v>14892.489691672527</v>
      </c>
      <c r="G2620" s="3">
        <v>17505</v>
      </c>
      <c r="H2620">
        <v>0</v>
      </c>
      <c r="I2620" s="3">
        <v>-2612.5103083274735</v>
      </c>
      <c r="J2620" s="3">
        <v>2612.5103083274735</v>
      </c>
      <c r="K2620" s="2">
        <v>0.149243662286631</v>
      </c>
      <c r="L2620" s="6">
        <v>-0.149243662286631</v>
      </c>
      <c r="M2620" t="s">
        <v>24</v>
      </c>
      <c r="N2620">
        <f>SUMIFS(Actuals!$F:$F,Actuals!$A:$A,$A2620,Actuals!$D:$D,$D2620,Actuals!$B:$B,EDATE($B2620,-12))</f>
        <v>12633.75</v>
      </c>
      <c r="O2620">
        <f>AVERAGE(SUMIFS(Actuals!$F:$F,Actuals!$A:$A,$A2620,Actuals!$D:$D,$D2620,Actuals!$B:$B,EOMONTH(DATE(2025,$C2620-1,1),0))/SUMIFS(Actuals!$F:$F,Actuals!$A:$A,$A2620,Actuals!$D:$D,$D2620,Actuals!$B:$B,EOMONTH(DATE(2024,$C2620-1,1),0)),
 SUMIFS(Actuals!$F:$F,Actuals!$A:$A,$A2620,Actuals!$D:$D,$D2620,Actuals!$B:$B,EOMONTH(DATE(2025,$C2620-2,1),0))/SUMIFS(Actuals!$F:$F,Actuals!$A:$A,$A2620,Actuals!$D:$D,$D2620,Actuals!$B:$B,EOMONTH(DATE(2024,$C2620-2,1),0)),
 SUMIFS(Actuals!$F:$F,Actuals!$A:$A,$A2620,Actuals!$D:$D,$D2620,Actuals!$B:$B,EOMONTH(DATE(2025,$C2620-3,1),0))/SUMIFS(Actuals!$F:$F,Actuals!$A:$A,$A2620,Actuals!$D:$D,$D2620,Actuals!$B:$B,EOMONTH(DATE(2024,$C2620-3,1),0))
)</f>
        <v>1.2427783584494148</v>
      </c>
      <c r="P2620" s="29">
        <f t="shared" si="240"/>
        <v>15700.951086060293</v>
      </c>
      <c r="Q2620" s="2">
        <f t="shared" si="241"/>
        <v>0.10305906392114864</v>
      </c>
      <c r="R2620" s="29" t="str">
        <f t="shared" si="242"/>
        <v>2 Test data (Sep-Nov)</v>
      </c>
      <c r="S2620" s="29">
        <f t="shared" si="243"/>
        <v>1.0370054508427586</v>
      </c>
      <c r="T2620" s="29">
        <f t="shared" si="244"/>
        <v>15443.592986884003</v>
      </c>
      <c r="U2620" s="2">
        <f t="shared" si="245"/>
        <v>0.11776104045221349</v>
      </c>
    </row>
    <row r="2621" spans="1:21">
      <c r="A2621">
        <v>360</v>
      </c>
      <c r="B2621" s="1">
        <v>45961</v>
      </c>
      <c r="C2621">
        <v>5</v>
      </c>
      <c r="D2621">
        <v>42</v>
      </c>
      <c r="E2621" t="s">
        <v>7</v>
      </c>
      <c r="F2621" s="3">
        <v>13366.664421120699</v>
      </c>
      <c r="G2621" s="3">
        <v>16272.5</v>
      </c>
      <c r="H2621">
        <v>5</v>
      </c>
      <c r="I2621" s="3">
        <v>-2905.8355788793015</v>
      </c>
      <c r="J2621" s="3">
        <v>2905.8355788793015</v>
      </c>
      <c r="K2621" s="2">
        <v>0.17857339553721299</v>
      </c>
      <c r="L2621" s="6">
        <v>-0.17857339553721299</v>
      </c>
      <c r="M2621" t="s">
        <v>24</v>
      </c>
      <c r="N2621">
        <f>SUMIFS(Actuals!$F:$F,Actuals!$A:$A,$A2621,Actuals!$D:$D,$D2621,Actuals!$B:$B,EDATE($B2621,-12))</f>
        <v>11490</v>
      </c>
      <c r="O2621">
        <f>AVERAGE(SUMIFS(Actuals!$F:$F,Actuals!$A:$A,$A2621,Actuals!$D:$D,$D2621,Actuals!$B:$B,EOMONTH(DATE(2025,$C2621-1,1),0))/SUMIFS(Actuals!$F:$F,Actuals!$A:$A,$A2621,Actuals!$D:$D,$D2621,Actuals!$B:$B,EOMONTH(DATE(2024,$C2621-1,1),0)),
 SUMIFS(Actuals!$F:$F,Actuals!$A:$A,$A2621,Actuals!$D:$D,$D2621,Actuals!$B:$B,EOMONTH(DATE(2025,$C2621-2,1),0))/SUMIFS(Actuals!$F:$F,Actuals!$A:$A,$A2621,Actuals!$D:$D,$D2621,Actuals!$B:$B,EOMONTH(DATE(2024,$C2621-2,1),0)),
 SUMIFS(Actuals!$F:$F,Actuals!$A:$A,$A2621,Actuals!$D:$D,$D2621,Actuals!$B:$B,EOMONTH(DATE(2025,$C2621-3,1),0))/SUMIFS(Actuals!$F:$F,Actuals!$A:$A,$A2621,Actuals!$D:$D,$D2621,Actuals!$B:$B,EOMONTH(DATE(2024,$C2621-3,1),0))
)</f>
        <v>1.177389947717794</v>
      </c>
      <c r="P2621" s="29">
        <f t="shared" si="240"/>
        <v>13528.210499277453</v>
      </c>
      <c r="Q2621" s="2">
        <f t="shared" si="241"/>
        <v>0.16864584426010429</v>
      </c>
      <c r="R2621" s="29" t="str">
        <f t="shared" si="242"/>
        <v>1 train date (May-Aug)</v>
      </c>
      <c r="S2621" s="29">
        <f t="shared" si="243"/>
        <v>1.0370054508427586</v>
      </c>
      <c r="T2621" s="29">
        <f t="shared" si="244"/>
        <v>13861.303864288131</v>
      </c>
      <c r="U2621" s="2">
        <f t="shared" si="245"/>
        <v>0.1481761337048314</v>
      </c>
    </row>
    <row r="2622" spans="1:21">
      <c r="A2622">
        <v>360</v>
      </c>
      <c r="B2622" s="1">
        <v>45961</v>
      </c>
      <c r="C2622">
        <v>6</v>
      </c>
      <c r="D2622">
        <v>42</v>
      </c>
      <c r="E2622" t="s">
        <v>7</v>
      </c>
      <c r="F2622" s="3">
        <v>12465.892911599523</v>
      </c>
      <c r="G2622" s="3">
        <v>16272.5</v>
      </c>
      <c r="H2622">
        <v>4</v>
      </c>
      <c r="I2622" s="3">
        <v>-3806.6070884004766</v>
      </c>
      <c r="J2622" s="3">
        <v>3806.6070884004766</v>
      </c>
      <c r="K2622" s="2">
        <v>0.233928842427438</v>
      </c>
      <c r="L2622" s="6">
        <v>-0.233928842427438</v>
      </c>
      <c r="M2622" t="s">
        <v>24</v>
      </c>
      <c r="N2622">
        <f>SUMIFS(Actuals!$F:$F,Actuals!$A:$A,$A2622,Actuals!$D:$D,$D2622,Actuals!$B:$B,EDATE($B2622,-12))</f>
        <v>11490</v>
      </c>
      <c r="O2622">
        <f>AVERAGE(SUMIFS(Actuals!$F:$F,Actuals!$A:$A,$A2622,Actuals!$D:$D,$D2622,Actuals!$B:$B,EOMONTH(DATE(2025,$C2622-1,1),0))/SUMIFS(Actuals!$F:$F,Actuals!$A:$A,$A2622,Actuals!$D:$D,$D2622,Actuals!$B:$B,EOMONTH(DATE(2024,$C2622-1,1),0)),
 SUMIFS(Actuals!$F:$F,Actuals!$A:$A,$A2622,Actuals!$D:$D,$D2622,Actuals!$B:$B,EOMONTH(DATE(2025,$C2622-2,1),0))/SUMIFS(Actuals!$F:$F,Actuals!$A:$A,$A2622,Actuals!$D:$D,$D2622,Actuals!$B:$B,EOMONTH(DATE(2024,$C2622-2,1),0)),
 SUMIFS(Actuals!$F:$F,Actuals!$A:$A,$A2622,Actuals!$D:$D,$D2622,Actuals!$B:$B,EOMONTH(DATE(2025,$C2622-3,1),0))/SUMIFS(Actuals!$F:$F,Actuals!$A:$A,$A2622,Actuals!$D:$D,$D2622,Actuals!$B:$B,EOMONTH(DATE(2024,$C2622-3,1),0))
)</f>
        <v>1.1732462383467317</v>
      </c>
      <c r="P2622" s="29">
        <f t="shared" si="240"/>
        <v>13480.599278603948</v>
      </c>
      <c r="Q2622" s="2">
        <f t="shared" si="241"/>
        <v>0.17157171432761115</v>
      </c>
      <c r="R2622" s="29" t="str">
        <f t="shared" si="242"/>
        <v>1 train date (May-Aug)</v>
      </c>
      <c r="S2622" s="29">
        <f t="shared" si="243"/>
        <v>1.0370054508427586</v>
      </c>
      <c r="T2622" s="29">
        <f t="shared" si="244"/>
        <v>12927.198898950814</v>
      </c>
      <c r="U2622" s="2">
        <f t="shared" si="245"/>
        <v>0.20558003386383078</v>
      </c>
    </row>
    <row r="2623" spans="1:21">
      <c r="A2623">
        <v>360</v>
      </c>
      <c r="B2623" s="1">
        <v>45961</v>
      </c>
      <c r="C2623">
        <v>7</v>
      </c>
      <c r="D2623">
        <v>42</v>
      </c>
      <c r="E2623" t="s">
        <v>7</v>
      </c>
      <c r="F2623" s="3">
        <v>14614.971198979531</v>
      </c>
      <c r="G2623" s="3">
        <v>16272.5</v>
      </c>
      <c r="H2623">
        <v>3</v>
      </c>
      <c r="I2623" s="3">
        <v>-1657.5288010204695</v>
      </c>
      <c r="J2623" s="3">
        <v>1657.5288010204695</v>
      </c>
      <c r="K2623" s="2">
        <v>0.10186073443051</v>
      </c>
      <c r="L2623" s="6">
        <v>-0.10186073443051</v>
      </c>
      <c r="M2623" t="s">
        <v>24</v>
      </c>
      <c r="N2623">
        <f>SUMIFS(Actuals!$F:$F,Actuals!$A:$A,$A2623,Actuals!$D:$D,$D2623,Actuals!$B:$B,EDATE($B2623,-12))</f>
        <v>11490</v>
      </c>
      <c r="O2623">
        <f>AVERAGE(SUMIFS(Actuals!$F:$F,Actuals!$A:$A,$A2623,Actuals!$D:$D,$D2623,Actuals!$B:$B,EOMONTH(DATE(2025,$C2623-1,1),0))/SUMIFS(Actuals!$F:$F,Actuals!$A:$A,$A2623,Actuals!$D:$D,$D2623,Actuals!$B:$B,EOMONTH(DATE(2024,$C2623-1,1),0)),
 SUMIFS(Actuals!$F:$F,Actuals!$A:$A,$A2623,Actuals!$D:$D,$D2623,Actuals!$B:$B,EOMONTH(DATE(2025,$C2623-2,1),0))/SUMIFS(Actuals!$F:$F,Actuals!$A:$A,$A2623,Actuals!$D:$D,$D2623,Actuals!$B:$B,EOMONTH(DATE(2024,$C2623-2,1),0)),
 SUMIFS(Actuals!$F:$F,Actuals!$A:$A,$A2623,Actuals!$D:$D,$D2623,Actuals!$B:$B,EOMONTH(DATE(2025,$C2623-3,1),0))/SUMIFS(Actuals!$F:$F,Actuals!$A:$A,$A2623,Actuals!$D:$D,$D2623,Actuals!$B:$B,EOMONTH(DATE(2024,$C2623-3,1),0))
)</f>
        <v>1.1530053467261381</v>
      </c>
      <c r="P2623" s="29">
        <f t="shared" si="240"/>
        <v>13248.031433883327</v>
      </c>
      <c r="Q2623" s="2">
        <f t="shared" si="241"/>
        <v>0.18586379266349198</v>
      </c>
      <c r="R2623" s="29" t="str">
        <f t="shared" si="242"/>
        <v>1 train date (May-Aug)</v>
      </c>
      <c r="S2623" s="29">
        <f t="shared" si="243"/>
        <v>1.0370054508427586</v>
      </c>
      <c r="T2623" s="29">
        <f t="shared" si="244"/>
        <v>15155.804797251702</v>
      </c>
      <c r="U2623" s="2">
        <f t="shared" si="245"/>
        <v>6.8624685988526557E-2</v>
      </c>
    </row>
    <row r="2624" spans="1:21">
      <c r="A2624">
        <v>360</v>
      </c>
      <c r="B2624" s="1">
        <v>45961</v>
      </c>
      <c r="C2624">
        <v>8</v>
      </c>
      <c r="D2624">
        <v>42</v>
      </c>
      <c r="E2624" t="s">
        <v>7</v>
      </c>
      <c r="F2624" s="3">
        <v>12120.192404884299</v>
      </c>
      <c r="G2624" s="3">
        <v>16272.5</v>
      </c>
      <c r="H2624">
        <v>2</v>
      </c>
      <c r="I2624" s="3">
        <v>-4152.3075951157007</v>
      </c>
      <c r="J2624" s="3">
        <v>4152.3075951157007</v>
      </c>
      <c r="K2624" s="2">
        <v>0.25517330435493601</v>
      </c>
      <c r="L2624" s="6">
        <v>-0.25517330435493601</v>
      </c>
      <c r="M2624" t="s">
        <v>24</v>
      </c>
      <c r="N2624">
        <f>SUMIFS(Actuals!$F:$F,Actuals!$A:$A,$A2624,Actuals!$D:$D,$D2624,Actuals!$B:$B,EDATE($B2624,-12))</f>
        <v>11490</v>
      </c>
      <c r="O2624">
        <f>AVERAGE(SUMIFS(Actuals!$F:$F,Actuals!$A:$A,$A2624,Actuals!$D:$D,$D2624,Actuals!$B:$B,EOMONTH(DATE(2025,$C2624-1,1),0))/SUMIFS(Actuals!$F:$F,Actuals!$A:$A,$A2624,Actuals!$D:$D,$D2624,Actuals!$B:$B,EOMONTH(DATE(2024,$C2624-1,1),0)),
 SUMIFS(Actuals!$F:$F,Actuals!$A:$A,$A2624,Actuals!$D:$D,$D2624,Actuals!$B:$B,EOMONTH(DATE(2025,$C2624-2,1),0))/SUMIFS(Actuals!$F:$F,Actuals!$A:$A,$A2624,Actuals!$D:$D,$D2624,Actuals!$B:$B,EOMONTH(DATE(2024,$C2624-2,1),0)),
 SUMIFS(Actuals!$F:$F,Actuals!$A:$A,$A2624,Actuals!$D:$D,$D2624,Actuals!$B:$B,EOMONTH(DATE(2025,$C2624-3,1),0))/SUMIFS(Actuals!$F:$F,Actuals!$A:$A,$A2624,Actuals!$D:$D,$D2624,Actuals!$B:$B,EOMONTH(DATE(2024,$C2624-3,1),0))
)</f>
        <v>0.97585419589223699</v>
      </c>
      <c r="P2624" s="29">
        <f t="shared" si="240"/>
        <v>11212.564710801804</v>
      </c>
      <c r="Q2624" s="2">
        <f t="shared" si="241"/>
        <v>0.31095008690724818</v>
      </c>
      <c r="R2624" s="29" t="str">
        <f t="shared" si="242"/>
        <v>1 train date (May-Aug)</v>
      </c>
      <c r="S2624" s="29">
        <f t="shared" si="243"/>
        <v>1.0370054508427586</v>
      </c>
      <c r="T2624" s="29">
        <f t="shared" si="244"/>
        <v>12568.705589128022</v>
      </c>
      <c r="U2624" s="2">
        <f t="shared" si="245"/>
        <v>0.22761065668286856</v>
      </c>
    </row>
    <row r="2625" spans="1:21">
      <c r="A2625">
        <v>360</v>
      </c>
      <c r="B2625" s="1">
        <v>45961</v>
      </c>
      <c r="C2625">
        <v>9</v>
      </c>
      <c r="D2625">
        <v>42</v>
      </c>
      <c r="E2625" t="s">
        <v>7</v>
      </c>
      <c r="F2625" s="3">
        <v>13370.192404884299</v>
      </c>
      <c r="G2625" s="3">
        <v>16272.5</v>
      </c>
      <c r="H2625">
        <v>1</v>
      </c>
      <c r="I2625" s="3">
        <v>-2902.3075951157007</v>
      </c>
      <c r="J2625" s="3">
        <v>2902.3075951157007</v>
      </c>
      <c r="K2625" s="2">
        <v>0.17835658903768301</v>
      </c>
      <c r="L2625" s="6">
        <v>-0.17835658903768301</v>
      </c>
      <c r="M2625" t="s">
        <v>24</v>
      </c>
      <c r="N2625">
        <f>SUMIFS(Actuals!$F:$F,Actuals!$A:$A,$A2625,Actuals!$D:$D,$D2625,Actuals!$B:$B,EDATE($B2625,-12))</f>
        <v>11490</v>
      </c>
      <c r="O2625">
        <f>AVERAGE(SUMIFS(Actuals!$F:$F,Actuals!$A:$A,$A2625,Actuals!$D:$D,$D2625,Actuals!$B:$B,EOMONTH(DATE(2025,$C2625-1,1),0))/SUMIFS(Actuals!$F:$F,Actuals!$A:$A,$A2625,Actuals!$D:$D,$D2625,Actuals!$B:$B,EOMONTH(DATE(2024,$C2625-1,1),0)),
 SUMIFS(Actuals!$F:$F,Actuals!$A:$A,$A2625,Actuals!$D:$D,$D2625,Actuals!$B:$B,EOMONTH(DATE(2025,$C2625-2,1),0))/SUMIFS(Actuals!$F:$F,Actuals!$A:$A,$A2625,Actuals!$D:$D,$D2625,Actuals!$B:$B,EOMONTH(DATE(2024,$C2625-2,1),0)),
 SUMIFS(Actuals!$F:$F,Actuals!$A:$A,$A2625,Actuals!$D:$D,$D2625,Actuals!$B:$B,EOMONTH(DATE(2025,$C2625-3,1),0))/SUMIFS(Actuals!$F:$F,Actuals!$A:$A,$A2625,Actuals!$D:$D,$D2625,Actuals!$B:$B,EOMONTH(DATE(2024,$C2625-3,1),0))
)</f>
        <v>1.2427783584494148</v>
      </c>
      <c r="P2625" s="29">
        <f t="shared" si="240"/>
        <v>14279.523338583776</v>
      </c>
      <c r="Q2625" s="2">
        <f t="shared" si="241"/>
        <v>0.12247513666715155</v>
      </c>
      <c r="R2625" s="29" t="str">
        <f t="shared" si="242"/>
        <v>2 Test data (Sep-Nov)</v>
      </c>
      <c r="S2625" s="29">
        <f t="shared" si="243"/>
        <v>1.0370054508427586</v>
      </c>
      <c r="T2625" s="29">
        <f t="shared" si="244"/>
        <v>13864.962402681471</v>
      </c>
      <c r="U2625" s="2">
        <f t="shared" si="245"/>
        <v>0.14795130418304067</v>
      </c>
    </row>
    <row r="2626" spans="1:21">
      <c r="A2626">
        <v>360</v>
      </c>
      <c r="B2626" s="1">
        <v>45961</v>
      </c>
      <c r="C2626">
        <v>10</v>
      </c>
      <c r="D2626">
        <v>42</v>
      </c>
      <c r="E2626" t="s">
        <v>7</v>
      </c>
      <c r="F2626" s="3">
        <v>17749.624902231702</v>
      </c>
      <c r="G2626" s="3">
        <v>16272.5</v>
      </c>
      <c r="H2626">
        <v>0</v>
      </c>
      <c r="I2626" s="3">
        <v>1477.1249022317024</v>
      </c>
      <c r="J2626" s="3">
        <v>1477.1249022317024</v>
      </c>
      <c r="K2626" s="2">
        <v>9.0774306482206302E-2</v>
      </c>
      <c r="L2626" s="6">
        <v>9.0774306482206302E-2</v>
      </c>
      <c r="M2626" t="s">
        <v>24</v>
      </c>
      <c r="N2626">
        <f>SUMIFS(Actuals!$F:$F,Actuals!$A:$A,$A2626,Actuals!$D:$D,$D2626,Actuals!$B:$B,EDATE($B2626,-12))</f>
        <v>11490</v>
      </c>
      <c r="O2626">
        <f>AVERAGE(SUMIFS(Actuals!$F:$F,Actuals!$A:$A,$A2626,Actuals!$D:$D,$D2626,Actuals!$B:$B,EOMONTH(DATE(2025,$C2626-1,1),0))/SUMIFS(Actuals!$F:$F,Actuals!$A:$A,$A2626,Actuals!$D:$D,$D2626,Actuals!$B:$B,EOMONTH(DATE(2024,$C2626-1,1),0)),
 SUMIFS(Actuals!$F:$F,Actuals!$A:$A,$A2626,Actuals!$D:$D,$D2626,Actuals!$B:$B,EOMONTH(DATE(2025,$C2626-2,1),0))/SUMIFS(Actuals!$F:$F,Actuals!$A:$A,$A2626,Actuals!$D:$D,$D2626,Actuals!$B:$B,EOMONTH(DATE(2024,$C2626-2,1),0)),
 SUMIFS(Actuals!$F:$F,Actuals!$A:$A,$A2626,Actuals!$D:$D,$D2626,Actuals!$B:$B,EOMONTH(DATE(2025,$C2626-3,1),0))/SUMIFS(Actuals!$F:$F,Actuals!$A:$A,$A2626,Actuals!$D:$D,$D2626,Actuals!$B:$B,EOMONTH(DATE(2024,$C2626-3,1),0))
)</f>
        <v>1.3560679457566847</v>
      </c>
      <c r="P2626" s="29">
        <f t="shared" ref="P2626:P2689" si="246">N2626*O2626</f>
        <v>15581.220696744307</v>
      </c>
      <c r="Q2626" s="2">
        <f t="shared" ref="Q2626:Q2689" si="247">IFERROR(ABS(P2626-G2626)/ABS(G2626),"")</f>
        <v>4.2481444354321267E-2</v>
      </c>
      <c r="R2626" s="29" t="str">
        <f t="shared" ref="R2626:R2689" si="248">IF(C2626&lt;=8,"1 train date (May-Aug)","2 Test data (Sep-Nov)")</f>
        <v>2 Test data (Sep-Nov)</v>
      </c>
      <c r="S2626" s="29">
        <f t="shared" ref="S2626:S2689" si="249">1/(1+AVERAGEIFS($L:$L,$A:$A,$A2626,$R:$R,"1 train date (May-Aug)"))</f>
        <v>1.0370054508427586</v>
      </c>
      <c r="T2626" s="29">
        <f t="shared" ref="T2626:T2689" si="250">F2626*S2626</f>
        <v>18406.457774028644</v>
      </c>
      <c r="U2626" s="2">
        <f t="shared" ref="U2626:U2689" si="251">IFERROR(ABS(T2626-G2626)/ABS(G2626),"")</f>
        <v>0.13113890146127785</v>
      </c>
    </row>
    <row r="2627" spans="1:21">
      <c r="A2627">
        <v>360</v>
      </c>
      <c r="B2627" s="1">
        <v>45991</v>
      </c>
      <c r="C2627">
        <v>5</v>
      </c>
      <c r="D2627">
        <v>42</v>
      </c>
      <c r="E2627" t="s">
        <v>7</v>
      </c>
      <c r="F2627" s="3">
        <v>13232.997776909491</v>
      </c>
      <c r="G2627" s="3">
        <v>16991.25</v>
      </c>
      <c r="H2627">
        <v>6</v>
      </c>
      <c r="I2627" s="3">
        <v>-3758.2522230905088</v>
      </c>
      <c r="J2627" s="3">
        <v>3758.2522230905088</v>
      </c>
      <c r="K2627" s="2">
        <v>0.22118750669259199</v>
      </c>
      <c r="L2627" s="6">
        <v>-0.22118750669259199</v>
      </c>
      <c r="M2627" t="s">
        <v>24</v>
      </c>
      <c r="N2627">
        <f>SUMIFS(Actuals!$F:$F,Actuals!$A:$A,$A2627,Actuals!$D:$D,$D2627,Actuals!$B:$B,EDATE($B2627,-12))</f>
        <v>11658.75</v>
      </c>
      <c r="O2627">
        <f>AVERAGE(SUMIFS(Actuals!$F:$F,Actuals!$A:$A,$A2627,Actuals!$D:$D,$D2627,Actuals!$B:$B,EOMONTH(DATE(2025,$C2627-1,1),0))/SUMIFS(Actuals!$F:$F,Actuals!$A:$A,$A2627,Actuals!$D:$D,$D2627,Actuals!$B:$B,EOMONTH(DATE(2024,$C2627-1,1),0)),
 SUMIFS(Actuals!$F:$F,Actuals!$A:$A,$A2627,Actuals!$D:$D,$D2627,Actuals!$B:$B,EOMONTH(DATE(2025,$C2627-2,1),0))/SUMIFS(Actuals!$F:$F,Actuals!$A:$A,$A2627,Actuals!$D:$D,$D2627,Actuals!$B:$B,EOMONTH(DATE(2024,$C2627-2,1),0)),
 SUMIFS(Actuals!$F:$F,Actuals!$A:$A,$A2627,Actuals!$D:$D,$D2627,Actuals!$B:$B,EOMONTH(DATE(2025,$C2627-3,1),0))/SUMIFS(Actuals!$F:$F,Actuals!$A:$A,$A2627,Actuals!$D:$D,$D2627,Actuals!$B:$B,EOMONTH(DATE(2024,$C2627-3,1),0))
)</f>
        <v>1.177389947717794</v>
      </c>
      <c r="P2627" s="29">
        <f t="shared" si="246"/>
        <v>13726.895052954831</v>
      </c>
      <c r="Q2627" s="2">
        <f t="shared" si="247"/>
        <v>0.19211976441080961</v>
      </c>
      <c r="R2627" s="29" t="str">
        <f t="shared" si="248"/>
        <v>1 train date (May-Aug)</v>
      </c>
      <c r="S2627" s="29">
        <f t="shared" si="249"/>
        <v>1.0370054508427586</v>
      </c>
      <c r="T2627" s="29">
        <f t="shared" si="250"/>
        <v>13722.69082564525</v>
      </c>
      <c r="U2627" s="2">
        <f t="shared" si="251"/>
        <v>0.19236719925577872</v>
      </c>
    </row>
    <row r="2628" spans="1:21">
      <c r="A2628">
        <v>360</v>
      </c>
      <c r="B2628" s="1">
        <v>45991</v>
      </c>
      <c r="C2628">
        <v>6</v>
      </c>
      <c r="D2628">
        <v>42</v>
      </c>
      <c r="E2628" t="s">
        <v>7</v>
      </c>
      <c r="F2628" s="3">
        <v>12478.358804511121</v>
      </c>
      <c r="G2628" s="3">
        <v>16991.25</v>
      </c>
      <c r="H2628">
        <v>5</v>
      </c>
      <c r="I2628" s="3">
        <v>-4512.891195488879</v>
      </c>
      <c r="J2628" s="3">
        <v>4512.891195488879</v>
      </c>
      <c r="K2628" s="2">
        <v>0.26560089431259498</v>
      </c>
      <c r="L2628" s="6">
        <v>-0.26560089431259498</v>
      </c>
      <c r="M2628" t="s">
        <v>24</v>
      </c>
      <c r="N2628">
        <f>SUMIFS(Actuals!$F:$F,Actuals!$A:$A,$A2628,Actuals!$D:$D,$D2628,Actuals!$B:$B,EDATE($B2628,-12))</f>
        <v>11658.75</v>
      </c>
      <c r="O2628">
        <f>AVERAGE(SUMIFS(Actuals!$F:$F,Actuals!$A:$A,$A2628,Actuals!$D:$D,$D2628,Actuals!$B:$B,EOMONTH(DATE(2025,$C2628-1,1),0))/SUMIFS(Actuals!$F:$F,Actuals!$A:$A,$A2628,Actuals!$D:$D,$D2628,Actuals!$B:$B,EOMONTH(DATE(2024,$C2628-1,1),0)),
 SUMIFS(Actuals!$F:$F,Actuals!$A:$A,$A2628,Actuals!$D:$D,$D2628,Actuals!$B:$B,EOMONTH(DATE(2025,$C2628-2,1),0))/SUMIFS(Actuals!$F:$F,Actuals!$A:$A,$A2628,Actuals!$D:$D,$D2628,Actuals!$B:$B,EOMONTH(DATE(2024,$C2628-2,1),0)),
 SUMIFS(Actuals!$F:$F,Actuals!$A:$A,$A2628,Actuals!$D:$D,$D2628,Actuals!$B:$B,EOMONTH(DATE(2025,$C2628-3,1),0))/SUMIFS(Actuals!$F:$F,Actuals!$A:$A,$A2628,Actuals!$D:$D,$D2628,Actuals!$B:$B,EOMONTH(DATE(2024,$C2628-3,1),0))
)</f>
        <v>1.1732462383467317</v>
      </c>
      <c r="P2628" s="29">
        <f t="shared" si="246"/>
        <v>13678.584581324958</v>
      </c>
      <c r="Q2628" s="2">
        <f t="shared" si="247"/>
        <v>0.19496302030015697</v>
      </c>
      <c r="R2628" s="29" t="str">
        <f t="shared" si="248"/>
        <v>1 train date (May-Aug)</v>
      </c>
      <c r="S2628" s="29">
        <f t="shared" si="249"/>
        <v>1.0370054508427586</v>
      </c>
      <c r="T2628" s="29">
        <f t="shared" si="250"/>
        <v>12940.126097849761</v>
      </c>
      <c r="U2628" s="2">
        <f t="shared" si="251"/>
        <v>0.2384241243081138</v>
      </c>
    </row>
    <row r="2629" spans="1:21">
      <c r="A2629">
        <v>360</v>
      </c>
      <c r="B2629" s="1">
        <v>45991</v>
      </c>
      <c r="C2629">
        <v>7</v>
      </c>
      <c r="D2629">
        <v>42</v>
      </c>
      <c r="E2629" t="s">
        <v>7</v>
      </c>
      <c r="F2629" s="3">
        <v>14141.5961968585</v>
      </c>
      <c r="G2629" s="3">
        <v>16991.25</v>
      </c>
      <c r="H2629">
        <v>4</v>
      </c>
      <c r="I2629" s="3">
        <v>-2849.6538031415002</v>
      </c>
      <c r="J2629" s="3">
        <v>2849.6538031415002</v>
      </c>
      <c r="K2629" s="2">
        <v>0.16771301717893</v>
      </c>
      <c r="L2629" s="6">
        <v>-0.16771301717893</v>
      </c>
      <c r="M2629" t="s">
        <v>24</v>
      </c>
      <c r="N2629">
        <f>SUMIFS(Actuals!$F:$F,Actuals!$A:$A,$A2629,Actuals!$D:$D,$D2629,Actuals!$B:$B,EDATE($B2629,-12))</f>
        <v>11658.75</v>
      </c>
      <c r="O2629">
        <f>AVERAGE(SUMIFS(Actuals!$F:$F,Actuals!$A:$A,$A2629,Actuals!$D:$D,$D2629,Actuals!$B:$B,EOMONTH(DATE(2025,$C2629-1,1),0))/SUMIFS(Actuals!$F:$F,Actuals!$A:$A,$A2629,Actuals!$D:$D,$D2629,Actuals!$B:$B,EOMONTH(DATE(2024,$C2629-1,1),0)),
 SUMIFS(Actuals!$F:$F,Actuals!$A:$A,$A2629,Actuals!$D:$D,$D2629,Actuals!$B:$B,EOMONTH(DATE(2025,$C2629-2,1),0))/SUMIFS(Actuals!$F:$F,Actuals!$A:$A,$A2629,Actuals!$D:$D,$D2629,Actuals!$B:$B,EOMONTH(DATE(2024,$C2629-2,1),0)),
 SUMIFS(Actuals!$F:$F,Actuals!$A:$A,$A2629,Actuals!$D:$D,$D2629,Actuals!$B:$B,EOMONTH(DATE(2025,$C2629-3,1),0))/SUMIFS(Actuals!$F:$F,Actuals!$A:$A,$A2629,Actuals!$D:$D,$D2629,Actuals!$B:$B,EOMONTH(DATE(2024,$C2629-3,1),0))
)</f>
        <v>1.1530053467261381</v>
      </c>
      <c r="P2629" s="29">
        <f t="shared" si="246"/>
        <v>13442.601086143362</v>
      </c>
      <c r="Q2629" s="2">
        <f t="shared" si="247"/>
        <v>0.20885155087804827</v>
      </c>
      <c r="R2629" s="29" t="str">
        <f t="shared" si="248"/>
        <v>1 train date (May-Aug)</v>
      </c>
      <c r="S2629" s="29">
        <f t="shared" si="249"/>
        <v>1.0370054508427586</v>
      </c>
      <c r="T2629" s="29">
        <f t="shared" si="250"/>
        <v>14664.91233975949</v>
      </c>
      <c r="U2629" s="2">
        <f t="shared" si="251"/>
        <v>0.1369138621490773</v>
      </c>
    </row>
    <row r="2630" spans="1:21">
      <c r="A2630">
        <v>360</v>
      </c>
      <c r="B2630" s="1">
        <v>45991</v>
      </c>
      <c r="C2630">
        <v>8</v>
      </c>
      <c r="D2630">
        <v>42</v>
      </c>
      <c r="E2630" t="s">
        <v>7</v>
      </c>
      <c r="F2630" s="3">
        <v>11609.15712713396</v>
      </c>
      <c r="G2630" s="3">
        <v>16991.25</v>
      </c>
      <c r="H2630">
        <v>3</v>
      </c>
      <c r="I2630" s="3">
        <v>-5382.0928728660401</v>
      </c>
      <c r="J2630" s="3">
        <v>5382.0928728660401</v>
      </c>
      <c r="K2630" s="2">
        <v>0.31675673495864298</v>
      </c>
      <c r="L2630" s="6">
        <v>-0.31675673495864298</v>
      </c>
      <c r="M2630" t="s">
        <v>24</v>
      </c>
      <c r="N2630">
        <f>SUMIFS(Actuals!$F:$F,Actuals!$A:$A,$A2630,Actuals!$D:$D,$D2630,Actuals!$B:$B,EDATE($B2630,-12))</f>
        <v>11658.75</v>
      </c>
      <c r="O2630">
        <f>AVERAGE(SUMIFS(Actuals!$F:$F,Actuals!$A:$A,$A2630,Actuals!$D:$D,$D2630,Actuals!$B:$B,EOMONTH(DATE(2025,$C2630-1,1),0))/SUMIFS(Actuals!$F:$F,Actuals!$A:$A,$A2630,Actuals!$D:$D,$D2630,Actuals!$B:$B,EOMONTH(DATE(2024,$C2630-1,1),0)),
 SUMIFS(Actuals!$F:$F,Actuals!$A:$A,$A2630,Actuals!$D:$D,$D2630,Actuals!$B:$B,EOMONTH(DATE(2025,$C2630-2,1),0))/SUMIFS(Actuals!$F:$F,Actuals!$A:$A,$A2630,Actuals!$D:$D,$D2630,Actuals!$B:$B,EOMONTH(DATE(2024,$C2630-2,1),0)),
 SUMIFS(Actuals!$F:$F,Actuals!$A:$A,$A2630,Actuals!$D:$D,$D2630,Actuals!$B:$B,EOMONTH(DATE(2025,$C2630-3,1),0))/SUMIFS(Actuals!$F:$F,Actuals!$A:$A,$A2630,Actuals!$D:$D,$D2630,Actuals!$B:$B,EOMONTH(DATE(2024,$C2630-3,1),0))
)</f>
        <v>0.97585419589223699</v>
      </c>
      <c r="P2630" s="29">
        <f t="shared" si="246"/>
        <v>11377.240106358619</v>
      </c>
      <c r="Q2630" s="2">
        <f t="shared" si="247"/>
        <v>0.33040593797639262</v>
      </c>
      <c r="R2630" s="29" t="str">
        <f t="shared" si="248"/>
        <v>1 train date (May-Aug)</v>
      </c>
      <c r="S2630" s="29">
        <f t="shared" si="249"/>
        <v>1.0370054508427586</v>
      </c>
      <c r="T2630" s="29">
        <f t="shared" si="250"/>
        <v>12038.759220527976</v>
      </c>
      <c r="U2630" s="2">
        <f t="shared" si="251"/>
        <v>0.29147300990050901</v>
      </c>
    </row>
    <row r="2631" spans="1:21">
      <c r="A2631">
        <v>360</v>
      </c>
      <c r="B2631" s="1">
        <v>45991</v>
      </c>
      <c r="C2631">
        <v>9</v>
      </c>
      <c r="D2631">
        <v>42</v>
      </c>
      <c r="E2631" t="s">
        <v>7</v>
      </c>
      <c r="F2631" s="3">
        <v>12671.65712713396</v>
      </c>
      <c r="G2631" s="3">
        <v>16991.25</v>
      </c>
      <c r="H2631">
        <v>2</v>
      </c>
      <c r="I2631" s="3">
        <v>-4319.5928728660401</v>
      </c>
      <c r="J2631" s="3">
        <v>4319.5928728660401</v>
      </c>
      <c r="K2631" s="2">
        <v>0.25422454927483501</v>
      </c>
      <c r="L2631" s="6">
        <v>-0.25422454927483501</v>
      </c>
      <c r="M2631" t="s">
        <v>24</v>
      </c>
      <c r="N2631">
        <f>SUMIFS(Actuals!$F:$F,Actuals!$A:$A,$A2631,Actuals!$D:$D,$D2631,Actuals!$B:$B,EDATE($B2631,-12))</f>
        <v>11658.75</v>
      </c>
      <c r="O2631">
        <f>AVERAGE(SUMIFS(Actuals!$F:$F,Actuals!$A:$A,$A2631,Actuals!$D:$D,$D2631,Actuals!$B:$B,EOMONTH(DATE(2025,$C2631-1,1),0))/SUMIFS(Actuals!$F:$F,Actuals!$A:$A,$A2631,Actuals!$D:$D,$D2631,Actuals!$B:$B,EOMONTH(DATE(2024,$C2631-1,1),0)),
 SUMIFS(Actuals!$F:$F,Actuals!$A:$A,$A2631,Actuals!$D:$D,$D2631,Actuals!$B:$B,EOMONTH(DATE(2025,$C2631-2,1),0))/SUMIFS(Actuals!$F:$F,Actuals!$A:$A,$A2631,Actuals!$D:$D,$D2631,Actuals!$B:$B,EOMONTH(DATE(2024,$C2631-2,1),0)),
 SUMIFS(Actuals!$F:$F,Actuals!$A:$A,$A2631,Actuals!$D:$D,$D2631,Actuals!$B:$B,EOMONTH(DATE(2025,$C2631-3,1),0))/SUMIFS(Actuals!$F:$F,Actuals!$A:$A,$A2631,Actuals!$D:$D,$D2631,Actuals!$B:$B,EOMONTH(DATE(2024,$C2631-3,1),0))
)</f>
        <v>1.2427783584494148</v>
      </c>
      <c r="P2631" s="29">
        <f t="shared" si="246"/>
        <v>14489.242186572113</v>
      </c>
      <c r="Q2631" s="2">
        <f t="shared" si="247"/>
        <v>0.14725272204386886</v>
      </c>
      <c r="R2631" s="29" t="str">
        <f t="shared" si="248"/>
        <v>2 Test data (Sep-Nov)</v>
      </c>
      <c r="S2631" s="29">
        <f t="shared" si="249"/>
        <v>1.0370054508427586</v>
      </c>
      <c r="T2631" s="29">
        <f t="shared" si="250"/>
        <v>13140.577512048409</v>
      </c>
      <c r="U2631" s="2">
        <f t="shared" si="251"/>
        <v>0.22662679249328868</v>
      </c>
    </row>
    <row r="2632" spans="1:21">
      <c r="A2632">
        <v>360</v>
      </c>
      <c r="B2632" s="1">
        <v>45991</v>
      </c>
      <c r="C2632">
        <v>10</v>
      </c>
      <c r="D2632">
        <v>42</v>
      </c>
      <c r="E2632" t="s">
        <v>7</v>
      </c>
      <c r="F2632" s="3">
        <v>17888.122024087421</v>
      </c>
      <c r="G2632" s="3">
        <v>16991.25</v>
      </c>
      <c r="H2632">
        <v>1</v>
      </c>
      <c r="I2632" s="3">
        <v>896.87202408742087</v>
      </c>
      <c r="J2632" s="3">
        <v>896.87202408742087</v>
      </c>
      <c r="K2632" s="2">
        <v>5.2784346301032598E-2</v>
      </c>
      <c r="L2632" s="6">
        <v>5.2784346301032598E-2</v>
      </c>
      <c r="M2632" t="s">
        <v>24</v>
      </c>
      <c r="N2632">
        <f>SUMIFS(Actuals!$F:$F,Actuals!$A:$A,$A2632,Actuals!$D:$D,$D2632,Actuals!$B:$B,EDATE($B2632,-12))</f>
        <v>11658.75</v>
      </c>
      <c r="O2632">
        <f>AVERAGE(SUMIFS(Actuals!$F:$F,Actuals!$A:$A,$A2632,Actuals!$D:$D,$D2632,Actuals!$B:$B,EOMONTH(DATE(2025,$C2632-1,1),0))/SUMIFS(Actuals!$F:$F,Actuals!$A:$A,$A2632,Actuals!$D:$D,$D2632,Actuals!$B:$B,EOMONTH(DATE(2024,$C2632-1,1),0)),
 SUMIFS(Actuals!$F:$F,Actuals!$A:$A,$A2632,Actuals!$D:$D,$D2632,Actuals!$B:$B,EOMONTH(DATE(2025,$C2632-2,1),0))/SUMIFS(Actuals!$F:$F,Actuals!$A:$A,$A2632,Actuals!$D:$D,$D2632,Actuals!$B:$B,EOMONTH(DATE(2024,$C2632-2,1),0)),
 SUMIFS(Actuals!$F:$F,Actuals!$A:$A,$A2632,Actuals!$D:$D,$D2632,Actuals!$B:$B,EOMONTH(DATE(2025,$C2632-3,1),0))/SUMIFS(Actuals!$F:$F,Actuals!$A:$A,$A2632,Actuals!$D:$D,$D2632,Actuals!$B:$B,EOMONTH(DATE(2024,$C2632-3,1),0))
)</f>
        <v>1.3560679457566847</v>
      </c>
      <c r="P2632" s="29">
        <f t="shared" si="246"/>
        <v>15810.057162590747</v>
      </c>
      <c r="Q2632" s="2">
        <f t="shared" si="247"/>
        <v>6.9517712788008723E-2</v>
      </c>
      <c r="R2632" s="29" t="str">
        <f t="shared" si="248"/>
        <v>2 Test data (Sep-Nov)</v>
      </c>
      <c r="S2632" s="29">
        <f t="shared" si="249"/>
        <v>1.0370054508427586</v>
      </c>
      <c r="T2632" s="29">
        <f t="shared" si="250"/>
        <v>18550.080044319056</v>
      </c>
      <c r="U2632" s="2">
        <f t="shared" si="251"/>
        <v>9.1743105676101319E-2</v>
      </c>
    </row>
    <row r="2633" spans="1:21">
      <c r="A2633">
        <v>360</v>
      </c>
      <c r="B2633" s="1">
        <v>45991</v>
      </c>
      <c r="C2633">
        <v>11</v>
      </c>
      <c r="D2633">
        <v>42</v>
      </c>
      <c r="E2633" t="s">
        <v>7</v>
      </c>
      <c r="F2633" s="3">
        <v>15881.107162636372</v>
      </c>
      <c r="G2633" s="3">
        <v>16991.25</v>
      </c>
      <c r="H2633">
        <v>0</v>
      </c>
      <c r="I2633" s="3">
        <v>-1110.1428373636281</v>
      </c>
      <c r="J2633" s="3">
        <v>1110.1428373636281</v>
      </c>
      <c r="K2633" s="2">
        <v>6.5336148745008593E-2</v>
      </c>
      <c r="L2633" s="6">
        <v>-6.5336148745008593E-2</v>
      </c>
      <c r="M2633" t="s">
        <v>24</v>
      </c>
      <c r="N2633">
        <f>SUMIFS(Actuals!$F:$F,Actuals!$A:$A,$A2633,Actuals!$D:$D,$D2633,Actuals!$B:$B,EDATE($B2633,-12))</f>
        <v>11658.75</v>
      </c>
      <c r="O2633">
        <f>AVERAGE(SUMIFS(Actuals!$F:$F,Actuals!$A:$A,$A2633,Actuals!$D:$D,$D2633,Actuals!$B:$B,EOMONTH(DATE(2025,$C2633-1,1),0))/SUMIFS(Actuals!$F:$F,Actuals!$A:$A,$A2633,Actuals!$D:$D,$D2633,Actuals!$B:$B,EOMONTH(DATE(2024,$C2633-1,1),0)),
 SUMIFS(Actuals!$F:$F,Actuals!$A:$A,$A2633,Actuals!$D:$D,$D2633,Actuals!$B:$B,EOMONTH(DATE(2025,$C2633-2,1),0))/SUMIFS(Actuals!$F:$F,Actuals!$A:$A,$A2633,Actuals!$D:$D,$D2633,Actuals!$B:$B,EOMONTH(DATE(2024,$C2633-2,1),0)),
 SUMIFS(Actuals!$F:$F,Actuals!$A:$A,$A2633,Actuals!$D:$D,$D2633,Actuals!$B:$B,EOMONTH(DATE(2025,$C2633-3,1),0))/SUMIFS(Actuals!$F:$F,Actuals!$A:$A,$A2633,Actuals!$D:$D,$D2633,Actuals!$B:$B,EOMONTH(DATE(2024,$C2633-3,1),0))
)</f>
        <v>1.5560260622237616</v>
      </c>
      <c r="P2633" s="29">
        <f t="shared" si="246"/>
        <v>18141.318852951281</v>
      </c>
      <c r="Q2633" s="2">
        <f t="shared" si="247"/>
        <v>6.7685947352389073E-2</v>
      </c>
      <c r="R2633" s="29" t="str">
        <f t="shared" si="248"/>
        <v>2 Test data (Sep-Nov)</v>
      </c>
      <c r="S2633" s="29">
        <f t="shared" si="249"/>
        <v>1.0370054508427586</v>
      </c>
      <c r="T2633" s="29">
        <f t="shared" si="250"/>
        <v>16468.794693071894</v>
      </c>
      <c r="U2633" s="2">
        <f t="shared" si="251"/>
        <v>3.0748491542888629E-2</v>
      </c>
    </row>
    <row r="2634" spans="1:21">
      <c r="A2634">
        <v>9649</v>
      </c>
      <c r="B2634" s="1">
        <v>45808</v>
      </c>
      <c r="C2634">
        <v>5</v>
      </c>
      <c r="D2634">
        <v>42</v>
      </c>
      <c r="E2634" t="s">
        <v>7</v>
      </c>
      <c r="F2634" s="3">
        <v>1965.5790557145372</v>
      </c>
      <c r="G2634" s="3">
        <v>2627.5</v>
      </c>
      <c r="H2634">
        <v>0</v>
      </c>
      <c r="I2634" s="3">
        <v>-661.92094428546284</v>
      </c>
      <c r="J2634" s="3">
        <v>661.92094428546284</v>
      </c>
      <c r="K2634" s="2">
        <v>0.25192043550350601</v>
      </c>
      <c r="L2634" s="6">
        <v>-0.25192043550350601</v>
      </c>
      <c r="M2634" t="s">
        <v>28</v>
      </c>
      <c r="N2634">
        <f>SUMIFS(Actuals!$F:$F,Actuals!$A:$A,$A2634,Actuals!$D:$D,$D2634,Actuals!$B:$B,EDATE($B2634,-12))</f>
        <v>1813.75</v>
      </c>
      <c r="O2634">
        <f>AVERAGE(SUMIFS(Actuals!$F:$F,Actuals!$A:$A,$A2634,Actuals!$D:$D,$D2634,Actuals!$B:$B,EOMONTH(DATE(2025,$C2634-1,1),0))/SUMIFS(Actuals!$F:$F,Actuals!$A:$A,$A2634,Actuals!$D:$D,$D2634,Actuals!$B:$B,EOMONTH(DATE(2024,$C2634-1,1),0)),
 SUMIFS(Actuals!$F:$F,Actuals!$A:$A,$A2634,Actuals!$D:$D,$D2634,Actuals!$B:$B,EOMONTH(DATE(2025,$C2634-2,1),0))/SUMIFS(Actuals!$F:$F,Actuals!$A:$A,$A2634,Actuals!$D:$D,$D2634,Actuals!$B:$B,EOMONTH(DATE(2024,$C2634-2,1),0)),
 SUMIFS(Actuals!$F:$F,Actuals!$A:$A,$A2634,Actuals!$D:$D,$D2634,Actuals!$B:$B,EOMONTH(DATE(2025,$C2634-3,1),0))/SUMIFS(Actuals!$F:$F,Actuals!$A:$A,$A2634,Actuals!$D:$D,$D2634,Actuals!$B:$B,EOMONTH(DATE(2024,$C2634-3,1),0))
)</f>
        <v>1.0371654109159589</v>
      </c>
      <c r="P2634" s="29">
        <f t="shared" si="246"/>
        <v>1881.1587640488206</v>
      </c>
      <c r="Q2634" s="2">
        <f t="shared" si="247"/>
        <v>0.28404994707942127</v>
      </c>
      <c r="R2634" s="29" t="str">
        <f t="shared" si="248"/>
        <v>1 train date (May-Aug)</v>
      </c>
      <c r="S2634" s="29">
        <f t="shared" si="249"/>
        <v>1.0552169608377078</v>
      </c>
      <c r="T2634" s="29">
        <f t="shared" si="250"/>
        <v>2074.1123574573453</v>
      </c>
      <c r="U2634" s="2">
        <f t="shared" si="251"/>
        <v>0.21061375548721398</v>
      </c>
    </row>
    <row r="2635" spans="1:21">
      <c r="A2635">
        <v>9649</v>
      </c>
      <c r="B2635" s="1">
        <v>45838</v>
      </c>
      <c r="C2635">
        <v>5</v>
      </c>
      <c r="D2635">
        <v>42</v>
      </c>
      <c r="E2635" t="s">
        <v>7</v>
      </c>
      <c r="F2635" s="3">
        <v>1928.7585201287993</v>
      </c>
      <c r="G2635" s="3">
        <v>2173.75</v>
      </c>
      <c r="H2635">
        <v>1</v>
      </c>
      <c r="I2635" s="3">
        <v>-244.99147987120068</v>
      </c>
      <c r="J2635" s="3">
        <v>244.99147987120068</v>
      </c>
      <c r="K2635" s="2">
        <v>0.112704533580771</v>
      </c>
      <c r="L2635" s="6">
        <v>-0.112704533580771</v>
      </c>
      <c r="M2635" t="s">
        <v>28</v>
      </c>
      <c r="N2635">
        <f>SUMIFS(Actuals!$F:$F,Actuals!$A:$A,$A2635,Actuals!$D:$D,$D2635,Actuals!$B:$B,EDATE($B2635,-12))</f>
        <v>2087.5</v>
      </c>
      <c r="O2635">
        <f>AVERAGE(SUMIFS(Actuals!$F:$F,Actuals!$A:$A,$A2635,Actuals!$D:$D,$D2635,Actuals!$B:$B,EOMONTH(DATE(2025,$C2635-1,1),0))/SUMIFS(Actuals!$F:$F,Actuals!$A:$A,$A2635,Actuals!$D:$D,$D2635,Actuals!$B:$B,EOMONTH(DATE(2024,$C2635-1,1),0)),
 SUMIFS(Actuals!$F:$F,Actuals!$A:$A,$A2635,Actuals!$D:$D,$D2635,Actuals!$B:$B,EOMONTH(DATE(2025,$C2635-2,1),0))/SUMIFS(Actuals!$F:$F,Actuals!$A:$A,$A2635,Actuals!$D:$D,$D2635,Actuals!$B:$B,EOMONTH(DATE(2024,$C2635-2,1),0)),
 SUMIFS(Actuals!$F:$F,Actuals!$A:$A,$A2635,Actuals!$D:$D,$D2635,Actuals!$B:$B,EOMONTH(DATE(2025,$C2635-3,1),0))/SUMIFS(Actuals!$F:$F,Actuals!$A:$A,$A2635,Actuals!$D:$D,$D2635,Actuals!$B:$B,EOMONTH(DATE(2024,$C2635-3,1),0))
)</f>
        <v>1.0371654109159589</v>
      </c>
      <c r="P2635" s="29">
        <f t="shared" si="246"/>
        <v>2165.0827952870641</v>
      </c>
      <c r="Q2635" s="2">
        <f t="shared" si="247"/>
        <v>3.9872132089411967E-3</v>
      </c>
      <c r="R2635" s="29" t="str">
        <f t="shared" si="248"/>
        <v>1 train date (May-Aug)</v>
      </c>
      <c r="S2635" s="29">
        <f t="shared" si="249"/>
        <v>1.0552169608377078</v>
      </c>
      <c r="T2635" s="29">
        <f t="shared" si="250"/>
        <v>2035.2587038001463</v>
      </c>
      <c r="U2635" s="2">
        <f t="shared" si="251"/>
        <v>6.3710774560024677E-2</v>
      </c>
    </row>
    <row r="2636" spans="1:21">
      <c r="A2636">
        <v>9649</v>
      </c>
      <c r="B2636" s="1">
        <v>45838</v>
      </c>
      <c r="C2636">
        <v>6</v>
      </c>
      <c r="D2636">
        <v>42</v>
      </c>
      <c r="E2636" t="s">
        <v>7</v>
      </c>
      <c r="F2636" s="3">
        <v>2449.5219443417764</v>
      </c>
      <c r="G2636" s="3">
        <v>2173.75</v>
      </c>
      <c r="H2636">
        <v>0</v>
      </c>
      <c r="I2636" s="3">
        <v>275.77194434177636</v>
      </c>
      <c r="J2636" s="3">
        <v>275.77194434177636</v>
      </c>
      <c r="K2636" s="2">
        <v>0.12686460924290999</v>
      </c>
      <c r="L2636" s="6">
        <v>0.12686460924290999</v>
      </c>
      <c r="M2636" t="s">
        <v>28</v>
      </c>
      <c r="N2636">
        <f>SUMIFS(Actuals!$F:$F,Actuals!$A:$A,$A2636,Actuals!$D:$D,$D2636,Actuals!$B:$B,EDATE($B2636,-12))</f>
        <v>2087.5</v>
      </c>
      <c r="O2636">
        <f>AVERAGE(SUMIFS(Actuals!$F:$F,Actuals!$A:$A,$A2636,Actuals!$D:$D,$D2636,Actuals!$B:$B,EOMONTH(DATE(2025,$C2636-1,1),0))/SUMIFS(Actuals!$F:$F,Actuals!$A:$A,$A2636,Actuals!$D:$D,$D2636,Actuals!$B:$B,EOMONTH(DATE(2024,$C2636-1,1),0)),
 SUMIFS(Actuals!$F:$F,Actuals!$A:$A,$A2636,Actuals!$D:$D,$D2636,Actuals!$B:$B,EOMONTH(DATE(2025,$C2636-2,1),0))/SUMIFS(Actuals!$F:$F,Actuals!$A:$A,$A2636,Actuals!$D:$D,$D2636,Actuals!$B:$B,EOMONTH(DATE(2024,$C2636-2,1),0)),
 SUMIFS(Actuals!$F:$F,Actuals!$A:$A,$A2636,Actuals!$D:$D,$D2636,Actuals!$B:$B,EOMONTH(DATE(2025,$C2636-3,1),0))/SUMIFS(Actuals!$F:$F,Actuals!$A:$A,$A2636,Actuals!$D:$D,$D2636,Actuals!$B:$B,EOMONTH(DATE(2024,$C2636-3,1),0))
)</f>
        <v>1.1112015963046125</v>
      </c>
      <c r="P2636" s="29">
        <f t="shared" si="246"/>
        <v>2319.6333322858786</v>
      </c>
      <c r="Q2636" s="2">
        <f t="shared" si="247"/>
        <v>6.7111366203969458E-2</v>
      </c>
      <c r="R2636" s="29" t="str">
        <f t="shared" si="248"/>
        <v>1 train date (May-Aug)</v>
      </c>
      <c r="S2636" s="29">
        <f t="shared" si="249"/>
        <v>1.0552169608377078</v>
      </c>
      <c r="T2636" s="29">
        <f t="shared" si="250"/>
        <v>2584.7771016136021</v>
      </c>
      <c r="U2636" s="2">
        <f t="shared" si="251"/>
        <v>0.18908664824087504</v>
      </c>
    </row>
    <row r="2637" spans="1:21">
      <c r="A2637">
        <v>9649</v>
      </c>
      <c r="B2637" s="1">
        <v>45869</v>
      </c>
      <c r="C2637">
        <v>5</v>
      </c>
      <c r="D2637">
        <v>42</v>
      </c>
      <c r="E2637" t="s">
        <v>7</v>
      </c>
      <c r="F2637" s="3">
        <v>2002.5994048795087</v>
      </c>
      <c r="G2637" s="3">
        <v>2498.75</v>
      </c>
      <c r="H2637">
        <v>2</v>
      </c>
      <c r="I2637" s="3">
        <v>-496.15059512049129</v>
      </c>
      <c r="J2637" s="3">
        <v>496.15059512049129</v>
      </c>
      <c r="K2637" s="2">
        <v>0.19855951780709999</v>
      </c>
      <c r="L2637" s="6">
        <v>-0.19855951780709999</v>
      </c>
      <c r="M2637" t="s">
        <v>28</v>
      </c>
      <c r="N2637">
        <f>SUMIFS(Actuals!$F:$F,Actuals!$A:$A,$A2637,Actuals!$D:$D,$D2637,Actuals!$B:$B,EDATE($B2637,-12))</f>
        <v>2152.5</v>
      </c>
      <c r="O2637">
        <f>AVERAGE(SUMIFS(Actuals!$F:$F,Actuals!$A:$A,$A2637,Actuals!$D:$D,$D2637,Actuals!$B:$B,EOMONTH(DATE(2025,$C2637-1,1),0))/SUMIFS(Actuals!$F:$F,Actuals!$A:$A,$A2637,Actuals!$D:$D,$D2637,Actuals!$B:$B,EOMONTH(DATE(2024,$C2637-1,1),0)),
 SUMIFS(Actuals!$F:$F,Actuals!$A:$A,$A2637,Actuals!$D:$D,$D2637,Actuals!$B:$B,EOMONTH(DATE(2025,$C2637-2,1),0))/SUMIFS(Actuals!$F:$F,Actuals!$A:$A,$A2637,Actuals!$D:$D,$D2637,Actuals!$B:$B,EOMONTH(DATE(2024,$C2637-2,1),0)),
 SUMIFS(Actuals!$F:$F,Actuals!$A:$A,$A2637,Actuals!$D:$D,$D2637,Actuals!$B:$B,EOMONTH(DATE(2025,$C2637-3,1),0))/SUMIFS(Actuals!$F:$F,Actuals!$A:$A,$A2637,Actuals!$D:$D,$D2637,Actuals!$B:$B,EOMONTH(DATE(2024,$C2637-3,1),0))
)</f>
        <v>1.0371654109159589</v>
      </c>
      <c r="P2637" s="29">
        <f t="shared" si="246"/>
        <v>2232.4985469966018</v>
      </c>
      <c r="Q2637" s="2">
        <f t="shared" si="247"/>
        <v>0.10655385813042449</v>
      </c>
      <c r="R2637" s="29" t="str">
        <f t="shared" si="248"/>
        <v>1 train date (May-Aug)</v>
      </c>
      <c r="S2637" s="29">
        <f t="shared" si="249"/>
        <v>1.0552169608377078</v>
      </c>
      <c r="T2637" s="29">
        <f t="shared" si="250"/>
        <v>2113.1768577923576</v>
      </c>
      <c r="U2637" s="2">
        <f t="shared" si="251"/>
        <v>0.154306410088101</v>
      </c>
    </row>
    <row r="2638" spans="1:21">
      <c r="A2638">
        <v>9649</v>
      </c>
      <c r="B2638" s="1">
        <v>45869</v>
      </c>
      <c r="C2638">
        <v>6</v>
      </c>
      <c r="D2638">
        <v>42</v>
      </c>
      <c r="E2638" t="s">
        <v>7</v>
      </c>
      <c r="F2638" s="3">
        <v>2176.910539122227</v>
      </c>
      <c r="G2638" s="3">
        <v>2498.75</v>
      </c>
      <c r="H2638">
        <v>1</v>
      </c>
      <c r="I2638" s="3">
        <v>-321.83946087777304</v>
      </c>
      <c r="J2638" s="3">
        <v>321.83946087777304</v>
      </c>
      <c r="K2638" s="2">
        <v>0.128800184443331</v>
      </c>
      <c r="L2638" s="6">
        <v>-0.128800184443331</v>
      </c>
      <c r="M2638" t="s">
        <v>28</v>
      </c>
      <c r="N2638">
        <f>SUMIFS(Actuals!$F:$F,Actuals!$A:$A,$A2638,Actuals!$D:$D,$D2638,Actuals!$B:$B,EDATE($B2638,-12))</f>
        <v>2152.5</v>
      </c>
      <c r="O2638">
        <f>AVERAGE(SUMIFS(Actuals!$F:$F,Actuals!$A:$A,$A2638,Actuals!$D:$D,$D2638,Actuals!$B:$B,EOMONTH(DATE(2025,$C2638-1,1),0))/SUMIFS(Actuals!$F:$F,Actuals!$A:$A,$A2638,Actuals!$D:$D,$D2638,Actuals!$B:$B,EOMONTH(DATE(2024,$C2638-1,1),0)),
 SUMIFS(Actuals!$F:$F,Actuals!$A:$A,$A2638,Actuals!$D:$D,$D2638,Actuals!$B:$B,EOMONTH(DATE(2025,$C2638-2,1),0))/SUMIFS(Actuals!$F:$F,Actuals!$A:$A,$A2638,Actuals!$D:$D,$D2638,Actuals!$B:$B,EOMONTH(DATE(2024,$C2638-2,1),0)),
 SUMIFS(Actuals!$F:$F,Actuals!$A:$A,$A2638,Actuals!$D:$D,$D2638,Actuals!$B:$B,EOMONTH(DATE(2025,$C2638-3,1),0))/SUMIFS(Actuals!$F:$F,Actuals!$A:$A,$A2638,Actuals!$D:$D,$D2638,Actuals!$B:$B,EOMONTH(DATE(2024,$C2638-3,1),0))
)</f>
        <v>1.1112015963046125</v>
      </c>
      <c r="P2638" s="29">
        <f t="shared" si="246"/>
        <v>2391.8614360456781</v>
      </c>
      <c r="Q2638" s="2">
        <f t="shared" si="247"/>
        <v>4.27768139887231E-2</v>
      </c>
      <c r="R2638" s="29" t="str">
        <f t="shared" si="248"/>
        <v>1 train date (May-Aug)</v>
      </c>
      <c r="S2638" s="29">
        <f t="shared" si="249"/>
        <v>1.0552169608377078</v>
      </c>
      <c r="T2638" s="29">
        <f t="shared" si="250"/>
        <v>2297.1129231081322</v>
      </c>
      <c r="U2638" s="2">
        <f t="shared" si="251"/>
        <v>8.0695178345920063E-2</v>
      </c>
    </row>
    <row r="2639" spans="1:21">
      <c r="A2639">
        <v>9649</v>
      </c>
      <c r="B2639" s="1">
        <v>45869</v>
      </c>
      <c r="C2639">
        <v>7</v>
      </c>
      <c r="D2639">
        <v>42</v>
      </c>
      <c r="E2639" t="s">
        <v>7</v>
      </c>
      <c r="F2639" s="3">
        <v>2080</v>
      </c>
      <c r="G2639" s="3">
        <v>2498.75</v>
      </c>
      <c r="H2639">
        <v>0</v>
      </c>
      <c r="I2639" s="3">
        <v>-418.75</v>
      </c>
      <c r="J2639" s="3">
        <v>418.75</v>
      </c>
      <c r="K2639" s="2">
        <v>0.16758379189594799</v>
      </c>
      <c r="L2639" s="6">
        <v>-0.16758379189594799</v>
      </c>
      <c r="M2639" t="s">
        <v>28</v>
      </c>
      <c r="N2639">
        <f>SUMIFS(Actuals!$F:$F,Actuals!$A:$A,$A2639,Actuals!$D:$D,$D2639,Actuals!$B:$B,EDATE($B2639,-12))</f>
        <v>2152.5</v>
      </c>
      <c r="O2639">
        <f>AVERAGE(SUMIFS(Actuals!$F:$F,Actuals!$A:$A,$A2639,Actuals!$D:$D,$D2639,Actuals!$B:$B,EOMONTH(DATE(2025,$C2639-1,1),0))/SUMIFS(Actuals!$F:$F,Actuals!$A:$A,$A2639,Actuals!$D:$D,$D2639,Actuals!$B:$B,EOMONTH(DATE(2024,$C2639-1,1),0)),
 SUMIFS(Actuals!$F:$F,Actuals!$A:$A,$A2639,Actuals!$D:$D,$D2639,Actuals!$B:$B,EOMONTH(DATE(2025,$C2639-2,1),0))/SUMIFS(Actuals!$F:$F,Actuals!$A:$A,$A2639,Actuals!$D:$D,$D2639,Actuals!$B:$B,EOMONTH(DATE(2024,$C2639-2,1),0)),
 SUMIFS(Actuals!$F:$F,Actuals!$A:$A,$A2639,Actuals!$D:$D,$D2639,Actuals!$B:$B,EOMONTH(DATE(2025,$C2639-3,1),0))/SUMIFS(Actuals!$F:$F,Actuals!$A:$A,$A2639,Actuals!$D:$D,$D2639,Actuals!$B:$B,EOMONTH(DATE(2024,$C2639-3,1),0))
)</f>
        <v>1.1429970911566032</v>
      </c>
      <c r="P2639" s="29">
        <f t="shared" si="246"/>
        <v>2460.3012387145882</v>
      </c>
      <c r="Q2639" s="2">
        <f t="shared" si="247"/>
        <v>1.5387198113221338E-2</v>
      </c>
      <c r="R2639" s="29" t="str">
        <f t="shared" si="248"/>
        <v>1 train date (May-Aug)</v>
      </c>
      <c r="S2639" s="29">
        <f t="shared" si="249"/>
        <v>1.0552169608377078</v>
      </c>
      <c r="T2639" s="29">
        <f t="shared" si="250"/>
        <v>2194.8512785424323</v>
      </c>
      <c r="U2639" s="2">
        <f t="shared" si="251"/>
        <v>0.12162029873239329</v>
      </c>
    </row>
    <row r="2640" spans="1:21">
      <c r="A2640">
        <v>9649</v>
      </c>
      <c r="B2640" s="1">
        <v>45900</v>
      </c>
      <c r="C2640">
        <v>5</v>
      </c>
      <c r="D2640">
        <v>42</v>
      </c>
      <c r="E2640" t="s">
        <v>7</v>
      </c>
      <c r="F2640" s="3">
        <v>2065.2657831489655</v>
      </c>
      <c r="G2640" s="3">
        <v>2091.25</v>
      </c>
      <c r="H2640">
        <v>3</v>
      </c>
      <c r="I2640" s="3">
        <v>-25.984216851034489</v>
      </c>
      <c r="J2640" s="3">
        <v>25.984216851034489</v>
      </c>
      <c r="K2640" s="2">
        <v>1.24252082969681E-2</v>
      </c>
      <c r="L2640" s="6">
        <v>-1.24252082969681E-2</v>
      </c>
      <c r="M2640" t="s">
        <v>28</v>
      </c>
      <c r="N2640">
        <f>SUMIFS(Actuals!$F:$F,Actuals!$A:$A,$A2640,Actuals!$D:$D,$D2640,Actuals!$B:$B,EDATE($B2640,-12))</f>
        <v>1843.75</v>
      </c>
      <c r="O2640">
        <f>AVERAGE(SUMIFS(Actuals!$F:$F,Actuals!$A:$A,$A2640,Actuals!$D:$D,$D2640,Actuals!$B:$B,EOMONTH(DATE(2025,$C2640-1,1),0))/SUMIFS(Actuals!$F:$F,Actuals!$A:$A,$A2640,Actuals!$D:$D,$D2640,Actuals!$B:$B,EOMONTH(DATE(2024,$C2640-1,1),0)),
 SUMIFS(Actuals!$F:$F,Actuals!$A:$A,$A2640,Actuals!$D:$D,$D2640,Actuals!$B:$B,EOMONTH(DATE(2025,$C2640-2,1),0))/SUMIFS(Actuals!$F:$F,Actuals!$A:$A,$A2640,Actuals!$D:$D,$D2640,Actuals!$B:$B,EOMONTH(DATE(2024,$C2640-2,1),0)),
 SUMIFS(Actuals!$F:$F,Actuals!$A:$A,$A2640,Actuals!$D:$D,$D2640,Actuals!$B:$B,EOMONTH(DATE(2025,$C2640-3,1),0))/SUMIFS(Actuals!$F:$F,Actuals!$A:$A,$A2640,Actuals!$D:$D,$D2640,Actuals!$B:$B,EOMONTH(DATE(2024,$C2640-3,1),0))
)</f>
        <v>1.0371654109159589</v>
      </c>
      <c r="P2640" s="29">
        <f t="shared" si="246"/>
        <v>1912.2737263762992</v>
      </c>
      <c r="Q2640" s="2">
        <f t="shared" si="247"/>
        <v>8.5583394440502461E-2</v>
      </c>
      <c r="R2640" s="29" t="str">
        <f t="shared" si="248"/>
        <v>1 train date (May-Aug)</v>
      </c>
      <c r="S2640" s="29">
        <f t="shared" si="249"/>
        <v>1.0552169608377078</v>
      </c>
      <c r="T2640" s="29">
        <f t="shared" si="250"/>
        <v>2179.3034830165598</v>
      </c>
      <c r="U2640" s="2">
        <f t="shared" si="251"/>
        <v>4.2105670300805628E-2</v>
      </c>
    </row>
    <row r="2641" spans="1:21">
      <c r="A2641">
        <v>9649</v>
      </c>
      <c r="B2641" s="1">
        <v>45900</v>
      </c>
      <c r="C2641">
        <v>6</v>
      </c>
      <c r="D2641">
        <v>42</v>
      </c>
      <c r="E2641" t="s">
        <v>7</v>
      </c>
      <c r="F2641" s="3">
        <v>2138.1973550035236</v>
      </c>
      <c r="G2641" s="3">
        <v>2091.25</v>
      </c>
      <c r="H2641">
        <v>2</v>
      </c>
      <c r="I2641" s="3">
        <v>46.947355003523626</v>
      </c>
      <c r="J2641" s="3">
        <v>46.947355003523626</v>
      </c>
      <c r="K2641" s="2">
        <v>2.24494225958272E-2</v>
      </c>
      <c r="L2641" s="6">
        <v>2.24494225958272E-2</v>
      </c>
      <c r="M2641" t="s">
        <v>28</v>
      </c>
      <c r="N2641">
        <f>SUMIFS(Actuals!$F:$F,Actuals!$A:$A,$A2641,Actuals!$D:$D,$D2641,Actuals!$B:$B,EDATE($B2641,-12))</f>
        <v>1843.75</v>
      </c>
      <c r="O2641">
        <f>AVERAGE(SUMIFS(Actuals!$F:$F,Actuals!$A:$A,$A2641,Actuals!$D:$D,$D2641,Actuals!$B:$B,EOMONTH(DATE(2025,$C2641-1,1),0))/SUMIFS(Actuals!$F:$F,Actuals!$A:$A,$A2641,Actuals!$D:$D,$D2641,Actuals!$B:$B,EOMONTH(DATE(2024,$C2641-1,1),0)),
 SUMIFS(Actuals!$F:$F,Actuals!$A:$A,$A2641,Actuals!$D:$D,$D2641,Actuals!$B:$B,EOMONTH(DATE(2025,$C2641-2,1),0))/SUMIFS(Actuals!$F:$F,Actuals!$A:$A,$A2641,Actuals!$D:$D,$D2641,Actuals!$B:$B,EOMONTH(DATE(2024,$C2641-2,1),0)),
 SUMIFS(Actuals!$F:$F,Actuals!$A:$A,$A2641,Actuals!$D:$D,$D2641,Actuals!$B:$B,EOMONTH(DATE(2025,$C2641-3,1),0))/SUMIFS(Actuals!$F:$F,Actuals!$A:$A,$A2641,Actuals!$D:$D,$D2641,Actuals!$B:$B,EOMONTH(DATE(2024,$C2641-3,1),0))
)</f>
        <v>1.1112015963046125</v>
      </c>
      <c r="P2641" s="29">
        <f t="shared" si="246"/>
        <v>2048.7779431866293</v>
      </c>
      <c r="Q2641" s="2">
        <f t="shared" si="247"/>
        <v>2.0309411506692517E-2</v>
      </c>
      <c r="R2641" s="29" t="str">
        <f t="shared" si="248"/>
        <v>1 train date (May-Aug)</v>
      </c>
      <c r="S2641" s="29">
        <f t="shared" si="249"/>
        <v>1.0552169608377078</v>
      </c>
      <c r="T2641" s="29">
        <f t="shared" si="250"/>
        <v>2256.2621146180436</v>
      </c>
      <c r="U2641" s="2">
        <f t="shared" si="251"/>
        <v>7.8905972321837936E-2</v>
      </c>
    </row>
    <row r="2642" spans="1:21">
      <c r="A2642">
        <v>9649</v>
      </c>
      <c r="B2642" s="1">
        <v>45900</v>
      </c>
      <c r="C2642">
        <v>7</v>
      </c>
      <c r="D2642">
        <v>42</v>
      </c>
      <c r="E2642" t="s">
        <v>7</v>
      </c>
      <c r="F2642" s="3">
        <v>2113.2026117834575</v>
      </c>
      <c r="G2642" s="3">
        <v>2091.25</v>
      </c>
      <c r="H2642">
        <v>1</v>
      </c>
      <c r="I2642" s="3">
        <v>21.952611783457542</v>
      </c>
      <c r="J2642" s="3">
        <v>21.952611783457542</v>
      </c>
      <c r="K2642" s="2">
        <v>1.0497363674098001E-2</v>
      </c>
      <c r="L2642" s="6">
        <v>1.0497363674098001E-2</v>
      </c>
      <c r="M2642" t="s">
        <v>28</v>
      </c>
      <c r="N2642">
        <f>SUMIFS(Actuals!$F:$F,Actuals!$A:$A,$A2642,Actuals!$D:$D,$D2642,Actuals!$B:$B,EDATE($B2642,-12))</f>
        <v>1843.75</v>
      </c>
      <c r="O2642">
        <f>AVERAGE(SUMIFS(Actuals!$F:$F,Actuals!$A:$A,$A2642,Actuals!$D:$D,$D2642,Actuals!$B:$B,EOMONTH(DATE(2025,$C2642-1,1),0))/SUMIFS(Actuals!$F:$F,Actuals!$A:$A,$A2642,Actuals!$D:$D,$D2642,Actuals!$B:$B,EOMONTH(DATE(2024,$C2642-1,1),0)),
 SUMIFS(Actuals!$F:$F,Actuals!$A:$A,$A2642,Actuals!$D:$D,$D2642,Actuals!$B:$B,EOMONTH(DATE(2025,$C2642-2,1),0))/SUMIFS(Actuals!$F:$F,Actuals!$A:$A,$A2642,Actuals!$D:$D,$D2642,Actuals!$B:$B,EOMONTH(DATE(2024,$C2642-2,1),0)),
 SUMIFS(Actuals!$F:$F,Actuals!$A:$A,$A2642,Actuals!$D:$D,$D2642,Actuals!$B:$B,EOMONTH(DATE(2025,$C2642-3,1),0))/SUMIFS(Actuals!$F:$F,Actuals!$A:$A,$A2642,Actuals!$D:$D,$D2642,Actuals!$B:$B,EOMONTH(DATE(2024,$C2642-3,1),0))
)</f>
        <v>1.1429970911566032</v>
      </c>
      <c r="P2642" s="29">
        <f t="shared" si="246"/>
        <v>2107.4008868199871</v>
      </c>
      <c r="Q2642" s="2">
        <f t="shared" si="247"/>
        <v>7.7230779772801605E-3</v>
      </c>
      <c r="R2642" s="29" t="str">
        <f t="shared" si="248"/>
        <v>1 train date (May-Aug)</v>
      </c>
      <c r="S2642" s="29">
        <f t="shared" si="249"/>
        <v>1.0552169608377078</v>
      </c>
      <c r="T2642" s="29">
        <f t="shared" si="250"/>
        <v>2229.8872376404465</v>
      </c>
      <c r="U2642" s="2">
        <f t="shared" si="251"/>
        <v>6.6293957030697681E-2</v>
      </c>
    </row>
    <row r="2643" spans="1:21">
      <c r="A2643">
        <v>9649</v>
      </c>
      <c r="B2643" s="1">
        <v>45900</v>
      </c>
      <c r="C2643">
        <v>8</v>
      </c>
      <c r="D2643">
        <v>42</v>
      </c>
      <c r="E2643" t="s">
        <v>7</v>
      </c>
      <c r="F2643" s="3">
        <v>2132.7016918740119</v>
      </c>
      <c r="G2643" s="3">
        <v>2091.25</v>
      </c>
      <c r="H2643">
        <v>0</v>
      </c>
      <c r="I2643" s="3">
        <v>41.451691874011885</v>
      </c>
      <c r="J2643" s="3">
        <v>41.451691874011885</v>
      </c>
      <c r="K2643" s="2">
        <v>1.98214904358694E-2</v>
      </c>
      <c r="L2643" s="6">
        <v>1.98214904358694E-2</v>
      </c>
      <c r="M2643" t="s">
        <v>28</v>
      </c>
      <c r="N2643">
        <f>SUMIFS(Actuals!$F:$F,Actuals!$A:$A,$A2643,Actuals!$D:$D,$D2643,Actuals!$B:$B,EDATE($B2643,-12))</f>
        <v>1843.75</v>
      </c>
      <c r="O2643">
        <f>AVERAGE(SUMIFS(Actuals!$F:$F,Actuals!$A:$A,$A2643,Actuals!$D:$D,$D2643,Actuals!$B:$B,EOMONTH(DATE(2025,$C2643-1,1),0))/SUMIFS(Actuals!$F:$F,Actuals!$A:$A,$A2643,Actuals!$D:$D,$D2643,Actuals!$B:$B,EOMONTH(DATE(2024,$C2643-1,1),0)),
 SUMIFS(Actuals!$F:$F,Actuals!$A:$A,$A2643,Actuals!$D:$D,$D2643,Actuals!$B:$B,EOMONTH(DATE(2025,$C2643-2,1),0))/SUMIFS(Actuals!$F:$F,Actuals!$A:$A,$A2643,Actuals!$D:$D,$D2643,Actuals!$B:$B,EOMONTH(DATE(2024,$C2643-2,1),0)),
 SUMIFS(Actuals!$F:$F,Actuals!$A:$A,$A2643,Actuals!$D:$D,$D2643,Actuals!$B:$B,EOMONTH(DATE(2025,$C2643-3,1),0))/SUMIFS(Actuals!$F:$F,Actuals!$A:$A,$A2643,Actuals!$D:$D,$D2643,Actuals!$B:$B,EOMONTH(DATE(2024,$C2643-3,1),0))
)</f>
        <v>1.2169443100829593</v>
      </c>
      <c r="P2643" s="29">
        <f t="shared" si="246"/>
        <v>2243.7410717154562</v>
      </c>
      <c r="Q2643" s="2">
        <f t="shared" si="247"/>
        <v>7.2918623653535547E-2</v>
      </c>
      <c r="R2643" s="29" t="str">
        <f t="shared" si="248"/>
        <v>1 train date (May-Aug)</v>
      </c>
      <c r="S2643" s="29">
        <f t="shared" si="249"/>
        <v>1.0552169608377078</v>
      </c>
      <c r="T2643" s="29">
        <f t="shared" si="250"/>
        <v>2250.4629976727324</v>
      </c>
      <c r="U2643" s="2">
        <f t="shared" si="251"/>
        <v>7.6132933734719618E-2</v>
      </c>
    </row>
    <row r="2644" spans="1:21">
      <c r="A2644">
        <v>9649</v>
      </c>
      <c r="B2644" s="1">
        <v>45930</v>
      </c>
      <c r="C2644">
        <v>5</v>
      </c>
      <c r="D2644">
        <v>42</v>
      </c>
      <c r="E2644" t="s">
        <v>7</v>
      </c>
      <c r="F2644" s="3">
        <v>2238.402188577224</v>
      </c>
      <c r="G2644" s="3">
        <v>2583.75</v>
      </c>
      <c r="H2644">
        <v>4</v>
      </c>
      <c r="I2644" s="3">
        <v>-345.34781142277598</v>
      </c>
      <c r="J2644" s="3">
        <v>345.34781142277598</v>
      </c>
      <c r="K2644" s="2">
        <v>0.13366146547567501</v>
      </c>
      <c r="L2644" s="6">
        <v>-0.13366146547567501</v>
      </c>
      <c r="M2644" t="s">
        <v>28</v>
      </c>
      <c r="N2644">
        <f>SUMIFS(Actuals!$F:$F,Actuals!$A:$A,$A2644,Actuals!$D:$D,$D2644,Actuals!$B:$B,EDATE($B2644,-12))</f>
        <v>2128.75</v>
      </c>
      <c r="O2644">
        <f>AVERAGE(SUMIFS(Actuals!$F:$F,Actuals!$A:$A,$A2644,Actuals!$D:$D,$D2644,Actuals!$B:$B,EOMONTH(DATE(2025,$C2644-1,1),0))/SUMIFS(Actuals!$F:$F,Actuals!$A:$A,$A2644,Actuals!$D:$D,$D2644,Actuals!$B:$B,EOMONTH(DATE(2024,$C2644-1,1),0)),
 SUMIFS(Actuals!$F:$F,Actuals!$A:$A,$A2644,Actuals!$D:$D,$D2644,Actuals!$B:$B,EOMONTH(DATE(2025,$C2644-2,1),0))/SUMIFS(Actuals!$F:$F,Actuals!$A:$A,$A2644,Actuals!$D:$D,$D2644,Actuals!$B:$B,EOMONTH(DATE(2024,$C2644-2,1),0)),
 SUMIFS(Actuals!$F:$F,Actuals!$A:$A,$A2644,Actuals!$D:$D,$D2644,Actuals!$B:$B,EOMONTH(DATE(2025,$C2644-3,1),0))/SUMIFS(Actuals!$F:$F,Actuals!$A:$A,$A2644,Actuals!$D:$D,$D2644,Actuals!$B:$B,EOMONTH(DATE(2024,$C2644-3,1),0))
)</f>
        <v>1.0371654109159589</v>
      </c>
      <c r="P2644" s="29">
        <f t="shared" si="246"/>
        <v>2207.8658684873476</v>
      </c>
      <c r="Q2644" s="2">
        <f t="shared" si="247"/>
        <v>0.14548007025163132</v>
      </c>
      <c r="R2644" s="29" t="str">
        <f t="shared" si="248"/>
        <v>1 train date (May-Aug)</v>
      </c>
      <c r="S2644" s="29">
        <f t="shared" si="249"/>
        <v>1.0552169608377078</v>
      </c>
      <c r="T2644" s="29">
        <f t="shared" si="250"/>
        <v>2361.9999545629321</v>
      </c>
      <c r="U2644" s="2">
        <f t="shared" si="251"/>
        <v>8.5824884542648444E-2</v>
      </c>
    </row>
    <row r="2645" spans="1:21">
      <c r="A2645">
        <v>9649</v>
      </c>
      <c r="B2645" s="1">
        <v>45930</v>
      </c>
      <c r="C2645">
        <v>6</v>
      </c>
      <c r="D2645">
        <v>42</v>
      </c>
      <c r="E2645" t="s">
        <v>7</v>
      </c>
      <c r="F2645" s="3">
        <v>2206.2398858808369</v>
      </c>
      <c r="G2645" s="3">
        <v>2583.75</v>
      </c>
      <c r="H2645">
        <v>3</v>
      </c>
      <c r="I2645" s="3">
        <v>-377.51011411916306</v>
      </c>
      <c r="J2645" s="3">
        <v>377.51011411916306</v>
      </c>
      <c r="K2645" s="2">
        <v>0.146109381371713</v>
      </c>
      <c r="L2645" s="6">
        <v>-0.146109381371713</v>
      </c>
      <c r="M2645" t="s">
        <v>28</v>
      </c>
      <c r="N2645">
        <f>SUMIFS(Actuals!$F:$F,Actuals!$A:$A,$A2645,Actuals!$D:$D,$D2645,Actuals!$B:$B,EDATE($B2645,-12))</f>
        <v>2128.75</v>
      </c>
      <c r="O2645">
        <f>AVERAGE(SUMIFS(Actuals!$F:$F,Actuals!$A:$A,$A2645,Actuals!$D:$D,$D2645,Actuals!$B:$B,EOMONTH(DATE(2025,$C2645-1,1),0))/SUMIFS(Actuals!$F:$F,Actuals!$A:$A,$A2645,Actuals!$D:$D,$D2645,Actuals!$B:$B,EOMONTH(DATE(2024,$C2645-1,1),0)),
 SUMIFS(Actuals!$F:$F,Actuals!$A:$A,$A2645,Actuals!$D:$D,$D2645,Actuals!$B:$B,EOMONTH(DATE(2025,$C2645-2,1),0))/SUMIFS(Actuals!$F:$F,Actuals!$A:$A,$A2645,Actuals!$D:$D,$D2645,Actuals!$B:$B,EOMONTH(DATE(2024,$C2645-2,1),0)),
 SUMIFS(Actuals!$F:$F,Actuals!$A:$A,$A2645,Actuals!$D:$D,$D2645,Actuals!$B:$B,EOMONTH(DATE(2025,$C2645-3,1),0))/SUMIFS(Actuals!$F:$F,Actuals!$A:$A,$A2645,Actuals!$D:$D,$D2645,Actuals!$B:$B,EOMONTH(DATE(2024,$C2645-3,1),0))
)</f>
        <v>1.1112015963046125</v>
      </c>
      <c r="P2645" s="29">
        <f t="shared" si="246"/>
        <v>2365.4703981334437</v>
      </c>
      <c r="Q2645" s="2">
        <f t="shared" si="247"/>
        <v>8.4481703673558312E-2</v>
      </c>
      <c r="R2645" s="29" t="str">
        <f t="shared" si="248"/>
        <v>1 train date (May-Aug)</v>
      </c>
      <c r="S2645" s="29">
        <f t="shared" si="249"/>
        <v>1.0552169608377078</v>
      </c>
      <c r="T2645" s="29">
        <f t="shared" si="250"/>
        <v>2328.061747258108</v>
      </c>
      <c r="U2645" s="2">
        <f t="shared" si="251"/>
        <v>9.8960136523228645E-2</v>
      </c>
    </row>
    <row r="2646" spans="1:21">
      <c r="A2646">
        <v>9649</v>
      </c>
      <c r="B2646" s="1">
        <v>45930</v>
      </c>
      <c r="C2646">
        <v>7</v>
      </c>
      <c r="D2646">
        <v>42</v>
      </c>
      <c r="E2646" t="s">
        <v>7</v>
      </c>
      <c r="F2646" s="3">
        <v>2078.4837492396973</v>
      </c>
      <c r="G2646" s="3">
        <v>2583.75</v>
      </c>
      <c r="H2646">
        <v>2</v>
      </c>
      <c r="I2646" s="3">
        <v>-505.26625076030268</v>
      </c>
      <c r="J2646" s="3">
        <v>505.26625076030268</v>
      </c>
      <c r="K2646" s="2">
        <v>0.195555394585507</v>
      </c>
      <c r="L2646" s="6">
        <v>-0.195555394585507</v>
      </c>
      <c r="M2646" t="s">
        <v>28</v>
      </c>
      <c r="N2646">
        <f>SUMIFS(Actuals!$F:$F,Actuals!$A:$A,$A2646,Actuals!$D:$D,$D2646,Actuals!$B:$B,EDATE($B2646,-12))</f>
        <v>2128.75</v>
      </c>
      <c r="O2646">
        <f>AVERAGE(SUMIFS(Actuals!$F:$F,Actuals!$A:$A,$A2646,Actuals!$D:$D,$D2646,Actuals!$B:$B,EOMONTH(DATE(2025,$C2646-1,1),0))/SUMIFS(Actuals!$F:$F,Actuals!$A:$A,$A2646,Actuals!$D:$D,$D2646,Actuals!$B:$B,EOMONTH(DATE(2024,$C2646-1,1),0)),
 SUMIFS(Actuals!$F:$F,Actuals!$A:$A,$A2646,Actuals!$D:$D,$D2646,Actuals!$B:$B,EOMONTH(DATE(2025,$C2646-2,1),0))/SUMIFS(Actuals!$F:$F,Actuals!$A:$A,$A2646,Actuals!$D:$D,$D2646,Actuals!$B:$B,EOMONTH(DATE(2024,$C2646-2,1),0)),
 SUMIFS(Actuals!$F:$F,Actuals!$A:$A,$A2646,Actuals!$D:$D,$D2646,Actuals!$B:$B,EOMONTH(DATE(2025,$C2646-3,1),0))/SUMIFS(Actuals!$F:$F,Actuals!$A:$A,$A2646,Actuals!$D:$D,$D2646,Actuals!$B:$B,EOMONTH(DATE(2024,$C2646-3,1),0))
)</f>
        <v>1.1429970911566032</v>
      </c>
      <c r="P2646" s="29">
        <f t="shared" si="246"/>
        <v>2433.155057799619</v>
      </c>
      <c r="Q2646" s="2">
        <f t="shared" si="247"/>
        <v>5.8285415462169698E-2</v>
      </c>
      <c r="R2646" s="29" t="str">
        <f t="shared" si="248"/>
        <v>1 train date (May-Aug)</v>
      </c>
      <c r="S2646" s="29">
        <f t="shared" si="249"/>
        <v>1.0552169608377078</v>
      </c>
      <c r="T2646" s="29">
        <f t="shared" si="250"/>
        <v>2193.2513050232778</v>
      </c>
      <c r="U2646" s="2">
        <f t="shared" si="251"/>
        <v>0.15113640831222919</v>
      </c>
    </row>
    <row r="2647" spans="1:21">
      <c r="A2647">
        <v>9649</v>
      </c>
      <c r="B2647" s="1">
        <v>45930</v>
      </c>
      <c r="C2647">
        <v>8</v>
      </c>
      <c r="D2647">
        <v>42</v>
      </c>
      <c r="E2647" t="s">
        <v>7</v>
      </c>
      <c r="F2647" s="3">
        <v>2190.3072414475305</v>
      </c>
      <c r="G2647" s="3">
        <v>2583.75</v>
      </c>
      <c r="H2647">
        <v>1</v>
      </c>
      <c r="I2647" s="3">
        <v>-393.44275855246951</v>
      </c>
      <c r="J2647" s="3">
        <v>393.44275855246951</v>
      </c>
      <c r="K2647" s="2">
        <v>0.15227586204256199</v>
      </c>
      <c r="L2647" s="6">
        <v>-0.15227586204256199</v>
      </c>
      <c r="M2647" t="s">
        <v>28</v>
      </c>
      <c r="N2647">
        <f>SUMIFS(Actuals!$F:$F,Actuals!$A:$A,$A2647,Actuals!$D:$D,$D2647,Actuals!$B:$B,EDATE($B2647,-12))</f>
        <v>2128.75</v>
      </c>
      <c r="O2647">
        <f>AVERAGE(SUMIFS(Actuals!$F:$F,Actuals!$A:$A,$A2647,Actuals!$D:$D,$D2647,Actuals!$B:$B,EOMONTH(DATE(2025,$C2647-1,1),0))/SUMIFS(Actuals!$F:$F,Actuals!$A:$A,$A2647,Actuals!$D:$D,$D2647,Actuals!$B:$B,EOMONTH(DATE(2024,$C2647-1,1),0)),
 SUMIFS(Actuals!$F:$F,Actuals!$A:$A,$A2647,Actuals!$D:$D,$D2647,Actuals!$B:$B,EOMONTH(DATE(2025,$C2647-2,1),0))/SUMIFS(Actuals!$F:$F,Actuals!$A:$A,$A2647,Actuals!$D:$D,$D2647,Actuals!$B:$B,EOMONTH(DATE(2024,$C2647-2,1),0)),
 SUMIFS(Actuals!$F:$F,Actuals!$A:$A,$A2647,Actuals!$D:$D,$D2647,Actuals!$B:$B,EOMONTH(DATE(2025,$C2647-3,1),0))/SUMIFS(Actuals!$F:$F,Actuals!$A:$A,$A2647,Actuals!$D:$D,$D2647,Actuals!$B:$B,EOMONTH(DATE(2024,$C2647-3,1),0))
)</f>
        <v>1.2169443100829593</v>
      </c>
      <c r="P2647" s="29">
        <f t="shared" si="246"/>
        <v>2590.5702000890997</v>
      </c>
      <c r="Q2647" s="2">
        <f t="shared" si="247"/>
        <v>2.6396517035702648E-3</v>
      </c>
      <c r="R2647" s="29" t="str">
        <f t="shared" si="248"/>
        <v>1 train date (May-Aug)</v>
      </c>
      <c r="S2647" s="29">
        <f t="shared" si="249"/>
        <v>1.0552169608377078</v>
      </c>
      <c r="T2647" s="29">
        <f t="shared" si="250"/>
        <v>2311.2493506210867</v>
      </c>
      <c r="U2647" s="2">
        <f t="shared" si="251"/>
        <v>0.10546711151578647</v>
      </c>
    </row>
    <row r="2648" spans="1:21">
      <c r="A2648">
        <v>9649</v>
      </c>
      <c r="B2648" s="1">
        <v>45930</v>
      </c>
      <c r="C2648">
        <v>9</v>
      </c>
      <c r="D2648">
        <v>42</v>
      </c>
      <c r="E2648" t="s">
        <v>7</v>
      </c>
      <c r="F2648" s="3">
        <v>2189.5883168142345</v>
      </c>
      <c r="G2648" s="3">
        <v>2583.75</v>
      </c>
      <c r="H2648">
        <v>0</v>
      </c>
      <c r="I2648" s="3">
        <v>-394.16168318576547</v>
      </c>
      <c r="J2648" s="3">
        <v>394.16168318576547</v>
      </c>
      <c r="K2648" s="2">
        <v>0.15255411057020399</v>
      </c>
      <c r="L2648" s="6">
        <v>-0.15255411057020399</v>
      </c>
      <c r="M2648" t="s">
        <v>28</v>
      </c>
      <c r="N2648">
        <f>SUMIFS(Actuals!$F:$F,Actuals!$A:$A,$A2648,Actuals!$D:$D,$D2648,Actuals!$B:$B,EDATE($B2648,-12))</f>
        <v>2128.75</v>
      </c>
      <c r="O2648">
        <f>AVERAGE(SUMIFS(Actuals!$F:$F,Actuals!$A:$A,$A2648,Actuals!$D:$D,$D2648,Actuals!$B:$B,EOMONTH(DATE(2025,$C2648-1,1),0))/SUMIFS(Actuals!$F:$F,Actuals!$A:$A,$A2648,Actuals!$D:$D,$D2648,Actuals!$B:$B,EOMONTH(DATE(2024,$C2648-1,1),0)),
 SUMIFS(Actuals!$F:$F,Actuals!$A:$A,$A2648,Actuals!$D:$D,$D2648,Actuals!$B:$B,EOMONTH(DATE(2025,$C2648-2,1),0))/SUMIFS(Actuals!$F:$F,Actuals!$A:$A,$A2648,Actuals!$D:$D,$D2648,Actuals!$B:$B,EOMONTH(DATE(2024,$C2648-2,1),0)),
 SUMIFS(Actuals!$F:$F,Actuals!$A:$A,$A2648,Actuals!$D:$D,$D2648,Actuals!$B:$B,EOMONTH(DATE(2025,$C2648-3,1),0))/SUMIFS(Actuals!$F:$F,Actuals!$A:$A,$A2648,Actuals!$D:$D,$D2648,Actuals!$B:$B,EOMONTH(DATE(2024,$C2648-3,1),0))
)</f>
        <v>1.1121380397141898</v>
      </c>
      <c r="P2648" s="29">
        <f t="shared" si="246"/>
        <v>2367.4638520415815</v>
      </c>
      <c r="Q2648" s="2">
        <f t="shared" si="247"/>
        <v>8.3710168537365653E-2</v>
      </c>
      <c r="R2648" s="29" t="str">
        <f t="shared" si="248"/>
        <v>2 Test data (Sep-Nov)</v>
      </c>
      <c r="S2648" s="29">
        <f t="shared" si="249"/>
        <v>1.0552169608377078</v>
      </c>
      <c r="T2648" s="29">
        <f t="shared" si="250"/>
        <v>2310.4907291544687</v>
      </c>
      <c r="U2648" s="2">
        <f t="shared" si="251"/>
        <v>0.10576072408148285</v>
      </c>
    </row>
    <row r="2649" spans="1:21">
      <c r="A2649">
        <v>9649</v>
      </c>
      <c r="B2649" s="1">
        <v>45961</v>
      </c>
      <c r="C2649">
        <v>5</v>
      </c>
      <c r="D2649">
        <v>42</v>
      </c>
      <c r="E2649" t="s">
        <v>7</v>
      </c>
      <c r="F2649" s="3">
        <v>2310.4830940299412</v>
      </c>
      <c r="G2649" s="3">
        <v>2550</v>
      </c>
      <c r="H2649">
        <v>5</v>
      </c>
      <c r="I2649" s="3">
        <v>-239.51690597005882</v>
      </c>
      <c r="J2649" s="3">
        <v>239.51690597005882</v>
      </c>
      <c r="K2649" s="2">
        <v>9.3928198419630904E-2</v>
      </c>
      <c r="L2649" s="6">
        <v>-9.3928198419630904E-2</v>
      </c>
      <c r="M2649" t="s">
        <v>28</v>
      </c>
      <c r="N2649">
        <f>SUMIFS(Actuals!$F:$F,Actuals!$A:$A,$A2649,Actuals!$D:$D,$D2649,Actuals!$B:$B,EDATE($B2649,-12))</f>
        <v>2368.75</v>
      </c>
      <c r="O2649">
        <f>AVERAGE(SUMIFS(Actuals!$F:$F,Actuals!$A:$A,$A2649,Actuals!$D:$D,$D2649,Actuals!$B:$B,EOMONTH(DATE(2025,$C2649-1,1),0))/SUMIFS(Actuals!$F:$F,Actuals!$A:$A,$A2649,Actuals!$D:$D,$D2649,Actuals!$B:$B,EOMONTH(DATE(2024,$C2649-1,1),0)),
 SUMIFS(Actuals!$F:$F,Actuals!$A:$A,$A2649,Actuals!$D:$D,$D2649,Actuals!$B:$B,EOMONTH(DATE(2025,$C2649-2,1),0))/SUMIFS(Actuals!$F:$F,Actuals!$A:$A,$A2649,Actuals!$D:$D,$D2649,Actuals!$B:$B,EOMONTH(DATE(2024,$C2649-2,1),0)),
 SUMIFS(Actuals!$F:$F,Actuals!$A:$A,$A2649,Actuals!$D:$D,$D2649,Actuals!$B:$B,EOMONTH(DATE(2025,$C2649-3,1),0))/SUMIFS(Actuals!$F:$F,Actuals!$A:$A,$A2649,Actuals!$D:$D,$D2649,Actuals!$B:$B,EOMONTH(DATE(2024,$C2649-3,1),0))
)</f>
        <v>1.0371654109159589</v>
      </c>
      <c r="P2649" s="29">
        <f t="shared" si="246"/>
        <v>2456.7855671071779</v>
      </c>
      <c r="Q2649" s="2">
        <f t="shared" si="247"/>
        <v>3.655467956581257E-2</v>
      </c>
      <c r="R2649" s="29" t="str">
        <f t="shared" si="248"/>
        <v>1 train date (May-Aug)</v>
      </c>
      <c r="S2649" s="29">
        <f t="shared" si="249"/>
        <v>1.0552169608377078</v>
      </c>
      <c r="T2649" s="29">
        <f t="shared" si="250"/>
        <v>2438.0609485491782</v>
      </c>
      <c r="U2649" s="2">
        <f t="shared" si="251"/>
        <v>4.3897667235616396E-2</v>
      </c>
    </row>
    <row r="2650" spans="1:21">
      <c r="A2650">
        <v>9649</v>
      </c>
      <c r="B2650" s="1">
        <v>45961</v>
      </c>
      <c r="C2650">
        <v>6</v>
      </c>
      <c r="D2650">
        <v>42</v>
      </c>
      <c r="E2650" t="s">
        <v>7</v>
      </c>
      <c r="F2650" s="3">
        <v>2312.0966676631228</v>
      </c>
      <c r="G2650" s="3">
        <v>2550</v>
      </c>
      <c r="H2650">
        <v>4</v>
      </c>
      <c r="I2650" s="3">
        <v>-237.90333233687716</v>
      </c>
      <c r="J2650" s="3">
        <v>237.90333233687716</v>
      </c>
      <c r="K2650" s="2">
        <v>9.3295424445834205E-2</v>
      </c>
      <c r="L2650" s="6">
        <v>-9.3295424445834205E-2</v>
      </c>
      <c r="M2650" t="s">
        <v>28</v>
      </c>
      <c r="N2650">
        <f>SUMIFS(Actuals!$F:$F,Actuals!$A:$A,$A2650,Actuals!$D:$D,$D2650,Actuals!$B:$B,EDATE($B2650,-12))</f>
        <v>2368.75</v>
      </c>
      <c r="O2650">
        <f>AVERAGE(SUMIFS(Actuals!$F:$F,Actuals!$A:$A,$A2650,Actuals!$D:$D,$D2650,Actuals!$B:$B,EOMONTH(DATE(2025,$C2650-1,1),0))/SUMIFS(Actuals!$F:$F,Actuals!$A:$A,$A2650,Actuals!$D:$D,$D2650,Actuals!$B:$B,EOMONTH(DATE(2024,$C2650-1,1),0)),
 SUMIFS(Actuals!$F:$F,Actuals!$A:$A,$A2650,Actuals!$D:$D,$D2650,Actuals!$B:$B,EOMONTH(DATE(2025,$C2650-2,1),0))/SUMIFS(Actuals!$F:$F,Actuals!$A:$A,$A2650,Actuals!$D:$D,$D2650,Actuals!$B:$B,EOMONTH(DATE(2024,$C2650-2,1),0)),
 SUMIFS(Actuals!$F:$F,Actuals!$A:$A,$A2650,Actuals!$D:$D,$D2650,Actuals!$B:$B,EOMONTH(DATE(2025,$C2650-3,1),0))/SUMIFS(Actuals!$F:$F,Actuals!$A:$A,$A2650,Actuals!$D:$D,$D2650,Actuals!$B:$B,EOMONTH(DATE(2024,$C2650-3,1),0))
)</f>
        <v>1.1112015963046125</v>
      </c>
      <c r="P2650" s="29">
        <f t="shared" si="246"/>
        <v>2632.1587812465509</v>
      </c>
      <c r="Q2650" s="2">
        <f t="shared" si="247"/>
        <v>3.2219129900608205E-2</v>
      </c>
      <c r="R2650" s="29" t="str">
        <f t="shared" si="248"/>
        <v>1 train date (May-Aug)</v>
      </c>
      <c r="S2650" s="29">
        <f t="shared" si="249"/>
        <v>1.0552169608377078</v>
      </c>
      <c r="T2650" s="29">
        <f t="shared" si="250"/>
        <v>2439.763618814472</v>
      </c>
      <c r="U2650" s="2">
        <f t="shared" si="251"/>
        <v>4.3229953406089407E-2</v>
      </c>
    </row>
    <row r="2651" spans="1:21">
      <c r="A2651">
        <v>9649</v>
      </c>
      <c r="B2651" s="1">
        <v>45961</v>
      </c>
      <c r="C2651">
        <v>7</v>
      </c>
      <c r="D2651">
        <v>42</v>
      </c>
      <c r="E2651" t="s">
        <v>7</v>
      </c>
      <c r="F2651" s="3">
        <v>2146.9530362587593</v>
      </c>
      <c r="G2651" s="3">
        <v>2550</v>
      </c>
      <c r="H2651">
        <v>3</v>
      </c>
      <c r="I2651" s="3">
        <v>-403.04696374124069</v>
      </c>
      <c r="J2651" s="3">
        <v>403.04696374124069</v>
      </c>
      <c r="K2651" s="2">
        <v>0.15805763283970201</v>
      </c>
      <c r="L2651" s="6">
        <v>-0.15805763283970201</v>
      </c>
      <c r="M2651" t="s">
        <v>28</v>
      </c>
      <c r="N2651">
        <f>SUMIFS(Actuals!$F:$F,Actuals!$A:$A,$A2651,Actuals!$D:$D,$D2651,Actuals!$B:$B,EDATE($B2651,-12))</f>
        <v>2368.75</v>
      </c>
      <c r="O2651">
        <f>AVERAGE(SUMIFS(Actuals!$F:$F,Actuals!$A:$A,$A2651,Actuals!$D:$D,$D2651,Actuals!$B:$B,EOMONTH(DATE(2025,$C2651-1,1),0))/SUMIFS(Actuals!$F:$F,Actuals!$A:$A,$A2651,Actuals!$D:$D,$D2651,Actuals!$B:$B,EOMONTH(DATE(2024,$C2651-1,1),0)),
 SUMIFS(Actuals!$F:$F,Actuals!$A:$A,$A2651,Actuals!$D:$D,$D2651,Actuals!$B:$B,EOMONTH(DATE(2025,$C2651-2,1),0))/SUMIFS(Actuals!$F:$F,Actuals!$A:$A,$A2651,Actuals!$D:$D,$D2651,Actuals!$B:$B,EOMONTH(DATE(2024,$C2651-2,1),0)),
 SUMIFS(Actuals!$F:$F,Actuals!$A:$A,$A2651,Actuals!$D:$D,$D2651,Actuals!$B:$B,EOMONTH(DATE(2025,$C2651-3,1),0))/SUMIFS(Actuals!$F:$F,Actuals!$A:$A,$A2651,Actuals!$D:$D,$D2651,Actuals!$B:$B,EOMONTH(DATE(2024,$C2651-3,1),0))
)</f>
        <v>1.1429970911566032</v>
      </c>
      <c r="P2651" s="29">
        <f t="shared" si="246"/>
        <v>2707.4743596772037</v>
      </c>
      <c r="Q2651" s="2">
        <f t="shared" si="247"/>
        <v>6.1754650853805361E-2</v>
      </c>
      <c r="R2651" s="29" t="str">
        <f t="shared" si="248"/>
        <v>1 train date (May-Aug)</v>
      </c>
      <c r="S2651" s="29">
        <f t="shared" si="249"/>
        <v>1.0552169608377078</v>
      </c>
      <c r="T2651" s="29">
        <f t="shared" si="250"/>
        <v>2265.5012579822569</v>
      </c>
      <c r="U2651" s="2">
        <f t="shared" si="251"/>
        <v>0.11156813412460513</v>
      </c>
    </row>
    <row r="2652" spans="1:21">
      <c r="A2652">
        <v>9649</v>
      </c>
      <c r="B2652" s="1">
        <v>45961</v>
      </c>
      <c r="C2652">
        <v>8</v>
      </c>
      <c r="D2652">
        <v>42</v>
      </c>
      <c r="E2652" t="s">
        <v>7</v>
      </c>
      <c r="F2652" s="3">
        <v>2285.4149511237297</v>
      </c>
      <c r="G2652" s="3">
        <v>2550</v>
      </c>
      <c r="H2652">
        <v>2</v>
      </c>
      <c r="I2652" s="3">
        <v>-264.58504887627032</v>
      </c>
      <c r="J2652" s="3">
        <v>264.58504887627032</v>
      </c>
      <c r="K2652" s="2">
        <v>0.10375884269657699</v>
      </c>
      <c r="L2652" s="6">
        <v>-0.10375884269657699</v>
      </c>
      <c r="M2652" t="s">
        <v>28</v>
      </c>
      <c r="N2652">
        <f>SUMIFS(Actuals!$F:$F,Actuals!$A:$A,$A2652,Actuals!$D:$D,$D2652,Actuals!$B:$B,EDATE($B2652,-12))</f>
        <v>2368.75</v>
      </c>
      <c r="O2652">
        <f>AVERAGE(SUMIFS(Actuals!$F:$F,Actuals!$A:$A,$A2652,Actuals!$D:$D,$D2652,Actuals!$B:$B,EOMONTH(DATE(2025,$C2652-1,1),0))/SUMIFS(Actuals!$F:$F,Actuals!$A:$A,$A2652,Actuals!$D:$D,$D2652,Actuals!$B:$B,EOMONTH(DATE(2024,$C2652-1,1),0)),
 SUMIFS(Actuals!$F:$F,Actuals!$A:$A,$A2652,Actuals!$D:$D,$D2652,Actuals!$B:$B,EOMONTH(DATE(2025,$C2652-2,1),0))/SUMIFS(Actuals!$F:$F,Actuals!$A:$A,$A2652,Actuals!$D:$D,$D2652,Actuals!$B:$B,EOMONTH(DATE(2024,$C2652-2,1),0)),
 SUMIFS(Actuals!$F:$F,Actuals!$A:$A,$A2652,Actuals!$D:$D,$D2652,Actuals!$B:$B,EOMONTH(DATE(2025,$C2652-3,1),0))/SUMIFS(Actuals!$F:$F,Actuals!$A:$A,$A2652,Actuals!$D:$D,$D2652,Actuals!$B:$B,EOMONTH(DATE(2024,$C2652-3,1),0))
)</f>
        <v>1.2169443100829593</v>
      </c>
      <c r="P2652" s="29">
        <f t="shared" si="246"/>
        <v>2882.63683450901</v>
      </c>
      <c r="Q2652" s="2">
        <f t="shared" si="247"/>
        <v>0.13044581745451372</v>
      </c>
      <c r="R2652" s="29" t="str">
        <f t="shared" si="248"/>
        <v>1 train date (May-Aug)</v>
      </c>
      <c r="S2652" s="29">
        <f t="shared" si="249"/>
        <v>1.0552169608377078</v>
      </c>
      <c r="T2652" s="29">
        <f t="shared" si="250"/>
        <v>2411.6086189778407</v>
      </c>
      <c r="U2652" s="2">
        <f t="shared" si="251"/>
        <v>5.4271129812611486E-2</v>
      </c>
    </row>
    <row r="2653" spans="1:21">
      <c r="A2653">
        <v>9649</v>
      </c>
      <c r="B2653" s="1">
        <v>45961</v>
      </c>
      <c r="C2653">
        <v>9</v>
      </c>
      <c r="D2653">
        <v>42</v>
      </c>
      <c r="E2653" t="s">
        <v>7</v>
      </c>
      <c r="F2653" s="3">
        <v>2139.0594193882521</v>
      </c>
      <c r="G2653" s="3">
        <v>2550</v>
      </c>
      <c r="H2653">
        <v>1</v>
      </c>
      <c r="I2653" s="3">
        <v>-410.94058061174792</v>
      </c>
      <c r="J2653" s="3">
        <v>410.94058061174792</v>
      </c>
      <c r="K2653" s="2">
        <v>0.16115316886735201</v>
      </c>
      <c r="L2653" s="6">
        <v>-0.16115316886735201</v>
      </c>
      <c r="M2653" t="s">
        <v>28</v>
      </c>
      <c r="N2653">
        <f>SUMIFS(Actuals!$F:$F,Actuals!$A:$A,$A2653,Actuals!$D:$D,$D2653,Actuals!$B:$B,EDATE($B2653,-12))</f>
        <v>2368.75</v>
      </c>
      <c r="O2653">
        <f>AVERAGE(SUMIFS(Actuals!$F:$F,Actuals!$A:$A,$A2653,Actuals!$D:$D,$D2653,Actuals!$B:$B,EOMONTH(DATE(2025,$C2653-1,1),0))/SUMIFS(Actuals!$F:$F,Actuals!$A:$A,$A2653,Actuals!$D:$D,$D2653,Actuals!$B:$B,EOMONTH(DATE(2024,$C2653-1,1),0)),
 SUMIFS(Actuals!$F:$F,Actuals!$A:$A,$A2653,Actuals!$D:$D,$D2653,Actuals!$B:$B,EOMONTH(DATE(2025,$C2653-2,1),0))/SUMIFS(Actuals!$F:$F,Actuals!$A:$A,$A2653,Actuals!$D:$D,$D2653,Actuals!$B:$B,EOMONTH(DATE(2024,$C2653-2,1),0)),
 SUMIFS(Actuals!$F:$F,Actuals!$A:$A,$A2653,Actuals!$D:$D,$D2653,Actuals!$B:$B,EOMONTH(DATE(2025,$C2653-3,1),0))/SUMIFS(Actuals!$F:$F,Actuals!$A:$A,$A2653,Actuals!$D:$D,$D2653,Actuals!$B:$B,EOMONTH(DATE(2024,$C2653-3,1),0))
)</f>
        <v>1.1121380397141898</v>
      </c>
      <c r="P2653" s="29">
        <f t="shared" si="246"/>
        <v>2634.376981572987</v>
      </c>
      <c r="Q2653" s="2">
        <f t="shared" si="247"/>
        <v>3.3089012381563532E-2</v>
      </c>
      <c r="R2653" s="29" t="str">
        <f t="shared" si="248"/>
        <v>2 Test data (Sep-Nov)</v>
      </c>
      <c r="S2653" s="29">
        <f t="shared" si="249"/>
        <v>1.0552169608377078</v>
      </c>
      <c r="T2653" s="29">
        <f t="shared" si="250"/>
        <v>2257.1717795781433</v>
      </c>
      <c r="U2653" s="2">
        <f t="shared" si="251"/>
        <v>0.11483459624386538</v>
      </c>
    </row>
    <row r="2654" spans="1:21">
      <c r="A2654">
        <v>9649</v>
      </c>
      <c r="B2654" s="1">
        <v>45961</v>
      </c>
      <c r="C2654">
        <v>10</v>
      </c>
      <c r="D2654">
        <v>42</v>
      </c>
      <c r="E2654" t="s">
        <v>7</v>
      </c>
      <c r="F2654" s="3">
        <v>2198.1124373736839</v>
      </c>
      <c r="G2654" s="3">
        <v>2550</v>
      </c>
      <c r="H2654">
        <v>0</v>
      </c>
      <c r="I2654" s="3">
        <v>-351.88756262631614</v>
      </c>
      <c r="J2654" s="3">
        <v>351.88756262631614</v>
      </c>
      <c r="K2654" s="2">
        <v>0.13799512259855501</v>
      </c>
      <c r="L2654" s="6">
        <v>-0.13799512259855501</v>
      </c>
      <c r="M2654" t="s">
        <v>28</v>
      </c>
      <c r="N2654">
        <f>SUMIFS(Actuals!$F:$F,Actuals!$A:$A,$A2654,Actuals!$D:$D,$D2654,Actuals!$B:$B,EDATE($B2654,-12))</f>
        <v>2368.75</v>
      </c>
      <c r="O2654">
        <f>AVERAGE(SUMIFS(Actuals!$F:$F,Actuals!$A:$A,$A2654,Actuals!$D:$D,$D2654,Actuals!$B:$B,EOMONTH(DATE(2025,$C2654-1,1),0))/SUMIFS(Actuals!$F:$F,Actuals!$A:$A,$A2654,Actuals!$D:$D,$D2654,Actuals!$B:$B,EOMONTH(DATE(2024,$C2654-1,1),0)),
 SUMIFS(Actuals!$F:$F,Actuals!$A:$A,$A2654,Actuals!$D:$D,$D2654,Actuals!$B:$B,EOMONTH(DATE(2025,$C2654-2,1),0))/SUMIFS(Actuals!$F:$F,Actuals!$A:$A,$A2654,Actuals!$D:$D,$D2654,Actuals!$B:$B,EOMONTH(DATE(2024,$C2654-2,1),0)),
 SUMIFS(Actuals!$F:$F,Actuals!$A:$A,$A2654,Actuals!$D:$D,$D2654,Actuals!$B:$B,EOMONTH(DATE(2025,$C2654-3,1),0))/SUMIFS(Actuals!$F:$F,Actuals!$A:$A,$A2654,Actuals!$D:$D,$D2654,Actuals!$B:$B,EOMONTH(DATE(2024,$C2654-3,1),0))
)</f>
        <v>1.1696124039627918</v>
      </c>
      <c r="P2654" s="29">
        <f t="shared" si="246"/>
        <v>2770.5193818868629</v>
      </c>
      <c r="Q2654" s="2">
        <f t="shared" si="247"/>
        <v>8.6478188975240358E-2</v>
      </c>
      <c r="R2654" s="29" t="str">
        <f t="shared" si="248"/>
        <v>2 Test data (Sep-Nov)</v>
      </c>
      <c r="S2654" s="29">
        <f t="shared" si="249"/>
        <v>1.0552169608377078</v>
      </c>
      <c r="T2654" s="29">
        <f t="shared" si="250"/>
        <v>2319.4855257450249</v>
      </c>
      <c r="U2654" s="2">
        <f t="shared" si="251"/>
        <v>9.0397833041166706E-2</v>
      </c>
    </row>
    <row r="2655" spans="1:21">
      <c r="A2655">
        <v>9649</v>
      </c>
      <c r="B2655" s="1">
        <v>45991</v>
      </c>
      <c r="C2655">
        <v>5</v>
      </c>
      <c r="D2655">
        <v>42</v>
      </c>
      <c r="E2655" t="s">
        <v>7</v>
      </c>
      <c r="F2655" s="3">
        <v>2227.4728002114712</v>
      </c>
      <c r="G2655" s="3">
        <v>2578.75</v>
      </c>
      <c r="H2655">
        <v>6</v>
      </c>
      <c r="I2655" s="3">
        <v>-351.27719978852883</v>
      </c>
      <c r="J2655" s="3">
        <v>351.27719978852883</v>
      </c>
      <c r="K2655" s="2">
        <v>0.13621995144489699</v>
      </c>
      <c r="L2655" s="6">
        <v>-0.13621995144489699</v>
      </c>
      <c r="M2655" t="s">
        <v>28</v>
      </c>
      <c r="N2655">
        <f>SUMIFS(Actuals!$F:$F,Actuals!$A:$A,$A2655,Actuals!$D:$D,$D2655,Actuals!$B:$B,EDATE($B2655,-12))</f>
        <v>2368.75</v>
      </c>
      <c r="O2655">
        <f>AVERAGE(SUMIFS(Actuals!$F:$F,Actuals!$A:$A,$A2655,Actuals!$D:$D,$D2655,Actuals!$B:$B,EOMONTH(DATE(2025,$C2655-1,1),0))/SUMIFS(Actuals!$F:$F,Actuals!$A:$A,$A2655,Actuals!$D:$D,$D2655,Actuals!$B:$B,EOMONTH(DATE(2024,$C2655-1,1),0)),
 SUMIFS(Actuals!$F:$F,Actuals!$A:$A,$A2655,Actuals!$D:$D,$D2655,Actuals!$B:$B,EOMONTH(DATE(2025,$C2655-2,1),0))/SUMIFS(Actuals!$F:$F,Actuals!$A:$A,$A2655,Actuals!$D:$D,$D2655,Actuals!$B:$B,EOMONTH(DATE(2024,$C2655-2,1),0)),
 SUMIFS(Actuals!$F:$F,Actuals!$A:$A,$A2655,Actuals!$D:$D,$D2655,Actuals!$B:$B,EOMONTH(DATE(2025,$C2655-3,1),0))/SUMIFS(Actuals!$F:$F,Actuals!$A:$A,$A2655,Actuals!$D:$D,$D2655,Actuals!$B:$B,EOMONTH(DATE(2024,$C2655-3,1),0))
)</f>
        <v>1.0371654109159589</v>
      </c>
      <c r="P2655" s="29">
        <f t="shared" si="246"/>
        <v>2456.7855671071779</v>
      </c>
      <c r="Q2655" s="2">
        <f t="shared" si="247"/>
        <v>4.7295950709771037E-2</v>
      </c>
      <c r="R2655" s="29" t="str">
        <f t="shared" si="248"/>
        <v>1 train date (May-Aug)</v>
      </c>
      <c r="S2655" s="29">
        <f t="shared" si="249"/>
        <v>1.0552169608377078</v>
      </c>
      <c r="T2655" s="29">
        <f t="shared" si="250"/>
        <v>2350.4670785878075</v>
      </c>
      <c r="U2655" s="2">
        <f t="shared" si="251"/>
        <v>8.8524642331436754E-2</v>
      </c>
    </row>
    <row r="2656" spans="1:21">
      <c r="A2656">
        <v>9649</v>
      </c>
      <c r="B2656" s="1">
        <v>45991</v>
      </c>
      <c r="C2656">
        <v>6</v>
      </c>
      <c r="D2656">
        <v>42</v>
      </c>
      <c r="E2656" t="s">
        <v>7</v>
      </c>
      <c r="F2656" s="3">
        <v>2646.4477199886774</v>
      </c>
      <c r="G2656" s="3">
        <v>2578.75</v>
      </c>
      <c r="H2656">
        <v>5</v>
      </c>
      <c r="I2656" s="3">
        <v>67.697719988677363</v>
      </c>
      <c r="J2656" s="3">
        <v>67.697719988677363</v>
      </c>
      <c r="K2656" s="2">
        <v>2.62521454149015E-2</v>
      </c>
      <c r="L2656" s="6">
        <v>2.62521454149015E-2</v>
      </c>
      <c r="M2656" t="s">
        <v>28</v>
      </c>
      <c r="N2656">
        <f>SUMIFS(Actuals!$F:$F,Actuals!$A:$A,$A2656,Actuals!$D:$D,$D2656,Actuals!$B:$B,EDATE($B2656,-12))</f>
        <v>2368.75</v>
      </c>
      <c r="O2656">
        <f>AVERAGE(SUMIFS(Actuals!$F:$F,Actuals!$A:$A,$A2656,Actuals!$D:$D,$D2656,Actuals!$B:$B,EOMONTH(DATE(2025,$C2656-1,1),0))/SUMIFS(Actuals!$F:$F,Actuals!$A:$A,$A2656,Actuals!$D:$D,$D2656,Actuals!$B:$B,EOMONTH(DATE(2024,$C2656-1,1),0)),
 SUMIFS(Actuals!$F:$F,Actuals!$A:$A,$A2656,Actuals!$D:$D,$D2656,Actuals!$B:$B,EOMONTH(DATE(2025,$C2656-2,1),0))/SUMIFS(Actuals!$F:$F,Actuals!$A:$A,$A2656,Actuals!$D:$D,$D2656,Actuals!$B:$B,EOMONTH(DATE(2024,$C2656-2,1),0)),
 SUMIFS(Actuals!$F:$F,Actuals!$A:$A,$A2656,Actuals!$D:$D,$D2656,Actuals!$B:$B,EOMONTH(DATE(2025,$C2656-3,1),0))/SUMIFS(Actuals!$F:$F,Actuals!$A:$A,$A2656,Actuals!$D:$D,$D2656,Actuals!$B:$B,EOMONTH(DATE(2024,$C2656-3,1),0))
)</f>
        <v>1.1112015963046125</v>
      </c>
      <c r="P2656" s="29">
        <f t="shared" si="246"/>
        <v>2632.1587812465509</v>
      </c>
      <c r="Q2656" s="2">
        <f t="shared" si="247"/>
        <v>2.0711112456248536E-2</v>
      </c>
      <c r="R2656" s="29" t="str">
        <f t="shared" si="248"/>
        <v>1 train date (May-Aug)</v>
      </c>
      <c r="S2656" s="29">
        <f t="shared" si="249"/>
        <v>1.0552169608377078</v>
      </c>
      <c r="T2656" s="29">
        <f t="shared" si="250"/>
        <v>2792.5765201023332</v>
      </c>
      <c r="U2656" s="2">
        <f t="shared" si="251"/>
        <v>8.2918669937889766E-2</v>
      </c>
    </row>
    <row r="2657" spans="1:21">
      <c r="A2657">
        <v>9649</v>
      </c>
      <c r="B2657" s="1">
        <v>45991</v>
      </c>
      <c r="C2657">
        <v>7</v>
      </c>
      <c r="D2657">
        <v>42</v>
      </c>
      <c r="E2657" t="s">
        <v>7</v>
      </c>
      <c r="F2657" s="3">
        <v>2177.3130018034335</v>
      </c>
      <c r="G2657" s="3">
        <v>2578.75</v>
      </c>
      <c r="H2657">
        <v>4</v>
      </c>
      <c r="I2657" s="3">
        <v>-401.43699819656649</v>
      </c>
      <c r="J2657" s="3">
        <v>401.43699819656649</v>
      </c>
      <c r="K2657" s="2">
        <v>0.15567115780768501</v>
      </c>
      <c r="L2657" s="6">
        <v>-0.15567115780768501</v>
      </c>
      <c r="M2657" t="s">
        <v>28</v>
      </c>
      <c r="N2657">
        <f>SUMIFS(Actuals!$F:$F,Actuals!$A:$A,$A2657,Actuals!$D:$D,$D2657,Actuals!$B:$B,EDATE($B2657,-12))</f>
        <v>2368.75</v>
      </c>
      <c r="O2657">
        <f>AVERAGE(SUMIFS(Actuals!$F:$F,Actuals!$A:$A,$A2657,Actuals!$D:$D,$D2657,Actuals!$B:$B,EOMONTH(DATE(2025,$C2657-1,1),0))/SUMIFS(Actuals!$F:$F,Actuals!$A:$A,$A2657,Actuals!$D:$D,$D2657,Actuals!$B:$B,EOMONTH(DATE(2024,$C2657-1,1),0)),
 SUMIFS(Actuals!$F:$F,Actuals!$A:$A,$A2657,Actuals!$D:$D,$D2657,Actuals!$B:$B,EOMONTH(DATE(2025,$C2657-2,1),0))/SUMIFS(Actuals!$F:$F,Actuals!$A:$A,$A2657,Actuals!$D:$D,$D2657,Actuals!$B:$B,EOMONTH(DATE(2024,$C2657-2,1),0)),
 SUMIFS(Actuals!$F:$F,Actuals!$A:$A,$A2657,Actuals!$D:$D,$D2657,Actuals!$B:$B,EOMONTH(DATE(2025,$C2657-3,1),0))/SUMIFS(Actuals!$F:$F,Actuals!$A:$A,$A2657,Actuals!$D:$D,$D2657,Actuals!$B:$B,EOMONTH(DATE(2024,$C2657-3,1),0))
)</f>
        <v>1.1429970911566032</v>
      </c>
      <c r="P2657" s="29">
        <f t="shared" si="246"/>
        <v>2707.4743596772037</v>
      </c>
      <c r="Q2657" s="2">
        <f t="shared" si="247"/>
        <v>4.9917347426933073E-2</v>
      </c>
      <c r="R2657" s="29" t="str">
        <f t="shared" si="248"/>
        <v>1 train date (May-Aug)</v>
      </c>
      <c r="S2657" s="29">
        <f t="shared" si="249"/>
        <v>1.0552169608377078</v>
      </c>
      <c r="T2657" s="29">
        <f t="shared" si="250"/>
        <v>2297.5376085554458</v>
      </c>
      <c r="U2657" s="2">
        <f t="shared" si="251"/>
        <v>0.10904988519420425</v>
      </c>
    </row>
    <row r="2658" spans="1:21">
      <c r="A2658">
        <v>9649</v>
      </c>
      <c r="B2658" s="1">
        <v>45991</v>
      </c>
      <c r="C2658">
        <v>8</v>
      </c>
      <c r="D2658">
        <v>42</v>
      </c>
      <c r="E2658" t="s">
        <v>7</v>
      </c>
      <c r="F2658" s="3">
        <v>2375</v>
      </c>
      <c r="G2658" s="3">
        <v>2578.75</v>
      </c>
      <c r="H2658">
        <v>3</v>
      </c>
      <c r="I2658" s="3">
        <v>-203.75</v>
      </c>
      <c r="J2658" s="3">
        <v>203.75</v>
      </c>
      <c r="K2658" s="2">
        <v>7.9011148812409102E-2</v>
      </c>
      <c r="L2658" s="6">
        <v>-7.9011148812409102E-2</v>
      </c>
      <c r="M2658" t="s">
        <v>28</v>
      </c>
      <c r="N2658">
        <f>SUMIFS(Actuals!$F:$F,Actuals!$A:$A,$A2658,Actuals!$D:$D,$D2658,Actuals!$B:$B,EDATE($B2658,-12))</f>
        <v>2368.75</v>
      </c>
      <c r="O2658">
        <f>AVERAGE(SUMIFS(Actuals!$F:$F,Actuals!$A:$A,$A2658,Actuals!$D:$D,$D2658,Actuals!$B:$B,EOMONTH(DATE(2025,$C2658-1,1),0))/SUMIFS(Actuals!$F:$F,Actuals!$A:$A,$A2658,Actuals!$D:$D,$D2658,Actuals!$B:$B,EOMONTH(DATE(2024,$C2658-1,1),0)),
 SUMIFS(Actuals!$F:$F,Actuals!$A:$A,$A2658,Actuals!$D:$D,$D2658,Actuals!$B:$B,EOMONTH(DATE(2025,$C2658-2,1),0))/SUMIFS(Actuals!$F:$F,Actuals!$A:$A,$A2658,Actuals!$D:$D,$D2658,Actuals!$B:$B,EOMONTH(DATE(2024,$C2658-2,1),0)),
 SUMIFS(Actuals!$F:$F,Actuals!$A:$A,$A2658,Actuals!$D:$D,$D2658,Actuals!$B:$B,EOMONTH(DATE(2025,$C2658-3,1),0))/SUMIFS(Actuals!$F:$F,Actuals!$A:$A,$A2658,Actuals!$D:$D,$D2658,Actuals!$B:$B,EOMONTH(DATE(2024,$C2658-3,1),0))
)</f>
        <v>1.2169443100829593</v>
      </c>
      <c r="P2658" s="29">
        <f t="shared" si="246"/>
        <v>2882.63683450901</v>
      </c>
      <c r="Q2658" s="2">
        <f t="shared" si="247"/>
        <v>0.11784268909704701</v>
      </c>
      <c r="R2658" s="29" t="str">
        <f t="shared" si="248"/>
        <v>1 train date (May-Aug)</v>
      </c>
      <c r="S2658" s="29">
        <f t="shared" si="249"/>
        <v>1.0552169608377078</v>
      </c>
      <c r="T2658" s="29">
        <f t="shared" si="250"/>
        <v>2506.1402819895561</v>
      </c>
      <c r="U2658" s="2">
        <f t="shared" si="251"/>
        <v>2.8156943484418374E-2</v>
      </c>
    </row>
    <row r="2659" spans="1:21">
      <c r="A2659">
        <v>9649</v>
      </c>
      <c r="B2659" s="1">
        <v>45991</v>
      </c>
      <c r="C2659">
        <v>9</v>
      </c>
      <c r="D2659">
        <v>42</v>
      </c>
      <c r="E2659" t="s">
        <v>7</v>
      </c>
      <c r="F2659" s="3">
        <v>2202.1078441156037</v>
      </c>
      <c r="G2659" s="3">
        <v>2578.75</v>
      </c>
      <c r="H2659">
        <v>2</v>
      </c>
      <c r="I2659" s="3">
        <v>-376.64215588439629</v>
      </c>
      <c r="J2659" s="3">
        <v>376.64215588439629</v>
      </c>
      <c r="K2659" s="2">
        <v>0.14605609535022601</v>
      </c>
      <c r="L2659" s="6">
        <v>-0.14605609535022601</v>
      </c>
      <c r="M2659" t="s">
        <v>28</v>
      </c>
      <c r="N2659">
        <f>SUMIFS(Actuals!$F:$F,Actuals!$A:$A,$A2659,Actuals!$D:$D,$D2659,Actuals!$B:$B,EDATE($B2659,-12))</f>
        <v>2368.75</v>
      </c>
      <c r="O2659">
        <f>AVERAGE(SUMIFS(Actuals!$F:$F,Actuals!$A:$A,$A2659,Actuals!$D:$D,$D2659,Actuals!$B:$B,EOMONTH(DATE(2025,$C2659-1,1),0))/SUMIFS(Actuals!$F:$F,Actuals!$A:$A,$A2659,Actuals!$D:$D,$D2659,Actuals!$B:$B,EOMONTH(DATE(2024,$C2659-1,1),0)),
 SUMIFS(Actuals!$F:$F,Actuals!$A:$A,$A2659,Actuals!$D:$D,$D2659,Actuals!$B:$B,EOMONTH(DATE(2025,$C2659-2,1),0))/SUMIFS(Actuals!$F:$F,Actuals!$A:$A,$A2659,Actuals!$D:$D,$D2659,Actuals!$B:$B,EOMONTH(DATE(2024,$C2659-2,1),0)),
 SUMIFS(Actuals!$F:$F,Actuals!$A:$A,$A2659,Actuals!$D:$D,$D2659,Actuals!$B:$B,EOMONTH(DATE(2025,$C2659-3,1),0))/SUMIFS(Actuals!$F:$F,Actuals!$A:$A,$A2659,Actuals!$D:$D,$D2659,Actuals!$B:$B,EOMONTH(DATE(2024,$C2659-3,1),0))
)</f>
        <v>1.1121380397141898</v>
      </c>
      <c r="P2659" s="29">
        <f t="shared" si="246"/>
        <v>2634.376981572987</v>
      </c>
      <c r="Q2659" s="2">
        <f t="shared" si="247"/>
        <v>2.1571296780605723E-2</v>
      </c>
      <c r="R2659" s="29" t="str">
        <f t="shared" si="248"/>
        <v>2 Test data (Sep-Nov)</v>
      </c>
      <c r="S2659" s="29">
        <f t="shared" si="249"/>
        <v>1.0552169608377078</v>
      </c>
      <c r="T2659" s="29">
        <f t="shared" si="250"/>
        <v>2323.7015467045439</v>
      </c>
      <c r="U2659" s="2">
        <f t="shared" si="251"/>
        <v>9.8903908209580629E-2</v>
      </c>
    </row>
    <row r="2660" spans="1:21">
      <c r="A2660">
        <v>9649</v>
      </c>
      <c r="B2660" s="1">
        <v>45991</v>
      </c>
      <c r="C2660">
        <v>10</v>
      </c>
      <c r="D2660">
        <v>42</v>
      </c>
      <c r="E2660" t="s">
        <v>7</v>
      </c>
      <c r="F2660" s="3">
        <v>2263.4748680782714</v>
      </c>
      <c r="G2660" s="3">
        <v>2578.75</v>
      </c>
      <c r="H2660">
        <v>1</v>
      </c>
      <c r="I2660" s="3">
        <v>-315.27513192172864</v>
      </c>
      <c r="J2660" s="3">
        <v>315.27513192172864</v>
      </c>
      <c r="K2660" s="2">
        <v>0.12225889749752</v>
      </c>
      <c r="L2660" s="6">
        <v>-0.12225889749752</v>
      </c>
      <c r="M2660" t="s">
        <v>28</v>
      </c>
      <c r="N2660">
        <f>SUMIFS(Actuals!$F:$F,Actuals!$A:$A,$A2660,Actuals!$D:$D,$D2660,Actuals!$B:$B,EDATE($B2660,-12))</f>
        <v>2368.75</v>
      </c>
      <c r="O2660">
        <f>AVERAGE(SUMIFS(Actuals!$F:$F,Actuals!$A:$A,$A2660,Actuals!$D:$D,$D2660,Actuals!$B:$B,EOMONTH(DATE(2025,$C2660-1,1),0))/SUMIFS(Actuals!$F:$F,Actuals!$A:$A,$A2660,Actuals!$D:$D,$D2660,Actuals!$B:$B,EOMONTH(DATE(2024,$C2660-1,1),0)),
 SUMIFS(Actuals!$F:$F,Actuals!$A:$A,$A2660,Actuals!$D:$D,$D2660,Actuals!$B:$B,EOMONTH(DATE(2025,$C2660-2,1),0))/SUMIFS(Actuals!$F:$F,Actuals!$A:$A,$A2660,Actuals!$D:$D,$D2660,Actuals!$B:$B,EOMONTH(DATE(2024,$C2660-2,1),0)),
 SUMIFS(Actuals!$F:$F,Actuals!$A:$A,$A2660,Actuals!$D:$D,$D2660,Actuals!$B:$B,EOMONTH(DATE(2025,$C2660-3,1),0))/SUMIFS(Actuals!$F:$F,Actuals!$A:$A,$A2660,Actuals!$D:$D,$D2660,Actuals!$B:$B,EOMONTH(DATE(2024,$C2660-3,1),0))
)</f>
        <v>1.1696124039627918</v>
      </c>
      <c r="P2660" s="29">
        <f t="shared" si="246"/>
        <v>2770.5193818868629</v>
      </c>
      <c r="Q2660" s="2">
        <f t="shared" si="247"/>
        <v>7.436524745976264E-2</v>
      </c>
      <c r="R2660" s="29" t="str">
        <f t="shared" si="248"/>
        <v>2 Test data (Sep-Nov)</v>
      </c>
      <c r="S2660" s="29">
        <f t="shared" si="249"/>
        <v>1.0552169608377078</v>
      </c>
      <c r="T2660" s="29">
        <f t="shared" si="250"/>
        <v>2388.4570712260852</v>
      </c>
      <c r="U2660" s="2">
        <f t="shared" si="251"/>
        <v>7.3792701414993625E-2</v>
      </c>
    </row>
    <row r="2661" spans="1:21">
      <c r="A2661">
        <v>9649</v>
      </c>
      <c r="B2661" s="1">
        <v>45991</v>
      </c>
      <c r="C2661">
        <v>11</v>
      </c>
      <c r="D2661">
        <v>42</v>
      </c>
      <c r="E2661" t="s">
        <v>7</v>
      </c>
      <c r="F2661" s="3">
        <v>2303.75</v>
      </c>
      <c r="G2661" s="3">
        <v>2578.75</v>
      </c>
      <c r="H2661">
        <v>0</v>
      </c>
      <c r="I2661" s="3">
        <v>-275</v>
      </c>
      <c r="J2661" s="3">
        <v>275</v>
      </c>
      <c r="K2661" s="2">
        <v>0.106640814348037</v>
      </c>
      <c r="L2661" s="6">
        <v>-0.106640814348037</v>
      </c>
      <c r="M2661" t="s">
        <v>28</v>
      </c>
      <c r="N2661">
        <f>SUMIFS(Actuals!$F:$F,Actuals!$A:$A,$A2661,Actuals!$D:$D,$D2661,Actuals!$B:$B,EDATE($B2661,-12))</f>
        <v>2368.75</v>
      </c>
      <c r="O2661">
        <f>AVERAGE(SUMIFS(Actuals!$F:$F,Actuals!$A:$A,$A2661,Actuals!$D:$D,$D2661,Actuals!$B:$B,EOMONTH(DATE(2025,$C2661-1,1),0))/SUMIFS(Actuals!$F:$F,Actuals!$A:$A,$A2661,Actuals!$D:$D,$D2661,Actuals!$B:$B,EOMONTH(DATE(2024,$C2661-1,1),0)),
 SUMIFS(Actuals!$F:$F,Actuals!$A:$A,$A2661,Actuals!$D:$D,$D2661,Actuals!$B:$B,EOMONTH(DATE(2025,$C2661-2,1),0))/SUMIFS(Actuals!$F:$F,Actuals!$A:$A,$A2661,Actuals!$D:$D,$D2661,Actuals!$B:$B,EOMONTH(DATE(2024,$C2661-2,1),0)),
 SUMIFS(Actuals!$F:$F,Actuals!$A:$A,$A2661,Actuals!$D:$D,$D2661,Actuals!$B:$B,EOMONTH(DATE(2025,$C2661-3,1),0))/SUMIFS(Actuals!$F:$F,Actuals!$A:$A,$A2661,Actuals!$D:$D,$D2661,Actuals!$B:$B,EOMONTH(DATE(2024,$C2661-3,1),0))
)</f>
        <v>1.1414982988488795</v>
      </c>
      <c r="P2661" s="29">
        <f t="shared" si="246"/>
        <v>2703.9240953982835</v>
      </c>
      <c r="Q2661" s="2">
        <f t="shared" si="247"/>
        <v>4.8540608976552012E-2</v>
      </c>
      <c r="R2661" s="29" t="str">
        <f t="shared" si="248"/>
        <v>2 Test data (Sep-Nov)</v>
      </c>
      <c r="S2661" s="29">
        <f t="shared" si="249"/>
        <v>1.0552169608377078</v>
      </c>
      <c r="T2661" s="29">
        <f t="shared" si="250"/>
        <v>2430.9560735298692</v>
      </c>
      <c r="U2661" s="2">
        <f t="shared" si="251"/>
        <v>5.7312235179885922E-2</v>
      </c>
    </row>
    <row r="2662" spans="1:21">
      <c r="A2662">
        <v>9652</v>
      </c>
      <c r="B2662" s="1">
        <v>45808</v>
      </c>
      <c r="C2662">
        <v>5</v>
      </c>
      <c r="D2662">
        <v>42</v>
      </c>
      <c r="E2662" t="s">
        <v>7</v>
      </c>
      <c r="F2662" s="3">
        <v>14375</v>
      </c>
      <c r="G2662" s="3">
        <v>12952.5</v>
      </c>
      <c r="H2662">
        <v>0</v>
      </c>
      <c r="I2662" s="3">
        <v>1422.5</v>
      </c>
      <c r="J2662" s="3">
        <v>1422.5</v>
      </c>
      <c r="K2662" s="2">
        <v>0.109824358232002</v>
      </c>
      <c r="L2662" s="6">
        <v>0.109824358232002</v>
      </c>
      <c r="M2662" t="s">
        <v>30</v>
      </c>
      <c r="N2662">
        <f>SUMIFS(Actuals!$F:$F,Actuals!$A:$A,$A2662,Actuals!$D:$D,$D2662,Actuals!$B:$B,EDATE($B2662,-12))</f>
        <v>9156.25</v>
      </c>
      <c r="O2662">
        <f>AVERAGE(SUMIFS(Actuals!$F:$F,Actuals!$A:$A,$A2662,Actuals!$D:$D,$D2662,Actuals!$B:$B,EOMONTH(DATE(2025,$C2662-1,1),0))/SUMIFS(Actuals!$F:$F,Actuals!$A:$A,$A2662,Actuals!$D:$D,$D2662,Actuals!$B:$B,EOMONTH(DATE(2024,$C2662-1,1),0)),
 SUMIFS(Actuals!$F:$F,Actuals!$A:$A,$A2662,Actuals!$D:$D,$D2662,Actuals!$B:$B,EOMONTH(DATE(2025,$C2662-2,1),0))/SUMIFS(Actuals!$F:$F,Actuals!$A:$A,$A2662,Actuals!$D:$D,$D2662,Actuals!$B:$B,EOMONTH(DATE(2024,$C2662-2,1),0)),
 SUMIFS(Actuals!$F:$F,Actuals!$A:$A,$A2662,Actuals!$D:$D,$D2662,Actuals!$B:$B,EOMONTH(DATE(2025,$C2662-3,1),0))/SUMIFS(Actuals!$F:$F,Actuals!$A:$A,$A2662,Actuals!$D:$D,$D2662,Actuals!$B:$B,EOMONTH(DATE(2024,$C2662-3,1),0))
)</f>
        <v>1.3926220459931749</v>
      </c>
      <c r="P2662" s="29">
        <f t="shared" si="246"/>
        <v>12751.195608625007</v>
      </c>
      <c r="Q2662" s="2">
        <f t="shared" si="247"/>
        <v>1.5541740310750313E-2</v>
      </c>
      <c r="R2662" s="29" t="str">
        <f t="shared" si="248"/>
        <v>1 train date (May-Aug)</v>
      </c>
      <c r="S2662" s="29">
        <f t="shared" si="249"/>
        <v>0.97740808992841244</v>
      </c>
      <c r="T2662" s="29">
        <f t="shared" si="250"/>
        <v>14050.241292720928</v>
      </c>
      <c r="U2662" s="2">
        <f t="shared" si="251"/>
        <v>8.4751306135566723E-2</v>
      </c>
    </row>
    <row r="2663" spans="1:21">
      <c r="A2663">
        <v>9652</v>
      </c>
      <c r="B2663" s="1">
        <v>45838</v>
      </c>
      <c r="C2663">
        <v>5</v>
      </c>
      <c r="D2663">
        <v>42</v>
      </c>
      <c r="E2663" t="s">
        <v>7</v>
      </c>
      <c r="F2663" s="3">
        <v>13800</v>
      </c>
      <c r="G2663" s="3">
        <v>15245</v>
      </c>
      <c r="H2663">
        <v>1</v>
      </c>
      <c r="I2663" s="3">
        <v>-1445</v>
      </c>
      <c r="J2663" s="3">
        <v>1445</v>
      </c>
      <c r="K2663" s="2">
        <v>9.4785175467366395E-2</v>
      </c>
      <c r="L2663" s="6">
        <v>-9.4785175467366395E-2</v>
      </c>
      <c r="M2663" t="s">
        <v>30</v>
      </c>
      <c r="N2663">
        <f>SUMIFS(Actuals!$F:$F,Actuals!$A:$A,$A2663,Actuals!$D:$D,$D2663,Actuals!$B:$B,EDATE($B2663,-12))</f>
        <v>10863.75</v>
      </c>
      <c r="O2663">
        <f>AVERAGE(SUMIFS(Actuals!$F:$F,Actuals!$A:$A,$A2663,Actuals!$D:$D,$D2663,Actuals!$B:$B,EOMONTH(DATE(2025,$C2663-1,1),0))/SUMIFS(Actuals!$F:$F,Actuals!$A:$A,$A2663,Actuals!$D:$D,$D2663,Actuals!$B:$B,EOMONTH(DATE(2024,$C2663-1,1),0)),
 SUMIFS(Actuals!$F:$F,Actuals!$A:$A,$A2663,Actuals!$D:$D,$D2663,Actuals!$B:$B,EOMONTH(DATE(2025,$C2663-2,1),0))/SUMIFS(Actuals!$F:$F,Actuals!$A:$A,$A2663,Actuals!$D:$D,$D2663,Actuals!$B:$B,EOMONTH(DATE(2024,$C2663-2,1),0)),
 SUMIFS(Actuals!$F:$F,Actuals!$A:$A,$A2663,Actuals!$D:$D,$D2663,Actuals!$B:$B,EOMONTH(DATE(2025,$C2663-3,1),0))/SUMIFS(Actuals!$F:$F,Actuals!$A:$A,$A2663,Actuals!$D:$D,$D2663,Actuals!$B:$B,EOMONTH(DATE(2024,$C2663-3,1),0))
)</f>
        <v>1.3926220459931749</v>
      </c>
      <c r="P2663" s="29">
        <f t="shared" si="246"/>
        <v>15129.097752158354</v>
      </c>
      <c r="Q2663" s="2">
        <f t="shared" si="247"/>
        <v>7.6026400683270835E-3</v>
      </c>
      <c r="R2663" s="29" t="str">
        <f t="shared" si="248"/>
        <v>1 train date (May-Aug)</v>
      </c>
      <c r="S2663" s="29">
        <f t="shared" si="249"/>
        <v>0.97740808992841244</v>
      </c>
      <c r="T2663" s="29">
        <f t="shared" si="250"/>
        <v>13488.231641012091</v>
      </c>
      <c r="U2663" s="2">
        <f t="shared" si="251"/>
        <v>0.11523570737867556</v>
      </c>
    </row>
    <row r="2664" spans="1:21">
      <c r="A2664">
        <v>9652</v>
      </c>
      <c r="B2664" s="1">
        <v>45838</v>
      </c>
      <c r="C2664">
        <v>6</v>
      </c>
      <c r="D2664">
        <v>42</v>
      </c>
      <c r="E2664" t="s">
        <v>7</v>
      </c>
      <c r="F2664" s="3">
        <v>11314.220841511684</v>
      </c>
      <c r="G2664" s="3">
        <v>15245</v>
      </c>
      <c r="H2664">
        <v>0</v>
      </c>
      <c r="I2664" s="3">
        <v>-3930.7791584883162</v>
      </c>
      <c r="J2664" s="3">
        <v>3930.7791584883162</v>
      </c>
      <c r="K2664" s="2">
        <v>0.25784054827735797</v>
      </c>
      <c r="L2664" s="6">
        <v>-0.25784054827735797</v>
      </c>
      <c r="M2664" t="s">
        <v>30</v>
      </c>
      <c r="N2664">
        <f>SUMIFS(Actuals!$F:$F,Actuals!$A:$A,$A2664,Actuals!$D:$D,$D2664,Actuals!$B:$B,EDATE($B2664,-12))</f>
        <v>10863.75</v>
      </c>
      <c r="O2664">
        <f>AVERAGE(SUMIFS(Actuals!$F:$F,Actuals!$A:$A,$A2664,Actuals!$D:$D,$D2664,Actuals!$B:$B,EOMONTH(DATE(2025,$C2664-1,1),0))/SUMIFS(Actuals!$F:$F,Actuals!$A:$A,$A2664,Actuals!$D:$D,$D2664,Actuals!$B:$B,EOMONTH(DATE(2024,$C2664-1,1),0)),
 SUMIFS(Actuals!$F:$F,Actuals!$A:$A,$A2664,Actuals!$D:$D,$D2664,Actuals!$B:$B,EOMONTH(DATE(2025,$C2664-2,1),0))/SUMIFS(Actuals!$F:$F,Actuals!$A:$A,$A2664,Actuals!$D:$D,$D2664,Actuals!$B:$B,EOMONTH(DATE(2024,$C2664-2,1),0)),
 SUMIFS(Actuals!$F:$F,Actuals!$A:$A,$A2664,Actuals!$D:$D,$D2664,Actuals!$B:$B,EOMONTH(DATE(2025,$C2664-3,1),0))/SUMIFS(Actuals!$F:$F,Actuals!$A:$A,$A2664,Actuals!$D:$D,$D2664,Actuals!$B:$B,EOMONTH(DATE(2024,$C2664-3,1),0))
)</f>
        <v>1.403059442577586</v>
      </c>
      <c r="P2664" s="29">
        <f t="shared" si="246"/>
        <v>15242.487019302249</v>
      </c>
      <c r="Q2664" s="2">
        <f t="shared" si="247"/>
        <v>1.6483966531657054E-4</v>
      </c>
      <c r="R2664" s="29" t="str">
        <f t="shared" si="248"/>
        <v>1 train date (May-Aug)</v>
      </c>
      <c r="S2664" s="29">
        <f t="shared" si="249"/>
        <v>0.97740808992841244</v>
      </c>
      <c r="T2664" s="29">
        <f t="shared" si="250"/>
        <v>11058.610981730169</v>
      </c>
      <c r="U2664" s="2">
        <f t="shared" si="251"/>
        <v>0.27460734786945429</v>
      </c>
    </row>
    <row r="2665" spans="1:21">
      <c r="A2665">
        <v>9652</v>
      </c>
      <c r="B2665" s="1">
        <v>45869</v>
      </c>
      <c r="C2665">
        <v>5</v>
      </c>
      <c r="D2665">
        <v>42</v>
      </c>
      <c r="E2665" t="s">
        <v>7</v>
      </c>
      <c r="F2665" s="3">
        <v>13248</v>
      </c>
      <c r="G2665" s="3">
        <v>14320</v>
      </c>
      <c r="H2665">
        <v>2</v>
      </c>
      <c r="I2665" s="3">
        <v>-1072</v>
      </c>
      <c r="J2665" s="3">
        <v>1072</v>
      </c>
      <c r="K2665" s="2">
        <v>7.4860335195530703E-2</v>
      </c>
      <c r="L2665" s="6">
        <v>-7.4860335195530703E-2</v>
      </c>
      <c r="M2665" t="s">
        <v>30</v>
      </c>
      <c r="N2665">
        <f>SUMIFS(Actuals!$F:$F,Actuals!$A:$A,$A2665,Actuals!$D:$D,$D2665,Actuals!$B:$B,EDATE($B2665,-12))</f>
        <v>9302.5</v>
      </c>
      <c r="O2665">
        <f>AVERAGE(SUMIFS(Actuals!$F:$F,Actuals!$A:$A,$A2665,Actuals!$D:$D,$D2665,Actuals!$B:$B,EOMONTH(DATE(2025,$C2665-1,1),0))/SUMIFS(Actuals!$F:$F,Actuals!$A:$A,$A2665,Actuals!$D:$D,$D2665,Actuals!$B:$B,EOMONTH(DATE(2024,$C2665-1,1),0)),
 SUMIFS(Actuals!$F:$F,Actuals!$A:$A,$A2665,Actuals!$D:$D,$D2665,Actuals!$B:$B,EOMONTH(DATE(2025,$C2665-2,1),0))/SUMIFS(Actuals!$F:$F,Actuals!$A:$A,$A2665,Actuals!$D:$D,$D2665,Actuals!$B:$B,EOMONTH(DATE(2024,$C2665-2,1),0)),
 SUMIFS(Actuals!$F:$F,Actuals!$A:$A,$A2665,Actuals!$D:$D,$D2665,Actuals!$B:$B,EOMONTH(DATE(2025,$C2665-3,1),0))/SUMIFS(Actuals!$F:$F,Actuals!$A:$A,$A2665,Actuals!$D:$D,$D2665,Actuals!$B:$B,EOMONTH(DATE(2024,$C2665-3,1),0))
)</f>
        <v>1.3926220459931749</v>
      </c>
      <c r="P2665" s="29">
        <f t="shared" si="246"/>
        <v>12954.86658285151</v>
      </c>
      <c r="Q2665" s="2">
        <f t="shared" si="247"/>
        <v>9.5330545890257717E-2</v>
      </c>
      <c r="R2665" s="29" t="str">
        <f t="shared" si="248"/>
        <v>1 train date (May-Aug)</v>
      </c>
      <c r="S2665" s="29">
        <f t="shared" si="249"/>
        <v>0.97740808992841244</v>
      </c>
      <c r="T2665" s="29">
        <f t="shared" si="250"/>
        <v>12948.702375371608</v>
      </c>
      <c r="U2665" s="2">
        <f t="shared" si="251"/>
        <v>9.5761007306451984E-2</v>
      </c>
    </row>
    <row r="2666" spans="1:21">
      <c r="A2666">
        <v>9652</v>
      </c>
      <c r="B2666" s="1">
        <v>45869</v>
      </c>
      <c r="C2666">
        <v>6</v>
      </c>
      <c r="D2666">
        <v>42</v>
      </c>
      <c r="E2666" t="s">
        <v>7</v>
      </c>
      <c r="F2666" s="3">
        <v>11794.40288035189</v>
      </c>
      <c r="G2666" s="3">
        <v>14320</v>
      </c>
      <c r="H2666">
        <v>1</v>
      </c>
      <c r="I2666" s="3">
        <v>-2525.5971196481096</v>
      </c>
      <c r="J2666" s="3">
        <v>2525.5971196481096</v>
      </c>
      <c r="K2666" s="2">
        <v>0.176368513941907</v>
      </c>
      <c r="L2666" s="6">
        <v>-0.176368513941907</v>
      </c>
      <c r="M2666" t="s">
        <v>30</v>
      </c>
      <c r="N2666">
        <f>SUMIFS(Actuals!$F:$F,Actuals!$A:$A,$A2666,Actuals!$D:$D,$D2666,Actuals!$B:$B,EDATE($B2666,-12))</f>
        <v>9302.5</v>
      </c>
      <c r="O2666">
        <f>AVERAGE(SUMIFS(Actuals!$F:$F,Actuals!$A:$A,$A2666,Actuals!$D:$D,$D2666,Actuals!$B:$B,EOMONTH(DATE(2025,$C2666-1,1),0))/SUMIFS(Actuals!$F:$F,Actuals!$A:$A,$A2666,Actuals!$D:$D,$D2666,Actuals!$B:$B,EOMONTH(DATE(2024,$C2666-1,1),0)),
 SUMIFS(Actuals!$F:$F,Actuals!$A:$A,$A2666,Actuals!$D:$D,$D2666,Actuals!$B:$B,EOMONTH(DATE(2025,$C2666-2,1),0))/SUMIFS(Actuals!$F:$F,Actuals!$A:$A,$A2666,Actuals!$D:$D,$D2666,Actuals!$B:$B,EOMONTH(DATE(2024,$C2666-2,1),0)),
 SUMIFS(Actuals!$F:$F,Actuals!$A:$A,$A2666,Actuals!$D:$D,$D2666,Actuals!$B:$B,EOMONTH(DATE(2025,$C2666-3,1),0))/SUMIFS(Actuals!$F:$F,Actuals!$A:$A,$A2666,Actuals!$D:$D,$D2666,Actuals!$B:$B,EOMONTH(DATE(2024,$C2666-3,1),0))
)</f>
        <v>1.403059442577586</v>
      </c>
      <c r="P2666" s="29">
        <f t="shared" si="246"/>
        <v>13051.960464577993</v>
      </c>
      <c r="Q2666" s="2">
        <f t="shared" si="247"/>
        <v>8.8550246887011685E-2</v>
      </c>
      <c r="R2666" s="29" t="str">
        <f t="shared" si="248"/>
        <v>1 train date (May-Aug)</v>
      </c>
      <c r="S2666" s="29">
        <f t="shared" si="249"/>
        <v>0.97740808992841244</v>
      </c>
      <c r="T2666" s="29">
        <f t="shared" si="250"/>
        <v>11527.944791130907</v>
      </c>
      <c r="U2666" s="2">
        <f t="shared" si="251"/>
        <v>0.19497592240705955</v>
      </c>
    </row>
    <row r="2667" spans="1:21">
      <c r="A2667">
        <v>9652</v>
      </c>
      <c r="B2667" s="1">
        <v>45869</v>
      </c>
      <c r="C2667">
        <v>7</v>
      </c>
      <c r="D2667">
        <v>42</v>
      </c>
      <c r="E2667" t="s">
        <v>7</v>
      </c>
      <c r="F2667" s="3">
        <v>15321.224999999999</v>
      </c>
      <c r="G2667" s="3">
        <v>14320</v>
      </c>
      <c r="H2667">
        <v>0</v>
      </c>
      <c r="I2667" s="3">
        <v>1001.2249999999985</v>
      </c>
      <c r="J2667" s="3">
        <v>1001.2249999999985</v>
      </c>
      <c r="K2667" s="2">
        <v>6.99179469273742E-2</v>
      </c>
      <c r="L2667" s="6">
        <v>6.99179469273742E-2</v>
      </c>
      <c r="M2667" t="s">
        <v>30</v>
      </c>
      <c r="N2667">
        <f>SUMIFS(Actuals!$F:$F,Actuals!$A:$A,$A2667,Actuals!$D:$D,$D2667,Actuals!$B:$B,EDATE($B2667,-12))</f>
        <v>9302.5</v>
      </c>
      <c r="O2667">
        <f>AVERAGE(SUMIFS(Actuals!$F:$F,Actuals!$A:$A,$A2667,Actuals!$D:$D,$D2667,Actuals!$B:$B,EOMONTH(DATE(2025,$C2667-1,1),0))/SUMIFS(Actuals!$F:$F,Actuals!$A:$A,$A2667,Actuals!$D:$D,$D2667,Actuals!$B:$B,EOMONTH(DATE(2024,$C2667-1,1),0)),
 SUMIFS(Actuals!$F:$F,Actuals!$A:$A,$A2667,Actuals!$D:$D,$D2667,Actuals!$B:$B,EOMONTH(DATE(2025,$C2667-2,1),0))/SUMIFS(Actuals!$F:$F,Actuals!$A:$A,$A2667,Actuals!$D:$D,$D2667,Actuals!$B:$B,EOMONTH(DATE(2024,$C2667-2,1),0)),
 SUMIFS(Actuals!$F:$F,Actuals!$A:$A,$A2667,Actuals!$D:$D,$D2667,Actuals!$B:$B,EOMONTH(DATE(2025,$C2667-3,1),0))/SUMIFS(Actuals!$F:$F,Actuals!$A:$A,$A2667,Actuals!$D:$D,$D2667,Actuals!$B:$B,EOMONTH(DATE(2024,$C2667-3,1),0))
)</f>
        <v>1.4543690958025934</v>
      </c>
      <c r="P2667" s="29">
        <f t="shared" si="246"/>
        <v>13529.268513703626</v>
      </c>
      <c r="Q2667" s="2">
        <f t="shared" si="247"/>
        <v>5.5218679210640643E-2</v>
      </c>
      <c r="R2667" s="29" t="str">
        <f t="shared" si="248"/>
        <v>1 train date (May-Aug)</v>
      </c>
      <c r="S2667" s="29">
        <f t="shared" si="249"/>
        <v>0.97740808992841244</v>
      </c>
      <c r="T2667" s="29">
        <f t="shared" si="250"/>
        <v>14975.089262613439</v>
      </c>
      <c r="U2667" s="2">
        <f t="shared" si="251"/>
        <v>4.574645688641335E-2</v>
      </c>
    </row>
    <row r="2668" spans="1:21">
      <c r="A2668">
        <v>9652</v>
      </c>
      <c r="B2668" s="1">
        <v>45900</v>
      </c>
      <c r="C2668">
        <v>5</v>
      </c>
      <c r="D2668">
        <v>42</v>
      </c>
      <c r="E2668" t="s">
        <v>7</v>
      </c>
      <c r="F2668" s="3">
        <v>12718.08</v>
      </c>
      <c r="G2668" s="3">
        <v>14628.75</v>
      </c>
      <c r="H2668">
        <v>3</v>
      </c>
      <c r="I2668" s="3">
        <v>-1910.67</v>
      </c>
      <c r="J2668" s="3">
        <v>1910.67</v>
      </c>
      <c r="K2668" s="2">
        <v>0.13061061266342</v>
      </c>
      <c r="L2668" s="6">
        <v>-0.13061061266342</v>
      </c>
      <c r="M2668" t="s">
        <v>30</v>
      </c>
      <c r="N2668">
        <f>SUMIFS(Actuals!$F:$F,Actuals!$A:$A,$A2668,Actuals!$D:$D,$D2668,Actuals!$B:$B,EDATE($B2668,-12))</f>
        <v>10051.25</v>
      </c>
      <c r="O2668">
        <f>AVERAGE(SUMIFS(Actuals!$F:$F,Actuals!$A:$A,$A2668,Actuals!$D:$D,$D2668,Actuals!$B:$B,EOMONTH(DATE(2025,$C2668-1,1),0))/SUMIFS(Actuals!$F:$F,Actuals!$A:$A,$A2668,Actuals!$D:$D,$D2668,Actuals!$B:$B,EOMONTH(DATE(2024,$C2668-1,1),0)),
 SUMIFS(Actuals!$F:$F,Actuals!$A:$A,$A2668,Actuals!$D:$D,$D2668,Actuals!$B:$B,EOMONTH(DATE(2025,$C2668-2,1),0))/SUMIFS(Actuals!$F:$F,Actuals!$A:$A,$A2668,Actuals!$D:$D,$D2668,Actuals!$B:$B,EOMONTH(DATE(2024,$C2668-2,1),0)),
 SUMIFS(Actuals!$F:$F,Actuals!$A:$A,$A2668,Actuals!$D:$D,$D2668,Actuals!$B:$B,EOMONTH(DATE(2025,$C2668-3,1),0))/SUMIFS(Actuals!$F:$F,Actuals!$A:$A,$A2668,Actuals!$D:$D,$D2668,Actuals!$B:$B,EOMONTH(DATE(2024,$C2668-3,1),0))
)</f>
        <v>1.3926220459931749</v>
      </c>
      <c r="P2668" s="29">
        <f t="shared" si="246"/>
        <v>13997.592339788898</v>
      </c>
      <c r="Q2668" s="2">
        <f t="shared" si="247"/>
        <v>4.3145016505928516E-2</v>
      </c>
      <c r="R2668" s="29" t="str">
        <f t="shared" si="248"/>
        <v>1 train date (May-Aug)</v>
      </c>
      <c r="S2668" s="29">
        <f t="shared" si="249"/>
        <v>0.97740808992841244</v>
      </c>
      <c r="T2668" s="29">
        <f t="shared" si="250"/>
        <v>12430.754280356743</v>
      </c>
      <c r="U2668" s="2">
        <f t="shared" si="251"/>
        <v>0.15025177951932031</v>
      </c>
    </row>
    <row r="2669" spans="1:21">
      <c r="A2669">
        <v>9652</v>
      </c>
      <c r="B2669" s="1">
        <v>45900</v>
      </c>
      <c r="C2669">
        <v>6</v>
      </c>
      <c r="D2669">
        <v>42</v>
      </c>
      <c r="E2669" t="s">
        <v>7</v>
      </c>
      <c r="F2669" s="3">
        <v>12232.22947617809</v>
      </c>
      <c r="G2669" s="3">
        <v>14628.75</v>
      </c>
      <c r="H2669">
        <v>2</v>
      </c>
      <c r="I2669" s="3">
        <v>-2396.5205238219096</v>
      </c>
      <c r="J2669" s="3">
        <v>2396.5205238219096</v>
      </c>
      <c r="K2669" s="2">
        <v>0.163822645394987</v>
      </c>
      <c r="L2669" s="6">
        <v>-0.163822645394987</v>
      </c>
      <c r="M2669" t="s">
        <v>30</v>
      </c>
      <c r="N2669">
        <f>SUMIFS(Actuals!$F:$F,Actuals!$A:$A,$A2669,Actuals!$D:$D,$D2669,Actuals!$B:$B,EDATE($B2669,-12))</f>
        <v>10051.25</v>
      </c>
      <c r="O2669">
        <f>AVERAGE(SUMIFS(Actuals!$F:$F,Actuals!$A:$A,$A2669,Actuals!$D:$D,$D2669,Actuals!$B:$B,EOMONTH(DATE(2025,$C2669-1,1),0))/SUMIFS(Actuals!$F:$F,Actuals!$A:$A,$A2669,Actuals!$D:$D,$D2669,Actuals!$B:$B,EOMONTH(DATE(2024,$C2669-1,1),0)),
 SUMIFS(Actuals!$F:$F,Actuals!$A:$A,$A2669,Actuals!$D:$D,$D2669,Actuals!$B:$B,EOMONTH(DATE(2025,$C2669-2,1),0))/SUMIFS(Actuals!$F:$F,Actuals!$A:$A,$A2669,Actuals!$D:$D,$D2669,Actuals!$B:$B,EOMONTH(DATE(2024,$C2669-2,1),0)),
 SUMIFS(Actuals!$F:$F,Actuals!$A:$A,$A2669,Actuals!$D:$D,$D2669,Actuals!$B:$B,EOMONTH(DATE(2025,$C2669-3,1),0))/SUMIFS(Actuals!$F:$F,Actuals!$A:$A,$A2669,Actuals!$D:$D,$D2669,Actuals!$B:$B,EOMONTH(DATE(2024,$C2669-3,1),0))
)</f>
        <v>1.403059442577586</v>
      </c>
      <c r="P2669" s="29">
        <f t="shared" si="246"/>
        <v>14102.50122220796</v>
      </c>
      <c r="Q2669" s="2">
        <f t="shared" si="247"/>
        <v>3.59735984135377E-2</v>
      </c>
      <c r="R2669" s="29" t="str">
        <f t="shared" si="248"/>
        <v>1 train date (May-Aug)</v>
      </c>
      <c r="S2669" s="29">
        <f t="shared" si="249"/>
        <v>0.97740808992841244</v>
      </c>
      <c r="T2669" s="29">
        <f t="shared" si="250"/>
        <v>11955.880047877252</v>
      </c>
      <c r="U2669" s="2">
        <f t="shared" si="251"/>
        <v>0.18271348899412104</v>
      </c>
    </row>
    <row r="2670" spans="1:21">
      <c r="A2670">
        <v>9652</v>
      </c>
      <c r="B2670" s="1">
        <v>45900</v>
      </c>
      <c r="C2670">
        <v>7</v>
      </c>
      <c r="D2670">
        <v>42</v>
      </c>
      <c r="E2670" t="s">
        <v>7</v>
      </c>
      <c r="F2670" s="3">
        <v>15397.831124999997</v>
      </c>
      <c r="G2670" s="3">
        <v>14628.75</v>
      </c>
      <c r="H2670">
        <v>1</v>
      </c>
      <c r="I2670" s="3">
        <v>769.08112499999697</v>
      </c>
      <c r="J2670" s="3">
        <v>769.08112499999697</v>
      </c>
      <c r="K2670" s="2">
        <v>5.2573263265829097E-2</v>
      </c>
      <c r="L2670" s="6">
        <v>5.2573263265829097E-2</v>
      </c>
      <c r="M2670" t="s">
        <v>30</v>
      </c>
      <c r="N2670">
        <f>SUMIFS(Actuals!$F:$F,Actuals!$A:$A,$A2670,Actuals!$D:$D,$D2670,Actuals!$B:$B,EDATE($B2670,-12))</f>
        <v>10051.25</v>
      </c>
      <c r="O2670">
        <f>AVERAGE(SUMIFS(Actuals!$F:$F,Actuals!$A:$A,$A2670,Actuals!$D:$D,$D2670,Actuals!$B:$B,EOMONTH(DATE(2025,$C2670-1,1),0))/SUMIFS(Actuals!$F:$F,Actuals!$A:$A,$A2670,Actuals!$D:$D,$D2670,Actuals!$B:$B,EOMONTH(DATE(2024,$C2670-1,1),0)),
 SUMIFS(Actuals!$F:$F,Actuals!$A:$A,$A2670,Actuals!$D:$D,$D2670,Actuals!$B:$B,EOMONTH(DATE(2025,$C2670-2,1),0))/SUMIFS(Actuals!$F:$F,Actuals!$A:$A,$A2670,Actuals!$D:$D,$D2670,Actuals!$B:$B,EOMONTH(DATE(2024,$C2670-2,1),0)),
 SUMIFS(Actuals!$F:$F,Actuals!$A:$A,$A2670,Actuals!$D:$D,$D2670,Actuals!$B:$B,EOMONTH(DATE(2025,$C2670-3,1),0))/SUMIFS(Actuals!$F:$F,Actuals!$A:$A,$A2670,Actuals!$D:$D,$D2670,Actuals!$B:$B,EOMONTH(DATE(2024,$C2670-3,1),0))
)</f>
        <v>1.4543690958025934</v>
      </c>
      <c r="P2670" s="29">
        <f t="shared" si="246"/>
        <v>14618.227374185817</v>
      </c>
      <c r="Q2670" s="2">
        <f t="shared" si="247"/>
        <v>7.1931134336036243E-4</v>
      </c>
      <c r="R2670" s="29" t="str">
        <f t="shared" si="248"/>
        <v>1 train date (May-Aug)</v>
      </c>
      <c r="S2670" s="29">
        <f t="shared" si="249"/>
        <v>0.97740808992841244</v>
      </c>
      <c r="T2670" s="29">
        <f t="shared" si="250"/>
        <v>15049.964708926505</v>
      </c>
      <c r="U2670" s="2">
        <f t="shared" si="251"/>
        <v>2.8793622758370017E-2</v>
      </c>
    </row>
    <row r="2671" spans="1:21">
      <c r="A2671">
        <v>9652</v>
      </c>
      <c r="B2671" s="1">
        <v>45900</v>
      </c>
      <c r="C2671">
        <v>8</v>
      </c>
      <c r="D2671">
        <v>42</v>
      </c>
      <c r="E2671" t="s">
        <v>7</v>
      </c>
      <c r="F2671" s="3">
        <v>14391.599999999999</v>
      </c>
      <c r="G2671" s="3">
        <v>14628.75</v>
      </c>
      <c r="H2671">
        <v>0</v>
      </c>
      <c r="I2671" s="3">
        <v>-237.15000000000146</v>
      </c>
      <c r="J2671" s="3">
        <v>237.15000000000146</v>
      </c>
      <c r="K2671" s="2">
        <v>1.6211227890284601E-2</v>
      </c>
      <c r="L2671" s="6">
        <v>-1.6211227890284601E-2</v>
      </c>
      <c r="M2671" t="s">
        <v>30</v>
      </c>
      <c r="N2671">
        <f>SUMIFS(Actuals!$F:$F,Actuals!$A:$A,$A2671,Actuals!$D:$D,$D2671,Actuals!$B:$B,EDATE($B2671,-12))</f>
        <v>10051.25</v>
      </c>
      <c r="O2671">
        <f>AVERAGE(SUMIFS(Actuals!$F:$F,Actuals!$A:$A,$A2671,Actuals!$D:$D,$D2671,Actuals!$B:$B,EOMONTH(DATE(2025,$C2671-1,1),0))/SUMIFS(Actuals!$F:$F,Actuals!$A:$A,$A2671,Actuals!$D:$D,$D2671,Actuals!$B:$B,EOMONTH(DATE(2024,$C2671-1,1),0)),
 SUMIFS(Actuals!$F:$F,Actuals!$A:$A,$A2671,Actuals!$D:$D,$D2671,Actuals!$B:$B,EOMONTH(DATE(2025,$C2671-2,1),0))/SUMIFS(Actuals!$F:$F,Actuals!$A:$A,$A2671,Actuals!$D:$D,$D2671,Actuals!$B:$B,EOMONTH(DATE(2024,$C2671-2,1),0)),
 SUMIFS(Actuals!$F:$F,Actuals!$A:$A,$A2671,Actuals!$D:$D,$D2671,Actuals!$B:$B,EOMONTH(DATE(2025,$C2671-3,1),0))/SUMIFS(Actuals!$F:$F,Actuals!$A:$A,$A2671,Actuals!$D:$D,$D2671,Actuals!$B:$B,EOMONTH(DATE(2024,$C2671-3,1),0))
)</f>
        <v>1.4524231352935022</v>
      </c>
      <c r="P2671" s="29">
        <f t="shared" si="246"/>
        <v>14598.668038618815</v>
      </c>
      <c r="Q2671" s="2">
        <f t="shared" si="247"/>
        <v>2.0563589767536848E-3</v>
      </c>
      <c r="R2671" s="29" t="str">
        <f t="shared" si="248"/>
        <v>1 train date (May-Aug)</v>
      </c>
      <c r="S2671" s="29">
        <f t="shared" si="249"/>
        <v>0.97740808992841244</v>
      </c>
      <c r="T2671" s="29">
        <f t="shared" si="250"/>
        <v>14066.466267013739</v>
      </c>
      <c r="U2671" s="2">
        <f t="shared" si="251"/>
        <v>3.8436895359224905E-2</v>
      </c>
    </row>
    <row r="2672" spans="1:21">
      <c r="A2672">
        <v>9652</v>
      </c>
      <c r="B2672" s="1">
        <v>45930</v>
      </c>
      <c r="C2672">
        <v>5</v>
      </c>
      <c r="D2672">
        <v>42</v>
      </c>
      <c r="E2672" t="s">
        <v>7</v>
      </c>
      <c r="F2672" s="3">
        <v>12209.356800000001</v>
      </c>
      <c r="G2672" s="3">
        <v>16342.5</v>
      </c>
      <c r="H2672">
        <v>4</v>
      </c>
      <c r="I2672" s="3">
        <v>-4133.1431999999986</v>
      </c>
      <c r="J2672" s="3">
        <v>4133.1431999999986</v>
      </c>
      <c r="K2672" s="2">
        <v>0.25290764570904101</v>
      </c>
      <c r="L2672" s="6">
        <v>-0.25290764570904101</v>
      </c>
      <c r="M2672" t="s">
        <v>30</v>
      </c>
      <c r="N2672">
        <f>SUMIFS(Actuals!$F:$F,Actuals!$A:$A,$A2672,Actuals!$D:$D,$D2672,Actuals!$B:$B,EDATE($B2672,-12))</f>
        <v>10408.75</v>
      </c>
      <c r="O2672">
        <f>AVERAGE(SUMIFS(Actuals!$F:$F,Actuals!$A:$A,$A2672,Actuals!$D:$D,$D2672,Actuals!$B:$B,EOMONTH(DATE(2025,$C2672-1,1),0))/SUMIFS(Actuals!$F:$F,Actuals!$A:$A,$A2672,Actuals!$D:$D,$D2672,Actuals!$B:$B,EOMONTH(DATE(2024,$C2672-1,1),0)),
 SUMIFS(Actuals!$F:$F,Actuals!$A:$A,$A2672,Actuals!$D:$D,$D2672,Actuals!$B:$B,EOMONTH(DATE(2025,$C2672-2,1),0))/SUMIFS(Actuals!$F:$F,Actuals!$A:$A,$A2672,Actuals!$D:$D,$D2672,Actuals!$B:$B,EOMONTH(DATE(2024,$C2672-2,1),0)),
 SUMIFS(Actuals!$F:$F,Actuals!$A:$A,$A2672,Actuals!$D:$D,$D2672,Actuals!$B:$B,EOMONTH(DATE(2025,$C2672-3,1),0))/SUMIFS(Actuals!$F:$F,Actuals!$A:$A,$A2672,Actuals!$D:$D,$D2672,Actuals!$B:$B,EOMONTH(DATE(2024,$C2672-3,1),0))
)</f>
        <v>1.3926220459931749</v>
      </c>
      <c r="P2672" s="29">
        <f t="shared" si="246"/>
        <v>14495.454721231459</v>
      </c>
      <c r="Q2672" s="2">
        <f t="shared" si="247"/>
        <v>0.11302097468371063</v>
      </c>
      <c r="R2672" s="29" t="str">
        <f t="shared" si="248"/>
        <v>1 train date (May-Aug)</v>
      </c>
      <c r="S2672" s="29">
        <f t="shared" si="249"/>
        <v>0.97740808992841244</v>
      </c>
      <c r="T2672" s="29">
        <f t="shared" si="250"/>
        <v>11933.524109142476</v>
      </c>
      <c r="U2672" s="2">
        <f t="shared" si="251"/>
        <v>0.26978588899235273</v>
      </c>
    </row>
    <row r="2673" spans="1:21">
      <c r="A2673">
        <v>9652</v>
      </c>
      <c r="B2673" s="1">
        <v>45930</v>
      </c>
      <c r="C2673">
        <v>6</v>
      </c>
      <c r="D2673">
        <v>42</v>
      </c>
      <c r="E2673" t="s">
        <v>7</v>
      </c>
      <c r="F2673" s="3">
        <v>12561.668463542437</v>
      </c>
      <c r="G2673" s="3">
        <v>16342.5</v>
      </c>
      <c r="H2673">
        <v>3</v>
      </c>
      <c r="I2673" s="3">
        <v>-3780.8315364575628</v>
      </c>
      <c r="J2673" s="3">
        <v>3780.8315364575628</v>
      </c>
      <c r="K2673" s="2">
        <v>0.23134964273872199</v>
      </c>
      <c r="L2673" s="6">
        <v>-0.23134964273872199</v>
      </c>
      <c r="M2673" t="s">
        <v>30</v>
      </c>
      <c r="N2673">
        <f>SUMIFS(Actuals!$F:$F,Actuals!$A:$A,$A2673,Actuals!$D:$D,$D2673,Actuals!$B:$B,EDATE($B2673,-12))</f>
        <v>10408.75</v>
      </c>
      <c r="O2673">
        <f>AVERAGE(SUMIFS(Actuals!$F:$F,Actuals!$A:$A,$A2673,Actuals!$D:$D,$D2673,Actuals!$B:$B,EOMONTH(DATE(2025,$C2673-1,1),0))/SUMIFS(Actuals!$F:$F,Actuals!$A:$A,$A2673,Actuals!$D:$D,$D2673,Actuals!$B:$B,EOMONTH(DATE(2024,$C2673-1,1),0)),
 SUMIFS(Actuals!$F:$F,Actuals!$A:$A,$A2673,Actuals!$D:$D,$D2673,Actuals!$B:$B,EOMONTH(DATE(2025,$C2673-2,1),0))/SUMIFS(Actuals!$F:$F,Actuals!$A:$A,$A2673,Actuals!$D:$D,$D2673,Actuals!$B:$B,EOMONTH(DATE(2024,$C2673-2,1),0)),
 SUMIFS(Actuals!$F:$F,Actuals!$A:$A,$A2673,Actuals!$D:$D,$D2673,Actuals!$B:$B,EOMONTH(DATE(2025,$C2673-3,1),0))/SUMIFS(Actuals!$F:$F,Actuals!$A:$A,$A2673,Actuals!$D:$D,$D2673,Actuals!$B:$B,EOMONTH(DATE(2024,$C2673-3,1),0))
)</f>
        <v>1.403059442577586</v>
      </c>
      <c r="P2673" s="29">
        <f t="shared" si="246"/>
        <v>14604.094972929448</v>
      </c>
      <c r="Q2673" s="2">
        <f t="shared" si="247"/>
        <v>0.10637326156160637</v>
      </c>
      <c r="R2673" s="29" t="str">
        <f t="shared" si="248"/>
        <v>1 train date (May-Aug)</v>
      </c>
      <c r="S2673" s="29">
        <f t="shared" si="249"/>
        <v>0.97740808992841244</v>
      </c>
      <c r="T2673" s="29">
        <f t="shared" si="250"/>
        <v>12277.87637926499</v>
      </c>
      <c r="U2673" s="2">
        <f t="shared" si="251"/>
        <v>0.24871492248646232</v>
      </c>
    </row>
    <row r="2674" spans="1:21">
      <c r="A2674">
        <v>9652</v>
      </c>
      <c r="B2674" s="1">
        <v>45930</v>
      </c>
      <c r="C2674">
        <v>7</v>
      </c>
      <c r="D2674">
        <v>42</v>
      </c>
      <c r="E2674" t="s">
        <v>7</v>
      </c>
      <c r="F2674" s="3">
        <v>15474.820280624997</v>
      </c>
      <c r="G2674" s="3">
        <v>16342.5</v>
      </c>
      <c r="H2674">
        <v>2</v>
      </c>
      <c r="I2674" s="3">
        <v>-867.67971937500261</v>
      </c>
      <c r="J2674" s="3">
        <v>867.67971937500261</v>
      </c>
      <c r="K2674" s="2">
        <v>5.3093450780174599E-2</v>
      </c>
      <c r="L2674" s="6">
        <v>-5.3093450780174599E-2</v>
      </c>
      <c r="M2674" t="s">
        <v>30</v>
      </c>
      <c r="N2674">
        <f>SUMIFS(Actuals!$F:$F,Actuals!$A:$A,$A2674,Actuals!$D:$D,$D2674,Actuals!$B:$B,EDATE($B2674,-12))</f>
        <v>10408.75</v>
      </c>
      <c r="O2674">
        <f>AVERAGE(SUMIFS(Actuals!$F:$F,Actuals!$A:$A,$A2674,Actuals!$D:$D,$D2674,Actuals!$B:$B,EOMONTH(DATE(2025,$C2674-1,1),0))/SUMIFS(Actuals!$F:$F,Actuals!$A:$A,$A2674,Actuals!$D:$D,$D2674,Actuals!$B:$B,EOMONTH(DATE(2024,$C2674-1,1),0)),
 SUMIFS(Actuals!$F:$F,Actuals!$A:$A,$A2674,Actuals!$D:$D,$D2674,Actuals!$B:$B,EOMONTH(DATE(2025,$C2674-2,1),0))/SUMIFS(Actuals!$F:$F,Actuals!$A:$A,$A2674,Actuals!$D:$D,$D2674,Actuals!$B:$B,EOMONTH(DATE(2024,$C2674-2,1),0)),
 SUMIFS(Actuals!$F:$F,Actuals!$A:$A,$A2674,Actuals!$D:$D,$D2674,Actuals!$B:$B,EOMONTH(DATE(2025,$C2674-3,1),0))/SUMIFS(Actuals!$F:$F,Actuals!$A:$A,$A2674,Actuals!$D:$D,$D2674,Actuals!$B:$B,EOMONTH(DATE(2024,$C2674-3,1),0))
)</f>
        <v>1.4543690958025934</v>
      </c>
      <c r="P2674" s="29">
        <f t="shared" si="246"/>
        <v>15138.164325935244</v>
      </c>
      <c r="Q2674" s="2">
        <f t="shared" si="247"/>
        <v>7.3693478602708029E-2</v>
      </c>
      <c r="R2674" s="29" t="str">
        <f t="shared" si="248"/>
        <v>1 train date (May-Aug)</v>
      </c>
      <c r="S2674" s="29">
        <f t="shared" si="249"/>
        <v>0.97740808992841244</v>
      </c>
      <c r="T2674" s="29">
        <f t="shared" si="250"/>
        <v>15125.214532471138</v>
      </c>
      <c r="U2674" s="2">
        <f t="shared" si="251"/>
        <v>7.4485878386346141E-2</v>
      </c>
    </row>
    <row r="2675" spans="1:21">
      <c r="A2675">
        <v>9652</v>
      </c>
      <c r="B2675" s="1">
        <v>45930</v>
      </c>
      <c r="C2675">
        <v>8</v>
      </c>
      <c r="D2675">
        <v>42</v>
      </c>
      <c r="E2675" t="s">
        <v>7</v>
      </c>
      <c r="F2675" s="3">
        <v>14463.557999999995</v>
      </c>
      <c r="G2675" s="3">
        <v>16342.5</v>
      </c>
      <c r="H2675">
        <v>1</v>
      </c>
      <c r="I2675" s="3">
        <v>-1878.9420000000046</v>
      </c>
      <c r="J2675" s="3">
        <v>1878.9420000000046</v>
      </c>
      <c r="K2675" s="2">
        <v>0.114972739788894</v>
      </c>
      <c r="L2675" s="6">
        <v>-0.114972739788894</v>
      </c>
      <c r="M2675" t="s">
        <v>30</v>
      </c>
      <c r="N2675">
        <f>SUMIFS(Actuals!$F:$F,Actuals!$A:$A,$A2675,Actuals!$D:$D,$D2675,Actuals!$B:$B,EDATE($B2675,-12))</f>
        <v>10408.75</v>
      </c>
      <c r="O2675">
        <f>AVERAGE(SUMIFS(Actuals!$F:$F,Actuals!$A:$A,$A2675,Actuals!$D:$D,$D2675,Actuals!$B:$B,EOMONTH(DATE(2025,$C2675-1,1),0))/SUMIFS(Actuals!$F:$F,Actuals!$A:$A,$A2675,Actuals!$D:$D,$D2675,Actuals!$B:$B,EOMONTH(DATE(2024,$C2675-1,1),0)),
 SUMIFS(Actuals!$F:$F,Actuals!$A:$A,$A2675,Actuals!$D:$D,$D2675,Actuals!$B:$B,EOMONTH(DATE(2025,$C2675-2,1),0))/SUMIFS(Actuals!$F:$F,Actuals!$A:$A,$A2675,Actuals!$D:$D,$D2675,Actuals!$B:$B,EOMONTH(DATE(2024,$C2675-2,1),0)),
 SUMIFS(Actuals!$F:$F,Actuals!$A:$A,$A2675,Actuals!$D:$D,$D2675,Actuals!$B:$B,EOMONTH(DATE(2025,$C2675-3,1),0))/SUMIFS(Actuals!$F:$F,Actuals!$A:$A,$A2675,Actuals!$D:$D,$D2675,Actuals!$B:$B,EOMONTH(DATE(2024,$C2675-3,1),0))
)</f>
        <v>1.4524231352935022</v>
      </c>
      <c r="P2675" s="29">
        <f t="shared" si="246"/>
        <v>15117.909309486242</v>
      </c>
      <c r="Q2675" s="2">
        <f t="shared" si="247"/>
        <v>7.493288606478557E-2</v>
      </c>
      <c r="R2675" s="29" t="str">
        <f t="shared" si="248"/>
        <v>1 train date (May-Aug)</v>
      </c>
      <c r="S2675" s="29">
        <f t="shared" si="249"/>
        <v>0.97740808992841244</v>
      </c>
      <c r="T2675" s="29">
        <f t="shared" si="250"/>
        <v>14136.798598348805</v>
      </c>
      <c r="U2675" s="2">
        <f t="shared" si="251"/>
        <v>0.13496719606248705</v>
      </c>
    </row>
    <row r="2676" spans="1:21">
      <c r="A2676">
        <v>9652</v>
      </c>
      <c r="B2676" s="1">
        <v>45930</v>
      </c>
      <c r="C2676">
        <v>9</v>
      </c>
      <c r="D2676">
        <v>42</v>
      </c>
      <c r="E2676" t="s">
        <v>7</v>
      </c>
      <c r="F2676" s="3">
        <v>14592.850985631099</v>
      </c>
      <c r="G2676" s="3">
        <v>16342.5</v>
      </c>
      <c r="H2676">
        <v>0</v>
      </c>
      <c r="I2676" s="3">
        <v>-1749.6490143689007</v>
      </c>
      <c r="J2676" s="3">
        <v>1749.6490143689007</v>
      </c>
      <c r="K2676" s="2">
        <v>0.10706128281284399</v>
      </c>
      <c r="L2676" s="6">
        <v>-0.10706128281284399</v>
      </c>
      <c r="M2676" t="s">
        <v>30</v>
      </c>
      <c r="N2676">
        <f>SUMIFS(Actuals!$F:$F,Actuals!$A:$A,$A2676,Actuals!$D:$D,$D2676,Actuals!$B:$B,EDATE($B2676,-12))</f>
        <v>10408.75</v>
      </c>
      <c r="O2676">
        <f>AVERAGE(SUMIFS(Actuals!$F:$F,Actuals!$A:$A,$A2676,Actuals!$D:$D,$D2676,Actuals!$B:$B,EOMONTH(DATE(2025,$C2676-1,1),0))/SUMIFS(Actuals!$F:$F,Actuals!$A:$A,$A2676,Actuals!$D:$D,$D2676,Actuals!$B:$B,EOMONTH(DATE(2024,$C2676-1,1),0)),
 SUMIFS(Actuals!$F:$F,Actuals!$A:$A,$A2676,Actuals!$D:$D,$D2676,Actuals!$B:$B,EOMONTH(DATE(2025,$C2676-2,1),0))/SUMIFS(Actuals!$F:$F,Actuals!$A:$A,$A2676,Actuals!$D:$D,$D2676,Actuals!$B:$B,EOMONTH(DATE(2024,$C2676-2,1),0)),
 SUMIFS(Actuals!$F:$F,Actuals!$A:$A,$A2676,Actuals!$D:$D,$D2676,Actuals!$B:$B,EOMONTH(DATE(2025,$C2676-3,1),0))/SUMIFS(Actuals!$F:$F,Actuals!$A:$A,$A2676,Actuals!$D:$D,$D2676,Actuals!$B:$B,EOMONTH(DATE(2024,$C2676-3,1),0))
)</f>
        <v>1.4660259634612582</v>
      </c>
      <c r="P2676" s="29">
        <f t="shared" si="246"/>
        <v>15259.497747177371</v>
      </c>
      <c r="Q2676" s="2">
        <f t="shared" si="247"/>
        <v>6.6269068552707908E-2</v>
      </c>
      <c r="R2676" s="29" t="str">
        <f t="shared" si="248"/>
        <v>2 Test data (Sep-Nov)</v>
      </c>
      <c r="S2676" s="29">
        <f t="shared" si="249"/>
        <v>0.97740808992841244</v>
      </c>
      <c r="T2676" s="29">
        <f t="shared" si="250"/>
        <v>14263.170608475644</v>
      </c>
      <c r="U2676" s="2">
        <f t="shared" si="251"/>
        <v>0.12723447401097479</v>
      </c>
    </row>
    <row r="2677" spans="1:21">
      <c r="A2677">
        <v>9652</v>
      </c>
      <c r="B2677" s="1">
        <v>45961</v>
      </c>
      <c r="C2677">
        <v>5</v>
      </c>
      <c r="D2677">
        <v>42</v>
      </c>
      <c r="E2677" t="s">
        <v>7</v>
      </c>
      <c r="F2677" s="3">
        <v>11720.982528</v>
      </c>
      <c r="G2677" s="3">
        <v>15857.5</v>
      </c>
      <c r="H2677">
        <v>5</v>
      </c>
      <c r="I2677" s="3">
        <v>-4136.5174719999995</v>
      </c>
      <c r="J2677" s="3">
        <v>4136.5174719999995</v>
      </c>
      <c r="K2677" s="2">
        <v>0.260855587072363</v>
      </c>
      <c r="L2677" s="6">
        <v>-0.260855587072363</v>
      </c>
      <c r="M2677" t="s">
        <v>30</v>
      </c>
      <c r="N2677">
        <f>SUMIFS(Actuals!$F:$F,Actuals!$A:$A,$A2677,Actuals!$D:$D,$D2677,Actuals!$B:$B,EDATE($B2677,-12))</f>
        <v>8945</v>
      </c>
      <c r="O2677">
        <f>AVERAGE(SUMIFS(Actuals!$F:$F,Actuals!$A:$A,$A2677,Actuals!$D:$D,$D2677,Actuals!$B:$B,EOMONTH(DATE(2025,$C2677-1,1),0))/SUMIFS(Actuals!$F:$F,Actuals!$A:$A,$A2677,Actuals!$D:$D,$D2677,Actuals!$B:$B,EOMONTH(DATE(2024,$C2677-1,1),0)),
 SUMIFS(Actuals!$F:$F,Actuals!$A:$A,$A2677,Actuals!$D:$D,$D2677,Actuals!$B:$B,EOMONTH(DATE(2025,$C2677-2,1),0))/SUMIFS(Actuals!$F:$F,Actuals!$A:$A,$A2677,Actuals!$D:$D,$D2677,Actuals!$B:$B,EOMONTH(DATE(2024,$C2677-2,1),0)),
 SUMIFS(Actuals!$F:$F,Actuals!$A:$A,$A2677,Actuals!$D:$D,$D2677,Actuals!$B:$B,EOMONTH(DATE(2025,$C2677-3,1),0))/SUMIFS(Actuals!$F:$F,Actuals!$A:$A,$A2677,Actuals!$D:$D,$D2677,Actuals!$B:$B,EOMONTH(DATE(2024,$C2677-3,1),0))
)</f>
        <v>1.3926220459931749</v>
      </c>
      <c r="P2677" s="29">
        <f t="shared" si="246"/>
        <v>12457.004201408949</v>
      </c>
      <c r="Q2677" s="2">
        <f t="shared" si="247"/>
        <v>0.2144408512433266</v>
      </c>
      <c r="R2677" s="29" t="str">
        <f t="shared" si="248"/>
        <v>1 train date (May-Aug)</v>
      </c>
      <c r="S2677" s="29">
        <f t="shared" si="249"/>
        <v>0.97740808992841244</v>
      </c>
      <c r="T2677" s="29">
        <f t="shared" si="250"/>
        <v>11456.183144776774</v>
      </c>
      <c r="U2677" s="2">
        <f t="shared" si="251"/>
        <v>0.27755427117914083</v>
      </c>
    </row>
    <row r="2678" spans="1:21">
      <c r="A2678">
        <v>9652</v>
      </c>
      <c r="B2678" s="1">
        <v>45961</v>
      </c>
      <c r="C2678">
        <v>6</v>
      </c>
      <c r="D2678">
        <v>42</v>
      </c>
      <c r="E2678" t="s">
        <v>7</v>
      </c>
      <c r="F2678" s="3">
        <v>12812.967430799525</v>
      </c>
      <c r="G2678" s="3">
        <v>15857.5</v>
      </c>
      <c r="H2678">
        <v>4</v>
      </c>
      <c r="I2678" s="3">
        <v>-3044.5325692004753</v>
      </c>
      <c r="J2678" s="3">
        <v>3044.5325692004753</v>
      </c>
      <c r="K2678" s="2">
        <v>0.191993225237299</v>
      </c>
      <c r="L2678" s="6">
        <v>-0.191993225237299</v>
      </c>
      <c r="M2678" t="s">
        <v>30</v>
      </c>
      <c r="N2678">
        <f>SUMIFS(Actuals!$F:$F,Actuals!$A:$A,$A2678,Actuals!$D:$D,$D2678,Actuals!$B:$B,EDATE($B2678,-12))</f>
        <v>8945</v>
      </c>
      <c r="O2678">
        <f>AVERAGE(SUMIFS(Actuals!$F:$F,Actuals!$A:$A,$A2678,Actuals!$D:$D,$D2678,Actuals!$B:$B,EOMONTH(DATE(2025,$C2678-1,1),0))/SUMIFS(Actuals!$F:$F,Actuals!$A:$A,$A2678,Actuals!$D:$D,$D2678,Actuals!$B:$B,EOMONTH(DATE(2024,$C2678-1,1),0)),
 SUMIFS(Actuals!$F:$F,Actuals!$A:$A,$A2678,Actuals!$D:$D,$D2678,Actuals!$B:$B,EOMONTH(DATE(2025,$C2678-2,1),0))/SUMIFS(Actuals!$F:$F,Actuals!$A:$A,$A2678,Actuals!$D:$D,$D2678,Actuals!$B:$B,EOMONTH(DATE(2024,$C2678-2,1),0)),
 SUMIFS(Actuals!$F:$F,Actuals!$A:$A,$A2678,Actuals!$D:$D,$D2678,Actuals!$B:$B,EOMONTH(DATE(2025,$C2678-3,1),0))/SUMIFS(Actuals!$F:$F,Actuals!$A:$A,$A2678,Actuals!$D:$D,$D2678,Actuals!$B:$B,EOMONTH(DATE(2024,$C2678-3,1),0))
)</f>
        <v>1.403059442577586</v>
      </c>
      <c r="P2678" s="29">
        <f t="shared" si="246"/>
        <v>12550.366713856507</v>
      </c>
      <c r="Q2678" s="2">
        <f t="shared" si="247"/>
        <v>0.2085532578365753</v>
      </c>
      <c r="R2678" s="29" t="str">
        <f t="shared" si="248"/>
        <v>1 train date (May-Aug)</v>
      </c>
      <c r="S2678" s="29">
        <f t="shared" si="249"/>
        <v>0.97740808992841244</v>
      </c>
      <c r="T2678" s="29">
        <f t="shared" si="250"/>
        <v>12523.498022852722</v>
      </c>
      <c r="U2678" s="2">
        <f t="shared" si="251"/>
        <v>0.21024764162997181</v>
      </c>
    </row>
    <row r="2679" spans="1:21">
      <c r="A2679">
        <v>9652</v>
      </c>
      <c r="B2679" s="1">
        <v>45961</v>
      </c>
      <c r="C2679">
        <v>7</v>
      </c>
      <c r="D2679">
        <v>42</v>
      </c>
      <c r="E2679" t="s">
        <v>7</v>
      </c>
      <c r="F2679" s="3">
        <v>15552.194382028119</v>
      </c>
      <c r="G2679" s="3">
        <v>15857.5</v>
      </c>
      <c r="H2679">
        <v>3</v>
      </c>
      <c r="I2679" s="3">
        <v>-305.30561797188057</v>
      </c>
      <c r="J2679" s="3">
        <v>305.30561797188057</v>
      </c>
      <c r="K2679" s="2">
        <v>1.9253073811879601E-2</v>
      </c>
      <c r="L2679" s="6">
        <v>-1.9253073811879601E-2</v>
      </c>
      <c r="M2679" t="s">
        <v>30</v>
      </c>
      <c r="N2679">
        <f>SUMIFS(Actuals!$F:$F,Actuals!$A:$A,$A2679,Actuals!$D:$D,$D2679,Actuals!$B:$B,EDATE($B2679,-12))</f>
        <v>8945</v>
      </c>
      <c r="O2679">
        <f>AVERAGE(SUMIFS(Actuals!$F:$F,Actuals!$A:$A,$A2679,Actuals!$D:$D,$D2679,Actuals!$B:$B,EOMONTH(DATE(2025,$C2679-1,1),0))/SUMIFS(Actuals!$F:$F,Actuals!$A:$A,$A2679,Actuals!$D:$D,$D2679,Actuals!$B:$B,EOMONTH(DATE(2024,$C2679-1,1),0)),
 SUMIFS(Actuals!$F:$F,Actuals!$A:$A,$A2679,Actuals!$D:$D,$D2679,Actuals!$B:$B,EOMONTH(DATE(2025,$C2679-2,1),0))/SUMIFS(Actuals!$F:$F,Actuals!$A:$A,$A2679,Actuals!$D:$D,$D2679,Actuals!$B:$B,EOMONTH(DATE(2024,$C2679-2,1),0)),
 SUMIFS(Actuals!$F:$F,Actuals!$A:$A,$A2679,Actuals!$D:$D,$D2679,Actuals!$B:$B,EOMONTH(DATE(2025,$C2679-3,1),0))/SUMIFS(Actuals!$F:$F,Actuals!$A:$A,$A2679,Actuals!$D:$D,$D2679,Actuals!$B:$B,EOMONTH(DATE(2024,$C2679-3,1),0))
)</f>
        <v>1.4543690958025934</v>
      </c>
      <c r="P2679" s="29">
        <f t="shared" si="246"/>
        <v>13009.331561954199</v>
      </c>
      <c r="Q2679" s="2">
        <f t="shared" si="247"/>
        <v>0.1796101805483715</v>
      </c>
      <c r="R2679" s="29" t="str">
        <f t="shared" si="248"/>
        <v>1 train date (May-Aug)</v>
      </c>
      <c r="S2679" s="29">
        <f t="shared" si="249"/>
        <v>0.97740808992841244</v>
      </c>
      <c r="T2679" s="29">
        <f t="shared" si="250"/>
        <v>15200.840605133491</v>
      </c>
      <c r="U2679" s="2">
        <f t="shared" si="251"/>
        <v>4.1410020171307495E-2</v>
      </c>
    </row>
    <row r="2680" spans="1:21">
      <c r="A2680">
        <v>9652</v>
      </c>
      <c r="B2680" s="1">
        <v>45961</v>
      </c>
      <c r="C2680">
        <v>8</v>
      </c>
      <c r="D2680">
        <v>42</v>
      </c>
      <c r="E2680" t="s">
        <v>7</v>
      </c>
      <c r="F2680" s="3">
        <v>14535.875789999993</v>
      </c>
      <c r="G2680" s="3">
        <v>15857.5</v>
      </c>
      <c r="H2680">
        <v>2</v>
      </c>
      <c r="I2680" s="3">
        <v>-1321.6242100000072</v>
      </c>
      <c r="J2680" s="3">
        <v>1321.6242100000072</v>
      </c>
      <c r="K2680" s="2">
        <v>8.33437937884286E-2</v>
      </c>
      <c r="L2680" s="6">
        <v>-8.33437937884286E-2</v>
      </c>
      <c r="M2680" t="s">
        <v>30</v>
      </c>
      <c r="N2680">
        <f>SUMIFS(Actuals!$F:$F,Actuals!$A:$A,$A2680,Actuals!$D:$D,$D2680,Actuals!$B:$B,EDATE($B2680,-12))</f>
        <v>8945</v>
      </c>
      <c r="O2680">
        <f>AVERAGE(SUMIFS(Actuals!$F:$F,Actuals!$A:$A,$A2680,Actuals!$D:$D,$D2680,Actuals!$B:$B,EOMONTH(DATE(2025,$C2680-1,1),0))/SUMIFS(Actuals!$F:$F,Actuals!$A:$A,$A2680,Actuals!$D:$D,$D2680,Actuals!$B:$B,EOMONTH(DATE(2024,$C2680-1,1),0)),
 SUMIFS(Actuals!$F:$F,Actuals!$A:$A,$A2680,Actuals!$D:$D,$D2680,Actuals!$B:$B,EOMONTH(DATE(2025,$C2680-2,1),0))/SUMIFS(Actuals!$F:$F,Actuals!$A:$A,$A2680,Actuals!$D:$D,$D2680,Actuals!$B:$B,EOMONTH(DATE(2024,$C2680-2,1),0)),
 SUMIFS(Actuals!$F:$F,Actuals!$A:$A,$A2680,Actuals!$D:$D,$D2680,Actuals!$B:$B,EOMONTH(DATE(2025,$C2680-3,1),0))/SUMIFS(Actuals!$F:$F,Actuals!$A:$A,$A2680,Actuals!$D:$D,$D2680,Actuals!$B:$B,EOMONTH(DATE(2024,$C2680-3,1),0))
)</f>
        <v>1.4524231352935022</v>
      </c>
      <c r="P2680" s="29">
        <f t="shared" si="246"/>
        <v>12991.924945200377</v>
      </c>
      <c r="Q2680" s="2">
        <f t="shared" si="247"/>
        <v>0.18070787039568803</v>
      </c>
      <c r="R2680" s="29" t="str">
        <f t="shared" si="248"/>
        <v>1 train date (May-Aug)</v>
      </c>
      <c r="S2680" s="29">
        <f t="shared" si="249"/>
        <v>0.97740808992841244</v>
      </c>
      <c r="T2680" s="29">
        <f t="shared" si="250"/>
        <v>14207.482591340546</v>
      </c>
      <c r="U2680" s="2">
        <f t="shared" si="251"/>
        <v>0.10405280836572312</v>
      </c>
    </row>
    <row r="2681" spans="1:21">
      <c r="A2681">
        <v>9652</v>
      </c>
      <c r="B2681" s="1">
        <v>45961</v>
      </c>
      <c r="C2681">
        <v>9</v>
      </c>
      <c r="D2681">
        <v>42</v>
      </c>
      <c r="E2681" t="s">
        <v>7</v>
      </c>
      <c r="F2681" s="3">
        <v>14710.430779638582</v>
      </c>
      <c r="G2681" s="3">
        <v>15857.5</v>
      </c>
      <c r="H2681">
        <v>1</v>
      </c>
      <c r="I2681" s="3">
        <v>-1147.069220361418</v>
      </c>
      <c r="J2681" s="3">
        <v>1147.069220361418</v>
      </c>
      <c r="K2681" s="2">
        <v>7.2336069390598598E-2</v>
      </c>
      <c r="L2681" s="6">
        <v>-7.2336069390598598E-2</v>
      </c>
      <c r="M2681" t="s">
        <v>30</v>
      </c>
      <c r="N2681">
        <f>SUMIFS(Actuals!$F:$F,Actuals!$A:$A,$A2681,Actuals!$D:$D,$D2681,Actuals!$B:$B,EDATE($B2681,-12))</f>
        <v>8945</v>
      </c>
      <c r="O2681">
        <f>AVERAGE(SUMIFS(Actuals!$F:$F,Actuals!$A:$A,$A2681,Actuals!$D:$D,$D2681,Actuals!$B:$B,EOMONTH(DATE(2025,$C2681-1,1),0))/SUMIFS(Actuals!$F:$F,Actuals!$A:$A,$A2681,Actuals!$D:$D,$D2681,Actuals!$B:$B,EOMONTH(DATE(2024,$C2681-1,1),0)),
 SUMIFS(Actuals!$F:$F,Actuals!$A:$A,$A2681,Actuals!$D:$D,$D2681,Actuals!$B:$B,EOMONTH(DATE(2025,$C2681-2,1),0))/SUMIFS(Actuals!$F:$F,Actuals!$A:$A,$A2681,Actuals!$D:$D,$D2681,Actuals!$B:$B,EOMONTH(DATE(2024,$C2681-2,1),0)),
 SUMIFS(Actuals!$F:$F,Actuals!$A:$A,$A2681,Actuals!$D:$D,$D2681,Actuals!$B:$B,EOMONTH(DATE(2025,$C2681-3,1),0))/SUMIFS(Actuals!$F:$F,Actuals!$A:$A,$A2681,Actuals!$D:$D,$D2681,Actuals!$B:$B,EOMONTH(DATE(2024,$C2681-3,1),0))
)</f>
        <v>1.4660259634612582</v>
      </c>
      <c r="P2681" s="29">
        <f t="shared" si="246"/>
        <v>13113.602243160954</v>
      </c>
      <c r="Q2681" s="2">
        <f t="shared" si="247"/>
        <v>0.17303470010020783</v>
      </c>
      <c r="R2681" s="29" t="str">
        <f t="shared" si="248"/>
        <v>2 Test data (Sep-Nov)</v>
      </c>
      <c r="S2681" s="29">
        <f t="shared" si="249"/>
        <v>0.97740808992841244</v>
      </c>
      <c r="T2681" s="29">
        <f t="shared" si="250"/>
        <v>14378.094050350674</v>
      </c>
      <c r="U2681" s="2">
        <f t="shared" si="251"/>
        <v>9.3293769487581682E-2</v>
      </c>
    </row>
    <row r="2682" spans="1:21">
      <c r="A2682">
        <v>9652</v>
      </c>
      <c r="B2682" s="1">
        <v>45961</v>
      </c>
      <c r="C2682">
        <v>10</v>
      </c>
      <c r="D2682">
        <v>42</v>
      </c>
      <c r="E2682" t="s">
        <v>7</v>
      </c>
      <c r="F2682" s="3">
        <v>15187.787401200014</v>
      </c>
      <c r="G2682" s="3">
        <v>15857.5</v>
      </c>
      <c r="H2682">
        <v>0</v>
      </c>
      <c r="I2682" s="3">
        <v>-669.71259879998615</v>
      </c>
      <c r="J2682" s="3">
        <v>669.71259879998615</v>
      </c>
      <c r="K2682" s="2">
        <v>4.2233176654578999E-2</v>
      </c>
      <c r="L2682" s="6">
        <v>-4.2233176654578999E-2</v>
      </c>
      <c r="M2682" t="s">
        <v>30</v>
      </c>
      <c r="N2682">
        <f>SUMIFS(Actuals!$F:$F,Actuals!$A:$A,$A2682,Actuals!$D:$D,$D2682,Actuals!$B:$B,EDATE($B2682,-12))</f>
        <v>8945</v>
      </c>
      <c r="O2682">
        <f>AVERAGE(SUMIFS(Actuals!$F:$F,Actuals!$A:$A,$A2682,Actuals!$D:$D,$D2682,Actuals!$B:$B,EOMONTH(DATE(2025,$C2682-1,1),0))/SUMIFS(Actuals!$F:$F,Actuals!$A:$A,$A2682,Actuals!$D:$D,$D2682,Actuals!$B:$B,EOMONTH(DATE(2024,$C2682-1,1),0)),
 SUMIFS(Actuals!$F:$F,Actuals!$A:$A,$A2682,Actuals!$D:$D,$D2682,Actuals!$B:$B,EOMONTH(DATE(2025,$C2682-2,1),0))/SUMIFS(Actuals!$F:$F,Actuals!$A:$A,$A2682,Actuals!$D:$D,$D2682,Actuals!$B:$B,EOMONTH(DATE(2024,$C2682-2,1),0)),
 SUMIFS(Actuals!$F:$F,Actuals!$A:$A,$A2682,Actuals!$D:$D,$D2682,Actuals!$B:$B,EOMONTH(DATE(2025,$C2682-3,1),0))/SUMIFS(Actuals!$F:$F,Actuals!$A:$A,$A2682,Actuals!$D:$D,$D2682,Actuals!$B:$B,EOMONTH(DATE(2024,$C2682-3,1),0))
)</f>
        <v>1.5216201285003965</v>
      </c>
      <c r="P2682" s="29">
        <f t="shared" si="246"/>
        <v>13610.892049436046</v>
      </c>
      <c r="Q2682" s="2">
        <f t="shared" si="247"/>
        <v>0.14167478799079009</v>
      </c>
      <c r="R2682" s="29" t="str">
        <f t="shared" si="248"/>
        <v>2 Test data (Sep-Nov)</v>
      </c>
      <c r="S2682" s="29">
        <f t="shared" si="249"/>
        <v>0.97740808992841244</v>
      </c>
      <c r="T2682" s="29">
        <f t="shared" si="250"/>
        <v>14844.666274045712</v>
      </c>
      <c r="U2682" s="2">
        <f t="shared" si="251"/>
        <v>6.3870958597148836E-2</v>
      </c>
    </row>
    <row r="2683" spans="1:21">
      <c r="A2683">
        <v>9652</v>
      </c>
      <c r="B2683" s="1">
        <v>45991</v>
      </c>
      <c r="C2683">
        <v>5</v>
      </c>
      <c r="D2683">
        <v>42</v>
      </c>
      <c r="E2683" t="s">
        <v>7</v>
      </c>
      <c r="F2683" s="3">
        <v>11252.143226879998</v>
      </c>
      <c r="G2683" s="3">
        <v>17733.75</v>
      </c>
      <c r="H2683">
        <v>6</v>
      </c>
      <c r="I2683" s="3">
        <v>-6481.6067731200019</v>
      </c>
      <c r="J2683" s="3">
        <v>6481.6067731200019</v>
      </c>
      <c r="K2683" s="2">
        <v>0.365495553569888</v>
      </c>
      <c r="L2683" s="6">
        <v>-0.365495553569888</v>
      </c>
      <c r="M2683" t="s">
        <v>30</v>
      </c>
      <c r="N2683">
        <f>SUMIFS(Actuals!$F:$F,Actuals!$A:$A,$A2683,Actuals!$D:$D,$D2683,Actuals!$B:$B,EDATE($B2683,-12))</f>
        <v>10636.25</v>
      </c>
      <c r="O2683">
        <f>AVERAGE(SUMIFS(Actuals!$F:$F,Actuals!$A:$A,$A2683,Actuals!$D:$D,$D2683,Actuals!$B:$B,EOMONTH(DATE(2025,$C2683-1,1),0))/SUMIFS(Actuals!$F:$F,Actuals!$A:$A,$A2683,Actuals!$D:$D,$D2683,Actuals!$B:$B,EOMONTH(DATE(2024,$C2683-1,1),0)),
 SUMIFS(Actuals!$F:$F,Actuals!$A:$A,$A2683,Actuals!$D:$D,$D2683,Actuals!$B:$B,EOMONTH(DATE(2025,$C2683-2,1),0))/SUMIFS(Actuals!$F:$F,Actuals!$A:$A,$A2683,Actuals!$D:$D,$D2683,Actuals!$B:$B,EOMONTH(DATE(2024,$C2683-2,1),0)),
 SUMIFS(Actuals!$F:$F,Actuals!$A:$A,$A2683,Actuals!$D:$D,$D2683,Actuals!$B:$B,EOMONTH(DATE(2025,$C2683-3,1),0))/SUMIFS(Actuals!$F:$F,Actuals!$A:$A,$A2683,Actuals!$D:$D,$D2683,Actuals!$B:$B,EOMONTH(DATE(2024,$C2683-3,1),0))
)</f>
        <v>1.3926220459931749</v>
      </c>
      <c r="P2683" s="29">
        <f t="shared" si="246"/>
        <v>14812.276236694906</v>
      </c>
      <c r="Q2683" s="2">
        <f t="shared" si="247"/>
        <v>0.16474089029703778</v>
      </c>
      <c r="R2683" s="29" t="str">
        <f t="shared" si="248"/>
        <v>1 train date (May-Aug)</v>
      </c>
      <c r="S2683" s="29">
        <f t="shared" si="249"/>
        <v>0.97740808992841244</v>
      </c>
      <c r="T2683" s="29">
        <f t="shared" si="250"/>
        <v>10997.935818985703</v>
      </c>
      <c r="U2683" s="2">
        <f t="shared" si="251"/>
        <v>0.37983022096365954</v>
      </c>
    </row>
    <row r="2684" spans="1:21">
      <c r="A2684">
        <v>9652</v>
      </c>
      <c r="B2684" s="1">
        <v>45991</v>
      </c>
      <c r="C2684">
        <v>6</v>
      </c>
      <c r="D2684">
        <v>42</v>
      </c>
      <c r="E2684" t="s">
        <v>7</v>
      </c>
      <c r="F2684" s="3">
        <v>12949.765439005772</v>
      </c>
      <c r="G2684" s="3">
        <v>17733.75</v>
      </c>
      <c r="H2684">
        <v>5</v>
      </c>
      <c r="I2684" s="3">
        <v>-4783.9845609942276</v>
      </c>
      <c r="J2684" s="3">
        <v>4783.9845609942276</v>
      </c>
      <c r="K2684" s="2">
        <v>0.26976722695392802</v>
      </c>
      <c r="L2684" s="6">
        <v>-0.26976722695392802</v>
      </c>
      <c r="M2684" t="s">
        <v>30</v>
      </c>
      <c r="N2684">
        <f>SUMIFS(Actuals!$F:$F,Actuals!$A:$A,$A2684,Actuals!$D:$D,$D2684,Actuals!$B:$B,EDATE($B2684,-12))</f>
        <v>10636.25</v>
      </c>
      <c r="O2684">
        <f>AVERAGE(SUMIFS(Actuals!$F:$F,Actuals!$A:$A,$A2684,Actuals!$D:$D,$D2684,Actuals!$B:$B,EOMONTH(DATE(2025,$C2684-1,1),0))/SUMIFS(Actuals!$F:$F,Actuals!$A:$A,$A2684,Actuals!$D:$D,$D2684,Actuals!$B:$B,EOMONTH(DATE(2024,$C2684-1,1),0)),
 SUMIFS(Actuals!$F:$F,Actuals!$A:$A,$A2684,Actuals!$D:$D,$D2684,Actuals!$B:$B,EOMONTH(DATE(2025,$C2684-2,1),0))/SUMIFS(Actuals!$F:$F,Actuals!$A:$A,$A2684,Actuals!$D:$D,$D2684,Actuals!$B:$B,EOMONTH(DATE(2024,$C2684-2,1),0)),
 SUMIFS(Actuals!$F:$F,Actuals!$A:$A,$A2684,Actuals!$D:$D,$D2684,Actuals!$B:$B,EOMONTH(DATE(2025,$C2684-3,1),0))/SUMIFS(Actuals!$F:$F,Actuals!$A:$A,$A2684,Actuals!$D:$D,$D2684,Actuals!$B:$B,EOMONTH(DATE(2024,$C2684-3,1),0))
)</f>
        <v>1.403059442577586</v>
      </c>
      <c r="P2684" s="29">
        <f t="shared" si="246"/>
        <v>14923.290996115849</v>
      </c>
      <c r="Q2684" s="2">
        <f t="shared" si="247"/>
        <v>0.15848080659105665</v>
      </c>
      <c r="R2684" s="29" t="str">
        <f t="shared" si="248"/>
        <v>1 train date (May-Aug)</v>
      </c>
      <c r="S2684" s="29">
        <f t="shared" si="249"/>
        <v>0.97740808992841244</v>
      </c>
      <c r="T2684" s="29">
        <f t="shared" si="250"/>
        <v>12657.205502759602</v>
      </c>
      <c r="U2684" s="2">
        <f t="shared" si="251"/>
        <v>0.28626458009391126</v>
      </c>
    </row>
    <row r="2685" spans="1:21">
      <c r="A2685">
        <v>9652</v>
      </c>
      <c r="B2685" s="1">
        <v>45991</v>
      </c>
      <c r="C2685">
        <v>7</v>
      </c>
      <c r="D2685">
        <v>42</v>
      </c>
      <c r="E2685" t="s">
        <v>7</v>
      </c>
      <c r="F2685" s="3">
        <v>15629.955353938258</v>
      </c>
      <c r="G2685" s="3">
        <v>17733.75</v>
      </c>
      <c r="H2685">
        <v>4</v>
      </c>
      <c r="I2685" s="3">
        <v>-2103.7946460617422</v>
      </c>
      <c r="J2685" s="3">
        <v>2103.7946460617422</v>
      </c>
      <c r="K2685" s="2">
        <v>0.118632249020187</v>
      </c>
      <c r="L2685" s="6">
        <v>-0.118632249020187</v>
      </c>
      <c r="M2685" t="s">
        <v>30</v>
      </c>
      <c r="N2685">
        <f>SUMIFS(Actuals!$F:$F,Actuals!$A:$A,$A2685,Actuals!$D:$D,$D2685,Actuals!$B:$B,EDATE($B2685,-12))</f>
        <v>10636.25</v>
      </c>
      <c r="O2685">
        <f>AVERAGE(SUMIFS(Actuals!$F:$F,Actuals!$A:$A,$A2685,Actuals!$D:$D,$D2685,Actuals!$B:$B,EOMONTH(DATE(2025,$C2685-1,1),0))/SUMIFS(Actuals!$F:$F,Actuals!$A:$A,$A2685,Actuals!$D:$D,$D2685,Actuals!$B:$B,EOMONTH(DATE(2024,$C2685-1,1),0)),
 SUMIFS(Actuals!$F:$F,Actuals!$A:$A,$A2685,Actuals!$D:$D,$D2685,Actuals!$B:$B,EOMONTH(DATE(2025,$C2685-2,1),0))/SUMIFS(Actuals!$F:$F,Actuals!$A:$A,$A2685,Actuals!$D:$D,$D2685,Actuals!$B:$B,EOMONTH(DATE(2024,$C2685-2,1),0)),
 SUMIFS(Actuals!$F:$F,Actuals!$A:$A,$A2685,Actuals!$D:$D,$D2685,Actuals!$B:$B,EOMONTH(DATE(2025,$C2685-3,1),0))/SUMIFS(Actuals!$F:$F,Actuals!$A:$A,$A2685,Actuals!$D:$D,$D2685,Actuals!$B:$B,EOMONTH(DATE(2024,$C2685-3,1),0))
)</f>
        <v>1.4543690958025934</v>
      </c>
      <c r="P2685" s="29">
        <f t="shared" si="246"/>
        <v>15469.033295230334</v>
      </c>
      <c r="Q2685" s="2">
        <f t="shared" si="247"/>
        <v>0.12770658799011297</v>
      </c>
      <c r="R2685" s="29" t="str">
        <f t="shared" si="248"/>
        <v>1 train date (May-Aug)</v>
      </c>
      <c r="S2685" s="29">
        <f t="shared" si="249"/>
        <v>0.97740808992841244</v>
      </c>
      <c r="T2685" s="29">
        <f t="shared" si="250"/>
        <v>15276.844808159156</v>
      </c>
      <c r="U2685" s="2">
        <f t="shared" si="251"/>
        <v>0.13854402999032039</v>
      </c>
    </row>
    <row r="2686" spans="1:21">
      <c r="A2686">
        <v>9652</v>
      </c>
      <c r="B2686" s="1">
        <v>45991</v>
      </c>
      <c r="C2686">
        <v>8</v>
      </c>
      <c r="D2686">
        <v>42</v>
      </c>
      <c r="E2686" t="s">
        <v>7</v>
      </c>
      <c r="F2686" s="3">
        <v>14608.555168949992</v>
      </c>
      <c r="G2686" s="3">
        <v>17733.75</v>
      </c>
      <c r="H2686">
        <v>3</v>
      </c>
      <c r="I2686" s="3">
        <v>-3125.1948310500084</v>
      </c>
      <c r="J2686" s="3">
        <v>3125.1948310500084</v>
      </c>
      <c r="K2686" s="2">
        <v>0.176228650513851</v>
      </c>
      <c r="L2686" s="6">
        <v>-0.176228650513851</v>
      </c>
      <c r="M2686" t="s">
        <v>30</v>
      </c>
      <c r="N2686">
        <f>SUMIFS(Actuals!$F:$F,Actuals!$A:$A,$A2686,Actuals!$D:$D,$D2686,Actuals!$B:$B,EDATE($B2686,-12))</f>
        <v>10636.25</v>
      </c>
      <c r="O2686">
        <f>AVERAGE(SUMIFS(Actuals!$F:$F,Actuals!$A:$A,$A2686,Actuals!$D:$D,$D2686,Actuals!$B:$B,EOMONTH(DATE(2025,$C2686-1,1),0))/SUMIFS(Actuals!$F:$F,Actuals!$A:$A,$A2686,Actuals!$D:$D,$D2686,Actuals!$B:$B,EOMONTH(DATE(2024,$C2686-1,1),0)),
 SUMIFS(Actuals!$F:$F,Actuals!$A:$A,$A2686,Actuals!$D:$D,$D2686,Actuals!$B:$B,EOMONTH(DATE(2025,$C2686-2,1),0))/SUMIFS(Actuals!$F:$F,Actuals!$A:$A,$A2686,Actuals!$D:$D,$D2686,Actuals!$B:$B,EOMONTH(DATE(2024,$C2686-2,1),0)),
 SUMIFS(Actuals!$F:$F,Actuals!$A:$A,$A2686,Actuals!$D:$D,$D2686,Actuals!$B:$B,EOMONTH(DATE(2025,$C2686-3,1),0))/SUMIFS(Actuals!$F:$F,Actuals!$A:$A,$A2686,Actuals!$D:$D,$D2686,Actuals!$B:$B,EOMONTH(DATE(2024,$C2686-3,1),0))
)</f>
        <v>1.4524231352935022</v>
      </c>
      <c r="P2686" s="29">
        <f t="shared" si="246"/>
        <v>15448.335572765513</v>
      </c>
      <c r="Q2686" s="2">
        <f t="shared" si="247"/>
        <v>0.12887372536742017</v>
      </c>
      <c r="R2686" s="29" t="str">
        <f t="shared" si="248"/>
        <v>1 train date (May-Aug)</v>
      </c>
      <c r="S2686" s="29">
        <f t="shared" si="249"/>
        <v>0.97740808992841244</v>
      </c>
      <c r="T2686" s="29">
        <f t="shared" si="250"/>
        <v>14278.520004297248</v>
      </c>
      <c r="U2686" s="2">
        <f t="shared" si="251"/>
        <v>0.19483921876099256</v>
      </c>
    </row>
    <row r="2687" spans="1:21">
      <c r="A2687">
        <v>9652</v>
      </c>
      <c r="B2687" s="1">
        <v>45991</v>
      </c>
      <c r="C2687">
        <v>9</v>
      </c>
      <c r="D2687">
        <v>42</v>
      </c>
      <c r="E2687" t="s">
        <v>7</v>
      </c>
      <c r="F2687" s="3">
        <v>14820.661836520598</v>
      </c>
      <c r="G2687" s="3">
        <v>17733.75</v>
      </c>
      <c r="H2687">
        <v>2</v>
      </c>
      <c r="I2687" s="3">
        <v>-2913.0881634794023</v>
      </c>
      <c r="J2687" s="3">
        <v>2913.0881634794023</v>
      </c>
      <c r="K2687" s="2">
        <v>0.164268029236873</v>
      </c>
      <c r="L2687" s="6">
        <v>-0.164268029236873</v>
      </c>
      <c r="M2687" t="s">
        <v>30</v>
      </c>
      <c r="N2687">
        <f>SUMIFS(Actuals!$F:$F,Actuals!$A:$A,$A2687,Actuals!$D:$D,$D2687,Actuals!$B:$B,EDATE($B2687,-12))</f>
        <v>10636.25</v>
      </c>
      <c r="O2687">
        <f>AVERAGE(SUMIFS(Actuals!$F:$F,Actuals!$A:$A,$A2687,Actuals!$D:$D,$D2687,Actuals!$B:$B,EOMONTH(DATE(2025,$C2687-1,1),0))/SUMIFS(Actuals!$F:$F,Actuals!$A:$A,$A2687,Actuals!$D:$D,$D2687,Actuals!$B:$B,EOMONTH(DATE(2024,$C2687-1,1),0)),
 SUMIFS(Actuals!$F:$F,Actuals!$A:$A,$A2687,Actuals!$D:$D,$D2687,Actuals!$B:$B,EOMONTH(DATE(2025,$C2687-2,1),0))/SUMIFS(Actuals!$F:$F,Actuals!$A:$A,$A2687,Actuals!$D:$D,$D2687,Actuals!$B:$B,EOMONTH(DATE(2024,$C2687-2,1),0)),
 SUMIFS(Actuals!$F:$F,Actuals!$A:$A,$A2687,Actuals!$D:$D,$D2687,Actuals!$B:$B,EOMONTH(DATE(2025,$C2687-3,1),0))/SUMIFS(Actuals!$F:$F,Actuals!$A:$A,$A2687,Actuals!$D:$D,$D2687,Actuals!$B:$B,EOMONTH(DATE(2024,$C2687-3,1),0))
)</f>
        <v>1.4660259634612582</v>
      </c>
      <c r="P2687" s="29">
        <f t="shared" si="246"/>
        <v>15593.018653864809</v>
      </c>
      <c r="Q2687" s="2">
        <f t="shared" si="247"/>
        <v>0.12071509670178002</v>
      </c>
      <c r="R2687" s="29" t="str">
        <f t="shared" si="248"/>
        <v>2 Test data (Sep-Nov)</v>
      </c>
      <c r="S2687" s="29">
        <f t="shared" si="249"/>
        <v>0.97740808992841244</v>
      </c>
      <c r="T2687" s="29">
        <f t="shared" si="250"/>
        <v>14485.834777108515</v>
      </c>
      <c r="U2687" s="2">
        <f t="shared" si="251"/>
        <v>0.18314881076430448</v>
      </c>
    </row>
    <row r="2688" spans="1:21">
      <c r="A2688">
        <v>9652</v>
      </c>
      <c r="B2688" s="1">
        <v>45991</v>
      </c>
      <c r="C2688">
        <v>10</v>
      </c>
      <c r="D2688">
        <v>42</v>
      </c>
      <c r="E2688" t="s">
        <v>7</v>
      </c>
      <c r="F2688" s="3">
        <v>15308.098078200454</v>
      </c>
      <c r="G2688" s="3">
        <v>17733.75</v>
      </c>
      <c r="H2688">
        <v>1</v>
      </c>
      <c r="I2688" s="3">
        <v>-2425.6519217995465</v>
      </c>
      <c r="J2688" s="3">
        <v>2425.6519217995465</v>
      </c>
      <c r="K2688" s="2">
        <v>0.13678166895324201</v>
      </c>
      <c r="L2688" s="6">
        <v>-0.13678166895324201</v>
      </c>
      <c r="M2688" t="s">
        <v>30</v>
      </c>
      <c r="N2688">
        <f>SUMIFS(Actuals!$F:$F,Actuals!$A:$A,$A2688,Actuals!$D:$D,$D2688,Actuals!$B:$B,EDATE($B2688,-12))</f>
        <v>10636.25</v>
      </c>
      <c r="O2688">
        <f>AVERAGE(SUMIFS(Actuals!$F:$F,Actuals!$A:$A,$A2688,Actuals!$D:$D,$D2688,Actuals!$B:$B,EOMONTH(DATE(2025,$C2688-1,1),0))/SUMIFS(Actuals!$F:$F,Actuals!$A:$A,$A2688,Actuals!$D:$D,$D2688,Actuals!$B:$B,EOMONTH(DATE(2024,$C2688-1,1),0)),
 SUMIFS(Actuals!$F:$F,Actuals!$A:$A,$A2688,Actuals!$D:$D,$D2688,Actuals!$B:$B,EOMONTH(DATE(2025,$C2688-2,1),0))/SUMIFS(Actuals!$F:$F,Actuals!$A:$A,$A2688,Actuals!$D:$D,$D2688,Actuals!$B:$B,EOMONTH(DATE(2024,$C2688-2,1),0)),
 SUMIFS(Actuals!$F:$F,Actuals!$A:$A,$A2688,Actuals!$D:$D,$D2688,Actuals!$B:$B,EOMONTH(DATE(2025,$C2688-3,1),0))/SUMIFS(Actuals!$F:$F,Actuals!$A:$A,$A2688,Actuals!$D:$D,$D2688,Actuals!$B:$B,EOMONTH(DATE(2024,$C2688-3,1),0))
)</f>
        <v>1.5216201285003965</v>
      </c>
      <c r="P2688" s="29">
        <f t="shared" si="246"/>
        <v>16184.332091762342</v>
      </c>
      <c r="Q2688" s="2">
        <f t="shared" si="247"/>
        <v>8.737113742088716E-2</v>
      </c>
      <c r="R2688" s="29" t="str">
        <f t="shared" si="248"/>
        <v>2 Test data (Sep-Nov)</v>
      </c>
      <c r="S2688" s="29">
        <f t="shared" si="249"/>
        <v>0.97740808992841244</v>
      </c>
      <c r="T2688" s="29">
        <f t="shared" si="250"/>
        <v>14962.258903050706</v>
      </c>
      <c r="U2688" s="2">
        <f t="shared" si="251"/>
        <v>0.15628341986039579</v>
      </c>
    </row>
    <row r="2689" spans="1:21">
      <c r="A2689">
        <v>9652</v>
      </c>
      <c r="B2689" s="1">
        <v>45991</v>
      </c>
      <c r="C2689">
        <v>11</v>
      </c>
      <c r="D2689">
        <v>42</v>
      </c>
      <c r="E2689" t="s">
        <v>7</v>
      </c>
      <c r="F2689" s="3">
        <v>16302.710456464807</v>
      </c>
      <c r="G2689" s="3">
        <v>17733.75</v>
      </c>
      <c r="H2689">
        <v>0</v>
      </c>
      <c r="I2689" s="3">
        <v>-1431.0395435351929</v>
      </c>
      <c r="J2689" s="3">
        <v>1431.0395435351929</v>
      </c>
      <c r="K2689" s="2">
        <v>8.0695822571942896E-2</v>
      </c>
      <c r="L2689" s="6">
        <v>-8.0695822571942896E-2</v>
      </c>
      <c r="M2689" t="s">
        <v>30</v>
      </c>
      <c r="N2689">
        <f>SUMIFS(Actuals!$F:$F,Actuals!$A:$A,$A2689,Actuals!$D:$D,$D2689,Actuals!$B:$B,EDATE($B2689,-12))</f>
        <v>10636.25</v>
      </c>
      <c r="O2689">
        <f>AVERAGE(SUMIFS(Actuals!$F:$F,Actuals!$A:$A,$A2689,Actuals!$D:$D,$D2689,Actuals!$B:$B,EOMONTH(DATE(2025,$C2689-1,1),0))/SUMIFS(Actuals!$F:$F,Actuals!$A:$A,$A2689,Actuals!$D:$D,$D2689,Actuals!$B:$B,EOMONTH(DATE(2024,$C2689-1,1),0)),
 SUMIFS(Actuals!$F:$F,Actuals!$A:$A,$A2689,Actuals!$D:$D,$D2689,Actuals!$B:$B,EOMONTH(DATE(2025,$C2689-2,1),0))/SUMIFS(Actuals!$F:$F,Actuals!$A:$A,$A2689,Actuals!$D:$D,$D2689,Actuals!$B:$B,EOMONTH(DATE(2024,$C2689-2,1),0)),
 SUMIFS(Actuals!$F:$F,Actuals!$A:$A,$A2689,Actuals!$D:$D,$D2689,Actuals!$B:$B,EOMONTH(DATE(2025,$C2689-3,1),0))/SUMIFS(Actuals!$F:$F,Actuals!$A:$A,$A2689,Actuals!$D:$D,$D2689,Actuals!$B:$B,EOMONTH(DATE(2024,$C2689-3,1),0))
)</f>
        <v>1.5994224456758335</v>
      </c>
      <c r="P2689" s="29">
        <f t="shared" si="246"/>
        <v>17011.856987819585</v>
      </c>
      <c r="Q2689" s="2">
        <f t="shared" si="247"/>
        <v>4.0707296098141402E-2</v>
      </c>
      <c r="R2689" s="29" t="str">
        <f t="shared" si="248"/>
        <v>2 Test data (Sep-Nov)</v>
      </c>
      <c r="S2689" s="29">
        <f t="shared" si="249"/>
        <v>0.97740808992841244</v>
      </c>
      <c r="T2689" s="29">
        <f t="shared" si="250"/>
        <v>15934.401087909224</v>
      </c>
      <c r="U2689" s="2">
        <f t="shared" si="251"/>
        <v>0.10146465987683237</v>
      </c>
    </row>
    <row r="2690" spans="1:21">
      <c r="A2690">
        <v>9656</v>
      </c>
      <c r="B2690" s="1">
        <v>45808</v>
      </c>
      <c r="C2690">
        <v>5</v>
      </c>
      <c r="D2690">
        <v>42</v>
      </c>
      <c r="E2690" t="s">
        <v>7</v>
      </c>
      <c r="F2690" s="3">
        <v>878325.70653901482</v>
      </c>
      <c r="G2690" s="3">
        <v>910638.75</v>
      </c>
      <c r="H2690">
        <v>0</v>
      </c>
      <c r="I2690" s="3">
        <v>-32313.04346098518</v>
      </c>
      <c r="J2690" s="3">
        <v>32313.04346098518</v>
      </c>
      <c r="K2690" s="2">
        <v>3.5483931977400698E-2</v>
      </c>
      <c r="L2690" s="6">
        <v>-3.5483931977400698E-2</v>
      </c>
      <c r="M2690" t="s">
        <v>32</v>
      </c>
      <c r="N2690">
        <f>SUMIFS(Actuals!$F:$F,Actuals!$A:$A,$A2690,Actuals!$D:$D,$D2690,Actuals!$B:$B,EDATE($B2690,-12))</f>
        <v>943401.25</v>
      </c>
      <c r="O2690">
        <f>AVERAGE(SUMIFS(Actuals!$F:$F,Actuals!$A:$A,$A2690,Actuals!$D:$D,$D2690,Actuals!$B:$B,EOMONTH(DATE(2025,$C2690-1,1),0))/SUMIFS(Actuals!$F:$F,Actuals!$A:$A,$A2690,Actuals!$D:$D,$D2690,Actuals!$B:$B,EOMONTH(DATE(2024,$C2690-1,1),0)),
 SUMIFS(Actuals!$F:$F,Actuals!$A:$A,$A2690,Actuals!$D:$D,$D2690,Actuals!$B:$B,EOMONTH(DATE(2025,$C2690-2,1),0))/SUMIFS(Actuals!$F:$F,Actuals!$A:$A,$A2690,Actuals!$D:$D,$D2690,Actuals!$B:$B,EOMONTH(DATE(2024,$C2690-2,1),0)),
 SUMIFS(Actuals!$F:$F,Actuals!$A:$A,$A2690,Actuals!$D:$D,$D2690,Actuals!$B:$B,EOMONTH(DATE(2025,$C2690-3,1),0))/SUMIFS(Actuals!$F:$F,Actuals!$A:$A,$A2690,Actuals!$D:$D,$D2690,Actuals!$B:$B,EOMONTH(DATE(2024,$C2690-3,1),0))
)</f>
        <v>1.0482762153632665</v>
      </c>
      <c r="P2690" s="29">
        <f t="shared" ref="P2690:P2753" si="252">N2690*O2690</f>
        <v>988945.09191897488</v>
      </c>
      <c r="Q2690" s="2">
        <f t="shared" ref="Q2690:Q2753" si="253">IFERROR(ABS(P2690-G2690)/ABS(G2690),"")</f>
        <v>8.5990566422716894E-2</v>
      </c>
      <c r="R2690" s="29" t="str">
        <f t="shared" ref="R2690:R2753" si="254">IF(C2690&lt;=8,"1 train date (May-Aug)","2 Test data (Sep-Nov)")</f>
        <v>1 train date (May-Aug)</v>
      </c>
      <c r="S2690" s="29">
        <f t="shared" ref="S2690:S2753" si="255">1/(1+AVERAGEIFS($L:$L,$A:$A,$A2690,$R:$R,"1 train date (May-Aug)"))</f>
        <v>1.0196167866584092</v>
      </c>
      <c r="T2690" s="29">
        <f t="shared" ref="T2690:T2753" si="256">F2690*S2690</f>
        <v>895555.6345407872</v>
      </c>
      <c r="U2690" s="2">
        <f t="shared" ref="U2690:U2753" si="257">IFERROR(ABS(T2690-G2690)/ABS(G2690),"")</f>
        <v>1.6563226042393651E-2</v>
      </c>
    </row>
    <row r="2691" spans="1:21">
      <c r="A2691">
        <v>9656</v>
      </c>
      <c r="B2691" s="1">
        <v>45838</v>
      </c>
      <c r="C2691">
        <v>5</v>
      </c>
      <c r="D2691">
        <v>42</v>
      </c>
      <c r="E2691" t="s">
        <v>7</v>
      </c>
      <c r="F2691" s="3">
        <v>978173.59853031323</v>
      </c>
      <c r="G2691" s="3">
        <v>905773.75</v>
      </c>
      <c r="H2691">
        <v>1</v>
      </c>
      <c r="I2691" s="3">
        <v>72399.848530313233</v>
      </c>
      <c r="J2691" s="3">
        <v>72399.848530313233</v>
      </c>
      <c r="K2691" s="2">
        <v>7.9931493411366003E-2</v>
      </c>
      <c r="L2691" s="6">
        <v>7.9931493411366003E-2</v>
      </c>
      <c r="M2691" t="s">
        <v>32</v>
      </c>
      <c r="N2691">
        <f>SUMIFS(Actuals!$F:$F,Actuals!$A:$A,$A2691,Actuals!$D:$D,$D2691,Actuals!$B:$B,EDATE($B2691,-12))</f>
        <v>932922.5</v>
      </c>
      <c r="O2691">
        <f>AVERAGE(SUMIFS(Actuals!$F:$F,Actuals!$A:$A,$A2691,Actuals!$D:$D,$D2691,Actuals!$B:$B,EOMONTH(DATE(2025,$C2691-1,1),0))/SUMIFS(Actuals!$F:$F,Actuals!$A:$A,$A2691,Actuals!$D:$D,$D2691,Actuals!$B:$B,EOMONTH(DATE(2024,$C2691-1,1),0)),
 SUMIFS(Actuals!$F:$F,Actuals!$A:$A,$A2691,Actuals!$D:$D,$D2691,Actuals!$B:$B,EOMONTH(DATE(2025,$C2691-2,1),0))/SUMIFS(Actuals!$F:$F,Actuals!$A:$A,$A2691,Actuals!$D:$D,$D2691,Actuals!$B:$B,EOMONTH(DATE(2024,$C2691-2,1),0)),
 SUMIFS(Actuals!$F:$F,Actuals!$A:$A,$A2691,Actuals!$D:$D,$D2691,Actuals!$B:$B,EOMONTH(DATE(2025,$C2691-3,1),0))/SUMIFS(Actuals!$F:$F,Actuals!$A:$A,$A2691,Actuals!$D:$D,$D2691,Actuals!$B:$B,EOMONTH(DATE(2024,$C2691-3,1),0))
)</f>
        <v>1.0482762153632665</v>
      </c>
      <c r="P2691" s="29">
        <f t="shared" si="252"/>
        <v>977960.46752723702</v>
      </c>
      <c r="Q2691" s="2">
        <f t="shared" si="253"/>
        <v>7.9696190717866378E-2</v>
      </c>
      <c r="R2691" s="29" t="str">
        <f t="shared" si="254"/>
        <v>1 train date (May-Aug)</v>
      </c>
      <c r="S2691" s="29">
        <f t="shared" si="255"/>
        <v>1.0196167866584092</v>
      </c>
      <c r="T2691" s="29">
        <f t="shared" si="256"/>
        <v>997362.22132757073</v>
      </c>
      <c r="U2691" s="2">
        <f t="shared" si="257"/>
        <v>0.10111627912331389</v>
      </c>
    </row>
    <row r="2692" spans="1:21">
      <c r="A2692">
        <v>9656</v>
      </c>
      <c r="B2692" s="1">
        <v>45838</v>
      </c>
      <c r="C2692">
        <v>6</v>
      </c>
      <c r="D2692">
        <v>42</v>
      </c>
      <c r="E2692" t="s">
        <v>7</v>
      </c>
      <c r="F2692" s="3">
        <v>952989.62942853221</v>
      </c>
      <c r="G2692" s="3">
        <v>905773.75</v>
      </c>
      <c r="H2692">
        <v>0</v>
      </c>
      <c r="I2692" s="3">
        <v>47215.879428532207</v>
      </c>
      <c r="J2692" s="3">
        <v>47215.879428532207</v>
      </c>
      <c r="K2692" s="2">
        <v>5.2127674740554401E-2</v>
      </c>
      <c r="L2692" s="6">
        <v>5.2127674740554401E-2</v>
      </c>
      <c r="M2692" t="s">
        <v>32</v>
      </c>
      <c r="N2692">
        <f>SUMIFS(Actuals!$F:$F,Actuals!$A:$A,$A2692,Actuals!$D:$D,$D2692,Actuals!$B:$B,EDATE($B2692,-12))</f>
        <v>932922.5</v>
      </c>
      <c r="O2692">
        <f>AVERAGE(SUMIFS(Actuals!$F:$F,Actuals!$A:$A,$A2692,Actuals!$D:$D,$D2692,Actuals!$B:$B,EOMONTH(DATE(2025,$C2692-1,1),0))/SUMIFS(Actuals!$F:$F,Actuals!$A:$A,$A2692,Actuals!$D:$D,$D2692,Actuals!$B:$B,EOMONTH(DATE(2024,$C2692-1,1),0)),
 SUMIFS(Actuals!$F:$F,Actuals!$A:$A,$A2692,Actuals!$D:$D,$D2692,Actuals!$B:$B,EOMONTH(DATE(2025,$C2692-2,1),0))/SUMIFS(Actuals!$F:$F,Actuals!$A:$A,$A2692,Actuals!$D:$D,$D2692,Actuals!$B:$B,EOMONTH(DATE(2024,$C2692-2,1),0)),
 SUMIFS(Actuals!$F:$F,Actuals!$A:$A,$A2692,Actuals!$D:$D,$D2692,Actuals!$B:$B,EOMONTH(DATE(2025,$C2692-3,1),0))/SUMIFS(Actuals!$F:$F,Actuals!$A:$A,$A2692,Actuals!$D:$D,$D2692,Actuals!$B:$B,EOMONTH(DATE(2024,$C2692-3,1),0))
)</f>
        <v>1.0472810860106574</v>
      </c>
      <c r="P2692" s="29">
        <f t="shared" si="252"/>
        <v>977032.08896377753</v>
      </c>
      <c r="Q2692" s="2">
        <f t="shared" si="253"/>
        <v>7.8671234360432205E-2</v>
      </c>
      <c r="R2692" s="29" t="str">
        <f t="shared" si="254"/>
        <v>1 train date (May-Aug)</v>
      </c>
      <c r="S2692" s="29">
        <f t="shared" si="255"/>
        <v>1.0196167866584092</v>
      </c>
      <c r="T2692" s="29">
        <f t="shared" si="256"/>
        <v>971684.22367670818</v>
      </c>
      <c r="U2692" s="2">
        <f t="shared" si="257"/>
        <v>7.2767038873347983E-2</v>
      </c>
    </row>
    <row r="2693" spans="1:21">
      <c r="A2693">
        <v>9656</v>
      </c>
      <c r="B2693" s="1">
        <v>45869</v>
      </c>
      <c r="C2693">
        <v>5</v>
      </c>
      <c r="D2693">
        <v>42</v>
      </c>
      <c r="E2693" t="s">
        <v>7</v>
      </c>
      <c r="F2693" s="3">
        <v>952983.14791837009</v>
      </c>
      <c r="G2693" s="3">
        <v>1102188.75</v>
      </c>
      <c r="H2693">
        <v>2</v>
      </c>
      <c r="I2693" s="3">
        <v>-149205.60208162991</v>
      </c>
      <c r="J2693" s="3">
        <v>149205.60208162991</v>
      </c>
      <c r="K2693" s="2">
        <v>0.135372096731735</v>
      </c>
      <c r="L2693" s="6">
        <v>-0.135372096731735</v>
      </c>
      <c r="M2693" t="s">
        <v>32</v>
      </c>
      <c r="N2693">
        <f>SUMIFS(Actuals!$F:$F,Actuals!$A:$A,$A2693,Actuals!$D:$D,$D2693,Actuals!$B:$B,EDATE($B2693,-12))</f>
        <v>866353.75</v>
      </c>
      <c r="O2693">
        <f>AVERAGE(SUMIFS(Actuals!$F:$F,Actuals!$A:$A,$A2693,Actuals!$D:$D,$D2693,Actuals!$B:$B,EOMONTH(DATE(2025,$C2693-1,1),0))/SUMIFS(Actuals!$F:$F,Actuals!$A:$A,$A2693,Actuals!$D:$D,$D2693,Actuals!$B:$B,EOMONTH(DATE(2024,$C2693-1,1),0)),
 SUMIFS(Actuals!$F:$F,Actuals!$A:$A,$A2693,Actuals!$D:$D,$D2693,Actuals!$B:$B,EOMONTH(DATE(2025,$C2693-2,1),0))/SUMIFS(Actuals!$F:$F,Actuals!$A:$A,$A2693,Actuals!$D:$D,$D2693,Actuals!$B:$B,EOMONTH(DATE(2024,$C2693-2,1),0)),
 SUMIFS(Actuals!$F:$F,Actuals!$A:$A,$A2693,Actuals!$D:$D,$D2693,Actuals!$B:$B,EOMONTH(DATE(2025,$C2693-3,1),0))/SUMIFS(Actuals!$F:$F,Actuals!$A:$A,$A2693,Actuals!$D:$D,$D2693,Actuals!$B:$B,EOMONTH(DATE(2024,$C2693-3,1),0))
)</f>
        <v>1.0482762153632665</v>
      </c>
      <c r="P2693" s="29">
        <f t="shared" si="252"/>
        <v>908178.03021577362</v>
      </c>
      <c r="Q2693" s="2">
        <f t="shared" si="253"/>
        <v>0.17602313558746302</v>
      </c>
      <c r="R2693" s="29" t="str">
        <f t="shared" si="254"/>
        <v>1 train date (May-Aug)</v>
      </c>
      <c r="S2693" s="29">
        <f t="shared" si="255"/>
        <v>1.0196167866584092</v>
      </c>
      <c r="T2693" s="29">
        <f t="shared" si="256"/>
        <v>971677.61502014392</v>
      </c>
      <c r="U2693" s="2">
        <f t="shared" si="257"/>
        <v>0.11841087561441367</v>
      </c>
    </row>
    <row r="2694" spans="1:21">
      <c r="A2694">
        <v>9656</v>
      </c>
      <c r="B2694" s="1">
        <v>45869</v>
      </c>
      <c r="C2694">
        <v>6</v>
      </c>
      <c r="D2694">
        <v>42</v>
      </c>
      <c r="E2694" t="s">
        <v>7</v>
      </c>
      <c r="F2694" s="3">
        <v>935027.99326890241</v>
      </c>
      <c r="G2694" s="3">
        <v>1102188.75</v>
      </c>
      <c r="H2694">
        <v>1</v>
      </c>
      <c r="I2694" s="3">
        <v>-167160.75673109759</v>
      </c>
      <c r="J2694" s="3">
        <v>167160.75673109759</v>
      </c>
      <c r="K2694" s="2">
        <v>0.15166255029467299</v>
      </c>
      <c r="L2694" s="6">
        <v>-0.15166255029467299</v>
      </c>
      <c r="M2694" t="s">
        <v>32</v>
      </c>
      <c r="N2694">
        <f>SUMIFS(Actuals!$F:$F,Actuals!$A:$A,$A2694,Actuals!$D:$D,$D2694,Actuals!$B:$B,EDATE($B2694,-12))</f>
        <v>866353.75</v>
      </c>
      <c r="O2694">
        <f>AVERAGE(SUMIFS(Actuals!$F:$F,Actuals!$A:$A,$A2694,Actuals!$D:$D,$D2694,Actuals!$B:$B,EOMONTH(DATE(2025,$C2694-1,1),0))/SUMIFS(Actuals!$F:$F,Actuals!$A:$A,$A2694,Actuals!$D:$D,$D2694,Actuals!$B:$B,EOMONTH(DATE(2024,$C2694-1,1),0)),
 SUMIFS(Actuals!$F:$F,Actuals!$A:$A,$A2694,Actuals!$D:$D,$D2694,Actuals!$B:$B,EOMONTH(DATE(2025,$C2694-2,1),0))/SUMIFS(Actuals!$F:$F,Actuals!$A:$A,$A2694,Actuals!$D:$D,$D2694,Actuals!$B:$B,EOMONTH(DATE(2024,$C2694-2,1),0)),
 SUMIFS(Actuals!$F:$F,Actuals!$A:$A,$A2694,Actuals!$D:$D,$D2694,Actuals!$B:$B,EOMONTH(DATE(2025,$C2694-3,1),0))/SUMIFS(Actuals!$F:$F,Actuals!$A:$A,$A2694,Actuals!$D:$D,$D2694,Actuals!$B:$B,EOMONTH(DATE(2024,$C2694-3,1),0))
)</f>
        <v>1.0472810860106574</v>
      </c>
      <c r="P2694" s="29">
        <f t="shared" si="252"/>
        <v>907315.89616940555</v>
      </c>
      <c r="Q2694" s="2">
        <f t="shared" si="253"/>
        <v>0.17680533740758508</v>
      </c>
      <c r="R2694" s="29" t="str">
        <f t="shared" si="254"/>
        <v>1 train date (May-Aug)</v>
      </c>
      <c r="S2694" s="29">
        <f t="shared" si="255"/>
        <v>1.0196167866584092</v>
      </c>
      <c r="T2694" s="29">
        <f t="shared" si="256"/>
        <v>953370.23793249892</v>
      </c>
      <c r="U2694" s="2">
        <f t="shared" si="257"/>
        <v>0.13502089552946453</v>
      </c>
    </row>
    <row r="2695" spans="1:21">
      <c r="A2695">
        <v>9656</v>
      </c>
      <c r="B2695" s="1">
        <v>45869</v>
      </c>
      <c r="C2695">
        <v>7</v>
      </c>
      <c r="D2695">
        <v>42</v>
      </c>
      <c r="E2695" t="s">
        <v>7</v>
      </c>
      <c r="F2695" s="3">
        <v>913078.77422580402</v>
      </c>
      <c r="G2695" s="3">
        <v>1102188.75</v>
      </c>
      <c r="H2695">
        <v>0</v>
      </c>
      <c r="I2695" s="3">
        <v>-189109.97577419598</v>
      </c>
      <c r="J2695" s="3">
        <v>189109.97577419598</v>
      </c>
      <c r="K2695" s="2">
        <v>0.17157676103498201</v>
      </c>
      <c r="L2695" s="6">
        <v>-0.17157676103498201</v>
      </c>
      <c r="M2695" t="s">
        <v>32</v>
      </c>
      <c r="N2695">
        <f>SUMIFS(Actuals!$F:$F,Actuals!$A:$A,$A2695,Actuals!$D:$D,$D2695,Actuals!$B:$B,EDATE($B2695,-12))</f>
        <v>866353.75</v>
      </c>
      <c r="O2695">
        <f>AVERAGE(SUMIFS(Actuals!$F:$F,Actuals!$A:$A,$A2695,Actuals!$D:$D,$D2695,Actuals!$B:$B,EOMONTH(DATE(2025,$C2695-1,1),0))/SUMIFS(Actuals!$F:$F,Actuals!$A:$A,$A2695,Actuals!$D:$D,$D2695,Actuals!$B:$B,EOMONTH(DATE(2024,$C2695-1,1),0)),
 SUMIFS(Actuals!$F:$F,Actuals!$A:$A,$A2695,Actuals!$D:$D,$D2695,Actuals!$B:$B,EOMONTH(DATE(2025,$C2695-2,1),0))/SUMIFS(Actuals!$F:$F,Actuals!$A:$A,$A2695,Actuals!$D:$D,$D2695,Actuals!$B:$B,EOMONTH(DATE(2024,$C2695-2,1),0)),
 SUMIFS(Actuals!$F:$F,Actuals!$A:$A,$A2695,Actuals!$D:$D,$D2695,Actuals!$B:$B,EOMONTH(DATE(2025,$C2695-3,1),0))/SUMIFS(Actuals!$F:$F,Actuals!$A:$A,$A2695,Actuals!$D:$D,$D2695,Actuals!$B:$B,EOMONTH(DATE(2024,$C2695-3,1),0))
)</f>
        <v>1.0353980817303297</v>
      </c>
      <c r="P2695" s="29">
        <f t="shared" si="252"/>
        <v>897021.01084987761</v>
      </c>
      <c r="Q2695" s="2">
        <f t="shared" si="253"/>
        <v>0.18614573878577728</v>
      </c>
      <c r="R2695" s="29" t="str">
        <f t="shared" si="254"/>
        <v>1 train date (May-Aug)</v>
      </c>
      <c r="S2695" s="29">
        <f t="shared" si="255"/>
        <v>1.0196167866584092</v>
      </c>
      <c r="T2695" s="29">
        <f t="shared" si="256"/>
        <v>930990.4457421134</v>
      </c>
      <c r="U2695" s="2">
        <f t="shared" si="257"/>
        <v>0.15532575909333732</v>
      </c>
    </row>
    <row r="2696" spans="1:21">
      <c r="A2696">
        <v>9656</v>
      </c>
      <c r="B2696" s="1">
        <v>45900</v>
      </c>
      <c r="C2696">
        <v>5</v>
      </c>
      <c r="D2696">
        <v>42</v>
      </c>
      <c r="E2696" t="s">
        <v>7</v>
      </c>
      <c r="F2696" s="3">
        <v>846999.72022483347</v>
      </c>
      <c r="G2696" s="3">
        <v>880791.25</v>
      </c>
      <c r="H2696">
        <v>3</v>
      </c>
      <c r="I2696" s="3">
        <v>-33791.529775166535</v>
      </c>
      <c r="J2696" s="3">
        <v>33791.529775166535</v>
      </c>
      <c r="K2696" s="2">
        <v>3.8364969878125502E-2</v>
      </c>
      <c r="L2696" s="6">
        <v>-3.8364969878125502E-2</v>
      </c>
      <c r="M2696" t="s">
        <v>32</v>
      </c>
      <c r="N2696">
        <f>SUMIFS(Actuals!$F:$F,Actuals!$A:$A,$A2696,Actuals!$D:$D,$D2696,Actuals!$B:$B,EDATE($B2696,-12))</f>
        <v>843221.25</v>
      </c>
      <c r="O2696">
        <f>AVERAGE(SUMIFS(Actuals!$F:$F,Actuals!$A:$A,$A2696,Actuals!$D:$D,$D2696,Actuals!$B:$B,EOMONTH(DATE(2025,$C2696-1,1),0))/SUMIFS(Actuals!$F:$F,Actuals!$A:$A,$A2696,Actuals!$D:$D,$D2696,Actuals!$B:$B,EOMONTH(DATE(2024,$C2696-1,1),0)),
 SUMIFS(Actuals!$F:$F,Actuals!$A:$A,$A2696,Actuals!$D:$D,$D2696,Actuals!$B:$B,EOMONTH(DATE(2025,$C2696-2,1),0))/SUMIFS(Actuals!$F:$F,Actuals!$A:$A,$A2696,Actuals!$D:$D,$D2696,Actuals!$B:$B,EOMONTH(DATE(2024,$C2696-2,1),0)),
 SUMIFS(Actuals!$F:$F,Actuals!$A:$A,$A2696,Actuals!$D:$D,$D2696,Actuals!$B:$B,EOMONTH(DATE(2025,$C2696-3,1),0))/SUMIFS(Actuals!$F:$F,Actuals!$A:$A,$A2696,Actuals!$D:$D,$D2696,Actuals!$B:$B,EOMONTH(DATE(2024,$C2696-3,1),0))
)</f>
        <v>1.0482762153632665</v>
      </c>
      <c r="P2696" s="29">
        <f t="shared" si="252"/>
        <v>883928.78066388285</v>
      </c>
      <c r="Q2696" s="2">
        <f t="shared" si="253"/>
        <v>3.5621728348037606E-3</v>
      </c>
      <c r="R2696" s="29" t="str">
        <f t="shared" si="254"/>
        <v>1 train date (May-Aug)</v>
      </c>
      <c r="S2696" s="29">
        <f t="shared" si="255"/>
        <v>1.0196167866584092</v>
      </c>
      <c r="T2696" s="29">
        <f t="shared" si="256"/>
        <v>863615.13303621626</v>
      </c>
      <c r="U2696" s="2">
        <f t="shared" si="257"/>
        <v>1.9500780648971872E-2</v>
      </c>
    </row>
    <row r="2697" spans="1:21">
      <c r="A2697">
        <v>9656</v>
      </c>
      <c r="B2697" s="1">
        <v>45900</v>
      </c>
      <c r="C2697">
        <v>6</v>
      </c>
      <c r="D2697">
        <v>42</v>
      </c>
      <c r="E2697" t="s">
        <v>7</v>
      </c>
      <c r="F2697" s="3">
        <v>885683.75</v>
      </c>
      <c r="G2697" s="3">
        <v>880791.25</v>
      </c>
      <c r="H2697">
        <v>2</v>
      </c>
      <c r="I2697" s="3">
        <v>4892.5</v>
      </c>
      <c r="J2697" s="3">
        <v>4892.5</v>
      </c>
      <c r="K2697" s="2">
        <v>5.5546646268341097E-3</v>
      </c>
      <c r="L2697" s="6">
        <v>5.5546646268341097E-3</v>
      </c>
      <c r="M2697" t="s">
        <v>32</v>
      </c>
      <c r="N2697">
        <f>SUMIFS(Actuals!$F:$F,Actuals!$A:$A,$A2697,Actuals!$D:$D,$D2697,Actuals!$B:$B,EDATE($B2697,-12))</f>
        <v>843221.25</v>
      </c>
      <c r="O2697">
        <f>AVERAGE(SUMIFS(Actuals!$F:$F,Actuals!$A:$A,$A2697,Actuals!$D:$D,$D2697,Actuals!$B:$B,EOMONTH(DATE(2025,$C2697-1,1),0))/SUMIFS(Actuals!$F:$F,Actuals!$A:$A,$A2697,Actuals!$D:$D,$D2697,Actuals!$B:$B,EOMONTH(DATE(2024,$C2697-1,1),0)),
 SUMIFS(Actuals!$F:$F,Actuals!$A:$A,$A2697,Actuals!$D:$D,$D2697,Actuals!$B:$B,EOMONTH(DATE(2025,$C2697-2,1),0))/SUMIFS(Actuals!$F:$F,Actuals!$A:$A,$A2697,Actuals!$D:$D,$D2697,Actuals!$B:$B,EOMONTH(DATE(2024,$C2697-2,1),0)),
 SUMIFS(Actuals!$F:$F,Actuals!$A:$A,$A2697,Actuals!$D:$D,$D2697,Actuals!$B:$B,EOMONTH(DATE(2025,$C2697-3,1),0))/SUMIFS(Actuals!$F:$F,Actuals!$A:$A,$A2697,Actuals!$D:$D,$D2697,Actuals!$B:$B,EOMONTH(DATE(2024,$C2697-3,1),0))
)</f>
        <v>1.0472810860106574</v>
      </c>
      <c r="P2697" s="29">
        <f t="shared" si="252"/>
        <v>883089.66644726403</v>
      </c>
      <c r="Q2697" s="2">
        <f t="shared" si="253"/>
        <v>2.6094905543896196E-3</v>
      </c>
      <c r="R2697" s="29" t="str">
        <f t="shared" si="254"/>
        <v>1 train date (May-Aug)</v>
      </c>
      <c r="S2697" s="29">
        <f t="shared" si="255"/>
        <v>1.0196167866584092</v>
      </c>
      <c r="T2697" s="29">
        <f t="shared" si="256"/>
        <v>903058.01917056984</v>
      </c>
      <c r="U2697" s="2">
        <f t="shared" si="257"/>
        <v>2.5280415956186939E-2</v>
      </c>
    </row>
    <row r="2698" spans="1:21">
      <c r="A2698">
        <v>9656</v>
      </c>
      <c r="B2698" s="1">
        <v>45900</v>
      </c>
      <c r="C2698">
        <v>7</v>
      </c>
      <c r="D2698">
        <v>42</v>
      </c>
      <c r="E2698" t="s">
        <v>7</v>
      </c>
      <c r="F2698" s="3">
        <v>806859.61884776759</v>
      </c>
      <c r="G2698" s="3">
        <v>880791.25</v>
      </c>
      <c r="H2698">
        <v>1</v>
      </c>
      <c r="I2698" s="3">
        <v>-73931.63115223241</v>
      </c>
      <c r="J2698" s="3">
        <v>73931.63115223241</v>
      </c>
      <c r="K2698" s="2">
        <v>8.3937744785989199E-2</v>
      </c>
      <c r="L2698" s="6">
        <v>-8.3937744785989199E-2</v>
      </c>
      <c r="M2698" t="s">
        <v>32</v>
      </c>
      <c r="N2698">
        <f>SUMIFS(Actuals!$F:$F,Actuals!$A:$A,$A2698,Actuals!$D:$D,$D2698,Actuals!$B:$B,EDATE($B2698,-12))</f>
        <v>843221.25</v>
      </c>
      <c r="O2698">
        <f>AVERAGE(SUMIFS(Actuals!$F:$F,Actuals!$A:$A,$A2698,Actuals!$D:$D,$D2698,Actuals!$B:$B,EOMONTH(DATE(2025,$C2698-1,1),0))/SUMIFS(Actuals!$F:$F,Actuals!$A:$A,$A2698,Actuals!$D:$D,$D2698,Actuals!$B:$B,EOMONTH(DATE(2024,$C2698-1,1),0)),
 SUMIFS(Actuals!$F:$F,Actuals!$A:$A,$A2698,Actuals!$D:$D,$D2698,Actuals!$B:$B,EOMONTH(DATE(2025,$C2698-2,1),0))/SUMIFS(Actuals!$F:$F,Actuals!$A:$A,$A2698,Actuals!$D:$D,$D2698,Actuals!$B:$B,EOMONTH(DATE(2024,$C2698-2,1),0)),
 SUMIFS(Actuals!$F:$F,Actuals!$A:$A,$A2698,Actuals!$D:$D,$D2698,Actuals!$B:$B,EOMONTH(DATE(2025,$C2698-3,1),0))/SUMIFS(Actuals!$F:$F,Actuals!$A:$A,$A2698,Actuals!$D:$D,$D2698,Actuals!$B:$B,EOMONTH(DATE(2024,$C2698-3,1),0))
)</f>
        <v>1.0353980817303297</v>
      </c>
      <c r="P2698" s="29">
        <f t="shared" si="252"/>
        <v>873069.66472425079</v>
      </c>
      <c r="Q2698" s="2">
        <f t="shared" si="253"/>
        <v>8.7666462124245791E-3</v>
      </c>
      <c r="R2698" s="29" t="str">
        <f t="shared" si="254"/>
        <v>1 train date (May-Aug)</v>
      </c>
      <c r="S2698" s="29">
        <f t="shared" si="255"/>
        <v>1.0196167866584092</v>
      </c>
      <c r="T2698" s="29">
        <f t="shared" si="256"/>
        <v>822687.61185398954</v>
      </c>
      <c r="U2698" s="2">
        <f t="shared" si="257"/>
        <v>6.5967546959634832E-2</v>
      </c>
    </row>
    <row r="2699" spans="1:21">
      <c r="A2699">
        <v>9656</v>
      </c>
      <c r="B2699" s="1">
        <v>45900</v>
      </c>
      <c r="C2699">
        <v>8</v>
      </c>
      <c r="D2699">
        <v>42</v>
      </c>
      <c r="E2699" t="s">
        <v>7</v>
      </c>
      <c r="F2699" s="3">
        <v>892849.0185667125</v>
      </c>
      <c r="G2699" s="3">
        <v>880791.25</v>
      </c>
      <c r="H2699">
        <v>0</v>
      </c>
      <c r="I2699" s="3">
        <v>12057.768566712504</v>
      </c>
      <c r="J2699" s="3">
        <v>12057.768566712504</v>
      </c>
      <c r="K2699" s="2">
        <v>1.3689700671654601E-2</v>
      </c>
      <c r="L2699" s="6">
        <v>1.3689700671654601E-2</v>
      </c>
      <c r="M2699" t="s">
        <v>32</v>
      </c>
      <c r="N2699">
        <f>SUMIFS(Actuals!$F:$F,Actuals!$A:$A,$A2699,Actuals!$D:$D,$D2699,Actuals!$B:$B,EDATE($B2699,-12))</f>
        <v>843221.25</v>
      </c>
      <c r="O2699">
        <f>AVERAGE(SUMIFS(Actuals!$F:$F,Actuals!$A:$A,$A2699,Actuals!$D:$D,$D2699,Actuals!$B:$B,EOMONTH(DATE(2025,$C2699-1,1),0))/SUMIFS(Actuals!$F:$F,Actuals!$A:$A,$A2699,Actuals!$D:$D,$D2699,Actuals!$B:$B,EOMONTH(DATE(2024,$C2699-1,1),0)),
 SUMIFS(Actuals!$F:$F,Actuals!$A:$A,$A2699,Actuals!$D:$D,$D2699,Actuals!$B:$B,EOMONTH(DATE(2025,$C2699-2,1),0))/SUMIFS(Actuals!$F:$F,Actuals!$A:$A,$A2699,Actuals!$D:$D,$D2699,Actuals!$B:$B,EOMONTH(DATE(2024,$C2699-2,1),0)),
 SUMIFS(Actuals!$F:$F,Actuals!$A:$A,$A2699,Actuals!$D:$D,$D2699,Actuals!$B:$B,EOMONTH(DATE(2025,$C2699-3,1),0))/SUMIFS(Actuals!$F:$F,Actuals!$A:$A,$A2699,Actuals!$D:$D,$D2699,Actuals!$B:$B,EOMONTH(DATE(2024,$C2699-3,1),0))
)</f>
        <v>1.069462257398466</v>
      </c>
      <c r="P2699" s="29">
        <f t="shared" si="252"/>
        <v>901793.30151135626</v>
      </c>
      <c r="Q2699" s="2">
        <f t="shared" si="253"/>
        <v>2.3844527873495856E-2</v>
      </c>
      <c r="R2699" s="29" t="str">
        <f t="shared" si="254"/>
        <v>1 train date (May-Aug)</v>
      </c>
      <c r="S2699" s="29">
        <f t="shared" si="255"/>
        <v>1.0196167866584092</v>
      </c>
      <c r="T2699" s="29">
        <f t="shared" si="256"/>
        <v>910363.84728210571</v>
      </c>
      <c r="U2699" s="2">
        <f t="shared" si="257"/>
        <v>3.3575035267557105E-2</v>
      </c>
    </row>
    <row r="2700" spans="1:21">
      <c r="A2700">
        <v>9656</v>
      </c>
      <c r="B2700" s="1">
        <v>45930</v>
      </c>
      <c r="C2700">
        <v>5</v>
      </c>
      <c r="D2700">
        <v>42</v>
      </c>
      <c r="E2700" t="s">
        <v>7</v>
      </c>
      <c r="F2700" s="3">
        <v>917617.16205799836</v>
      </c>
      <c r="G2700" s="3">
        <v>880668.75</v>
      </c>
      <c r="H2700">
        <v>4</v>
      </c>
      <c r="I2700" s="3">
        <v>36948.412057998357</v>
      </c>
      <c r="J2700" s="3">
        <v>36948.412057998357</v>
      </c>
      <c r="K2700" s="2">
        <v>4.1954948507027599E-2</v>
      </c>
      <c r="L2700" s="6">
        <v>4.1954948507027599E-2</v>
      </c>
      <c r="M2700" t="s">
        <v>32</v>
      </c>
      <c r="N2700">
        <f>SUMIFS(Actuals!$F:$F,Actuals!$A:$A,$A2700,Actuals!$D:$D,$D2700,Actuals!$B:$B,EDATE($B2700,-12))</f>
        <v>839262.5</v>
      </c>
      <c r="O2700">
        <f>AVERAGE(SUMIFS(Actuals!$F:$F,Actuals!$A:$A,$A2700,Actuals!$D:$D,$D2700,Actuals!$B:$B,EOMONTH(DATE(2025,$C2700-1,1),0))/SUMIFS(Actuals!$F:$F,Actuals!$A:$A,$A2700,Actuals!$D:$D,$D2700,Actuals!$B:$B,EOMONTH(DATE(2024,$C2700-1,1),0)),
 SUMIFS(Actuals!$F:$F,Actuals!$A:$A,$A2700,Actuals!$D:$D,$D2700,Actuals!$B:$B,EOMONTH(DATE(2025,$C2700-2,1),0))/SUMIFS(Actuals!$F:$F,Actuals!$A:$A,$A2700,Actuals!$D:$D,$D2700,Actuals!$B:$B,EOMONTH(DATE(2024,$C2700-2,1),0)),
 SUMIFS(Actuals!$F:$F,Actuals!$A:$A,$A2700,Actuals!$D:$D,$D2700,Actuals!$B:$B,EOMONTH(DATE(2025,$C2700-3,1),0))/SUMIFS(Actuals!$F:$F,Actuals!$A:$A,$A2700,Actuals!$D:$D,$D2700,Actuals!$B:$B,EOMONTH(DATE(2024,$C2700-3,1),0))
)</f>
        <v>1.0482762153632665</v>
      </c>
      <c r="P2700" s="29">
        <f t="shared" si="252"/>
        <v>879778.9171963135</v>
      </c>
      <c r="Q2700" s="2">
        <f t="shared" si="253"/>
        <v>1.0104057895621919E-3</v>
      </c>
      <c r="R2700" s="29" t="str">
        <f t="shared" si="254"/>
        <v>1 train date (May-Aug)</v>
      </c>
      <c r="S2700" s="29">
        <f t="shared" si="255"/>
        <v>1.0196167866584092</v>
      </c>
      <c r="T2700" s="29">
        <f t="shared" si="256"/>
        <v>935617.862160185</v>
      </c>
      <c r="U2700" s="2">
        <f t="shared" si="257"/>
        <v>6.2394756439563687E-2</v>
      </c>
    </row>
    <row r="2701" spans="1:21">
      <c r="A2701">
        <v>9656</v>
      </c>
      <c r="B2701" s="1">
        <v>45930</v>
      </c>
      <c r="C2701">
        <v>6</v>
      </c>
      <c r="D2701">
        <v>42</v>
      </c>
      <c r="E2701" t="s">
        <v>7</v>
      </c>
      <c r="F2701" s="3">
        <v>937635.30447650701</v>
      </c>
      <c r="G2701" s="3">
        <v>880668.75</v>
      </c>
      <c r="H2701">
        <v>3</v>
      </c>
      <c r="I2701" s="3">
        <v>56966.554476507008</v>
      </c>
      <c r="J2701" s="3">
        <v>56966.554476507008</v>
      </c>
      <c r="K2701" s="2">
        <v>6.4685563642978103E-2</v>
      </c>
      <c r="L2701" s="6">
        <v>6.4685563642978103E-2</v>
      </c>
      <c r="M2701" t="s">
        <v>32</v>
      </c>
      <c r="N2701">
        <f>SUMIFS(Actuals!$F:$F,Actuals!$A:$A,$A2701,Actuals!$D:$D,$D2701,Actuals!$B:$B,EDATE($B2701,-12))</f>
        <v>839262.5</v>
      </c>
      <c r="O2701">
        <f>AVERAGE(SUMIFS(Actuals!$F:$F,Actuals!$A:$A,$A2701,Actuals!$D:$D,$D2701,Actuals!$B:$B,EOMONTH(DATE(2025,$C2701-1,1),0))/SUMIFS(Actuals!$F:$F,Actuals!$A:$A,$A2701,Actuals!$D:$D,$D2701,Actuals!$B:$B,EOMONTH(DATE(2024,$C2701-1,1),0)),
 SUMIFS(Actuals!$F:$F,Actuals!$A:$A,$A2701,Actuals!$D:$D,$D2701,Actuals!$B:$B,EOMONTH(DATE(2025,$C2701-2,1),0))/SUMIFS(Actuals!$F:$F,Actuals!$A:$A,$A2701,Actuals!$D:$D,$D2701,Actuals!$B:$B,EOMONTH(DATE(2024,$C2701-2,1),0)),
 SUMIFS(Actuals!$F:$F,Actuals!$A:$A,$A2701,Actuals!$D:$D,$D2701,Actuals!$B:$B,EOMONTH(DATE(2025,$C2701-3,1),0))/SUMIFS(Actuals!$F:$F,Actuals!$A:$A,$A2701,Actuals!$D:$D,$D2701,Actuals!$B:$B,EOMONTH(DATE(2024,$C2701-3,1),0))
)</f>
        <v>1.0472810860106574</v>
      </c>
      <c r="P2701" s="29">
        <f t="shared" si="252"/>
        <v>878943.74244801933</v>
      </c>
      <c r="Q2701" s="2">
        <f t="shared" si="253"/>
        <v>1.9587473178543811E-3</v>
      </c>
      <c r="R2701" s="29" t="str">
        <f t="shared" si="254"/>
        <v>1 train date (May-Aug)</v>
      </c>
      <c r="S2701" s="29">
        <f t="shared" si="255"/>
        <v>1.0196167866584092</v>
      </c>
      <c r="T2701" s="29">
        <f t="shared" si="256"/>
        <v>956028.6962078152</v>
      </c>
      <c r="U2701" s="2">
        <f t="shared" si="257"/>
        <v>8.55712732032506E-2</v>
      </c>
    </row>
    <row r="2702" spans="1:21">
      <c r="A2702">
        <v>9656</v>
      </c>
      <c r="B2702" s="1">
        <v>45930</v>
      </c>
      <c r="C2702">
        <v>7</v>
      </c>
      <c r="D2702">
        <v>42</v>
      </c>
      <c r="E2702" t="s">
        <v>7</v>
      </c>
      <c r="F2702" s="3">
        <v>877234.6372455922</v>
      </c>
      <c r="G2702" s="3">
        <v>880668.75</v>
      </c>
      <c r="H2702">
        <v>2</v>
      </c>
      <c r="I2702" s="3">
        <v>-3434.1127544078045</v>
      </c>
      <c r="J2702" s="3">
        <v>3434.1127544078045</v>
      </c>
      <c r="K2702" s="2">
        <v>3.8994375063357298E-3</v>
      </c>
      <c r="L2702" s="6">
        <v>-3.8994375063357298E-3</v>
      </c>
      <c r="M2702" t="s">
        <v>32</v>
      </c>
      <c r="N2702">
        <f>SUMIFS(Actuals!$F:$F,Actuals!$A:$A,$A2702,Actuals!$D:$D,$D2702,Actuals!$B:$B,EDATE($B2702,-12))</f>
        <v>839262.5</v>
      </c>
      <c r="O2702">
        <f>AVERAGE(SUMIFS(Actuals!$F:$F,Actuals!$A:$A,$A2702,Actuals!$D:$D,$D2702,Actuals!$B:$B,EOMONTH(DATE(2025,$C2702-1,1),0))/SUMIFS(Actuals!$F:$F,Actuals!$A:$A,$A2702,Actuals!$D:$D,$D2702,Actuals!$B:$B,EOMONTH(DATE(2024,$C2702-1,1),0)),
 SUMIFS(Actuals!$F:$F,Actuals!$A:$A,$A2702,Actuals!$D:$D,$D2702,Actuals!$B:$B,EOMONTH(DATE(2025,$C2702-2,1),0))/SUMIFS(Actuals!$F:$F,Actuals!$A:$A,$A2702,Actuals!$D:$D,$D2702,Actuals!$B:$B,EOMONTH(DATE(2024,$C2702-2,1),0)),
 SUMIFS(Actuals!$F:$F,Actuals!$A:$A,$A2702,Actuals!$D:$D,$D2702,Actuals!$B:$B,EOMONTH(DATE(2025,$C2702-3,1),0))/SUMIFS(Actuals!$F:$F,Actuals!$A:$A,$A2702,Actuals!$D:$D,$D2702,Actuals!$B:$B,EOMONTH(DATE(2024,$C2702-3,1),0))
)</f>
        <v>1.0353980817303297</v>
      </c>
      <c r="P2702" s="29">
        <f t="shared" si="252"/>
        <v>868970.78256820084</v>
      </c>
      <c r="Q2702" s="2">
        <f t="shared" si="253"/>
        <v>1.3283050445243071E-2</v>
      </c>
      <c r="R2702" s="29" t="str">
        <f t="shared" si="254"/>
        <v>1 train date (May-Aug)</v>
      </c>
      <c r="S2702" s="29">
        <f t="shared" si="255"/>
        <v>1.0196167866584092</v>
      </c>
      <c r="T2702" s="29">
        <f t="shared" si="256"/>
        <v>894443.16197380598</v>
      </c>
      <c r="U2702" s="2">
        <f t="shared" si="257"/>
        <v>1.5640854718423903E-2</v>
      </c>
    </row>
    <row r="2703" spans="1:21">
      <c r="A2703">
        <v>9656</v>
      </c>
      <c r="B2703" s="1">
        <v>45930</v>
      </c>
      <c r="C2703">
        <v>8</v>
      </c>
      <c r="D2703">
        <v>42</v>
      </c>
      <c r="E2703" t="s">
        <v>7</v>
      </c>
      <c r="F2703" s="3">
        <v>947823.28067655792</v>
      </c>
      <c r="G2703" s="3">
        <v>880668.75</v>
      </c>
      <c r="H2703">
        <v>1</v>
      </c>
      <c r="I2703" s="3">
        <v>67154.530676557915</v>
      </c>
      <c r="J2703" s="3">
        <v>67154.530676557915</v>
      </c>
      <c r="K2703" s="2">
        <v>7.6254017956874198E-2</v>
      </c>
      <c r="L2703" s="6">
        <v>7.6254017956874198E-2</v>
      </c>
      <c r="M2703" t="s">
        <v>32</v>
      </c>
      <c r="N2703">
        <f>SUMIFS(Actuals!$F:$F,Actuals!$A:$A,$A2703,Actuals!$D:$D,$D2703,Actuals!$B:$B,EDATE($B2703,-12))</f>
        <v>839262.5</v>
      </c>
      <c r="O2703">
        <f>AVERAGE(SUMIFS(Actuals!$F:$F,Actuals!$A:$A,$A2703,Actuals!$D:$D,$D2703,Actuals!$B:$B,EOMONTH(DATE(2025,$C2703-1,1),0))/SUMIFS(Actuals!$F:$F,Actuals!$A:$A,$A2703,Actuals!$D:$D,$D2703,Actuals!$B:$B,EOMONTH(DATE(2024,$C2703-1,1),0)),
 SUMIFS(Actuals!$F:$F,Actuals!$A:$A,$A2703,Actuals!$D:$D,$D2703,Actuals!$B:$B,EOMONTH(DATE(2025,$C2703-2,1),0))/SUMIFS(Actuals!$F:$F,Actuals!$A:$A,$A2703,Actuals!$D:$D,$D2703,Actuals!$B:$B,EOMONTH(DATE(2024,$C2703-2,1),0)),
 SUMIFS(Actuals!$F:$F,Actuals!$A:$A,$A2703,Actuals!$D:$D,$D2703,Actuals!$B:$B,EOMONTH(DATE(2025,$C2703-3,1),0))/SUMIFS(Actuals!$F:$F,Actuals!$A:$A,$A2703,Actuals!$D:$D,$D2703,Actuals!$B:$B,EOMONTH(DATE(2024,$C2703-3,1),0))
)</f>
        <v>1.069462257398466</v>
      </c>
      <c r="P2703" s="29">
        <f t="shared" si="252"/>
        <v>897559.56779988005</v>
      </c>
      <c r="Q2703" s="2">
        <f t="shared" si="253"/>
        <v>1.9179535778781811E-2</v>
      </c>
      <c r="R2703" s="29" t="str">
        <f t="shared" si="254"/>
        <v>1 train date (May-Aug)</v>
      </c>
      <c r="S2703" s="29">
        <f t="shared" si="255"/>
        <v>1.0196167866584092</v>
      </c>
      <c r="T2703" s="29">
        <f t="shared" si="256"/>
        <v>966416.52776346344</v>
      </c>
      <c r="U2703" s="2">
        <f t="shared" si="257"/>
        <v>9.7366663417389837E-2</v>
      </c>
    </row>
    <row r="2704" spans="1:21">
      <c r="A2704">
        <v>9656</v>
      </c>
      <c r="B2704" s="1">
        <v>45930</v>
      </c>
      <c r="C2704">
        <v>9</v>
      </c>
      <c r="D2704">
        <v>42</v>
      </c>
      <c r="E2704" t="s">
        <v>7</v>
      </c>
      <c r="F2704" s="3">
        <v>970273.80332868185</v>
      </c>
      <c r="G2704" s="3">
        <v>880668.75</v>
      </c>
      <c r="H2704">
        <v>0</v>
      </c>
      <c r="I2704" s="3">
        <v>89605.053328681854</v>
      </c>
      <c r="J2704" s="3">
        <v>89605.053328681854</v>
      </c>
      <c r="K2704" s="2">
        <v>0.101746602600219</v>
      </c>
      <c r="L2704" s="6">
        <v>0.101746602600219</v>
      </c>
      <c r="M2704" t="s">
        <v>32</v>
      </c>
      <c r="N2704">
        <f>SUMIFS(Actuals!$F:$F,Actuals!$A:$A,$A2704,Actuals!$D:$D,$D2704,Actuals!$B:$B,EDATE($B2704,-12))</f>
        <v>839262.5</v>
      </c>
      <c r="O2704">
        <f>AVERAGE(SUMIFS(Actuals!$F:$F,Actuals!$A:$A,$A2704,Actuals!$D:$D,$D2704,Actuals!$B:$B,EOMONTH(DATE(2025,$C2704-1,1),0))/SUMIFS(Actuals!$F:$F,Actuals!$A:$A,$A2704,Actuals!$D:$D,$D2704,Actuals!$B:$B,EOMONTH(DATE(2024,$C2704-1,1),0)),
 SUMIFS(Actuals!$F:$F,Actuals!$A:$A,$A2704,Actuals!$D:$D,$D2704,Actuals!$B:$B,EOMONTH(DATE(2025,$C2704-2,1),0))/SUMIFS(Actuals!$F:$F,Actuals!$A:$A,$A2704,Actuals!$D:$D,$D2704,Actuals!$B:$B,EOMONTH(DATE(2024,$C2704-2,1),0)),
 SUMIFS(Actuals!$F:$F,Actuals!$A:$A,$A2704,Actuals!$D:$D,$D2704,Actuals!$B:$B,EOMONTH(DATE(2025,$C2704-3,1),0))/SUMIFS(Actuals!$F:$F,Actuals!$A:$A,$A2704,Actuals!$D:$D,$D2704,Actuals!$B:$B,EOMONTH(DATE(2024,$C2704-3,1),0))
)</f>
        <v>1.0958900553384023</v>
      </c>
      <c r="P2704" s="29">
        <f t="shared" si="252"/>
        <v>919739.42756844591</v>
      </c>
      <c r="Q2704" s="2">
        <f t="shared" si="253"/>
        <v>4.4364782522879245E-2</v>
      </c>
      <c r="R2704" s="29" t="str">
        <f t="shared" si="254"/>
        <v>2 Test data (Sep-Nov)</v>
      </c>
      <c r="S2704" s="29">
        <f t="shared" si="255"/>
        <v>1.0196167866584092</v>
      </c>
      <c r="T2704" s="29">
        <f t="shared" si="256"/>
        <v>989307.45752882387</v>
      </c>
      <c r="U2704" s="2">
        <f t="shared" si="257"/>
        <v>0.12335933065505489</v>
      </c>
    </row>
    <row r="2705" spans="1:21">
      <c r="A2705">
        <v>9656</v>
      </c>
      <c r="B2705" s="1">
        <v>45961</v>
      </c>
      <c r="C2705">
        <v>5</v>
      </c>
      <c r="D2705">
        <v>42</v>
      </c>
      <c r="E2705" t="s">
        <v>7</v>
      </c>
      <c r="F2705" s="3">
        <v>928956.27146018855</v>
      </c>
      <c r="G2705" s="3">
        <v>999372.5</v>
      </c>
      <c r="H2705">
        <v>5</v>
      </c>
      <c r="I2705" s="3">
        <v>-70416.228539811447</v>
      </c>
      <c r="J2705" s="3">
        <v>70416.228539811447</v>
      </c>
      <c r="K2705" s="2">
        <v>7.0460442467459805E-2</v>
      </c>
      <c r="L2705" s="6">
        <v>-7.0460442467459805E-2</v>
      </c>
      <c r="M2705" t="s">
        <v>32</v>
      </c>
      <c r="N2705">
        <f>SUMIFS(Actuals!$F:$F,Actuals!$A:$A,$A2705,Actuals!$D:$D,$D2705,Actuals!$B:$B,EDATE($B2705,-12))</f>
        <v>914223.75</v>
      </c>
      <c r="O2705">
        <f>AVERAGE(SUMIFS(Actuals!$F:$F,Actuals!$A:$A,$A2705,Actuals!$D:$D,$D2705,Actuals!$B:$B,EOMONTH(DATE(2025,$C2705-1,1),0))/SUMIFS(Actuals!$F:$F,Actuals!$A:$A,$A2705,Actuals!$D:$D,$D2705,Actuals!$B:$B,EOMONTH(DATE(2024,$C2705-1,1),0)),
 SUMIFS(Actuals!$F:$F,Actuals!$A:$A,$A2705,Actuals!$D:$D,$D2705,Actuals!$B:$B,EOMONTH(DATE(2025,$C2705-2,1),0))/SUMIFS(Actuals!$F:$F,Actuals!$A:$A,$A2705,Actuals!$D:$D,$D2705,Actuals!$B:$B,EOMONTH(DATE(2024,$C2705-2,1),0)),
 SUMIFS(Actuals!$F:$F,Actuals!$A:$A,$A2705,Actuals!$D:$D,$D2705,Actuals!$B:$B,EOMONTH(DATE(2025,$C2705-3,1),0))/SUMIFS(Actuals!$F:$F,Actuals!$A:$A,$A2705,Actuals!$D:$D,$D2705,Actuals!$B:$B,EOMONTH(DATE(2024,$C2705-3,1),0))
)</f>
        <v>1.0482762153632665</v>
      </c>
      <c r="P2705" s="29">
        <f t="shared" si="252"/>
        <v>958359.01264521317</v>
      </c>
      <c r="Q2705" s="2">
        <f t="shared" si="253"/>
        <v>4.1039239477559004E-2</v>
      </c>
      <c r="R2705" s="29" t="str">
        <f t="shared" si="254"/>
        <v>1 train date (May-Aug)</v>
      </c>
      <c r="S2705" s="29">
        <f t="shared" si="255"/>
        <v>1.0196167866584092</v>
      </c>
      <c r="T2705" s="29">
        <f t="shared" si="256"/>
        <v>947179.40845241433</v>
      </c>
      <c r="U2705" s="2">
        <f t="shared" si="257"/>
        <v>5.2225863276791865E-2</v>
      </c>
    </row>
    <row r="2706" spans="1:21">
      <c r="A2706">
        <v>9656</v>
      </c>
      <c r="B2706" s="1">
        <v>45961</v>
      </c>
      <c r="C2706">
        <v>6</v>
      </c>
      <c r="D2706">
        <v>42</v>
      </c>
      <c r="E2706" t="s">
        <v>7</v>
      </c>
      <c r="F2706" s="3">
        <v>952183.07405022904</v>
      </c>
      <c r="G2706" s="3">
        <v>999372.5</v>
      </c>
      <c r="H2706">
        <v>4</v>
      </c>
      <c r="I2706" s="3">
        <v>-47189.425949770957</v>
      </c>
      <c r="J2706" s="3">
        <v>47189.425949770957</v>
      </c>
      <c r="K2706" s="2">
        <v>4.72190559073528E-2</v>
      </c>
      <c r="L2706" s="6">
        <v>-4.72190559073528E-2</v>
      </c>
      <c r="M2706" t="s">
        <v>32</v>
      </c>
      <c r="N2706">
        <f>SUMIFS(Actuals!$F:$F,Actuals!$A:$A,$A2706,Actuals!$D:$D,$D2706,Actuals!$B:$B,EDATE($B2706,-12))</f>
        <v>914223.75</v>
      </c>
      <c r="O2706">
        <f>AVERAGE(SUMIFS(Actuals!$F:$F,Actuals!$A:$A,$A2706,Actuals!$D:$D,$D2706,Actuals!$B:$B,EOMONTH(DATE(2025,$C2706-1,1),0))/SUMIFS(Actuals!$F:$F,Actuals!$A:$A,$A2706,Actuals!$D:$D,$D2706,Actuals!$B:$B,EOMONTH(DATE(2024,$C2706-1,1),0)),
 SUMIFS(Actuals!$F:$F,Actuals!$A:$A,$A2706,Actuals!$D:$D,$D2706,Actuals!$B:$B,EOMONTH(DATE(2025,$C2706-2,1),0))/SUMIFS(Actuals!$F:$F,Actuals!$A:$A,$A2706,Actuals!$D:$D,$D2706,Actuals!$B:$B,EOMONTH(DATE(2024,$C2706-2,1),0)),
 SUMIFS(Actuals!$F:$F,Actuals!$A:$A,$A2706,Actuals!$D:$D,$D2706,Actuals!$B:$B,EOMONTH(DATE(2025,$C2706-3,1),0))/SUMIFS(Actuals!$F:$F,Actuals!$A:$A,$A2706,Actuals!$D:$D,$D2706,Actuals!$B:$B,EOMONTH(DATE(2024,$C2706-3,1),0))
)</f>
        <v>1.0472810860106574</v>
      </c>
      <c r="P2706" s="29">
        <f t="shared" si="252"/>
        <v>957449.24175673572</v>
      </c>
      <c r="Q2706" s="2">
        <f t="shared" si="253"/>
        <v>4.1949581605721875E-2</v>
      </c>
      <c r="R2706" s="29" t="str">
        <f t="shared" si="254"/>
        <v>1 train date (May-Aug)</v>
      </c>
      <c r="S2706" s="29">
        <f t="shared" si="255"/>
        <v>1.0196167866584092</v>
      </c>
      <c r="T2706" s="29">
        <f t="shared" si="256"/>
        <v>970861.84627362061</v>
      </c>
      <c r="U2706" s="2">
        <f t="shared" si="257"/>
        <v>2.8528555394889681E-2</v>
      </c>
    </row>
    <row r="2707" spans="1:21">
      <c r="A2707">
        <v>9656</v>
      </c>
      <c r="B2707" s="1">
        <v>45961</v>
      </c>
      <c r="C2707">
        <v>7</v>
      </c>
      <c r="D2707">
        <v>42</v>
      </c>
      <c r="E2707" t="s">
        <v>7</v>
      </c>
      <c r="F2707" s="3">
        <v>888305.67444363888</v>
      </c>
      <c r="G2707" s="3">
        <v>999372.5</v>
      </c>
      <c r="H2707">
        <v>3</v>
      </c>
      <c r="I2707" s="3">
        <v>-111066.82555636112</v>
      </c>
      <c r="J2707" s="3">
        <v>111066.82555636112</v>
      </c>
      <c r="K2707" s="2">
        <v>0.11113656375011401</v>
      </c>
      <c r="L2707" s="6">
        <v>-0.11113656375011401</v>
      </c>
      <c r="M2707" t="s">
        <v>32</v>
      </c>
      <c r="N2707">
        <f>SUMIFS(Actuals!$F:$F,Actuals!$A:$A,$A2707,Actuals!$D:$D,$D2707,Actuals!$B:$B,EDATE($B2707,-12))</f>
        <v>914223.75</v>
      </c>
      <c r="O2707">
        <f>AVERAGE(SUMIFS(Actuals!$F:$F,Actuals!$A:$A,$A2707,Actuals!$D:$D,$D2707,Actuals!$B:$B,EOMONTH(DATE(2025,$C2707-1,1),0))/SUMIFS(Actuals!$F:$F,Actuals!$A:$A,$A2707,Actuals!$D:$D,$D2707,Actuals!$B:$B,EOMONTH(DATE(2024,$C2707-1,1),0)),
 SUMIFS(Actuals!$F:$F,Actuals!$A:$A,$A2707,Actuals!$D:$D,$D2707,Actuals!$B:$B,EOMONTH(DATE(2025,$C2707-2,1),0))/SUMIFS(Actuals!$F:$F,Actuals!$A:$A,$A2707,Actuals!$D:$D,$D2707,Actuals!$B:$B,EOMONTH(DATE(2024,$C2707-2,1),0)),
 SUMIFS(Actuals!$F:$F,Actuals!$A:$A,$A2707,Actuals!$D:$D,$D2707,Actuals!$B:$B,EOMONTH(DATE(2025,$C2707-3,1),0))/SUMIFS(Actuals!$F:$F,Actuals!$A:$A,$A2707,Actuals!$D:$D,$D2707,Actuals!$B:$B,EOMONTH(DATE(2024,$C2707-3,1),0))
)</f>
        <v>1.0353980817303297</v>
      </c>
      <c r="P2707" s="29">
        <f t="shared" si="252"/>
        <v>946585.51702230843</v>
      </c>
      <c r="Q2707" s="2">
        <f t="shared" si="253"/>
        <v>5.2820127607765444E-2</v>
      </c>
      <c r="R2707" s="29" t="str">
        <f t="shared" si="254"/>
        <v>1 train date (May-Aug)</v>
      </c>
      <c r="S2707" s="29">
        <f t="shared" si="255"/>
        <v>1.0196167866584092</v>
      </c>
      <c r="T2707" s="29">
        <f t="shared" si="256"/>
        <v>905731.37734665396</v>
      </c>
      <c r="U2707" s="2">
        <f t="shared" si="257"/>
        <v>9.3699919352739885E-2</v>
      </c>
    </row>
    <row r="2708" spans="1:21">
      <c r="A2708">
        <v>9656</v>
      </c>
      <c r="B2708" s="1">
        <v>45961</v>
      </c>
      <c r="C2708">
        <v>8</v>
      </c>
      <c r="D2708">
        <v>42</v>
      </c>
      <c r="E2708" t="s">
        <v>7</v>
      </c>
      <c r="F2708" s="3">
        <v>959360.92253250873</v>
      </c>
      <c r="G2708" s="3">
        <v>999372.5</v>
      </c>
      <c r="H2708">
        <v>2</v>
      </c>
      <c r="I2708" s="3">
        <v>-40011.577467491268</v>
      </c>
      <c r="J2708" s="3">
        <v>40011.577467491268</v>
      </c>
      <c r="K2708" s="2">
        <v>4.0036700497053199E-2</v>
      </c>
      <c r="L2708" s="6">
        <v>-4.0036700497053199E-2</v>
      </c>
      <c r="M2708" t="s">
        <v>32</v>
      </c>
      <c r="N2708">
        <f>SUMIFS(Actuals!$F:$F,Actuals!$A:$A,$A2708,Actuals!$D:$D,$D2708,Actuals!$B:$B,EDATE($B2708,-12))</f>
        <v>914223.75</v>
      </c>
      <c r="O2708">
        <f>AVERAGE(SUMIFS(Actuals!$F:$F,Actuals!$A:$A,$A2708,Actuals!$D:$D,$D2708,Actuals!$B:$B,EOMONTH(DATE(2025,$C2708-1,1),0))/SUMIFS(Actuals!$F:$F,Actuals!$A:$A,$A2708,Actuals!$D:$D,$D2708,Actuals!$B:$B,EOMONTH(DATE(2024,$C2708-1,1),0)),
 SUMIFS(Actuals!$F:$F,Actuals!$A:$A,$A2708,Actuals!$D:$D,$D2708,Actuals!$B:$B,EOMONTH(DATE(2025,$C2708-2,1),0))/SUMIFS(Actuals!$F:$F,Actuals!$A:$A,$A2708,Actuals!$D:$D,$D2708,Actuals!$B:$B,EOMONTH(DATE(2024,$C2708-2,1),0)),
 SUMIFS(Actuals!$F:$F,Actuals!$A:$A,$A2708,Actuals!$D:$D,$D2708,Actuals!$B:$B,EOMONTH(DATE(2025,$C2708-3,1),0))/SUMIFS(Actuals!$F:$F,Actuals!$A:$A,$A2708,Actuals!$D:$D,$D2708,Actuals!$B:$B,EOMONTH(DATE(2024,$C2708-3,1),0))
)</f>
        <v>1.069462257398466</v>
      </c>
      <c r="P2708" s="29">
        <f t="shared" si="252"/>
        <v>977727.79544229084</v>
      </c>
      <c r="Q2708" s="2">
        <f t="shared" si="253"/>
        <v>2.16582951379082E-2</v>
      </c>
      <c r="R2708" s="29" t="str">
        <f t="shared" si="254"/>
        <v>1 train date (May-Aug)</v>
      </c>
      <c r="S2708" s="29">
        <f t="shared" si="255"/>
        <v>1.0196167866584092</v>
      </c>
      <c r="T2708" s="29">
        <f t="shared" si="256"/>
        <v>978180.5010782436</v>
      </c>
      <c r="U2708" s="2">
        <f t="shared" si="257"/>
        <v>2.1205305250801276E-2</v>
      </c>
    </row>
    <row r="2709" spans="1:21">
      <c r="A2709">
        <v>9656</v>
      </c>
      <c r="B2709" s="1">
        <v>45961</v>
      </c>
      <c r="C2709">
        <v>9</v>
      </c>
      <c r="D2709">
        <v>42</v>
      </c>
      <c r="E2709" t="s">
        <v>7</v>
      </c>
      <c r="F2709" s="3">
        <v>969947.05222027702</v>
      </c>
      <c r="G2709" s="3">
        <v>999372.5</v>
      </c>
      <c r="H2709">
        <v>1</v>
      </c>
      <c r="I2709" s="3">
        <v>-29425.447779722977</v>
      </c>
      <c r="J2709" s="3">
        <v>29425.447779722977</v>
      </c>
      <c r="K2709" s="2">
        <v>2.9443923841933801E-2</v>
      </c>
      <c r="L2709" s="6">
        <v>-2.9443923841933801E-2</v>
      </c>
      <c r="M2709" t="s">
        <v>32</v>
      </c>
      <c r="N2709">
        <f>SUMIFS(Actuals!$F:$F,Actuals!$A:$A,$A2709,Actuals!$D:$D,$D2709,Actuals!$B:$B,EDATE($B2709,-12))</f>
        <v>914223.75</v>
      </c>
      <c r="O2709">
        <f>AVERAGE(SUMIFS(Actuals!$F:$F,Actuals!$A:$A,$A2709,Actuals!$D:$D,$D2709,Actuals!$B:$B,EOMONTH(DATE(2025,$C2709-1,1),0))/SUMIFS(Actuals!$F:$F,Actuals!$A:$A,$A2709,Actuals!$D:$D,$D2709,Actuals!$B:$B,EOMONTH(DATE(2024,$C2709-1,1),0)),
 SUMIFS(Actuals!$F:$F,Actuals!$A:$A,$A2709,Actuals!$D:$D,$D2709,Actuals!$B:$B,EOMONTH(DATE(2025,$C2709-2,1),0))/SUMIFS(Actuals!$F:$F,Actuals!$A:$A,$A2709,Actuals!$D:$D,$D2709,Actuals!$B:$B,EOMONTH(DATE(2024,$C2709-2,1),0)),
 SUMIFS(Actuals!$F:$F,Actuals!$A:$A,$A2709,Actuals!$D:$D,$D2709,Actuals!$B:$B,EOMONTH(DATE(2025,$C2709-3,1),0))/SUMIFS(Actuals!$F:$F,Actuals!$A:$A,$A2709,Actuals!$D:$D,$D2709,Actuals!$B:$B,EOMONTH(DATE(2024,$C2709-3,1),0))
)</f>
        <v>1.0958900553384023</v>
      </c>
      <c r="P2709" s="29">
        <f t="shared" si="252"/>
        <v>1001888.7159791817</v>
      </c>
      <c r="Q2709" s="2">
        <f t="shared" si="253"/>
        <v>2.5177958961065026E-3</v>
      </c>
      <c r="R2709" s="29" t="str">
        <f t="shared" si="254"/>
        <v>2 Test data (Sep-Nov)</v>
      </c>
      <c r="S2709" s="29">
        <f t="shared" si="255"/>
        <v>1.0196167866584092</v>
      </c>
      <c r="T2709" s="29">
        <f t="shared" si="256"/>
        <v>988974.29661363503</v>
      </c>
      <c r="U2709" s="2">
        <f t="shared" si="257"/>
        <v>1.0404732355918309E-2</v>
      </c>
    </row>
    <row r="2710" spans="1:21">
      <c r="A2710">
        <v>9656</v>
      </c>
      <c r="B2710" s="1">
        <v>45961</v>
      </c>
      <c r="C2710">
        <v>10</v>
      </c>
      <c r="D2710">
        <v>42</v>
      </c>
      <c r="E2710" t="s">
        <v>7</v>
      </c>
      <c r="F2710" s="3">
        <v>902802.50525220158</v>
      </c>
      <c r="G2710" s="3">
        <v>999372.5</v>
      </c>
      <c r="H2710">
        <v>0</v>
      </c>
      <c r="I2710" s="3">
        <v>-96569.994747798424</v>
      </c>
      <c r="J2710" s="3">
        <v>96569.994747798424</v>
      </c>
      <c r="K2710" s="2">
        <v>9.6630630468417397E-2</v>
      </c>
      <c r="L2710" s="6">
        <v>-9.6630630468417397E-2</v>
      </c>
      <c r="M2710" t="s">
        <v>32</v>
      </c>
      <c r="N2710">
        <f>SUMIFS(Actuals!$F:$F,Actuals!$A:$A,$A2710,Actuals!$D:$D,$D2710,Actuals!$B:$B,EDATE($B2710,-12))</f>
        <v>914223.75</v>
      </c>
      <c r="O2710">
        <f>AVERAGE(SUMIFS(Actuals!$F:$F,Actuals!$A:$A,$A2710,Actuals!$D:$D,$D2710,Actuals!$B:$B,EOMONTH(DATE(2025,$C2710-1,1),0))/SUMIFS(Actuals!$F:$F,Actuals!$A:$A,$A2710,Actuals!$D:$D,$D2710,Actuals!$B:$B,EOMONTH(DATE(2024,$C2710-1,1),0)),
 SUMIFS(Actuals!$F:$F,Actuals!$A:$A,$A2710,Actuals!$D:$D,$D2710,Actuals!$B:$B,EOMONTH(DATE(2025,$C2710-2,1),0))/SUMIFS(Actuals!$F:$F,Actuals!$A:$A,$A2710,Actuals!$D:$D,$D2710,Actuals!$B:$B,EOMONTH(DATE(2024,$C2710-2,1),0)),
 SUMIFS(Actuals!$F:$F,Actuals!$A:$A,$A2710,Actuals!$D:$D,$D2710,Actuals!$B:$B,EOMONTH(DATE(2025,$C2710-3,1),0))/SUMIFS(Actuals!$F:$F,Actuals!$A:$A,$A2710,Actuals!$D:$D,$D2710,Actuals!$B:$B,EOMONTH(DATE(2024,$C2710-3,1),0))
)</f>
        <v>1.1220357976605786</v>
      </c>
      <c r="P2710" s="29">
        <f t="shared" si="252"/>
        <v>1025791.7745714954</v>
      </c>
      <c r="Q2710" s="2">
        <f t="shared" si="253"/>
        <v>2.6435863075575286E-2</v>
      </c>
      <c r="R2710" s="29" t="str">
        <f t="shared" si="254"/>
        <v>2 Test data (Sep-Nov)</v>
      </c>
      <c r="S2710" s="29">
        <f t="shared" si="255"/>
        <v>1.0196167866584092</v>
      </c>
      <c r="T2710" s="29">
        <f t="shared" si="256"/>
        <v>920512.58939241129</v>
      </c>
      <c r="U2710" s="2">
        <f t="shared" si="257"/>
        <v>7.8909426272574745E-2</v>
      </c>
    </row>
    <row r="2711" spans="1:21">
      <c r="A2711">
        <v>9656</v>
      </c>
      <c r="B2711" s="1">
        <v>45991</v>
      </c>
      <c r="C2711">
        <v>5</v>
      </c>
      <c r="D2711">
        <v>42</v>
      </c>
      <c r="E2711" t="s">
        <v>7</v>
      </c>
      <c r="F2711" s="3">
        <v>905674.45070215571</v>
      </c>
      <c r="G2711" s="3">
        <v>912800</v>
      </c>
      <c r="H2711">
        <v>6</v>
      </c>
      <c r="I2711" s="3">
        <v>-7125.5492978442926</v>
      </c>
      <c r="J2711" s="3">
        <v>7125.5492978442926</v>
      </c>
      <c r="K2711" s="2">
        <v>7.8062547084183798E-3</v>
      </c>
      <c r="L2711" s="6">
        <v>-7.8062547084183798E-3</v>
      </c>
      <c r="M2711" t="s">
        <v>32</v>
      </c>
      <c r="N2711">
        <f>SUMIFS(Actuals!$F:$F,Actuals!$A:$A,$A2711,Actuals!$D:$D,$D2711,Actuals!$B:$B,EDATE($B2711,-12))</f>
        <v>856376.25</v>
      </c>
      <c r="O2711">
        <f>AVERAGE(SUMIFS(Actuals!$F:$F,Actuals!$A:$A,$A2711,Actuals!$D:$D,$D2711,Actuals!$B:$B,EOMONTH(DATE(2025,$C2711-1,1),0))/SUMIFS(Actuals!$F:$F,Actuals!$A:$A,$A2711,Actuals!$D:$D,$D2711,Actuals!$B:$B,EOMONTH(DATE(2024,$C2711-1,1),0)),
 SUMIFS(Actuals!$F:$F,Actuals!$A:$A,$A2711,Actuals!$D:$D,$D2711,Actuals!$B:$B,EOMONTH(DATE(2025,$C2711-2,1),0))/SUMIFS(Actuals!$F:$F,Actuals!$A:$A,$A2711,Actuals!$D:$D,$D2711,Actuals!$B:$B,EOMONTH(DATE(2024,$C2711-2,1),0)),
 SUMIFS(Actuals!$F:$F,Actuals!$A:$A,$A2711,Actuals!$D:$D,$D2711,Actuals!$B:$B,EOMONTH(DATE(2025,$C2711-3,1),0))/SUMIFS(Actuals!$F:$F,Actuals!$A:$A,$A2711,Actuals!$D:$D,$D2711,Actuals!$B:$B,EOMONTH(DATE(2024,$C2711-3,1),0))
)</f>
        <v>1.0482762153632665</v>
      </c>
      <c r="P2711" s="29">
        <f t="shared" si="252"/>
        <v>897718.85427698656</v>
      </c>
      <c r="Q2711" s="2">
        <f t="shared" si="253"/>
        <v>1.6521851142652762E-2</v>
      </c>
      <c r="R2711" s="29" t="str">
        <f t="shared" si="254"/>
        <v>1 train date (May-Aug)</v>
      </c>
      <c r="S2711" s="29">
        <f t="shared" si="255"/>
        <v>1.0196167866584092</v>
      </c>
      <c r="T2711" s="29">
        <f t="shared" si="256"/>
        <v>923440.87318355183</v>
      </c>
      <c r="U2711" s="2">
        <f t="shared" si="257"/>
        <v>1.1657398316774569E-2</v>
      </c>
    </row>
    <row r="2712" spans="1:21">
      <c r="A2712">
        <v>9656</v>
      </c>
      <c r="B2712" s="1">
        <v>45991</v>
      </c>
      <c r="C2712">
        <v>6</v>
      </c>
      <c r="D2712">
        <v>42</v>
      </c>
      <c r="E2712" t="s">
        <v>7</v>
      </c>
      <c r="F2712" s="3">
        <v>928653.3850658593</v>
      </c>
      <c r="G2712" s="3">
        <v>912800</v>
      </c>
      <c r="H2712">
        <v>5</v>
      </c>
      <c r="I2712" s="3">
        <v>15853.3850658593</v>
      </c>
      <c r="J2712" s="3">
        <v>15853.3850658593</v>
      </c>
      <c r="K2712" s="2">
        <v>1.7367862692659199E-2</v>
      </c>
      <c r="L2712" s="6">
        <v>1.7367862692659199E-2</v>
      </c>
      <c r="M2712" t="s">
        <v>32</v>
      </c>
      <c r="N2712">
        <f>SUMIFS(Actuals!$F:$F,Actuals!$A:$A,$A2712,Actuals!$D:$D,$D2712,Actuals!$B:$B,EDATE($B2712,-12))</f>
        <v>856376.25</v>
      </c>
      <c r="O2712">
        <f>AVERAGE(SUMIFS(Actuals!$F:$F,Actuals!$A:$A,$A2712,Actuals!$D:$D,$D2712,Actuals!$B:$B,EOMONTH(DATE(2025,$C2712-1,1),0))/SUMIFS(Actuals!$F:$F,Actuals!$A:$A,$A2712,Actuals!$D:$D,$D2712,Actuals!$B:$B,EOMONTH(DATE(2024,$C2712-1,1),0)),
 SUMIFS(Actuals!$F:$F,Actuals!$A:$A,$A2712,Actuals!$D:$D,$D2712,Actuals!$B:$B,EOMONTH(DATE(2025,$C2712-2,1),0))/SUMIFS(Actuals!$F:$F,Actuals!$A:$A,$A2712,Actuals!$D:$D,$D2712,Actuals!$B:$B,EOMONTH(DATE(2024,$C2712-2,1),0)),
 SUMIFS(Actuals!$F:$F,Actuals!$A:$A,$A2712,Actuals!$D:$D,$D2712,Actuals!$B:$B,EOMONTH(DATE(2025,$C2712-3,1),0))/SUMIFS(Actuals!$F:$F,Actuals!$A:$A,$A2712,Actuals!$D:$D,$D2712,Actuals!$B:$B,EOMONTH(DATE(2024,$C2712-3,1),0))
)</f>
        <v>1.0472810860106574</v>
      </c>
      <c r="P2712" s="29">
        <f t="shared" si="252"/>
        <v>896866.64913373429</v>
      </c>
      <c r="Q2712" s="2">
        <f t="shared" si="253"/>
        <v>1.7455467644901086E-2</v>
      </c>
      <c r="R2712" s="29" t="str">
        <f t="shared" si="254"/>
        <v>1 train date (May-Aug)</v>
      </c>
      <c r="S2712" s="29">
        <f t="shared" si="255"/>
        <v>1.0196167866584092</v>
      </c>
      <c r="T2712" s="29">
        <f t="shared" si="256"/>
        <v>946870.5804003058</v>
      </c>
      <c r="U2712" s="2">
        <f t="shared" si="257"/>
        <v>3.7325351008222832E-2</v>
      </c>
    </row>
    <row r="2713" spans="1:21">
      <c r="A2713">
        <v>9656</v>
      </c>
      <c r="B2713" s="1">
        <v>45991</v>
      </c>
      <c r="C2713">
        <v>7</v>
      </c>
      <c r="D2713">
        <v>42</v>
      </c>
      <c r="E2713" t="s">
        <v>7</v>
      </c>
      <c r="F2713" s="3">
        <v>864479.33130196237</v>
      </c>
      <c r="G2713" s="3">
        <v>912800</v>
      </c>
      <c r="H2713">
        <v>4</v>
      </c>
      <c r="I2713" s="3">
        <v>-48320.668698037625</v>
      </c>
      <c r="J2713" s="3">
        <v>48320.668698037625</v>
      </c>
      <c r="K2713" s="2">
        <v>5.29367536130999E-2</v>
      </c>
      <c r="L2713" s="6">
        <v>-5.29367536130999E-2</v>
      </c>
      <c r="M2713" t="s">
        <v>32</v>
      </c>
      <c r="N2713">
        <f>SUMIFS(Actuals!$F:$F,Actuals!$A:$A,$A2713,Actuals!$D:$D,$D2713,Actuals!$B:$B,EDATE($B2713,-12))</f>
        <v>856376.25</v>
      </c>
      <c r="O2713">
        <f>AVERAGE(SUMIFS(Actuals!$F:$F,Actuals!$A:$A,$A2713,Actuals!$D:$D,$D2713,Actuals!$B:$B,EOMONTH(DATE(2025,$C2713-1,1),0))/SUMIFS(Actuals!$F:$F,Actuals!$A:$A,$A2713,Actuals!$D:$D,$D2713,Actuals!$B:$B,EOMONTH(DATE(2024,$C2713-1,1),0)),
 SUMIFS(Actuals!$F:$F,Actuals!$A:$A,$A2713,Actuals!$D:$D,$D2713,Actuals!$B:$B,EOMONTH(DATE(2025,$C2713-2,1),0))/SUMIFS(Actuals!$F:$F,Actuals!$A:$A,$A2713,Actuals!$D:$D,$D2713,Actuals!$B:$B,EOMONTH(DATE(2024,$C2713-2,1),0)),
 SUMIFS(Actuals!$F:$F,Actuals!$A:$A,$A2713,Actuals!$D:$D,$D2713,Actuals!$B:$B,EOMONTH(DATE(2025,$C2713-3,1),0))/SUMIFS(Actuals!$F:$F,Actuals!$A:$A,$A2713,Actuals!$D:$D,$D2713,Actuals!$B:$B,EOMONTH(DATE(2024,$C2713-3,1),0))
)</f>
        <v>1.0353980817303297</v>
      </c>
      <c r="P2713" s="29">
        <f t="shared" si="252"/>
        <v>886690.32648941327</v>
      </c>
      <c r="Q2713" s="2">
        <f t="shared" si="253"/>
        <v>2.8603936799503425E-2</v>
      </c>
      <c r="R2713" s="29" t="str">
        <f t="shared" si="254"/>
        <v>1 train date (May-Aug)</v>
      </c>
      <c r="S2713" s="29">
        <f t="shared" si="255"/>
        <v>1.0196167866584092</v>
      </c>
      <c r="T2713" s="29">
        <f t="shared" si="256"/>
        <v>881437.6379147172</v>
      </c>
      <c r="U2713" s="2">
        <f t="shared" si="257"/>
        <v>3.4358415956707716E-2</v>
      </c>
    </row>
    <row r="2714" spans="1:21">
      <c r="A2714">
        <v>9656</v>
      </c>
      <c r="B2714" s="1">
        <v>45991</v>
      </c>
      <c r="C2714">
        <v>8</v>
      </c>
      <c r="D2714">
        <v>42</v>
      </c>
      <c r="E2714" t="s">
        <v>7</v>
      </c>
      <c r="F2714" s="3">
        <v>933247.42429034482</v>
      </c>
      <c r="G2714" s="3">
        <v>912800</v>
      </c>
      <c r="H2714">
        <v>3</v>
      </c>
      <c r="I2714" s="3">
        <v>20447.424290344818</v>
      </c>
      <c r="J2714" s="3">
        <v>20447.424290344818</v>
      </c>
      <c r="K2714" s="2">
        <v>2.2400771571368099E-2</v>
      </c>
      <c r="L2714" s="6">
        <v>2.2400771571368099E-2</v>
      </c>
      <c r="M2714" t="s">
        <v>32</v>
      </c>
      <c r="N2714">
        <f>SUMIFS(Actuals!$F:$F,Actuals!$A:$A,$A2714,Actuals!$D:$D,$D2714,Actuals!$B:$B,EDATE($B2714,-12))</f>
        <v>856376.25</v>
      </c>
      <c r="O2714">
        <f>AVERAGE(SUMIFS(Actuals!$F:$F,Actuals!$A:$A,$A2714,Actuals!$D:$D,$D2714,Actuals!$B:$B,EOMONTH(DATE(2025,$C2714-1,1),0))/SUMIFS(Actuals!$F:$F,Actuals!$A:$A,$A2714,Actuals!$D:$D,$D2714,Actuals!$B:$B,EOMONTH(DATE(2024,$C2714-1,1),0)),
 SUMIFS(Actuals!$F:$F,Actuals!$A:$A,$A2714,Actuals!$D:$D,$D2714,Actuals!$B:$B,EOMONTH(DATE(2025,$C2714-2,1),0))/SUMIFS(Actuals!$F:$F,Actuals!$A:$A,$A2714,Actuals!$D:$D,$D2714,Actuals!$B:$B,EOMONTH(DATE(2024,$C2714-2,1),0)),
 SUMIFS(Actuals!$F:$F,Actuals!$A:$A,$A2714,Actuals!$D:$D,$D2714,Actuals!$B:$B,EOMONTH(DATE(2025,$C2714-3,1),0))/SUMIFS(Actuals!$F:$F,Actuals!$A:$A,$A2714,Actuals!$D:$D,$D2714,Actuals!$B:$B,EOMONTH(DATE(2024,$C2714-3,1),0))
)</f>
        <v>1.069462257398466</v>
      </c>
      <c r="P2714" s="29">
        <f t="shared" si="252"/>
        <v>915862.07750743313</v>
      </c>
      <c r="Q2714" s="2">
        <f t="shared" si="253"/>
        <v>3.3545984963114948E-3</v>
      </c>
      <c r="R2714" s="29" t="str">
        <f t="shared" si="254"/>
        <v>1 train date (May-Aug)</v>
      </c>
      <c r="S2714" s="29">
        <f t="shared" si="255"/>
        <v>1.0196167866584092</v>
      </c>
      <c r="T2714" s="29">
        <f t="shared" si="256"/>
        <v>951554.73991215834</v>
      </c>
      <c r="U2714" s="2">
        <f t="shared" si="257"/>
        <v>4.2456989386676539E-2</v>
      </c>
    </row>
    <row r="2715" spans="1:21">
      <c r="A2715">
        <v>9656</v>
      </c>
      <c r="B2715" s="1">
        <v>45991</v>
      </c>
      <c r="C2715">
        <v>9</v>
      </c>
      <c r="D2715">
        <v>42</v>
      </c>
      <c r="E2715" t="s">
        <v>7</v>
      </c>
      <c r="F2715" s="3">
        <v>947509.41145948134</v>
      </c>
      <c r="G2715" s="3">
        <v>912800</v>
      </c>
      <c r="H2715">
        <v>2</v>
      </c>
      <c r="I2715" s="3">
        <v>34709.411459481344</v>
      </c>
      <c r="J2715" s="3">
        <v>34709.411459481344</v>
      </c>
      <c r="K2715" s="2">
        <v>3.8025209749650901E-2</v>
      </c>
      <c r="L2715" s="6">
        <v>3.8025209749650901E-2</v>
      </c>
      <c r="M2715" t="s">
        <v>32</v>
      </c>
      <c r="N2715">
        <f>SUMIFS(Actuals!$F:$F,Actuals!$A:$A,$A2715,Actuals!$D:$D,$D2715,Actuals!$B:$B,EDATE($B2715,-12))</f>
        <v>856376.25</v>
      </c>
      <c r="O2715">
        <f>AVERAGE(SUMIFS(Actuals!$F:$F,Actuals!$A:$A,$A2715,Actuals!$D:$D,$D2715,Actuals!$B:$B,EOMONTH(DATE(2025,$C2715-1,1),0))/SUMIFS(Actuals!$F:$F,Actuals!$A:$A,$A2715,Actuals!$D:$D,$D2715,Actuals!$B:$B,EOMONTH(DATE(2024,$C2715-1,1),0)),
 SUMIFS(Actuals!$F:$F,Actuals!$A:$A,$A2715,Actuals!$D:$D,$D2715,Actuals!$B:$B,EOMONTH(DATE(2025,$C2715-2,1),0))/SUMIFS(Actuals!$F:$F,Actuals!$A:$A,$A2715,Actuals!$D:$D,$D2715,Actuals!$B:$B,EOMONTH(DATE(2024,$C2715-2,1),0)),
 SUMIFS(Actuals!$F:$F,Actuals!$A:$A,$A2715,Actuals!$D:$D,$D2715,Actuals!$B:$B,EOMONTH(DATE(2025,$C2715-3,1),0))/SUMIFS(Actuals!$F:$F,Actuals!$A:$A,$A2715,Actuals!$D:$D,$D2715,Actuals!$B:$B,EOMONTH(DATE(2024,$C2715-3,1),0))
)</f>
        <v>1.0958900553384023</v>
      </c>
      <c r="P2715" s="29">
        <f t="shared" si="252"/>
        <v>938494.21600299352</v>
      </c>
      <c r="Q2715" s="2">
        <f t="shared" si="253"/>
        <v>2.8148790537898247E-2</v>
      </c>
      <c r="R2715" s="29" t="str">
        <f t="shared" si="254"/>
        <v>2 Test data (Sep-Nov)</v>
      </c>
      <c r="S2715" s="29">
        <f t="shared" si="255"/>
        <v>1.0196167866584092</v>
      </c>
      <c r="T2715" s="29">
        <f t="shared" si="256"/>
        <v>966096.50144091679</v>
      </c>
      <c r="U2715" s="2">
        <f t="shared" si="257"/>
        <v>5.8387928835360203E-2</v>
      </c>
    </row>
    <row r="2716" spans="1:21">
      <c r="A2716">
        <v>9656</v>
      </c>
      <c r="B2716" s="1">
        <v>45991</v>
      </c>
      <c r="C2716">
        <v>10</v>
      </c>
      <c r="D2716">
        <v>42</v>
      </c>
      <c r="E2716" t="s">
        <v>7</v>
      </c>
      <c r="F2716" s="3">
        <v>875631.87669310812</v>
      </c>
      <c r="G2716" s="3">
        <v>912800</v>
      </c>
      <c r="H2716">
        <v>1</v>
      </c>
      <c r="I2716" s="3">
        <v>-37168.123306891881</v>
      </c>
      <c r="J2716" s="3">
        <v>37168.123306891881</v>
      </c>
      <c r="K2716" s="2">
        <v>4.0718802921660698E-2</v>
      </c>
      <c r="L2716" s="6">
        <v>-4.0718802921660698E-2</v>
      </c>
      <c r="M2716" t="s">
        <v>32</v>
      </c>
      <c r="N2716">
        <f>SUMIFS(Actuals!$F:$F,Actuals!$A:$A,$A2716,Actuals!$D:$D,$D2716,Actuals!$B:$B,EDATE($B2716,-12))</f>
        <v>856376.25</v>
      </c>
      <c r="O2716">
        <f>AVERAGE(SUMIFS(Actuals!$F:$F,Actuals!$A:$A,$A2716,Actuals!$D:$D,$D2716,Actuals!$B:$B,EOMONTH(DATE(2025,$C2716-1,1),0))/SUMIFS(Actuals!$F:$F,Actuals!$A:$A,$A2716,Actuals!$D:$D,$D2716,Actuals!$B:$B,EOMONTH(DATE(2024,$C2716-1,1),0)),
 SUMIFS(Actuals!$F:$F,Actuals!$A:$A,$A2716,Actuals!$D:$D,$D2716,Actuals!$B:$B,EOMONTH(DATE(2025,$C2716-2,1),0))/SUMIFS(Actuals!$F:$F,Actuals!$A:$A,$A2716,Actuals!$D:$D,$D2716,Actuals!$B:$B,EOMONTH(DATE(2024,$C2716-2,1),0)),
 SUMIFS(Actuals!$F:$F,Actuals!$A:$A,$A2716,Actuals!$D:$D,$D2716,Actuals!$B:$B,EOMONTH(DATE(2025,$C2716-3,1),0))/SUMIFS(Actuals!$F:$F,Actuals!$A:$A,$A2716,Actuals!$D:$D,$D2716,Actuals!$B:$B,EOMONTH(DATE(2024,$C2716-3,1),0))
)</f>
        <v>1.1220357976605786</v>
      </c>
      <c r="P2716" s="29">
        <f t="shared" si="252"/>
        <v>960884.80876632512</v>
      </c>
      <c r="Q2716" s="2">
        <f t="shared" si="253"/>
        <v>5.2678361926298337E-2</v>
      </c>
      <c r="R2716" s="29" t="str">
        <f t="shared" si="254"/>
        <v>2 Test data (Sep-Nov)</v>
      </c>
      <c r="S2716" s="29">
        <f t="shared" si="255"/>
        <v>1.0196167866584092</v>
      </c>
      <c r="T2716" s="29">
        <f t="shared" si="256"/>
        <v>892808.96040949924</v>
      </c>
      <c r="U2716" s="2">
        <f t="shared" si="257"/>
        <v>2.190078833315158E-2</v>
      </c>
    </row>
    <row r="2717" spans="1:21">
      <c r="A2717">
        <v>9656</v>
      </c>
      <c r="B2717" s="1">
        <v>45991</v>
      </c>
      <c r="C2717">
        <v>11</v>
      </c>
      <c r="D2717">
        <v>42</v>
      </c>
      <c r="E2717" t="s">
        <v>7</v>
      </c>
      <c r="F2717" s="3">
        <v>945471.80337031814</v>
      </c>
      <c r="G2717" s="3">
        <v>912800</v>
      </c>
      <c r="H2717">
        <v>0</v>
      </c>
      <c r="I2717" s="3">
        <v>32671.803370318143</v>
      </c>
      <c r="J2717" s="3">
        <v>32671.803370318143</v>
      </c>
      <c r="K2717" s="2">
        <v>3.5792948477561502E-2</v>
      </c>
      <c r="L2717" s="6">
        <v>3.5792948477561502E-2</v>
      </c>
      <c r="M2717" t="s">
        <v>32</v>
      </c>
      <c r="N2717">
        <f>SUMIFS(Actuals!$F:$F,Actuals!$A:$A,$A2717,Actuals!$D:$D,$D2717,Actuals!$B:$B,EDATE($B2717,-12))</f>
        <v>856376.25</v>
      </c>
      <c r="O2717">
        <f>AVERAGE(SUMIFS(Actuals!$F:$F,Actuals!$A:$A,$A2717,Actuals!$D:$D,$D2717,Actuals!$B:$B,EOMONTH(DATE(2025,$C2717-1,1),0))/SUMIFS(Actuals!$F:$F,Actuals!$A:$A,$A2717,Actuals!$D:$D,$D2717,Actuals!$B:$B,EOMONTH(DATE(2024,$C2717-1,1),0)),
 SUMIFS(Actuals!$F:$F,Actuals!$A:$A,$A2717,Actuals!$D:$D,$D2717,Actuals!$B:$B,EOMONTH(DATE(2025,$C2717-2,1),0))/SUMIFS(Actuals!$F:$F,Actuals!$A:$A,$A2717,Actuals!$D:$D,$D2717,Actuals!$B:$B,EOMONTH(DATE(2024,$C2717-2,1),0)),
 SUMIFS(Actuals!$F:$F,Actuals!$A:$A,$A2717,Actuals!$D:$D,$D2717,Actuals!$B:$B,EOMONTH(DATE(2025,$C2717-3,1),0))/SUMIFS(Actuals!$F:$F,Actuals!$A:$A,$A2717,Actuals!$D:$D,$D2717,Actuals!$B:$B,EOMONTH(DATE(2024,$C2717-3,1),0))
)</f>
        <v>1.0623431857780066</v>
      </c>
      <c r="P2717" s="29">
        <f t="shared" si="252"/>
        <v>909765.47364962264</v>
      </c>
      <c r="Q2717" s="2">
        <f t="shared" si="253"/>
        <v>3.3244153707026295E-3</v>
      </c>
      <c r="R2717" s="29" t="str">
        <f t="shared" si="254"/>
        <v>2 Test data (Sep-Nov)</v>
      </c>
      <c r="S2717" s="29">
        <f t="shared" si="255"/>
        <v>1.0196167866584092</v>
      </c>
      <c r="T2717" s="29">
        <f t="shared" si="256"/>
        <v>964018.92202857509</v>
      </c>
      <c r="U2717" s="2">
        <f t="shared" si="257"/>
        <v>5.6111877770130471E-2</v>
      </c>
    </row>
    <row r="2718" spans="1:21">
      <c r="A2718">
        <v>9657</v>
      </c>
      <c r="B2718" s="1">
        <v>45808</v>
      </c>
      <c r="C2718">
        <v>5</v>
      </c>
      <c r="D2718">
        <v>42</v>
      </c>
      <c r="E2718" t="s">
        <v>7</v>
      </c>
      <c r="F2718" s="3">
        <v>5931.2430222368057</v>
      </c>
      <c r="G2718" s="3">
        <v>6081.25</v>
      </c>
      <c r="H2718">
        <v>0</v>
      </c>
      <c r="I2718" s="3">
        <v>-150.0069777631943</v>
      </c>
      <c r="J2718" s="3">
        <v>150.0069777631943</v>
      </c>
      <c r="K2718" s="2">
        <v>2.4667128923033001E-2</v>
      </c>
      <c r="L2718" s="6">
        <v>-2.4667128923033001E-2</v>
      </c>
      <c r="M2718" t="s">
        <v>34</v>
      </c>
      <c r="N2718">
        <f>SUMIFS(Actuals!$F:$F,Actuals!$A:$A,$A2718,Actuals!$D:$D,$D2718,Actuals!$B:$B,EDATE($B2718,-12))</f>
        <v>6352.5</v>
      </c>
      <c r="O2718">
        <f>AVERAGE(SUMIFS(Actuals!$F:$F,Actuals!$A:$A,$A2718,Actuals!$D:$D,$D2718,Actuals!$B:$B,EOMONTH(DATE(2025,$C2718-1,1),0))/SUMIFS(Actuals!$F:$F,Actuals!$A:$A,$A2718,Actuals!$D:$D,$D2718,Actuals!$B:$B,EOMONTH(DATE(2024,$C2718-1,1),0)),
 SUMIFS(Actuals!$F:$F,Actuals!$A:$A,$A2718,Actuals!$D:$D,$D2718,Actuals!$B:$B,EOMONTH(DATE(2025,$C2718-2,1),0))/SUMIFS(Actuals!$F:$F,Actuals!$A:$A,$A2718,Actuals!$D:$D,$D2718,Actuals!$B:$B,EOMONTH(DATE(2024,$C2718-2,1),0)),
 SUMIFS(Actuals!$F:$F,Actuals!$A:$A,$A2718,Actuals!$D:$D,$D2718,Actuals!$B:$B,EOMONTH(DATE(2025,$C2718-3,1),0))/SUMIFS(Actuals!$F:$F,Actuals!$A:$A,$A2718,Actuals!$D:$D,$D2718,Actuals!$B:$B,EOMONTH(DATE(2024,$C2718-3,1),0))
)</f>
        <v>1.0535125972857715</v>
      </c>
      <c r="P2718" s="29">
        <f t="shared" si="252"/>
        <v>6692.4387742578638</v>
      </c>
      <c r="Q2718" s="2">
        <f t="shared" si="253"/>
        <v>0.10050380666110813</v>
      </c>
      <c r="R2718" s="29" t="str">
        <f t="shared" si="254"/>
        <v>1 train date (May-Aug)</v>
      </c>
      <c r="S2718" s="29">
        <f t="shared" si="255"/>
        <v>1.0159969143173808</v>
      </c>
      <c r="T2718" s="29">
        <f t="shared" si="256"/>
        <v>6026.1246086590909</v>
      </c>
      <c r="U2718" s="2">
        <f t="shared" si="257"/>
        <v>9.0648125534896797E-3</v>
      </c>
    </row>
    <row r="2719" spans="1:21">
      <c r="A2719">
        <v>9657</v>
      </c>
      <c r="B2719" s="1">
        <v>45838</v>
      </c>
      <c r="C2719">
        <v>5</v>
      </c>
      <c r="D2719">
        <v>42</v>
      </c>
      <c r="E2719" t="s">
        <v>7</v>
      </c>
      <c r="F2719" s="3">
        <v>6475.7259337968371</v>
      </c>
      <c r="G2719" s="3">
        <v>5781.25</v>
      </c>
      <c r="H2719">
        <v>1</v>
      </c>
      <c r="I2719" s="3">
        <v>694.47593379683713</v>
      </c>
      <c r="J2719" s="3">
        <v>694.47593379683713</v>
      </c>
      <c r="K2719" s="2">
        <v>0.12012556692702001</v>
      </c>
      <c r="L2719" s="6">
        <v>0.12012556692702001</v>
      </c>
      <c r="M2719" t="s">
        <v>34</v>
      </c>
      <c r="N2719">
        <f>SUMIFS(Actuals!$F:$F,Actuals!$A:$A,$A2719,Actuals!$D:$D,$D2719,Actuals!$B:$B,EDATE($B2719,-12))</f>
        <v>6120</v>
      </c>
      <c r="O2719">
        <f>AVERAGE(SUMIFS(Actuals!$F:$F,Actuals!$A:$A,$A2719,Actuals!$D:$D,$D2719,Actuals!$B:$B,EOMONTH(DATE(2025,$C2719-1,1),0))/SUMIFS(Actuals!$F:$F,Actuals!$A:$A,$A2719,Actuals!$D:$D,$D2719,Actuals!$B:$B,EOMONTH(DATE(2024,$C2719-1,1),0)),
 SUMIFS(Actuals!$F:$F,Actuals!$A:$A,$A2719,Actuals!$D:$D,$D2719,Actuals!$B:$B,EOMONTH(DATE(2025,$C2719-2,1),0))/SUMIFS(Actuals!$F:$F,Actuals!$A:$A,$A2719,Actuals!$D:$D,$D2719,Actuals!$B:$B,EOMONTH(DATE(2024,$C2719-2,1),0)),
 SUMIFS(Actuals!$F:$F,Actuals!$A:$A,$A2719,Actuals!$D:$D,$D2719,Actuals!$B:$B,EOMONTH(DATE(2025,$C2719-3,1),0))/SUMIFS(Actuals!$F:$F,Actuals!$A:$A,$A2719,Actuals!$D:$D,$D2719,Actuals!$B:$B,EOMONTH(DATE(2024,$C2719-3,1),0))
)</f>
        <v>1.0535125972857715</v>
      </c>
      <c r="P2719" s="29">
        <f t="shared" si="252"/>
        <v>6447.4970953889215</v>
      </c>
      <c r="Q2719" s="2">
        <f t="shared" si="253"/>
        <v>0.11524274082402966</v>
      </c>
      <c r="R2719" s="29" t="str">
        <f t="shared" si="254"/>
        <v>1 train date (May-Aug)</v>
      </c>
      <c r="S2719" s="29">
        <f t="shared" si="255"/>
        <v>1.0159969143173808</v>
      </c>
      <c r="T2719" s="29">
        <f t="shared" si="256"/>
        <v>6579.3175667026262</v>
      </c>
      <c r="U2719" s="2">
        <f t="shared" si="257"/>
        <v>0.13804411964585966</v>
      </c>
    </row>
    <row r="2720" spans="1:21">
      <c r="A2720">
        <v>9657</v>
      </c>
      <c r="B2720" s="1">
        <v>45838</v>
      </c>
      <c r="C2720">
        <v>6</v>
      </c>
      <c r="D2720">
        <v>42</v>
      </c>
      <c r="E2720" t="s">
        <v>7</v>
      </c>
      <c r="F2720" s="3">
        <v>6466.9730716009872</v>
      </c>
      <c r="G2720" s="3">
        <v>5781.25</v>
      </c>
      <c r="H2720">
        <v>0</v>
      </c>
      <c r="I2720" s="3">
        <v>685.72307160098717</v>
      </c>
      <c r="J2720" s="3">
        <v>685.72307160098717</v>
      </c>
      <c r="K2720" s="2">
        <v>0.118611558330982</v>
      </c>
      <c r="L2720" s="6">
        <v>0.118611558330982</v>
      </c>
      <c r="M2720" t="s">
        <v>34</v>
      </c>
      <c r="N2720">
        <f>SUMIFS(Actuals!$F:$F,Actuals!$A:$A,$A2720,Actuals!$D:$D,$D2720,Actuals!$B:$B,EDATE($B2720,-12))</f>
        <v>6120</v>
      </c>
      <c r="O2720">
        <f>AVERAGE(SUMIFS(Actuals!$F:$F,Actuals!$A:$A,$A2720,Actuals!$D:$D,$D2720,Actuals!$B:$B,EOMONTH(DATE(2025,$C2720-1,1),0))/SUMIFS(Actuals!$F:$F,Actuals!$A:$A,$A2720,Actuals!$D:$D,$D2720,Actuals!$B:$B,EOMONTH(DATE(2024,$C2720-1,1),0)),
 SUMIFS(Actuals!$F:$F,Actuals!$A:$A,$A2720,Actuals!$D:$D,$D2720,Actuals!$B:$B,EOMONTH(DATE(2025,$C2720-2,1),0))/SUMIFS(Actuals!$F:$F,Actuals!$A:$A,$A2720,Actuals!$D:$D,$D2720,Actuals!$B:$B,EOMONTH(DATE(2024,$C2720-2,1),0)),
 SUMIFS(Actuals!$F:$F,Actuals!$A:$A,$A2720,Actuals!$D:$D,$D2720,Actuals!$B:$B,EOMONTH(DATE(2025,$C2720-3,1),0))/SUMIFS(Actuals!$F:$F,Actuals!$A:$A,$A2720,Actuals!$D:$D,$D2720,Actuals!$B:$B,EOMONTH(DATE(2024,$C2720-3,1),0))
)</f>
        <v>1.0293368016481192</v>
      </c>
      <c r="P2720" s="29">
        <f t="shared" si="252"/>
        <v>6299.5412260864896</v>
      </c>
      <c r="Q2720" s="2">
        <f t="shared" si="253"/>
        <v>8.9650374241987393E-2</v>
      </c>
      <c r="R2720" s="29" t="str">
        <f t="shared" si="254"/>
        <v>1 train date (May-Aug)</v>
      </c>
      <c r="S2720" s="29">
        <f t="shared" si="255"/>
        <v>1.0159969143173808</v>
      </c>
      <c r="T2720" s="29">
        <f t="shared" si="256"/>
        <v>6570.424685720197</v>
      </c>
      <c r="U2720" s="2">
        <f t="shared" si="257"/>
        <v>0.13650589158403406</v>
      </c>
    </row>
    <row r="2721" spans="1:21">
      <c r="A2721">
        <v>9657</v>
      </c>
      <c r="B2721" s="1">
        <v>45869</v>
      </c>
      <c r="C2721">
        <v>5</v>
      </c>
      <c r="D2721">
        <v>42</v>
      </c>
      <c r="E2721" t="s">
        <v>7</v>
      </c>
      <c r="F2721" s="3">
        <v>6134.4846771367847</v>
      </c>
      <c r="G2721" s="3">
        <v>6503.75</v>
      </c>
      <c r="H2721">
        <v>2</v>
      </c>
      <c r="I2721" s="3">
        <v>-369.26532286321526</v>
      </c>
      <c r="J2721" s="3">
        <v>369.26532286321526</v>
      </c>
      <c r="K2721" s="2">
        <v>5.6777293540375202E-2</v>
      </c>
      <c r="L2721" s="6">
        <v>-5.6777293540375202E-2</v>
      </c>
      <c r="M2721" t="s">
        <v>34</v>
      </c>
      <c r="N2721">
        <f>SUMIFS(Actuals!$F:$F,Actuals!$A:$A,$A2721,Actuals!$D:$D,$D2721,Actuals!$B:$B,EDATE($B2721,-12))</f>
        <v>5610</v>
      </c>
      <c r="O2721">
        <f>AVERAGE(SUMIFS(Actuals!$F:$F,Actuals!$A:$A,$A2721,Actuals!$D:$D,$D2721,Actuals!$B:$B,EOMONTH(DATE(2025,$C2721-1,1),0))/SUMIFS(Actuals!$F:$F,Actuals!$A:$A,$A2721,Actuals!$D:$D,$D2721,Actuals!$B:$B,EOMONTH(DATE(2024,$C2721-1,1),0)),
 SUMIFS(Actuals!$F:$F,Actuals!$A:$A,$A2721,Actuals!$D:$D,$D2721,Actuals!$B:$B,EOMONTH(DATE(2025,$C2721-2,1),0))/SUMIFS(Actuals!$F:$F,Actuals!$A:$A,$A2721,Actuals!$D:$D,$D2721,Actuals!$B:$B,EOMONTH(DATE(2024,$C2721-2,1),0)),
 SUMIFS(Actuals!$F:$F,Actuals!$A:$A,$A2721,Actuals!$D:$D,$D2721,Actuals!$B:$B,EOMONTH(DATE(2025,$C2721-3,1),0))/SUMIFS(Actuals!$F:$F,Actuals!$A:$A,$A2721,Actuals!$D:$D,$D2721,Actuals!$B:$B,EOMONTH(DATE(2024,$C2721-3,1),0))
)</f>
        <v>1.0535125972857715</v>
      </c>
      <c r="P2721" s="29">
        <f t="shared" si="252"/>
        <v>5910.2056707731781</v>
      </c>
      <c r="Q2721" s="2">
        <f t="shared" si="253"/>
        <v>9.1261861115021631E-2</v>
      </c>
      <c r="R2721" s="29" t="str">
        <f t="shared" si="254"/>
        <v>1 train date (May-Aug)</v>
      </c>
      <c r="S2721" s="29">
        <f t="shared" si="255"/>
        <v>1.0159969143173808</v>
      </c>
      <c r="T2721" s="29">
        <f t="shared" si="256"/>
        <v>6232.617502898227</v>
      </c>
      <c r="U2721" s="2">
        <f t="shared" si="257"/>
        <v>4.1688640722932609E-2</v>
      </c>
    </row>
    <row r="2722" spans="1:21">
      <c r="A2722">
        <v>9657</v>
      </c>
      <c r="B2722" s="1">
        <v>45869</v>
      </c>
      <c r="C2722">
        <v>6</v>
      </c>
      <c r="D2722">
        <v>42</v>
      </c>
      <c r="E2722" t="s">
        <v>7</v>
      </c>
      <c r="F2722" s="3">
        <v>6131.2655760165617</v>
      </c>
      <c r="G2722" s="3">
        <v>6503.75</v>
      </c>
      <c r="H2722">
        <v>1</v>
      </c>
      <c r="I2722" s="3">
        <v>-372.48442398343832</v>
      </c>
      <c r="J2722" s="3">
        <v>372.48442398343832</v>
      </c>
      <c r="K2722" s="2">
        <v>5.7272254312271897E-2</v>
      </c>
      <c r="L2722" s="6">
        <v>-5.7272254312271897E-2</v>
      </c>
      <c r="M2722" t="s">
        <v>34</v>
      </c>
      <c r="N2722">
        <f>SUMIFS(Actuals!$F:$F,Actuals!$A:$A,$A2722,Actuals!$D:$D,$D2722,Actuals!$B:$B,EDATE($B2722,-12))</f>
        <v>5610</v>
      </c>
      <c r="O2722">
        <f>AVERAGE(SUMIFS(Actuals!$F:$F,Actuals!$A:$A,$A2722,Actuals!$D:$D,$D2722,Actuals!$B:$B,EOMONTH(DATE(2025,$C2722-1,1),0))/SUMIFS(Actuals!$F:$F,Actuals!$A:$A,$A2722,Actuals!$D:$D,$D2722,Actuals!$B:$B,EOMONTH(DATE(2024,$C2722-1,1),0)),
 SUMIFS(Actuals!$F:$F,Actuals!$A:$A,$A2722,Actuals!$D:$D,$D2722,Actuals!$B:$B,EOMONTH(DATE(2025,$C2722-2,1),0))/SUMIFS(Actuals!$F:$F,Actuals!$A:$A,$A2722,Actuals!$D:$D,$D2722,Actuals!$B:$B,EOMONTH(DATE(2024,$C2722-2,1),0)),
 SUMIFS(Actuals!$F:$F,Actuals!$A:$A,$A2722,Actuals!$D:$D,$D2722,Actuals!$B:$B,EOMONTH(DATE(2025,$C2722-3,1),0))/SUMIFS(Actuals!$F:$F,Actuals!$A:$A,$A2722,Actuals!$D:$D,$D2722,Actuals!$B:$B,EOMONTH(DATE(2024,$C2722-3,1),0))
)</f>
        <v>1.0293368016481192</v>
      </c>
      <c r="P2722" s="29">
        <f t="shared" si="252"/>
        <v>5774.579457245949</v>
      </c>
      <c r="Q2722" s="2">
        <f t="shared" si="253"/>
        <v>0.11211540153819735</v>
      </c>
      <c r="R2722" s="29" t="str">
        <f t="shared" si="254"/>
        <v>1 train date (May-Aug)</v>
      </c>
      <c r="S2722" s="29">
        <f t="shared" si="255"/>
        <v>1.0159969143173808</v>
      </c>
      <c r="T2722" s="29">
        <f t="shared" si="256"/>
        <v>6229.3469060932048</v>
      </c>
      <c r="U2722" s="2">
        <f t="shared" si="257"/>
        <v>4.2191519339887788E-2</v>
      </c>
    </row>
    <row r="2723" spans="1:21">
      <c r="A2723">
        <v>9657</v>
      </c>
      <c r="B2723" s="1">
        <v>45869</v>
      </c>
      <c r="C2723">
        <v>7</v>
      </c>
      <c r="D2723">
        <v>42</v>
      </c>
      <c r="E2723" t="s">
        <v>7</v>
      </c>
      <c r="F2723" s="3">
        <v>6094.8072493269246</v>
      </c>
      <c r="G2723" s="3">
        <v>6503.75</v>
      </c>
      <c r="H2723">
        <v>0</v>
      </c>
      <c r="I2723" s="3">
        <v>-408.94275067307535</v>
      </c>
      <c r="J2723" s="3">
        <v>408.94275067307535</v>
      </c>
      <c r="K2723" s="2">
        <v>6.2877993568798807E-2</v>
      </c>
      <c r="L2723" s="6">
        <v>-6.2877993568798807E-2</v>
      </c>
      <c r="M2723" t="s">
        <v>34</v>
      </c>
      <c r="N2723">
        <f>SUMIFS(Actuals!$F:$F,Actuals!$A:$A,$A2723,Actuals!$D:$D,$D2723,Actuals!$B:$B,EDATE($B2723,-12))</f>
        <v>5610</v>
      </c>
      <c r="O2723">
        <f>AVERAGE(SUMIFS(Actuals!$F:$F,Actuals!$A:$A,$A2723,Actuals!$D:$D,$D2723,Actuals!$B:$B,EOMONTH(DATE(2025,$C2723-1,1),0))/SUMIFS(Actuals!$F:$F,Actuals!$A:$A,$A2723,Actuals!$D:$D,$D2723,Actuals!$B:$B,EOMONTH(DATE(2024,$C2723-1,1),0)),
 SUMIFS(Actuals!$F:$F,Actuals!$A:$A,$A2723,Actuals!$D:$D,$D2723,Actuals!$B:$B,EOMONTH(DATE(2025,$C2723-2,1),0))/SUMIFS(Actuals!$F:$F,Actuals!$A:$A,$A2723,Actuals!$D:$D,$D2723,Actuals!$B:$B,EOMONTH(DATE(2024,$C2723-2,1),0)),
 SUMIFS(Actuals!$F:$F,Actuals!$A:$A,$A2723,Actuals!$D:$D,$D2723,Actuals!$B:$B,EOMONTH(DATE(2025,$C2723-3,1),0))/SUMIFS(Actuals!$F:$F,Actuals!$A:$A,$A2723,Actuals!$D:$D,$D2723,Actuals!$B:$B,EOMONTH(DATE(2024,$C2723-3,1),0))
)</f>
        <v>1.0113521321036465</v>
      </c>
      <c r="P2723" s="29">
        <f t="shared" si="252"/>
        <v>5673.6854611014569</v>
      </c>
      <c r="Q2723" s="2">
        <f t="shared" si="253"/>
        <v>0.1276286048661992</v>
      </c>
      <c r="R2723" s="29" t="str">
        <f t="shared" si="254"/>
        <v>1 train date (May-Aug)</v>
      </c>
      <c r="S2723" s="29">
        <f t="shared" si="255"/>
        <v>1.0159969143173808</v>
      </c>
      <c r="T2723" s="29">
        <f t="shared" si="256"/>
        <v>6192.3053586753585</v>
      </c>
      <c r="U2723" s="2">
        <f t="shared" si="257"/>
        <v>4.7886933126986962E-2</v>
      </c>
    </row>
    <row r="2724" spans="1:21">
      <c r="A2724">
        <v>9657</v>
      </c>
      <c r="B2724" s="1">
        <v>45900</v>
      </c>
      <c r="C2724">
        <v>5</v>
      </c>
      <c r="D2724">
        <v>42</v>
      </c>
      <c r="E2724" t="s">
        <v>7</v>
      </c>
      <c r="F2724" s="3">
        <v>6476.3425878568332</v>
      </c>
      <c r="G2724" s="3">
        <v>6727.5</v>
      </c>
      <c r="H2724">
        <v>3</v>
      </c>
      <c r="I2724" s="3">
        <v>-251.15741214316677</v>
      </c>
      <c r="J2724" s="3">
        <v>251.15741214316677</v>
      </c>
      <c r="K2724" s="2">
        <v>3.7332948664907703E-2</v>
      </c>
      <c r="L2724" s="6">
        <v>-3.7332948664907703E-2</v>
      </c>
      <c r="M2724" t="s">
        <v>34</v>
      </c>
      <c r="N2724">
        <f>SUMIFS(Actuals!$F:$F,Actuals!$A:$A,$A2724,Actuals!$D:$D,$D2724,Actuals!$B:$B,EDATE($B2724,-12))</f>
        <v>6740</v>
      </c>
      <c r="O2724">
        <f>AVERAGE(SUMIFS(Actuals!$F:$F,Actuals!$A:$A,$A2724,Actuals!$D:$D,$D2724,Actuals!$B:$B,EOMONTH(DATE(2025,$C2724-1,1),0))/SUMIFS(Actuals!$F:$F,Actuals!$A:$A,$A2724,Actuals!$D:$D,$D2724,Actuals!$B:$B,EOMONTH(DATE(2024,$C2724-1,1),0)),
 SUMIFS(Actuals!$F:$F,Actuals!$A:$A,$A2724,Actuals!$D:$D,$D2724,Actuals!$B:$B,EOMONTH(DATE(2025,$C2724-2,1),0))/SUMIFS(Actuals!$F:$F,Actuals!$A:$A,$A2724,Actuals!$D:$D,$D2724,Actuals!$B:$B,EOMONTH(DATE(2024,$C2724-2,1),0)),
 SUMIFS(Actuals!$F:$F,Actuals!$A:$A,$A2724,Actuals!$D:$D,$D2724,Actuals!$B:$B,EOMONTH(DATE(2025,$C2724-3,1),0))/SUMIFS(Actuals!$F:$F,Actuals!$A:$A,$A2724,Actuals!$D:$D,$D2724,Actuals!$B:$B,EOMONTH(DATE(2024,$C2724-3,1),0))
)</f>
        <v>1.0535125972857715</v>
      </c>
      <c r="P2724" s="29">
        <f t="shared" si="252"/>
        <v>7100.6749057060997</v>
      </c>
      <c r="Q2724" s="2">
        <f t="shared" si="253"/>
        <v>5.5470071453898137E-2</v>
      </c>
      <c r="R2724" s="29" t="str">
        <f t="shared" si="254"/>
        <v>1 train date (May-Aug)</v>
      </c>
      <c r="S2724" s="29">
        <f t="shared" si="255"/>
        <v>1.0159969143173808</v>
      </c>
      <c r="T2724" s="29">
        <f t="shared" si="256"/>
        <v>6579.9440853247834</v>
      </c>
      <c r="U2724" s="2">
        <f t="shared" si="257"/>
        <v>2.1933246328534616E-2</v>
      </c>
    </row>
    <row r="2725" spans="1:21">
      <c r="A2725">
        <v>9657</v>
      </c>
      <c r="B2725" s="1">
        <v>45900</v>
      </c>
      <c r="C2725">
        <v>6</v>
      </c>
      <c r="D2725">
        <v>42</v>
      </c>
      <c r="E2725" t="s">
        <v>7</v>
      </c>
      <c r="F2725" s="3">
        <v>6487.5653532648894</v>
      </c>
      <c r="G2725" s="3">
        <v>6727.5</v>
      </c>
      <c r="H2725">
        <v>2</v>
      </c>
      <c r="I2725" s="3">
        <v>-239.93464673511062</v>
      </c>
      <c r="J2725" s="3">
        <v>239.93464673511062</v>
      </c>
      <c r="K2725" s="2">
        <v>3.5664756110755903E-2</v>
      </c>
      <c r="L2725" s="6">
        <v>-3.5664756110755903E-2</v>
      </c>
      <c r="M2725" t="s">
        <v>34</v>
      </c>
      <c r="N2725">
        <f>SUMIFS(Actuals!$F:$F,Actuals!$A:$A,$A2725,Actuals!$D:$D,$D2725,Actuals!$B:$B,EDATE($B2725,-12))</f>
        <v>6740</v>
      </c>
      <c r="O2725">
        <f>AVERAGE(SUMIFS(Actuals!$F:$F,Actuals!$A:$A,$A2725,Actuals!$D:$D,$D2725,Actuals!$B:$B,EOMONTH(DATE(2025,$C2725-1,1),0))/SUMIFS(Actuals!$F:$F,Actuals!$A:$A,$A2725,Actuals!$D:$D,$D2725,Actuals!$B:$B,EOMONTH(DATE(2024,$C2725-1,1),0)),
 SUMIFS(Actuals!$F:$F,Actuals!$A:$A,$A2725,Actuals!$D:$D,$D2725,Actuals!$B:$B,EOMONTH(DATE(2025,$C2725-2,1),0))/SUMIFS(Actuals!$F:$F,Actuals!$A:$A,$A2725,Actuals!$D:$D,$D2725,Actuals!$B:$B,EOMONTH(DATE(2024,$C2725-2,1),0)),
 SUMIFS(Actuals!$F:$F,Actuals!$A:$A,$A2725,Actuals!$D:$D,$D2725,Actuals!$B:$B,EOMONTH(DATE(2025,$C2725-3,1),0))/SUMIFS(Actuals!$F:$F,Actuals!$A:$A,$A2725,Actuals!$D:$D,$D2725,Actuals!$B:$B,EOMONTH(DATE(2024,$C2725-3,1),0))
)</f>
        <v>1.0293368016481192</v>
      </c>
      <c r="P2725" s="29">
        <f t="shared" si="252"/>
        <v>6937.730043108324</v>
      </c>
      <c r="Q2725" s="2">
        <f t="shared" si="253"/>
        <v>3.1249356091909927E-2</v>
      </c>
      <c r="R2725" s="29" t="str">
        <f t="shared" si="254"/>
        <v>1 train date (May-Aug)</v>
      </c>
      <c r="S2725" s="29">
        <f t="shared" si="255"/>
        <v>1.0159969143173808</v>
      </c>
      <c r="T2725" s="29">
        <f t="shared" si="256"/>
        <v>6591.346380349476</v>
      </c>
      <c r="U2725" s="2">
        <f t="shared" si="257"/>
        <v>2.0238367841029205E-2</v>
      </c>
    </row>
    <row r="2726" spans="1:21">
      <c r="A2726">
        <v>9657</v>
      </c>
      <c r="B2726" s="1">
        <v>45900</v>
      </c>
      <c r="C2726">
        <v>7</v>
      </c>
      <c r="D2726">
        <v>42</v>
      </c>
      <c r="E2726" t="s">
        <v>7</v>
      </c>
      <c r="F2726" s="3">
        <v>6436.2152987329337</v>
      </c>
      <c r="G2726" s="3">
        <v>6727.5</v>
      </c>
      <c r="H2726">
        <v>1</v>
      </c>
      <c r="I2726" s="3">
        <v>-291.28470126706634</v>
      </c>
      <c r="J2726" s="3">
        <v>291.28470126706634</v>
      </c>
      <c r="K2726" s="2">
        <v>4.3297614458129498E-2</v>
      </c>
      <c r="L2726" s="6">
        <v>-4.3297614458129498E-2</v>
      </c>
      <c r="M2726" t="s">
        <v>34</v>
      </c>
      <c r="N2726">
        <f>SUMIFS(Actuals!$F:$F,Actuals!$A:$A,$A2726,Actuals!$D:$D,$D2726,Actuals!$B:$B,EDATE($B2726,-12))</f>
        <v>6740</v>
      </c>
      <c r="O2726">
        <f>AVERAGE(SUMIFS(Actuals!$F:$F,Actuals!$A:$A,$A2726,Actuals!$D:$D,$D2726,Actuals!$B:$B,EOMONTH(DATE(2025,$C2726-1,1),0))/SUMIFS(Actuals!$F:$F,Actuals!$A:$A,$A2726,Actuals!$D:$D,$D2726,Actuals!$B:$B,EOMONTH(DATE(2024,$C2726-1,1),0)),
 SUMIFS(Actuals!$F:$F,Actuals!$A:$A,$A2726,Actuals!$D:$D,$D2726,Actuals!$B:$B,EOMONTH(DATE(2025,$C2726-2,1),0))/SUMIFS(Actuals!$F:$F,Actuals!$A:$A,$A2726,Actuals!$D:$D,$D2726,Actuals!$B:$B,EOMONTH(DATE(2024,$C2726-2,1),0)),
 SUMIFS(Actuals!$F:$F,Actuals!$A:$A,$A2726,Actuals!$D:$D,$D2726,Actuals!$B:$B,EOMONTH(DATE(2025,$C2726-3,1),0))/SUMIFS(Actuals!$F:$F,Actuals!$A:$A,$A2726,Actuals!$D:$D,$D2726,Actuals!$B:$B,EOMONTH(DATE(2024,$C2726-3,1),0))
)</f>
        <v>1.0113521321036465</v>
      </c>
      <c r="P2726" s="29">
        <f t="shared" si="252"/>
        <v>6816.5133703785777</v>
      </c>
      <c r="Q2726" s="2">
        <f t="shared" si="253"/>
        <v>1.3231270216065068E-2</v>
      </c>
      <c r="R2726" s="29" t="str">
        <f t="shared" si="254"/>
        <v>1 train date (May-Aug)</v>
      </c>
      <c r="S2726" s="29">
        <f t="shared" si="255"/>
        <v>1.0159969143173808</v>
      </c>
      <c r="T2726" s="29">
        <f t="shared" si="256"/>
        <v>6539.1748833949796</v>
      </c>
      <c r="U2726" s="2">
        <f t="shared" si="257"/>
        <v>2.7993328369382446E-2</v>
      </c>
    </row>
    <row r="2727" spans="1:21">
      <c r="A2727">
        <v>9657</v>
      </c>
      <c r="B2727" s="1">
        <v>45900</v>
      </c>
      <c r="C2727">
        <v>8</v>
      </c>
      <c r="D2727">
        <v>42</v>
      </c>
      <c r="E2727" t="s">
        <v>7</v>
      </c>
      <c r="F2727" s="3">
        <v>6008.2607657552635</v>
      </c>
      <c r="G2727" s="3">
        <v>6727.5</v>
      </c>
      <c r="H2727">
        <v>0</v>
      </c>
      <c r="I2727" s="3">
        <v>-719.23923424473651</v>
      </c>
      <c r="J2727" s="3">
        <v>719.23923424473651</v>
      </c>
      <c r="K2727" s="2">
        <v>0.10691032839014999</v>
      </c>
      <c r="L2727" s="6">
        <v>-0.10691032839014999</v>
      </c>
      <c r="M2727" t="s">
        <v>34</v>
      </c>
      <c r="N2727">
        <f>SUMIFS(Actuals!$F:$F,Actuals!$A:$A,$A2727,Actuals!$D:$D,$D2727,Actuals!$B:$B,EDATE($B2727,-12))</f>
        <v>6740</v>
      </c>
      <c r="O2727">
        <f>AVERAGE(SUMIFS(Actuals!$F:$F,Actuals!$A:$A,$A2727,Actuals!$D:$D,$D2727,Actuals!$B:$B,EOMONTH(DATE(2025,$C2727-1,1),0))/SUMIFS(Actuals!$F:$F,Actuals!$A:$A,$A2727,Actuals!$D:$D,$D2727,Actuals!$B:$B,EOMONTH(DATE(2024,$C2727-1,1),0)),
 SUMIFS(Actuals!$F:$F,Actuals!$A:$A,$A2727,Actuals!$D:$D,$D2727,Actuals!$B:$B,EOMONTH(DATE(2025,$C2727-2,1),0))/SUMIFS(Actuals!$F:$F,Actuals!$A:$A,$A2727,Actuals!$D:$D,$D2727,Actuals!$B:$B,EOMONTH(DATE(2024,$C2727-2,1),0)),
 SUMIFS(Actuals!$F:$F,Actuals!$A:$A,$A2727,Actuals!$D:$D,$D2727,Actuals!$B:$B,EOMONTH(DATE(2025,$C2727-3,1),0))/SUMIFS(Actuals!$F:$F,Actuals!$A:$A,$A2727,Actuals!$D:$D,$D2727,Actuals!$B:$B,EOMONTH(DATE(2024,$C2727-3,1),0))
)</f>
        <v>1.0204208979275824</v>
      </c>
      <c r="P2727" s="29">
        <f t="shared" si="252"/>
        <v>6877.6368520319056</v>
      </c>
      <c r="Q2727" s="2">
        <f t="shared" si="253"/>
        <v>2.2316886218046172E-2</v>
      </c>
      <c r="R2727" s="29" t="str">
        <f t="shared" si="254"/>
        <v>1 train date (May-Aug)</v>
      </c>
      <c r="S2727" s="29">
        <f t="shared" si="255"/>
        <v>1.0159969143173808</v>
      </c>
      <c r="T2727" s="29">
        <f t="shared" si="256"/>
        <v>6104.3743984215316</v>
      </c>
      <c r="U2727" s="2">
        <f t="shared" si="257"/>
        <v>9.2623649435669766E-2</v>
      </c>
    </row>
    <row r="2728" spans="1:21">
      <c r="A2728">
        <v>9657</v>
      </c>
      <c r="B2728" s="1">
        <v>45930</v>
      </c>
      <c r="C2728">
        <v>5</v>
      </c>
      <c r="D2728">
        <v>42</v>
      </c>
      <c r="E2728" t="s">
        <v>7</v>
      </c>
      <c r="F2728" s="3">
        <v>6392.6946623095055</v>
      </c>
      <c r="G2728" s="3">
        <v>5970</v>
      </c>
      <c r="H2728">
        <v>4</v>
      </c>
      <c r="I2728" s="3">
        <v>422.69466230950547</v>
      </c>
      <c r="J2728" s="3">
        <v>422.69466230950547</v>
      </c>
      <c r="K2728" s="2">
        <v>7.0803126014992598E-2</v>
      </c>
      <c r="L2728" s="6">
        <v>7.0803126014992598E-2</v>
      </c>
      <c r="M2728" t="s">
        <v>34</v>
      </c>
      <c r="N2728">
        <f>SUMIFS(Actuals!$F:$F,Actuals!$A:$A,$A2728,Actuals!$D:$D,$D2728,Actuals!$B:$B,EDATE($B2728,-12))</f>
        <v>5916.25</v>
      </c>
      <c r="O2728">
        <f>AVERAGE(SUMIFS(Actuals!$F:$F,Actuals!$A:$A,$A2728,Actuals!$D:$D,$D2728,Actuals!$B:$B,EOMONTH(DATE(2025,$C2728-1,1),0))/SUMIFS(Actuals!$F:$F,Actuals!$A:$A,$A2728,Actuals!$D:$D,$D2728,Actuals!$B:$B,EOMONTH(DATE(2024,$C2728-1,1),0)),
 SUMIFS(Actuals!$F:$F,Actuals!$A:$A,$A2728,Actuals!$D:$D,$D2728,Actuals!$B:$B,EOMONTH(DATE(2025,$C2728-2,1),0))/SUMIFS(Actuals!$F:$F,Actuals!$A:$A,$A2728,Actuals!$D:$D,$D2728,Actuals!$B:$B,EOMONTH(DATE(2024,$C2728-2,1),0)),
 SUMIFS(Actuals!$F:$F,Actuals!$A:$A,$A2728,Actuals!$D:$D,$D2728,Actuals!$B:$B,EOMONTH(DATE(2025,$C2728-3,1),0))/SUMIFS(Actuals!$F:$F,Actuals!$A:$A,$A2728,Actuals!$D:$D,$D2728,Actuals!$B:$B,EOMONTH(DATE(2024,$C2728-3,1),0))
)</f>
        <v>1.0535125972857715</v>
      </c>
      <c r="P2728" s="29">
        <f t="shared" si="252"/>
        <v>6232.8439036919453</v>
      </c>
      <c r="Q2728" s="2">
        <f t="shared" si="253"/>
        <v>4.4027454554764714E-2</v>
      </c>
      <c r="R2728" s="29" t="str">
        <f t="shared" si="254"/>
        <v>1 train date (May-Aug)</v>
      </c>
      <c r="S2728" s="29">
        <f t="shared" si="255"/>
        <v>1.0159969143173808</v>
      </c>
      <c r="T2728" s="29">
        <f t="shared" si="256"/>
        <v>6494.9580510796486</v>
      </c>
      <c r="U2728" s="2">
        <f t="shared" si="257"/>
        <v>8.7932671872637952E-2</v>
      </c>
    </row>
    <row r="2729" spans="1:21">
      <c r="A2729">
        <v>9657</v>
      </c>
      <c r="B2729" s="1">
        <v>45930</v>
      </c>
      <c r="C2729">
        <v>6</v>
      </c>
      <c r="D2729">
        <v>42</v>
      </c>
      <c r="E2729" t="s">
        <v>7</v>
      </c>
      <c r="F2729" s="3">
        <v>6404.0808684400181</v>
      </c>
      <c r="G2729" s="3">
        <v>5970</v>
      </c>
      <c r="H2729">
        <v>3</v>
      </c>
      <c r="I2729" s="3">
        <v>434.08086844001809</v>
      </c>
      <c r="J2729" s="3">
        <v>434.08086844001809</v>
      </c>
      <c r="K2729" s="2">
        <v>7.2710363222783597E-2</v>
      </c>
      <c r="L2729" s="6">
        <v>7.2710363222783597E-2</v>
      </c>
      <c r="M2729" t="s">
        <v>34</v>
      </c>
      <c r="N2729">
        <f>SUMIFS(Actuals!$F:$F,Actuals!$A:$A,$A2729,Actuals!$D:$D,$D2729,Actuals!$B:$B,EDATE($B2729,-12))</f>
        <v>5916.25</v>
      </c>
      <c r="O2729">
        <f>AVERAGE(SUMIFS(Actuals!$F:$F,Actuals!$A:$A,$A2729,Actuals!$D:$D,$D2729,Actuals!$B:$B,EOMONTH(DATE(2025,$C2729-1,1),0))/SUMIFS(Actuals!$F:$F,Actuals!$A:$A,$A2729,Actuals!$D:$D,$D2729,Actuals!$B:$B,EOMONTH(DATE(2024,$C2729-1,1),0)),
 SUMIFS(Actuals!$F:$F,Actuals!$A:$A,$A2729,Actuals!$D:$D,$D2729,Actuals!$B:$B,EOMONTH(DATE(2025,$C2729-2,1),0))/SUMIFS(Actuals!$F:$F,Actuals!$A:$A,$A2729,Actuals!$D:$D,$D2729,Actuals!$B:$B,EOMONTH(DATE(2024,$C2729-2,1),0)),
 SUMIFS(Actuals!$F:$F,Actuals!$A:$A,$A2729,Actuals!$D:$D,$D2729,Actuals!$B:$B,EOMONTH(DATE(2025,$C2729-3,1),0))/SUMIFS(Actuals!$F:$F,Actuals!$A:$A,$A2729,Actuals!$D:$D,$D2729,Actuals!$B:$B,EOMONTH(DATE(2024,$C2729-3,1),0))
)</f>
        <v>1.0293368016481192</v>
      </c>
      <c r="P2729" s="29">
        <f t="shared" si="252"/>
        <v>6089.8138527506853</v>
      </c>
      <c r="Q2729" s="2">
        <f t="shared" si="253"/>
        <v>2.0069322068791511E-2</v>
      </c>
      <c r="R2729" s="29" t="str">
        <f t="shared" si="254"/>
        <v>1 train date (May-Aug)</v>
      </c>
      <c r="S2729" s="29">
        <f t="shared" si="255"/>
        <v>1.0159969143173808</v>
      </c>
      <c r="T2729" s="29">
        <f t="shared" si="256"/>
        <v>6506.5264013740307</v>
      </c>
      <c r="U2729" s="2">
        <f t="shared" si="257"/>
        <v>8.9870418990624909E-2</v>
      </c>
    </row>
    <row r="2730" spans="1:21">
      <c r="A2730">
        <v>9657</v>
      </c>
      <c r="B2730" s="1">
        <v>45930</v>
      </c>
      <c r="C2730">
        <v>7</v>
      </c>
      <c r="D2730">
        <v>42</v>
      </c>
      <c r="E2730" t="s">
        <v>7</v>
      </c>
      <c r="F2730" s="3">
        <v>6352.1153371283326</v>
      </c>
      <c r="G2730" s="3">
        <v>5970</v>
      </c>
      <c r="H2730">
        <v>2</v>
      </c>
      <c r="I2730" s="3">
        <v>382.11533712833261</v>
      </c>
      <c r="J2730" s="3">
        <v>382.11533712833261</v>
      </c>
      <c r="K2730" s="2">
        <v>6.4005919116973606E-2</v>
      </c>
      <c r="L2730" s="6">
        <v>6.4005919116973606E-2</v>
      </c>
      <c r="M2730" t="s">
        <v>34</v>
      </c>
      <c r="N2730">
        <f>SUMIFS(Actuals!$F:$F,Actuals!$A:$A,$A2730,Actuals!$D:$D,$D2730,Actuals!$B:$B,EDATE($B2730,-12))</f>
        <v>5916.25</v>
      </c>
      <c r="O2730">
        <f>AVERAGE(SUMIFS(Actuals!$F:$F,Actuals!$A:$A,$A2730,Actuals!$D:$D,$D2730,Actuals!$B:$B,EOMONTH(DATE(2025,$C2730-1,1),0))/SUMIFS(Actuals!$F:$F,Actuals!$A:$A,$A2730,Actuals!$D:$D,$D2730,Actuals!$B:$B,EOMONTH(DATE(2024,$C2730-1,1),0)),
 SUMIFS(Actuals!$F:$F,Actuals!$A:$A,$A2730,Actuals!$D:$D,$D2730,Actuals!$B:$B,EOMONTH(DATE(2025,$C2730-2,1),0))/SUMIFS(Actuals!$F:$F,Actuals!$A:$A,$A2730,Actuals!$D:$D,$D2730,Actuals!$B:$B,EOMONTH(DATE(2024,$C2730-2,1),0)),
 SUMIFS(Actuals!$F:$F,Actuals!$A:$A,$A2730,Actuals!$D:$D,$D2730,Actuals!$B:$B,EOMONTH(DATE(2025,$C2730-3,1),0))/SUMIFS(Actuals!$F:$F,Actuals!$A:$A,$A2730,Actuals!$D:$D,$D2730,Actuals!$B:$B,EOMONTH(DATE(2024,$C2730-3,1),0))
)</f>
        <v>1.0113521321036465</v>
      </c>
      <c r="P2730" s="29">
        <f t="shared" si="252"/>
        <v>5983.412051558199</v>
      </c>
      <c r="Q2730" s="2">
        <f t="shared" si="253"/>
        <v>2.2465748003683388E-3</v>
      </c>
      <c r="R2730" s="29" t="str">
        <f t="shared" si="254"/>
        <v>1 train date (May-Aug)</v>
      </c>
      <c r="S2730" s="29">
        <f t="shared" si="255"/>
        <v>1.0159969143173808</v>
      </c>
      <c r="T2730" s="29">
        <f t="shared" si="256"/>
        <v>6453.7295819104947</v>
      </c>
      <c r="U2730" s="2">
        <f t="shared" si="257"/>
        <v>8.1026730638273828E-2</v>
      </c>
    </row>
    <row r="2731" spans="1:21">
      <c r="A2731">
        <v>9657</v>
      </c>
      <c r="B2731" s="1">
        <v>45930</v>
      </c>
      <c r="C2731">
        <v>8</v>
      </c>
      <c r="D2731">
        <v>42</v>
      </c>
      <c r="E2731" t="s">
        <v>7</v>
      </c>
      <c r="F2731" s="3">
        <v>6160.3837944415554</v>
      </c>
      <c r="G2731" s="3">
        <v>5970</v>
      </c>
      <c r="H2731">
        <v>1</v>
      </c>
      <c r="I2731" s="3">
        <v>190.38379444155544</v>
      </c>
      <c r="J2731" s="3">
        <v>190.38379444155544</v>
      </c>
      <c r="K2731" s="2">
        <v>3.1890082821031097E-2</v>
      </c>
      <c r="L2731" s="6">
        <v>3.1890082821031097E-2</v>
      </c>
      <c r="M2731" t="s">
        <v>34</v>
      </c>
      <c r="N2731">
        <f>SUMIFS(Actuals!$F:$F,Actuals!$A:$A,$A2731,Actuals!$D:$D,$D2731,Actuals!$B:$B,EDATE($B2731,-12))</f>
        <v>5916.25</v>
      </c>
      <c r="O2731">
        <f>AVERAGE(SUMIFS(Actuals!$F:$F,Actuals!$A:$A,$A2731,Actuals!$D:$D,$D2731,Actuals!$B:$B,EOMONTH(DATE(2025,$C2731-1,1),0))/SUMIFS(Actuals!$F:$F,Actuals!$A:$A,$A2731,Actuals!$D:$D,$D2731,Actuals!$B:$B,EOMONTH(DATE(2024,$C2731-1,1),0)),
 SUMIFS(Actuals!$F:$F,Actuals!$A:$A,$A2731,Actuals!$D:$D,$D2731,Actuals!$B:$B,EOMONTH(DATE(2025,$C2731-2,1),0))/SUMIFS(Actuals!$F:$F,Actuals!$A:$A,$A2731,Actuals!$D:$D,$D2731,Actuals!$B:$B,EOMONTH(DATE(2024,$C2731-2,1),0)),
 SUMIFS(Actuals!$F:$F,Actuals!$A:$A,$A2731,Actuals!$D:$D,$D2731,Actuals!$B:$B,EOMONTH(DATE(2025,$C2731-3,1),0))/SUMIFS(Actuals!$F:$F,Actuals!$A:$A,$A2731,Actuals!$D:$D,$D2731,Actuals!$B:$B,EOMONTH(DATE(2024,$C2731-3,1),0))
)</f>
        <v>1.0204208979275824</v>
      </c>
      <c r="P2731" s="29">
        <f t="shared" si="252"/>
        <v>6037.0651373640594</v>
      </c>
      <c r="Q2731" s="2">
        <f t="shared" si="253"/>
        <v>1.1233691350763721E-2</v>
      </c>
      <c r="R2731" s="29" t="str">
        <f t="shared" si="254"/>
        <v>1 train date (May-Aug)</v>
      </c>
      <c r="S2731" s="29">
        <f t="shared" si="255"/>
        <v>1.0159969143173808</v>
      </c>
      <c r="T2731" s="29">
        <f t="shared" si="256"/>
        <v>6258.930926163418</v>
      </c>
      <c r="U2731" s="2">
        <f t="shared" si="257"/>
        <v>4.839714006087404E-2</v>
      </c>
    </row>
    <row r="2732" spans="1:21">
      <c r="A2732">
        <v>9657</v>
      </c>
      <c r="B2732" s="1">
        <v>45930</v>
      </c>
      <c r="C2732">
        <v>9</v>
      </c>
      <c r="D2732">
        <v>42</v>
      </c>
      <c r="E2732" t="s">
        <v>7</v>
      </c>
      <c r="F2732" s="3">
        <v>6431.502792555757</v>
      </c>
      <c r="G2732" s="3">
        <v>5970</v>
      </c>
      <c r="H2732">
        <v>0</v>
      </c>
      <c r="I2732" s="3">
        <v>461.50279255575697</v>
      </c>
      <c r="J2732" s="3">
        <v>461.50279255575697</v>
      </c>
      <c r="K2732" s="2">
        <v>7.7303650344347899E-2</v>
      </c>
      <c r="L2732" s="6">
        <v>7.7303650344347899E-2</v>
      </c>
      <c r="M2732" t="s">
        <v>34</v>
      </c>
      <c r="N2732">
        <f>SUMIFS(Actuals!$F:$F,Actuals!$A:$A,$A2732,Actuals!$D:$D,$D2732,Actuals!$B:$B,EDATE($B2732,-12))</f>
        <v>5916.25</v>
      </c>
      <c r="O2732">
        <f>AVERAGE(SUMIFS(Actuals!$F:$F,Actuals!$A:$A,$A2732,Actuals!$D:$D,$D2732,Actuals!$B:$B,EOMONTH(DATE(2025,$C2732-1,1),0))/SUMIFS(Actuals!$F:$F,Actuals!$A:$A,$A2732,Actuals!$D:$D,$D2732,Actuals!$B:$B,EOMONTH(DATE(2024,$C2732-1,1),0)),
 SUMIFS(Actuals!$F:$F,Actuals!$A:$A,$A2732,Actuals!$D:$D,$D2732,Actuals!$B:$B,EOMONTH(DATE(2025,$C2732-2,1),0))/SUMIFS(Actuals!$F:$F,Actuals!$A:$A,$A2732,Actuals!$D:$D,$D2732,Actuals!$B:$B,EOMONTH(DATE(2024,$C2732-2,1),0)),
 SUMIFS(Actuals!$F:$F,Actuals!$A:$A,$A2732,Actuals!$D:$D,$D2732,Actuals!$B:$B,EOMONTH(DATE(2025,$C2732-3,1),0))/SUMIFS(Actuals!$F:$F,Actuals!$A:$A,$A2732,Actuals!$D:$D,$D2732,Actuals!$B:$B,EOMONTH(DATE(2024,$C2732-3,1),0))
)</f>
        <v>1.0340359396313752</v>
      </c>
      <c r="P2732" s="29">
        <f t="shared" si="252"/>
        <v>6117.6151278441239</v>
      </c>
      <c r="Q2732" s="2">
        <f t="shared" si="253"/>
        <v>2.4726152067692443E-2</v>
      </c>
      <c r="R2732" s="29" t="str">
        <f t="shared" si="254"/>
        <v>2 Test data (Sep-Nov)</v>
      </c>
      <c r="S2732" s="29">
        <f t="shared" si="255"/>
        <v>1.0159969143173808</v>
      </c>
      <c r="T2732" s="29">
        <f t="shared" si="256"/>
        <v>6534.3869916602671</v>
      </c>
      <c r="U2732" s="2">
        <f t="shared" si="257"/>
        <v>9.4537184532708055E-2</v>
      </c>
    </row>
    <row r="2733" spans="1:21">
      <c r="A2733">
        <v>9657</v>
      </c>
      <c r="B2733" s="1">
        <v>45961</v>
      </c>
      <c r="C2733">
        <v>5</v>
      </c>
      <c r="D2733">
        <v>42</v>
      </c>
      <c r="E2733" t="s">
        <v>7</v>
      </c>
      <c r="F2733" s="3">
        <v>6000.5358179282739</v>
      </c>
      <c r="G2733" s="3">
        <v>6437.5</v>
      </c>
      <c r="H2733">
        <v>5</v>
      </c>
      <c r="I2733" s="3">
        <v>-436.9641820717261</v>
      </c>
      <c r="J2733" s="3">
        <v>436.9641820717261</v>
      </c>
      <c r="K2733" s="2">
        <v>6.7877931195607893E-2</v>
      </c>
      <c r="L2733" s="6">
        <v>-6.7877931195607893E-2</v>
      </c>
      <c r="M2733" t="s">
        <v>34</v>
      </c>
      <c r="N2733">
        <f>SUMIFS(Actuals!$F:$F,Actuals!$A:$A,$A2733,Actuals!$D:$D,$D2733,Actuals!$B:$B,EDATE($B2733,-12))</f>
        <v>5923.75</v>
      </c>
      <c r="O2733">
        <f>AVERAGE(SUMIFS(Actuals!$F:$F,Actuals!$A:$A,$A2733,Actuals!$D:$D,$D2733,Actuals!$B:$B,EOMONTH(DATE(2025,$C2733-1,1),0))/SUMIFS(Actuals!$F:$F,Actuals!$A:$A,$A2733,Actuals!$D:$D,$D2733,Actuals!$B:$B,EOMONTH(DATE(2024,$C2733-1,1),0)),
 SUMIFS(Actuals!$F:$F,Actuals!$A:$A,$A2733,Actuals!$D:$D,$D2733,Actuals!$B:$B,EOMONTH(DATE(2025,$C2733-2,1),0))/SUMIFS(Actuals!$F:$F,Actuals!$A:$A,$A2733,Actuals!$D:$D,$D2733,Actuals!$B:$B,EOMONTH(DATE(2024,$C2733-2,1),0)),
 SUMIFS(Actuals!$F:$F,Actuals!$A:$A,$A2733,Actuals!$D:$D,$D2733,Actuals!$B:$B,EOMONTH(DATE(2025,$C2733-3,1),0))/SUMIFS(Actuals!$F:$F,Actuals!$A:$A,$A2733,Actuals!$D:$D,$D2733,Actuals!$B:$B,EOMONTH(DATE(2024,$C2733-3,1),0))
)</f>
        <v>1.0535125972857715</v>
      </c>
      <c r="P2733" s="29">
        <f t="shared" si="252"/>
        <v>6240.7452481715891</v>
      </c>
      <c r="Q2733" s="2">
        <f t="shared" si="253"/>
        <v>3.0563844944219171E-2</v>
      </c>
      <c r="R2733" s="29" t="str">
        <f t="shared" si="254"/>
        <v>1 train date (May-Aug)</v>
      </c>
      <c r="S2733" s="29">
        <f t="shared" si="255"/>
        <v>1.0159969143173808</v>
      </c>
      <c r="T2733" s="29">
        <f t="shared" si="256"/>
        <v>6096.5258752660475</v>
      </c>
      <c r="U2733" s="2">
        <f t="shared" si="257"/>
        <v>5.2966854327604278E-2</v>
      </c>
    </row>
    <row r="2734" spans="1:21">
      <c r="A2734">
        <v>9657</v>
      </c>
      <c r="B2734" s="1">
        <v>45961</v>
      </c>
      <c r="C2734">
        <v>6</v>
      </c>
      <c r="D2734">
        <v>42</v>
      </c>
      <c r="E2734" t="s">
        <v>7</v>
      </c>
      <c r="F2734" s="3">
        <v>6000.1274956502566</v>
      </c>
      <c r="G2734" s="3">
        <v>6437.5</v>
      </c>
      <c r="H2734">
        <v>4</v>
      </c>
      <c r="I2734" s="3">
        <v>-437.37250434974339</v>
      </c>
      <c r="J2734" s="3">
        <v>437.37250434974339</v>
      </c>
      <c r="K2734" s="2">
        <v>6.7941359898989306E-2</v>
      </c>
      <c r="L2734" s="6">
        <v>-6.7941359898989306E-2</v>
      </c>
      <c r="M2734" t="s">
        <v>34</v>
      </c>
      <c r="N2734">
        <f>SUMIFS(Actuals!$F:$F,Actuals!$A:$A,$A2734,Actuals!$D:$D,$D2734,Actuals!$B:$B,EDATE($B2734,-12))</f>
        <v>5923.75</v>
      </c>
      <c r="O2734">
        <f>AVERAGE(SUMIFS(Actuals!$F:$F,Actuals!$A:$A,$A2734,Actuals!$D:$D,$D2734,Actuals!$B:$B,EOMONTH(DATE(2025,$C2734-1,1),0))/SUMIFS(Actuals!$F:$F,Actuals!$A:$A,$A2734,Actuals!$D:$D,$D2734,Actuals!$B:$B,EOMONTH(DATE(2024,$C2734-1,1),0)),
 SUMIFS(Actuals!$F:$F,Actuals!$A:$A,$A2734,Actuals!$D:$D,$D2734,Actuals!$B:$B,EOMONTH(DATE(2025,$C2734-2,1),0))/SUMIFS(Actuals!$F:$F,Actuals!$A:$A,$A2734,Actuals!$D:$D,$D2734,Actuals!$B:$B,EOMONTH(DATE(2024,$C2734-2,1),0)),
 SUMIFS(Actuals!$F:$F,Actuals!$A:$A,$A2734,Actuals!$D:$D,$D2734,Actuals!$B:$B,EOMONTH(DATE(2025,$C2734-3,1),0))/SUMIFS(Actuals!$F:$F,Actuals!$A:$A,$A2734,Actuals!$D:$D,$D2734,Actuals!$B:$B,EOMONTH(DATE(2024,$C2734-3,1),0))
)</f>
        <v>1.0293368016481192</v>
      </c>
      <c r="P2734" s="29">
        <f t="shared" si="252"/>
        <v>6097.5338787630462</v>
      </c>
      <c r="Q2734" s="2">
        <f t="shared" si="253"/>
        <v>5.2810271260109322E-2</v>
      </c>
      <c r="R2734" s="29" t="str">
        <f t="shared" si="254"/>
        <v>1 train date (May-Aug)</v>
      </c>
      <c r="S2734" s="29">
        <f t="shared" si="255"/>
        <v>1.0159969143173808</v>
      </c>
      <c r="T2734" s="29">
        <f t="shared" si="256"/>
        <v>6096.1110210915349</v>
      </c>
      <c r="U2734" s="2">
        <f t="shared" si="257"/>
        <v>5.303129769451885E-2</v>
      </c>
    </row>
    <row r="2735" spans="1:21">
      <c r="A2735">
        <v>9657</v>
      </c>
      <c r="B2735" s="1">
        <v>45961</v>
      </c>
      <c r="C2735">
        <v>7</v>
      </c>
      <c r="D2735">
        <v>42</v>
      </c>
      <c r="E2735" t="s">
        <v>7</v>
      </c>
      <c r="F2735" s="3">
        <v>5959.4089737010299</v>
      </c>
      <c r="G2735" s="3">
        <v>6437.5</v>
      </c>
      <c r="H2735">
        <v>3</v>
      </c>
      <c r="I2735" s="3">
        <v>-478.09102629897006</v>
      </c>
      <c r="J2735" s="3">
        <v>478.09102629897006</v>
      </c>
      <c r="K2735" s="2">
        <v>7.4266567192073002E-2</v>
      </c>
      <c r="L2735" s="6">
        <v>-7.4266567192073002E-2</v>
      </c>
      <c r="M2735" t="s">
        <v>34</v>
      </c>
      <c r="N2735">
        <f>SUMIFS(Actuals!$F:$F,Actuals!$A:$A,$A2735,Actuals!$D:$D,$D2735,Actuals!$B:$B,EDATE($B2735,-12))</f>
        <v>5923.75</v>
      </c>
      <c r="O2735">
        <f>AVERAGE(SUMIFS(Actuals!$F:$F,Actuals!$A:$A,$A2735,Actuals!$D:$D,$D2735,Actuals!$B:$B,EOMONTH(DATE(2025,$C2735-1,1),0))/SUMIFS(Actuals!$F:$F,Actuals!$A:$A,$A2735,Actuals!$D:$D,$D2735,Actuals!$B:$B,EOMONTH(DATE(2024,$C2735-1,1),0)),
 SUMIFS(Actuals!$F:$F,Actuals!$A:$A,$A2735,Actuals!$D:$D,$D2735,Actuals!$B:$B,EOMONTH(DATE(2025,$C2735-2,1),0))/SUMIFS(Actuals!$F:$F,Actuals!$A:$A,$A2735,Actuals!$D:$D,$D2735,Actuals!$B:$B,EOMONTH(DATE(2024,$C2735-2,1),0)),
 SUMIFS(Actuals!$F:$F,Actuals!$A:$A,$A2735,Actuals!$D:$D,$D2735,Actuals!$B:$B,EOMONTH(DATE(2025,$C2735-3,1),0))/SUMIFS(Actuals!$F:$F,Actuals!$A:$A,$A2735,Actuals!$D:$D,$D2735,Actuals!$B:$B,EOMONTH(DATE(2024,$C2735-3,1),0))
)</f>
        <v>1.0113521321036465</v>
      </c>
      <c r="P2735" s="29">
        <f t="shared" si="252"/>
        <v>5990.9971925489763</v>
      </c>
      <c r="Q2735" s="2">
        <f t="shared" si="253"/>
        <v>6.9359659409867769E-2</v>
      </c>
      <c r="R2735" s="29" t="str">
        <f t="shared" si="254"/>
        <v>1 train date (May-Aug)</v>
      </c>
      <c r="S2735" s="29">
        <f t="shared" si="255"/>
        <v>1.0159969143173808</v>
      </c>
      <c r="T2735" s="29">
        <f t="shared" si="256"/>
        <v>6054.7411284355558</v>
      </c>
      <c r="U2735" s="2">
        <f t="shared" si="257"/>
        <v>5.9457688786709782E-2</v>
      </c>
    </row>
    <row r="2736" spans="1:21">
      <c r="A2736">
        <v>9657</v>
      </c>
      <c r="B2736" s="1">
        <v>45961</v>
      </c>
      <c r="C2736">
        <v>8</v>
      </c>
      <c r="D2736">
        <v>42</v>
      </c>
      <c r="E2736" t="s">
        <v>7</v>
      </c>
      <c r="F2736" s="3">
        <v>6154.0176596774418</v>
      </c>
      <c r="G2736" s="3">
        <v>6437.5</v>
      </c>
      <c r="H2736">
        <v>2</v>
      </c>
      <c r="I2736" s="3">
        <v>-283.48234032255823</v>
      </c>
      <c r="J2736" s="3">
        <v>283.48234032255823</v>
      </c>
      <c r="K2736" s="2">
        <v>4.4036091700591598E-2</v>
      </c>
      <c r="L2736" s="6">
        <v>-4.4036091700591598E-2</v>
      </c>
      <c r="M2736" t="s">
        <v>34</v>
      </c>
      <c r="N2736">
        <f>SUMIFS(Actuals!$F:$F,Actuals!$A:$A,$A2736,Actuals!$D:$D,$D2736,Actuals!$B:$B,EDATE($B2736,-12))</f>
        <v>5923.75</v>
      </c>
      <c r="O2736">
        <f>AVERAGE(SUMIFS(Actuals!$F:$F,Actuals!$A:$A,$A2736,Actuals!$D:$D,$D2736,Actuals!$B:$B,EOMONTH(DATE(2025,$C2736-1,1),0))/SUMIFS(Actuals!$F:$F,Actuals!$A:$A,$A2736,Actuals!$D:$D,$D2736,Actuals!$B:$B,EOMONTH(DATE(2024,$C2736-1,1),0)),
 SUMIFS(Actuals!$F:$F,Actuals!$A:$A,$A2736,Actuals!$D:$D,$D2736,Actuals!$B:$B,EOMONTH(DATE(2025,$C2736-2,1),0))/SUMIFS(Actuals!$F:$F,Actuals!$A:$A,$A2736,Actuals!$D:$D,$D2736,Actuals!$B:$B,EOMONTH(DATE(2024,$C2736-2,1),0)),
 SUMIFS(Actuals!$F:$F,Actuals!$A:$A,$A2736,Actuals!$D:$D,$D2736,Actuals!$B:$B,EOMONTH(DATE(2025,$C2736-3,1),0))/SUMIFS(Actuals!$F:$F,Actuals!$A:$A,$A2736,Actuals!$D:$D,$D2736,Actuals!$B:$B,EOMONTH(DATE(2024,$C2736-3,1),0))
)</f>
        <v>1.0204208979275824</v>
      </c>
      <c r="P2736" s="29">
        <f t="shared" si="252"/>
        <v>6044.7182940985158</v>
      </c>
      <c r="Q2736" s="2">
        <f t="shared" si="253"/>
        <v>6.1014633926444149E-2</v>
      </c>
      <c r="R2736" s="29" t="str">
        <f t="shared" si="254"/>
        <v>1 train date (May-Aug)</v>
      </c>
      <c r="S2736" s="29">
        <f t="shared" si="255"/>
        <v>1.0159969143173808</v>
      </c>
      <c r="T2736" s="29">
        <f t="shared" si="256"/>
        <v>6252.46295288695</v>
      </c>
      <c r="U2736" s="2">
        <f t="shared" si="257"/>
        <v>2.8743618969017476E-2</v>
      </c>
    </row>
    <row r="2737" spans="1:21">
      <c r="A2737">
        <v>9657</v>
      </c>
      <c r="B2737" s="1">
        <v>45961</v>
      </c>
      <c r="C2737">
        <v>9</v>
      </c>
      <c r="D2737">
        <v>42</v>
      </c>
      <c r="E2737" t="s">
        <v>7</v>
      </c>
      <c r="F2737" s="3">
        <v>6060.27902054887</v>
      </c>
      <c r="G2737" s="3">
        <v>6437.5</v>
      </c>
      <c r="H2737">
        <v>1</v>
      </c>
      <c r="I2737" s="3">
        <v>-377.22097945113001</v>
      </c>
      <c r="J2737" s="3">
        <v>377.22097945113001</v>
      </c>
      <c r="K2737" s="2">
        <v>5.8597433701146402E-2</v>
      </c>
      <c r="L2737" s="6">
        <v>-5.8597433701146402E-2</v>
      </c>
      <c r="M2737" t="s">
        <v>34</v>
      </c>
      <c r="N2737">
        <f>SUMIFS(Actuals!$F:$F,Actuals!$A:$A,$A2737,Actuals!$D:$D,$D2737,Actuals!$B:$B,EDATE($B2737,-12))</f>
        <v>5923.75</v>
      </c>
      <c r="O2737">
        <f>AVERAGE(SUMIFS(Actuals!$F:$F,Actuals!$A:$A,$A2737,Actuals!$D:$D,$D2737,Actuals!$B:$B,EOMONTH(DATE(2025,$C2737-1,1),0))/SUMIFS(Actuals!$F:$F,Actuals!$A:$A,$A2737,Actuals!$D:$D,$D2737,Actuals!$B:$B,EOMONTH(DATE(2024,$C2737-1,1),0)),
 SUMIFS(Actuals!$F:$F,Actuals!$A:$A,$A2737,Actuals!$D:$D,$D2737,Actuals!$B:$B,EOMONTH(DATE(2025,$C2737-2,1),0))/SUMIFS(Actuals!$F:$F,Actuals!$A:$A,$A2737,Actuals!$D:$D,$D2737,Actuals!$B:$B,EOMONTH(DATE(2024,$C2737-2,1),0)),
 SUMIFS(Actuals!$F:$F,Actuals!$A:$A,$A2737,Actuals!$D:$D,$D2737,Actuals!$B:$B,EOMONTH(DATE(2025,$C2737-3,1),0))/SUMIFS(Actuals!$F:$F,Actuals!$A:$A,$A2737,Actuals!$D:$D,$D2737,Actuals!$B:$B,EOMONTH(DATE(2024,$C2737-3,1),0))
)</f>
        <v>1.0340359396313752</v>
      </c>
      <c r="P2737" s="29">
        <f t="shared" si="252"/>
        <v>6125.3703973913589</v>
      </c>
      <c r="Q2737" s="2">
        <f t="shared" si="253"/>
        <v>4.8486151861536486E-2</v>
      </c>
      <c r="R2737" s="29" t="str">
        <f t="shared" si="254"/>
        <v>2 Test data (Sep-Nov)</v>
      </c>
      <c r="S2737" s="29">
        <f t="shared" si="255"/>
        <v>1.0159969143173808</v>
      </c>
      <c r="T2737" s="29">
        <f t="shared" si="256"/>
        <v>6157.2247847800109</v>
      </c>
      <c r="U2737" s="2">
        <f t="shared" si="257"/>
        <v>4.3537897509901224E-2</v>
      </c>
    </row>
    <row r="2738" spans="1:21">
      <c r="A2738">
        <v>9657</v>
      </c>
      <c r="B2738" s="1">
        <v>45961</v>
      </c>
      <c r="C2738">
        <v>10</v>
      </c>
      <c r="D2738">
        <v>42</v>
      </c>
      <c r="E2738" t="s">
        <v>7</v>
      </c>
      <c r="F2738" s="3">
        <v>5997.1256498096227</v>
      </c>
      <c r="G2738" s="3">
        <v>6437.5</v>
      </c>
      <c r="H2738">
        <v>0</v>
      </c>
      <c r="I2738" s="3">
        <v>-440.3743501903773</v>
      </c>
      <c r="J2738" s="3">
        <v>440.3743501903773</v>
      </c>
      <c r="K2738" s="2">
        <v>6.8407666048990595E-2</v>
      </c>
      <c r="L2738" s="6">
        <v>-6.8407666048990595E-2</v>
      </c>
      <c r="M2738" t="s">
        <v>34</v>
      </c>
      <c r="N2738">
        <f>SUMIFS(Actuals!$F:$F,Actuals!$A:$A,$A2738,Actuals!$D:$D,$D2738,Actuals!$B:$B,EDATE($B2738,-12))</f>
        <v>5923.75</v>
      </c>
      <c r="O2738">
        <f>AVERAGE(SUMIFS(Actuals!$F:$F,Actuals!$A:$A,$A2738,Actuals!$D:$D,$D2738,Actuals!$B:$B,EOMONTH(DATE(2025,$C2738-1,1),0))/SUMIFS(Actuals!$F:$F,Actuals!$A:$A,$A2738,Actuals!$D:$D,$D2738,Actuals!$B:$B,EOMONTH(DATE(2024,$C2738-1,1),0)),
 SUMIFS(Actuals!$F:$F,Actuals!$A:$A,$A2738,Actuals!$D:$D,$D2738,Actuals!$B:$B,EOMONTH(DATE(2025,$C2738-2,1),0))/SUMIFS(Actuals!$F:$F,Actuals!$A:$A,$A2738,Actuals!$D:$D,$D2738,Actuals!$B:$B,EOMONTH(DATE(2024,$C2738-2,1),0)),
 SUMIFS(Actuals!$F:$F,Actuals!$A:$A,$A2738,Actuals!$D:$D,$D2738,Actuals!$B:$B,EOMONTH(DATE(2025,$C2738-3,1),0))/SUMIFS(Actuals!$F:$F,Actuals!$A:$A,$A2738,Actuals!$D:$D,$D2738,Actuals!$B:$B,EOMONTH(DATE(2024,$C2738-3,1),0))
)</f>
        <v>1.0555147576416648</v>
      </c>
      <c r="P2738" s="29">
        <f t="shared" si="252"/>
        <v>6252.6055455798123</v>
      </c>
      <c r="Q2738" s="2">
        <f t="shared" si="253"/>
        <v>2.8721468647796147E-2</v>
      </c>
      <c r="R2738" s="29" t="str">
        <f t="shared" si="254"/>
        <v>2 Test data (Sep-Nov)</v>
      </c>
      <c r="S2738" s="29">
        <f t="shared" si="255"/>
        <v>1.0159969143173808</v>
      </c>
      <c r="T2738" s="29">
        <f t="shared" si="256"/>
        <v>6093.0611549801943</v>
      </c>
      <c r="U2738" s="2">
        <f t="shared" si="257"/>
        <v>5.3505063304047494E-2</v>
      </c>
    </row>
    <row r="2739" spans="1:21">
      <c r="A2739">
        <v>9657</v>
      </c>
      <c r="B2739" s="1">
        <v>45991</v>
      </c>
      <c r="C2739">
        <v>5</v>
      </c>
      <c r="D2739">
        <v>42</v>
      </c>
      <c r="E2739" t="s">
        <v>7</v>
      </c>
      <c r="F2739" s="3">
        <v>6276.0615769226251</v>
      </c>
      <c r="G2739" s="3">
        <v>6236.25</v>
      </c>
      <c r="H2739">
        <v>6</v>
      </c>
      <c r="I2739" s="3">
        <v>39.811576922625136</v>
      </c>
      <c r="J2739" s="3">
        <v>39.811576922625136</v>
      </c>
      <c r="K2739" s="2">
        <v>6.3838968807576899E-3</v>
      </c>
      <c r="L2739" s="6">
        <v>6.3838968807576899E-3</v>
      </c>
      <c r="M2739" t="s">
        <v>34</v>
      </c>
      <c r="N2739">
        <f>SUMIFS(Actuals!$F:$F,Actuals!$A:$A,$A2739,Actuals!$D:$D,$D2739,Actuals!$B:$B,EDATE($B2739,-12))</f>
        <v>6102.5</v>
      </c>
      <c r="O2739">
        <f>AVERAGE(SUMIFS(Actuals!$F:$F,Actuals!$A:$A,$A2739,Actuals!$D:$D,$D2739,Actuals!$B:$B,EOMONTH(DATE(2025,$C2739-1,1),0))/SUMIFS(Actuals!$F:$F,Actuals!$A:$A,$A2739,Actuals!$D:$D,$D2739,Actuals!$B:$B,EOMONTH(DATE(2024,$C2739-1,1),0)),
 SUMIFS(Actuals!$F:$F,Actuals!$A:$A,$A2739,Actuals!$D:$D,$D2739,Actuals!$B:$B,EOMONTH(DATE(2025,$C2739-2,1),0))/SUMIFS(Actuals!$F:$F,Actuals!$A:$A,$A2739,Actuals!$D:$D,$D2739,Actuals!$B:$B,EOMONTH(DATE(2024,$C2739-2,1),0)),
 SUMIFS(Actuals!$F:$F,Actuals!$A:$A,$A2739,Actuals!$D:$D,$D2739,Actuals!$B:$B,EOMONTH(DATE(2025,$C2739-3,1),0))/SUMIFS(Actuals!$F:$F,Actuals!$A:$A,$A2739,Actuals!$D:$D,$D2739,Actuals!$B:$B,EOMONTH(DATE(2024,$C2739-3,1),0))
)</f>
        <v>1.0535125972857715</v>
      </c>
      <c r="P2739" s="29">
        <f t="shared" si="252"/>
        <v>6429.0606249364209</v>
      </c>
      <c r="Q2739" s="2">
        <f t="shared" si="253"/>
        <v>3.0917718971564791E-2</v>
      </c>
      <c r="R2739" s="29" t="str">
        <f t="shared" si="254"/>
        <v>1 train date (May-Aug)</v>
      </c>
      <c r="S2739" s="29">
        <f t="shared" si="255"/>
        <v>1.0159969143173808</v>
      </c>
      <c r="T2739" s="29">
        <f t="shared" si="256"/>
        <v>6376.4591962192626</v>
      </c>
      <c r="U2739" s="2">
        <f t="shared" si="257"/>
        <v>2.2482933849551027E-2</v>
      </c>
    </row>
    <row r="2740" spans="1:21">
      <c r="A2740">
        <v>9657</v>
      </c>
      <c r="B2740" s="1">
        <v>45991</v>
      </c>
      <c r="C2740">
        <v>6</v>
      </c>
      <c r="D2740">
        <v>42</v>
      </c>
      <c r="E2740" t="s">
        <v>7</v>
      </c>
      <c r="F2740" s="3">
        <v>6274.4487639104227</v>
      </c>
      <c r="G2740" s="3">
        <v>6236.25</v>
      </c>
      <c r="H2740">
        <v>5</v>
      </c>
      <c r="I2740" s="3">
        <v>38.198763910422713</v>
      </c>
      <c r="J2740" s="3">
        <v>38.198763910422713</v>
      </c>
      <c r="K2740" s="2">
        <v>6.1252778369088297E-3</v>
      </c>
      <c r="L2740" s="6">
        <v>6.1252778369088297E-3</v>
      </c>
      <c r="M2740" t="s">
        <v>34</v>
      </c>
      <c r="N2740">
        <f>SUMIFS(Actuals!$F:$F,Actuals!$A:$A,$A2740,Actuals!$D:$D,$D2740,Actuals!$B:$B,EDATE($B2740,-12))</f>
        <v>6102.5</v>
      </c>
      <c r="O2740">
        <f>AVERAGE(SUMIFS(Actuals!$F:$F,Actuals!$A:$A,$A2740,Actuals!$D:$D,$D2740,Actuals!$B:$B,EOMONTH(DATE(2025,$C2740-1,1),0))/SUMIFS(Actuals!$F:$F,Actuals!$A:$A,$A2740,Actuals!$D:$D,$D2740,Actuals!$B:$B,EOMONTH(DATE(2024,$C2740-1,1),0)),
 SUMIFS(Actuals!$F:$F,Actuals!$A:$A,$A2740,Actuals!$D:$D,$D2740,Actuals!$B:$B,EOMONTH(DATE(2025,$C2740-2,1),0))/SUMIFS(Actuals!$F:$F,Actuals!$A:$A,$A2740,Actuals!$D:$D,$D2740,Actuals!$B:$B,EOMONTH(DATE(2024,$C2740-2,1),0)),
 SUMIFS(Actuals!$F:$F,Actuals!$A:$A,$A2740,Actuals!$D:$D,$D2740,Actuals!$B:$B,EOMONTH(DATE(2025,$C2740-3,1),0))/SUMIFS(Actuals!$F:$F,Actuals!$A:$A,$A2740,Actuals!$D:$D,$D2740,Actuals!$B:$B,EOMONTH(DATE(2024,$C2740-3,1),0))
)</f>
        <v>1.0293368016481192</v>
      </c>
      <c r="P2740" s="29">
        <f t="shared" si="252"/>
        <v>6281.5278320576481</v>
      </c>
      <c r="Q2740" s="2">
        <f t="shared" si="253"/>
        <v>7.2604260665701473E-3</v>
      </c>
      <c r="R2740" s="29" t="str">
        <f t="shared" si="254"/>
        <v>1 train date (May-Aug)</v>
      </c>
      <c r="S2740" s="29">
        <f t="shared" si="255"/>
        <v>1.0159969143173808</v>
      </c>
      <c r="T2740" s="29">
        <f t="shared" si="256"/>
        <v>6374.820583175494</v>
      </c>
      <c r="U2740" s="2">
        <f t="shared" si="257"/>
        <v>2.2220177699016876E-2</v>
      </c>
    </row>
    <row r="2741" spans="1:21">
      <c r="A2741">
        <v>9657</v>
      </c>
      <c r="B2741" s="1">
        <v>45991</v>
      </c>
      <c r="C2741">
        <v>7</v>
      </c>
      <c r="D2741">
        <v>42</v>
      </c>
      <c r="E2741" t="s">
        <v>7</v>
      </c>
      <c r="F2741" s="3">
        <v>6233.0718000295828</v>
      </c>
      <c r="G2741" s="3">
        <v>6236.25</v>
      </c>
      <c r="H2741">
        <v>4</v>
      </c>
      <c r="I2741" s="3">
        <v>-3.178199970417154</v>
      </c>
      <c r="J2741" s="3">
        <v>3.178199970417154</v>
      </c>
      <c r="K2741" s="2">
        <v>5.0963318828096298E-4</v>
      </c>
      <c r="L2741" s="6">
        <v>-5.0963318828096298E-4</v>
      </c>
      <c r="M2741" t="s">
        <v>34</v>
      </c>
      <c r="N2741">
        <f>SUMIFS(Actuals!$F:$F,Actuals!$A:$A,$A2741,Actuals!$D:$D,$D2741,Actuals!$B:$B,EDATE($B2741,-12))</f>
        <v>6102.5</v>
      </c>
      <c r="O2741">
        <f>AVERAGE(SUMIFS(Actuals!$F:$F,Actuals!$A:$A,$A2741,Actuals!$D:$D,$D2741,Actuals!$B:$B,EOMONTH(DATE(2025,$C2741-1,1),0))/SUMIFS(Actuals!$F:$F,Actuals!$A:$A,$A2741,Actuals!$D:$D,$D2741,Actuals!$B:$B,EOMONTH(DATE(2024,$C2741-1,1),0)),
 SUMIFS(Actuals!$F:$F,Actuals!$A:$A,$A2741,Actuals!$D:$D,$D2741,Actuals!$B:$B,EOMONTH(DATE(2025,$C2741-2,1),0))/SUMIFS(Actuals!$F:$F,Actuals!$A:$A,$A2741,Actuals!$D:$D,$D2741,Actuals!$B:$B,EOMONTH(DATE(2024,$C2741-2,1),0)),
 SUMIFS(Actuals!$F:$F,Actuals!$A:$A,$A2741,Actuals!$D:$D,$D2741,Actuals!$B:$B,EOMONTH(DATE(2025,$C2741-3,1),0))/SUMIFS(Actuals!$F:$F,Actuals!$A:$A,$A2741,Actuals!$D:$D,$D2741,Actuals!$B:$B,EOMONTH(DATE(2024,$C2741-3,1),0))
)</f>
        <v>1.0113521321036465</v>
      </c>
      <c r="P2741" s="29">
        <f t="shared" si="252"/>
        <v>6171.7763861625026</v>
      </c>
      <c r="Q2741" s="2">
        <f t="shared" si="253"/>
        <v>1.0338522964521531E-2</v>
      </c>
      <c r="R2741" s="29" t="str">
        <f t="shared" si="254"/>
        <v>1 train date (May-Aug)</v>
      </c>
      <c r="S2741" s="29">
        <f t="shared" si="255"/>
        <v>1.0159969143173808</v>
      </c>
      <c r="T2741" s="29">
        <f t="shared" si="256"/>
        <v>6332.7817155487382</v>
      </c>
      <c r="U2741" s="2">
        <f t="shared" si="257"/>
        <v>1.5479128570653557E-2</v>
      </c>
    </row>
    <row r="2742" spans="1:21">
      <c r="A2742">
        <v>9657</v>
      </c>
      <c r="B2742" s="1">
        <v>45991</v>
      </c>
      <c r="C2742">
        <v>8</v>
      </c>
      <c r="D2742">
        <v>42</v>
      </c>
      <c r="E2742" t="s">
        <v>7</v>
      </c>
      <c r="F2742" s="3">
        <v>5908.3554733445235</v>
      </c>
      <c r="G2742" s="3">
        <v>6236.25</v>
      </c>
      <c r="H2742">
        <v>3</v>
      </c>
      <c r="I2742" s="3">
        <v>-327.89452665547651</v>
      </c>
      <c r="J2742" s="3">
        <v>327.89452665547651</v>
      </c>
      <c r="K2742" s="2">
        <v>5.2578797619639399E-2</v>
      </c>
      <c r="L2742" s="6">
        <v>-5.2578797619639399E-2</v>
      </c>
      <c r="M2742" t="s">
        <v>34</v>
      </c>
      <c r="N2742">
        <f>SUMIFS(Actuals!$F:$F,Actuals!$A:$A,$A2742,Actuals!$D:$D,$D2742,Actuals!$B:$B,EDATE($B2742,-12))</f>
        <v>6102.5</v>
      </c>
      <c r="O2742">
        <f>AVERAGE(SUMIFS(Actuals!$F:$F,Actuals!$A:$A,$A2742,Actuals!$D:$D,$D2742,Actuals!$B:$B,EOMONTH(DATE(2025,$C2742-1,1),0))/SUMIFS(Actuals!$F:$F,Actuals!$A:$A,$A2742,Actuals!$D:$D,$D2742,Actuals!$B:$B,EOMONTH(DATE(2024,$C2742-1,1),0)),
 SUMIFS(Actuals!$F:$F,Actuals!$A:$A,$A2742,Actuals!$D:$D,$D2742,Actuals!$B:$B,EOMONTH(DATE(2025,$C2742-2,1),0))/SUMIFS(Actuals!$F:$F,Actuals!$A:$A,$A2742,Actuals!$D:$D,$D2742,Actuals!$B:$B,EOMONTH(DATE(2024,$C2742-2,1),0)),
 SUMIFS(Actuals!$F:$F,Actuals!$A:$A,$A2742,Actuals!$D:$D,$D2742,Actuals!$B:$B,EOMONTH(DATE(2025,$C2742-3,1),0))/SUMIFS(Actuals!$F:$F,Actuals!$A:$A,$A2742,Actuals!$D:$D,$D2742,Actuals!$B:$B,EOMONTH(DATE(2024,$C2742-3,1),0))
)</f>
        <v>1.0204208979275824</v>
      </c>
      <c r="P2742" s="29">
        <f t="shared" si="252"/>
        <v>6227.1185296030717</v>
      </c>
      <c r="Q2742" s="2">
        <f t="shared" si="253"/>
        <v>1.4642566280903279E-3</v>
      </c>
      <c r="R2742" s="29" t="str">
        <f t="shared" si="254"/>
        <v>1 train date (May-Aug)</v>
      </c>
      <c r="S2742" s="29">
        <f t="shared" si="255"/>
        <v>1.0159969143173808</v>
      </c>
      <c r="T2742" s="29">
        <f t="shared" si="256"/>
        <v>6002.8709296082434</v>
      </c>
      <c r="U2742" s="2">
        <f t="shared" si="257"/>
        <v>3.7422981822690979E-2</v>
      </c>
    </row>
    <row r="2743" spans="1:21">
      <c r="A2743">
        <v>9657</v>
      </c>
      <c r="B2743" s="1">
        <v>45991</v>
      </c>
      <c r="C2743">
        <v>9</v>
      </c>
      <c r="D2743">
        <v>42</v>
      </c>
      <c r="E2743" t="s">
        <v>7</v>
      </c>
      <c r="F2743" s="3">
        <v>6326.534976936995</v>
      </c>
      <c r="G2743" s="3">
        <v>6236.25</v>
      </c>
      <c r="H2743">
        <v>2</v>
      </c>
      <c r="I2743" s="3">
        <v>90.284976936995008</v>
      </c>
      <c r="J2743" s="3">
        <v>90.284976936995008</v>
      </c>
      <c r="K2743" s="2">
        <v>1.4477446692643E-2</v>
      </c>
      <c r="L2743" s="6">
        <v>1.4477446692643E-2</v>
      </c>
      <c r="M2743" t="s">
        <v>34</v>
      </c>
      <c r="N2743">
        <f>SUMIFS(Actuals!$F:$F,Actuals!$A:$A,$A2743,Actuals!$D:$D,$D2743,Actuals!$B:$B,EDATE($B2743,-12))</f>
        <v>6102.5</v>
      </c>
      <c r="O2743">
        <f>AVERAGE(SUMIFS(Actuals!$F:$F,Actuals!$A:$A,$A2743,Actuals!$D:$D,$D2743,Actuals!$B:$B,EOMONTH(DATE(2025,$C2743-1,1),0))/SUMIFS(Actuals!$F:$F,Actuals!$A:$A,$A2743,Actuals!$D:$D,$D2743,Actuals!$B:$B,EOMONTH(DATE(2024,$C2743-1,1),0)),
 SUMIFS(Actuals!$F:$F,Actuals!$A:$A,$A2743,Actuals!$D:$D,$D2743,Actuals!$B:$B,EOMONTH(DATE(2025,$C2743-2,1),0))/SUMIFS(Actuals!$F:$F,Actuals!$A:$A,$A2743,Actuals!$D:$D,$D2743,Actuals!$B:$B,EOMONTH(DATE(2024,$C2743-2,1),0)),
 SUMIFS(Actuals!$F:$F,Actuals!$A:$A,$A2743,Actuals!$D:$D,$D2743,Actuals!$B:$B,EOMONTH(DATE(2025,$C2743-3,1),0))/SUMIFS(Actuals!$F:$F,Actuals!$A:$A,$A2743,Actuals!$D:$D,$D2743,Actuals!$B:$B,EOMONTH(DATE(2024,$C2743-3,1),0))
)</f>
        <v>1.0340359396313752</v>
      </c>
      <c r="P2743" s="29">
        <f t="shared" si="252"/>
        <v>6310.2043216004668</v>
      </c>
      <c r="Q2743" s="2">
        <f t="shared" si="253"/>
        <v>1.185878077377699E-2</v>
      </c>
      <c r="R2743" s="29" t="str">
        <f t="shared" si="254"/>
        <v>2 Test data (Sep-Nov)</v>
      </c>
      <c r="S2743" s="29">
        <f t="shared" si="255"/>
        <v>1.0159969143173808</v>
      </c>
      <c r="T2743" s="29">
        <f t="shared" si="256"/>
        <v>6427.7400148889692</v>
      </c>
      <c r="U2743" s="2">
        <f t="shared" si="257"/>
        <v>3.0705955484300534E-2</v>
      </c>
    </row>
    <row r="2744" spans="1:21">
      <c r="A2744">
        <v>9657</v>
      </c>
      <c r="B2744" s="1">
        <v>45991</v>
      </c>
      <c r="C2744">
        <v>10</v>
      </c>
      <c r="D2744">
        <v>42</v>
      </c>
      <c r="E2744" t="s">
        <v>7</v>
      </c>
      <c r="F2744" s="3">
        <v>6254.3682151061339</v>
      </c>
      <c r="G2744" s="3">
        <v>6236.25</v>
      </c>
      <c r="H2744">
        <v>1</v>
      </c>
      <c r="I2744" s="3">
        <v>18.118215106133903</v>
      </c>
      <c r="J2744" s="3">
        <v>18.118215106133903</v>
      </c>
      <c r="K2744" s="2">
        <v>2.90530609038026E-3</v>
      </c>
      <c r="L2744" s="6">
        <v>2.90530609038026E-3</v>
      </c>
      <c r="M2744" t="s">
        <v>34</v>
      </c>
      <c r="N2744">
        <f>SUMIFS(Actuals!$F:$F,Actuals!$A:$A,$A2744,Actuals!$D:$D,$D2744,Actuals!$B:$B,EDATE($B2744,-12))</f>
        <v>6102.5</v>
      </c>
      <c r="O2744">
        <f>AVERAGE(SUMIFS(Actuals!$F:$F,Actuals!$A:$A,$A2744,Actuals!$D:$D,$D2744,Actuals!$B:$B,EOMONTH(DATE(2025,$C2744-1,1),0))/SUMIFS(Actuals!$F:$F,Actuals!$A:$A,$A2744,Actuals!$D:$D,$D2744,Actuals!$B:$B,EOMONTH(DATE(2024,$C2744-1,1),0)),
 SUMIFS(Actuals!$F:$F,Actuals!$A:$A,$A2744,Actuals!$D:$D,$D2744,Actuals!$B:$B,EOMONTH(DATE(2025,$C2744-2,1),0))/SUMIFS(Actuals!$F:$F,Actuals!$A:$A,$A2744,Actuals!$D:$D,$D2744,Actuals!$B:$B,EOMONTH(DATE(2024,$C2744-2,1),0)),
 SUMIFS(Actuals!$F:$F,Actuals!$A:$A,$A2744,Actuals!$D:$D,$D2744,Actuals!$B:$B,EOMONTH(DATE(2025,$C2744-3,1),0))/SUMIFS(Actuals!$F:$F,Actuals!$A:$A,$A2744,Actuals!$D:$D,$D2744,Actuals!$B:$B,EOMONTH(DATE(2024,$C2744-3,1),0))
)</f>
        <v>1.0555147576416648</v>
      </c>
      <c r="P2744" s="29">
        <f t="shared" si="252"/>
        <v>6441.2788085082593</v>
      </c>
      <c r="Q2744" s="2">
        <f t="shared" si="253"/>
        <v>3.2876938626299347E-2</v>
      </c>
      <c r="R2744" s="29" t="str">
        <f t="shared" si="254"/>
        <v>2 Test data (Sep-Nov)</v>
      </c>
      <c r="S2744" s="29">
        <f t="shared" si="255"/>
        <v>1.0159969143173808</v>
      </c>
      <c r="T2744" s="29">
        <f t="shared" si="256"/>
        <v>6354.4188075525371</v>
      </c>
      <c r="U2744" s="2">
        <f t="shared" si="257"/>
        <v>1.8948696340354725E-2</v>
      </c>
    </row>
    <row r="2745" spans="1:21">
      <c r="A2745">
        <v>9657</v>
      </c>
      <c r="B2745" s="1">
        <v>45991</v>
      </c>
      <c r="C2745">
        <v>11</v>
      </c>
      <c r="D2745">
        <v>42</v>
      </c>
      <c r="E2745" t="s">
        <v>7</v>
      </c>
      <c r="F2745" s="3">
        <v>6272.3297727863146</v>
      </c>
      <c r="G2745" s="3">
        <v>6236.25</v>
      </c>
      <c r="H2745">
        <v>0</v>
      </c>
      <c r="I2745" s="3">
        <v>36.079772786314606</v>
      </c>
      <c r="J2745" s="3">
        <v>36.079772786314606</v>
      </c>
      <c r="K2745" s="2">
        <v>5.7854917276110801E-3</v>
      </c>
      <c r="L2745" s="6">
        <v>5.7854917276110801E-3</v>
      </c>
      <c r="M2745" t="s">
        <v>34</v>
      </c>
      <c r="N2745">
        <f>SUMIFS(Actuals!$F:$F,Actuals!$A:$A,$A2745,Actuals!$D:$D,$D2745,Actuals!$B:$B,EDATE($B2745,-12))</f>
        <v>6102.5</v>
      </c>
      <c r="O2745">
        <f>AVERAGE(SUMIFS(Actuals!$F:$F,Actuals!$A:$A,$A2745,Actuals!$D:$D,$D2745,Actuals!$B:$B,EOMONTH(DATE(2025,$C2745-1,1),0))/SUMIFS(Actuals!$F:$F,Actuals!$A:$A,$A2745,Actuals!$D:$D,$D2745,Actuals!$B:$B,EOMONTH(DATE(2024,$C2745-1,1),0)),
 SUMIFS(Actuals!$F:$F,Actuals!$A:$A,$A2745,Actuals!$D:$D,$D2745,Actuals!$B:$B,EOMONTH(DATE(2025,$C2745-2,1),0))/SUMIFS(Actuals!$F:$F,Actuals!$A:$A,$A2745,Actuals!$D:$D,$D2745,Actuals!$B:$B,EOMONTH(DATE(2024,$C2745-2,1),0)),
 SUMIFS(Actuals!$F:$F,Actuals!$A:$A,$A2745,Actuals!$D:$D,$D2745,Actuals!$B:$B,EOMONTH(DATE(2025,$C2745-3,1),0))/SUMIFS(Actuals!$F:$F,Actuals!$A:$A,$A2745,Actuals!$D:$D,$D2745,Actuals!$B:$B,EOMONTH(DATE(2024,$C2745-3,1),0))
)</f>
        <v>1.0313192350209968</v>
      </c>
      <c r="P2745" s="29">
        <f t="shared" si="252"/>
        <v>6293.6256317156331</v>
      </c>
      <c r="Q2745" s="2">
        <f t="shared" si="253"/>
        <v>9.200341826519633E-3</v>
      </c>
      <c r="R2745" s="29" t="str">
        <f t="shared" si="254"/>
        <v>2 Test data (Sep-Nov)</v>
      </c>
      <c r="S2745" s="29">
        <f t="shared" si="255"/>
        <v>1.0159969143173808</v>
      </c>
      <c r="T2745" s="29">
        <f t="shared" si="256"/>
        <v>6372.6676947319338</v>
      </c>
      <c r="U2745" s="2">
        <f t="shared" si="257"/>
        <v>2.1874956060442381E-2</v>
      </c>
    </row>
    <row r="2746" spans="1:21">
      <c r="A2746">
        <v>9683</v>
      </c>
      <c r="B2746" s="1">
        <v>45808</v>
      </c>
      <c r="C2746">
        <v>5</v>
      </c>
      <c r="D2746">
        <v>42</v>
      </c>
      <c r="E2746" t="s">
        <v>7</v>
      </c>
      <c r="F2746" s="3">
        <v>3876409.5375000006</v>
      </c>
      <c r="G2746" s="3">
        <v>3420651.25</v>
      </c>
      <c r="H2746">
        <v>0</v>
      </c>
      <c r="I2746" s="3">
        <v>455758.28750000056</v>
      </c>
      <c r="J2746" s="3">
        <v>455758.28750000056</v>
      </c>
      <c r="K2746" s="2">
        <v>0.13323728558998801</v>
      </c>
      <c r="L2746" s="6">
        <v>0.13323728558998801</v>
      </c>
      <c r="M2746" t="s">
        <v>36</v>
      </c>
      <c r="N2746">
        <f>SUMIFS(Actuals!$F:$F,Actuals!$A:$A,$A2746,Actuals!$D:$D,$D2746,Actuals!$B:$B,EDATE($B2746,-12))</f>
        <v>3240065</v>
      </c>
      <c r="O2746">
        <f>AVERAGE(SUMIFS(Actuals!$F:$F,Actuals!$A:$A,$A2746,Actuals!$D:$D,$D2746,Actuals!$B:$B,EOMONTH(DATE(2025,$C2746-1,1),0))/SUMIFS(Actuals!$F:$F,Actuals!$A:$A,$A2746,Actuals!$D:$D,$D2746,Actuals!$B:$B,EOMONTH(DATE(2024,$C2746-1,1),0)),
 SUMIFS(Actuals!$F:$F,Actuals!$A:$A,$A2746,Actuals!$D:$D,$D2746,Actuals!$B:$B,EOMONTH(DATE(2025,$C2746-2,1),0))/SUMIFS(Actuals!$F:$F,Actuals!$A:$A,$A2746,Actuals!$D:$D,$D2746,Actuals!$B:$B,EOMONTH(DATE(2024,$C2746-2,1),0)),
 SUMIFS(Actuals!$F:$F,Actuals!$A:$A,$A2746,Actuals!$D:$D,$D2746,Actuals!$B:$B,EOMONTH(DATE(2025,$C2746-3,1),0))/SUMIFS(Actuals!$F:$F,Actuals!$A:$A,$A2746,Actuals!$D:$D,$D2746,Actuals!$B:$B,EOMONTH(DATE(2024,$C2746-3,1),0))
)</f>
        <v>1.0667846748690109</v>
      </c>
      <c r="P2746" s="29">
        <f t="shared" si="252"/>
        <v>3456451.6875794618</v>
      </c>
      <c r="Q2746" s="2">
        <f t="shared" si="253"/>
        <v>1.0465971232659816E-2</v>
      </c>
      <c r="R2746" s="29" t="str">
        <f t="shared" si="254"/>
        <v>1 train date (May-Aug)</v>
      </c>
      <c r="S2746" s="29">
        <f t="shared" si="255"/>
        <v>1.0221222832217594</v>
      </c>
      <c r="T2746" s="29">
        <f t="shared" si="256"/>
        <v>3962164.567172105</v>
      </c>
      <c r="U2746" s="2">
        <f t="shared" si="257"/>
        <v>0.15830708177926789</v>
      </c>
    </row>
    <row r="2747" spans="1:21">
      <c r="A2747">
        <v>9683</v>
      </c>
      <c r="B2747" s="1">
        <v>45838</v>
      </c>
      <c r="C2747">
        <v>5</v>
      </c>
      <c r="D2747">
        <v>42</v>
      </c>
      <c r="E2747" t="s">
        <v>7</v>
      </c>
      <c r="F2747" s="3">
        <v>3808572.3705937504</v>
      </c>
      <c r="G2747" s="3">
        <v>3420651.25</v>
      </c>
      <c r="H2747">
        <v>1</v>
      </c>
      <c r="I2747" s="3">
        <v>387921.12059375038</v>
      </c>
      <c r="J2747" s="3">
        <v>387921.12059375038</v>
      </c>
      <c r="K2747" s="2">
        <v>0.11340563309216301</v>
      </c>
      <c r="L2747" s="6">
        <v>0.11340563309216301</v>
      </c>
      <c r="M2747" t="s">
        <v>36</v>
      </c>
      <c r="N2747">
        <f>SUMIFS(Actuals!$F:$F,Actuals!$A:$A,$A2747,Actuals!$D:$D,$D2747,Actuals!$B:$B,EDATE($B2747,-12))</f>
        <v>3476118.75</v>
      </c>
      <c r="O2747">
        <f>AVERAGE(SUMIFS(Actuals!$F:$F,Actuals!$A:$A,$A2747,Actuals!$D:$D,$D2747,Actuals!$B:$B,EOMONTH(DATE(2025,$C2747-1,1),0))/SUMIFS(Actuals!$F:$F,Actuals!$A:$A,$A2747,Actuals!$D:$D,$D2747,Actuals!$B:$B,EOMONTH(DATE(2024,$C2747-1,1),0)),
 SUMIFS(Actuals!$F:$F,Actuals!$A:$A,$A2747,Actuals!$D:$D,$D2747,Actuals!$B:$B,EOMONTH(DATE(2025,$C2747-2,1),0))/SUMIFS(Actuals!$F:$F,Actuals!$A:$A,$A2747,Actuals!$D:$D,$D2747,Actuals!$B:$B,EOMONTH(DATE(2024,$C2747-2,1),0)),
 SUMIFS(Actuals!$F:$F,Actuals!$A:$A,$A2747,Actuals!$D:$D,$D2747,Actuals!$B:$B,EOMONTH(DATE(2025,$C2747-3,1),0))/SUMIFS(Actuals!$F:$F,Actuals!$A:$A,$A2747,Actuals!$D:$D,$D2747,Actuals!$B:$B,EOMONTH(DATE(2024,$C2747-3,1),0))
)</f>
        <v>1.0667846748690109</v>
      </c>
      <c r="P2747" s="29">
        <f t="shared" si="252"/>
        <v>3708270.2105248226</v>
      </c>
      <c r="Q2747" s="2">
        <f t="shared" si="253"/>
        <v>8.4083099826333538E-2</v>
      </c>
      <c r="R2747" s="29" t="str">
        <f t="shared" si="254"/>
        <v>1 train date (May-Aug)</v>
      </c>
      <c r="S2747" s="29">
        <f t="shared" si="255"/>
        <v>1.0221222832217594</v>
      </c>
      <c r="T2747" s="29">
        <f t="shared" si="256"/>
        <v>3892826.6872465927</v>
      </c>
      <c r="U2747" s="2">
        <f t="shared" si="257"/>
        <v>0.1380367078481306</v>
      </c>
    </row>
    <row r="2748" spans="1:21">
      <c r="A2748">
        <v>9683</v>
      </c>
      <c r="B2748" s="1">
        <v>45838</v>
      </c>
      <c r="C2748">
        <v>6</v>
      </c>
      <c r="D2748">
        <v>42</v>
      </c>
      <c r="E2748" t="s">
        <v>7</v>
      </c>
      <c r="F2748" s="3">
        <v>3807437.8007328017</v>
      </c>
      <c r="G2748" s="3">
        <v>3420651.25</v>
      </c>
      <c r="H2748">
        <v>0</v>
      </c>
      <c r="I2748" s="3">
        <v>386786.55073280167</v>
      </c>
      <c r="J2748" s="3">
        <v>386786.55073280167</v>
      </c>
      <c r="K2748" s="2">
        <v>0.113073950679071</v>
      </c>
      <c r="L2748" s="6">
        <v>0.113073950679071</v>
      </c>
      <c r="M2748" t="s">
        <v>36</v>
      </c>
      <c r="N2748">
        <f>SUMIFS(Actuals!$F:$F,Actuals!$A:$A,$A2748,Actuals!$D:$D,$D2748,Actuals!$B:$B,EDATE($B2748,-12))</f>
        <v>3476118.75</v>
      </c>
      <c r="O2748">
        <f>AVERAGE(SUMIFS(Actuals!$F:$F,Actuals!$A:$A,$A2748,Actuals!$D:$D,$D2748,Actuals!$B:$B,EOMONTH(DATE(2025,$C2748-1,1),0))/SUMIFS(Actuals!$F:$F,Actuals!$A:$A,$A2748,Actuals!$D:$D,$D2748,Actuals!$B:$B,EOMONTH(DATE(2024,$C2748-1,1),0)),
 SUMIFS(Actuals!$F:$F,Actuals!$A:$A,$A2748,Actuals!$D:$D,$D2748,Actuals!$B:$B,EOMONTH(DATE(2025,$C2748-2,1),0))/SUMIFS(Actuals!$F:$F,Actuals!$A:$A,$A2748,Actuals!$D:$D,$D2748,Actuals!$B:$B,EOMONTH(DATE(2024,$C2748-2,1),0)),
 SUMIFS(Actuals!$F:$F,Actuals!$A:$A,$A2748,Actuals!$D:$D,$D2748,Actuals!$B:$B,EOMONTH(DATE(2025,$C2748-3,1),0))/SUMIFS(Actuals!$F:$F,Actuals!$A:$A,$A2748,Actuals!$D:$D,$D2748,Actuals!$B:$B,EOMONTH(DATE(2024,$C2748-3,1),0))
)</f>
        <v>1.0667116924742217</v>
      </c>
      <c r="P2748" s="29">
        <f t="shared" si="252"/>
        <v>3708016.5150538757</v>
      </c>
      <c r="Q2748" s="2">
        <f t="shared" si="253"/>
        <v>8.400893398702243E-2</v>
      </c>
      <c r="R2748" s="29" t="str">
        <f t="shared" si="254"/>
        <v>1 train date (May-Aug)</v>
      </c>
      <c r="S2748" s="29">
        <f t="shared" si="255"/>
        <v>1.0221222832217594</v>
      </c>
      <c r="T2748" s="29">
        <f t="shared" si="256"/>
        <v>3891667.0181098455</v>
      </c>
      <c r="U2748" s="2">
        <f t="shared" si="257"/>
        <v>0.1376976878627558</v>
      </c>
    </row>
    <row r="2749" spans="1:21">
      <c r="A2749">
        <v>9683</v>
      </c>
      <c r="B2749" s="1">
        <v>45869</v>
      </c>
      <c r="C2749">
        <v>5</v>
      </c>
      <c r="D2749">
        <v>42</v>
      </c>
      <c r="E2749" t="s">
        <v>7</v>
      </c>
      <c r="F2749" s="3">
        <v>3741922.3541083601</v>
      </c>
      <c r="G2749" s="3">
        <v>3763168.75</v>
      </c>
      <c r="H2749">
        <v>2</v>
      </c>
      <c r="I2749" s="3">
        <v>-21246.39589163987</v>
      </c>
      <c r="J2749" s="3">
        <v>21246.39589163987</v>
      </c>
      <c r="K2749" s="2">
        <v>5.6458791255746604E-3</v>
      </c>
      <c r="L2749" s="6">
        <v>-5.6458791255746604E-3</v>
      </c>
      <c r="M2749" t="s">
        <v>36</v>
      </c>
      <c r="N2749">
        <f>SUMIFS(Actuals!$F:$F,Actuals!$A:$A,$A2749,Actuals!$D:$D,$D2749,Actuals!$B:$B,EDATE($B2749,-12))</f>
        <v>3311110</v>
      </c>
      <c r="O2749">
        <f>AVERAGE(SUMIFS(Actuals!$F:$F,Actuals!$A:$A,$A2749,Actuals!$D:$D,$D2749,Actuals!$B:$B,EOMONTH(DATE(2025,$C2749-1,1),0))/SUMIFS(Actuals!$F:$F,Actuals!$A:$A,$A2749,Actuals!$D:$D,$D2749,Actuals!$B:$B,EOMONTH(DATE(2024,$C2749-1,1),0)),
 SUMIFS(Actuals!$F:$F,Actuals!$A:$A,$A2749,Actuals!$D:$D,$D2749,Actuals!$B:$B,EOMONTH(DATE(2025,$C2749-2,1),0))/SUMIFS(Actuals!$F:$F,Actuals!$A:$A,$A2749,Actuals!$D:$D,$D2749,Actuals!$B:$B,EOMONTH(DATE(2024,$C2749-2,1),0)),
 SUMIFS(Actuals!$F:$F,Actuals!$A:$A,$A2749,Actuals!$D:$D,$D2749,Actuals!$B:$B,EOMONTH(DATE(2025,$C2749-3,1),0))/SUMIFS(Actuals!$F:$F,Actuals!$A:$A,$A2749,Actuals!$D:$D,$D2749,Actuals!$B:$B,EOMONTH(DATE(2024,$C2749-3,1),0))
)</f>
        <v>1.0667846748690109</v>
      </c>
      <c r="P2749" s="29">
        <f t="shared" si="252"/>
        <v>3532241.4048055303</v>
      </c>
      <c r="Q2749" s="2">
        <f t="shared" si="253"/>
        <v>6.1365131498413321E-2</v>
      </c>
      <c r="R2749" s="29" t="str">
        <f t="shared" si="254"/>
        <v>1 train date (May-Aug)</v>
      </c>
      <c r="S2749" s="29">
        <f t="shared" si="255"/>
        <v>1.0221222832217594</v>
      </c>
      <c r="T2749" s="29">
        <f t="shared" si="256"/>
        <v>3824702.2202197779</v>
      </c>
      <c r="U2749" s="2">
        <f t="shared" si="257"/>
        <v>1.6351504359132952E-2</v>
      </c>
    </row>
    <row r="2750" spans="1:21">
      <c r="A2750">
        <v>9683</v>
      </c>
      <c r="B2750" s="1">
        <v>45869</v>
      </c>
      <c r="C2750">
        <v>6</v>
      </c>
      <c r="D2750">
        <v>42</v>
      </c>
      <c r="E2750" t="s">
        <v>7</v>
      </c>
      <c r="F2750" s="3">
        <v>3489299.1890675556</v>
      </c>
      <c r="G2750" s="3">
        <v>3763168.75</v>
      </c>
      <c r="H2750">
        <v>1</v>
      </c>
      <c r="I2750" s="3">
        <v>-273869.56093244441</v>
      </c>
      <c r="J2750" s="3">
        <v>273869.56093244441</v>
      </c>
      <c r="K2750" s="2">
        <v>7.2776316749665906E-2</v>
      </c>
      <c r="L2750" s="6">
        <v>-7.2776316749665906E-2</v>
      </c>
      <c r="M2750" t="s">
        <v>36</v>
      </c>
      <c r="N2750">
        <f>SUMIFS(Actuals!$F:$F,Actuals!$A:$A,$A2750,Actuals!$D:$D,$D2750,Actuals!$B:$B,EDATE($B2750,-12))</f>
        <v>3311110</v>
      </c>
      <c r="O2750">
        <f>AVERAGE(SUMIFS(Actuals!$F:$F,Actuals!$A:$A,$A2750,Actuals!$D:$D,$D2750,Actuals!$B:$B,EOMONTH(DATE(2025,$C2750-1,1),0))/SUMIFS(Actuals!$F:$F,Actuals!$A:$A,$A2750,Actuals!$D:$D,$D2750,Actuals!$B:$B,EOMONTH(DATE(2024,$C2750-1,1),0)),
 SUMIFS(Actuals!$F:$F,Actuals!$A:$A,$A2750,Actuals!$D:$D,$D2750,Actuals!$B:$B,EOMONTH(DATE(2025,$C2750-2,1),0))/SUMIFS(Actuals!$F:$F,Actuals!$A:$A,$A2750,Actuals!$D:$D,$D2750,Actuals!$B:$B,EOMONTH(DATE(2024,$C2750-2,1),0)),
 SUMIFS(Actuals!$F:$F,Actuals!$A:$A,$A2750,Actuals!$D:$D,$D2750,Actuals!$B:$B,EOMONTH(DATE(2025,$C2750-3,1),0))/SUMIFS(Actuals!$F:$F,Actuals!$A:$A,$A2750,Actuals!$D:$D,$D2750,Actuals!$B:$B,EOMONTH(DATE(2024,$C2750-3,1),0))
)</f>
        <v>1.0667116924742217</v>
      </c>
      <c r="P2750" s="29">
        <f t="shared" si="252"/>
        <v>3531999.7520683203</v>
      </c>
      <c r="Q2750" s="2">
        <f t="shared" si="253"/>
        <v>6.1429346725862269E-2</v>
      </c>
      <c r="R2750" s="29" t="str">
        <f t="shared" si="254"/>
        <v>1 train date (May-Aug)</v>
      </c>
      <c r="S2750" s="29">
        <f t="shared" si="255"/>
        <v>1.0221222832217594</v>
      </c>
      <c r="T2750" s="29">
        <f t="shared" si="256"/>
        <v>3566490.4539735634</v>
      </c>
      <c r="U2750" s="2">
        <f t="shared" si="257"/>
        <v>5.226401181887913E-2</v>
      </c>
    </row>
    <row r="2751" spans="1:21">
      <c r="A2751">
        <v>9683</v>
      </c>
      <c r="B2751" s="1">
        <v>45869</v>
      </c>
      <c r="C2751">
        <v>7</v>
      </c>
      <c r="D2751">
        <v>42</v>
      </c>
      <c r="E2751" t="s">
        <v>7</v>
      </c>
      <c r="F2751" s="3">
        <v>3581425.5648629628</v>
      </c>
      <c r="G2751" s="3">
        <v>3763168.75</v>
      </c>
      <c r="H2751">
        <v>0</v>
      </c>
      <c r="I2751" s="3">
        <v>-181743.18513703719</v>
      </c>
      <c r="J2751" s="3">
        <v>181743.18513703719</v>
      </c>
      <c r="K2751" s="2">
        <v>4.8295252541368801E-2</v>
      </c>
      <c r="L2751" s="6">
        <v>-4.8295252541368801E-2</v>
      </c>
      <c r="M2751" t="s">
        <v>36</v>
      </c>
      <c r="N2751">
        <f>SUMIFS(Actuals!$F:$F,Actuals!$A:$A,$A2751,Actuals!$D:$D,$D2751,Actuals!$B:$B,EDATE($B2751,-12))</f>
        <v>3311110</v>
      </c>
      <c r="O2751">
        <f>AVERAGE(SUMIFS(Actuals!$F:$F,Actuals!$A:$A,$A2751,Actuals!$D:$D,$D2751,Actuals!$B:$B,EOMONTH(DATE(2025,$C2751-1,1),0))/SUMIFS(Actuals!$F:$F,Actuals!$A:$A,$A2751,Actuals!$D:$D,$D2751,Actuals!$B:$B,EOMONTH(DATE(2024,$C2751-1,1),0)),
 SUMIFS(Actuals!$F:$F,Actuals!$A:$A,$A2751,Actuals!$D:$D,$D2751,Actuals!$B:$B,EOMONTH(DATE(2025,$C2751-2,1),0))/SUMIFS(Actuals!$F:$F,Actuals!$A:$A,$A2751,Actuals!$D:$D,$D2751,Actuals!$B:$B,EOMONTH(DATE(2024,$C2751-2,1),0)),
 SUMIFS(Actuals!$F:$F,Actuals!$A:$A,$A2751,Actuals!$D:$D,$D2751,Actuals!$B:$B,EOMONTH(DATE(2025,$C2751-3,1),0))/SUMIFS(Actuals!$F:$F,Actuals!$A:$A,$A2751,Actuals!$D:$D,$D2751,Actuals!$B:$B,EOMONTH(DATE(2024,$C2751-3,1),0))
)</f>
        <v>1.0652103984210326</v>
      </c>
      <c r="P2751" s="29">
        <f t="shared" si="252"/>
        <v>3527028.8023158652</v>
      </c>
      <c r="Q2751" s="2">
        <f t="shared" si="253"/>
        <v>6.2750294597906306E-2</v>
      </c>
      <c r="R2751" s="29" t="str">
        <f t="shared" si="254"/>
        <v>1 train date (May-Aug)</v>
      </c>
      <c r="S2751" s="29">
        <f t="shared" si="255"/>
        <v>1.0221222832217594</v>
      </c>
      <c r="T2751" s="29">
        <f t="shared" si="256"/>
        <v>3660654.8755465108</v>
      </c>
      <c r="U2751" s="2">
        <f t="shared" si="257"/>
        <v>2.7241370574595997E-2</v>
      </c>
    </row>
    <row r="2752" spans="1:21">
      <c r="A2752">
        <v>9683</v>
      </c>
      <c r="B2752" s="1">
        <v>45900</v>
      </c>
      <c r="C2752">
        <v>5</v>
      </c>
      <c r="D2752">
        <v>42</v>
      </c>
      <c r="E2752" t="s">
        <v>7</v>
      </c>
      <c r="F2752" s="3">
        <v>3676438.7129114638</v>
      </c>
      <c r="G2752" s="3">
        <v>3754742.5</v>
      </c>
      <c r="H2752">
        <v>3</v>
      </c>
      <c r="I2752" s="3">
        <v>-78303.787088536192</v>
      </c>
      <c r="J2752" s="3">
        <v>78303.787088536192</v>
      </c>
      <c r="K2752" s="2">
        <v>2.0854635727626102E-2</v>
      </c>
      <c r="L2752" s="6">
        <v>-2.0854635727626102E-2</v>
      </c>
      <c r="M2752" t="s">
        <v>36</v>
      </c>
      <c r="N2752">
        <f>SUMIFS(Actuals!$F:$F,Actuals!$A:$A,$A2752,Actuals!$D:$D,$D2752,Actuals!$B:$B,EDATE($B2752,-12))</f>
        <v>3327736.25</v>
      </c>
      <c r="O2752">
        <f>AVERAGE(SUMIFS(Actuals!$F:$F,Actuals!$A:$A,$A2752,Actuals!$D:$D,$D2752,Actuals!$B:$B,EOMONTH(DATE(2025,$C2752-1,1),0))/SUMIFS(Actuals!$F:$F,Actuals!$A:$A,$A2752,Actuals!$D:$D,$D2752,Actuals!$B:$B,EOMONTH(DATE(2024,$C2752-1,1),0)),
 SUMIFS(Actuals!$F:$F,Actuals!$A:$A,$A2752,Actuals!$D:$D,$D2752,Actuals!$B:$B,EOMONTH(DATE(2025,$C2752-2,1),0))/SUMIFS(Actuals!$F:$F,Actuals!$A:$A,$A2752,Actuals!$D:$D,$D2752,Actuals!$B:$B,EOMONTH(DATE(2024,$C2752-2,1),0)),
 SUMIFS(Actuals!$F:$F,Actuals!$A:$A,$A2752,Actuals!$D:$D,$D2752,Actuals!$B:$B,EOMONTH(DATE(2025,$C2752-3,1),0))/SUMIFS(Actuals!$F:$F,Actuals!$A:$A,$A2752,Actuals!$D:$D,$D2752,Actuals!$B:$B,EOMONTH(DATE(2024,$C2752-3,1),0))
)</f>
        <v>1.0667846748690109</v>
      </c>
      <c r="P2752" s="29">
        <f t="shared" si="252"/>
        <v>3549978.0335060712</v>
      </c>
      <c r="Q2752" s="2">
        <f t="shared" si="253"/>
        <v>5.4534889275077797E-2</v>
      </c>
      <c r="R2752" s="29" t="str">
        <f t="shared" si="254"/>
        <v>1 train date (May-Aug)</v>
      </c>
      <c r="S2752" s="29">
        <f t="shared" si="255"/>
        <v>1.0221222832217594</v>
      </c>
      <c r="T2752" s="29">
        <f t="shared" si="256"/>
        <v>3757769.9313659314</v>
      </c>
      <c r="U2752" s="2">
        <f t="shared" si="257"/>
        <v>8.0629533608001262E-4</v>
      </c>
    </row>
    <row r="2753" spans="1:21">
      <c r="A2753">
        <v>9683</v>
      </c>
      <c r="B2753" s="1">
        <v>45900</v>
      </c>
      <c r="C2753">
        <v>6</v>
      </c>
      <c r="D2753">
        <v>42</v>
      </c>
      <c r="E2753" t="s">
        <v>7</v>
      </c>
      <c r="F2753" s="3">
        <v>3849379.9301922033</v>
      </c>
      <c r="G2753" s="3">
        <v>3754742.5</v>
      </c>
      <c r="H2753">
        <v>2</v>
      </c>
      <c r="I2753" s="3">
        <v>94637.430192203261</v>
      </c>
      <c r="J2753" s="3">
        <v>94637.430192203261</v>
      </c>
      <c r="K2753" s="2">
        <v>2.52047724157391E-2</v>
      </c>
      <c r="L2753" s="6">
        <v>2.52047724157391E-2</v>
      </c>
      <c r="M2753" t="s">
        <v>36</v>
      </c>
      <c r="N2753">
        <f>SUMIFS(Actuals!$F:$F,Actuals!$A:$A,$A2753,Actuals!$D:$D,$D2753,Actuals!$B:$B,EDATE($B2753,-12))</f>
        <v>3327736.25</v>
      </c>
      <c r="O2753">
        <f>AVERAGE(SUMIFS(Actuals!$F:$F,Actuals!$A:$A,$A2753,Actuals!$D:$D,$D2753,Actuals!$B:$B,EOMONTH(DATE(2025,$C2753-1,1),0))/SUMIFS(Actuals!$F:$F,Actuals!$A:$A,$A2753,Actuals!$D:$D,$D2753,Actuals!$B:$B,EOMONTH(DATE(2024,$C2753-1,1),0)),
 SUMIFS(Actuals!$F:$F,Actuals!$A:$A,$A2753,Actuals!$D:$D,$D2753,Actuals!$B:$B,EOMONTH(DATE(2025,$C2753-2,1),0))/SUMIFS(Actuals!$F:$F,Actuals!$A:$A,$A2753,Actuals!$D:$D,$D2753,Actuals!$B:$B,EOMONTH(DATE(2024,$C2753-2,1),0)),
 SUMIFS(Actuals!$F:$F,Actuals!$A:$A,$A2753,Actuals!$D:$D,$D2753,Actuals!$B:$B,EOMONTH(DATE(2025,$C2753-3,1),0))/SUMIFS(Actuals!$F:$F,Actuals!$A:$A,$A2753,Actuals!$D:$D,$D2753,Actuals!$B:$B,EOMONTH(DATE(2024,$C2753-3,1),0))
)</f>
        <v>1.0667116924742217</v>
      </c>
      <c r="P2753" s="29">
        <f t="shared" si="252"/>
        <v>3549735.1673453199</v>
      </c>
      <c r="Q2753" s="2">
        <f t="shared" si="253"/>
        <v>5.4599571782800053E-2</v>
      </c>
      <c r="R2753" s="29" t="str">
        <f t="shared" si="254"/>
        <v>1 train date (May-Aug)</v>
      </c>
      <c r="S2753" s="29">
        <f t="shared" si="255"/>
        <v>1.0221222832217594</v>
      </c>
      <c r="T2753" s="29">
        <f t="shared" si="256"/>
        <v>3934537.0032360712</v>
      </c>
      <c r="U2753" s="2">
        <f t="shared" si="257"/>
        <v>4.7884642751419362E-2</v>
      </c>
    </row>
    <row r="2754" spans="1:21">
      <c r="A2754">
        <v>9683</v>
      </c>
      <c r="B2754" s="1">
        <v>45900</v>
      </c>
      <c r="C2754">
        <v>7</v>
      </c>
      <c r="D2754">
        <v>42</v>
      </c>
      <c r="E2754" t="s">
        <v>7</v>
      </c>
      <c r="F2754" s="3">
        <v>3596048.3629556382</v>
      </c>
      <c r="G2754" s="3">
        <v>3754742.5</v>
      </c>
      <c r="H2754">
        <v>1</v>
      </c>
      <c r="I2754" s="3">
        <v>-158694.13704436179</v>
      </c>
      <c r="J2754" s="3">
        <v>158694.13704436179</v>
      </c>
      <c r="K2754" s="2">
        <v>4.2264985426926603E-2</v>
      </c>
      <c r="L2754" s="6">
        <v>-4.2264985426926603E-2</v>
      </c>
      <c r="M2754" t="s">
        <v>36</v>
      </c>
      <c r="N2754">
        <f>SUMIFS(Actuals!$F:$F,Actuals!$A:$A,$A2754,Actuals!$D:$D,$D2754,Actuals!$B:$B,EDATE($B2754,-12))</f>
        <v>3327736.25</v>
      </c>
      <c r="O2754">
        <f>AVERAGE(SUMIFS(Actuals!$F:$F,Actuals!$A:$A,$A2754,Actuals!$D:$D,$D2754,Actuals!$B:$B,EOMONTH(DATE(2025,$C2754-1,1),0))/SUMIFS(Actuals!$F:$F,Actuals!$A:$A,$A2754,Actuals!$D:$D,$D2754,Actuals!$B:$B,EOMONTH(DATE(2024,$C2754-1,1),0)),
 SUMIFS(Actuals!$F:$F,Actuals!$A:$A,$A2754,Actuals!$D:$D,$D2754,Actuals!$B:$B,EOMONTH(DATE(2025,$C2754-2,1),0))/SUMIFS(Actuals!$F:$F,Actuals!$A:$A,$A2754,Actuals!$D:$D,$D2754,Actuals!$B:$B,EOMONTH(DATE(2024,$C2754-2,1),0)),
 SUMIFS(Actuals!$F:$F,Actuals!$A:$A,$A2754,Actuals!$D:$D,$D2754,Actuals!$B:$B,EOMONTH(DATE(2025,$C2754-3,1),0))/SUMIFS(Actuals!$F:$F,Actuals!$A:$A,$A2754,Actuals!$D:$D,$D2754,Actuals!$B:$B,EOMONTH(DATE(2024,$C2754-3,1),0))
)</f>
        <v>1.0652103984210326</v>
      </c>
      <c r="P2754" s="29">
        <f t="shared" ref="P2754:P2817" si="258">N2754*O2754</f>
        <v>3544739.2567026131</v>
      </c>
      <c r="Q2754" s="2">
        <f t="shared" ref="Q2754:Q2817" si="259">IFERROR(ABS(P2754-G2754)/ABS(G2754),"")</f>
        <v>5.5930131905819615E-2</v>
      </c>
      <c r="R2754" s="29" t="str">
        <f t="shared" ref="R2754:R2817" si="260">IF(C2754&lt;=8,"1 train date (May-Aug)","2 Test data (Sep-Nov)")</f>
        <v>1 train date (May-Aug)</v>
      </c>
      <c r="S2754" s="29">
        <f t="shared" ref="S2754:S2817" si="261">1/(1+AVERAGEIFS($L:$L,$A:$A,$A2754,$R:$R,"1 train date (May-Aug)"))</f>
        <v>1.0221222832217594</v>
      </c>
      <c r="T2754" s="29">
        <f t="shared" ref="T2754:T2817" si="262">F2754*S2754</f>
        <v>3675601.1633200869</v>
      </c>
      <c r="U2754" s="2">
        <f t="shared" ref="U2754:U2817" si="263">IFERROR(ABS(T2754-G2754)/ABS(G2754),"")</f>
        <v>2.1077700183145209E-2</v>
      </c>
    </row>
    <row r="2755" spans="1:21">
      <c r="A2755">
        <v>9683</v>
      </c>
      <c r="B2755" s="1">
        <v>45900</v>
      </c>
      <c r="C2755">
        <v>8</v>
      </c>
      <c r="D2755">
        <v>42</v>
      </c>
      <c r="E2755" t="s">
        <v>7</v>
      </c>
      <c r="F2755" s="3">
        <v>3692624.7880122829</v>
      </c>
      <c r="G2755" s="3">
        <v>3754742.5</v>
      </c>
      <c r="H2755">
        <v>0</v>
      </c>
      <c r="I2755" s="3">
        <v>-62117.711987717077</v>
      </c>
      <c r="J2755" s="3">
        <v>62117.711987717077</v>
      </c>
      <c r="K2755" s="2">
        <v>1.6543800803308601E-2</v>
      </c>
      <c r="L2755" s="6">
        <v>-1.6543800803308601E-2</v>
      </c>
      <c r="M2755" t="s">
        <v>36</v>
      </c>
      <c r="N2755">
        <f>SUMIFS(Actuals!$F:$F,Actuals!$A:$A,$A2755,Actuals!$D:$D,$D2755,Actuals!$B:$B,EDATE($B2755,-12))</f>
        <v>3327736.25</v>
      </c>
      <c r="O2755">
        <f>AVERAGE(SUMIFS(Actuals!$F:$F,Actuals!$A:$A,$A2755,Actuals!$D:$D,$D2755,Actuals!$B:$B,EOMONTH(DATE(2025,$C2755-1,1),0))/SUMIFS(Actuals!$F:$F,Actuals!$A:$A,$A2755,Actuals!$D:$D,$D2755,Actuals!$B:$B,EOMONTH(DATE(2024,$C2755-1,1),0)),
 SUMIFS(Actuals!$F:$F,Actuals!$A:$A,$A2755,Actuals!$D:$D,$D2755,Actuals!$B:$B,EOMONTH(DATE(2025,$C2755-2,1),0))/SUMIFS(Actuals!$F:$F,Actuals!$A:$A,$A2755,Actuals!$D:$D,$D2755,Actuals!$B:$B,EOMONTH(DATE(2024,$C2755-2,1),0)),
 SUMIFS(Actuals!$F:$F,Actuals!$A:$A,$A2755,Actuals!$D:$D,$D2755,Actuals!$B:$B,EOMONTH(DATE(2025,$C2755-3,1),0))/SUMIFS(Actuals!$F:$F,Actuals!$A:$A,$A2755,Actuals!$D:$D,$D2755,Actuals!$B:$B,EOMONTH(DATE(2024,$C2755-3,1),0))
)</f>
        <v>1.0587688338763737</v>
      </c>
      <c r="P2755" s="29">
        <f t="shared" si="258"/>
        <v>3523303.4288606364</v>
      </c>
      <c r="Q2755" s="2">
        <f t="shared" si="259"/>
        <v>6.1639132680700093E-2</v>
      </c>
      <c r="R2755" s="29" t="str">
        <f t="shared" si="260"/>
        <v>1 train date (May-Aug)</v>
      </c>
      <c r="S2755" s="29">
        <f t="shared" si="261"/>
        <v>1.0221222832217594</v>
      </c>
      <c r="T2755" s="29">
        <f t="shared" si="262"/>
        <v>3774314.0794043797</v>
      </c>
      <c r="U2755" s="2">
        <f t="shared" si="263"/>
        <v>5.2124957715155452E-3</v>
      </c>
    </row>
    <row r="2756" spans="1:21">
      <c r="A2756">
        <v>9683</v>
      </c>
      <c r="B2756" s="1">
        <v>45930</v>
      </c>
      <c r="C2756">
        <v>5</v>
      </c>
      <c r="D2756">
        <v>42</v>
      </c>
      <c r="E2756" t="s">
        <v>7</v>
      </c>
      <c r="F2756" s="3">
        <v>3612101.0354355136</v>
      </c>
      <c r="G2756" s="3">
        <v>3532676.25</v>
      </c>
      <c r="H2756">
        <v>4</v>
      </c>
      <c r="I2756" s="3">
        <v>79424.785435513593</v>
      </c>
      <c r="J2756" s="3">
        <v>79424.785435513593</v>
      </c>
      <c r="K2756" s="2">
        <v>2.2482893935019801E-2</v>
      </c>
      <c r="L2756" s="6">
        <v>2.2482893935019801E-2</v>
      </c>
      <c r="M2756" t="s">
        <v>36</v>
      </c>
      <c r="N2756">
        <f>SUMIFS(Actuals!$F:$F,Actuals!$A:$A,$A2756,Actuals!$D:$D,$D2756,Actuals!$B:$B,EDATE($B2756,-12))</f>
        <v>3483155</v>
      </c>
      <c r="O2756">
        <f>AVERAGE(SUMIFS(Actuals!$F:$F,Actuals!$A:$A,$A2756,Actuals!$D:$D,$D2756,Actuals!$B:$B,EOMONTH(DATE(2025,$C2756-1,1),0))/SUMIFS(Actuals!$F:$F,Actuals!$A:$A,$A2756,Actuals!$D:$D,$D2756,Actuals!$B:$B,EOMONTH(DATE(2024,$C2756-1,1),0)),
 SUMIFS(Actuals!$F:$F,Actuals!$A:$A,$A2756,Actuals!$D:$D,$D2756,Actuals!$B:$B,EOMONTH(DATE(2025,$C2756-2,1),0))/SUMIFS(Actuals!$F:$F,Actuals!$A:$A,$A2756,Actuals!$D:$D,$D2756,Actuals!$B:$B,EOMONTH(DATE(2024,$C2756-2,1),0)),
 SUMIFS(Actuals!$F:$F,Actuals!$A:$A,$A2756,Actuals!$D:$D,$D2756,Actuals!$B:$B,EOMONTH(DATE(2025,$C2756-3,1),0))/SUMIFS(Actuals!$F:$F,Actuals!$A:$A,$A2756,Actuals!$D:$D,$D2756,Actuals!$B:$B,EOMONTH(DATE(2024,$C2756-3,1),0))
)</f>
        <v>1.0667846748690109</v>
      </c>
      <c r="P2756" s="29">
        <f t="shared" si="258"/>
        <v>3715776.3741933694</v>
      </c>
      <c r="Q2756" s="2">
        <f t="shared" si="259"/>
        <v>5.1830428614388142E-2</v>
      </c>
      <c r="R2756" s="29" t="str">
        <f t="shared" si="260"/>
        <v>1 train date (May-Aug)</v>
      </c>
      <c r="S2756" s="29">
        <f t="shared" si="261"/>
        <v>1.0221222832217594</v>
      </c>
      <c r="T2756" s="29">
        <f t="shared" si="262"/>
        <v>3692008.9575670282</v>
      </c>
      <c r="U2756" s="2">
        <f t="shared" si="263"/>
        <v>4.5102550104054465E-2</v>
      </c>
    </row>
    <row r="2757" spans="1:21">
      <c r="A2757">
        <v>9683</v>
      </c>
      <c r="B2757" s="1">
        <v>45930</v>
      </c>
      <c r="C2757">
        <v>6</v>
      </c>
      <c r="D2757">
        <v>42</v>
      </c>
      <c r="E2757" t="s">
        <v>7</v>
      </c>
      <c r="F2757" s="3">
        <v>3530263.040408209</v>
      </c>
      <c r="G2757" s="3">
        <v>3532676.25</v>
      </c>
      <c r="H2757">
        <v>3</v>
      </c>
      <c r="I2757" s="3">
        <v>-2413.2095917910337</v>
      </c>
      <c r="J2757" s="3">
        <v>2413.2095917910337</v>
      </c>
      <c r="K2757" s="2">
        <v>6.83110882801965E-4</v>
      </c>
      <c r="L2757" s="6">
        <v>-6.83110882801965E-4</v>
      </c>
      <c r="M2757" t="s">
        <v>36</v>
      </c>
      <c r="N2757">
        <f>SUMIFS(Actuals!$F:$F,Actuals!$A:$A,$A2757,Actuals!$D:$D,$D2757,Actuals!$B:$B,EDATE($B2757,-12))</f>
        <v>3483155</v>
      </c>
      <c r="O2757">
        <f>AVERAGE(SUMIFS(Actuals!$F:$F,Actuals!$A:$A,$A2757,Actuals!$D:$D,$D2757,Actuals!$B:$B,EOMONTH(DATE(2025,$C2757-1,1),0))/SUMIFS(Actuals!$F:$F,Actuals!$A:$A,$A2757,Actuals!$D:$D,$D2757,Actuals!$B:$B,EOMONTH(DATE(2024,$C2757-1,1),0)),
 SUMIFS(Actuals!$F:$F,Actuals!$A:$A,$A2757,Actuals!$D:$D,$D2757,Actuals!$B:$B,EOMONTH(DATE(2025,$C2757-2,1),0))/SUMIFS(Actuals!$F:$F,Actuals!$A:$A,$A2757,Actuals!$D:$D,$D2757,Actuals!$B:$B,EOMONTH(DATE(2024,$C2757-2,1),0)),
 SUMIFS(Actuals!$F:$F,Actuals!$A:$A,$A2757,Actuals!$D:$D,$D2757,Actuals!$B:$B,EOMONTH(DATE(2025,$C2757-3,1),0))/SUMIFS(Actuals!$F:$F,Actuals!$A:$A,$A2757,Actuals!$D:$D,$D2757,Actuals!$B:$B,EOMONTH(DATE(2024,$C2757-3,1),0))
)</f>
        <v>1.0667116924742217</v>
      </c>
      <c r="P2757" s="29">
        <f t="shared" si="258"/>
        <v>3715522.1652000477</v>
      </c>
      <c r="Q2757" s="2">
        <f t="shared" si="259"/>
        <v>5.1758469290823825E-2</v>
      </c>
      <c r="R2757" s="29" t="str">
        <f t="shared" si="260"/>
        <v>1 train date (May-Aug)</v>
      </c>
      <c r="S2757" s="29">
        <f t="shared" si="261"/>
        <v>1.0221222832217594</v>
      </c>
      <c r="T2757" s="29">
        <f t="shared" si="262"/>
        <v>3608360.5192354284</v>
      </c>
      <c r="U2757" s="2">
        <f t="shared" si="263"/>
        <v>2.1424060366536112E-2</v>
      </c>
    </row>
    <row r="2758" spans="1:21">
      <c r="A2758">
        <v>9683</v>
      </c>
      <c r="B2758" s="1">
        <v>45930</v>
      </c>
      <c r="C2758">
        <v>7</v>
      </c>
      <c r="D2758">
        <v>42</v>
      </c>
      <c r="E2758" t="s">
        <v>7</v>
      </c>
      <c r="F2758" s="3">
        <v>3610199.4578840341</v>
      </c>
      <c r="G2758" s="3">
        <v>3532676.25</v>
      </c>
      <c r="H2758">
        <v>2</v>
      </c>
      <c r="I2758" s="3">
        <v>77523.207884034142</v>
      </c>
      <c r="J2758" s="3">
        <v>77523.207884034142</v>
      </c>
      <c r="K2758" s="2">
        <v>2.1944611506371201E-2</v>
      </c>
      <c r="L2758" s="6">
        <v>2.1944611506371201E-2</v>
      </c>
      <c r="M2758" t="s">
        <v>36</v>
      </c>
      <c r="N2758">
        <f>SUMIFS(Actuals!$F:$F,Actuals!$A:$A,$A2758,Actuals!$D:$D,$D2758,Actuals!$B:$B,EDATE($B2758,-12))</f>
        <v>3483155</v>
      </c>
      <c r="O2758">
        <f>AVERAGE(SUMIFS(Actuals!$F:$F,Actuals!$A:$A,$A2758,Actuals!$D:$D,$D2758,Actuals!$B:$B,EOMONTH(DATE(2025,$C2758-1,1),0))/SUMIFS(Actuals!$F:$F,Actuals!$A:$A,$A2758,Actuals!$D:$D,$D2758,Actuals!$B:$B,EOMONTH(DATE(2024,$C2758-1,1),0)),
 SUMIFS(Actuals!$F:$F,Actuals!$A:$A,$A2758,Actuals!$D:$D,$D2758,Actuals!$B:$B,EOMONTH(DATE(2025,$C2758-2,1),0))/SUMIFS(Actuals!$F:$F,Actuals!$A:$A,$A2758,Actuals!$D:$D,$D2758,Actuals!$B:$B,EOMONTH(DATE(2024,$C2758-2,1),0)),
 SUMIFS(Actuals!$F:$F,Actuals!$A:$A,$A2758,Actuals!$D:$D,$D2758,Actuals!$B:$B,EOMONTH(DATE(2025,$C2758-3,1),0))/SUMIFS(Actuals!$F:$F,Actuals!$A:$A,$A2758,Actuals!$D:$D,$D2758,Actuals!$B:$B,EOMONTH(DATE(2024,$C2758-3,1),0))
)</f>
        <v>1.0652103984210326</v>
      </c>
      <c r="P2758" s="29">
        <f t="shared" si="258"/>
        <v>3710292.9253122117</v>
      </c>
      <c r="Q2758" s="2">
        <f t="shared" si="259"/>
        <v>5.0278220460256366E-2</v>
      </c>
      <c r="R2758" s="29" t="str">
        <f t="shared" si="260"/>
        <v>1 train date (May-Aug)</v>
      </c>
      <c r="S2758" s="29">
        <f t="shared" si="261"/>
        <v>1.0221222832217594</v>
      </c>
      <c r="T2758" s="29">
        <f t="shared" si="262"/>
        <v>3690065.3127783868</v>
      </c>
      <c r="U2758" s="2">
        <f t="shared" si="263"/>
        <v>4.4552359639065925E-2</v>
      </c>
    </row>
    <row r="2759" spans="1:21">
      <c r="A2759">
        <v>9683</v>
      </c>
      <c r="B2759" s="1">
        <v>45930</v>
      </c>
      <c r="C2759">
        <v>8</v>
      </c>
      <c r="D2759">
        <v>42</v>
      </c>
      <c r="E2759" t="s">
        <v>7</v>
      </c>
      <c r="F2759" s="3">
        <v>3644207.7326558651</v>
      </c>
      <c r="G2759" s="3">
        <v>3532676.25</v>
      </c>
      <c r="H2759">
        <v>1</v>
      </c>
      <c r="I2759" s="3">
        <v>111531.48265586514</v>
      </c>
      <c r="J2759" s="3">
        <v>111531.48265586514</v>
      </c>
      <c r="K2759" s="2">
        <v>3.1571385194401898E-2</v>
      </c>
      <c r="L2759" s="6">
        <v>3.1571385194401898E-2</v>
      </c>
      <c r="M2759" t="s">
        <v>36</v>
      </c>
      <c r="N2759">
        <f>SUMIFS(Actuals!$F:$F,Actuals!$A:$A,$A2759,Actuals!$D:$D,$D2759,Actuals!$B:$B,EDATE($B2759,-12))</f>
        <v>3483155</v>
      </c>
      <c r="O2759">
        <f>AVERAGE(SUMIFS(Actuals!$F:$F,Actuals!$A:$A,$A2759,Actuals!$D:$D,$D2759,Actuals!$B:$B,EOMONTH(DATE(2025,$C2759-1,1),0))/SUMIFS(Actuals!$F:$F,Actuals!$A:$A,$A2759,Actuals!$D:$D,$D2759,Actuals!$B:$B,EOMONTH(DATE(2024,$C2759-1,1),0)),
 SUMIFS(Actuals!$F:$F,Actuals!$A:$A,$A2759,Actuals!$D:$D,$D2759,Actuals!$B:$B,EOMONTH(DATE(2025,$C2759-2,1),0))/SUMIFS(Actuals!$F:$F,Actuals!$A:$A,$A2759,Actuals!$D:$D,$D2759,Actuals!$B:$B,EOMONTH(DATE(2024,$C2759-2,1),0)),
 SUMIFS(Actuals!$F:$F,Actuals!$A:$A,$A2759,Actuals!$D:$D,$D2759,Actuals!$B:$B,EOMONTH(DATE(2025,$C2759-3,1),0))/SUMIFS(Actuals!$F:$F,Actuals!$A:$A,$A2759,Actuals!$D:$D,$D2759,Actuals!$B:$B,EOMONTH(DATE(2024,$C2759-3,1),0))
)</f>
        <v>1.0587688338763737</v>
      </c>
      <c r="P2759" s="29">
        <f t="shared" si="258"/>
        <v>3687855.9575606603</v>
      </c>
      <c r="Q2759" s="2">
        <f t="shared" si="259"/>
        <v>4.3926954121725793E-2</v>
      </c>
      <c r="R2759" s="29" t="str">
        <f t="shared" si="260"/>
        <v>1 train date (May-Aug)</v>
      </c>
      <c r="S2759" s="29">
        <f t="shared" si="261"/>
        <v>1.0221222832217594</v>
      </c>
      <c r="T2759" s="29">
        <f t="shared" si="262"/>
        <v>3724825.9282366037</v>
      </c>
      <c r="U2759" s="2">
        <f t="shared" si="263"/>
        <v>5.4392099541135067E-2</v>
      </c>
    </row>
    <row r="2760" spans="1:21">
      <c r="A2760">
        <v>9683</v>
      </c>
      <c r="B2760" s="1">
        <v>45930</v>
      </c>
      <c r="C2760">
        <v>9</v>
      </c>
      <c r="D2760">
        <v>42</v>
      </c>
      <c r="E2760" t="s">
        <v>7</v>
      </c>
      <c r="F2760" s="3">
        <v>3660873.6171817044</v>
      </c>
      <c r="G2760" s="3">
        <v>3532676.25</v>
      </c>
      <c r="H2760">
        <v>0</v>
      </c>
      <c r="I2760" s="3">
        <v>128197.36718170438</v>
      </c>
      <c r="J2760" s="3">
        <v>128197.36718170438</v>
      </c>
      <c r="K2760" s="2">
        <v>3.6289022290594698E-2</v>
      </c>
      <c r="L2760" s="6">
        <v>3.6289022290594698E-2</v>
      </c>
      <c r="M2760" t="s">
        <v>36</v>
      </c>
      <c r="N2760">
        <f>SUMIFS(Actuals!$F:$F,Actuals!$A:$A,$A2760,Actuals!$D:$D,$D2760,Actuals!$B:$B,EDATE($B2760,-12))</f>
        <v>3483155</v>
      </c>
      <c r="O2760">
        <f>AVERAGE(SUMIFS(Actuals!$F:$F,Actuals!$A:$A,$A2760,Actuals!$D:$D,$D2760,Actuals!$B:$B,EOMONTH(DATE(2025,$C2760-1,1),0))/SUMIFS(Actuals!$F:$F,Actuals!$A:$A,$A2760,Actuals!$D:$D,$D2760,Actuals!$B:$B,EOMONTH(DATE(2024,$C2760-1,1),0)),
 SUMIFS(Actuals!$F:$F,Actuals!$A:$A,$A2760,Actuals!$D:$D,$D2760,Actuals!$B:$B,EOMONTH(DATE(2025,$C2760-2,1),0))/SUMIFS(Actuals!$F:$F,Actuals!$A:$A,$A2760,Actuals!$D:$D,$D2760,Actuals!$B:$B,EOMONTH(DATE(2024,$C2760-2,1),0)),
 SUMIFS(Actuals!$F:$F,Actuals!$A:$A,$A2760,Actuals!$D:$D,$D2760,Actuals!$B:$B,EOMONTH(DATE(2025,$C2760-3,1),0))/SUMIFS(Actuals!$F:$F,Actuals!$A:$A,$A2760,Actuals!$D:$D,$D2760,Actuals!$B:$B,EOMONTH(DATE(2024,$C2760-3,1),0))
)</f>
        <v>1.0829628195700416</v>
      </c>
      <c r="P2760" s="29">
        <f t="shared" si="258"/>
        <v>3772127.3597994884</v>
      </c>
      <c r="Q2760" s="2">
        <f t="shared" si="259"/>
        <v>6.7781787193063173E-2</v>
      </c>
      <c r="R2760" s="29" t="str">
        <f t="shared" si="260"/>
        <v>2 Test data (Sep-Nov)</v>
      </c>
      <c r="S2760" s="29">
        <f t="shared" si="261"/>
        <v>1.0221222832217594</v>
      </c>
      <c r="T2760" s="29">
        <f t="shared" si="262"/>
        <v>3741860.5001800647</v>
      </c>
      <c r="U2760" s="2">
        <f t="shared" si="263"/>
        <v>5.9214101541307303E-2</v>
      </c>
    </row>
    <row r="2761" spans="1:21">
      <c r="A2761">
        <v>9683</v>
      </c>
      <c r="B2761" s="1">
        <v>45961</v>
      </c>
      <c r="C2761">
        <v>5</v>
      </c>
      <c r="D2761">
        <v>42</v>
      </c>
      <c r="E2761" t="s">
        <v>7</v>
      </c>
      <c r="F2761" s="3">
        <v>3548889.2673153919</v>
      </c>
      <c r="G2761" s="3">
        <v>3729080</v>
      </c>
      <c r="H2761">
        <v>5</v>
      </c>
      <c r="I2761" s="3">
        <v>-180190.73268460808</v>
      </c>
      <c r="J2761" s="3">
        <v>180190.73268460808</v>
      </c>
      <c r="K2761" s="2">
        <v>4.8320425596824999E-2</v>
      </c>
      <c r="L2761" s="6">
        <v>-4.8320425596824999E-2</v>
      </c>
      <c r="M2761" t="s">
        <v>36</v>
      </c>
      <c r="N2761">
        <f>SUMIFS(Actuals!$F:$F,Actuals!$A:$A,$A2761,Actuals!$D:$D,$D2761,Actuals!$B:$B,EDATE($B2761,-12))</f>
        <v>3417802.5</v>
      </c>
      <c r="O2761">
        <f>AVERAGE(SUMIFS(Actuals!$F:$F,Actuals!$A:$A,$A2761,Actuals!$D:$D,$D2761,Actuals!$B:$B,EOMONTH(DATE(2025,$C2761-1,1),0))/SUMIFS(Actuals!$F:$F,Actuals!$A:$A,$A2761,Actuals!$D:$D,$D2761,Actuals!$B:$B,EOMONTH(DATE(2024,$C2761-1,1),0)),
 SUMIFS(Actuals!$F:$F,Actuals!$A:$A,$A2761,Actuals!$D:$D,$D2761,Actuals!$B:$B,EOMONTH(DATE(2025,$C2761-2,1),0))/SUMIFS(Actuals!$F:$F,Actuals!$A:$A,$A2761,Actuals!$D:$D,$D2761,Actuals!$B:$B,EOMONTH(DATE(2024,$C2761-2,1),0)),
 SUMIFS(Actuals!$F:$F,Actuals!$A:$A,$A2761,Actuals!$D:$D,$D2761,Actuals!$B:$B,EOMONTH(DATE(2025,$C2761-3,1),0))/SUMIFS(Actuals!$F:$F,Actuals!$A:$A,$A2761,Actuals!$D:$D,$D2761,Actuals!$B:$B,EOMONTH(DATE(2024,$C2761-3,1),0))
)</f>
        <v>1.0667846748690109</v>
      </c>
      <c r="P2761" s="29">
        <f t="shared" si="258"/>
        <v>3646059.3287289925</v>
      </c>
      <c r="Q2761" s="2">
        <f t="shared" si="259"/>
        <v>2.2263043772460637E-2</v>
      </c>
      <c r="R2761" s="29" t="str">
        <f t="shared" si="260"/>
        <v>1 train date (May-Aug)</v>
      </c>
      <c r="S2761" s="29">
        <f t="shared" si="261"/>
        <v>1.0221222832217594</v>
      </c>
      <c r="T2761" s="29">
        <f t="shared" si="262"/>
        <v>3627398.800809605</v>
      </c>
      <c r="U2761" s="2">
        <f t="shared" si="263"/>
        <v>2.7267100515514536E-2</v>
      </c>
    </row>
    <row r="2762" spans="1:21">
      <c r="A2762">
        <v>9683</v>
      </c>
      <c r="B2762" s="1">
        <v>45961</v>
      </c>
      <c r="C2762">
        <v>6</v>
      </c>
      <c r="D2762">
        <v>42</v>
      </c>
      <c r="E2762" t="s">
        <v>7</v>
      </c>
      <c r="F2762" s="3">
        <v>3879706.5518733901</v>
      </c>
      <c r="G2762" s="3">
        <v>3729080</v>
      </c>
      <c r="H2762">
        <v>4</v>
      </c>
      <c r="I2762" s="3">
        <v>150626.5518733901</v>
      </c>
      <c r="J2762" s="3">
        <v>150626.5518733901</v>
      </c>
      <c r="K2762" s="2">
        <v>4.0392416326115302E-2</v>
      </c>
      <c r="L2762" s="6">
        <v>4.0392416326115302E-2</v>
      </c>
      <c r="M2762" t="s">
        <v>36</v>
      </c>
      <c r="N2762">
        <f>SUMIFS(Actuals!$F:$F,Actuals!$A:$A,$A2762,Actuals!$D:$D,$D2762,Actuals!$B:$B,EDATE($B2762,-12))</f>
        <v>3417802.5</v>
      </c>
      <c r="O2762">
        <f>AVERAGE(SUMIFS(Actuals!$F:$F,Actuals!$A:$A,$A2762,Actuals!$D:$D,$D2762,Actuals!$B:$B,EOMONTH(DATE(2025,$C2762-1,1),0))/SUMIFS(Actuals!$F:$F,Actuals!$A:$A,$A2762,Actuals!$D:$D,$D2762,Actuals!$B:$B,EOMONTH(DATE(2024,$C2762-1,1),0)),
 SUMIFS(Actuals!$F:$F,Actuals!$A:$A,$A2762,Actuals!$D:$D,$D2762,Actuals!$B:$B,EOMONTH(DATE(2025,$C2762-2,1),0))/SUMIFS(Actuals!$F:$F,Actuals!$A:$A,$A2762,Actuals!$D:$D,$D2762,Actuals!$B:$B,EOMONTH(DATE(2024,$C2762-2,1),0)),
 SUMIFS(Actuals!$F:$F,Actuals!$A:$A,$A2762,Actuals!$D:$D,$D2762,Actuals!$B:$B,EOMONTH(DATE(2025,$C2762-3,1),0))/SUMIFS(Actuals!$F:$F,Actuals!$A:$A,$A2762,Actuals!$D:$D,$D2762,Actuals!$B:$B,EOMONTH(DATE(2024,$C2762-3,1),0))
)</f>
        <v>1.0667116924742217</v>
      </c>
      <c r="P2762" s="29">
        <f t="shared" si="258"/>
        <v>3645809.8893176261</v>
      </c>
      <c r="Q2762" s="2">
        <f t="shared" si="259"/>
        <v>2.2329934107708567E-2</v>
      </c>
      <c r="R2762" s="29" t="str">
        <f t="shared" si="260"/>
        <v>1 train date (May-Aug)</v>
      </c>
      <c r="S2762" s="29">
        <f t="shared" si="261"/>
        <v>1.0221222832217594</v>
      </c>
      <c r="T2762" s="29">
        <f t="shared" si="262"/>
        <v>3965534.5190312485</v>
      </c>
      <c r="U2762" s="2">
        <f t="shared" si="263"/>
        <v>6.3408272021852174E-2</v>
      </c>
    </row>
    <row r="2763" spans="1:21">
      <c r="A2763">
        <v>9683</v>
      </c>
      <c r="B2763" s="1">
        <v>45961</v>
      </c>
      <c r="C2763">
        <v>7</v>
      </c>
      <c r="D2763">
        <v>42</v>
      </c>
      <c r="E2763" t="s">
        <v>7</v>
      </c>
      <c r="F2763" s="3">
        <v>3625293.9591409895</v>
      </c>
      <c r="G2763" s="3">
        <v>3729080</v>
      </c>
      <c r="H2763">
        <v>3</v>
      </c>
      <c r="I2763" s="3">
        <v>-103786.04085901054</v>
      </c>
      <c r="J2763" s="3">
        <v>103786.04085901054</v>
      </c>
      <c r="K2763" s="2">
        <v>2.7831540449389802E-2</v>
      </c>
      <c r="L2763" s="6">
        <v>-2.7831540449389802E-2</v>
      </c>
      <c r="M2763" t="s">
        <v>36</v>
      </c>
      <c r="N2763">
        <f>SUMIFS(Actuals!$F:$F,Actuals!$A:$A,$A2763,Actuals!$D:$D,$D2763,Actuals!$B:$B,EDATE($B2763,-12))</f>
        <v>3417802.5</v>
      </c>
      <c r="O2763">
        <f>AVERAGE(SUMIFS(Actuals!$F:$F,Actuals!$A:$A,$A2763,Actuals!$D:$D,$D2763,Actuals!$B:$B,EOMONTH(DATE(2025,$C2763-1,1),0))/SUMIFS(Actuals!$F:$F,Actuals!$A:$A,$A2763,Actuals!$D:$D,$D2763,Actuals!$B:$B,EOMONTH(DATE(2024,$C2763-1,1),0)),
 SUMIFS(Actuals!$F:$F,Actuals!$A:$A,$A2763,Actuals!$D:$D,$D2763,Actuals!$B:$B,EOMONTH(DATE(2025,$C2763-2,1),0))/SUMIFS(Actuals!$F:$F,Actuals!$A:$A,$A2763,Actuals!$D:$D,$D2763,Actuals!$B:$B,EOMONTH(DATE(2024,$C2763-2,1),0)),
 SUMIFS(Actuals!$F:$F,Actuals!$A:$A,$A2763,Actuals!$D:$D,$D2763,Actuals!$B:$B,EOMONTH(DATE(2025,$C2763-3,1),0))/SUMIFS(Actuals!$F:$F,Actuals!$A:$A,$A2763,Actuals!$D:$D,$D2763,Actuals!$B:$B,EOMONTH(DATE(2024,$C2763-3,1),0))
)</f>
        <v>1.0652103984210326</v>
      </c>
      <c r="P2763" s="29">
        <f t="shared" si="258"/>
        <v>3640678.7627494014</v>
      </c>
      <c r="Q2763" s="2">
        <f t="shared" si="259"/>
        <v>2.370591064031842E-2</v>
      </c>
      <c r="R2763" s="29" t="str">
        <f t="shared" si="260"/>
        <v>1 train date (May-Aug)</v>
      </c>
      <c r="S2763" s="29">
        <f t="shared" si="261"/>
        <v>1.0221222832217594</v>
      </c>
      <c r="T2763" s="29">
        <f t="shared" si="262"/>
        <v>3705493.7388672396</v>
      </c>
      <c r="U2763" s="2">
        <f t="shared" si="263"/>
        <v>6.3249544479497457E-3</v>
      </c>
    </row>
    <row r="2764" spans="1:21">
      <c r="A2764">
        <v>9683</v>
      </c>
      <c r="B2764" s="1">
        <v>45961</v>
      </c>
      <c r="C2764">
        <v>8</v>
      </c>
      <c r="D2764">
        <v>42</v>
      </c>
      <c r="E2764" t="s">
        <v>7</v>
      </c>
      <c r="F2764" s="3">
        <v>3723246.1854761643</v>
      </c>
      <c r="G2764" s="3">
        <v>3729080</v>
      </c>
      <c r="H2764">
        <v>2</v>
      </c>
      <c r="I2764" s="3">
        <v>-5833.8145238356665</v>
      </c>
      <c r="J2764" s="3">
        <v>5833.8145238356665</v>
      </c>
      <c r="K2764" s="2">
        <v>1.5644112016464299E-3</v>
      </c>
      <c r="L2764" s="6">
        <v>-1.5644112016464299E-3</v>
      </c>
      <c r="M2764" t="s">
        <v>36</v>
      </c>
      <c r="N2764">
        <f>SUMIFS(Actuals!$F:$F,Actuals!$A:$A,$A2764,Actuals!$D:$D,$D2764,Actuals!$B:$B,EDATE($B2764,-12))</f>
        <v>3417802.5</v>
      </c>
      <c r="O2764">
        <f>AVERAGE(SUMIFS(Actuals!$F:$F,Actuals!$A:$A,$A2764,Actuals!$D:$D,$D2764,Actuals!$B:$B,EOMONTH(DATE(2025,$C2764-1,1),0))/SUMIFS(Actuals!$F:$F,Actuals!$A:$A,$A2764,Actuals!$D:$D,$D2764,Actuals!$B:$B,EOMONTH(DATE(2024,$C2764-1,1),0)),
 SUMIFS(Actuals!$F:$F,Actuals!$A:$A,$A2764,Actuals!$D:$D,$D2764,Actuals!$B:$B,EOMONTH(DATE(2025,$C2764-2,1),0))/SUMIFS(Actuals!$F:$F,Actuals!$A:$A,$A2764,Actuals!$D:$D,$D2764,Actuals!$B:$B,EOMONTH(DATE(2024,$C2764-2,1),0)),
 SUMIFS(Actuals!$F:$F,Actuals!$A:$A,$A2764,Actuals!$D:$D,$D2764,Actuals!$B:$B,EOMONTH(DATE(2025,$C2764-3,1),0))/SUMIFS(Actuals!$F:$F,Actuals!$A:$A,$A2764,Actuals!$D:$D,$D2764,Actuals!$B:$B,EOMONTH(DATE(2024,$C2764-3,1),0))
)</f>
        <v>1.0587688338763737</v>
      </c>
      <c r="P2764" s="29">
        <f t="shared" si="258"/>
        <v>3618662.7673447547</v>
      </c>
      <c r="Q2764" s="2">
        <f t="shared" si="259"/>
        <v>2.9609778458827739E-2</v>
      </c>
      <c r="R2764" s="29" t="str">
        <f t="shared" si="260"/>
        <v>1 train date (May-Aug)</v>
      </c>
      <c r="S2764" s="29">
        <f t="shared" si="261"/>
        <v>1.0221222832217594</v>
      </c>
      <c r="T2764" s="29">
        <f t="shared" si="262"/>
        <v>3805612.892095603</v>
      </c>
      <c r="U2764" s="2">
        <f t="shared" si="263"/>
        <v>2.0523263672434768E-2</v>
      </c>
    </row>
    <row r="2765" spans="1:21">
      <c r="A2765">
        <v>9683</v>
      </c>
      <c r="B2765" s="1">
        <v>45961</v>
      </c>
      <c r="C2765">
        <v>9</v>
      </c>
      <c r="D2765">
        <v>42</v>
      </c>
      <c r="E2765" t="s">
        <v>7</v>
      </c>
      <c r="F2765" s="3">
        <v>3755143.1375858164</v>
      </c>
      <c r="G2765" s="3">
        <v>3729080</v>
      </c>
      <c r="H2765">
        <v>1</v>
      </c>
      <c r="I2765" s="3">
        <v>26063.137585816439</v>
      </c>
      <c r="J2765" s="3">
        <v>26063.137585816439</v>
      </c>
      <c r="K2765" s="2">
        <v>6.9891602180206496E-3</v>
      </c>
      <c r="L2765" s="6">
        <v>6.9891602180206496E-3</v>
      </c>
      <c r="M2765" t="s">
        <v>36</v>
      </c>
      <c r="N2765">
        <f>SUMIFS(Actuals!$F:$F,Actuals!$A:$A,$A2765,Actuals!$D:$D,$D2765,Actuals!$B:$B,EDATE($B2765,-12))</f>
        <v>3417802.5</v>
      </c>
      <c r="O2765">
        <f>AVERAGE(SUMIFS(Actuals!$F:$F,Actuals!$A:$A,$A2765,Actuals!$D:$D,$D2765,Actuals!$B:$B,EOMONTH(DATE(2025,$C2765-1,1),0))/SUMIFS(Actuals!$F:$F,Actuals!$A:$A,$A2765,Actuals!$D:$D,$D2765,Actuals!$B:$B,EOMONTH(DATE(2024,$C2765-1,1),0)),
 SUMIFS(Actuals!$F:$F,Actuals!$A:$A,$A2765,Actuals!$D:$D,$D2765,Actuals!$B:$B,EOMONTH(DATE(2025,$C2765-2,1),0))/SUMIFS(Actuals!$F:$F,Actuals!$A:$A,$A2765,Actuals!$D:$D,$D2765,Actuals!$B:$B,EOMONTH(DATE(2024,$C2765-2,1),0)),
 SUMIFS(Actuals!$F:$F,Actuals!$A:$A,$A2765,Actuals!$D:$D,$D2765,Actuals!$B:$B,EOMONTH(DATE(2025,$C2765-3,1),0))/SUMIFS(Actuals!$F:$F,Actuals!$A:$A,$A2765,Actuals!$D:$D,$D2765,Actuals!$B:$B,EOMONTH(DATE(2024,$C2765-3,1),0))
)</f>
        <v>1.0829628195700416</v>
      </c>
      <c r="P2765" s="29">
        <f t="shared" si="258"/>
        <v>3701353.0321335369</v>
      </c>
      <c r="Q2765" s="2">
        <f t="shared" si="259"/>
        <v>7.4353373664451071E-3</v>
      </c>
      <c r="R2765" s="29" t="str">
        <f t="shared" si="260"/>
        <v>2 Test data (Sep-Nov)</v>
      </c>
      <c r="S2765" s="29">
        <f t="shared" si="261"/>
        <v>1.0221222832217594</v>
      </c>
      <c r="T2765" s="29">
        <f t="shared" si="262"/>
        <v>3838215.4776137359</v>
      </c>
      <c r="U2765" s="2">
        <f t="shared" si="263"/>
        <v>2.9266059621605313E-2</v>
      </c>
    </row>
    <row r="2766" spans="1:21">
      <c r="A2766">
        <v>9683</v>
      </c>
      <c r="B2766" s="1">
        <v>45961</v>
      </c>
      <c r="C2766">
        <v>10</v>
      </c>
      <c r="D2766">
        <v>42</v>
      </c>
      <c r="E2766" t="s">
        <v>7</v>
      </c>
      <c r="F2766" s="3">
        <v>3664245.7522521657</v>
      </c>
      <c r="G2766" s="3">
        <v>3729080</v>
      </c>
      <c r="H2766">
        <v>0</v>
      </c>
      <c r="I2766" s="3">
        <v>-64834.247747834306</v>
      </c>
      <c r="J2766" s="3">
        <v>64834.247747834306</v>
      </c>
      <c r="K2766" s="2">
        <v>1.73861241238682E-2</v>
      </c>
      <c r="L2766" s="6">
        <v>-1.73861241238682E-2</v>
      </c>
      <c r="M2766" t="s">
        <v>36</v>
      </c>
      <c r="N2766">
        <f>SUMIFS(Actuals!$F:$F,Actuals!$A:$A,$A2766,Actuals!$D:$D,$D2766,Actuals!$B:$B,EDATE($B2766,-12))</f>
        <v>3417802.5</v>
      </c>
      <c r="O2766">
        <f>AVERAGE(SUMIFS(Actuals!$F:$F,Actuals!$A:$A,$A2766,Actuals!$D:$D,$D2766,Actuals!$B:$B,EOMONTH(DATE(2025,$C2766-1,1),0))/SUMIFS(Actuals!$F:$F,Actuals!$A:$A,$A2766,Actuals!$D:$D,$D2766,Actuals!$B:$B,EOMONTH(DATE(2024,$C2766-1,1),0)),
 SUMIFS(Actuals!$F:$F,Actuals!$A:$A,$A2766,Actuals!$D:$D,$D2766,Actuals!$B:$B,EOMONTH(DATE(2025,$C2766-2,1),0))/SUMIFS(Actuals!$F:$F,Actuals!$A:$A,$A2766,Actuals!$D:$D,$D2766,Actuals!$B:$B,EOMONTH(DATE(2024,$C2766-2,1),0)),
 SUMIFS(Actuals!$F:$F,Actuals!$A:$A,$A2766,Actuals!$D:$D,$D2766,Actuals!$B:$B,EOMONTH(DATE(2025,$C2766-3,1),0))/SUMIFS(Actuals!$F:$F,Actuals!$A:$A,$A2766,Actuals!$D:$D,$D2766,Actuals!$B:$B,EOMONTH(DATE(2024,$C2766-3,1),0))
)</f>
        <v>1.0930208489107838</v>
      </c>
      <c r="P2766" s="29">
        <f t="shared" si="258"/>
        <v>3735729.3899593991</v>
      </c>
      <c r="Q2766" s="2">
        <f t="shared" si="259"/>
        <v>1.7831180772198835E-3</v>
      </c>
      <c r="R2766" s="29" t="str">
        <f t="shared" si="260"/>
        <v>2 Test data (Sep-Nov)</v>
      </c>
      <c r="S2766" s="29">
        <f t="shared" si="261"/>
        <v>1.0221222832217594</v>
      </c>
      <c r="T2766" s="29">
        <f t="shared" si="262"/>
        <v>3745307.2345776167</v>
      </c>
      <c r="U2766" s="2">
        <f t="shared" si="263"/>
        <v>4.3515383358942892E-3</v>
      </c>
    </row>
    <row r="2767" spans="1:21">
      <c r="A2767">
        <v>9683</v>
      </c>
      <c r="B2767" s="1">
        <v>45991</v>
      </c>
      <c r="C2767">
        <v>5</v>
      </c>
      <c r="D2767">
        <v>42</v>
      </c>
      <c r="E2767" t="s">
        <v>7</v>
      </c>
      <c r="F2767" s="3">
        <v>3486783.7051373725</v>
      </c>
      <c r="G2767" s="3">
        <v>3856640</v>
      </c>
      <c r="H2767">
        <v>6</v>
      </c>
      <c r="I2767" s="3">
        <v>-369856.29486262752</v>
      </c>
      <c r="J2767" s="3">
        <v>369856.29486262752</v>
      </c>
      <c r="K2767" s="2">
        <v>9.5901171709733696E-2</v>
      </c>
      <c r="L2767" s="6">
        <v>-9.5901171709733696E-2</v>
      </c>
      <c r="M2767" t="s">
        <v>36</v>
      </c>
      <c r="N2767">
        <f>SUMIFS(Actuals!$F:$F,Actuals!$A:$A,$A2767,Actuals!$D:$D,$D2767,Actuals!$B:$B,EDATE($B2767,-12))</f>
        <v>3578212.5</v>
      </c>
      <c r="O2767">
        <f>AVERAGE(SUMIFS(Actuals!$F:$F,Actuals!$A:$A,$A2767,Actuals!$D:$D,$D2767,Actuals!$B:$B,EOMONTH(DATE(2025,$C2767-1,1),0))/SUMIFS(Actuals!$F:$F,Actuals!$A:$A,$A2767,Actuals!$D:$D,$D2767,Actuals!$B:$B,EOMONTH(DATE(2024,$C2767-1,1),0)),
 SUMIFS(Actuals!$F:$F,Actuals!$A:$A,$A2767,Actuals!$D:$D,$D2767,Actuals!$B:$B,EOMONTH(DATE(2025,$C2767-2,1),0))/SUMIFS(Actuals!$F:$F,Actuals!$A:$A,$A2767,Actuals!$D:$D,$D2767,Actuals!$B:$B,EOMONTH(DATE(2024,$C2767-2,1),0)),
 SUMIFS(Actuals!$F:$F,Actuals!$A:$A,$A2767,Actuals!$D:$D,$D2767,Actuals!$B:$B,EOMONTH(DATE(2025,$C2767-3,1),0))/SUMIFS(Actuals!$F:$F,Actuals!$A:$A,$A2767,Actuals!$D:$D,$D2767,Actuals!$B:$B,EOMONTH(DATE(2024,$C2767-3,1),0))
)</f>
        <v>1.0667846748690109</v>
      </c>
      <c r="P2767" s="29">
        <f t="shared" si="258"/>
        <v>3817182.2584247305</v>
      </c>
      <c r="Q2767" s="2">
        <f t="shared" si="259"/>
        <v>1.0231118687580251E-2</v>
      </c>
      <c r="R2767" s="29" t="str">
        <f t="shared" si="260"/>
        <v>1 train date (May-Aug)</v>
      </c>
      <c r="S2767" s="29">
        <f t="shared" si="261"/>
        <v>1.0221222832217594</v>
      </c>
      <c r="T2767" s="29">
        <f t="shared" si="262"/>
        <v>3563919.321795437</v>
      </c>
      <c r="U2767" s="2">
        <f t="shared" si="263"/>
        <v>7.5900441369835661E-2</v>
      </c>
    </row>
    <row r="2768" spans="1:21">
      <c r="A2768">
        <v>9683</v>
      </c>
      <c r="B2768" s="1">
        <v>45991</v>
      </c>
      <c r="C2768">
        <v>6</v>
      </c>
      <c r="D2768">
        <v>42</v>
      </c>
      <c r="E2768" t="s">
        <v>7</v>
      </c>
      <c r="F2768" s="3">
        <v>3560589.6620893967</v>
      </c>
      <c r="G2768" s="3">
        <v>3856640</v>
      </c>
      <c r="H2768">
        <v>5</v>
      </c>
      <c r="I2768" s="3">
        <v>-296050.33791060327</v>
      </c>
      <c r="J2768" s="3">
        <v>296050.33791060327</v>
      </c>
      <c r="K2768" s="2">
        <v>7.6763799035067595E-2</v>
      </c>
      <c r="L2768" s="6">
        <v>-7.6763799035067595E-2</v>
      </c>
      <c r="M2768" t="s">
        <v>36</v>
      </c>
      <c r="N2768">
        <f>SUMIFS(Actuals!$F:$F,Actuals!$A:$A,$A2768,Actuals!$D:$D,$D2768,Actuals!$B:$B,EDATE($B2768,-12))</f>
        <v>3578212.5</v>
      </c>
      <c r="O2768">
        <f>AVERAGE(SUMIFS(Actuals!$F:$F,Actuals!$A:$A,$A2768,Actuals!$D:$D,$D2768,Actuals!$B:$B,EOMONTH(DATE(2025,$C2768-1,1),0))/SUMIFS(Actuals!$F:$F,Actuals!$A:$A,$A2768,Actuals!$D:$D,$D2768,Actuals!$B:$B,EOMONTH(DATE(2024,$C2768-1,1),0)),
 SUMIFS(Actuals!$F:$F,Actuals!$A:$A,$A2768,Actuals!$D:$D,$D2768,Actuals!$B:$B,EOMONTH(DATE(2025,$C2768-2,1),0))/SUMIFS(Actuals!$F:$F,Actuals!$A:$A,$A2768,Actuals!$D:$D,$D2768,Actuals!$B:$B,EOMONTH(DATE(2024,$C2768-2,1),0)),
 SUMIFS(Actuals!$F:$F,Actuals!$A:$A,$A2768,Actuals!$D:$D,$D2768,Actuals!$B:$B,EOMONTH(DATE(2025,$C2768-3,1),0))/SUMIFS(Actuals!$F:$F,Actuals!$A:$A,$A2768,Actuals!$D:$D,$D2768,Actuals!$B:$B,EOMONTH(DATE(2024,$C2768-3,1),0))
)</f>
        <v>1.0667116924742217</v>
      </c>
      <c r="P2768" s="29">
        <f t="shared" si="258"/>
        <v>3816921.111907416</v>
      </c>
      <c r="Q2768" s="2">
        <f t="shared" si="259"/>
        <v>1.0298832168048866E-2</v>
      </c>
      <c r="R2768" s="29" t="str">
        <f t="shared" si="260"/>
        <v>1 train date (May-Aug)</v>
      </c>
      <c r="S2768" s="29">
        <f t="shared" si="261"/>
        <v>1.0221222832217594</v>
      </c>
      <c r="T2768" s="29">
        <f t="shared" si="262"/>
        <v>3639358.0350306067</v>
      </c>
      <c r="U2768" s="2">
        <f t="shared" si="263"/>
        <v>5.6339706316740304E-2</v>
      </c>
    </row>
    <row r="2769" spans="1:21">
      <c r="A2769">
        <v>9683</v>
      </c>
      <c r="B2769" s="1">
        <v>45991</v>
      </c>
      <c r="C2769">
        <v>7</v>
      </c>
      <c r="D2769">
        <v>42</v>
      </c>
      <c r="E2769" t="s">
        <v>7</v>
      </c>
      <c r="F2769" s="3">
        <v>3639445.0540693849</v>
      </c>
      <c r="G2769" s="3">
        <v>3856640</v>
      </c>
      <c r="H2769">
        <v>4</v>
      </c>
      <c r="I2769" s="3">
        <v>-217194.94593061507</v>
      </c>
      <c r="J2769" s="3">
        <v>217194.94593061507</v>
      </c>
      <c r="K2769" s="2">
        <v>5.6317142883602102E-2</v>
      </c>
      <c r="L2769" s="6">
        <v>-5.6317142883602102E-2</v>
      </c>
      <c r="M2769" t="s">
        <v>36</v>
      </c>
      <c r="N2769">
        <f>SUMIFS(Actuals!$F:$F,Actuals!$A:$A,$A2769,Actuals!$D:$D,$D2769,Actuals!$B:$B,EDATE($B2769,-12))</f>
        <v>3578212.5</v>
      </c>
      <c r="O2769">
        <f>AVERAGE(SUMIFS(Actuals!$F:$F,Actuals!$A:$A,$A2769,Actuals!$D:$D,$D2769,Actuals!$B:$B,EOMONTH(DATE(2025,$C2769-1,1),0))/SUMIFS(Actuals!$F:$F,Actuals!$A:$A,$A2769,Actuals!$D:$D,$D2769,Actuals!$B:$B,EOMONTH(DATE(2024,$C2769-1,1),0)),
 SUMIFS(Actuals!$F:$F,Actuals!$A:$A,$A2769,Actuals!$D:$D,$D2769,Actuals!$B:$B,EOMONTH(DATE(2025,$C2769-2,1),0))/SUMIFS(Actuals!$F:$F,Actuals!$A:$A,$A2769,Actuals!$D:$D,$D2769,Actuals!$B:$B,EOMONTH(DATE(2024,$C2769-2,1),0)),
 SUMIFS(Actuals!$F:$F,Actuals!$A:$A,$A2769,Actuals!$D:$D,$D2769,Actuals!$B:$B,EOMONTH(DATE(2025,$C2769-3,1),0))/SUMIFS(Actuals!$F:$F,Actuals!$A:$A,$A2769,Actuals!$D:$D,$D2769,Actuals!$B:$B,EOMONTH(DATE(2024,$C2769-3,1),0))
)</f>
        <v>1.0652103984210326</v>
      </c>
      <c r="P2769" s="29">
        <f t="shared" si="258"/>
        <v>3811549.162760119</v>
      </c>
      <c r="Q2769" s="2">
        <f t="shared" si="259"/>
        <v>1.1691741318837394E-2</v>
      </c>
      <c r="R2769" s="29" t="str">
        <f t="shared" si="260"/>
        <v>1 train date (May-Aug)</v>
      </c>
      <c r="S2769" s="29">
        <f t="shared" si="261"/>
        <v>1.0221222832217594</v>
      </c>
      <c r="T2769" s="29">
        <f t="shared" si="262"/>
        <v>3719957.888325539</v>
      </c>
      <c r="U2769" s="2">
        <f t="shared" si="263"/>
        <v>3.5440723446954099E-2</v>
      </c>
    </row>
    <row r="2770" spans="1:21">
      <c r="A2770">
        <v>9683</v>
      </c>
      <c r="B2770" s="1">
        <v>45991</v>
      </c>
      <c r="C2770">
        <v>8</v>
      </c>
      <c r="D2770">
        <v>42</v>
      </c>
      <c r="E2770" t="s">
        <v>7</v>
      </c>
      <c r="F2770" s="3">
        <v>3674829.1301197466</v>
      </c>
      <c r="G2770" s="3">
        <v>3856640</v>
      </c>
      <c r="H2770">
        <v>3</v>
      </c>
      <c r="I2770" s="3">
        <v>-181810.86988025345</v>
      </c>
      <c r="J2770" s="3">
        <v>181810.86988025345</v>
      </c>
      <c r="K2770" s="2">
        <v>4.7142297409209402E-2</v>
      </c>
      <c r="L2770" s="6">
        <v>-4.7142297409209402E-2</v>
      </c>
      <c r="M2770" t="s">
        <v>36</v>
      </c>
      <c r="N2770">
        <f>SUMIFS(Actuals!$F:$F,Actuals!$A:$A,$A2770,Actuals!$D:$D,$D2770,Actuals!$B:$B,EDATE($B2770,-12))</f>
        <v>3578212.5</v>
      </c>
      <c r="O2770">
        <f>AVERAGE(SUMIFS(Actuals!$F:$F,Actuals!$A:$A,$A2770,Actuals!$D:$D,$D2770,Actuals!$B:$B,EOMONTH(DATE(2025,$C2770-1,1),0))/SUMIFS(Actuals!$F:$F,Actuals!$A:$A,$A2770,Actuals!$D:$D,$D2770,Actuals!$B:$B,EOMONTH(DATE(2024,$C2770-1,1),0)),
 SUMIFS(Actuals!$F:$F,Actuals!$A:$A,$A2770,Actuals!$D:$D,$D2770,Actuals!$B:$B,EOMONTH(DATE(2025,$C2770-2,1),0))/SUMIFS(Actuals!$F:$F,Actuals!$A:$A,$A2770,Actuals!$D:$D,$D2770,Actuals!$B:$B,EOMONTH(DATE(2024,$C2770-2,1),0)),
 SUMIFS(Actuals!$F:$F,Actuals!$A:$A,$A2770,Actuals!$D:$D,$D2770,Actuals!$B:$B,EOMONTH(DATE(2025,$C2770-3,1),0))/SUMIFS(Actuals!$F:$F,Actuals!$A:$A,$A2770,Actuals!$D:$D,$D2770,Actuals!$B:$B,EOMONTH(DATE(2024,$C2770-3,1),0))
)</f>
        <v>1.0587688338763737</v>
      </c>
      <c r="P2770" s="29">
        <f t="shared" si="258"/>
        <v>3788499.8759868639</v>
      </c>
      <c r="Q2770" s="2">
        <f t="shared" si="259"/>
        <v>1.766826149527468E-2</v>
      </c>
      <c r="R2770" s="29" t="str">
        <f t="shared" si="260"/>
        <v>1 train date (May-Aug)</v>
      </c>
      <c r="S2770" s="29">
        <f t="shared" si="261"/>
        <v>1.0221222832217594</v>
      </c>
      <c r="T2770" s="29">
        <f t="shared" si="262"/>
        <v>3756124.7409278271</v>
      </c>
      <c r="U2770" s="2">
        <f t="shared" si="263"/>
        <v>2.6062909442461035E-2</v>
      </c>
    </row>
    <row r="2771" spans="1:21">
      <c r="A2771">
        <v>9683</v>
      </c>
      <c r="B2771" s="1">
        <v>45991</v>
      </c>
      <c r="C2771">
        <v>9</v>
      </c>
      <c r="D2771">
        <v>42</v>
      </c>
      <c r="E2771" t="s">
        <v>7</v>
      </c>
      <c r="F2771" s="3">
        <v>3692009.9832034721</v>
      </c>
      <c r="G2771" s="3">
        <v>3856640</v>
      </c>
      <c r="H2771">
        <v>2</v>
      </c>
      <c r="I2771" s="3">
        <v>-164630.0167965279</v>
      </c>
      <c r="J2771" s="3">
        <v>164630.0167965279</v>
      </c>
      <c r="K2771" s="2">
        <v>4.2687421381442901E-2</v>
      </c>
      <c r="L2771" s="6">
        <v>-4.2687421381442901E-2</v>
      </c>
      <c r="M2771" t="s">
        <v>36</v>
      </c>
      <c r="N2771">
        <f>SUMIFS(Actuals!$F:$F,Actuals!$A:$A,$A2771,Actuals!$D:$D,$D2771,Actuals!$B:$B,EDATE($B2771,-12))</f>
        <v>3578212.5</v>
      </c>
      <c r="O2771">
        <f>AVERAGE(SUMIFS(Actuals!$F:$F,Actuals!$A:$A,$A2771,Actuals!$D:$D,$D2771,Actuals!$B:$B,EOMONTH(DATE(2025,$C2771-1,1),0))/SUMIFS(Actuals!$F:$F,Actuals!$A:$A,$A2771,Actuals!$D:$D,$D2771,Actuals!$B:$B,EOMONTH(DATE(2024,$C2771-1,1),0)),
 SUMIFS(Actuals!$F:$F,Actuals!$A:$A,$A2771,Actuals!$D:$D,$D2771,Actuals!$B:$B,EOMONTH(DATE(2025,$C2771-2,1),0))/SUMIFS(Actuals!$F:$F,Actuals!$A:$A,$A2771,Actuals!$D:$D,$D2771,Actuals!$B:$B,EOMONTH(DATE(2024,$C2771-2,1),0)),
 SUMIFS(Actuals!$F:$F,Actuals!$A:$A,$A2771,Actuals!$D:$D,$D2771,Actuals!$B:$B,EOMONTH(DATE(2025,$C2771-3,1),0))/SUMIFS(Actuals!$F:$F,Actuals!$A:$A,$A2771,Actuals!$D:$D,$D2771,Actuals!$B:$B,EOMONTH(DATE(2024,$C2771-3,1),0))
)</f>
        <v>1.0829628195700416</v>
      </c>
      <c r="P2771" s="29">
        <f t="shared" si="258"/>
        <v>3875071.0980207673</v>
      </c>
      <c r="Q2771" s="2">
        <f t="shared" si="259"/>
        <v>4.779055867482401E-3</v>
      </c>
      <c r="R2771" s="29" t="str">
        <f t="shared" si="260"/>
        <v>2 Test data (Sep-Nov)</v>
      </c>
      <c r="S2771" s="29">
        <f t="shared" si="261"/>
        <v>1.0221222832217594</v>
      </c>
      <c r="T2771" s="29">
        <f t="shared" si="262"/>
        <v>3773685.6737094624</v>
      </c>
      <c r="U2771" s="2">
        <f t="shared" si="263"/>
        <v>2.1509481385490376E-2</v>
      </c>
    </row>
    <row r="2772" spans="1:21">
      <c r="A2772">
        <v>9683</v>
      </c>
      <c r="B2772" s="1">
        <v>45991</v>
      </c>
      <c r="C2772">
        <v>10</v>
      </c>
      <c r="D2772">
        <v>42</v>
      </c>
      <c r="E2772" t="s">
        <v>7</v>
      </c>
      <c r="F2772" s="3">
        <v>3679103.1806628276</v>
      </c>
      <c r="G2772" s="3">
        <v>3856640</v>
      </c>
      <c r="H2772">
        <v>1</v>
      </c>
      <c r="I2772" s="3">
        <v>-177536.81933717243</v>
      </c>
      <c r="J2772" s="3">
        <v>177536.81933717243</v>
      </c>
      <c r="K2772" s="2">
        <v>4.6034065750801802E-2</v>
      </c>
      <c r="L2772" s="6">
        <v>-4.6034065750801802E-2</v>
      </c>
      <c r="M2772" t="s">
        <v>36</v>
      </c>
      <c r="N2772">
        <f>SUMIFS(Actuals!$F:$F,Actuals!$A:$A,$A2772,Actuals!$D:$D,$D2772,Actuals!$B:$B,EDATE($B2772,-12))</f>
        <v>3578212.5</v>
      </c>
      <c r="O2772">
        <f>AVERAGE(SUMIFS(Actuals!$F:$F,Actuals!$A:$A,$A2772,Actuals!$D:$D,$D2772,Actuals!$B:$B,EOMONTH(DATE(2025,$C2772-1,1),0))/SUMIFS(Actuals!$F:$F,Actuals!$A:$A,$A2772,Actuals!$D:$D,$D2772,Actuals!$B:$B,EOMONTH(DATE(2024,$C2772-1,1),0)),
 SUMIFS(Actuals!$F:$F,Actuals!$A:$A,$A2772,Actuals!$D:$D,$D2772,Actuals!$B:$B,EOMONTH(DATE(2025,$C2772-2,1),0))/SUMIFS(Actuals!$F:$F,Actuals!$A:$A,$A2772,Actuals!$D:$D,$D2772,Actuals!$B:$B,EOMONTH(DATE(2024,$C2772-2,1),0)),
 SUMIFS(Actuals!$F:$F,Actuals!$A:$A,$A2772,Actuals!$D:$D,$D2772,Actuals!$B:$B,EOMONTH(DATE(2025,$C2772-3,1),0))/SUMIFS(Actuals!$F:$F,Actuals!$A:$A,$A2772,Actuals!$D:$D,$D2772,Actuals!$B:$B,EOMONTH(DATE(2024,$C2772-3,1),0))
)</f>
        <v>1.0930208489107838</v>
      </c>
      <c r="P2772" s="29">
        <f t="shared" si="258"/>
        <v>3911060.8643331779</v>
      </c>
      <c r="Q2772" s="2">
        <f t="shared" si="259"/>
        <v>1.4110952625388399E-2</v>
      </c>
      <c r="R2772" s="29" t="str">
        <f t="shared" si="260"/>
        <v>2 Test data (Sep-Nov)</v>
      </c>
      <c r="S2772" s="29">
        <f t="shared" si="261"/>
        <v>1.0221222832217594</v>
      </c>
      <c r="T2772" s="29">
        <f t="shared" si="262"/>
        <v>3760493.3432275262</v>
      </c>
      <c r="U2772" s="2">
        <f t="shared" si="263"/>
        <v>2.4930161169430858E-2</v>
      </c>
    </row>
    <row r="2773" spans="1:21">
      <c r="A2773">
        <v>9683</v>
      </c>
      <c r="B2773" s="1">
        <v>45991</v>
      </c>
      <c r="C2773">
        <v>11</v>
      </c>
      <c r="D2773">
        <v>42</v>
      </c>
      <c r="E2773" t="s">
        <v>7</v>
      </c>
      <c r="F2773" s="3">
        <v>3621694.2166058281</v>
      </c>
      <c r="G2773" s="3">
        <v>3856640</v>
      </c>
      <c r="H2773">
        <v>0</v>
      </c>
      <c r="I2773" s="3">
        <v>-234945.78339417186</v>
      </c>
      <c r="J2773" s="3">
        <v>234945.78339417186</v>
      </c>
      <c r="K2773" s="2">
        <v>6.09198119073006E-2</v>
      </c>
      <c r="L2773" s="6">
        <v>-6.09198119073006E-2</v>
      </c>
      <c r="M2773" t="s">
        <v>36</v>
      </c>
      <c r="N2773">
        <f>SUMIFS(Actuals!$F:$F,Actuals!$A:$A,$A2773,Actuals!$D:$D,$D2773,Actuals!$B:$B,EDATE($B2773,-12))</f>
        <v>3578212.5</v>
      </c>
      <c r="O2773">
        <f>AVERAGE(SUMIFS(Actuals!$F:$F,Actuals!$A:$A,$A2773,Actuals!$D:$D,$D2773,Actuals!$B:$B,EOMONTH(DATE(2025,$C2773-1,1),0))/SUMIFS(Actuals!$F:$F,Actuals!$A:$A,$A2773,Actuals!$D:$D,$D2773,Actuals!$B:$B,EOMONTH(DATE(2024,$C2773-1,1),0)),
 SUMIFS(Actuals!$F:$F,Actuals!$A:$A,$A2773,Actuals!$D:$D,$D2773,Actuals!$B:$B,EOMONTH(DATE(2025,$C2773-2,1),0))/SUMIFS(Actuals!$F:$F,Actuals!$A:$A,$A2773,Actuals!$D:$D,$D2773,Actuals!$B:$B,EOMONTH(DATE(2024,$C2773-2,1),0)),
 SUMIFS(Actuals!$F:$F,Actuals!$A:$A,$A2773,Actuals!$D:$D,$D2773,Actuals!$B:$B,EOMONTH(DATE(2025,$C2773-3,1),0))/SUMIFS(Actuals!$F:$F,Actuals!$A:$A,$A2773,Actuals!$D:$D,$D2773,Actuals!$B:$B,EOMONTH(DATE(2024,$C2773-3,1),0))
)</f>
        <v>1.0778700077587595</v>
      </c>
      <c r="P2773" s="29">
        <f t="shared" si="258"/>
        <v>3856847.9351374903</v>
      </c>
      <c r="Q2773" s="2">
        <f t="shared" si="259"/>
        <v>5.3916138786683809E-5</v>
      </c>
      <c r="R2773" s="29" t="str">
        <f t="shared" si="260"/>
        <v>2 Test data (Sep-Nov)</v>
      </c>
      <c r="S2773" s="29">
        <f t="shared" si="261"/>
        <v>1.0221222832217594</v>
      </c>
      <c r="T2773" s="29">
        <f t="shared" si="262"/>
        <v>3701814.3618081901</v>
      </c>
      <c r="U2773" s="2">
        <f t="shared" si="263"/>
        <v>4.014521401837088E-2</v>
      </c>
    </row>
    <row r="2774" spans="1:21">
      <c r="A2774">
        <v>9692</v>
      </c>
      <c r="B2774" s="1">
        <v>45808</v>
      </c>
      <c r="C2774">
        <v>5</v>
      </c>
      <c r="D2774">
        <v>42</v>
      </c>
      <c r="E2774" t="s">
        <v>7</v>
      </c>
      <c r="F2774" s="3">
        <v>562500</v>
      </c>
      <c r="G2774" s="3">
        <v>724866.25</v>
      </c>
      <c r="H2774">
        <v>0</v>
      </c>
      <c r="I2774" s="3">
        <v>-162366.25</v>
      </c>
      <c r="J2774" s="3">
        <v>162366.25</v>
      </c>
      <c r="K2774" s="2">
        <v>0.22399477144921601</v>
      </c>
      <c r="L2774" s="6">
        <v>-0.22399477144921601</v>
      </c>
      <c r="M2774" t="s">
        <v>38</v>
      </c>
      <c r="N2774">
        <f>SUMIFS(Actuals!$F:$F,Actuals!$A:$A,$A2774,Actuals!$D:$D,$D2774,Actuals!$B:$B,EDATE($B2774,-12))</f>
        <v>483148.75</v>
      </c>
      <c r="O2774">
        <f>AVERAGE(SUMIFS(Actuals!$F:$F,Actuals!$A:$A,$A2774,Actuals!$D:$D,$D2774,Actuals!$B:$B,EOMONTH(DATE(2025,$C2774-1,1),0))/SUMIFS(Actuals!$F:$F,Actuals!$A:$A,$A2774,Actuals!$D:$D,$D2774,Actuals!$B:$B,EOMONTH(DATE(2024,$C2774-1,1),0)),
 SUMIFS(Actuals!$F:$F,Actuals!$A:$A,$A2774,Actuals!$D:$D,$D2774,Actuals!$B:$B,EOMONTH(DATE(2025,$C2774-2,1),0))/SUMIFS(Actuals!$F:$F,Actuals!$A:$A,$A2774,Actuals!$D:$D,$D2774,Actuals!$B:$B,EOMONTH(DATE(2024,$C2774-2,1),0)),
 SUMIFS(Actuals!$F:$F,Actuals!$A:$A,$A2774,Actuals!$D:$D,$D2774,Actuals!$B:$B,EOMONTH(DATE(2025,$C2774-3,1),0))/SUMIFS(Actuals!$F:$F,Actuals!$A:$A,$A2774,Actuals!$D:$D,$D2774,Actuals!$B:$B,EOMONTH(DATE(2024,$C2774-3,1),0))
)</f>
        <v>1.3407359928001961</v>
      </c>
      <c r="P2774" s="29">
        <f t="shared" si="258"/>
        <v>647774.91900142375</v>
      </c>
      <c r="Q2774" s="2">
        <f t="shared" si="259"/>
        <v>0.10635249054370548</v>
      </c>
      <c r="R2774" s="29" t="str">
        <f t="shared" si="260"/>
        <v>1 train date (May-Aug)</v>
      </c>
      <c r="S2774" s="29">
        <f t="shared" si="261"/>
        <v>0.93215158223729411</v>
      </c>
      <c r="T2774" s="29">
        <f t="shared" si="262"/>
        <v>524335.26500847796</v>
      </c>
      <c r="U2774" s="2">
        <f t="shared" si="263"/>
        <v>0.27664549838197328</v>
      </c>
    </row>
    <row r="2775" spans="1:21">
      <c r="A2775">
        <v>9692</v>
      </c>
      <c r="B2775" s="1">
        <v>45838</v>
      </c>
      <c r="C2775">
        <v>5</v>
      </c>
      <c r="D2775">
        <v>42</v>
      </c>
      <c r="E2775" t="s">
        <v>7</v>
      </c>
      <c r="F2775" s="3">
        <v>590625</v>
      </c>
      <c r="G2775" s="3">
        <v>704623.75</v>
      </c>
      <c r="H2775">
        <v>1</v>
      </c>
      <c r="I2775" s="3">
        <v>-113998.75</v>
      </c>
      <c r="J2775" s="3">
        <v>113998.75</v>
      </c>
      <c r="K2775" s="2">
        <v>0.16178669822014899</v>
      </c>
      <c r="L2775" s="6">
        <v>-0.16178669822014899</v>
      </c>
      <c r="M2775" t="s">
        <v>38</v>
      </c>
      <c r="N2775">
        <f>SUMIFS(Actuals!$F:$F,Actuals!$A:$A,$A2775,Actuals!$D:$D,$D2775,Actuals!$B:$B,EDATE($B2775,-12))</f>
        <v>575250</v>
      </c>
      <c r="O2775">
        <f>AVERAGE(SUMIFS(Actuals!$F:$F,Actuals!$A:$A,$A2775,Actuals!$D:$D,$D2775,Actuals!$B:$B,EOMONTH(DATE(2025,$C2775-1,1),0))/SUMIFS(Actuals!$F:$F,Actuals!$A:$A,$A2775,Actuals!$D:$D,$D2775,Actuals!$B:$B,EOMONTH(DATE(2024,$C2775-1,1),0)),
 SUMIFS(Actuals!$F:$F,Actuals!$A:$A,$A2775,Actuals!$D:$D,$D2775,Actuals!$B:$B,EOMONTH(DATE(2025,$C2775-2,1),0))/SUMIFS(Actuals!$F:$F,Actuals!$A:$A,$A2775,Actuals!$D:$D,$D2775,Actuals!$B:$B,EOMONTH(DATE(2024,$C2775-2,1),0)),
 SUMIFS(Actuals!$F:$F,Actuals!$A:$A,$A2775,Actuals!$D:$D,$D2775,Actuals!$B:$B,EOMONTH(DATE(2025,$C2775-3,1),0))/SUMIFS(Actuals!$F:$F,Actuals!$A:$A,$A2775,Actuals!$D:$D,$D2775,Actuals!$B:$B,EOMONTH(DATE(2024,$C2775-3,1),0))
)</f>
        <v>1.3407359928001961</v>
      </c>
      <c r="P2775" s="29">
        <f t="shared" si="258"/>
        <v>771258.37985831278</v>
      </c>
      <c r="Q2775" s="2">
        <f t="shared" si="259"/>
        <v>9.4567675100807741E-2</v>
      </c>
      <c r="R2775" s="29" t="str">
        <f t="shared" si="260"/>
        <v>1 train date (May-Aug)</v>
      </c>
      <c r="S2775" s="29">
        <f t="shared" si="261"/>
        <v>0.93215158223729411</v>
      </c>
      <c r="T2775" s="29">
        <f t="shared" si="262"/>
        <v>550552.02825890179</v>
      </c>
      <c r="U2775" s="2">
        <f t="shared" si="263"/>
        <v>0.21865814449356583</v>
      </c>
    </row>
    <row r="2776" spans="1:21">
      <c r="A2776">
        <v>9692</v>
      </c>
      <c r="B2776" s="1">
        <v>45838</v>
      </c>
      <c r="C2776">
        <v>6</v>
      </c>
      <c r="D2776">
        <v>42</v>
      </c>
      <c r="E2776" t="s">
        <v>7</v>
      </c>
      <c r="F2776" s="3">
        <v>639070.54614144575</v>
      </c>
      <c r="G2776" s="3">
        <v>704623.75</v>
      </c>
      <c r="H2776">
        <v>0</v>
      </c>
      <c r="I2776" s="3">
        <v>-65553.203858554247</v>
      </c>
      <c r="J2776" s="3">
        <v>65553.203858554247</v>
      </c>
      <c r="K2776" s="2">
        <v>9.3032918431367406E-2</v>
      </c>
      <c r="L2776" s="6">
        <v>-9.3032918431367406E-2</v>
      </c>
      <c r="M2776" t="s">
        <v>38</v>
      </c>
      <c r="N2776">
        <f>SUMIFS(Actuals!$F:$F,Actuals!$A:$A,$A2776,Actuals!$D:$D,$D2776,Actuals!$B:$B,EDATE($B2776,-12))</f>
        <v>575250</v>
      </c>
      <c r="O2776">
        <f>AVERAGE(SUMIFS(Actuals!$F:$F,Actuals!$A:$A,$A2776,Actuals!$D:$D,$D2776,Actuals!$B:$B,EOMONTH(DATE(2025,$C2776-1,1),0))/SUMIFS(Actuals!$F:$F,Actuals!$A:$A,$A2776,Actuals!$D:$D,$D2776,Actuals!$B:$B,EOMONTH(DATE(2024,$C2776-1,1),0)),
 SUMIFS(Actuals!$F:$F,Actuals!$A:$A,$A2776,Actuals!$D:$D,$D2776,Actuals!$B:$B,EOMONTH(DATE(2025,$C2776-2,1),0))/SUMIFS(Actuals!$F:$F,Actuals!$A:$A,$A2776,Actuals!$D:$D,$D2776,Actuals!$B:$B,EOMONTH(DATE(2024,$C2776-2,1),0)),
 SUMIFS(Actuals!$F:$F,Actuals!$A:$A,$A2776,Actuals!$D:$D,$D2776,Actuals!$B:$B,EOMONTH(DATE(2025,$C2776-3,1),0))/SUMIFS(Actuals!$F:$F,Actuals!$A:$A,$A2776,Actuals!$D:$D,$D2776,Actuals!$B:$B,EOMONTH(DATE(2024,$C2776-3,1),0))
)</f>
        <v>1.4257586818900501</v>
      </c>
      <c r="P2776" s="29">
        <f t="shared" si="258"/>
        <v>820167.68175725127</v>
      </c>
      <c r="Q2776" s="2">
        <f t="shared" si="259"/>
        <v>0.16397961572718953</v>
      </c>
      <c r="R2776" s="29" t="str">
        <f t="shared" si="260"/>
        <v>1 train date (May-Aug)</v>
      </c>
      <c r="S2776" s="29">
        <f t="shared" si="261"/>
        <v>0.93215158223729411</v>
      </c>
      <c r="T2776" s="29">
        <f t="shared" si="262"/>
        <v>595710.62074700033</v>
      </c>
      <c r="U2776" s="2">
        <f t="shared" si="263"/>
        <v>0.15456919987865819</v>
      </c>
    </row>
    <row r="2777" spans="1:21">
      <c r="A2777">
        <v>9692</v>
      </c>
      <c r="B2777" s="1">
        <v>45869</v>
      </c>
      <c r="C2777">
        <v>5</v>
      </c>
      <c r="D2777">
        <v>42</v>
      </c>
      <c r="E2777" t="s">
        <v>7</v>
      </c>
      <c r="F2777" s="3">
        <v>972500</v>
      </c>
      <c r="G2777" s="3">
        <v>786898.75</v>
      </c>
      <c r="H2777">
        <v>2</v>
      </c>
      <c r="I2777" s="3">
        <v>185601.25</v>
      </c>
      <c r="J2777" s="3">
        <v>185601.25</v>
      </c>
      <c r="K2777" s="2">
        <v>0.23586420743456499</v>
      </c>
      <c r="L2777" s="6">
        <v>0.23586420743456499</v>
      </c>
      <c r="M2777" t="s">
        <v>38</v>
      </c>
      <c r="N2777">
        <f>SUMIFS(Actuals!$F:$F,Actuals!$A:$A,$A2777,Actuals!$D:$D,$D2777,Actuals!$B:$B,EDATE($B2777,-12))</f>
        <v>965702.5</v>
      </c>
      <c r="O2777">
        <f>AVERAGE(SUMIFS(Actuals!$F:$F,Actuals!$A:$A,$A2777,Actuals!$D:$D,$D2777,Actuals!$B:$B,EOMONTH(DATE(2025,$C2777-1,1),0))/SUMIFS(Actuals!$F:$F,Actuals!$A:$A,$A2777,Actuals!$D:$D,$D2777,Actuals!$B:$B,EOMONTH(DATE(2024,$C2777-1,1),0)),
 SUMIFS(Actuals!$F:$F,Actuals!$A:$A,$A2777,Actuals!$D:$D,$D2777,Actuals!$B:$B,EOMONTH(DATE(2025,$C2777-2,1),0))/SUMIFS(Actuals!$F:$F,Actuals!$A:$A,$A2777,Actuals!$D:$D,$D2777,Actuals!$B:$B,EOMONTH(DATE(2024,$C2777-2,1),0)),
 SUMIFS(Actuals!$F:$F,Actuals!$A:$A,$A2777,Actuals!$D:$D,$D2777,Actuals!$B:$B,EOMONTH(DATE(2025,$C2777-3,1),0))/SUMIFS(Actuals!$F:$F,Actuals!$A:$A,$A2777,Actuals!$D:$D,$D2777,Actuals!$B:$B,EOMONTH(DATE(2024,$C2777-3,1),0))
)</f>
        <v>1.3407359928001961</v>
      </c>
      <c r="P2777" s="29">
        <f t="shared" si="258"/>
        <v>1294752.1000871314</v>
      </c>
      <c r="Q2777" s="2">
        <f t="shared" si="259"/>
        <v>0.64538588997266977</v>
      </c>
      <c r="R2777" s="29" t="str">
        <f t="shared" si="260"/>
        <v>1 train date (May-Aug)</v>
      </c>
      <c r="S2777" s="29">
        <f t="shared" si="261"/>
        <v>0.93215158223729411</v>
      </c>
      <c r="T2777" s="29">
        <f t="shared" si="262"/>
        <v>906517.41372576857</v>
      </c>
      <c r="U2777" s="2">
        <f t="shared" si="263"/>
        <v>0.1520127763905694</v>
      </c>
    </row>
    <row r="2778" spans="1:21">
      <c r="A2778">
        <v>9692</v>
      </c>
      <c r="B2778" s="1">
        <v>45869</v>
      </c>
      <c r="C2778">
        <v>6</v>
      </c>
      <c r="D2778">
        <v>42</v>
      </c>
      <c r="E2778" t="s">
        <v>7</v>
      </c>
      <c r="F2778" s="3">
        <v>1062500</v>
      </c>
      <c r="G2778" s="3">
        <v>786898.75</v>
      </c>
      <c r="H2778">
        <v>1</v>
      </c>
      <c r="I2778" s="3">
        <v>275601.25</v>
      </c>
      <c r="J2778" s="3">
        <v>275601.25</v>
      </c>
      <c r="K2778" s="2">
        <v>0.350237244626453</v>
      </c>
      <c r="L2778" s="6">
        <v>0.350237244626453</v>
      </c>
      <c r="M2778" t="s">
        <v>38</v>
      </c>
      <c r="N2778">
        <f>SUMIFS(Actuals!$F:$F,Actuals!$A:$A,$A2778,Actuals!$D:$D,$D2778,Actuals!$B:$B,EDATE($B2778,-12))</f>
        <v>965702.5</v>
      </c>
      <c r="O2778">
        <f>AVERAGE(SUMIFS(Actuals!$F:$F,Actuals!$A:$A,$A2778,Actuals!$D:$D,$D2778,Actuals!$B:$B,EOMONTH(DATE(2025,$C2778-1,1),0))/SUMIFS(Actuals!$F:$F,Actuals!$A:$A,$A2778,Actuals!$D:$D,$D2778,Actuals!$B:$B,EOMONTH(DATE(2024,$C2778-1,1),0)),
 SUMIFS(Actuals!$F:$F,Actuals!$A:$A,$A2778,Actuals!$D:$D,$D2778,Actuals!$B:$B,EOMONTH(DATE(2025,$C2778-2,1),0))/SUMIFS(Actuals!$F:$F,Actuals!$A:$A,$A2778,Actuals!$D:$D,$D2778,Actuals!$B:$B,EOMONTH(DATE(2024,$C2778-2,1),0)),
 SUMIFS(Actuals!$F:$F,Actuals!$A:$A,$A2778,Actuals!$D:$D,$D2778,Actuals!$B:$B,EOMONTH(DATE(2025,$C2778-3,1),0))/SUMIFS(Actuals!$F:$F,Actuals!$A:$A,$A2778,Actuals!$D:$D,$D2778,Actuals!$B:$B,EOMONTH(DATE(2024,$C2778-3,1),0))
)</f>
        <v>1.4257586818900501</v>
      </c>
      <c r="P2778" s="29">
        <f t="shared" si="258"/>
        <v>1376858.723497926</v>
      </c>
      <c r="Q2778" s="2">
        <f t="shared" si="259"/>
        <v>0.74972793322892683</v>
      </c>
      <c r="R2778" s="29" t="str">
        <f t="shared" si="260"/>
        <v>1 train date (May-Aug)</v>
      </c>
      <c r="S2778" s="29">
        <f t="shared" si="261"/>
        <v>0.93215158223729411</v>
      </c>
      <c r="T2778" s="29">
        <f t="shared" si="262"/>
        <v>990411.05612712493</v>
      </c>
      <c r="U2778" s="2">
        <f t="shared" si="263"/>
        <v>0.25862578397427233</v>
      </c>
    </row>
    <row r="2779" spans="1:21">
      <c r="A2779">
        <v>9692</v>
      </c>
      <c r="B2779" s="1">
        <v>45869</v>
      </c>
      <c r="C2779">
        <v>7</v>
      </c>
      <c r="D2779">
        <v>42</v>
      </c>
      <c r="E2779" t="s">
        <v>7</v>
      </c>
      <c r="F2779" s="3">
        <v>1062500</v>
      </c>
      <c r="G2779" s="3">
        <v>786898.75</v>
      </c>
      <c r="H2779">
        <v>0</v>
      </c>
      <c r="I2779" s="3">
        <v>275601.25</v>
      </c>
      <c r="J2779" s="3">
        <v>275601.25</v>
      </c>
      <c r="K2779" s="2">
        <v>0.350237244626453</v>
      </c>
      <c r="L2779" s="6">
        <v>0.350237244626453</v>
      </c>
      <c r="M2779" t="s">
        <v>38</v>
      </c>
      <c r="N2779">
        <f>SUMIFS(Actuals!$F:$F,Actuals!$A:$A,$A2779,Actuals!$D:$D,$D2779,Actuals!$B:$B,EDATE($B2779,-12))</f>
        <v>965702.5</v>
      </c>
      <c r="O2779">
        <f>AVERAGE(SUMIFS(Actuals!$F:$F,Actuals!$A:$A,$A2779,Actuals!$D:$D,$D2779,Actuals!$B:$B,EOMONTH(DATE(2025,$C2779-1,1),0))/SUMIFS(Actuals!$F:$F,Actuals!$A:$A,$A2779,Actuals!$D:$D,$D2779,Actuals!$B:$B,EOMONTH(DATE(2024,$C2779-1,1),0)),
 SUMIFS(Actuals!$F:$F,Actuals!$A:$A,$A2779,Actuals!$D:$D,$D2779,Actuals!$B:$B,EOMONTH(DATE(2025,$C2779-2,1),0))/SUMIFS(Actuals!$F:$F,Actuals!$A:$A,$A2779,Actuals!$D:$D,$D2779,Actuals!$B:$B,EOMONTH(DATE(2024,$C2779-2,1),0)),
 SUMIFS(Actuals!$F:$F,Actuals!$A:$A,$A2779,Actuals!$D:$D,$D2779,Actuals!$B:$B,EOMONTH(DATE(2025,$C2779-3,1),0))/SUMIFS(Actuals!$F:$F,Actuals!$A:$A,$A2779,Actuals!$D:$D,$D2779,Actuals!$B:$B,EOMONTH(DATE(2024,$C2779-3,1),0))
)</f>
        <v>1.201889455648782</v>
      </c>
      <c r="P2779" s="29">
        <f t="shared" si="258"/>
        <v>1160667.6520436679</v>
      </c>
      <c r="Q2779" s="2">
        <f t="shared" si="259"/>
        <v>0.4749898281623498</v>
      </c>
      <c r="R2779" s="29" t="str">
        <f t="shared" si="260"/>
        <v>1 train date (May-Aug)</v>
      </c>
      <c r="S2779" s="29">
        <f t="shared" si="261"/>
        <v>0.93215158223729411</v>
      </c>
      <c r="T2779" s="29">
        <f t="shared" si="262"/>
        <v>990411.05612712493</v>
      </c>
      <c r="U2779" s="2">
        <f t="shared" si="263"/>
        <v>0.25862578397427233</v>
      </c>
    </row>
    <row r="2780" spans="1:21">
      <c r="A2780">
        <v>9692</v>
      </c>
      <c r="B2780" s="1">
        <v>45900</v>
      </c>
      <c r="C2780">
        <v>5</v>
      </c>
      <c r="D2780">
        <v>42</v>
      </c>
      <c r="E2780" t="s">
        <v>7</v>
      </c>
      <c r="F2780" s="3">
        <v>625000</v>
      </c>
      <c r="G2780" s="3">
        <v>565313.75</v>
      </c>
      <c r="H2780">
        <v>3</v>
      </c>
      <c r="I2780" s="3">
        <v>59686.25</v>
      </c>
      <c r="J2780" s="3">
        <v>59686.25</v>
      </c>
      <c r="K2780" s="2">
        <v>0.105580750512437</v>
      </c>
      <c r="L2780" s="6">
        <v>0.105580750512437</v>
      </c>
      <c r="M2780" t="s">
        <v>38</v>
      </c>
      <c r="N2780">
        <f>SUMIFS(Actuals!$F:$F,Actuals!$A:$A,$A2780,Actuals!$D:$D,$D2780,Actuals!$B:$B,EDATE($B2780,-12))</f>
        <v>685432.5</v>
      </c>
      <c r="O2780">
        <f>AVERAGE(SUMIFS(Actuals!$F:$F,Actuals!$A:$A,$A2780,Actuals!$D:$D,$D2780,Actuals!$B:$B,EOMONTH(DATE(2025,$C2780-1,1),0))/SUMIFS(Actuals!$F:$F,Actuals!$A:$A,$A2780,Actuals!$D:$D,$D2780,Actuals!$B:$B,EOMONTH(DATE(2024,$C2780-1,1),0)),
 SUMIFS(Actuals!$F:$F,Actuals!$A:$A,$A2780,Actuals!$D:$D,$D2780,Actuals!$B:$B,EOMONTH(DATE(2025,$C2780-2,1),0))/SUMIFS(Actuals!$F:$F,Actuals!$A:$A,$A2780,Actuals!$D:$D,$D2780,Actuals!$B:$B,EOMONTH(DATE(2024,$C2780-2,1),0)),
 SUMIFS(Actuals!$F:$F,Actuals!$A:$A,$A2780,Actuals!$D:$D,$D2780,Actuals!$B:$B,EOMONTH(DATE(2025,$C2780-3,1),0))/SUMIFS(Actuals!$F:$F,Actuals!$A:$A,$A2780,Actuals!$D:$D,$D2780,Actuals!$B:$B,EOMONTH(DATE(2024,$C2780-3,1),0))
)</f>
        <v>1.3407359928001961</v>
      </c>
      <c r="P2780" s="29">
        <f t="shared" si="258"/>
        <v>918984.02338502044</v>
      </c>
      <c r="Q2780" s="2">
        <f t="shared" si="259"/>
        <v>0.62561767405271929</v>
      </c>
      <c r="R2780" s="29" t="str">
        <f t="shared" si="260"/>
        <v>1 train date (May-Aug)</v>
      </c>
      <c r="S2780" s="29">
        <f t="shared" si="261"/>
        <v>0.93215158223729411</v>
      </c>
      <c r="T2780" s="29">
        <f t="shared" si="262"/>
        <v>582594.73889830883</v>
      </c>
      <c r="U2780" s="2">
        <f t="shared" si="263"/>
        <v>3.0568845881262983E-2</v>
      </c>
    </row>
    <row r="2781" spans="1:21">
      <c r="A2781">
        <v>9692</v>
      </c>
      <c r="B2781" s="1">
        <v>45900</v>
      </c>
      <c r="C2781">
        <v>6</v>
      </c>
      <c r="D2781">
        <v>42</v>
      </c>
      <c r="E2781" t="s">
        <v>7</v>
      </c>
      <c r="F2781" s="3">
        <v>765216.28892285936</v>
      </c>
      <c r="G2781" s="3">
        <v>565313.75</v>
      </c>
      <c r="H2781">
        <v>2</v>
      </c>
      <c r="I2781" s="3">
        <v>199902.53892285936</v>
      </c>
      <c r="J2781" s="3">
        <v>199902.53892285936</v>
      </c>
      <c r="K2781" s="2">
        <v>0.35361343841868198</v>
      </c>
      <c r="L2781" s="6">
        <v>0.35361343841868198</v>
      </c>
      <c r="M2781" t="s">
        <v>38</v>
      </c>
      <c r="N2781">
        <f>SUMIFS(Actuals!$F:$F,Actuals!$A:$A,$A2781,Actuals!$D:$D,$D2781,Actuals!$B:$B,EDATE($B2781,-12))</f>
        <v>685432.5</v>
      </c>
      <c r="O2781">
        <f>AVERAGE(SUMIFS(Actuals!$F:$F,Actuals!$A:$A,$A2781,Actuals!$D:$D,$D2781,Actuals!$B:$B,EOMONTH(DATE(2025,$C2781-1,1),0))/SUMIFS(Actuals!$F:$F,Actuals!$A:$A,$A2781,Actuals!$D:$D,$D2781,Actuals!$B:$B,EOMONTH(DATE(2024,$C2781-1,1),0)),
 SUMIFS(Actuals!$F:$F,Actuals!$A:$A,$A2781,Actuals!$D:$D,$D2781,Actuals!$B:$B,EOMONTH(DATE(2025,$C2781-2,1),0))/SUMIFS(Actuals!$F:$F,Actuals!$A:$A,$A2781,Actuals!$D:$D,$D2781,Actuals!$B:$B,EOMONTH(DATE(2024,$C2781-2,1),0)),
 SUMIFS(Actuals!$F:$F,Actuals!$A:$A,$A2781,Actuals!$D:$D,$D2781,Actuals!$B:$B,EOMONTH(DATE(2025,$C2781-3,1),0))/SUMIFS(Actuals!$F:$F,Actuals!$A:$A,$A2781,Actuals!$D:$D,$D2781,Actuals!$B:$B,EOMONTH(DATE(2024,$C2781-3,1),0))
)</f>
        <v>1.4257586818900501</v>
      </c>
      <c r="P2781" s="29">
        <f t="shared" si="258"/>
        <v>977261.33772460173</v>
      </c>
      <c r="Q2781" s="2">
        <f t="shared" si="259"/>
        <v>0.72870611713336486</v>
      </c>
      <c r="R2781" s="29" t="str">
        <f t="shared" si="260"/>
        <v>1 train date (May-Aug)</v>
      </c>
      <c r="S2781" s="29">
        <f t="shared" si="261"/>
        <v>0.93215158223729411</v>
      </c>
      <c r="T2781" s="29">
        <f t="shared" si="262"/>
        <v>713297.57447319373</v>
      </c>
      <c r="U2781" s="2">
        <f t="shared" si="263"/>
        <v>0.26177290835963873</v>
      </c>
    </row>
    <row r="2782" spans="1:21">
      <c r="A2782">
        <v>9692</v>
      </c>
      <c r="B2782" s="1">
        <v>45900</v>
      </c>
      <c r="C2782">
        <v>7</v>
      </c>
      <c r="D2782">
        <v>42</v>
      </c>
      <c r="E2782" t="s">
        <v>7</v>
      </c>
      <c r="F2782" s="3">
        <v>796587.8032590315</v>
      </c>
      <c r="G2782" s="3">
        <v>565313.75</v>
      </c>
      <c r="H2782">
        <v>1</v>
      </c>
      <c r="I2782" s="3">
        <v>231274.0532590315</v>
      </c>
      <c r="J2782" s="3">
        <v>231274.0532590315</v>
      </c>
      <c r="K2782" s="2">
        <v>0.40910742620187701</v>
      </c>
      <c r="L2782" s="6">
        <v>0.40910742620187701</v>
      </c>
      <c r="M2782" t="s">
        <v>38</v>
      </c>
      <c r="N2782">
        <f>SUMIFS(Actuals!$F:$F,Actuals!$A:$A,$A2782,Actuals!$D:$D,$D2782,Actuals!$B:$B,EDATE($B2782,-12))</f>
        <v>685432.5</v>
      </c>
      <c r="O2782">
        <f>AVERAGE(SUMIFS(Actuals!$F:$F,Actuals!$A:$A,$A2782,Actuals!$D:$D,$D2782,Actuals!$B:$B,EOMONTH(DATE(2025,$C2782-1,1),0))/SUMIFS(Actuals!$F:$F,Actuals!$A:$A,$A2782,Actuals!$D:$D,$D2782,Actuals!$B:$B,EOMONTH(DATE(2024,$C2782-1,1),0)),
 SUMIFS(Actuals!$F:$F,Actuals!$A:$A,$A2782,Actuals!$D:$D,$D2782,Actuals!$B:$B,EOMONTH(DATE(2025,$C2782-2,1),0))/SUMIFS(Actuals!$F:$F,Actuals!$A:$A,$A2782,Actuals!$D:$D,$D2782,Actuals!$B:$B,EOMONTH(DATE(2024,$C2782-2,1),0)),
 SUMIFS(Actuals!$F:$F,Actuals!$A:$A,$A2782,Actuals!$D:$D,$D2782,Actuals!$B:$B,EOMONTH(DATE(2025,$C2782-3,1),0))/SUMIFS(Actuals!$F:$F,Actuals!$A:$A,$A2782,Actuals!$D:$D,$D2782,Actuals!$B:$B,EOMONTH(DATE(2024,$C2782-3,1),0))
)</f>
        <v>1.201889455648782</v>
      </c>
      <c r="P2782" s="29">
        <f t="shared" si="258"/>
        <v>823814.09430898377</v>
      </c>
      <c r="Q2782" s="2">
        <f t="shared" si="259"/>
        <v>0.4572688074701593</v>
      </c>
      <c r="R2782" s="29" t="str">
        <f t="shared" si="260"/>
        <v>1 train date (May-Aug)</v>
      </c>
      <c r="S2782" s="29">
        <f t="shared" si="261"/>
        <v>0.93215158223729411</v>
      </c>
      <c r="T2782" s="29">
        <f t="shared" si="262"/>
        <v>742540.58119883656</v>
      </c>
      <c r="U2782" s="2">
        <f t="shared" si="263"/>
        <v>0.31350171687640105</v>
      </c>
    </row>
    <row r="2783" spans="1:21">
      <c r="A2783">
        <v>9692</v>
      </c>
      <c r="B2783" s="1">
        <v>45900</v>
      </c>
      <c r="C2783">
        <v>8</v>
      </c>
      <c r="D2783">
        <v>42</v>
      </c>
      <c r="E2783" t="s">
        <v>7</v>
      </c>
      <c r="F2783" s="3">
        <v>775000</v>
      </c>
      <c r="G2783" s="3">
        <v>565313.75</v>
      </c>
      <c r="H2783">
        <v>0</v>
      </c>
      <c r="I2783" s="3">
        <v>209686.25</v>
      </c>
      <c r="J2783" s="3">
        <v>209686.25</v>
      </c>
      <c r="K2783" s="2">
        <v>0.37092013063542201</v>
      </c>
      <c r="L2783" s="6">
        <v>0.37092013063542201</v>
      </c>
      <c r="M2783" t="s">
        <v>38</v>
      </c>
      <c r="N2783">
        <f>SUMIFS(Actuals!$F:$F,Actuals!$A:$A,$A2783,Actuals!$D:$D,$D2783,Actuals!$B:$B,EDATE($B2783,-12))</f>
        <v>685432.5</v>
      </c>
      <c r="O2783">
        <f>AVERAGE(SUMIFS(Actuals!$F:$F,Actuals!$A:$A,$A2783,Actuals!$D:$D,$D2783,Actuals!$B:$B,EOMONTH(DATE(2025,$C2783-1,1),0))/SUMIFS(Actuals!$F:$F,Actuals!$A:$A,$A2783,Actuals!$D:$D,$D2783,Actuals!$B:$B,EOMONTH(DATE(2024,$C2783-1,1),0)),
 SUMIFS(Actuals!$F:$F,Actuals!$A:$A,$A2783,Actuals!$D:$D,$D2783,Actuals!$B:$B,EOMONTH(DATE(2025,$C2783-2,1),0))/SUMIFS(Actuals!$F:$F,Actuals!$A:$A,$A2783,Actuals!$D:$D,$D2783,Actuals!$B:$B,EOMONTH(DATE(2024,$C2783-2,1),0)),
 SUMIFS(Actuals!$F:$F,Actuals!$A:$A,$A2783,Actuals!$D:$D,$D2783,Actuals!$B:$B,EOMONTH(DATE(2025,$C2783-3,1),0))/SUMIFS(Actuals!$F:$F,Actuals!$A:$A,$A2783,Actuals!$D:$D,$D2783,Actuals!$B:$B,EOMONTH(DATE(2024,$C2783-3,1),0))
)</f>
        <v>1.1800140685009772</v>
      </c>
      <c r="P2783" s="29">
        <f t="shared" si="258"/>
        <v>808819.99300779612</v>
      </c>
      <c r="Q2783" s="2">
        <f t="shared" si="259"/>
        <v>0.43074530383843684</v>
      </c>
      <c r="R2783" s="29" t="str">
        <f t="shared" si="260"/>
        <v>1 train date (May-Aug)</v>
      </c>
      <c r="S2783" s="29">
        <f t="shared" si="261"/>
        <v>0.93215158223729411</v>
      </c>
      <c r="T2783" s="29">
        <f t="shared" si="262"/>
        <v>722417.47623390297</v>
      </c>
      <c r="U2783" s="2">
        <f t="shared" si="263"/>
        <v>0.27790536889276612</v>
      </c>
    </row>
    <row r="2784" spans="1:21">
      <c r="A2784">
        <v>9692</v>
      </c>
      <c r="B2784" s="1">
        <v>45930</v>
      </c>
      <c r="C2784">
        <v>5</v>
      </c>
      <c r="D2784">
        <v>42</v>
      </c>
      <c r="E2784" t="s">
        <v>7</v>
      </c>
      <c r="F2784" s="3">
        <v>609375</v>
      </c>
      <c r="G2784" s="3">
        <v>574901.25</v>
      </c>
      <c r="H2784">
        <v>4</v>
      </c>
      <c r="I2784" s="3">
        <v>34473.75</v>
      </c>
      <c r="J2784" s="3">
        <v>34473.75</v>
      </c>
      <c r="K2784" s="2">
        <v>5.9964646102265401E-2</v>
      </c>
      <c r="L2784" s="6">
        <v>5.9964646102265401E-2</v>
      </c>
      <c r="M2784" t="s">
        <v>38</v>
      </c>
      <c r="N2784">
        <f>SUMIFS(Actuals!$F:$F,Actuals!$A:$A,$A2784,Actuals!$D:$D,$D2784,Actuals!$B:$B,EDATE($B2784,-12))</f>
        <v>934750</v>
      </c>
      <c r="O2784">
        <f>AVERAGE(SUMIFS(Actuals!$F:$F,Actuals!$A:$A,$A2784,Actuals!$D:$D,$D2784,Actuals!$B:$B,EOMONTH(DATE(2025,$C2784-1,1),0))/SUMIFS(Actuals!$F:$F,Actuals!$A:$A,$A2784,Actuals!$D:$D,$D2784,Actuals!$B:$B,EOMONTH(DATE(2024,$C2784-1,1),0)),
 SUMIFS(Actuals!$F:$F,Actuals!$A:$A,$A2784,Actuals!$D:$D,$D2784,Actuals!$B:$B,EOMONTH(DATE(2025,$C2784-2,1),0))/SUMIFS(Actuals!$F:$F,Actuals!$A:$A,$A2784,Actuals!$D:$D,$D2784,Actuals!$B:$B,EOMONTH(DATE(2024,$C2784-2,1),0)),
 SUMIFS(Actuals!$F:$F,Actuals!$A:$A,$A2784,Actuals!$D:$D,$D2784,Actuals!$B:$B,EOMONTH(DATE(2025,$C2784-3,1),0))/SUMIFS(Actuals!$F:$F,Actuals!$A:$A,$A2784,Actuals!$D:$D,$D2784,Actuals!$B:$B,EOMONTH(DATE(2024,$C2784-3,1),0))
)</f>
        <v>1.3407359928001961</v>
      </c>
      <c r="P2784" s="29">
        <f t="shared" si="258"/>
        <v>1253252.9692699832</v>
      </c>
      <c r="Q2784" s="2">
        <f t="shared" si="259"/>
        <v>1.1799447631571218</v>
      </c>
      <c r="R2784" s="29" t="str">
        <f t="shared" si="260"/>
        <v>1 train date (May-Aug)</v>
      </c>
      <c r="S2784" s="29">
        <f t="shared" si="261"/>
        <v>0.93215158223729411</v>
      </c>
      <c r="T2784" s="29">
        <f t="shared" si="262"/>
        <v>568029.87042585108</v>
      </c>
      <c r="U2784" s="2">
        <f t="shared" si="263"/>
        <v>1.1952278020179841E-2</v>
      </c>
    </row>
    <row r="2785" spans="1:21">
      <c r="A2785">
        <v>9692</v>
      </c>
      <c r="B2785" s="1">
        <v>45930</v>
      </c>
      <c r="C2785">
        <v>6</v>
      </c>
      <c r="D2785">
        <v>42</v>
      </c>
      <c r="E2785" t="s">
        <v>7</v>
      </c>
      <c r="F2785" s="3">
        <v>650242.07316113729</v>
      </c>
      <c r="G2785" s="3">
        <v>574901.25</v>
      </c>
      <c r="H2785">
        <v>3</v>
      </c>
      <c r="I2785" s="3">
        <v>75340.82316113729</v>
      </c>
      <c r="J2785" s="3">
        <v>75340.82316113729</v>
      </c>
      <c r="K2785" s="2">
        <v>0.13105002495843801</v>
      </c>
      <c r="L2785" s="6">
        <v>0.13105002495843801</v>
      </c>
      <c r="M2785" t="s">
        <v>38</v>
      </c>
      <c r="N2785">
        <f>SUMIFS(Actuals!$F:$F,Actuals!$A:$A,$A2785,Actuals!$D:$D,$D2785,Actuals!$B:$B,EDATE($B2785,-12))</f>
        <v>934750</v>
      </c>
      <c r="O2785">
        <f>AVERAGE(SUMIFS(Actuals!$F:$F,Actuals!$A:$A,$A2785,Actuals!$D:$D,$D2785,Actuals!$B:$B,EOMONTH(DATE(2025,$C2785-1,1),0))/SUMIFS(Actuals!$F:$F,Actuals!$A:$A,$A2785,Actuals!$D:$D,$D2785,Actuals!$B:$B,EOMONTH(DATE(2024,$C2785-1,1),0)),
 SUMIFS(Actuals!$F:$F,Actuals!$A:$A,$A2785,Actuals!$D:$D,$D2785,Actuals!$B:$B,EOMONTH(DATE(2025,$C2785-2,1),0))/SUMIFS(Actuals!$F:$F,Actuals!$A:$A,$A2785,Actuals!$D:$D,$D2785,Actuals!$B:$B,EOMONTH(DATE(2024,$C2785-2,1),0)),
 SUMIFS(Actuals!$F:$F,Actuals!$A:$A,$A2785,Actuals!$D:$D,$D2785,Actuals!$B:$B,EOMONTH(DATE(2025,$C2785-3,1),0))/SUMIFS(Actuals!$F:$F,Actuals!$A:$A,$A2785,Actuals!$D:$D,$D2785,Actuals!$B:$B,EOMONTH(DATE(2024,$C2785-3,1),0))
)</f>
        <v>1.4257586818900501</v>
      </c>
      <c r="P2785" s="29">
        <f t="shared" si="258"/>
        <v>1332727.9278967243</v>
      </c>
      <c r="Q2785" s="2">
        <f t="shared" si="259"/>
        <v>1.3181858239075395</v>
      </c>
      <c r="R2785" s="29" t="str">
        <f t="shared" si="260"/>
        <v>1 train date (May-Aug)</v>
      </c>
      <c r="S2785" s="29">
        <f t="shared" si="261"/>
        <v>0.93215158223729411</v>
      </c>
      <c r="T2785" s="29">
        <f t="shared" si="262"/>
        <v>606124.17733441247</v>
      </c>
      <c r="U2785" s="2">
        <f t="shared" si="263"/>
        <v>5.4310070354539094E-2</v>
      </c>
    </row>
    <row r="2786" spans="1:21">
      <c r="A2786">
        <v>9692</v>
      </c>
      <c r="B2786" s="1">
        <v>45930</v>
      </c>
      <c r="C2786">
        <v>7</v>
      </c>
      <c r="D2786">
        <v>42</v>
      </c>
      <c r="E2786" t="s">
        <v>7</v>
      </c>
      <c r="F2786" s="3">
        <v>681843.1671618605</v>
      </c>
      <c r="G2786" s="3">
        <v>574901.25</v>
      </c>
      <c r="H2786">
        <v>2</v>
      </c>
      <c r="I2786" s="3">
        <v>106941.9171618605</v>
      </c>
      <c r="J2786" s="3">
        <v>106941.9171618605</v>
      </c>
      <c r="K2786" s="2">
        <v>0.18601788944077</v>
      </c>
      <c r="L2786" s="6">
        <v>0.18601788944077</v>
      </c>
      <c r="M2786" t="s">
        <v>38</v>
      </c>
      <c r="N2786">
        <f>SUMIFS(Actuals!$F:$F,Actuals!$A:$A,$A2786,Actuals!$D:$D,$D2786,Actuals!$B:$B,EDATE($B2786,-12))</f>
        <v>934750</v>
      </c>
      <c r="O2786">
        <f>AVERAGE(SUMIFS(Actuals!$F:$F,Actuals!$A:$A,$A2786,Actuals!$D:$D,$D2786,Actuals!$B:$B,EOMONTH(DATE(2025,$C2786-1,1),0))/SUMIFS(Actuals!$F:$F,Actuals!$A:$A,$A2786,Actuals!$D:$D,$D2786,Actuals!$B:$B,EOMONTH(DATE(2024,$C2786-1,1),0)),
 SUMIFS(Actuals!$F:$F,Actuals!$A:$A,$A2786,Actuals!$D:$D,$D2786,Actuals!$B:$B,EOMONTH(DATE(2025,$C2786-2,1),0))/SUMIFS(Actuals!$F:$F,Actuals!$A:$A,$A2786,Actuals!$D:$D,$D2786,Actuals!$B:$B,EOMONTH(DATE(2024,$C2786-2,1),0)),
 SUMIFS(Actuals!$F:$F,Actuals!$A:$A,$A2786,Actuals!$D:$D,$D2786,Actuals!$B:$B,EOMONTH(DATE(2025,$C2786-3,1),0))/SUMIFS(Actuals!$F:$F,Actuals!$A:$A,$A2786,Actuals!$D:$D,$D2786,Actuals!$B:$B,EOMONTH(DATE(2024,$C2786-3,1),0))
)</f>
        <v>1.201889455648782</v>
      </c>
      <c r="P2786" s="29">
        <f t="shared" si="258"/>
        <v>1123466.168667699</v>
      </c>
      <c r="Q2786" s="2">
        <f t="shared" si="259"/>
        <v>0.95418981723852392</v>
      </c>
      <c r="R2786" s="29" t="str">
        <f t="shared" si="260"/>
        <v>1 train date (May-Aug)</v>
      </c>
      <c r="S2786" s="29">
        <f t="shared" si="261"/>
        <v>0.93215158223729411</v>
      </c>
      <c r="T2786" s="29">
        <f t="shared" si="262"/>
        <v>635581.1871076161</v>
      </c>
      <c r="U2786" s="2">
        <f t="shared" si="263"/>
        <v>0.10554845220395</v>
      </c>
    </row>
    <row r="2787" spans="1:21">
      <c r="A2787">
        <v>9692</v>
      </c>
      <c r="B2787" s="1">
        <v>45930</v>
      </c>
      <c r="C2787">
        <v>8</v>
      </c>
      <c r="D2787">
        <v>42</v>
      </c>
      <c r="E2787" t="s">
        <v>7</v>
      </c>
      <c r="F2787" s="3">
        <v>768750</v>
      </c>
      <c r="G2787" s="3">
        <v>574901.25</v>
      </c>
      <c r="H2787">
        <v>1</v>
      </c>
      <c r="I2787" s="3">
        <v>193848.75</v>
      </c>
      <c r="J2787" s="3">
        <v>193848.75</v>
      </c>
      <c r="K2787" s="2">
        <v>0.33718616892901199</v>
      </c>
      <c r="L2787" s="6">
        <v>0.33718616892901199</v>
      </c>
      <c r="M2787" t="s">
        <v>38</v>
      </c>
      <c r="N2787">
        <f>SUMIFS(Actuals!$F:$F,Actuals!$A:$A,$A2787,Actuals!$D:$D,$D2787,Actuals!$B:$B,EDATE($B2787,-12))</f>
        <v>934750</v>
      </c>
      <c r="O2787">
        <f>AVERAGE(SUMIFS(Actuals!$F:$F,Actuals!$A:$A,$A2787,Actuals!$D:$D,$D2787,Actuals!$B:$B,EOMONTH(DATE(2025,$C2787-1,1),0))/SUMIFS(Actuals!$F:$F,Actuals!$A:$A,$A2787,Actuals!$D:$D,$D2787,Actuals!$B:$B,EOMONTH(DATE(2024,$C2787-1,1),0)),
 SUMIFS(Actuals!$F:$F,Actuals!$A:$A,$A2787,Actuals!$D:$D,$D2787,Actuals!$B:$B,EOMONTH(DATE(2025,$C2787-2,1),0))/SUMIFS(Actuals!$F:$F,Actuals!$A:$A,$A2787,Actuals!$D:$D,$D2787,Actuals!$B:$B,EOMONTH(DATE(2024,$C2787-2,1),0)),
 SUMIFS(Actuals!$F:$F,Actuals!$A:$A,$A2787,Actuals!$D:$D,$D2787,Actuals!$B:$B,EOMONTH(DATE(2025,$C2787-3,1),0))/SUMIFS(Actuals!$F:$F,Actuals!$A:$A,$A2787,Actuals!$D:$D,$D2787,Actuals!$B:$B,EOMONTH(DATE(2024,$C2787-3,1),0))
)</f>
        <v>1.1800140685009772</v>
      </c>
      <c r="P2787" s="29">
        <f t="shared" si="258"/>
        <v>1103018.1505312885</v>
      </c>
      <c r="Q2787" s="2">
        <f t="shared" si="259"/>
        <v>0.91862193816988302</v>
      </c>
      <c r="R2787" s="29" t="str">
        <f t="shared" si="260"/>
        <v>1 train date (May-Aug)</v>
      </c>
      <c r="S2787" s="29">
        <f t="shared" si="261"/>
        <v>0.93215158223729411</v>
      </c>
      <c r="T2787" s="29">
        <f t="shared" si="262"/>
        <v>716591.52884491987</v>
      </c>
      <c r="U2787" s="2">
        <f t="shared" si="263"/>
        <v>0.24646020311300396</v>
      </c>
    </row>
    <row r="2788" spans="1:21">
      <c r="A2788">
        <v>9692</v>
      </c>
      <c r="B2788" s="1">
        <v>45930</v>
      </c>
      <c r="C2788">
        <v>9</v>
      </c>
      <c r="D2788">
        <v>42</v>
      </c>
      <c r="E2788" t="s">
        <v>7</v>
      </c>
      <c r="F2788" s="3">
        <v>731088.49887905689</v>
      </c>
      <c r="G2788" s="3">
        <v>574901.25</v>
      </c>
      <c r="H2788">
        <v>0</v>
      </c>
      <c r="I2788" s="3">
        <v>156187.24887905689</v>
      </c>
      <c r="J2788" s="3">
        <v>156187.24887905689</v>
      </c>
      <c r="K2788" s="2">
        <v>0.27167665556311998</v>
      </c>
      <c r="L2788" s="6">
        <v>0.27167665556311998</v>
      </c>
      <c r="M2788" t="s">
        <v>38</v>
      </c>
      <c r="N2788">
        <f>SUMIFS(Actuals!$F:$F,Actuals!$A:$A,$A2788,Actuals!$D:$D,$D2788,Actuals!$B:$B,EDATE($B2788,-12))</f>
        <v>934750</v>
      </c>
      <c r="O2788">
        <f>AVERAGE(SUMIFS(Actuals!$F:$F,Actuals!$A:$A,$A2788,Actuals!$D:$D,$D2788,Actuals!$B:$B,EOMONTH(DATE(2025,$C2788-1,1),0))/SUMIFS(Actuals!$F:$F,Actuals!$A:$A,$A2788,Actuals!$D:$D,$D2788,Actuals!$B:$B,EOMONTH(DATE(2024,$C2788-1,1),0)),
 SUMIFS(Actuals!$F:$F,Actuals!$A:$A,$A2788,Actuals!$D:$D,$D2788,Actuals!$B:$B,EOMONTH(DATE(2025,$C2788-2,1),0))/SUMIFS(Actuals!$F:$F,Actuals!$A:$A,$A2788,Actuals!$D:$D,$D2788,Actuals!$B:$B,EOMONTH(DATE(2024,$C2788-2,1),0)),
 SUMIFS(Actuals!$F:$F,Actuals!$A:$A,$A2788,Actuals!$D:$D,$D2788,Actuals!$B:$B,EOMONTH(DATE(2025,$C2788-3,1),0))/SUMIFS(Actuals!$F:$F,Actuals!$A:$A,$A2788,Actuals!$D:$D,$D2788,Actuals!$B:$B,EOMONTH(DATE(2024,$C2788-3,1),0))
)</f>
        <v>0.95483359325940675</v>
      </c>
      <c r="P2788" s="29">
        <f t="shared" si="258"/>
        <v>892530.70129923045</v>
      </c>
      <c r="Q2788" s="2">
        <f t="shared" si="259"/>
        <v>0.55249393056499785</v>
      </c>
      <c r="R2788" s="29" t="str">
        <f t="shared" si="260"/>
        <v>2 Test data (Sep-Nov)</v>
      </c>
      <c r="S2788" s="29">
        <f t="shared" si="261"/>
        <v>0.93215158223729411</v>
      </c>
      <c r="T2788" s="29">
        <f t="shared" si="262"/>
        <v>681485.30098560115</v>
      </c>
      <c r="U2788" s="2">
        <f t="shared" si="263"/>
        <v>0.18539540657739245</v>
      </c>
    </row>
    <row r="2789" spans="1:21">
      <c r="A2789">
        <v>9692</v>
      </c>
      <c r="B2789" s="1">
        <v>45961</v>
      </c>
      <c r="C2789">
        <v>5</v>
      </c>
      <c r="D2789">
        <v>42</v>
      </c>
      <c r="E2789" t="s">
        <v>7</v>
      </c>
      <c r="F2789" s="3">
        <v>900000</v>
      </c>
      <c r="G2789" s="3">
        <v>948478.75</v>
      </c>
      <c r="H2789">
        <v>5</v>
      </c>
      <c r="I2789" s="3">
        <v>-48478.75</v>
      </c>
      <c r="J2789" s="3">
        <v>48478.75</v>
      </c>
      <c r="K2789" s="2">
        <v>5.1112109786328901E-2</v>
      </c>
      <c r="L2789" s="6">
        <v>-5.1112109786328901E-2</v>
      </c>
      <c r="M2789" t="s">
        <v>38</v>
      </c>
      <c r="N2789">
        <f>SUMIFS(Actuals!$F:$F,Actuals!$A:$A,$A2789,Actuals!$D:$D,$D2789,Actuals!$B:$B,EDATE($B2789,-12))</f>
        <v>848798.75</v>
      </c>
      <c r="O2789">
        <f>AVERAGE(SUMIFS(Actuals!$F:$F,Actuals!$A:$A,$A2789,Actuals!$D:$D,$D2789,Actuals!$B:$B,EOMONTH(DATE(2025,$C2789-1,1),0))/SUMIFS(Actuals!$F:$F,Actuals!$A:$A,$A2789,Actuals!$D:$D,$D2789,Actuals!$B:$B,EOMONTH(DATE(2024,$C2789-1,1),0)),
 SUMIFS(Actuals!$F:$F,Actuals!$A:$A,$A2789,Actuals!$D:$D,$D2789,Actuals!$B:$B,EOMONTH(DATE(2025,$C2789-2,1),0))/SUMIFS(Actuals!$F:$F,Actuals!$A:$A,$A2789,Actuals!$D:$D,$D2789,Actuals!$B:$B,EOMONTH(DATE(2024,$C2789-2,1),0)),
 SUMIFS(Actuals!$F:$F,Actuals!$A:$A,$A2789,Actuals!$D:$D,$D2789,Actuals!$B:$B,EOMONTH(DATE(2025,$C2789-3,1),0))/SUMIFS(Actuals!$F:$F,Actuals!$A:$A,$A2789,Actuals!$D:$D,$D2789,Actuals!$B:$B,EOMONTH(DATE(2024,$C2789-3,1),0))
)</f>
        <v>1.3407359928001961</v>
      </c>
      <c r="P2789" s="29">
        <f t="shared" si="258"/>
        <v>1138015.0347688154</v>
      </c>
      <c r="Q2789" s="2">
        <f t="shared" si="259"/>
        <v>0.19983187263690977</v>
      </c>
      <c r="R2789" s="29" t="str">
        <f t="shared" si="260"/>
        <v>1 train date (May-Aug)</v>
      </c>
      <c r="S2789" s="29">
        <f t="shared" si="261"/>
        <v>0.93215158223729411</v>
      </c>
      <c r="T2789" s="29">
        <f t="shared" si="262"/>
        <v>838936.42401356471</v>
      </c>
      <c r="U2789" s="2">
        <f t="shared" si="263"/>
        <v>0.11549265177151864</v>
      </c>
    </row>
    <row r="2790" spans="1:21">
      <c r="A2790">
        <v>9692</v>
      </c>
      <c r="B2790" s="1">
        <v>45961</v>
      </c>
      <c r="C2790">
        <v>6</v>
      </c>
      <c r="D2790">
        <v>42</v>
      </c>
      <c r="E2790" t="s">
        <v>7</v>
      </c>
      <c r="F2790" s="3">
        <v>1075000</v>
      </c>
      <c r="G2790" s="3">
        <v>948478.75</v>
      </c>
      <c r="H2790">
        <v>4</v>
      </c>
      <c r="I2790" s="3">
        <v>126521.25</v>
      </c>
      <c r="J2790" s="3">
        <v>126521.25</v>
      </c>
      <c r="K2790" s="2">
        <v>0.13339386886632901</v>
      </c>
      <c r="L2790" s="6">
        <v>0.13339386886632901</v>
      </c>
      <c r="M2790" t="s">
        <v>38</v>
      </c>
      <c r="N2790">
        <f>SUMIFS(Actuals!$F:$F,Actuals!$A:$A,$A2790,Actuals!$D:$D,$D2790,Actuals!$B:$B,EDATE($B2790,-12))</f>
        <v>848798.75</v>
      </c>
      <c r="O2790">
        <f>AVERAGE(SUMIFS(Actuals!$F:$F,Actuals!$A:$A,$A2790,Actuals!$D:$D,$D2790,Actuals!$B:$B,EOMONTH(DATE(2025,$C2790-1,1),0))/SUMIFS(Actuals!$F:$F,Actuals!$A:$A,$A2790,Actuals!$D:$D,$D2790,Actuals!$B:$B,EOMONTH(DATE(2024,$C2790-1,1),0)),
 SUMIFS(Actuals!$F:$F,Actuals!$A:$A,$A2790,Actuals!$D:$D,$D2790,Actuals!$B:$B,EOMONTH(DATE(2025,$C2790-2,1),0))/SUMIFS(Actuals!$F:$F,Actuals!$A:$A,$A2790,Actuals!$D:$D,$D2790,Actuals!$B:$B,EOMONTH(DATE(2024,$C2790-2,1),0)),
 SUMIFS(Actuals!$F:$F,Actuals!$A:$A,$A2790,Actuals!$D:$D,$D2790,Actuals!$B:$B,EOMONTH(DATE(2025,$C2790-3,1),0))/SUMIFS(Actuals!$F:$F,Actuals!$A:$A,$A2790,Actuals!$D:$D,$D2790,Actuals!$B:$B,EOMONTH(DATE(2024,$C2790-3,1),0))
)</f>
        <v>1.4257586818900501</v>
      </c>
      <c r="P2790" s="29">
        <f t="shared" si="258"/>
        <v>1210182.1869899221</v>
      </c>
      <c r="Q2790" s="2">
        <f t="shared" si="259"/>
        <v>0.27591913576337063</v>
      </c>
      <c r="R2790" s="29" t="str">
        <f t="shared" si="260"/>
        <v>1 train date (May-Aug)</v>
      </c>
      <c r="S2790" s="29">
        <f t="shared" si="261"/>
        <v>0.93215158223729411</v>
      </c>
      <c r="T2790" s="29">
        <f t="shared" si="262"/>
        <v>1002062.9509050911</v>
      </c>
      <c r="U2790" s="2">
        <f t="shared" si="263"/>
        <v>5.6494888161797117E-2</v>
      </c>
    </row>
    <row r="2791" spans="1:21">
      <c r="A2791">
        <v>9692</v>
      </c>
      <c r="B2791" s="1">
        <v>45961</v>
      </c>
      <c r="C2791">
        <v>7</v>
      </c>
      <c r="D2791">
        <v>42</v>
      </c>
      <c r="E2791" t="s">
        <v>7</v>
      </c>
      <c r="F2791" s="3">
        <v>1075000</v>
      </c>
      <c r="G2791" s="3">
        <v>948478.75</v>
      </c>
      <c r="H2791">
        <v>3</v>
      </c>
      <c r="I2791" s="3">
        <v>126521.25</v>
      </c>
      <c r="J2791" s="3">
        <v>126521.25</v>
      </c>
      <c r="K2791" s="2">
        <v>0.13339386886632901</v>
      </c>
      <c r="L2791" s="6">
        <v>0.13339386886632901</v>
      </c>
      <c r="M2791" t="s">
        <v>38</v>
      </c>
      <c r="N2791">
        <f>SUMIFS(Actuals!$F:$F,Actuals!$A:$A,$A2791,Actuals!$D:$D,$D2791,Actuals!$B:$B,EDATE($B2791,-12))</f>
        <v>848798.75</v>
      </c>
      <c r="O2791">
        <f>AVERAGE(SUMIFS(Actuals!$F:$F,Actuals!$A:$A,$A2791,Actuals!$D:$D,$D2791,Actuals!$B:$B,EOMONTH(DATE(2025,$C2791-1,1),0))/SUMIFS(Actuals!$F:$F,Actuals!$A:$A,$A2791,Actuals!$D:$D,$D2791,Actuals!$B:$B,EOMONTH(DATE(2024,$C2791-1,1),0)),
 SUMIFS(Actuals!$F:$F,Actuals!$A:$A,$A2791,Actuals!$D:$D,$D2791,Actuals!$B:$B,EOMONTH(DATE(2025,$C2791-2,1),0))/SUMIFS(Actuals!$F:$F,Actuals!$A:$A,$A2791,Actuals!$D:$D,$D2791,Actuals!$B:$B,EOMONTH(DATE(2024,$C2791-2,1),0)),
 SUMIFS(Actuals!$F:$F,Actuals!$A:$A,$A2791,Actuals!$D:$D,$D2791,Actuals!$B:$B,EOMONTH(DATE(2025,$C2791-3,1),0))/SUMIFS(Actuals!$F:$F,Actuals!$A:$A,$A2791,Actuals!$D:$D,$D2791,Actuals!$B:$B,EOMONTH(DATE(2024,$C2791-3,1),0))
)</f>
        <v>1.201889455648782</v>
      </c>
      <c r="P2791" s="29">
        <f t="shared" si="258"/>
        <v>1020162.2675928667</v>
      </c>
      <c r="Q2791" s="2">
        <f t="shared" si="259"/>
        <v>7.5577357524210922E-2</v>
      </c>
      <c r="R2791" s="29" t="str">
        <f t="shared" si="260"/>
        <v>1 train date (May-Aug)</v>
      </c>
      <c r="S2791" s="29">
        <f t="shared" si="261"/>
        <v>0.93215158223729411</v>
      </c>
      <c r="T2791" s="29">
        <f t="shared" si="262"/>
        <v>1002062.9509050911</v>
      </c>
      <c r="U2791" s="2">
        <f t="shared" si="263"/>
        <v>5.6494888161797117E-2</v>
      </c>
    </row>
    <row r="2792" spans="1:21">
      <c r="A2792">
        <v>9692</v>
      </c>
      <c r="B2792" s="1">
        <v>45961</v>
      </c>
      <c r="C2792">
        <v>8</v>
      </c>
      <c r="D2792">
        <v>42</v>
      </c>
      <c r="E2792" t="s">
        <v>7</v>
      </c>
      <c r="F2792" s="3">
        <v>837500</v>
      </c>
      <c r="G2792" s="3">
        <v>948478.75</v>
      </c>
      <c r="H2792">
        <v>2</v>
      </c>
      <c r="I2792" s="3">
        <v>-110978.75</v>
      </c>
      <c r="J2792" s="3">
        <v>110978.75</v>
      </c>
      <c r="K2792" s="2">
        <v>0.117007102162278</v>
      </c>
      <c r="L2792" s="6">
        <v>-0.117007102162278</v>
      </c>
      <c r="M2792" t="s">
        <v>38</v>
      </c>
      <c r="N2792">
        <f>SUMIFS(Actuals!$F:$F,Actuals!$A:$A,$A2792,Actuals!$D:$D,$D2792,Actuals!$B:$B,EDATE($B2792,-12))</f>
        <v>848798.75</v>
      </c>
      <c r="O2792">
        <f>AVERAGE(SUMIFS(Actuals!$F:$F,Actuals!$A:$A,$A2792,Actuals!$D:$D,$D2792,Actuals!$B:$B,EOMONTH(DATE(2025,$C2792-1,1),0))/SUMIFS(Actuals!$F:$F,Actuals!$A:$A,$A2792,Actuals!$D:$D,$D2792,Actuals!$B:$B,EOMONTH(DATE(2024,$C2792-1,1),0)),
 SUMIFS(Actuals!$F:$F,Actuals!$A:$A,$A2792,Actuals!$D:$D,$D2792,Actuals!$B:$B,EOMONTH(DATE(2025,$C2792-2,1),0))/SUMIFS(Actuals!$F:$F,Actuals!$A:$A,$A2792,Actuals!$D:$D,$D2792,Actuals!$B:$B,EOMONTH(DATE(2024,$C2792-2,1),0)),
 SUMIFS(Actuals!$F:$F,Actuals!$A:$A,$A2792,Actuals!$D:$D,$D2792,Actuals!$B:$B,EOMONTH(DATE(2025,$C2792-3,1),0))/SUMIFS(Actuals!$F:$F,Actuals!$A:$A,$A2792,Actuals!$D:$D,$D2792,Actuals!$B:$B,EOMONTH(DATE(2024,$C2792-3,1),0))
)</f>
        <v>1.1800140685009772</v>
      </c>
      <c r="P2792" s="29">
        <f t="shared" si="258"/>
        <v>1001594.4663260438</v>
      </c>
      <c r="Q2792" s="2">
        <f t="shared" si="259"/>
        <v>5.6000955557563965E-2</v>
      </c>
      <c r="R2792" s="29" t="str">
        <f t="shared" si="260"/>
        <v>1 train date (May-Aug)</v>
      </c>
      <c r="S2792" s="29">
        <f t="shared" si="261"/>
        <v>0.93215158223729411</v>
      </c>
      <c r="T2792" s="29">
        <f t="shared" si="262"/>
        <v>780676.95012373384</v>
      </c>
      <c r="U2792" s="2">
        <f t="shared" si="263"/>
        <v>0.17691677317627427</v>
      </c>
    </row>
    <row r="2793" spans="1:21">
      <c r="A2793">
        <v>9692</v>
      </c>
      <c r="B2793" s="1">
        <v>45961</v>
      </c>
      <c r="C2793">
        <v>9</v>
      </c>
      <c r="D2793">
        <v>42</v>
      </c>
      <c r="E2793" t="s">
        <v>7</v>
      </c>
      <c r="F2793" s="3">
        <v>921929.71448824857</v>
      </c>
      <c r="G2793" s="3">
        <v>948478.75</v>
      </c>
      <c r="H2793">
        <v>1</v>
      </c>
      <c r="I2793" s="3">
        <v>-26549.035511751426</v>
      </c>
      <c r="J2793" s="3">
        <v>26549.035511751426</v>
      </c>
      <c r="K2793" s="2">
        <v>2.7991175882170701E-2</v>
      </c>
      <c r="L2793" s="6">
        <v>-2.7991175882170701E-2</v>
      </c>
      <c r="M2793" t="s">
        <v>38</v>
      </c>
      <c r="N2793">
        <f>SUMIFS(Actuals!$F:$F,Actuals!$A:$A,$A2793,Actuals!$D:$D,$D2793,Actuals!$B:$B,EDATE($B2793,-12))</f>
        <v>848798.75</v>
      </c>
      <c r="O2793">
        <f>AVERAGE(SUMIFS(Actuals!$F:$F,Actuals!$A:$A,$A2793,Actuals!$D:$D,$D2793,Actuals!$B:$B,EOMONTH(DATE(2025,$C2793-1,1),0))/SUMIFS(Actuals!$F:$F,Actuals!$A:$A,$A2793,Actuals!$D:$D,$D2793,Actuals!$B:$B,EOMONTH(DATE(2024,$C2793-1,1),0)),
 SUMIFS(Actuals!$F:$F,Actuals!$A:$A,$A2793,Actuals!$D:$D,$D2793,Actuals!$B:$B,EOMONTH(DATE(2025,$C2793-2,1),0))/SUMIFS(Actuals!$F:$F,Actuals!$A:$A,$A2793,Actuals!$D:$D,$D2793,Actuals!$B:$B,EOMONTH(DATE(2024,$C2793-2,1),0)),
 SUMIFS(Actuals!$F:$F,Actuals!$A:$A,$A2793,Actuals!$D:$D,$D2793,Actuals!$B:$B,EOMONTH(DATE(2025,$C2793-3,1),0))/SUMIFS(Actuals!$F:$F,Actuals!$A:$A,$A2793,Actuals!$D:$D,$D2793,Actuals!$B:$B,EOMONTH(DATE(2024,$C2793-3,1),0))
)</f>
        <v>0.95483359325940675</v>
      </c>
      <c r="P2793" s="29">
        <f t="shared" si="258"/>
        <v>810461.56041659287</v>
      </c>
      <c r="Q2793" s="2">
        <f t="shared" si="259"/>
        <v>0.14551426648557717</v>
      </c>
      <c r="R2793" s="29" t="str">
        <f t="shared" si="260"/>
        <v>2 Test data (Sep-Nov)</v>
      </c>
      <c r="S2793" s="29">
        <f t="shared" si="261"/>
        <v>0.93215158223729411</v>
      </c>
      <c r="T2793" s="29">
        <f t="shared" si="262"/>
        <v>859378.24207179772</v>
      </c>
      <c r="U2793" s="2">
        <f t="shared" si="263"/>
        <v>9.3940436649953704E-2</v>
      </c>
    </row>
    <row r="2794" spans="1:21">
      <c r="A2794">
        <v>9692</v>
      </c>
      <c r="B2794" s="1">
        <v>45961</v>
      </c>
      <c r="C2794">
        <v>10</v>
      </c>
      <c r="D2794">
        <v>42</v>
      </c>
      <c r="E2794" t="s">
        <v>7</v>
      </c>
      <c r="F2794" s="3">
        <v>855369.77321942197</v>
      </c>
      <c r="G2794" s="3">
        <v>948478.75</v>
      </c>
      <c r="H2794">
        <v>0</v>
      </c>
      <c r="I2794" s="3">
        <v>-93108.976780578028</v>
      </c>
      <c r="J2794" s="3">
        <v>93108.976780578028</v>
      </c>
      <c r="K2794" s="2">
        <v>9.8166645041418199E-2</v>
      </c>
      <c r="L2794" s="6">
        <v>-9.8166645041418199E-2</v>
      </c>
      <c r="M2794" t="s">
        <v>38</v>
      </c>
      <c r="N2794">
        <f>SUMIFS(Actuals!$F:$F,Actuals!$A:$A,$A2794,Actuals!$D:$D,$D2794,Actuals!$B:$B,EDATE($B2794,-12))</f>
        <v>848798.75</v>
      </c>
      <c r="O2794">
        <f>AVERAGE(SUMIFS(Actuals!$F:$F,Actuals!$A:$A,$A2794,Actuals!$D:$D,$D2794,Actuals!$B:$B,EOMONTH(DATE(2025,$C2794-1,1),0))/SUMIFS(Actuals!$F:$F,Actuals!$A:$A,$A2794,Actuals!$D:$D,$D2794,Actuals!$B:$B,EOMONTH(DATE(2024,$C2794-1,1),0)),
 SUMIFS(Actuals!$F:$F,Actuals!$A:$A,$A2794,Actuals!$D:$D,$D2794,Actuals!$B:$B,EOMONTH(DATE(2025,$C2794-2,1),0))/SUMIFS(Actuals!$F:$F,Actuals!$A:$A,$A2794,Actuals!$D:$D,$D2794,Actuals!$B:$B,EOMONTH(DATE(2024,$C2794-2,1),0)),
 SUMIFS(Actuals!$F:$F,Actuals!$A:$A,$A2794,Actuals!$D:$D,$D2794,Actuals!$B:$B,EOMONTH(DATE(2025,$C2794-3,1),0))/SUMIFS(Actuals!$F:$F,Actuals!$A:$A,$A2794,Actuals!$D:$D,$D2794,Actuals!$B:$B,EOMONTH(DATE(2024,$C2794-3,1),0))
)</f>
        <v>0.75154427682055791</v>
      </c>
      <c r="P2794" s="29">
        <f t="shared" si="258"/>
        <v>637909.84273494349</v>
      </c>
      <c r="Q2794" s="2">
        <f t="shared" si="259"/>
        <v>0.32743897242300529</v>
      </c>
      <c r="R2794" s="29" t="str">
        <f t="shared" si="260"/>
        <v>2 Test data (Sep-Nov)</v>
      </c>
      <c r="S2794" s="29">
        <f t="shared" si="261"/>
        <v>0.93215158223729411</v>
      </c>
      <c r="T2794" s="29">
        <f t="shared" si="262"/>
        <v>797334.28750443959</v>
      </c>
      <c r="U2794" s="2">
        <f t="shared" si="263"/>
        <v>0.15935461126099074</v>
      </c>
    </row>
    <row r="2795" spans="1:21">
      <c r="A2795">
        <v>9692</v>
      </c>
      <c r="B2795" s="1">
        <v>45991</v>
      </c>
      <c r="C2795">
        <v>5</v>
      </c>
      <c r="D2795">
        <v>42</v>
      </c>
      <c r="E2795" t="s">
        <v>7</v>
      </c>
      <c r="F2795" s="3">
        <v>687500</v>
      </c>
      <c r="G2795" s="3">
        <v>610222.5</v>
      </c>
      <c r="H2795">
        <v>6</v>
      </c>
      <c r="I2795" s="3">
        <v>77277.5</v>
      </c>
      <c r="J2795" s="3">
        <v>77277.5</v>
      </c>
      <c r="K2795" s="2">
        <v>0.12663823441449601</v>
      </c>
      <c r="L2795" s="6">
        <v>0.12663823441449601</v>
      </c>
      <c r="M2795" t="s">
        <v>38</v>
      </c>
      <c r="N2795">
        <f>SUMIFS(Actuals!$F:$F,Actuals!$A:$A,$A2795,Actuals!$D:$D,$D2795,Actuals!$B:$B,EDATE($B2795,-12))</f>
        <v>751635</v>
      </c>
      <c r="O2795">
        <f>AVERAGE(SUMIFS(Actuals!$F:$F,Actuals!$A:$A,$A2795,Actuals!$D:$D,$D2795,Actuals!$B:$B,EOMONTH(DATE(2025,$C2795-1,1),0))/SUMIFS(Actuals!$F:$F,Actuals!$A:$A,$A2795,Actuals!$D:$D,$D2795,Actuals!$B:$B,EOMONTH(DATE(2024,$C2795-1,1),0)),
 SUMIFS(Actuals!$F:$F,Actuals!$A:$A,$A2795,Actuals!$D:$D,$D2795,Actuals!$B:$B,EOMONTH(DATE(2025,$C2795-2,1),0))/SUMIFS(Actuals!$F:$F,Actuals!$A:$A,$A2795,Actuals!$D:$D,$D2795,Actuals!$B:$B,EOMONTH(DATE(2024,$C2795-2,1),0)),
 SUMIFS(Actuals!$F:$F,Actuals!$A:$A,$A2795,Actuals!$D:$D,$D2795,Actuals!$B:$B,EOMONTH(DATE(2025,$C2795-3,1),0))/SUMIFS(Actuals!$F:$F,Actuals!$A:$A,$A2795,Actuals!$D:$D,$D2795,Actuals!$B:$B,EOMONTH(DATE(2024,$C2795-3,1),0))
)</f>
        <v>1.3407359928001961</v>
      </c>
      <c r="P2795" s="29">
        <f t="shared" si="258"/>
        <v>1007744.0979483754</v>
      </c>
      <c r="Q2795" s="2">
        <f t="shared" si="259"/>
        <v>0.65143713636972644</v>
      </c>
      <c r="R2795" s="29" t="str">
        <f t="shared" si="260"/>
        <v>1 train date (May-Aug)</v>
      </c>
      <c r="S2795" s="29">
        <f t="shared" si="261"/>
        <v>0.93215158223729411</v>
      </c>
      <c r="T2795" s="29">
        <f t="shared" si="262"/>
        <v>640854.2127881397</v>
      </c>
      <c r="U2795" s="2">
        <f t="shared" si="263"/>
        <v>5.0197612818504239E-2</v>
      </c>
    </row>
    <row r="2796" spans="1:21">
      <c r="A2796">
        <v>9692</v>
      </c>
      <c r="B2796" s="1">
        <v>45991</v>
      </c>
      <c r="C2796">
        <v>6</v>
      </c>
      <c r="D2796">
        <v>42</v>
      </c>
      <c r="E2796" t="s">
        <v>7</v>
      </c>
      <c r="F2796" s="3">
        <v>788466.39018442715</v>
      </c>
      <c r="G2796" s="3">
        <v>610222.5</v>
      </c>
      <c r="H2796">
        <v>5</v>
      </c>
      <c r="I2796" s="3">
        <v>178243.89018442715</v>
      </c>
      <c r="J2796" s="3">
        <v>178243.89018442715</v>
      </c>
      <c r="K2796" s="2">
        <v>0.29209655524735201</v>
      </c>
      <c r="L2796" s="6">
        <v>0.29209655524735201</v>
      </c>
      <c r="M2796" t="s">
        <v>38</v>
      </c>
      <c r="N2796">
        <f>SUMIFS(Actuals!$F:$F,Actuals!$A:$A,$A2796,Actuals!$D:$D,$D2796,Actuals!$B:$B,EDATE($B2796,-12))</f>
        <v>751635</v>
      </c>
      <c r="O2796">
        <f>AVERAGE(SUMIFS(Actuals!$F:$F,Actuals!$A:$A,$A2796,Actuals!$D:$D,$D2796,Actuals!$B:$B,EOMONTH(DATE(2025,$C2796-1,1),0))/SUMIFS(Actuals!$F:$F,Actuals!$A:$A,$A2796,Actuals!$D:$D,$D2796,Actuals!$B:$B,EOMONTH(DATE(2024,$C2796-1,1),0)),
 SUMIFS(Actuals!$F:$F,Actuals!$A:$A,$A2796,Actuals!$D:$D,$D2796,Actuals!$B:$B,EOMONTH(DATE(2025,$C2796-2,1),0))/SUMIFS(Actuals!$F:$F,Actuals!$A:$A,$A2796,Actuals!$D:$D,$D2796,Actuals!$B:$B,EOMONTH(DATE(2024,$C2796-2,1),0)),
 SUMIFS(Actuals!$F:$F,Actuals!$A:$A,$A2796,Actuals!$D:$D,$D2796,Actuals!$B:$B,EOMONTH(DATE(2025,$C2796-3,1),0))/SUMIFS(Actuals!$F:$F,Actuals!$A:$A,$A2796,Actuals!$D:$D,$D2796,Actuals!$B:$B,EOMONTH(DATE(2024,$C2796-3,1),0))
)</f>
        <v>1.4257586818900501</v>
      </c>
      <c r="P2796" s="29">
        <f t="shared" si="258"/>
        <v>1071650.1268624277</v>
      </c>
      <c r="Q2796" s="2">
        <f t="shared" si="259"/>
        <v>0.75616291903760957</v>
      </c>
      <c r="R2796" s="29" t="str">
        <f t="shared" si="260"/>
        <v>1 train date (May-Aug)</v>
      </c>
      <c r="S2796" s="29">
        <f t="shared" si="261"/>
        <v>0.93215158223729411</v>
      </c>
      <c r="T2796" s="29">
        <f t="shared" si="262"/>
        <v>734970.19315134152</v>
      </c>
      <c r="U2796" s="2">
        <f t="shared" si="263"/>
        <v>0.2044298483771764</v>
      </c>
    </row>
    <row r="2797" spans="1:21">
      <c r="A2797">
        <v>9692</v>
      </c>
      <c r="B2797" s="1">
        <v>45991</v>
      </c>
      <c r="C2797">
        <v>7</v>
      </c>
      <c r="D2797">
        <v>42</v>
      </c>
      <c r="E2797" t="s">
        <v>7</v>
      </c>
      <c r="F2797" s="3">
        <v>812087.85874870117</v>
      </c>
      <c r="G2797" s="3">
        <v>610222.5</v>
      </c>
      <c r="H2797">
        <v>4</v>
      </c>
      <c r="I2797" s="3">
        <v>201865.35874870117</v>
      </c>
      <c r="J2797" s="3">
        <v>201865.35874870117</v>
      </c>
      <c r="K2797" s="2">
        <v>0.33080615472012398</v>
      </c>
      <c r="L2797" s="6">
        <v>0.33080615472012398</v>
      </c>
      <c r="M2797" t="s">
        <v>38</v>
      </c>
      <c r="N2797">
        <f>SUMIFS(Actuals!$F:$F,Actuals!$A:$A,$A2797,Actuals!$D:$D,$D2797,Actuals!$B:$B,EDATE($B2797,-12))</f>
        <v>751635</v>
      </c>
      <c r="O2797">
        <f>AVERAGE(SUMIFS(Actuals!$F:$F,Actuals!$A:$A,$A2797,Actuals!$D:$D,$D2797,Actuals!$B:$B,EOMONTH(DATE(2025,$C2797-1,1),0))/SUMIFS(Actuals!$F:$F,Actuals!$A:$A,$A2797,Actuals!$D:$D,$D2797,Actuals!$B:$B,EOMONTH(DATE(2024,$C2797-1,1),0)),
 SUMIFS(Actuals!$F:$F,Actuals!$A:$A,$A2797,Actuals!$D:$D,$D2797,Actuals!$B:$B,EOMONTH(DATE(2025,$C2797-2,1),0))/SUMIFS(Actuals!$F:$F,Actuals!$A:$A,$A2797,Actuals!$D:$D,$D2797,Actuals!$B:$B,EOMONTH(DATE(2024,$C2797-2,1),0)),
 SUMIFS(Actuals!$F:$F,Actuals!$A:$A,$A2797,Actuals!$D:$D,$D2797,Actuals!$B:$B,EOMONTH(DATE(2025,$C2797-3,1),0))/SUMIFS(Actuals!$F:$F,Actuals!$A:$A,$A2797,Actuals!$D:$D,$D2797,Actuals!$B:$B,EOMONTH(DATE(2024,$C2797-3,1),0))
)</f>
        <v>1.201889455648782</v>
      </c>
      <c r="P2797" s="29">
        <f t="shared" si="258"/>
        <v>903382.18099657225</v>
      </c>
      <c r="Q2797" s="2">
        <f t="shared" si="259"/>
        <v>0.48041440785381112</v>
      </c>
      <c r="R2797" s="29" t="str">
        <f t="shared" si="260"/>
        <v>1 train date (May-Aug)</v>
      </c>
      <c r="S2797" s="29">
        <f t="shared" si="261"/>
        <v>0.93215158223729411</v>
      </c>
      <c r="T2797" s="29">
        <f t="shared" si="262"/>
        <v>756988.98244829802</v>
      </c>
      <c r="U2797" s="2">
        <f t="shared" si="263"/>
        <v>0.2405130627734933</v>
      </c>
    </row>
    <row r="2798" spans="1:21">
      <c r="A2798">
        <v>9692</v>
      </c>
      <c r="B2798" s="1">
        <v>45991</v>
      </c>
      <c r="C2798">
        <v>8</v>
      </c>
      <c r="D2798">
        <v>42</v>
      </c>
      <c r="E2798" t="s">
        <v>7</v>
      </c>
      <c r="F2798" s="3">
        <v>789290.44703676808</v>
      </c>
      <c r="G2798" s="3">
        <v>610222.5</v>
      </c>
      <c r="H2798">
        <v>3</v>
      </c>
      <c r="I2798" s="3">
        <v>179067.94703676808</v>
      </c>
      <c r="J2798" s="3">
        <v>179067.94703676808</v>
      </c>
      <c r="K2798" s="2">
        <v>0.29344697554870203</v>
      </c>
      <c r="L2798" s="6">
        <v>0.29344697554870203</v>
      </c>
      <c r="M2798" t="s">
        <v>38</v>
      </c>
      <c r="N2798">
        <f>SUMIFS(Actuals!$F:$F,Actuals!$A:$A,$A2798,Actuals!$D:$D,$D2798,Actuals!$B:$B,EDATE($B2798,-12))</f>
        <v>751635</v>
      </c>
      <c r="O2798">
        <f>AVERAGE(SUMIFS(Actuals!$F:$F,Actuals!$A:$A,$A2798,Actuals!$D:$D,$D2798,Actuals!$B:$B,EOMONTH(DATE(2025,$C2798-1,1),0))/SUMIFS(Actuals!$F:$F,Actuals!$A:$A,$A2798,Actuals!$D:$D,$D2798,Actuals!$B:$B,EOMONTH(DATE(2024,$C2798-1,1),0)),
 SUMIFS(Actuals!$F:$F,Actuals!$A:$A,$A2798,Actuals!$D:$D,$D2798,Actuals!$B:$B,EOMONTH(DATE(2025,$C2798-2,1),0))/SUMIFS(Actuals!$F:$F,Actuals!$A:$A,$A2798,Actuals!$D:$D,$D2798,Actuals!$B:$B,EOMONTH(DATE(2024,$C2798-2,1),0)),
 SUMIFS(Actuals!$F:$F,Actuals!$A:$A,$A2798,Actuals!$D:$D,$D2798,Actuals!$B:$B,EOMONTH(DATE(2025,$C2798-3,1),0))/SUMIFS(Actuals!$F:$F,Actuals!$A:$A,$A2798,Actuals!$D:$D,$D2798,Actuals!$B:$B,EOMONTH(DATE(2024,$C2798-3,1),0))
)</f>
        <v>1.1800140685009772</v>
      </c>
      <c r="P2798" s="29">
        <f t="shared" si="258"/>
        <v>886939.87437773205</v>
      </c>
      <c r="Q2798" s="2">
        <f t="shared" si="259"/>
        <v>0.45346963505562649</v>
      </c>
      <c r="R2798" s="29" t="str">
        <f t="shared" si="260"/>
        <v>1 train date (May-Aug)</v>
      </c>
      <c r="S2798" s="29">
        <f t="shared" si="261"/>
        <v>0.93215158223729411</v>
      </c>
      <c r="T2798" s="29">
        <f t="shared" si="262"/>
        <v>735738.33905010449</v>
      </c>
      <c r="U2798" s="2">
        <f t="shared" si="263"/>
        <v>0.20568864479776555</v>
      </c>
    </row>
    <row r="2799" spans="1:21">
      <c r="A2799">
        <v>9692</v>
      </c>
      <c r="B2799" s="1">
        <v>45991</v>
      </c>
      <c r="C2799">
        <v>9</v>
      </c>
      <c r="D2799">
        <v>42</v>
      </c>
      <c r="E2799" t="s">
        <v>7</v>
      </c>
      <c r="F2799" s="3">
        <v>598486.71194829361</v>
      </c>
      <c r="G2799" s="3">
        <v>610222.5</v>
      </c>
      <c r="H2799">
        <v>2</v>
      </c>
      <c r="I2799" s="3">
        <v>-11735.78805170639</v>
      </c>
      <c r="J2799" s="3">
        <v>11735.78805170639</v>
      </c>
      <c r="K2799" s="2">
        <v>1.9231981861872301E-2</v>
      </c>
      <c r="L2799" s="6">
        <v>-1.9231981861872301E-2</v>
      </c>
      <c r="M2799" t="s">
        <v>38</v>
      </c>
      <c r="N2799">
        <f>SUMIFS(Actuals!$F:$F,Actuals!$A:$A,$A2799,Actuals!$D:$D,$D2799,Actuals!$B:$B,EDATE($B2799,-12))</f>
        <v>751635</v>
      </c>
      <c r="O2799">
        <f>AVERAGE(SUMIFS(Actuals!$F:$F,Actuals!$A:$A,$A2799,Actuals!$D:$D,$D2799,Actuals!$B:$B,EOMONTH(DATE(2025,$C2799-1,1),0))/SUMIFS(Actuals!$F:$F,Actuals!$A:$A,$A2799,Actuals!$D:$D,$D2799,Actuals!$B:$B,EOMONTH(DATE(2024,$C2799-1,1),0)),
 SUMIFS(Actuals!$F:$F,Actuals!$A:$A,$A2799,Actuals!$D:$D,$D2799,Actuals!$B:$B,EOMONTH(DATE(2025,$C2799-2,1),0))/SUMIFS(Actuals!$F:$F,Actuals!$A:$A,$A2799,Actuals!$D:$D,$D2799,Actuals!$B:$B,EOMONTH(DATE(2024,$C2799-2,1),0)),
 SUMIFS(Actuals!$F:$F,Actuals!$A:$A,$A2799,Actuals!$D:$D,$D2799,Actuals!$B:$B,EOMONTH(DATE(2025,$C2799-3,1),0))/SUMIFS(Actuals!$F:$F,Actuals!$A:$A,$A2799,Actuals!$D:$D,$D2799,Actuals!$B:$B,EOMONTH(DATE(2024,$C2799-3,1),0))
)</f>
        <v>0.95483359325940675</v>
      </c>
      <c r="P2799" s="29">
        <f t="shared" si="258"/>
        <v>717686.34786953416</v>
      </c>
      <c r="Q2799" s="2">
        <f t="shared" si="259"/>
        <v>0.17610600702126547</v>
      </c>
      <c r="R2799" s="29" t="str">
        <f t="shared" si="260"/>
        <v>2 Test data (Sep-Nov)</v>
      </c>
      <c r="S2799" s="29">
        <f t="shared" si="261"/>
        <v>0.93215158223729411</v>
      </c>
      <c r="T2799" s="29">
        <f t="shared" si="262"/>
        <v>557880.33549059753</v>
      </c>
      <c r="U2799" s="2">
        <f t="shared" si="263"/>
        <v>8.5775540084809185E-2</v>
      </c>
    </row>
    <row r="2800" spans="1:21">
      <c r="A2800">
        <v>9692</v>
      </c>
      <c r="B2800" s="1">
        <v>45991</v>
      </c>
      <c r="C2800">
        <v>10</v>
      </c>
      <c r="D2800">
        <v>42</v>
      </c>
      <c r="E2800" t="s">
        <v>7</v>
      </c>
      <c r="F2800" s="3">
        <v>586226.77608262072</v>
      </c>
      <c r="G2800" s="3">
        <v>610222.5</v>
      </c>
      <c r="H2800">
        <v>1</v>
      </c>
      <c r="I2800" s="3">
        <v>-23995.723917379277</v>
      </c>
      <c r="J2800" s="3">
        <v>23995.723917379277</v>
      </c>
      <c r="K2800" s="2">
        <v>3.9322909131307503E-2</v>
      </c>
      <c r="L2800" s="6">
        <v>-3.9322909131307503E-2</v>
      </c>
      <c r="M2800" t="s">
        <v>38</v>
      </c>
      <c r="N2800">
        <f>SUMIFS(Actuals!$F:$F,Actuals!$A:$A,$A2800,Actuals!$D:$D,$D2800,Actuals!$B:$B,EDATE($B2800,-12))</f>
        <v>751635</v>
      </c>
      <c r="O2800">
        <f>AVERAGE(SUMIFS(Actuals!$F:$F,Actuals!$A:$A,$A2800,Actuals!$D:$D,$D2800,Actuals!$B:$B,EOMONTH(DATE(2025,$C2800-1,1),0))/SUMIFS(Actuals!$F:$F,Actuals!$A:$A,$A2800,Actuals!$D:$D,$D2800,Actuals!$B:$B,EOMONTH(DATE(2024,$C2800-1,1),0)),
 SUMIFS(Actuals!$F:$F,Actuals!$A:$A,$A2800,Actuals!$D:$D,$D2800,Actuals!$B:$B,EOMONTH(DATE(2025,$C2800-2,1),0))/SUMIFS(Actuals!$F:$F,Actuals!$A:$A,$A2800,Actuals!$D:$D,$D2800,Actuals!$B:$B,EOMONTH(DATE(2024,$C2800-2,1),0)),
 SUMIFS(Actuals!$F:$F,Actuals!$A:$A,$A2800,Actuals!$D:$D,$D2800,Actuals!$B:$B,EOMONTH(DATE(2025,$C2800-3,1),0))/SUMIFS(Actuals!$F:$F,Actuals!$A:$A,$A2800,Actuals!$D:$D,$D2800,Actuals!$B:$B,EOMONTH(DATE(2024,$C2800-3,1),0))
)</f>
        <v>0.75154427682055791</v>
      </c>
      <c r="P2800" s="29">
        <f t="shared" si="258"/>
        <v>564886.98250802001</v>
      </c>
      <c r="Q2800" s="2">
        <f t="shared" si="259"/>
        <v>7.429342164862815E-2</v>
      </c>
      <c r="R2800" s="29" t="str">
        <f t="shared" si="260"/>
        <v>2 Test data (Sep-Nov)</v>
      </c>
      <c r="S2800" s="29">
        <f t="shared" si="261"/>
        <v>0.93215158223729411</v>
      </c>
      <c r="T2800" s="29">
        <f t="shared" si="262"/>
        <v>546452.21687528281</v>
      </c>
      <c r="U2800" s="2">
        <f t="shared" si="263"/>
        <v>0.10450332972762752</v>
      </c>
    </row>
    <row r="2801" spans="1:21">
      <c r="A2801">
        <v>9692</v>
      </c>
      <c r="B2801" s="1">
        <v>45991</v>
      </c>
      <c r="C2801">
        <v>11</v>
      </c>
      <c r="D2801">
        <v>42</v>
      </c>
      <c r="E2801" t="s">
        <v>7</v>
      </c>
      <c r="F2801" s="3">
        <v>595641.25</v>
      </c>
      <c r="G2801" s="3">
        <v>610222.5</v>
      </c>
      <c r="H2801">
        <v>0</v>
      </c>
      <c r="I2801" s="3">
        <v>-14581.25</v>
      </c>
      <c r="J2801" s="3">
        <v>14581.25</v>
      </c>
      <c r="K2801" s="2">
        <v>2.3894972735354701E-2</v>
      </c>
      <c r="L2801" s="6">
        <v>-2.3894972735354701E-2</v>
      </c>
      <c r="M2801" t="s">
        <v>38</v>
      </c>
      <c r="N2801">
        <f>SUMIFS(Actuals!$F:$F,Actuals!$A:$A,$A2801,Actuals!$D:$D,$D2801,Actuals!$B:$B,EDATE($B2801,-12))</f>
        <v>751635</v>
      </c>
      <c r="O2801">
        <f>AVERAGE(SUMIFS(Actuals!$F:$F,Actuals!$A:$A,$A2801,Actuals!$D:$D,$D2801,Actuals!$B:$B,EOMONTH(DATE(2025,$C2801-1,1),0))/SUMIFS(Actuals!$F:$F,Actuals!$A:$A,$A2801,Actuals!$D:$D,$D2801,Actuals!$B:$B,EOMONTH(DATE(2024,$C2801-1,1),0)),
 SUMIFS(Actuals!$F:$F,Actuals!$A:$A,$A2801,Actuals!$D:$D,$D2801,Actuals!$B:$B,EOMONTH(DATE(2025,$C2801-2,1),0))/SUMIFS(Actuals!$F:$F,Actuals!$A:$A,$A2801,Actuals!$D:$D,$D2801,Actuals!$B:$B,EOMONTH(DATE(2024,$C2801-2,1),0)),
 SUMIFS(Actuals!$F:$F,Actuals!$A:$A,$A2801,Actuals!$D:$D,$D2801,Actuals!$B:$B,EOMONTH(DATE(2025,$C2801-3,1),0))/SUMIFS(Actuals!$F:$F,Actuals!$A:$A,$A2801,Actuals!$D:$D,$D2801,Actuals!$B:$B,EOMONTH(DATE(2024,$C2801-3,1),0))
)</f>
        <v>0.85240781865208837</v>
      </c>
      <c r="P2801" s="29">
        <f t="shared" si="258"/>
        <v>640699.55077256239</v>
      </c>
      <c r="Q2801" s="2">
        <f t="shared" si="259"/>
        <v>4.9944160978270043E-2</v>
      </c>
      <c r="R2801" s="29" t="str">
        <f t="shared" si="260"/>
        <v>2 Test data (Sep-Nov)</v>
      </c>
      <c r="S2801" s="29">
        <f t="shared" si="261"/>
        <v>0.93215158223729411</v>
      </c>
      <c r="T2801" s="29">
        <f t="shared" si="262"/>
        <v>555227.93363329966</v>
      </c>
      <c r="U2801" s="2">
        <f t="shared" si="263"/>
        <v>9.0122154405483795E-2</v>
      </c>
    </row>
    <row r="2802" spans="1:21">
      <c r="A2802">
        <v>9700</v>
      </c>
      <c r="B2802" s="1">
        <v>45808</v>
      </c>
      <c r="C2802">
        <v>5</v>
      </c>
      <c r="D2802">
        <v>42</v>
      </c>
      <c r="E2802" t="s">
        <v>7</v>
      </c>
      <c r="F2802" s="3">
        <v>1187168.3999999999</v>
      </c>
      <c r="G2802" s="3">
        <v>1216735</v>
      </c>
      <c r="H2802">
        <v>0</v>
      </c>
      <c r="I2802" s="3">
        <v>-29566.600000000093</v>
      </c>
      <c r="J2802" s="3">
        <v>29566.600000000093</v>
      </c>
      <c r="K2802" s="2">
        <v>2.42999502767654E-2</v>
      </c>
      <c r="L2802" s="6">
        <v>-2.42999502767654E-2</v>
      </c>
      <c r="M2802" t="s">
        <v>40</v>
      </c>
      <c r="N2802">
        <f>SUMIFS(Actuals!$F:$F,Actuals!$A:$A,$A2802,Actuals!$D:$D,$D2802,Actuals!$B:$B,EDATE($B2802,-12))</f>
        <v>1208320</v>
      </c>
      <c r="O2802">
        <f>AVERAGE(SUMIFS(Actuals!$F:$F,Actuals!$A:$A,$A2802,Actuals!$D:$D,$D2802,Actuals!$B:$B,EOMONTH(DATE(2025,$C2802-1,1),0))/SUMIFS(Actuals!$F:$F,Actuals!$A:$A,$A2802,Actuals!$D:$D,$D2802,Actuals!$B:$B,EOMONTH(DATE(2024,$C2802-1,1),0)),
 SUMIFS(Actuals!$F:$F,Actuals!$A:$A,$A2802,Actuals!$D:$D,$D2802,Actuals!$B:$B,EOMONTH(DATE(2025,$C2802-2,1),0))/SUMIFS(Actuals!$F:$F,Actuals!$A:$A,$A2802,Actuals!$D:$D,$D2802,Actuals!$B:$B,EOMONTH(DATE(2024,$C2802-2,1),0)),
 SUMIFS(Actuals!$F:$F,Actuals!$A:$A,$A2802,Actuals!$D:$D,$D2802,Actuals!$B:$B,EOMONTH(DATE(2025,$C2802-3,1),0))/SUMIFS(Actuals!$F:$F,Actuals!$A:$A,$A2802,Actuals!$D:$D,$D2802,Actuals!$B:$B,EOMONTH(DATE(2024,$C2802-3,1),0))
)</f>
        <v>1.1064948151710643</v>
      </c>
      <c r="P2802" s="29">
        <f t="shared" si="258"/>
        <v>1336999.8150675003</v>
      </c>
      <c r="Q2802" s="2">
        <f t="shared" si="259"/>
        <v>9.8842241792584537E-2</v>
      </c>
      <c r="R2802" s="29" t="str">
        <f t="shared" si="260"/>
        <v>1 train date (May-Aug)</v>
      </c>
      <c r="S2802" s="29">
        <f t="shared" si="261"/>
        <v>1.0247686841986505</v>
      </c>
      <c r="T2802" s="29">
        <f t="shared" si="262"/>
        <v>1216572.9991902171</v>
      </c>
      <c r="U2802" s="2">
        <f t="shared" si="263"/>
        <v>1.3314387256295181E-4</v>
      </c>
    </row>
    <row r="2803" spans="1:21">
      <c r="A2803">
        <v>9700</v>
      </c>
      <c r="B2803" s="1">
        <v>45838</v>
      </c>
      <c r="C2803">
        <v>5</v>
      </c>
      <c r="D2803">
        <v>42</v>
      </c>
      <c r="E2803" t="s">
        <v>7</v>
      </c>
      <c r="F2803" s="3">
        <v>1175296.716</v>
      </c>
      <c r="G2803" s="3">
        <v>1133251.25</v>
      </c>
      <c r="H2803">
        <v>1</v>
      </c>
      <c r="I2803" s="3">
        <v>42045.466000000015</v>
      </c>
      <c r="J2803" s="3">
        <v>42045.466000000015</v>
      </c>
      <c r="K2803" s="2">
        <v>3.7101627728184698E-2</v>
      </c>
      <c r="L2803" s="6">
        <v>3.7101627728184698E-2</v>
      </c>
      <c r="M2803" t="s">
        <v>40</v>
      </c>
      <c r="N2803">
        <f>SUMIFS(Actuals!$F:$F,Actuals!$A:$A,$A2803,Actuals!$D:$D,$D2803,Actuals!$B:$B,EDATE($B2803,-12))</f>
        <v>1125531.25</v>
      </c>
      <c r="O2803">
        <f>AVERAGE(SUMIFS(Actuals!$F:$F,Actuals!$A:$A,$A2803,Actuals!$D:$D,$D2803,Actuals!$B:$B,EOMONTH(DATE(2025,$C2803-1,1),0))/SUMIFS(Actuals!$F:$F,Actuals!$A:$A,$A2803,Actuals!$D:$D,$D2803,Actuals!$B:$B,EOMONTH(DATE(2024,$C2803-1,1),0)),
 SUMIFS(Actuals!$F:$F,Actuals!$A:$A,$A2803,Actuals!$D:$D,$D2803,Actuals!$B:$B,EOMONTH(DATE(2025,$C2803-2,1),0))/SUMIFS(Actuals!$F:$F,Actuals!$A:$A,$A2803,Actuals!$D:$D,$D2803,Actuals!$B:$B,EOMONTH(DATE(2024,$C2803-2,1),0)),
 SUMIFS(Actuals!$F:$F,Actuals!$A:$A,$A2803,Actuals!$D:$D,$D2803,Actuals!$B:$B,EOMONTH(DATE(2025,$C2803-3,1),0))/SUMIFS(Actuals!$F:$F,Actuals!$A:$A,$A2803,Actuals!$D:$D,$D2803,Actuals!$B:$B,EOMONTH(DATE(2024,$C2803-3,1),0))
)</f>
        <v>1.1064948151710643</v>
      </c>
      <c r="P2803" s="29">
        <f t="shared" si="258"/>
        <v>1245394.4924380069</v>
      </c>
      <c r="Q2803" s="2">
        <f t="shared" si="259"/>
        <v>9.895708691078603E-2</v>
      </c>
      <c r="R2803" s="29" t="str">
        <f t="shared" si="260"/>
        <v>1 train date (May-Aug)</v>
      </c>
      <c r="S2803" s="29">
        <f t="shared" si="261"/>
        <v>1.0247686841986505</v>
      </c>
      <c r="T2803" s="29">
        <f t="shared" si="262"/>
        <v>1204407.269198315</v>
      </c>
      <c r="U2803" s="2">
        <f t="shared" si="263"/>
        <v>6.2789270427290489E-2</v>
      </c>
    </row>
    <row r="2804" spans="1:21">
      <c r="A2804">
        <v>9700</v>
      </c>
      <c r="B2804" s="1">
        <v>45838</v>
      </c>
      <c r="C2804">
        <v>6</v>
      </c>
      <c r="D2804">
        <v>42</v>
      </c>
      <c r="E2804" t="s">
        <v>7</v>
      </c>
      <c r="F2804" s="3">
        <v>1207609.4875</v>
      </c>
      <c r="G2804" s="3">
        <v>1133251.25</v>
      </c>
      <c r="H2804">
        <v>0</v>
      </c>
      <c r="I2804" s="3">
        <v>74358.237500000047</v>
      </c>
      <c r="J2804" s="3">
        <v>74358.237500000047</v>
      </c>
      <c r="K2804" s="2">
        <v>6.5614961818925899E-2</v>
      </c>
      <c r="L2804" s="6">
        <v>6.5614961818925899E-2</v>
      </c>
      <c r="M2804" t="s">
        <v>40</v>
      </c>
      <c r="N2804">
        <f>SUMIFS(Actuals!$F:$F,Actuals!$A:$A,$A2804,Actuals!$D:$D,$D2804,Actuals!$B:$B,EDATE($B2804,-12))</f>
        <v>1125531.25</v>
      </c>
      <c r="O2804">
        <f>AVERAGE(SUMIFS(Actuals!$F:$F,Actuals!$A:$A,$A2804,Actuals!$D:$D,$D2804,Actuals!$B:$B,EOMONTH(DATE(2025,$C2804-1,1),0))/SUMIFS(Actuals!$F:$F,Actuals!$A:$A,$A2804,Actuals!$D:$D,$D2804,Actuals!$B:$B,EOMONTH(DATE(2024,$C2804-1,1),0)),
 SUMIFS(Actuals!$F:$F,Actuals!$A:$A,$A2804,Actuals!$D:$D,$D2804,Actuals!$B:$B,EOMONTH(DATE(2025,$C2804-2,1),0))/SUMIFS(Actuals!$F:$F,Actuals!$A:$A,$A2804,Actuals!$D:$D,$D2804,Actuals!$B:$B,EOMONTH(DATE(2024,$C2804-2,1),0)),
 SUMIFS(Actuals!$F:$F,Actuals!$A:$A,$A2804,Actuals!$D:$D,$D2804,Actuals!$B:$B,EOMONTH(DATE(2025,$C2804-3,1),0))/SUMIFS(Actuals!$F:$F,Actuals!$A:$A,$A2804,Actuals!$D:$D,$D2804,Actuals!$B:$B,EOMONTH(DATE(2024,$C2804-3,1),0))
)</f>
        <v>1.0842368276444392</v>
      </c>
      <c r="P2804" s="29">
        <f t="shared" si="258"/>
        <v>1220342.4319146802</v>
      </c>
      <c r="Q2804" s="2">
        <f t="shared" si="259"/>
        <v>7.6850726539838515E-2</v>
      </c>
      <c r="R2804" s="29" t="str">
        <f t="shared" si="260"/>
        <v>1 train date (May-Aug)</v>
      </c>
      <c r="S2804" s="29">
        <f t="shared" si="261"/>
        <v>1.0247686841986505</v>
      </c>
      <c r="T2804" s="29">
        <f t="shared" si="262"/>
        <v>1237520.3855311817</v>
      </c>
      <c r="U2804" s="2">
        <f t="shared" si="263"/>
        <v>9.2008842285575862E-2</v>
      </c>
    </row>
    <row r="2805" spans="1:21">
      <c r="A2805">
        <v>9700</v>
      </c>
      <c r="B2805" s="1">
        <v>45869</v>
      </c>
      <c r="C2805">
        <v>5</v>
      </c>
      <c r="D2805">
        <v>42</v>
      </c>
      <c r="E2805" t="s">
        <v>7</v>
      </c>
      <c r="F2805" s="3">
        <v>1163543.74884</v>
      </c>
      <c r="G2805" s="3">
        <v>1259587.5</v>
      </c>
      <c r="H2805">
        <v>2</v>
      </c>
      <c r="I2805" s="3">
        <v>-96043.751159999985</v>
      </c>
      <c r="J2805" s="3">
        <v>96043.751159999985</v>
      </c>
      <c r="K2805" s="2">
        <v>7.6250162184048398E-2</v>
      </c>
      <c r="L2805" s="6">
        <v>-7.6250162184048398E-2</v>
      </c>
      <c r="M2805" t="s">
        <v>40</v>
      </c>
      <c r="N2805">
        <f>SUMIFS(Actuals!$F:$F,Actuals!$A:$A,$A2805,Actuals!$D:$D,$D2805,Actuals!$B:$B,EDATE($B2805,-12))</f>
        <v>1036287.5</v>
      </c>
      <c r="O2805">
        <f>AVERAGE(SUMIFS(Actuals!$F:$F,Actuals!$A:$A,$A2805,Actuals!$D:$D,$D2805,Actuals!$B:$B,EOMONTH(DATE(2025,$C2805-1,1),0))/SUMIFS(Actuals!$F:$F,Actuals!$A:$A,$A2805,Actuals!$D:$D,$D2805,Actuals!$B:$B,EOMONTH(DATE(2024,$C2805-1,1),0)),
 SUMIFS(Actuals!$F:$F,Actuals!$A:$A,$A2805,Actuals!$D:$D,$D2805,Actuals!$B:$B,EOMONTH(DATE(2025,$C2805-2,1),0))/SUMIFS(Actuals!$F:$F,Actuals!$A:$A,$A2805,Actuals!$D:$D,$D2805,Actuals!$B:$B,EOMONTH(DATE(2024,$C2805-2,1),0)),
 SUMIFS(Actuals!$F:$F,Actuals!$A:$A,$A2805,Actuals!$D:$D,$D2805,Actuals!$B:$B,EOMONTH(DATE(2025,$C2805-3,1),0))/SUMIFS(Actuals!$F:$F,Actuals!$A:$A,$A2805,Actuals!$D:$D,$D2805,Actuals!$B:$B,EOMONTH(DATE(2024,$C2805-3,1),0))
)</f>
        <v>1.1064948151710643</v>
      </c>
      <c r="P2805" s="29">
        <f t="shared" si="258"/>
        <v>1146646.7457765844</v>
      </c>
      <c r="Q2805" s="2">
        <f t="shared" si="259"/>
        <v>8.966487379671173E-2</v>
      </c>
      <c r="R2805" s="29" t="str">
        <f t="shared" si="260"/>
        <v>1 train date (May-Aug)</v>
      </c>
      <c r="S2805" s="29">
        <f t="shared" si="261"/>
        <v>1.0247686841986505</v>
      </c>
      <c r="T2805" s="29">
        <f t="shared" si="262"/>
        <v>1192363.1965063319</v>
      </c>
      <c r="U2805" s="2">
        <f t="shared" si="263"/>
        <v>5.3370094172630396E-2</v>
      </c>
    </row>
    <row r="2806" spans="1:21">
      <c r="A2806">
        <v>9700</v>
      </c>
      <c r="B2806" s="1">
        <v>45869</v>
      </c>
      <c r="C2806">
        <v>6</v>
      </c>
      <c r="D2806">
        <v>42</v>
      </c>
      <c r="E2806" t="s">
        <v>7</v>
      </c>
      <c r="F2806" s="3">
        <v>1198552.4163437502</v>
      </c>
      <c r="G2806" s="3">
        <v>1259587.5</v>
      </c>
      <c r="H2806">
        <v>1</v>
      </c>
      <c r="I2806" s="3">
        <v>-61035.083656249801</v>
      </c>
      <c r="J2806" s="3">
        <v>61035.083656249801</v>
      </c>
      <c r="K2806" s="2">
        <v>4.8456406288764999E-2</v>
      </c>
      <c r="L2806" s="6">
        <v>-4.8456406288764999E-2</v>
      </c>
      <c r="M2806" t="s">
        <v>40</v>
      </c>
      <c r="N2806">
        <f>SUMIFS(Actuals!$F:$F,Actuals!$A:$A,$A2806,Actuals!$D:$D,$D2806,Actuals!$B:$B,EDATE($B2806,-12))</f>
        <v>1036287.5</v>
      </c>
      <c r="O2806">
        <f>AVERAGE(SUMIFS(Actuals!$F:$F,Actuals!$A:$A,$A2806,Actuals!$D:$D,$D2806,Actuals!$B:$B,EOMONTH(DATE(2025,$C2806-1,1),0))/SUMIFS(Actuals!$F:$F,Actuals!$A:$A,$A2806,Actuals!$D:$D,$D2806,Actuals!$B:$B,EOMONTH(DATE(2024,$C2806-1,1),0)),
 SUMIFS(Actuals!$F:$F,Actuals!$A:$A,$A2806,Actuals!$D:$D,$D2806,Actuals!$B:$B,EOMONTH(DATE(2025,$C2806-2,1),0))/SUMIFS(Actuals!$F:$F,Actuals!$A:$A,$A2806,Actuals!$D:$D,$D2806,Actuals!$B:$B,EOMONTH(DATE(2024,$C2806-2,1),0)),
 SUMIFS(Actuals!$F:$F,Actuals!$A:$A,$A2806,Actuals!$D:$D,$D2806,Actuals!$B:$B,EOMONTH(DATE(2025,$C2806-3,1),0))/SUMIFS(Actuals!$F:$F,Actuals!$A:$A,$A2806,Actuals!$D:$D,$D2806,Actuals!$B:$B,EOMONTH(DATE(2024,$C2806-3,1),0))
)</f>
        <v>1.0842368276444392</v>
      </c>
      <c r="P2806" s="29">
        <f t="shared" si="258"/>
        <v>1123581.0715275868</v>
      </c>
      <c r="Q2806" s="2">
        <f t="shared" si="259"/>
        <v>0.1079769594985765</v>
      </c>
      <c r="R2806" s="29" t="str">
        <f t="shared" si="260"/>
        <v>1 train date (May-Aug)</v>
      </c>
      <c r="S2806" s="29">
        <f t="shared" si="261"/>
        <v>1.0247686841986505</v>
      </c>
      <c r="T2806" s="29">
        <f t="shared" si="262"/>
        <v>1228238.9826396981</v>
      </c>
      <c r="U2806" s="2">
        <f t="shared" si="263"/>
        <v>2.4887923514882389E-2</v>
      </c>
    </row>
    <row r="2807" spans="1:21">
      <c r="A2807">
        <v>9700</v>
      </c>
      <c r="B2807" s="1">
        <v>45869</v>
      </c>
      <c r="C2807">
        <v>7</v>
      </c>
      <c r="D2807">
        <v>42</v>
      </c>
      <c r="E2807" t="s">
        <v>7</v>
      </c>
      <c r="F2807" s="3">
        <v>1138747.7985622277</v>
      </c>
      <c r="G2807" s="3">
        <v>1259587.5</v>
      </c>
      <c r="H2807">
        <v>0</v>
      </c>
      <c r="I2807" s="3">
        <v>-120839.70143777225</v>
      </c>
      <c r="J2807" s="3">
        <v>120839.70143777225</v>
      </c>
      <c r="K2807" s="2">
        <v>9.5935932547577901E-2</v>
      </c>
      <c r="L2807" s="6">
        <v>-9.5935932547577901E-2</v>
      </c>
      <c r="M2807" t="s">
        <v>40</v>
      </c>
      <c r="N2807">
        <f>SUMIFS(Actuals!$F:$F,Actuals!$A:$A,$A2807,Actuals!$D:$D,$D2807,Actuals!$B:$B,EDATE($B2807,-12))</f>
        <v>1036287.5</v>
      </c>
      <c r="O2807">
        <f>AVERAGE(SUMIFS(Actuals!$F:$F,Actuals!$A:$A,$A2807,Actuals!$D:$D,$D2807,Actuals!$B:$B,EOMONTH(DATE(2025,$C2807-1,1),0))/SUMIFS(Actuals!$F:$F,Actuals!$A:$A,$A2807,Actuals!$D:$D,$D2807,Actuals!$B:$B,EOMONTH(DATE(2024,$C2807-1,1),0)),
 SUMIFS(Actuals!$F:$F,Actuals!$A:$A,$A2807,Actuals!$D:$D,$D2807,Actuals!$B:$B,EOMONTH(DATE(2025,$C2807-2,1),0))/SUMIFS(Actuals!$F:$F,Actuals!$A:$A,$A2807,Actuals!$D:$D,$D2807,Actuals!$B:$B,EOMONTH(DATE(2024,$C2807-2,1),0)),
 SUMIFS(Actuals!$F:$F,Actuals!$A:$A,$A2807,Actuals!$D:$D,$D2807,Actuals!$B:$B,EOMONTH(DATE(2025,$C2807-3,1),0))/SUMIFS(Actuals!$F:$F,Actuals!$A:$A,$A2807,Actuals!$D:$D,$D2807,Actuals!$B:$B,EOMONTH(DATE(2024,$C2807-3,1),0))
)</f>
        <v>1.0697819401522439</v>
      </c>
      <c r="P2807" s="29">
        <f t="shared" si="258"/>
        <v>1108601.6523055185</v>
      </c>
      <c r="Q2807" s="2">
        <f t="shared" si="259"/>
        <v>0.11986928077206346</v>
      </c>
      <c r="R2807" s="29" t="str">
        <f t="shared" si="260"/>
        <v>1 train date (May-Aug)</v>
      </c>
      <c r="S2807" s="29">
        <f t="shared" si="261"/>
        <v>1.0247686841986505</v>
      </c>
      <c r="T2807" s="29">
        <f t="shared" si="262"/>
        <v>1166953.0831667241</v>
      </c>
      <c r="U2807" s="2">
        <f t="shared" si="263"/>
        <v>7.3543455165501342E-2</v>
      </c>
    </row>
    <row r="2808" spans="1:21">
      <c r="A2808">
        <v>9700</v>
      </c>
      <c r="B2808" s="1">
        <v>45900</v>
      </c>
      <c r="C2808">
        <v>5</v>
      </c>
      <c r="D2808">
        <v>42</v>
      </c>
      <c r="E2808" t="s">
        <v>7</v>
      </c>
      <c r="F2808" s="3">
        <v>1151908.3113516001</v>
      </c>
      <c r="G2808" s="3">
        <v>1185583.75</v>
      </c>
      <c r="H2808">
        <v>3</v>
      </c>
      <c r="I2808" s="3">
        <v>-33675.438648399897</v>
      </c>
      <c r="J2808" s="3">
        <v>33675.438648399897</v>
      </c>
      <c r="K2808" s="2">
        <v>2.84040993716386E-2</v>
      </c>
      <c r="L2808" s="6">
        <v>-2.84040993716386E-2</v>
      </c>
      <c r="M2808" t="s">
        <v>40</v>
      </c>
      <c r="N2808">
        <f>SUMIFS(Actuals!$F:$F,Actuals!$A:$A,$A2808,Actuals!$D:$D,$D2808,Actuals!$B:$B,EDATE($B2808,-12))</f>
        <v>1155610</v>
      </c>
      <c r="O2808">
        <f>AVERAGE(SUMIFS(Actuals!$F:$F,Actuals!$A:$A,$A2808,Actuals!$D:$D,$D2808,Actuals!$B:$B,EOMONTH(DATE(2025,$C2808-1,1),0))/SUMIFS(Actuals!$F:$F,Actuals!$A:$A,$A2808,Actuals!$D:$D,$D2808,Actuals!$B:$B,EOMONTH(DATE(2024,$C2808-1,1),0)),
 SUMIFS(Actuals!$F:$F,Actuals!$A:$A,$A2808,Actuals!$D:$D,$D2808,Actuals!$B:$B,EOMONTH(DATE(2025,$C2808-2,1),0))/SUMIFS(Actuals!$F:$F,Actuals!$A:$A,$A2808,Actuals!$D:$D,$D2808,Actuals!$B:$B,EOMONTH(DATE(2024,$C2808-2,1),0)),
 SUMIFS(Actuals!$F:$F,Actuals!$A:$A,$A2808,Actuals!$D:$D,$D2808,Actuals!$B:$B,EOMONTH(DATE(2025,$C2808-3,1),0))/SUMIFS(Actuals!$F:$F,Actuals!$A:$A,$A2808,Actuals!$D:$D,$D2808,Actuals!$B:$B,EOMONTH(DATE(2024,$C2808-3,1),0))
)</f>
        <v>1.1064948151710643</v>
      </c>
      <c r="P2808" s="29">
        <f t="shared" si="258"/>
        <v>1278676.4733598337</v>
      </c>
      <c r="Q2808" s="2">
        <f t="shared" si="259"/>
        <v>7.8520579722717782E-2</v>
      </c>
      <c r="R2808" s="29" t="str">
        <f t="shared" si="260"/>
        <v>1 train date (May-Aug)</v>
      </c>
      <c r="S2808" s="29">
        <f t="shared" si="261"/>
        <v>1.0247686841986505</v>
      </c>
      <c r="T2808" s="29">
        <f t="shared" si="262"/>
        <v>1180439.5645412686</v>
      </c>
      <c r="U2808" s="2">
        <f t="shared" si="263"/>
        <v>4.3389473402712982E-3</v>
      </c>
    </row>
    <row r="2809" spans="1:21">
      <c r="A2809">
        <v>9700</v>
      </c>
      <c r="B2809" s="1">
        <v>45900</v>
      </c>
      <c r="C2809">
        <v>6</v>
      </c>
      <c r="D2809">
        <v>42</v>
      </c>
      <c r="E2809" t="s">
        <v>7</v>
      </c>
      <c r="F2809" s="3">
        <v>1191361.1018456877</v>
      </c>
      <c r="G2809" s="3">
        <v>1185583.75</v>
      </c>
      <c r="H2809">
        <v>2</v>
      </c>
      <c r="I2809" s="3">
        <v>5777.3518456877209</v>
      </c>
      <c r="J2809" s="3">
        <v>5777.3518456877209</v>
      </c>
      <c r="K2809" s="2">
        <v>4.8730018825643697E-3</v>
      </c>
      <c r="L2809" s="6">
        <v>4.8730018825643697E-3</v>
      </c>
      <c r="M2809" t="s">
        <v>40</v>
      </c>
      <c r="N2809">
        <f>SUMIFS(Actuals!$F:$F,Actuals!$A:$A,$A2809,Actuals!$D:$D,$D2809,Actuals!$B:$B,EDATE($B2809,-12))</f>
        <v>1155610</v>
      </c>
      <c r="O2809">
        <f>AVERAGE(SUMIFS(Actuals!$F:$F,Actuals!$A:$A,$A2809,Actuals!$D:$D,$D2809,Actuals!$B:$B,EOMONTH(DATE(2025,$C2809-1,1),0))/SUMIFS(Actuals!$F:$F,Actuals!$A:$A,$A2809,Actuals!$D:$D,$D2809,Actuals!$B:$B,EOMONTH(DATE(2024,$C2809-1,1),0)),
 SUMIFS(Actuals!$F:$F,Actuals!$A:$A,$A2809,Actuals!$D:$D,$D2809,Actuals!$B:$B,EOMONTH(DATE(2025,$C2809-2,1),0))/SUMIFS(Actuals!$F:$F,Actuals!$A:$A,$A2809,Actuals!$D:$D,$D2809,Actuals!$B:$B,EOMONTH(DATE(2024,$C2809-2,1),0)),
 SUMIFS(Actuals!$F:$F,Actuals!$A:$A,$A2809,Actuals!$D:$D,$D2809,Actuals!$B:$B,EOMONTH(DATE(2025,$C2809-3,1),0))/SUMIFS(Actuals!$F:$F,Actuals!$A:$A,$A2809,Actuals!$D:$D,$D2809,Actuals!$B:$B,EOMONTH(DATE(2024,$C2809-3,1),0))
)</f>
        <v>1.0842368276444392</v>
      </c>
      <c r="P2809" s="29">
        <f t="shared" si="258"/>
        <v>1252954.9203941904</v>
      </c>
      <c r="Q2809" s="2">
        <f t="shared" si="259"/>
        <v>5.6825315288093613E-2</v>
      </c>
      <c r="R2809" s="29" t="str">
        <f t="shared" si="260"/>
        <v>1 train date (May-Aug)</v>
      </c>
      <c r="S2809" s="29">
        <f t="shared" si="261"/>
        <v>1.0247686841986505</v>
      </c>
      <c r="T2809" s="29">
        <f t="shared" si="262"/>
        <v>1220869.5487438599</v>
      </c>
      <c r="U2809" s="2">
        <f t="shared" si="263"/>
        <v>2.976238392594354E-2</v>
      </c>
    </row>
    <row r="2810" spans="1:21">
      <c r="A2810">
        <v>9700</v>
      </c>
      <c r="B2810" s="1">
        <v>45900</v>
      </c>
      <c r="C2810">
        <v>7</v>
      </c>
      <c r="D2810">
        <v>42</v>
      </c>
      <c r="E2810" t="s">
        <v>7</v>
      </c>
      <c r="F2810" s="3">
        <v>1144072.5799818856</v>
      </c>
      <c r="G2810" s="3">
        <v>1185583.75</v>
      </c>
      <c r="H2810">
        <v>1</v>
      </c>
      <c r="I2810" s="3">
        <v>-41511.170018114382</v>
      </c>
      <c r="J2810" s="3">
        <v>41511.170018114382</v>
      </c>
      <c r="K2810" s="2">
        <v>3.5013275121318403E-2</v>
      </c>
      <c r="L2810" s="6">
        <v>-3.5013275121318403E-2</v>
      </c>
      <c r="M2810" t="s">
        <v>40</v>
      </c>
      <c r="N2810">
        <f>SUMIFS(Actuals!$F:$F,Actuals!$A:$A,$A2810,Actuals!$D:$D,$D2810,Actuals!$B:$B,EDATE($B2810,-12))</f>
        <v>1155610</v>
      </c>
      <c r="O2810">
        <f>AVERAGE(SUMIFS(Actuals!$F:$F,Actuals!$A:$A,$A2810,Actuals!$D:$D,$D2810,Actuals!$B:$B,EOMONTH(DATE(2025,$C2810-1,1),0))/SUMIFS(Actuals!$F:$F,Actuals!$A:$A,$A2810,Actuals!$D:$D,$D2810,Actuals!$B:$B,EOMONTH(DATE(2024,$C2810-1,1),0)),
 SUMIFS(Actuals!$F:$F,Actuals!$A:$A,$A2810,Actuals!$D:$D,$D2810,Actuals!$B:$B,EOMONTH(DATE(2025,$C2810-2,1),0))/SUMIFS(Actuals!$F:$F,Actuals!$A:$A,$A2810,Actuals!$D:$D,$D2810,Actuals!$B:$B,EOMONTH(DATE(2024,$C2810-2,1),0)),
 SUMIFS(Actuals!$F:$F,Actuals!$A:$A,$A2810,Actuals!$D:$D,$D2810,Actuals!$B:$B,EOMONTH(DATE(2025,$C2810-3,1),0))/SUMIFS(Actuals!$F:$F,Actuals!$A:$A,$A2810,Actuals!$D:$D,$D2810,Actuals!$B:$B,EOMONTH(DATE(2024,$C2810-3,1),0))
)</f>
        <v>1.0697819401522439</v>
      </c>
      <c r="P2810" s="29">
        <f t="shared" si="258"/>
        <v>1236250.7078593345</v>
      </c>
      <c r="Q2810" s="2">
        <f t="shared" si="259"/>
        <v>4.2735874086781755E-2</v>
      </c>
      <c r="R2810" s="29" t="str">
        <f t="shared" si="260"/>
        <v>1 train date (May-Aug)</v>
      </c>
      <c r="S2810" s="29">
        <f t="shared" si="261"/>
        <v>1.0247686841986505</v>
      </c>
      <c r="T2810" s="29">
        <f t="shared" si="262"/>
        <v>1172409.7524157923</v>
      </c>
      <c r="U2810" s="2">
        <f t="shared" si="263"/>
        <v>1.1111823676908258E-2</v>
      </c>
    </row>
    <row r="2811" spans="1:21">
      <c r="A2811">
        <v>9700</v>
      </c>
      <c r="B2811" s="1">
        <v>45900</v>
      </c>
      <c r="C2811">
        <v>8</v>
      </c>
      <c r="D2811">
        <v>42</v>
      </c>
      <c r="E2811" t="s">
        <v>7</v>
      </c>
      <c r="F2811" s="3">
        <v>1265156.4559423134</v>
      </c>
      <c r="G2811" s="3">
        <v>1185583.75</v>
      </c>
      <c r="H2811">
        <v>0</v>
      </c>
      <c r="I2811" s="3">
        <v>79572.70594231342</v>
      </c>
      <c r="J2811" s="3">
        <v>79572.70594231342</v>
      </c>
      <c r="K2811" s="2">
        <v>6.7116899959461698E-2</v>
      </c>
      <c r="L2811" s="6">
        <v>6.7116899959461698E-2</v>
      </c>
      <c r="M2811" t="s">
        <v>40</v>
      </c>
      <c r="N2811">
        <f>SUMIFS(Actuals!$F:$F,Actuals!$A:$A,$A2811,Actuals!$D:$D,$D2811,Actuals!$B:$B,EDATE($B2811,-12))</f>
        <v>1155610</v>
      </c>
      <c r="O2811">
        <f>AVERAGE(SUMIFS(Actuals!$F:$F,Actuals!$A:$A,$A2811,Actuals!$D:$D,$D2811,Actuals!$B:$B,EOMONTH(DATE(2025,$C2811-1,1),0))/SUMIFS(Actuals!$F:$F,Actuals!$A:$A,$A2811,Actuals!$D:$D,$D2811,Actuals!$B:$B,EOMONTH(DATE(2024,$C2811-1,1),0)),
 SUMIFS(Actuals!$F:$F,Actuals!$A:$A,$A2811,Actuals!$D:$D,$D2811,Actuals!$B:$B,EOMONTH(DATE(2025,$C2811-2,1),0))/SUMIFS(Actuals!$F:$F,Actuals!$A:$A,$A2811,Actuals!$D:$D,$D2811,Actuals!$B:$B,EOMONTH(DATE(2024,$C2811-2,1),0)),
 SUMIFS(Actuals!$F:$F,Actuals!$A:$A,$A2811,Actuals!$D:$D,$D2811,Actuals!$B:$B,EOMONTH(DATE(2025,$C2811-3,1),0))/SUMIFS(Actuals!$F:$F,Actuals!$A:$A,$A2811,Actuals!$D:$D,$D2811,Actuals!$B:$B,EOMONTH(DATE(2024,$C2811-3,1),0))
)</f>
        <v>1.0764346468633335</v>
      </c>
      <c r="P2811" s="29">
        <f t="shared" si="258"/>
        <v>1243938.6422617368</v>
      </c>
      <c r="Q2811" s="2">
        <f t="shared" si="259"/>
        <v>4.9220388067681253E-2</v>
      </c>
      <c r="R2811" s="29" t="str">
        <f t="shared" si="260"/>
        <v>1 train date (May-Aug)</v>
      </c>
      <c r="S2811" s="29">
        <f t="shared" si="261"/>
        <v>1.0247686841986505</v>
      </c>
      <c r="T2811" s="29">
        <f t="shared" si="262"/>
        <v>1296492.7166614325</v>
      </c>
      <c r="U2811" s="2">
        <f t="shared" si="263"/>
        <v>9.3547981457600543E-2</v>
      </c>
    </row>
    <row r="2812" spans="1:21">
      <c r="A2812">
        <v>9700</v>
      </c>
      <c r="B2812" s="1">
        <v>45930</v>
      </c>
      <c r="C2812">
        <v>5</v>
      </c>
      <c r="D2812">
        <v>42</v>
      </c>
      <c r="E2812" t="s">
        <v>7</v>
      </c>
      <c r="F2812" s="3">
        <v>1140389.2282380841</v>
      </c>
      <c r="G2812" s="3">
        <v>1120347.5</v>
      </c>
      <c r="H2812">
        <v>4</v>
      </c>
      <c r="I2812" s="3">
        <v>20041.728238084121</v>
      </c>
      <c r="J2812" s="3">
        <v>20041.728238084121</v>
      </c>
      <c r="K2812" s="2">
        <v>1.7888849877456901E-2</v>
      </c>
      <c r="L2812" s="6">
        <v>1.7888849877456901E-2</v>
      </c>
      <c r="M2812" t="s">
        <v>40</v>
      </c>
      <c r="N2812">
        <f>SUMIFS(Actuals!$F:$F,Actuals!$A:$A,$A2812,Actuals!$D:$D,$D2812,Actuals!$B:$B,EDATE($B2812,-12))</f>
        <v>1069802.5</v>
      </c>
      <c r="O2812">
        <f>AVERAGE(SUMIFS(Actuals!$F:$F,Actuals!$A:$A,$A2812,Actuals!$D:$D,$D2812,Actuals!$B:$B,EOMONTH(DATE(2025,$C2812-1,1),0))/SUMIFS(Actuals!$F:$F,Actuals!$A:$A,$A2812,Actuals!$D:$D,$D2812,Actuals!$B:$B,EOMONTH(DATE(2024,$C2812-1,1),0)),
 SUMIFS(Actuals!$F:$F,Actuals!$A:$A,$A2812,Actuals!$D:$D,$D2812,Actuals!$B:$B,EOMONTH(DATE(2025,$C2812-2,1),0))/SUMIFS(Actuals!$F:$F,Actuals!$A:$A,$A2812,Actuals!$D:$D,$D2812,Actuals!$B:$B,EOMONTH(DATE(2024,$C2812-2,1),0)),
 SUMIFS(Actuals!$F:$F,Actuals!$A:$A,$A2812,Actuals!$D:$D,$D2812,Actuals!$B:$B,EOMONTH(DATE(2025,$C2812-3,1),0))/SUMIFS(Actuals!$F:$F,Actuals!$A:$A,$A2812,Actuals!$D:$D,$D2812,Actuals!$B:$B,EOMONTH(DATE(2024,$C2812-3,1),0))
)</f>
        <v>1.1064948151710643</v>
      </c>
      <c r="P2812" s="29">
        <f t="shared" si="258"/>
        <v>1183730.9195070425</v>
      </c>
      <c r="Q2812" s="2">
        <f t="shared" si="259"/>
        <v>5.6574785508105747E-2</v>
      </c>
      <c r="R2812" s="29" t="str">
        <f t="shared" si="260"/>
        <v>1 train date (May-Aug)</v>
      </c>
      <c r="S2812" s="29">
        <f t="shared" si="261"/>
        <v>1.0247686841986505</v>
      </c>
      <c r="T2812" s="29">
        <f t="shared" si="262"/>
        <v>1168635.168895856</v>
      </c>
      <c r="U2812" s="2">
        <f t="shared" si="263"/>
        <v>4.3100617349399191E-2</v>
      </c>
    </row>
    <row r="2813" spans="1:21">
      <c r="A2813">
        <v>9700</v>
      </c>
      <c r="B2813" s="1">
        <v>45930</v>
      </c>
      <c r="C2813">
        <v>6</v>
      </c>
      <c r="D2813">
        <v>42</v>
      </c>
      <c r="E2813" t="s">
        <v>7</v>
      </c>
      <c r="F2813" s="3">
        <v>1185999.9768873821</v>
      </c>
      <c r="G2813" s="3">
        <v>1120347.5</v>
      </c>
      <c r="H2813">
        <v>3</v>
      </c>
      <c r="I2813" s="3">
        <v>65652.476887382101</v>
      </c>
      <c r="J2813" s="3">
        <v>65652.476887382101</v>
      </c>
      <c r="K2813" s="2">
        <v>5.8600101207332597E-2</v>
      </c>
      <c r="L2813" s="6">
        <v>5.8600101207332597E-2</v>
      </c>
      <c r="M2813" t="s">
        <v>40</v>
      </c>
      <c r="N2813">
        <f>SUMIFS(Actuals!$F:$F,Actuals!$A:$A,$A2813,Actuals!$D:$D,$D2813,Actuals!$B:$B,EDATE($B2813,-12))</f>
        <v>1069802.5</v>
      </c>
      <c r="O2813">
        <f>AVERAGE(SUMIFS(Actuals!$F:$F,Actuals!$A:$A,$A2813,Actuals!$D:$D,$D2813,Actuals!$B:$B,EOMONTH(DATE(2025,$C2813-1,1),0))/SUMIFS(Actuals!$F:$F,Actuals!$A:$A,$A2813,Actuals!$D:$D,$D2813,Actuals!$B:$B,EOMONTH(DATE(2024,$C2813-1,1),0)),
 SUMIFS(Actuals!$F:$F,Actuals!$A:$A,$A2813,Actuals!$D:$D,$D2813,Actuals!$B:$B,EOMONTH(DATE(2025,$C2813-2,1),0))/SUMIFS(Actuals!$F:$F,Actuals!$A:$A,$A2813,Actuals!$D:$D,$D2813,Actuals!$B:$B,EOMONTH(DATE(2024,$C2813-2,1),0)),
 SUMIFS(Actuals!$F:$F,Actuals!$A:$A,$A2813,Actuals!$D:$D,$D2813,Actuals!$B:$B,EOMONTH(DATE(2025,$C2813-3,1),0))/SUMIFS(Actuals!$F:$F,Actuals!$A:$A,$A2813,Actuals!$D:$D,$D2813,Actuals!$B:$B,EOMONTH(DATE(2024,$C2813-3,1),0))
)</f>
        <v>1.0842368276444392</v>
      </c>
      <c r="P2813" s="29">
        <f t="shared" si="258"/>
        <v>1159919.2688060901</v>
      </c>
      <c r="Q2813" s="2">
        <f t="shared" si="259"/>
        <v>3.5320977470017216E-2</v>
      </c>
      <c r="R2813" s="29" t="str">
        <f t="shared" si="260"/>
        <v>1 train date (May-Aug)</v>
      </c>
      <c r="S2813" s="29">
        <f t="shared" si="261"/>
        <v>1.0247686841986505</v>
      </c>
      <c r="T2813" s="29">
        <f t="shared" si="262"/>
        <v>1215375.6357745125</v>
      </c>
      <c r="U2813" s="2">
        <f t="shared" si="263"/>
        <v>8.4820232806796583E-2</v>
      </c>
    </row>
    <row r="2814" spans="1:21">
      <c r="A2814">
        <v>9700</v>
      </c>
      <c r="B2814" s="1">
        <v>45930</v>
      </c>
      <c r="C2814">
        <v>7</v>
      </c>
      <c r="D2814">
        <v>42</v>
      </c>
      <c r="E2814" t="s">
        <v>7</v>
      </c>
      <c r="F2814" s="3">
        <v>1149225.5942589741</v>
      </c>
      <c r="G2814" s="3">
        <v>1120347.5</v>
      </c>
      <c r="H2814">
        <v>2</v>
      </c>
      <c r="I2814" s="3">
        <v>28878.094258974073</v>
      </c>
      <c r="J2814" s="3">
        <v>28878.094258974073</v>
      </c>
      <c r="K2814" s="2">
        <v>2.5776015262205802E-2</v>
      </c>
      <c r="L2814" s="6">
        <v>2.5776015262205802E-2</v>
      </c>
      <c r="M2814" t="s">
        <v>40</v>
      </c>
      <c r="N2814">
        <f>SUMIFS(Actuals!$F:$F,Actuals!$A:$A,$A2814,Actuals!$D:$D,$D2814,Actuals!$B:$B,EDATE($B2814,-12))</f>
        <v>1069802.5</v>
      </c>
      <c r="O2814">
        <f>AVERAGE(SUMIFS(Actuals!$F:$F,Actuals!$A:$A,$A2814,Actuals!$D:$D,$D2814,Actuals!$B:$B,EOMONTH(DATE(2025,$C2814-1,1),0))/SUMIFS(Actuals!$F:$F,Actuals!$A:$A,$A2814,Actuals!$D:$D,$D2814,Actuals!$B:$B,EOMONTH(DATE(2024,$C2814-1,1),0)),
 SUMIFS(Actuals!$F:$F,Actuals!$A:$A,$A2814,Actuals!$D:$D,$D2814,Actuals!$B:$B,EOMONTH(DATE(2025,$C2814-2,1),0))/SUMIFS(Actuals!$F:$F,Actuals!$A:$A,$A2814,Actuals!$D:$D,$D2814,Actuals!$B:$B,EOMONTH(DATE(2024,$C2814-2,1),0)),
 SUMIFS(Actuals!$F:$F,Actuals!$A:$A,$A2814,Actuals!$D:$D,$D2814,Actuals!$B:$B,EOMONTH(DATE(2025,$C2814-3,1),0))/SUMIFS(Actuals!$F:$F,Actuals!$A:$A,$A2814,Actuals!$D:$D,$D2814,Actuals!$B:$B,EOMONTH(DATE(2024,$C2814-3,1),0))
)</f>
        <v>1.0697819401522439</v>
      </c>
      <c r="P2814" s="29">
        <f t="shared" si="258"/>
        <v>1144455.3940297209</v>
      </c>
      <c r="Q2814" s="2">
        <f t="shared" si="259"/>
        <v>2.1518228968887707E-2</v>
      </c>
      <c r="R2814" s="29" t="str">
        <f t="shared" si="260"/>
        <v>1 train date (May-Aug)</v>
      </c>
      <c r="S2814" s="29">
        <f t="shared" si="261"/>
        <v>1.0247686841986505</v>
      </c>
      <c r="T2814" s="29">
        <f t="shared" si="262"/>
        <v>1177690.4000761812</v>
      </c>
      <c r="U2814" s="2">
        <f t="shared" si="263"/>
        <v>5.1183137442785527E-2</v>
      </c>
    </row>
    <row r="2815" spans="1:21">
      <c r="A2815">
        <v>9700</v>
      </c>
      <c r="B2815" s="1">
        <v>45930</v>
      </c>
      <c r="C2815">
        <v>8</v>
      </c>
      <c r="D2815">
        <v>42</v>
      </c>
      <c r="E2815" t="s">
        <v>7</v>
      </c>
      <c r="F2815" s="3">
        <v>1270545.7681445524</v>
      </c>
      <c r="G2815" s="3">
        <v>1120347.5</v>
      </c>
      <c r="H2815">
        <v>1</v>
      </c>
      <c r="I2815" s="3">
        <v>150198.26814455236</v>
      </c>
      <c r="J2815" s="3">
        <v>150198.26814455236</v>
      </c>
      <c r="K2815" s="2">
        <v>0.13406400080738601</v>
      </c>
      <c r="L2815" s="6">
        <v>0.13406400080738601</v>
      </c>
      <c r="M2815" t="s">
        <v>40</v>
      </c>
      <c r="N2815">
        <f>SUMIFS(Actuals!$F:$F,Actuals!$A:$A,$A2815,Actuals!$D:$D,$D2815,Actuals!$B:$B,EDATE($B2815,-12))</f>
        <v>1069802.5</v>
      </c>
      <c r="O2815">
        <f>AVERAGE(SUMIFS(Actuals!$F:$F,Actuals!$A:$A,$A2815,Actuals!$D:$D,$D2815,Actuals!$B:$B,EOMONTH(DATE(2025,$C2815-1,1),0))/SUMIFS(Actuals!$F:$F,Actuals!$A:$A,$A2815,Actuals!$D:$D,$D2815,Actuals!$B:$B,EOMONTH(DATE(2024,$C2815-1,1),0)),
 SUMIFS(Actuals!$F:$F,Actuals!$A:$A,$A2815,Actuals!$D:$D,$D2815,Actuals!$B:$B,EOMONTH(DATE(2025,$C2815-2,1),0))/SUMIFS(Actuals!$F:$F,Actuals!$A:$A,$A2815,Actuals!$D:$D,$D2815,Actuals!$B:$B,EOMONTH(DATE(2024,$C2815-2,1),0)),
 SUMIFS(Actuals!$F:$F,Actuals!$A:$A,$A2815,Actuals!$D:$D,$D2815,Actuals!$B:$B,EOMONTH(DATE(2025,$C2815-3,1),0))/SUMIFS(Actuals!$F:$F,Actuals!$A:$A,$A2815,Actuals!$D:$D,$D2815,Actuals!$B:$B,EOMONTH(DATE(2024,$C2815-3,1),0))
)</f>
        <v>1.0764346468633335</v>
      </c>
      <c r="P2815" s="29">
        <f t="shared" si="258"/>
        <v>1151572.4763010114</v>
      </c>
      <c r="Q2815" s="2">
        <f t="shared" si="259"/>
        <v>2.7870795713840033E-2</v>
      </c>
      <c r="R2815" s="29" t="str">
        <f t="shared" si="260"/>
        <v>1 train date (May-Aug)</v>
      </c>
      <c r="S2815" s="29">
        <f t="shared" si="261"/>
        <v>1.0247686841986505</v>
      </c>
      <c r="T2815" s="29">
        <f t="shared" si="262"/>
        <v>1302015.5150356567</v>
      </c>
      <c r="U2815" s="2">
        <f t="shared" si="263"/>
        <v>0.16215327390444192</v>
      </c>
    </row>
    <row r="2816" spans="1:21">
      <c r="A2816">
        <v>9700</v>
      </c>
      <c r="B2816" s="1">
        <v>45930</v>
      </c>
      <c r="C2816">
        <v>9</v>
      </c>
      <c r="D2816">
        <v>42</v>
      </c>
      <c r="E2816" t="s">
        <v>7</v>
      </c>
      <c r="F2816" s="3">
        <v>1190945.2187478687</v>
      </c>
      <c r="G2816" s="3">
        <v>1120347.5</v>
      </c>
      <c r="H2816">
        <v>0</v>
      </c>
      <c r="I2816" s="3">
        <v>70597.718747868668</v>
      </c>
      <c r="J2816" s="3">
        <v>70597.718747868668</v>
      </c>
      <c r="K2816" s="2">
        <v>6.3014126195549802E-2</v>
      </c>
      <c r="L2816" s="6">
        <v>6.3014126195549802E-2</v>
      </c>
      <c r="M2816" t="s">
        <v>40</v>
      </c>
      <c r="N2816">
        <f>SUMIFS(Actuals!$F:$F,Actuals!$A:$A,$A2816,Actuals!$D:$D,$D2816,Actuals!$B:$B,EDATE($B2816,-12))</f>
        <v>1069802.5</v>
      </c>
      <c r="O2816">
        <f>AVERAGE(SUMIFS(Actuals!$F:$F,Actuals!$A:$A,$A2816,Actuals!$D:$D,$D2816,Actuals!$B:$B,EOMONTH(DATE(2025,$C2816-1,1),0))/SUMIFS(Actuals!$F:$F,Actuals!$A:$A,$A2816,Actuals!$D:$D,$D2816,Actuals!$B:$B,EOMONTH(DATE(2024,$C2816-1,1),0)),
 SUMIFS(Actuals!$F:$F,Actuals!$A:$A,$A2816,Actuals!$D:$D,$D2816,Actuals!$B:$B,EOMONTH(DATE(2025,$C2816-2,1),0))/SUMIFS(Actuals!$F:$F,Actuals!$A:$A,$A2816,Actuals!$D:$D,$D2816,Actuals!$B:$B,EOMONTH(DATE(2024,$C2816-2,1),0)),
 SUMIFS(Actuals!$F:$F,Actuals!$A:$A,$A2816,Actuals!$D:$D,$D2816,Actuals!$B:$B,EOMONTH(DATE(2025,$C2816-3,1),0))/SUMIFS(Actuals!$F:$F,Actuals!$A:$A,$A2816,Actuals!$D:$D,$D2816,Actuals!$B:$B,EOMONTH(DATE(2024,$C2816-3,1),0))
)</f>
        <v>1.0827591086226132</v>
      </c>
      <c r="P2816" s="29">
        <f t="shared" si="258"/>
        <v>1158338.4013022431</v>
      </c>
      <c r="Q2816" s="2">
        <f t="shared" si="259"/>
        <v>3.3909926431078853E-2</v>
      </c>
      <c r="R2816" s="29" t="str">
        <f t="shared" si="260"/>
        <v>2 Test data (Sep-Nov)</v>
      </c>
      <c r="S2816" s="29">
        <f t="shared" si="261"/>
        <v>1.0247686841986505</v>
      </c>
      <c r="T2816" s="29">
        <f t="shared" si="262"/>
        <v>1220443.3647689275</v>
      </c>
      <c r="U2816" s="2">
        <f t="shared" si="263"/>
        <v>8.9343587385991796E-2</v>
      </c>
    </row>
    <row r="2817" spans="1:21">
      <c r="A2817">
        <v>9700</v>
      </c>
      <c r="B2817" s="1">
        <v>45961</v>
      </c>
      <c r="C2817">
        <v>5</v>
      </c>
      <c r="D2817">
        <v>42</v>
      </c>
      <c r="E2817" t="s">
        <v>7</v>
      </c>
      <c r="F2817" s="3">
        <v>1128985.3359557032</v>
      </c>
      <c r="G2817" s="3">
        <v>1286213.75</v>
      </c>
      <c r="H2817">
        <v>5</v>
      </c>
      <c r="I2817" s="3">
        <v>-157228.41404429683</v>
      </c>
      <c r="J2817" s="3">
        <v>157228.41404429683</v>
      </c>
      <c r="K2817" s="2">
        <v>0.122241279137544</v>
      </c>
      <c r="L2817" s="6">
        <v>-0.122241279137544</v>
      </c>
      <c r="M2817" t="s">
        <v>40</v>
      </c>
      <c r="N2817">
        <f>SUMIFS(Actuals!$F:$F,Actuals!$A:$A,$A2817,Actuals!$D:$D,$D2817,Actuals!$B:$B,EDATE($B2817,-12))</f>
        <v>1162788.75</v>
      </c>
      <c r="O2817">
        <f>AVERAGE(SUMIFS(Actuals!$F:$F,Actuals!$A:$A,$A2817,Actuals!$D:$D,$D2817,Actuals!$B:$B,EOMONTH(DATE(2025,$C2817-1,1),0))/SUMIFS(Actuals!$F:$F,Actuals!$A:$A,$A2817,Actuals!$D:$D,$D2817,Actuals!$B:$B,EOMONTH(DATE(2024,$C2817-1,1),0)),
 SUMIFS(Actuals!$F:$F,Actuals!$A:$A,$A2817,Actuals!$D:$D,$D2817,Actuals!$B:$B,EOMONTH(DATE(2025,$C2817-2,1),0))/SUMIFS(Actuals!$F:$F,Actuals!$A:$A,$A2817,Actuals!$D:$D,$D2817,Actuals!$B:$B,EOMONTH(DATE(2024,$C2817-2,1),0)),
 SUMIFS(Actuals!$F:$F,Actuals!$A:$A,$A2817,Actuals!$D:$D,$D2817,Actuals!$B:$B,EOMONTH(DATE(2025,$C2817-3,1),0))/SUMIFS(Actuals!$F:$F,Actuals!$A:$A,$A2817,Actuals!$D:$D,$D2817,Actuals!$B:$B,EOMONTH(DATE(2024,$C2817-3,1),0))
)</f>
        <v>1.1064948151710643</v>
      </c>
      <c r="P2817" s="29">
        <f t="shared" si="258"/>
        <v>1286619.7230142429</v>
      </c>
      <c r="Q2817" s="2">
        <f t="shared" si="259"/>
        <v>3.1563417374674087E-4</v>
      </c>
      <c r="R2817" s="29" t="str">
        <f t="shared" si="260"/>
        <v>1 train date (May-Aug)</v>
      </c>
      <c r="S2817" s="29">
        <f t="shared" si="261"/>
        <v>1.0247686841986505</v>
      </c>
      <c r="T2817" s="29">
        <f t="shared" si="262"/>
        <v>1156948.8172068973</v>
      </c>
      <c r="U2817" s="2">
        <f t="shared" si="263"/>
        <v>0.1005003505778901</v>
      </c>
    </row>
    <row r="2818" spans="1:21">
      <c r="A2818">
        <v>9700</v>
      </c>
      <c r="B2818" s="1">
        <v>45961</v>
      </c>
      <c r="C2818">
        <v>6</v>
      </c>
      <c r="D2818">
        <v>42</v>
      </c>
      <c r="E2818" t="s">
        <v>7</v>
      </c>
      <c r="F2818" s="3">
        <v>1181255.9769798324</v>
      </c>
      <c r="G2818" s="3">
        <v>1286213.75</v>
      </c>
      <c r="H2818">
        <v>4</v>
      </c>
      <c r="I2818" s="3">
        <v>-104957.7730201676</v>
      </c>
      <c r="J2818" s="3">
        <v>104957.7730201676</v>
      </c>
      <c r="K2818" s="2">
        <v>8.1602123301953197E-2</v>
      </c>
      <c r="L2818" s="6">
        <v>-8.1602123301953197E-2</v>
      </c>
      <c r="M2818" t="s">
        <v>40</v>
      </c>
      <c r="N2818">
        <f>SUMIFS(Actuals!$F:$F,Actuals!$A:$A,$A2818,Actuals!$D:$D,$D2818,Actuals!$B:$B,EDATE($B2818,-12))</f>
        <v>1162788.75</v>
      </c>
      <c r="O2818">
        <f>AVERAGE(SUMIFS(Actuals!$F:$F,Actuals!$A:$A,$A2818,Actuals!$D:$D,$D2818,Actuals!$B:$B,EOMONTH(DATE(2025,$C2818-1,1),0))/SUMIFS(Actuals!$F:$F,Actuals!$A:$A,$A2818,Actuals!$D:$D,$D2818,Actuals!$B:$B,EOMONTH(DATE(2024,$C2818-1,1),0)),
 SUMIFS(Actuals!$F:$F,Actuals!$A:$A,$A2818,Actuals!$D:$D,$D2818,Actuals!$B:$B,EOMONTH(DATE(2025,$C2818-2,1),0))/SUMIFS(Actuals!$F:$F,Actuals!$A:$A,$A2818,Actuals!$D:$D,$D2818,Actuals!$B:$B,EOMONTH(DATE(2024,$C2818-2,1),0)),
 SUMIFS(Actuals!$F:$F,Actuals!$A:$A,$A2818,Actuals!$D:$D,$D2818,Actuals!$B:$B,EOMONTH(DATE(2025,$C2818-3,1),0))/SUMIFS(Actuals!$F:$F,Actuals!$A:$A,$A2818,Actuals!$D:$D,$D2818,Actuals!$B:$B,EOMONTH(DATE(2024,$C2818-3,1),0))
)</f>
        <v>1.0842368276444392</v>
      </c>
      <c r="P2818" s="29">
        <f t="shared" ref="P2818:P2881" si="264">N2818*O2818</f>
        <v>1260738.3855206429</v>
      </c>
      <c r="Q2818" s="2">
        <f t="shared" ref="Q2818:Q2881" si="265">IFERROR(ABS(P2818-G2818)/ABS(G2818),"")</f>
        <v>1.9806478106268996E-2</v>
      </c>
      <c r="R2818" s="29" t="str">
        <f t="shared" ref="R2818:R2881" si="266">IF(C2818&lt;=8,"1 train date (May-Aug)","2 Test data (Sep-Nov)")</f>
        <v>1 train date (May-Aug)</v>
      </c>
      <c r="S2818" s="29">
        <f t="shared" ref="S2818:S2881" si="267">1/(1+AVERAGEIFS($L:$L,$A:$A,$A2818,$R:$R,"1 train date (May-Aug)"))</f>
        <v>1.0247686841986505</v>
      </c>
      <c r="T2818" s="29">
        <f t="shared" ref="T2818:T2881" si="268">F2818*S2818</f>
        <v>1210514.1332314142</v>
      </c>
      <c r="U2818" s="2">
        <f t="shared" ref="U2818:U2881" si="269">IFERROR(ABS(T2818-G2818)/ABS(G2818),"")</f>
        <v>5.8854616325308098E-2</v>
      </c>
    </row>
    <row r="2819" spans="1:21">
      <c r="A2819">
        <v>9700</v>
      </c>
      <c r="B2819" s="1">
        <v>45961</v>
      </c>
      <c r="C2819">
        <v>7</v>
      </c>
      <c r="D2819">
        <v>42</v>
      </c>
      <c r="E2819" t="s">
        <v>7</v>
      </c>
      <c r="F2819" s="3">
        <v>1154722.1428212018</v>
      </c>
      <c r="G2819" s="3">
        <v>1286213.75</v>
      </c>
      <c r="H2819">
        <v>3</v>
      </c>
      <c r="I2819" s="3">
        <v>-131491.60717879818</v>
      </c>
      <c r="J2819" s="3">
        <v>131491.60717879818</v>
      </c>
      <c r="K2819" s="2">
        <v>0.102231535916016</v>
      </c>
      <c r="L2819" s="6">
        <v>-0.102231535916016</v>
      </c>
      <c r="M2819" t="s">
        <v>40</v>
      </c>
      <c r="N2819">
        <f>SUMIFS(Actuals!$F:$F,Actuals!$A:$A,$A2819,Actuals!$D:$D,$D2819,Actuals!$B:$B,EDATE($B2819,-12))</f>
        <v>1162788.75</v>
      </c>
      <c r="O2819">
        <f>AVERAGE(SUMIFS(Actuals!$F:$F,Actuals!$A:$A,$A2819,Actuals!$D:$D,$D2819,Actuals!$B:$B,EOMONTH(DATE(2025,$C2819-1,1),0))/SUMIFS(Actuals!$F:$F,Actuals!$A:$A,$A2819,Actuals!$D:$D,$D2819,Actuals!$B:$B,EOMONTH(DATE(2024,$C2819-1,1),0)),
 SUMIFS(Actuals!$F:$F,Actuals!$A:$A,$A2819,Actuals!$D:$D,$D2819,Actuals!$B:$B,EOMONTH(DATE(2025,$C2819-2,1),0))/SUMIFS(Actuals!$F:$F,Actuals!$A:$A,$A2819,Actuals!$D:$D,$D2819,Actuals!$B:$B,EOMONTH(DATE(2024,$C2819-2,1),0)),
 SUMIFS(Actuals!$F:$F,Actuals!$A:$A,$A2819,Actuals!$D:$D,$D2819,Actuals!$B:$B,EOMONTH(DATE(2025,$C2819-3,1),0))/SUMIFS(Actuals!$F:$F,Actuals!$A:$A,$A2819,Actuals!$D:$D,$D2819,Actuals!$B:$B,EOMONTH(DATE(2024,$C2819-3,1),0))
)</f>
        <v>1.0697819401522439</v>
      </c>
      <c r="P2819" s="29">
        <f t="shared" si="264"/>
        <v>1243930.4049622025</v>
      </c>
      <c r="Q2819" s="2">
        <f t="shared" si="265"/>
        <v>3.2874275397691451E-2</v>
      </c>
      <c r="R2819" s="29" t="str">
        <f t="shared" si="266"/>
        <v>1 train date (May-Aug)</v>
      </c>
      <c r="S2819" s="29">
        <f t="shared" si="267"/>
        <v>1.0247686841986505</v>
      </c>
      <c r="T2819" s="29">
        <f t="shared" si="268"/>
        <v>1183323.0909139293</v>
      </c>
      <c r="U2819" s="2">
        <f t="shared" si="269"/>
        <v>7.9994992345611859E-2</v>
      </c>
    </row>
    <row r="2820" spans="1:21">
      <c r="A2820">
        <v>9700</v>
      </c>
      <c r="B2820" s="1">
        <v>45961</v>
      </c>
      <c r="C2820">
        <v>8</v>
      </c>
      <c r="D2820">
        <v>42</v>
      </c>
      <c r="E2820" t="s">
        <v>7</v>
      </c>
      <c r="F2820" s="3">
        <v>1276294.3678269405</v>
      </c>
      <c r="G2820" s="3">
        <v>1286213.75</v>
      </c>
      <c r="H2820">
        <v>2</v>
      </c>
      <c r="I2820" s="3">
        <v>-9919.3821730595082</v>
      </c>
      <c r="J2820" s="3">
        <v>9919.3821730595082</v>
      </c>
      <c r="K2820" s="2">
        <v>7.71207909498674E-3</v>
      </c>
      <c r="L2820" s="6">
        <v>-7.71207909498674E-3</v>
      </c>
      <c r="M2820" t="s">
        <v>40</v>
      </c>
      <c r="N2820">
        <f>SUMIFS(Actuals!$F:$F,Actuals!$A:$A,$A2820,Actuals!$D:$D,$D2820,Actuals!$B:$B,EDATE($B2820,-12))</f>
        <v>1162788.75</v>
      </c>
      <c r="O2820">
        <f>AVERAGE(SUMIFS(Actuals!$F:$F,Actuals!$A:$A,$A2820,Actuals!$D:$D,$D2820,Actuals!$B:$B,EOMONTH(DATE(2025,$C2820-1,1),0))/SUMIFS(Actuals!$F:$F,Actuals!$A:$A,$A2820,Actuals!$D:$D,$D2820,Actuals!$B:$B,EOMONTH(DATE(2024,$C2820-1,1),0)),
 SUMIFS(Actuals!$F:$F,Actuals!$A:$A,$A2820,Actuals!$D:$D,$D2820,Actuals!$B:$B,EOMONTH(DATE(2025,$C2820-2,1),0))/SUMIFS(Actuals!$F:$F,Actuals!$A:$A,$A2820,Actuals!$D:$D,$D2820,Actuals!$B:$B,EOMONTH(DATE(2024,$C2820-2,1),0)),
 SUMIFS(Actuals!$F:$F,Actuals!$A:$A,$A2820,Actuals!$D:$D,$D2820,Actuals!$B:$B,EOMONTH(DATE(2025,$C2820-3,1),0))/SUMIFS(Actuals!$F:$F,Actuals!$A:$A,$A2820,Actuals!$D:$D,$D2820,Actuals!$B:$B,EOMONTH(DATE(2024,$C2820-3,1),0))
)</f>
        <v>1.0764346468633335</v>
      </c>
      <c r="P2820" s="29">
        <f t="shared" si="264"/>
        <v>1251666.0974829069</v>
      </c>
      <c r="Q2820" s="2">
        <f t="shared" si="265"/>
        <v>2.6859962053035983E-2</v>
      </c>
      <c r="R2820" s="29" t="str">
        <f t="shared" si="266"/>
        <v>1 train date (May-Aug)</v>
      </c>
      <c r="S2820" s="29">
        <f t="shared" si="267"/>
        <v>1.0247686841986505</v>
      </c>
      <c r="T2820" s="29">
        <f t="shared" si="268"/>
        <v>1307906.4999681623</v>
      </c>
      <c r="U2820" s="2">
        <f t="shared" si="269"/>
        <v>1.6865587052045022E-2</v>
      </c>
    </row>
    <row r="2821" spans="1:21">
      <c r="A2821">
        <v>9700</v>
      </c>
      <c r="B2821" s="1">
        <v>45961</v>
      </c>
      <c r="C2821">
        <v>9</v>
      </c>
      <c r="D2821">
        <v>42</v>
      </c>
      <c r="E2821" t="s">
        <v>7</v>
      </c>
      <c r="F2821" s="3">
        <v>1196664.1187455954</v>
      </c>
      <c r="G2821" s="3">
        <v>1286213.75</v>
      </c>
      <c r="H2821">
        <v>1</v>
      </c>
      <c r="I2821" s="3">
        <v>-89549.63125440455</v>
      </c>
      <c r="J2821" s="3">
        <v>89549.63125440455</v>
      </c>
      <c r="K2821" s="2">
        <v>6.9622666725810203E-2</v>
      </c>
      <c r="L2821" s="6">
        <v>-6.9622666725810203E-2</v>
      </c>
      <c r="M2821" t="s">
        <v>40</v>
      </c>
      <c r="N2821">
        <f>SUMIFS(Actuals!$F:$F,Actuals!$A:$A,$A2821,Actuals!$D:$D,$D2821,Actuals!$B:$B,EDATE($B2821,-12))</f>
        <v>1162788.75</v>
      </c>
      <c r="O2821">
        <f>AVERAGE(SUMIFS(Actuals!$F:$F,Actuals!$A:$A,$A2821,Actuals!$D:$D,$D2821,Actuals!$B:$B,EOMONTH(DATE(2025,$C2821-1,1),0))/SUMIFS(Actuals!$F:$F,Actuals!$A:$A,$A2821,Actuals!$D:$D,$D2821,Actuals!$B:$B,EOMONTH(DATE(2024,$C2821-1,1),0)),
 SUMIFS(Actuals!$F:$F,Actuals!$A:$A,$A2821,Actuals!$D:$D,$D2821,Actuals!$B:$B,EOMONTH(DATE(2025,$C2821-2,1),0))/SUMIFS(Actuals!$F:$F,Actuals!$A:$A,$A2821,Actuals!$D:$D,$D2821,Actuals!$B:$B,EOMONTH(DATE(2024,$C2821-2,1),0)),
 SUMIFS(Actuals!$F:$F,Actuals!$A:$A,$A2821,Actuals!$D:$D,$D2821,Actuals!$B:$B,EOMONTH(DATE(2025,$C2821-3,1),0))/SUMIFS(Actuals!$F:$F,Actuals!$A:$A,$A2821,Actuals!$D:$D,$D2821,Actuals!$B:$B,EOMONTH(DATE(2024,$C2821-3,1),0))
)</f>
        <v>1.0827591086226132</v>
      </c>
      <c r="P2821" s="29">
        <f t="shared" si="264"/>
        <v>1259020.1104664025</v>
      </c>
      <c r="Q2821" s="2">
        <f t="shared" si="265"/>
        <v>2.1142395292848882E-2</v>
      </c>
      <c r="R2821" s="29" t="str">
        <f t="shared" si="266"/>
        <v>2 Test data (Sep-Nov)</v>
      </c>
      <c r="S2821" s="29">
        <f t="shared" si="267"/>
        <v>1.0247686841986505</v>
      </c>
      <c r="T2821" s="29">
        <f t="shared" si="268"/>
        <v>1226303.9143946616</v>
      </c>
      <c r="U2821" s="2">
        <f t="shared" si="269"/>
        <v>4.657844437235914E-2</v>
      </c>
    </row>
    <row r="2822" spans="1:21">
      <c r="A2822">
        <v>9700</v>
      </c>
      <c r="B2822" s="1">
        <v>45961</v>
      </c>
      <c r="C2822">
        <v>10</v>
      </c>
      <c r="D2822">
        <v>42</v>
      </c>
      <c r="E2822" t="s">
        <v>7</v>
      </c>
      <c r="F2822" s="3">
        <v>1213939.1404557975</v>
      </c>
      <c r="G2822" s="3">
        <v>1286213.75</v>
      </c>
      <c r="H2822">
        <v>0</v>
      </c>
      <c r="I2822" s="3">
        <v>-72274.609544202453</v>
      </c>
      <c r="J2822" s="3">
        <v>72274.609544202453</v>
      </c>
      <c r="K2822" s="2">
        <v>5.6191756264619697E-2</v>
      </c>
      <c r="L2822" s="6">
        <v>-5.6191756264619697E-2</v>
      </c>
      <c r="M2822" t="s">
        <v>40</v>
      </c>
      <c r="N2822">
        <f>SUMIFS(Actuals!$F:$F,Actuals!$A:$A,$A2822,Actuals!$D:$D,$D2822,Actuals!$B:$B,EDATE($B2822,-12))</f>
        <v>1162788.75</v>
      </c>
      <c r="O2822">
        <f>AVERAGE(SUMIFS(Actuals!$F:$F,Actuals!$A:$A,$A2822,Actuals!$D:$D,$D2822,Actuals!$B:$B,EOMONTH(DATE(2025,$C2822-1,1),0))/SUMIFS(Actuals!$F:$F,Actuals!$A:$A,$A2822,Actuals!$D:$D,$D2822,Actuals!$B:$B,EOMONTH(DATE(2024,$C2822-1,1),0)),
 SUMIFS(Actuals!$F:$F,Actuals!$A:$A,$A2822,Actuals!$D:$D,$D2822,Actuals!$B:$B,EOMONTH(DATE(2025,$C2822-2,1),0))/SUMIFS(Actuals!$F:$F,Actuals!$A:$A,$A2822,Actuals!$D:$D,$D2822,Actuals!$B:$B,EOMONTH(DATE(2024,$C2822-2,1),0)),
 SUMIFS(Actuals!$F:$F,Actuals!$A:$A,$A2822,Actuals!$D:$D,$D2822,Actuals!$B:$B,EOMONTH(DATE(2025,$C2822-3,1),0))/SUMIFS(Actuals!$F:$F,Actuals!$A:$A,$A2822,Actuals!$D:$D,$D2822,Actuals!$B:$B,EOMONTH(DATE(2024,$C2822-3,1),0))
)</f>
        <v>1.0962217937329439</v>
      </c>
      <c r="P2822" s="29">
        <f t="shared" si="264"/>
        <v>1274674.3692574876</v>
      </c>
      <c r="Q2822" s="2">
        <f t="shared" si="265"/>
        <v>8.97158869784467E-3</v>
      </c>
      <c r="R2822" s="29" t="str">
        <f t="shared" si="266"/>
        <v>2 Test data (Sep-Nov)</v>
      </c>
      <c r="S2822" s="29">
        <f t="shared" si="267"/>
        <v>1.0247686841986505</v>
      </c>
      <c r="T2822" s="29">
        <f t="shared" si="268"/>
        <v>1244006.8156621284</v>
      </c>
      <c r="U2822" s="2">
        <f t="shared" si="269"/>
        <v>3.2814867931455105E-2</v>
      </c>
    </row>
    <row r="2823" spans="1:21">
      <c r="A2823">
        <v>9700</v>
      </c>
      <c r="B2823" s="1">
        <v>45991</v>
      </c>
      <c r="C2823">
        <v>5</v>
      </c>
      <c r="D2823">
        <v>42</v>
      </c>
      <c r="E2823" t="s">
        <v>7</v>
      </c>
      <c r="F2823" s="3">
        <v>1117695.4825961462</v>
      </c>
      <c r="G2823" s="3">
        <v>1302538.75</v>
      </c>
      <c r="H2823">
        <v>6</v>
      </c>
      <c r="I2823" s="3">
        <v>-184843.26740385382</v>
      </c>
      <c r="J2823" s="3">
        <v>184843.26740385382</v>
      </c>
      <c r="K2823" s="2">
        <v>0.14190999492633399</v>
      </c>
      <c r="L2823" s="6">
        <v>-0.14190999492633399</v>
      </c>
      <c r="M2823" t="s">
        <v>40</v>
      </c>
      <c r="N2823">
        <f>SUMIFS(Actuals!$F:$F,Actuals!$A:$A,$A2823,Actuals!$D:$D,$D2823,Actuals!$B:$B,EDATE($B2823,-12))</f>
        <v>1223346.25</v>
      </c>
      <c r="O2823">
        <f>AVERAGE(SUMIFS(Actuals!$F:$F,Actuals!$A:$A,$A2823,Actuals!$D:$D,$D2823,Actuals!$B:$B,EOMONTH(DATE(2025,$C2823-1,1),0))/SUMIFS(Actuals!$F:$F,Actuals!$A:$A,$A2823,Actuals!$D:$D,$D2823,Actuals!$B:$B,EOMONTH(DATE(2024,$C2823-1,1),0)),
 SUMIFS(Actuals!$F:$F,Actuals!$A:$A,$A2823,Actuals!$D:$D,$D2823,Actuals!$B:$B,EOMONTH(DATE(2025,$C2823-2,1),0))/SUMIFS(Actuals!$F:$F,Actuals!$A:$A,$A2823,Actuals!$D:$D,$D2823,Actuals!$B:$B,EOMONTH(DATE(2024,$C2823-2,1),0)),
 SUMIFS(Actuals!$F:$F,Actuals!$A:$A,$A2823,Actuals!$D:$D,$D2823,Actuals!$B:$B,EOMONTH(DATE(2025,$C2823-3,1),0))/SUMIFS(Actuals!$F:$F,Actuals!$A:$A,$A2823,Actuals!$D:$D,$D2823,Actuals!$B:$B,EOMONTH(DATE(2024,$C2823-3,1),0))
)</f>
        <v>1.1064948151710643</v>
      </c>
      <c r="P2823" s="29">
        <f t="shared" si="264"/>
        <v>1353626.2827839646</v>
      </c>
      <c r="Q2823" s="2">
        <f t="shared" si="265"/>
        <v>3.9221507063774225E-2</v>
      </c>
      <c r="R2823" s="29" t="str">
        <f t="shared" si="266"/>
        <v>1 train date (May-Aug)</v>
      </c>
      <c r="S2823" s="29">
        <f t="shared" si="267"/>
        <v>1.0247686841986505</v>
      </c>
      <c r="T2823" s="29">
        <f t="shared" si="268"/>
        <v>1145379.3290348283</v>
      </c>
      <c r="U2823" s="2">
        <f t="shared" si="269"/>
        <v>0.1206562345766463</v>
      </c>
    </row>
    <row r="2824" spans="1:21">
      <c r="A2824">
        <v>9700</v>
      </c>
      <c r="B2824" s="1">
        <v>45991</v>
      </c>
      <c r="C2824">
        <v>6</v>
      </c>
      <c r="D2824">
        <v>42</v>
      </c>
      <c r="E2824" t="s">
        <v>7</v>
      </c>
      <c r="F2824" s="3">
        <v>1177712.2090488931</v>
      </c>
      <c r="G2824" s="3">
        <v>1302538.75</v>
      </c>
      <c r="H2824">
        <v>5</v>
      </c>
      <c r="I2824" s="3">
        <v>-124826.54095110693</v>
      </c>
      <c r="J2824" s="3">
        <v>124826.54095110693</v>
      </c>
      <c r="K2824" s="2">
        <v>9.5833264807751006E-2</v>
      </c>
      <c r="L2824" s="6">
        <v>-9.5833264807751006E-2</v>
      </c>
      <c r="M2824" t="s">
        <v>40</v>
      </c>
      <c r="N2824">
        <f>SUMIFS(Actuals!$F:$F,Actuals!$A:$A,$A2824,Actuals!$D:$D,$D2824,Actuals!$B:$B,EDATE($B2824,-12))</f>
        <v>1223346.25</v>
      </c>
      <c r="O2824">
        <f>AVERAGE(SUMIFS(Actuals!$F:$F,Actuals!$A:$A,$A2824,Actuals!$D:$D,$D2824,Actuals!$B:$B,EOMONTH(DATE(2025,$C2824-1,1),0))/SUMIFS(Actuals!$F:$F,Actuals!$A:$A,$A2824,Actuals!$D:$D,$D2824,Actuals!$B:$B,EOMONTH(DATE(2024,$C2824-1,1),0)),
 SUMIFS(Actuals!$F:$F,Actuals!$A:$A,$A2824,Actuals!$D:$D,$D2824,Actuals!$B:$B,EOMONTH(DATE(2025,$C2824-2,1),0))/SUMIFS(Actuals!$F:$F,Actuals!$A:$A,$A2824,Actuals!$D:$D,$D2824,Actuals!$B:$B,EOMONTH(DATE(2024,$C2824-2,1),0)),
 SUMIFS(Actuals!$F:$F,Actuals!$A:$A,$A2824,Actuals!$D:$D,$D2824,Actuals!$B:$B,EOMONTH(DATE(2025,$C2824-3,1),0))/SUMIFS(Actuals!$F:$F,Actuals!$A:$A,$A2824,Actuals!$D:$D,$D2824,Actuals!$B:$B,EOMONTH(DATE(2024,$C2824-3,1),0))
)</f>
        <v>1.0842368276444392</v>
      </c>
      <c r="P2824" s="29">
        <f t="shared" si="264"/>
        <v>1326397.0572107211</v>
      </c>
      <c r="Q2824" s="2">
        <f t="shared" si="265"/>
        <v>1.8316773463147317E-2</v>
      </c>
      <c r="R2824" s="29" t="str">
        <f t="shared" si="266"/>
        <v>1 train date (May-Aug)</v>
      </c>
      <c r="S2824" s="29">
        <f t="shared" si="267"/>
        <v>1.0247686841986505</v>
      </c>
      <c r="T2824" s="29">
        <f t="shared" si="268"/>
        <v>1206882.5908317203</v>
      </c>
      <c r="U2824" s="2">
        <f t="shared" si="269"/>
        <v>7.3438244480849207E-2</v>
      </c>
    </row>
    <row r="2825" spans="1:21">
      <c r="A2825">
        <v>9700</v>
      </c>
      <c r="B2825" s="1">
        <v>45991</v>
      </c>
      <c r="C2825">
        <v>7</v>
      </c>
      <c r="D2825">
        <v>42</v>
      </c>
      <c r="E2825" t="s">
        <v>7</v>
      </c>
      <c r="F2825" s="3">
        <v>1159875.1570982903</v>
      </c>
      <c r="G2825" s="3">
        <v>1302538.75</v>
      </c>
      <c r="H2825">
        <v>4</v>
      </c>
      <c r="I2825" s="3">
        <v>-142663.59290170972</v>
      </c>
      <c r="J2825" s="3">
        <v>142663.59290170972</v>
      </c>
      <c r="K2825" s="2">
        <v>0.109527331069198</v>
      </c>
      <c r="L2825" s="6">
        <v>-0.109527331069198</v>
      </c>
      <c r="M2825" t="s">
        <v>40</v>
      </c>
      <c r="N2825">
        <f>SUMIFS(Actuals!$F:$F,Actuals!$A:$A,$A2825,Actuals!$D:$D,$D2825,Actuals!$B:$B,EDATE($B2825,-12))</f>
        <v>1223346.25</v>
      </c>
      <c r="O2825">
        <f>AVERAGE(SUMIFS(Actuals!$F:$F,Actuals!$A:$A,$A2825,Actuals!$D:$D,$D2825,Actuals!$B:$B,EOMONTH(DATE(2025,$C2825-1,1),0))/SUMIFS(Actuals!$F:$F,Actuals!$A:$A,$A2825,Actuals!$D:$D,$D2825,Actuals!$B:$B,EOMONTH(DATE(2024,$C2825-1,1),0)),
 SUMIFS(Actuals!$F:$F,Actuals!$A:$A,$A2825,Actuals!$D:$D,$D2825,Actuals!$B:$B,EOMONTH(DATE(2025,$C2825-2,1),0))/SUMIFS(Actuals!$F:$F,Actuals!$A:$A,$A2825,Actuals!$D:$D,$D2825,Actuals!$B:$B,EOMONTH(DATE(2024,$C2825-2,1),0)),
 SUMIFS(Actuals!$F:$F,Actuals!$A:$A,$A2825,Actuals!$D:$D,$D2825,Actuals!$B:$B,EOMONTH(DATE(2025,$C2825-3,1),0))/SUMIFS(Actuals!$F:$F,Actuals!$A:$A,$A2825,Actuals!$D:$D,$D2825,Actuals!$B:$B,EOMONTH(DATE(2024,$C2825-3,1),0))
)</f>
        <v>1.0697819401522439</v>
      </c>
      <c r="P2825" s="29">
        <f t="shared" si="264"/>
        <v>1308713.7248029721</v>
      </c>
      <c r="Q2825" s="2">
        <f t="shared" si="265"/>
        <v>4.7407225335691933E-3</v>
      </c>
      <c r="R2825" s="29" t="str">
        <f t="shared" si="266"/>
        <v>1 train date (May-Aug)</v>
      </c>
      <c r="S2825" s="29">
        <f t="shared" si="267"/>
        <v>1.0247686841986505</v>
      </c>
      <c r="T2825" s="29">
        <f t="shared" si="268"/>
        <v>1188603.7385743179</v>
      </c>
      <c r="U2825" s="2">
        <f t="shared" si="269"/>
        <v>8.7471494744921871E-2</v>
      </c>
    </row>
    <row r="2826" spans="1:21">
      <c r="A2826">
        <v>9700</v>
      </c>
      <c r="B2826" s="1">
        <v>45991</v>
      </c>
      <c r="C2826">
        <v>8</v>
      </c>
      <c r="D2826">
        <v>42</v>
      </c>
      <c r="E2826" t="s">
        <v>7</v>
      </c>
      <c r="F2826" s="3">
        <v>1281683.6800291794</v>
      </c>
      <c r="G2826" s="3">
        <v>1302538.75</v>
      </c>
      <c r="H2826">
        <v>3</v>
      </c>
      <c r="I2826" s="3">
        <v>-20855.069970820565</v>
      </c>
      <c r="J2826" s="3">
        <v>20855.069970820565</v>
      </c>
      <c r="K2826" s="2">
        <v>1.6011093697458598E-2</v>
      </c>
      <c r="L2826" s="6">
        <v>-1.6011093697458598E-2</v>
      </c>
      <c r="M2826" t="s">
        <v>40</v>
      </c>
      <c r="N2826">
        <f>SUMIFS(Actuals!$F:$F,Actuals!$A:$A,$A2826,Actuals!$D:$D,$D2826,Actuals!$B:$B,EDATE($B2826,-12))</f>
        <v>1223346.25</v>
      </c>
      <c r="O2826">
        <f>AVERAGE(SUMIFS(Actuals!$F:$F,Actuals!$A:$A,$A2826,Actuals!$D:$D,$D2826,Actuals!$B:$B,EOMONTH(DATE(2025,$C2826-1,1),0))/SUMIFS(Actuals!$F:$F,Actuals!$A:$A,$A2826,Actuals!$D:$D,$D2826,Actuals!$B:$B,EOMONTH(DATE(2024,$C2826-1,1),0)),
 SUMIFS(Actuals!$F:$F,Actuals!$A:$A,$A2826,Actuals!$D:$D,$D2826,Actuals!$B:$B,EOMONTH(DATE(2025,$C2826-2,1),0))/SUMIFS(Actuals!$F:$F,Actuals!$A:$A,$A2826,Actuals!$D:$D,$D2826,Actuals!$B:$B,EOMONTH(DATE(2024,$C2826-2,1),0)),
 SUMIFS(Actuals!$F:$F,Actuals!$A:$A,$A2826,Actuals!$D:$D,$D2826,Actuals!$B:$B,EOMONTH(DATE(2025,$C2826-3,1),0))/SUMIFS(Actuals!$F:$F,Actuals!$A:$A,$A2826,Actuals!$D:$D,$D2826,Actuals!$B:$B,EOMONTH(DATE(2024,$C2826-3,1),0))
)</f>
        <v>1.0764346468633335</v>
      </c>
      <c r="P2826" s="29">
        <f t="shared" si="264"/>
        <v>1316852.2886103333</v>
      </c>
      <c r="Q2826" s="2">
        <f t="shared" si="265"/>
        <v>1.0988954156130361E-2</v>
      </c>
      <c r="R2826" s="29" t="str">
        <f t="shared" si="266"/>
        <v>1 train date (May-Aug)</v>
      </c>
      <c r="S2826" s="29">
        <f t="shared" si="267"/>
        <v>1.0247686841986505</v>
      </c>
      <c r="T2826" s="29">
        <f t="shared" si="268"/>
        <v>1313429.2983423865</v>
      </c>
      <c r="U2826" s="2">
        <f t="shared" si="269"/>
        <v>8.3610167777246492E-3</v>
      </c>
    </row>
    <row r="2827" spans="1:21">
      <c r="A2827">
        <v>9700</v>
      </c>
      <c r="B2827" s="1">
        <v>45991</v>
      </c>
      <c r="C2827">
        <v>9</v>
      </c>
      <c r="D2827">
        <v>42</v>
      </c>
      <c r="E2827" t="s">
        <v>7</v>
      </c>
      <c r="F2827" s="3">
        <v>1202025.5874934644</v>
      </c>
      <c r="G2827" s="3">
        <v>1302538.75</v>
      </c>
      <c r="H2827">
        <v>2</v>
      </c>
      <c r="I2827" s="3">
        <v>-100513.16250653565</v>
      </c>
      <c r="J2827" s="3">
        <v>100513.16250653565</v>
      </c>
      <c r="K2827" s="2">
        <v>7.7167118833536205E-2</v>
      </c>
      <c r="L2827" s="6">
        <v>-7.7167118833536205E-2</v>
      </c>
      <c r="M2827" t="s">
        <v>40</v>
      </c>
      <c r="N2827">
        <f>SUMIFS(Actuals!$F:$F,Actuals!$A:$A,$A2827,Actuals!$D:$D,$D2827,Actuals!$B:$B,EDATE($B2827,-12))</f>
        <v>1223346.25</v>
      </c>
      <c r="O2827">
        <f>AVERAGE(SUMIFS(Actuals!$F:$F,Actuals!$A:$A,$A2827,Actuals!$D:$D,$D2827,Actuals!$B:$B,EOMONTH(DATE(2025,$C2827-1,1),0))/SUMIFS(Actuals!$F:$F,Actuals!$A:$A,$A2827,Actuals!$D:$D,$D2827,Actuals!$B:$B,EOMONTH(DATE(2024,$C2827-1,1),0)),
 SUMIFS(Actuals!$F:$F,Actuals!$A:$A,$A2827,Actuals!$D:$D,$D2827,Actuals!$B:$B,EOMONTH(DATE(2025,$C2827-2,1),0))/SUMIFS(Actuals!$F:$F,Actuals!$A:$A,$A2827,Actuals!$D:$D,$D2827,Actuals!$B:$B,EOMONTH(DATE(2024,$C2827-2,1),0)),
 SUMIFS(Actuals!$F:$F,Actuals!$A:$A,$A2827,Actuals!$D:$D,$D2827,Actuals!$B:$B,EOMONTH(DATE(2025,$C2827-3,1),0))/SUMIFS(Actuals!$F:$F,Actuals!$A:$A,$A2827,Actuals!$D:$D,$D2827,Actuals!$B:$B,EOMONTH(DATE(2024,$C2827-3,1),0))
)</f>
        <v>1.0827591086226132</v>
      </c>
      <c r="P2827" s="29">
        <f t="shared" si="264"/>
        <v>1324589.2951868165</v>
      </c>
      <c r="Q2827" s="2">
        <f t="shared" si="265"/>
        <v>1.6928897652232214E-2</v>
      </c>
      <c r="R2827" s="29" t="str">
        <f t="shared" si="266"/>
        <v>2 Test data (Sep-Nov)</v>
      </c>
      <c r="S2827" s="29">
        <f t="shared" si="267"/>
        <v>1.0247686841986505</v>
      </c>
      <c r="T2827" s="29">
        <f t="shared" si="268"/>
        <v>1231798.1796687874</v>
      </c>
      <c r="U2827" s="2">
        <f t="shared" si="269"/>
        <v>5.4309762631793178E-2</v>
      </c>
    </row>
    <row r="2828" spans="1:21">
      <c r="A2828">
        <v>9700</v>
      </c>
      <c r="B2828" s="1">
        <v>45991</v>
      </c>
      <c r="C2828">
        <v>10</v>
      </c>
      <c r="D2828">
        <v>42</v>
      </c>
      <c r="E2828" t="s">
        <v>7</v>
      </c>
      <c r="F2828" s="3">
        <v>1234566.7489346301</v>
      </c>
      <c r="G2828" s="3">
        <v>1302538.75</v>
      </c>
      <c r="H2828">
        <v>1</v>
      </c>
      <c r="I2828" s="3">
        <v>-67972.001065369928</v>
      </c>
      <c r="J2828" s="3">
        <v>67972.001065369928</v>
      </c>
      <c r="K2828" s="2">
        <v>5.2184244856723003E-2</v>
      </c>
      <c r="L2828" s="6">
        <v>-5.2184244856723003E-2</v>
      </c>
      <c r="M2828" t="s">
        <v>40</v>
      </c>
      <c r="N2828">
        <f>SUMIFS(Actuals!$F:$F,Actuals!$A:$A,$A2828,Actuals!$D:$D,$D2828,Actuals!$B:$B,EDATE($B2828,-12))</f>
        <v>1223346.25</v>
      </c>
      <c r="O2828">
        <f>AVERAGE(SUMIFS(Actuals!$F:$F,Actuals!$A:$A,$A2828,Actuals!$D:$D,$D2828,Actuals!$B:$B,EOMONTH(DATE(2025,$C2828-1,1),0))/SUMIFS(Actuals!$F:$F,Actuals!$A:$A,$A2828,Actuals!$D:$D,$D2828,Actuals!$B:$B,EOMONTH(DATE(2024,$C2828-1,1),0)),
 SUMIFS(Actuals!$F:$F,Actuals!$A:$A,$A2828,Actuals!$D:$D,$D2828,Actuals!$B:$B,EOMONTH(DATE(2025,$C2828-2,1),0))/SUMIFS(Actuals!$F:$F,Actuals!$A:$A,$A2828,Actuals!$D:$D,$D2828,Actuals!$B:$B,EOMONTH(DATE(2024,$C2828-2,1),0)),
 SUMIFS(Actuals!$F:$F,Actuals!$A:$A,$A2828,Actuals!$D:$D,$D2828,Actuals!$B:$B,EOMONTH(DATE(2025,$C2828-3,1),0))/SUMIFS(Actuals!$F:$F,Actuals!$A:$A,$A2828,Actuals!$D:$D,$D2828,Actuals!$B:$B,EOMONTH(DATE(2024,$C2828-3,1),0))
)</f>
        <v>1.0962217937329439</v>
      </c>
      <c r="P2828" s="29">
        <f t="shared" si="264"/>
        <v>1341058.8205314705</v>
      </c>
      <c r="Q2828" s="2">
        <f t="shared" si="265"/>
        <v>2.9573070690964449E-2</v>
      </c>
      <c r="R2828" s="29" t="str">
        <f t="shared" si="266"/>
        <v>2 Test data (Sep-Nov)</v>
      </c>
      <c r="S2828" s="29">
        <f t="shared" si="267"/>
        <v>1.0247686841986505</v>
      </c>
      <c r="T2828" s="29">
        <f t="shared" si="268"/>
        <v>1265145.3428611467</v>
      </c>
      <c r="U2828" s="2">
        <f t="shared" si="269"/>
        <v>2.8708095739073663E-2</v>
      </c>
    </row>
    <row r="2829" spans="1:21">
      <c r="A2829">
        <v>9700</v>
      </c>
      <c r="B2829" s="1">
        <v>45991</v>
      </c>
      <c r="C2829">
        <v>11</v>
      </c>
      <c r="D2829">
        <v>42</v>
      </c>
      <c r="E2829" t="s">
        <v>7</v>
      </c>
      <c r="F2829" s="3">
        <v>1215701.099031938</v>
      </c>
      <c r="G2829" s="3">
        <v>1302538.75</v>
      </c>
      <c r="H2829">
        <v>0</v>
      </c>
      <c r="I2829" s="3">
        <v>-86837.650968061993</v>
      </c>
      <c r="J2829" s="3">
        <v>86837.650968061993</v>
      </c>
      <c r="K2829" s="2">
        <v>6.6667998144440604E-2</v>
      </c>
      <c r="L2829" s="6">
        <v>-6.6667998144440604E-2</v>
      </c>
      <c r="M2829" t="s">
        <v>40</v>
      </c>
      <c r="N2829">
        <f>SUMIFS(Actuals!$F:$F,Actuals!$A:$A,$A2829,Actuals!$D:$D,$D2829,Actuals!$B:$B,EDATE($B2829,-12))</f>
        <v>1223346.25</v>
      </c>
      <c r="O2829">
        <f>AVERAGE(SUMIFS(Actuals!$F:$F,Actuals!$A:$A,$A2829,Actuals!$D:$D,$D2829,Actuals!$B:$B,EOMONTH(DATE(2025,$C2829-1,1),0))/SUMIFS(Actuals!$F:$F,Actuals!$A:$A,$A2829,Actuals!$D:$D,$D2829,Actuals!$B:$B,EOMONTH(DATE(2024,$C2829-1,1),0)),
 SUMIFS(Actuals!$F:$F,Actuals!$A:$A,$A2829,Actuals!$D:$D,$D2829,Actuals!$B:$B,EOMONTH(DATE(2025,$C2829-2,1),0))/SUMIFS(Actuals!$F:$F,Actuals!$A:$A,$A2829,Actuals!$D:$D,$D2829,Actuals!$B:$B,EOMONTH(DATE(2024,$C2829-2,1),0)),
 SUMIFS(Actuals!$F:$F,Actuals!$A:$A,$A2829,Actuals!$D:$D,$D2829,Actuals!$B:$B,EOMONTH(DATE(2025,$C2829-3,1),0))/SUMIFS(Actuals!$F:$F,Actuals!$A:$A,$A2829,Actuals!$D:$D,$D2829,Actuals!$B:$B,EOMONTH(DATE(2024,$C2829-3,1),0))
)</f>
        <v>1.0597767721460969</v>
      </c>
      <c r="P2829" s="29">
        <f t="shared" si="264"/>
        <v>1296473.9400420322</v>
      </c>
      <c r="Q2829" s="2">
        <f t="shared" si="265"/>
        <v>4.6561455142642306E-3</v>
      </c>
      <c r="R2829" s="29" t="str">
        <f t="shared" si="266"/>
        <v>2 Test data (Sep-Nov)</v>
      </c>
      <c r="S2829" s="29">
        <f t="shared" si="267"/>
        <v>1.0247686841986505</v>
      </c>
      <c r="T2829" s="29">
        <f t="shared" si="268"/>
        <v>1245812.4156338125</v>
      </c>
      <c r="U2829" s="2">
        <f t="shared" si="269"/>
        <v>4.3550592537985877E-2</v>
      </c>
    </row>
    <row r="2830" spans="1:21">
      <c r="A2830">
        <v>9701</v>
      </c>
      <c r="B2830" s="1">
        <v>45808</v>
      </c>
      <c r="C2830">
        <v>5</v>
      </c>
      <c r="D2830">
        <v>42</v>
      </c>
      <c r="E2830" t="s">
        <v>7</v>
      </c>
      <c r="F2830" s="3">
        <v>7851.9156250000005</v>
      </c>
      <c r="G2830" s="3">
        <v>7485</v>
      </c>
      <c r="H2830">
        <v>0</v>
      </c>
      <c r="I2830" s="3">
        <v>366.91562500000055</v>
      </c>
      <c r="J2830" s="3">
        <v>366.91562500000055</v>
      </c>
      <c r="K2830" s="2">
        <v>4.9020123580494401E-2</v>
      </c>
      <c r="L2830" s="6">
        <v>4.9020123580494401E-2</v>
      </c>
      <c r="M2830" t="s">
        <v>42</v>
      </c>
      <c r="N2830">
        <f>SUMIFS(Actuals!$F:$F,Actuals!$A:$A,$A2830,Actuals!$D:$D,$D2830,Actuals!$B:$B,EDATE($B2830,-12))</f>
        <v>8025</v>
      </c>
      <c r="O2830">
        <f>AVERAGE(SUMIFS(Actuals!$F:$F,Actuals!$A:$A,$A2830,Actuals!$D:$D,$D2830,Actuals!$B:$B,EOMONTH(DATE(2025,$C2830-1,1),0))/SUMIFS(Actuals!$F:$F,Actuals!$A:$A,$A2830,Actuals!$D:$D,$D2830,Actuals!$B:$B,EOMONTH(DATE(2024,$C2830-1,1),0)),
 SUMIFS(Actuals!$F:$F,Actuals!$A:$A,$A2830,Actuals!$D:$D,$D2830,Actuals!$B:$B,EOMONTH(DATE(2025,$C2830-2,1),0))/SUMIFS(Actuals!$F:$F,Actuals!$A:$A,$A2830,Actuals!$D:$D,$D2830,Actuals!$B:$B,EOMONTH(DATE(2024,$C2830-2,1),0)),
 SUMIFS(Actuals!$F:$F,Actuals!$A:$A,$A2830,Actuals!$D:$D,$D2830,Actuals!$B:$B,EOMONTH(DATE(2025,$C2830-3,1),0))/SUMIFS(Actuals!$F:$F,Actuals!$A:$A,$A2830,Actuals!$D:$D,$D2830,Actuals!$B:$B,EOMONTH(DATE(2024,$C2830-3,1),0))
)</f>
        <v>1.0865722944982412</v>
      </c>
      <c r="P2830" s="29">
        <f t="shared" si="264"/>
        <v>8719.7426633483865</v>
      </c>
      <c r="Q2830" s="2">
        <f t="shared" si="265"/>
        <v>0.16496227967246313</v>
      </c>
      <c r="R2830" s="29" t="str">
        <f t="shared" si="266"/>
        <v>1 train date (May-Aug)</v>
      </c>
      <c r="S2830" s="29">
        <f t="shared" si="267"/>
        <v>1.005048087592062</v>
      </c>
      <c r="T2830" s="29">
        <f t="shared" si="268"/>
        <v>7891.5527828404811</v>
      </c>
      <c r="U2830" s="2">
        <f t="shared" si="269"/>
        <v>5.4315669050164474E-2</v>
      </c>
    </row>
    <row r="2831" spans="1:21">
      <c r="A2831">
        <v>9701</v>
      </c>
      <c r="B2831" s="1">
        <v>45838</v>
      </c>
      <c r="C2831">
        <v>5</v>
      </c>
      <c r="D2831">
        <v>42</v>
      </c>
      <c r="E2831" t="s">
        <v>7</v>
      </c>
      <c r="F2831" s="3">
        <v>7793.0262578125003</v>
      </c>
      <c r="G2831" s="3">
        <v>7010</v>
      </c>
      <c r="H2831">
        <v>1</v>
      </c>
      <c r="I2831" s="3">
        <v>783.02625781250026</v>
      </c>
      <c r="J2831" s="3">
        <v>783.02625781250026</v>
      </c>
      <c r="K2831" s="2">
        <v>0.111701320657989</v>
      </c>
      <c r="L2831" s="6">
        <v>0.111701320657989</v>
      </c>
      <c r="M2831" t="s">
        <v>42</v>
      </c>
      <c r="N2831">
        <f>SUMIFS(Actuals!$F:$F,Actuals!$A:$A,$A2831,Actuals!$D:$D,$D2831,Actuals!$B:$B,EDATE($B2831,-12))</f>
        <v>8220</v>
      </c>
      <c r="O2831">
        <f>AVERAGE(SUMIFS(Actuals!$F:$F,Actuals!$A:$A,$A2831,Actuals!$D:$D,$D2831,Actuals!$B:$B,EOMONTH(DATE(2025,$C2831-1,1),0))/SUMIFS(Actuals!$F:$F,Actuals!$A:$A,$A2831,Actuals!$D:$D,$D2831,Actuals!$B:$B,EOMONTH(DATE(2024,$C2831-1,1),0)),
 SUMIFS(Actuals!$F:$F,Actuals!$A:$A,$A2831,Actuals!$D:$D,$D2831,Actuals!$B:$B,EOMONTH(DATE(2025,$C2831-2,1),0))/SUMIFS(Actuals!$F:$F,Actuals!$A:$A,$A2831,Actuals!$D:$D,$D2831,Actuals!$B:$B,EOMONTH(DATE(2024,$C2831-2,1),0)),
 SUMIFS(Actuals!$F:$F,Actuals!$A:$A,$A2831,Actuals!$D:$D,$D2831,Actuals!$B:$B,EOMONTH(DATE(2025,$C2831-3,1),0))/SUMIFS(Actuals!$F:$F,Actuals!$A:$A,$A2831,Actuals!$D:$D,$D2831,Actuals!$B:$B,EOMONTH(DATE(2024,$C2831-3,1),0))
)</f>
        <v>1.0865722944982412</v>
      </c>
      <c r="P2831" s="29">
        <f t="shared" si="264"/>
        <v>8931.624260775543</v>
      </c>
      <c r="Q2831" s="2">
        <f t="shared" si="265"/>
        <v>0.27412614276398617</v>
      </c>
      <c r="R2831" s="29" t="str">
        <f t="shared" si="266"/>
        <v>1 train date (May-Aug)</v>
      </c>
      <c r="S2831" s="29">
        <f t="shared" si="267"/>
        <v>1.005048087592062</v>
      </c>
      <c r="T2831" s="29">
        <f t="shared" si="268"/>
        <v>7832.3661369691772</v>
      </c>
      <c r="U2831" s="2">
        <f t="shared" si="269"/>
        <v>0.1173132863008812</v>
      </c>
    </row>
    <row r="2832" spans="1:21">
      <c r="A2832">
        <v>9701</v>
      </c>
      <c r="B2832" s="1">
        <v>45838</v>
      </c>
      <c r="C2832">
        <v>6</v>
      </c>
      <c r="D2832">
        <v>42</v>
      </c>
      <c r="E2832" t="s">
        <v>7</v>
      </c>
      <c r="F2832" s="3">
        <v>8812.2570201012968</v>
      </c>
      <c r="G2832" s="3">
        <v>7010</v>
      </c>
      <c r="H2832">
        <v>0</v>
      </c>
      <c r="I2832" s="3">
        <v>1802.2570201012968</v>
      </c>
      <c r="J2832" s="3">
        <v>1802.2570201012968</v>
      </c>
      <c r="K2832" s="2">
        <v>0.257098005720584</v>
      </c>
      <c r="L2832" s="6">
        <v>0.257098005720584</v>
      </c>
      <c r="M2832" t="s">
        <v>42</v>
      </c>
      <c r="N2832">
        <f>SUMIFS(Actuals!$F:$F,Actuals!$A:$A,$A2832,Actuals!$D:$D,$D2832,Actuals!$B:$B,EDATE($B2832,-12))</f>
        <v>8220</v>
      </c>
      <c r="O2832">
        <f>AVERAGE(SUMIFS(Actuals!$F:$F,Actuals!$A:$A,$A2832,Actuals!$D:$D,$D2832,Actuals!$B:$B,EOMONTH(DATE(2025,$C2832-1,1),0))/SUMIFS(Actuals!$F:$F,Actuals!$A:$A,$A2832,Actuals!$D:$D,$D2832,Actuals!$B:$B,EOMONTH(DATE(2024,$C2832-1,1),0)),
 SUMIFS(Actuals!$F:$F,Actuals!$A:$A,$A2832,Actuals!$D:$D,$D2832,Actuals!$B:$B,EOMONTH(DATE(2025,$C2832-2,1),0))/SUMIFS(Actuals!$F:$F,Actuals!$A:$A,$A2832,Actuals!$D:$D,$D2832,Actuals!$B:$B,EOMONTH(DATE(2024,$C2832-2,1),0)),
 SUMIFS(Actuals!$F:$F,Actuals!$A:$A,$A2832,Actuals!$D:$D,$D2832,Actuals!$B:$B,EOMONTH(DATE(2025,$C2832-3,1),0))/SUMIFS(Actuals!$F:$F,Actuals!$A:$A,$A2832,Actuals!$D:$D,$D2832,Actuals!$B:$B,EOMONTH(DATE(2024,$C2832-3,1),0))
)</f>
        <v>1.0306878425016397</v>
      </c>
      <c r="P2832" s="29">
        <f t="shared" si="264"/>
        <v>8472.2540653634787</v>
      </c>
      <c r="Q2832" s="2">
        <f t="shared" si="265"/>
        <v>0.20859544441704403</v>
      </c>
      <c r="R2832" s="29" t="str">
        <f t="shared" si="266"/>
        <v>1 train date (May-Aug)</v>
      </c>
      <c r="S2832" s="29">
        <f t="shared" si="267"/>
        <v>1.005048087592062</v>
      </c>
      <c r="T2832" s="29">
        <f t="shared" si="268"/>
        <v>8856.7420654225316</v>
      </c>
      <c r="U2832" s="2">
        <f t="shared" si="269"/>
        <v>0.26344394656526843</v>
      </c>
    </row>
    <row r="2833" spans="1:21">
      <c r="A2833">
        <v>9701</v>
      </c>
      <c r="B2833" s="1">
        <v>45869</v>
      </c>
      <c r="C2833">
        <v>5</v>
      </c>
      <c r="D2833">
        <v>42</v>
      </c>
      <c r="E2833" t="s">
        <v>7</v>
      </c>
      <c r="F2833" s="3">
        <v>7734.5785608789074</v>
      </c>
      <c r="G2833" s="3">
        <v>7707.5</v>
      </c>
      <c r="H2833">
        <v>2</v>
      </c>
      <c r="I2833" s="3">
        <v>27.07856087890741</v>
      </c>
      <c r="J2833" s="3">
        <v>27.07856087890741</v>
      </c>
      <c r="K2833" s="2">
        <v>3.5132741977174698E-3</v>
      </c>
      <c r="L2833" s="6">
        <v>3.5132741977174698E-3</v>
      </c>
      <c r="M2833" t="s">
        <v>42</v>
      </c>
      <c r="N2833">
        <f>SUMIFS(Actuals!$F:$F,Actuals!$A:$A,$A2833,Actuals!$D:$D,$D2833,Actuals!$B:$B,EDATE($B2833,-12))</f>
        <v>7363.75</v>
      </c>
      <c r="O2833">
        <f>AVERAGE(SUMIFS(Actuals!$F:$F,Actuals!$A:$A,$A2833,Actuals!$D:$D,$D2833,Actuals!$B:$B,EOMONTH(DATE(2025,$C2833-1,1),0))/SUMIFS(Actuals!$F:$F,Actuals!$A:$A,$A2833,Actuals!$D:$D,$D2833,Actuals!$B:$B,EOMONTH(DATE(2024,$C2833-1,1),0)),
 SUMIFS(Actuals!$F:$F,Actuals!$A:$A,$A2833,Actuals!$D:$D,$D2833,Actuals!$B:$B,EOMONTH(DATE(2025,$C2833-2,1),0))/SUMIFS(Actuals!$F:$F,Actuals!$A:$A,$A2833,Actuals!$D:$D,$D2833,Actuals!$B:$B,EOMONTH(DATE(2024,$C2833-2,1),0)),
 SUMIFS(Actuals!$F:$F,Actuals!$A:$A,$A2833,Actuals!$D:$D,$D2833,Actuals!$B:$B,EOMONTH(DATE(2025,$C2833-3,1),0))/SUMIFS(Actuals!$F:$F,Actuals!$A:$A,$A2833,Actuals!$D:$D,$D2833,Actuals!$B:$B,EOMONTH(DATE(2024,$C2833-3,1),0))
)</f>
        <v>1.0865722944982412</v>
      </c>
      <c r="P2833" s="29">
        <f t="shared" si="264"/>
        <v>8001.2467336114241</v>
      </c>
      <c r="Q2833" s="2">
        <f t="shared" si="265"/>
        <v>3.8111804555488051E-2</v>
      </c>
      <c r="R2833" s="29" t="str">
        <f t="shared" si="266"/>
        <v>1 train date (May-Aug)</v>
      </c>
      <c r="S2833" s="29">
        <f t="shared" si="267"/>
        <v>1.005048087592062</v>
      </c>
      <c r="T2833" s="29">
        <f t="shared" si="268"/>
        <v>7773.6233909419088</v>
      </c>
      <c r="U2833" s="2">
        <f t="shared" si="269"/>
        <v>8.5790971056644624E-3</v>
      </c>
    </row>
    <row r="2834" spans="1:21">
      <c r="A2834">
        <v>9701</v>
      </c>
      <c r="B2834" s="1">
        <v>45869</v>
      </c>
      <c r="C2834">
        <v>6</v>
      </c>
      <c r="D2834">
        <v>42</v>
      </c>
      <c r="E2834" t="s">
        <v>7</v>
      </c>
      <c r="F2834" s="3">
        <v>8366.3362819653885</v>
      </c>
      <c r="G2834" s="3">
        <v>7707.5</v>
      </c>
      <c r="H2834">
        <v>1</v>
      </c>
      <c r="I2834" s="3">
        <v>658.83628196538848</v>
      </c>
      <c r="J2834" s="3">
        <v>658.83628196538848</v>
      </c>
      <c r="K2834" s="2">
        <v>8.5479893865116896E-2</v>
      </c>
      <c r="L2834" s="6">
        <v>8.5479893865116896E-2</v>
      </c>
      <c r="M2834" t="s">
        <v>42</v>
      </c>
      <c r="N2834">
        <f>SUMIFS(Actuals!$F:$F,Actuals!$A:$A,$A2834,Actuals!$D:$D,$D2834,Actuals!$B:$B,EDATE($B2834,-12))</f>
        <v>7363.75</v>
      </c>
      <c r="O2834">
        <f>AVERAGE(SUMIFS(Actuals!$F:$F,Actuals!$A:$A,$A2834,Actuals!$D:$D,$D2834,Actuals!$B:$B,EOMONTH(DATE(2025,$C2834-1,1),0))/SUMIFS(Actuals!$F:$F,Actuals!$A:$A,$A2834,Actuals!$D:$D,$D2834,Actuals!$B:$B,EOMONTH(DATE(2024,$C2834-1,1),0)),
 SUMIFS(Actuals!$F:$F,Actuals!$A:$A,$A2834,Actuals!$D:$D,$D2834,Actuals!$B:$B,EOMONTH(DATE(2025,$C2834-2,1),0))/SUMIFS(Actuals!$F:$F,Actuals!$A:$A,$A2834,Actuals!$D:$D,$D2834,Actuals!$B:$B,EOMONTH(DATE(2024,$C2834-2,1),0)),
 SUMIFS(Actuals!$F:$F,Actuals!$A:$A,$A2834,Actuals!$D:$D,$D2834,Actuals!$B:$B,EOMONTH(DATE(2025,$C2834-3,1),0))/SUMIFS(Actuals!$F:$F,Actuals!$A:$A,$A2834,Actuals!$D:$D,$D2834,Actuals!$B:$B,EOMONTH(DATE(2024,$C2834-3,1),0))
)</f>
        <v>1.0306878425016397</v>
      </c>
      <c r="P2834" s="29">
        <f t="shared" si="264"/>
        <v>7589.7276002214494</v>
      </c>
      <c r="Q2834" s="2">
        <f t="shared" si="265"/>
        <v>1.5280233510029271E-2</v>
      </c>
      <c r="R2834" s="29" t="str">
        <f t="shared" si="266"/>
        <v>1 train date (May-Aug)</v>
      </c>
      <c r="S2834" s="29">
        <f t="shared" si="267"/>
        <v>1.005048087592062</v>
      </c>
      <c r="T2834" s="29">
        <f t="shared" si="268"/>
        <v>8408.5702803413951</v>
      </c>
      <c r="U2834" s="2">
        <f t="shared" si="269"/>
        <v>9.0959491448770038E-2</v>
      </c>
    </row>
    <row r="2835" spans="1:21">
      <c r="A2835">
        <v>9701</v>
      </c>
      <c r="B2835" s="1">
        <v>45869</v>
      </c>
      <c r="C2835">
        <v>7</v>
      </c>
      <c r="D2835">
        <v>42</v>
      </c>
      <c r="E2835" t="s">
        <v>7</v>
      </c>
      <c r="F2835" s="3">
        <v>8284.0246000193802</v>
      </c>
      <c r="G2835" s="3">
        <v>7707.5</v>
      </c>
      <c r="H2835">
        <v>0</v>
      </c>
      <c r="I2835" s="3">
        <v>576.52460001938016</v>
      </c>
      <c r="J2835" s="3">
        <v>576.52460001938016</v>
      </c>
      <c r="K2835" s="2">
        <v>7.4800467080036404E-2</v>
      </c>
      <c r="L2835" s="6">
        <v>7.4800467080036404E-2</v>
      </c>
      <c r="M2835" t="s">
        <v>42</v>
      </c>
      <c r="N2835">
        <f>SUMIFS(Actuals!$F:$F,Actuals!$A:$A,$A2835,Actuals!$D:$D,$D2835,Actuals!$B:$B,EDATE($B2835,-12))</f>
        <v>7363.75</v>
      </c>
      <c r="O2835">
        <f>AVERAGE(SUMIFS(Actuals!$F:$F,Actuals!$A:$A,$A2835,Actuals!$D:$D,$D2835,Actuals!$B:$B,EOMONTH(DATE(2025,$C2835-1,1),0))/SUMIFS(Actuals!$F:$F,Actuals!$A:$A,$A2835,Actuals!$D:$D,$D2835,Actuals!$B:$B,EOMONTH(DATE(2024,$C2835-1,1),0)),
 SUMIFS(Actuals!$F:$F,Actuals!$A:$A,$A2835,Actuals!$D:$D,$D2835,Actuals!$B:$B,EOMONTH(DATE(2025,$C2835-2,1),0))/SUMIFS(Actuals!$F:$F,Actuals!$A:$A,$A2835,Actuals!$D:$D,$D2835,Actuals!$B:$B,EOMONTH(DATE(2024,$C2835-2,1),0)),
 SUMIFS(Actuals!$F:$F,Actuals!$A:$A,$A2835,Actuals!$D:$D,$D2835,Actuals!$B:$B,EOMONTH(DATE(2025,$C2835-3,1),0))/SUMIFS(Actuals!$F:$F,Actuals!$A:$A,$A2835,Actuals!$D:$D,$D2835,Actuals!$B:$B,EOMONTH(DATE(2024,$C2835-3,1),0))
)</f>
        <v>0.97453766377917506</v>
      </c>
      <c r="P2835" s="29">
        <f t="shared" si="264"/>
        <v>7176.2517216538999</v>
      </c>
      <c r="Q2835" s="2">
        <f t="shared" si="265"/>
        <v>6.8926147044579958E-2</v>
      </c>
      <c r="R2835" s="29" t="str">
        <f t="shared" si="266"/>
        <v>1 train date (May-Aug)</v>
      </c>
      <c r="S2835" s="29">
        <f t="shared" si="267"/>
        <v>1.005048087592062</v>
      </c>
      <c r="T2835" s="29">
        <f t="shared" si="268"/>
        <v>8325.8430818150737</v>
      </c>
      <c r="U2835" s="2">
        <f t="shared" si="269"/>
        <v>8.0226153981845433E-2</v>
      </c>
    </row>
    <row r="2836" spans="1:21">
      <c r="A2836">
        <v>9701</v>
      </c>
      <c r="B2836" s="1">
        <v>45900</v>
      </c>
      <c r="C2836">
        <v>5</v>
      </c>
      <c r="D2836">
        <v>42</v>
      </c>
      <c r="E2836" t="s">
        <v>7</v>
      </c>
      <c r="F2836" s="3">
        <v>7676.5692216723155</v>
      </c>
      <c r="G2836" s="3">
        <v>7153.75</v>
      </c>
      <c r="H2836">
        <v>3</v>
      </c>
      <c r="I2836" s="3">
        <v>522.81922167231551</v>
      </c>
      <c r="J2836" s="3">
        <v>522.81922167231551</v>
      </c>
      <c r="K2836" s="2">
        <v>7.3083239094504995E-2</v>
      </c>
      <c r="L2836" s="6">
        <v>7.3083239094504995E-2</v>
      </c>
      <c r="M2836" t="s">
        <v>42</v>
      </c>
      <c r="N2836">
        <f>SUMIFS(Actuals!$F:$F,Actuals!$A:$A,$A2836,Actuals!$D:$D,$D2836,Actuals!$B:$B,EDATE($B2836,-12))</f>
        <v>8238.75</v>
      </c>
      <c r="O2836">
        <f>AVERAGE(SUMIFS(Actuals!$F:$F,Actuals!$A:$A,$A2836,Actuals!$D:$D,$D2836,Actuals!$B:$B,EOMONTH(DATE(2025,$C2836-1,1),0))/SUMIFS(Actuals!$F:$F,Actuals!$A:$A,$A2836,Actuals!$D:$D,$D2836,Actuals!$B:$B,EOMONTH(DATE(2024,$C2836-1,1),0)),
 SUMIFS(Actuals!$F:$F,Actuals!$A:$A,$A2836,Actuals!$D:$D,$D2836,Actuals!$B:$B,EOMONTH(DATE(2025,$C2836-2,1),0))/SUMIFS(Actuals!$F:$F,Actuals!$A:$A,$A2836,Actuals!$D:$D,$D2836,Actuals!$B:$B,EOMONTH(DATE(2024,$C2836-2,1),0)),
 SUMIFS(Actuals!$F:$F,Actuals!$A:$A,$A2836,Actuals!$D:$D,$D2836,Actuals!$B:$B,EOMONTH(DATE(2025,$C2836-3,1),0))/SUMIFS(Actuals!$F:$F,Actuals!$A:$A,$A2836,Actuals!$D:$D,$D2836,Actuals!$B:$B,EOMONTH(DATE(2024,$C2836-3,1),0))
)</f>
        <v>1.0865722944982412</v>
      </c>
      <c r="P2836" s="29">
        <f t="shared" si="264"/>
        <v>8951.9974912973848</v>
      </c>
      <c r="Q2836" s="2">
        <f t="shared" si="265"/>
        <v>0.25137130753763898</v>
      </c>
      <c r="R2836" s="29" t="str">
        <f t="shared" si="266"/>
        <v>1 train date (May-Aug)</v>
      </c>
      <c r="S2836" s="29">
        <f t="shared" si="267"/>
        <v>1.005048087592062</v>
      </c>
      <c r="T2836" s="29">
        <f t="shared" si="268"/>
        <v>7715.3212155098445</v>
      </c>
      <c r="U2836" s="2">
        <f t="shared" si="269"/>
        <v>7.8500257279027708E-2</v>
      </c>
    </row>
    <row r="2837" spans="1:21">
      <c r="A2837">
        <v>9701</v>
      </c>
      <c r="B2837" s="1">
        <v>45900</v>
      </c>
      <c r="C2837">
        <v>6</v>
      </c>
      <c r="D2837">
        <v>42</v>
      </c>
      <c r="E2837" t="s">
        <v>7</v>
      </c>
      <c r="F2837" s="3">
        <v>8253.52436465139</v>
      </c>
      <c r="G2837" s="3">
        <v>7153.75</v>
      </c>
      <c r="H2837">
        <v>2</v>
      </c>
      <c r="I2837" s="3">
        <v>1099.77436465139</v>
      </c>
      <c r="J2837" s="3">
        <v>1099.77436465139</v>
      </c>
      <c r="K2837" s="2">
        <v>0.15373396675189799</v>
      </c>
      <c r="L2837" s="6">
        <v>0.15373396675189799</v>
      </c>
      <c r="M2837" t="s">
        <v>42</v>
      </c>
      <c r="N2837">
        <f>SUMIFS(Actuals!$F:$F,Actuals!$A:$A,$A2837,Actuals!$D:$D,$D2837,Actuals!$B:$B,EDATE($B2837,-12))</f>
        <v>8238.75</v>
      </c>
      <c r="O2837">
        <f>AVERAGE(SUMIFS(Actuals!$F:$F,Actuals!$A:$A,$A2837,Actuals!$D:$D,$D2837,Actuals!$B:$B,EOMONTH(DATE(2025,$C2837-1,1),0))/SUMIFS(Actuals!$F:$F,Actuals!$A:$A,$A2837,Actuals!$D:$D,$D2837,Actuals!$B:$B,EOMONTH(DATE(2024,$C2837-1,1),0)),
 SUMIFS(Actuals!$F:$F,Actuals!$A:$A,$A2837,Actuals!$D:$D,$D2837,Actuals!$B:$B,EOMONTH(DATE(2025,$C2837-2,1),0))/SUMIFS(Actuals!$F:$F,Actuals!$A:$A,$A2837,Actuals!$D:$D,$D2837,Actuals!$B:$B,EOMONTH(DATE(2024,$C2837-2,1),0)),
 SUMIFS(Actuals!$F:$F,Actuals!$A:$A,$A2837,Actuals!$D:$D,$D2837,Actuals!$B:$B,EOMONTH(DATE(2025,$C2837-3,1),0))/SUMIFS(Actuals!$F:$F,Actuals!$A:$A,$A2837,Actuals!$D:$D,$D2837,Actuals!$B:$B,EOMONTH(DATE(2024,$C2837-3,1),0))
)</f>
        <v>1.0306878425016397</v>
      </c>
      <c r="P2837" s="29">
        <f t="shared" si="264"/>
        <v>8491.5794624103837</v>
      </c>
      <c r="Q2837" s="2">
        <f t="shared" si="265"/>
        <v>0.18701093306453032</v>
      </c>
      <c r="R2837" s="29" t="str">
        <f t="shared" si="266"/>
        <v>1 train date (May-Aug)</v>
      </c>
      <c r="S2837" s="29">
        <f t="shared" si="267"/>
        <v>1.005048087592062</v>
      </c>
      <c r="T2837" s="29">
        <f t="shared" si="268"/>
        <v>8295.1888785873689</v>
      </c>
      <c r="U2837" s="2">
        <f t="shared" si="269"/>
        <v>0.15955811687399879</v>
      </c>
    </row>
    <row r="2838" spans="1:21">
      <c r="A2838">
        <v>9701</v>
      </c>
      <c r="B2838" s="1">
        <v>45900</v>
      </c>
      <c r="C2838">
        <v>7</v>
      </c>
      <c r="D2838">
        <v>42</v>
      </c>
      <c r="E2838" t="s">
        <v>7</v>
      </c>
      <c r="F2838" s="3">
        <v>8158.7928862683475</v>
      </c>
      <c r="G2838" s="3">
        <v>7153.75</v>
      </c>
      <c r="H2838">
        <v>1</v>
      </c>
      <c r="I2838" s="3">
        <v>1005.0428862683475</v>
      </c>
      <c r="J2838" s="3">
        <v>1005.0428862683475</v>
      </c>
      <c r="K2838" s="2">
        <v>0.14049175415248599</v>
      </c>
      <c r="L2838" s="6">
        <v>0.14049175415248599</v>
      </c>
      <c r="M2838" t="s">
        <v>42</v>
      </c>
      <c r="N2838">
        <f>SUMIFS(Actuals!$F:$F,Actuals!$A:$A,$A2838,Actuals!$D:$D,$D2838,Actuals!$B:$B,EDATE($B2838,-12))</f>
        <v>8238.75</v>
      </c>
      <c r="O2838">
        <f>AVERAGE(SUMIFS(Actuals!$F:$F,Actuals!$A:$A,$A2838,Actuals!$D:$D,$D2838,Actuals!$B:$B,EOMONTH(DATE(2025,$C2838-1,1),0))/SUMIFS(Actuals!$F:$F,Actuals!$A:$A,$A2838,Actuals!$D:$D,$D2838,Actuals!$B:$B,EOMONTH(DATE(2024,$C2838-1,1),0)),
 SUMIFS(Actuals!$F:$F,Actuals!$A:$A,$A2838,Actuals!$D:$D,$D2838,Actuals!$B:$B,EOMONTH(DATE(2025,$C2838-2,1),0))/SUMIFS(Actuals!$F:$F,Actuals!$A:$A,$A2838,Actuals!$D:$D,$D2838,Actuals!$B:$B,EOMONTH(DATE(2024,$C2838-2,1),0)),
 SUMIFS(Actuals!$F:$F,Actuals!$A:$A,$A2838,Actuals!$D:$D,$D2838,Actuals!$B:$B,EOMONTH(DATE(2025,$C2838-3,1),0))/SUMIFS(Actuals!$F:$F,Actuals!$A:$A,$A2838,Actuals!$D:$D,$D2838,Actuals!$B:$B,EOMONTH(DATE(2024,$C2838-3,1),0))
)</f>
        <v>0.97453766377917506</v>
      </c>
      <c r="P2838" s="29">
        <f t="shared" si="264"/>
        <v>8028.9721774606787</v>
      </c>
      <c r="Q2838" s="2">
        <f t="shared" si="265"/>
        <v>0.12234452943710344</v>
      </c>
      <c r="R2838" s="29" t="str">
        <f t="shared" si="266"/>
        <v>1 train date (May-Aug)</v>
      </c>
      <c r="S2838" s="29">
        <f t="shared" si="267"/>
        <v>1.005048087592062</v>
      </c>
      <c r="T2838" s="29">
        <f t="shared" si="268"/>
        <v>8199.9791874037219</v>
      </c>
      <c r="U2838" s="2">
        <f t="shared" si="269"/>
        <v>0.14624905642547223</v>
      </c>
    </row>
    <row r="2839" spans="1:21">
      <c r="A2839">
        <v>9701</v>
      </c>
      <c r="B2839" s="1">
        <v>45900</v>
      </c>
      <c r="C2839">
        <v>8</v>
      </c>
      <c r="D2839">
        <v>42</v>
      </c>
      <c r="E2839" t="s">
        <v>7</v>
      </c>
      <c r="F2839" s="3">
        <v>7497.2846703889409</v>
      </c>
      <c r="G2839" s="3">
        <v>7153.75</v>
      </c>
      <c r="H2839">
        <v>0</v>
      </c>
      <c r="I2839" s="3">
        <v>343.53467038894087</v>
      </c>
      <c r="J2839" s="3">
        <v>343.53467038894087</v>
      </c>
      <c r="K2839" s="2">
        <v>4.8021620882605698E-2</v>
      </c>
      <c r="L2839" s="6">
        <v>4.8021620882605698E-2</v>
      </c>
      <c r="M2839" t="s">
        <v>42</v>
      </c>
      <c r="N2839">
        <f>SUMIFS(Actuals!$F:$F,Actuals!$A:$A,$A2839,Actuals!$D:$D,$D2839,Actuals!$B:$B,EDATE($B2839,-12))</f>
        <v>8238.75</v>
      </c>
      <c r="O2839">
        <f>AVERAGE(SUMIFS(Actuals!$F:$F,Actuals!$A:$A,$A2839,Actuals!$D:$D,$D2839,Actuals!$B:$B,EOMONTH(DATE(2025,$C2839-1,1),0))/SUMIFS(Actuals!$F:$F,Actuals!$A:$A,$A2839,Actuals!$D:$D,$D2839,Actuals!$B:$B,EOMONTH(DATE(2024,$C2839-1,1),0)),
 SUMIFS(Actuals!$F:$F,Actuals!$A:$A,$A2839,Actuals!$D:$D,$D2839,Actuals!$B:$B,EOMONTH(DATE(2025,$C2839-2,1),0))/SUMIFS(Actuals!$F:$F,Actuals!$A:$A,$A2839,Actuals!$D:$D,$D2839,Actuals!$B:$B,EOMONTH(DATE(2024,$C2839-2,1),0)),
 SUMIFS(Actuals!$F:$F,Actuals!$A:$A,$A2839,Actuals!$D:$D,$D2839,Actuals!$B:$B,EOMONTH(DATE(2025,$C2839-3,1),0))/SUMIFS(Actuals!$F:$F,Actuals!$A:$A,$A2839,Actuals!$D:$D,$D2839,Actuals!$B:$B,EOMONTH(DATE(2024,$C2839-3,1),0))
)</f>
        <v>0.94406323742520104</v>
      </c>
      <c r="P2839" s="29">
        <f t="shared" si="264"/>
        <v>7777.9009973368748</v>
      </c>
      <c r="Q2839" s="2">
        <f t="shared" si="265"/>
        <v>8.724808629556173E-2</v>
      </c>
      <c r="R2839" s="29" t="str">
        <f t="shared" si="266"/>
        <v>1 train date (May-Aug)</v>
      </c>
      <c r="S2839" s="29">
        <f t="shared" si="267"/>
        <v>1.005048087592062</v>
      </c>
      <c r="T2839" s="29">
        <f t="shared" si="268"/>
        <v>7535.1316201076879</v>
      </c>
      <c r="U2839" s="2">
        <f t="shared" si="269"/>
        <v>5.3312125823195937E-2</v>
      </c>
    </row>
    <row r="2840" spans="1:21">
      <c r="A2840">
        <v>9701</v>
      </c>
      <c r="B2840" s="1">
        <v>45930</v>
      </c>
      <c r="C2840">
        <v>5</v>
      </c>
      <c r="D2840">
        <v>42</v>
      </c>
      <c r="E2840" t="s">
        <v>7</v>
      </c>
      <c r="F2840" s="3">
        <v>7618.9949525097736</v>
      </c>
      <c r="G2840" s="3">
        <v>6375</v>
      </c>
      <c r="H2840">
        <v>4</v>
      </c>
      <c r="I2840" s="3">
        <v>1243.9949525097736</v>
      </c>
      <c r="J2840" s="3">
        <v>1243.9949525097736</v>
      </c>
      <c r="K2840" s="2">
        <v>0.19513646313878799</v>
      </c>
      <c r="L2840" s="6">
        <v>0.19513646313878799</v>
      </c>
      <c r="M2840" t="s">
        <v>42</v>
      </c>
      <c r="N2840">
        <f>SUMIFS(Actuals!$F:$F,Actuals!$A:$A,$A2840,Actuals!$D:$D,$D2840,Actuals!$B:$B,EDATE($B2840,-12))</f>
        <v>7176.25</v>
      </c>
      <c r="O2840">
        <f>AVERAGE(SUMIFS(Actuals!$F:$F,Actuals!$A:$A,$A2840,Actuals!$D:$D,$D2840,Actuals!$B:$B,EOMONTH(DATE(2025,$C2840-1,1),0))/SUMIFS(Actuals!$F:$F,Actuals!$A:$A,$A2840,Actuals!$D:$D,$D2840,Actuals!$B:$B,EOMONTH(DATE(2024,$C2840-1,1),0)),
 SUMIFS(Actuals!$F:$F,Actuals!$A:$A,$A2840,Actuals!$D:$D,$D2840,Actuals!$B:$B,EOMONTH(DATE(2025,$C2840-2,1),0))/SUMIFS(Actuals!$F:$F,Actuals!$A:$A,$A2840,Actuals!$D:$D,$D2840,Actuals!$B:$B,EOMONTH(DATE(2024,$C2840-2,1),0)),
 SUMIFS(Actuals!$F:$F,Actuals!$A:$A,$A2840,Actuals!$D:$D,$D2840,Actuals!$B:$B,EOMONTH(DATE(2025,$C2840-3,1),0))/SUMIFS(Actuals!$F:$F,Actuals!$A:$A,$A2840,Actuals!$D:$D,$D2840,Actuals!$B:$B,EOMONTH(DATE(2024,$C2840-3,1),0))
)</f>
        <v>1.0865722944982412</v>
      </c>
      <c r="P2840" s="29">
        <f t="shared" si="264"/>
        <v>7797.514428393004</v>
      </c>
      <c r="Q2840" s="2">
        <f t="shared" si="265"/>
        <v>0.22313951817929475</v>
      </c>
      <c r="R2840" s="29" t="str">
        <f t="shared" si="266"/>
        <v>1 train date (May-Aug)</v>
      </c>
      <c r="S2840" s="29">
        <f t="shared" si="267"/>
        <v>1.005048087592062</v>
      </c>
      <c r="T2840" s="29">
        <f t="shared" si="268"/>
        <v>7657.4563063935211</v>
      </c>
      <c r="U2840" s="2">
        <f t="shared" si="269"/>
        <v>0.20116961668917979</v>
      </c>
    </row>
    <row r="2841" spans="1:21">
      <c r="A2841">
        <v>9701</v>
      </c>
      <c r="B2841" s="1">
        <v>45930</v>
      </c>
      <c r="C2841">
        <v>6</v>
      </c>
      <c r="D2841">
        <v>42</v>
      </c>
      <c r="E2841" t="s">
        <v>7</v>
      </c>
      <c r="F2841" s="3">
        <v>7809.9056143413372</v>
      </c>
      <c r="G2841" s="3">
        <v>6375</v>
      </c>
      <c r="H2841">
        <v>3</v>
      </c>
      <c r="I2841" s="3">
        <v>1434.9056143413372</v>
      </c>
      <c r="J2841" s="3">
        <v>1434.9056143413372</v>
      </c>
      <c r="K2841" s="2">
        <v>0.225083233622171</v>
      </c>
      <c r="L2841" s="6">
        <v>0.225083233622171</v>
      </c>
      <c r="M2841" t="s">
        <v>42</v>
      </c>
      <c r="N2841">
        <f>SUMIFS(Actuals!$F:$F,Actuals!$A:$A,$A2841,Actuals!$D:$D,$D2841,Actuals!$B:$B,EDATE($B2841,-12))</f>
        <v>7176.25</v>
      </c>
      <c r="O2841">
        <f>AVERAGE(SUMIFS(Actuals!$F:$F,Actuals!$A:$A,$A2841,Actuals!$D:$D,$D2841,Actuals!$B:$B,EOMONTH(DATE(2025,$C2841-1,1),0))/SUMIFS(Actuals!$F:$F,Actuals!$A:$A,$A2841,Actuals!$D:$D,$D2841,Actuals!$B:$B,EOMONTH(DATE(2024,$C2841-1,1),0)),
 SUMIFS(Actuals!$F:$F,Actuals!$A:$A,$A2841,Actuals!$D:$D,$D2841,Actuals!$B:$B,EOMONTH(DATE(2025,$C2841-2,1),0))/SUMIFS(Actuals!$F:$F,Actuals!$A:$A,$A2841,Actuals!$D:$D,$D2841,Actuals!$B:$B,EOMONTH(DATE(2024,$C2841-2,1),0)),
 SUMIFS(Actuals!$F:$F,Actuals!$A:$A,$A2841,Actuals!$D:$D,$D2841,Actuals!$B:$B,EOMONTH(DATE(2025,$C2841-3,1),0))/SUMIFS(Actuals!$F:$F,Actuals!$A:$A,$A2841,Actuals!$D:$D,$D2841,Actuals!$B:$B,EOMONTH(DATE(2024,$C2841-3,1),0))
)</f>
        <v>1.0306878425016397</v>
      </c>
      <c r="P2841" s="29">
        <f t="shared" si="264"/>
        <v>7396.4736297523923</v>
      </c>
      <c r="Q2841" s="2">
        <f t="shared" si="265"/>
        <v>0.16023115760821841</v>
      </c>
      <c r="R2841" s="29" t="str">
        <f t="shared" si="266"/>
        <v>1 train date (May-Aug)</v>
      </c>
      <c r="S2841" s="29">
        <f t="shared" si="267"/>
        <v>1.005048087592062</v>
      </c>
      <c r="T2841" s="29">
        <f t="shared" si="268"/>
        <v>7849.3307019682688</v>
      </c>
      <c r="U2841" s="2">
        <f t="shared" si="269"/>
        <v>0.23126756109306179</v>
      </c>
    </row>
    <row r="2842" spans="1:21">
      <c r="A2842">
        <v>9701</v>
      </c>
      <c r="B2842" s="1">
        <v>45930</v>
      </c>
      <c r="C2842">
        <v>7</v>
      </c>
      <c r="D2842">
        <v>42</v>
      </c>
      <c r="E2842" t="s">
        <v>7</v>
      </c>
      <c r="F2842" s="3">
        <v>7713.8886333331102</v>
      </c>
      <c r="G2842" s="3">
        <v>6375</v>
      </c>
      <c r="H2842">
        <v>2</v>
      </c>
      <c r="I2842" s="3">
        <v>1338.8886333331102</v>
      </c>
      <c r="J2842" s="3">
        <v>1338.8886333331102</v>
      </c>
      <c r="K2842" s="2">
        <v>0.210021746405194</v>
      </c>
      <c r="L2842" s="6">
        <v>0.210021746405194</v>
      </c>
      <c r="M2842" t="s">
        <v>42</v>
      </c>
      <c r="N2842">
        <f>SUMIFS(Actuals!$F:$F,Actuals!$A:$A,$A2842,Actuals!$D:$D,$D2842,Actuals!$B:$B,EDATE($B2842,-12))</f>
        <v>7176.25</v>
      </c>
      <c r="O2842">
        <f>AVERAGE(SUMIFS(Actuals!$F:$F,Actuals!$A:$A,$A2842,Actuals!$D:$D,$D2842,Actuals!$B:$B,EOMONTH(DATE(2025,$C2842-1,1),0))/SUMIFS(Actuals!$F:$F,Actuals!$A:$A,$A2842,Actuals!$D:$D,$D2842,Actuals!$B:$B,EOMONTH(DATE(2024,$C2842-1,1),0)),
 SUMIFS(Actuals!$F:$F,Actuals!$A:$A,$A2842,Actuals!$D:$D,$D2842,Actuals!$B:$B,EOMONTH(DATE(2025,$C2842-2,1),0))/SUMIFS(Actuals!$F:$F,Actuals!$A:$A,$A2842,Actuals!$D:$D,$D2842,Actuals!$B:$B,EOMONTH(DATE(2024,$C2842-2,1),0)),
 SUMIFS(Actuals!$F:$F,Actuals!$A:$A,$A2842,Actuals!$D:$D,$D2842,Actuals!$B:$B,EOMONTH(DATE(2025,$C2842-3,1),0))/SUMIFS(Actuals!$F:$F,Actuals!$A:$A,$A2842,Actuals!$D:$D,$D2842,Actuals!$B:$B,EOMONTH(DATE(2024,$C2842-3,1),0))
)</f>
        <v>0.97453766377917506</v>
      </c>
      <c r="P2842" s="29">
        <f t="shared" si="264"/>
        <v>6993.525909695305</v>
      </c>
      <c r="Q2842" s="2">
        <f t="shared" si="265"/>
        <v>9.7023672109067455E-2</v>
      </c>
      <c r="R2842" s="29" t="str">
        <f t="shared" si="266"/>
        <v>1 train date (May-Aug)</v>
      </c>
      <c r="S2842" s="29">
        <f t="shared" si="267"/>
        <v>1.005048087592062</v>
      </c>
      <c r="T2842" s="29">
        <f t="shared" si="268"/>
        <v>7752.8290188295869</v>
      </c>
      <c r="U2842" s="2">
        <f t="shared" si="269"/>
        <v>0.21613004216934695</v>
      </c>
    </row>
    <row r="2843" spans="1:21">
      <c r="A2843">
        <v>9701</v>
      </c>
      <c r="B2843" s="1">
        <v>45930</v>
      </c>
      <c r="C2843">
        <v>8</v>
      </c>
      <c r="D2843">
        <v>42</v>
      </c>
      <c r="E2843" t="s">
        <v>7</v>
      </c>
      <c r="F2843" s="3">
        <v>7027.3444107310297</v>
      </c>
      <c r="G2843" s="3">
        <v>6375</v>
      </c>
      <c r="H2843">
        <v>1</v>
      </c>
      <c r="I2843" s="3">
        <v>652.34441073102971</v>
      </c>
      <c r="J2843" s="3">
        <v>652.34441073102971</v>
      </c>
      <c r="K2843" s="2">
        <v>0.102328535016632</v>
      </c>
      <c r="L2843" s="6">
        <v>0.102328535016632</v>
      </c>
      <c r="M2843" t="s">
        <v>42</v>
      </c>
      <c r="N2843">
        <f>SUMIFS(Actuals!$F:$F,Actuals!$A:$A,$A2843,Actuals!$D:$D,$D2843,Actuals!$B:$B,EDATE($B2843,-12))</f>
        <v>7176.25</v>
      </c>
      <c r="O2843">
        <f>AVERAGE(SUMIFS(Actuals!$F:$F,Actuals!$A:$A,$A2843,Actuals!$D:$D,$D2843,Actuals!$B:$B,EOMONTH(DATE(2025,$C2843-1,1),0))/SUMIFS(Actuals!$F:$F,Actuals!$A:$A,$A2843,Actuals!$D:$D,$D2843,Actuals!$B:$B,EOMONTH(DATE(2024,$C2843-1,1),0)),
 SUMIFS(Actuals!$F:$F,Actuals!$A:$A,$A2843,Actuals!$D:$D,$D2843,Actuals!$B:$B,EOMONTH(DATE(2025,$C2843-2,1),0))/SUMIFS(Actuals!$F:$F,Actuals!$A:$A,$A2843,Actuals!$D:$D,$D2843,Actuals!$B:$B,EOMONTH(DATE(2024,$C2843-2,1),0)),
 SUMIFS(Actuals!$F:$F,Actuals!$A:$A,$A2843,Actuals!$D:$D,$D2843,Actuals!$B:$B,EOMONTH(DATE(2025,$C2843-3,1),0))/SUMIFS(Actuals!$F:$F,Actuals!$A:$A,$A2843,Actuals!$D:$D,$D2843,Actuals!$B:$B,EOMONTH(DATE(2024,$C2843-3,1),0))
)</f>
        <v>0.94406323742520104</v>
      </c>
      <c r="P2843" s="29">
        <f t="shared" si="264"/>
        <v>6774.8338075725987</v>
      </c>
      <c r="Q2843" s="2">
        <f t="shared" si="265"/>
        <v>6.2719028638839019E-2</v>
      </c>
      <c r="R2843" s="29" t="str">
        <f t="shared" si="266"/>
        <v>1 train date (May-Aug)</v>
      </c>
      <c r="S2843" s="29">
        <f t="shared" si="267"/>
        <v>1.005048087592062</v>
      </c>
      <c r="T2843" s="29">
        <f t="shared" si="268"/>
        <v>7062.8190608559871</v>
      </c>
      <c r="U2843" s="2">
        <f t="shared" si="269"/>
        <v>0.10789318601662543</v>
      </c>
    </row>
    <row r="2844" spans="1:21">
      <c r="A2844">
        <v>9701</v>
      </c>
      <c r="B2844" s="1">
        <v>45930</v>
      </c>
      <c r="C2844">
        <v>9</v>
      </c>
      <c r="D2844">
        <v>42</v>
      </c>
      <c r="E2844" t="s">
        <v>7</v>
      </c>
      <c r="F2844" s="3">
        <v>7812.6290189583069</v>
      </c>
      <c r="G2844" s="3">
        <v>6375</v>
      </c>
      <c r="H2844">
        <v>0</v>
      </c>
      <c r="I2844" s="3">
        <v>1437.6290189583069</v>
      </c>
      <c r="J2844" s="3">
        <v>1437.6290189583069</v>
      </c>
      <c r="K2844" s="2">
        <v>0.225510434346401</v>
      </c>
      <c r="L2844" s="6">
        <v>0.225510434346401</v>
      </c>
      <c r="M2844" t="s">
        <v>42</v>
      </c>
      <c r="N2844">
        <f>SUMIFS(Actuals!$F:$F,Actuals!$A:$A,$A2844,Actuals!$D:$D,$D2844,Actuals!$B:$B,EDATE($B2844,-12))</f>
        <v>7176.25</v>
      </c>
      <c r="O2844">
        <f>AVERAGE(SUMIFS(Actuals!$F:$F,Actuals!$A:$A,$A2844,Actuals!$D:$D,$D2844,Actuals!$B:$B,EOMONTH(DATE(2025,$C2844-1,1),0))/SUMIFS(Actuals!$F:$F,Actuals!$A:$A,$A2844,Actuals!$D:$D,$D2844,Actuals!$B:$B,EOMONTH(DATE(2024,$C2844-1,1),0)),
 SUMIFS(Actuals!$F:$F,Actuals!$A:$A,$A2844,Actuals!$D:$D,$D2844,Actuals!$B:$B,EOMONTH(DATE(2025,$C2844-2,1),0))/SUMIFS(Actuals!$F:$F,Actuals!$A:$A,$A2844,Actuals!$D:$D,$D2844,Actuals!$B:$B,EOMONTH(DATE(2024,$C2844-2,1),0)),
 SUMIFS(Actuals!$F:$F,Actuals!$A:$A,$A2844,Actuals!$D:$D,$D2844,Actuals!$B:$B,EOMONTH(DATE(2025,$C2844-3,1),0))/SUMIFS(Actuals!$F:$F,Actuals!$A:$A,$A2844,Actuals!$D:$D,$D2844,Actuals!$B:$B,EOMONTH(DATE(2024,$C2844-3,1),0))
)</f>
        <v>0.92259489888557999</v>
      </c>
      <c r="P2844" s="29">
        <f t="shared" si="264"/>
        <v>6620.7716431276431</v>
      </c>
      <c r="Q2844" s="2">
        <f t="shared" si="265"/>
        <v>3.8552414608257736E-2</v>
      </c>
      <c r="R2844" s="29" t="str">
        <f t="shared" si="266"/>
        <v>2 Test data (Sep-Nov)</v>
      </c>
      <c r="S2844" s="29">
        <f t="shared" si="267"/>
        <v>1.005048087592062</v>
      </c>
      <c r="T2844" s="29">
        <f t="shared" si="268"/>
        <v>7852.067854570294</v>
      </c>
      <c r="U2844" s="2">
        <f t="shared" si="269"/>
        <v>0.23169691836396769</v>
      </c>
    </row>
    <row r="2845" spans="1:21">
      <c r="A2845">
        <v>9701</v>
      </c>
      <c r="B2845" s="1">
        <v>45961</v>
      </c>
      <c r="C2845">
        <v>5</v>
      </c>
      <c r="D2845">
        <v>42</v>
      </c>
      <c r="E2845" t="s">
        <v>7</v>
      </c>
      <c r="F2845" s="3">
        <v>7561.85249036595</v>
      </c>
      <c r="G2845" s="3">
        <v>7566.25</v>
      </c>
      <c r="H2845">
        <v>5</v>
      </c>
      <c r="I2845" s="3">
        <v>-4.3975096340500386</v>
      </c>
      <c r="J2845" s="3">
        <v>4.3975096340500386</v>
      </c>
      <c r="K2845" s="2">
        <v>5.8120067854618E-4</v>
      </c>
      <c r="L2845" s="6">
        <v>-5.8120067854618E-4</v>
      </c>
      <c r="M2845" t="s">
        <v>42</v>
      </c>
      <c r="N2845">
        <f>SUMIFS(Actuals!$F:$F,Actuals!$A:$A,$A2845,Actuals!$D:$D,$D2845,Actuals!$B:$B,EDATE($B2845,-12))</f>
        <v>7906.25</v>
      </c>
      <c r="O2845">
        <f>AVERAGE(SUMIFS(Actuals!$F:$F,Actuals!$A:$A,$A2845,Actuals!$D:$D,$D2845,Actuals!$B:$B,EOMONTH(DATE(2025,$C2845-1,1),0))/SUMIFS(Actuals!$F:$F,Actuals!$A:$A,$A2845,Actuals!$D:$D,$D2845,Actuals!$B:$B,EOMONTH(DATE(2024,$C2845-1,1),0)),
 SUMIFS(Actuals!$F:$F,Actuals!$A:$A,$A2845,Actuals!$D:$D,$D2845,Actuals!$B:$B,EOMONTH(DATE(2025,$C2845-2,1),0))/SUMIFS(Actuals!$F:$F,Actuals!$A:$A,$A2845,Actuals!$D:$D,$D2845,Actuals!$B:$B,EOMONTH(DATE(2024,$C2845-2,1),0)),
 SUMIFS(Actuals!$F:$F,Actuals!$A:$A,$A2845,Actuals!$D:$D,$D2845,Actuals!$B:$B,EOMONTH(DATE(2025,$C2845-3,1),0))/SUMIFS(Actuals!$F:$F,Actuals!$A:$A,$A2845,Actuals!$D:$D,$D2845,Actuals!$B:$B,EOMONTH(DATE(2024,$C2845-3,1),0))
)</f>
        <v>1.0865722944982412</v>
      </c>
      <c r="P2845" s="29">
        <f t="shared" si="264"/>
        <v>8590.7122033767191</v>
      </c>
      <c r="Q2845" s="2">
        <f t="shared" si="265"/>
        <v>0.13539893651104828</v>
      </c>
      <c r="R2845" s="29" t="str">
        <f t="shared" si="266"/>
        <v>1 train date (May-Aug)</v>
      </c>
      <c r="S2845" s="29">
        <f t="shared" si="267"/>
        <v>1.005048087592062</v>
      </c>
      <c r="T2845" s="29">
        <f t="shared" si="268"/>
        <v>7600.0253840955693</v>
      </c>
      <c r="U2845" s="2">
        <f t="shared" si="269"/>
        <v>4.4639529615819306E-3</v>
      </c>
    </row>
    <row r="2846" spans="1:21">
      <c r="A2846">
        <v>9701</v>
      </c>
      <c r="B2846" s="1">
        <v>45961</v>
      </c>
      <c r="C2846">
        <v>6</v>
      </c>
      <c r="D2846">
        <v>42</v>
      </c>
      <c r="E2846" t="s">
        <v>7</v>
      </c>
      <c r="F2846" s="3">
        <v>7888.1</v>
      </c>
      <c r="G2846" s="3">
        <v>7566.25</v>
      </c>
      <c r="H2846">
        <v>4</v>
      </c>
      <c r="I2846" s="3">
        <v>321.85000000000036</v>
      </c>
      <c r="J2846" s="3">
        <v>321.85000000000036</v>
      </c>
      <c r="K2846" s="2">
        <v>4.2537584668759301E-2</v>
      </c>
      <c r="L2846" s="6">
        <v>4.2537584668759301E-2</v>
      </c>
      <c r="M2846" t="s">
        <v>42</v>
      </c>
      <c r="N2846">
        <f>SUMIFS(Actuals!$F:$F,Actuals!$A:$A,$A2846,Actuals!$D:$D,$D2846,Actuals!$B:$B,EDATE($B2846,-12))</f>
        <v>7906.25</v>
      </c>
      <c r="O2846">
        <f>AVERAGE(SUMIFS(Actuals!$F:$F,Actuals!$A:$A,$A2846,Actuals!$D:$D,$D2846,Actuals!$B:$B,EOMONTH(DATE(2025,$C2846-1,1),0))/SUMIFS(Actuals!$F:$F,Actuals!$A:$A,$A2846,Actuals!$D:$D,$D2846,Actuals!$B:$B,EOMONTH(DATE(2024,$C2846-1,1),0)),
 SUMIFS(Actuals!$F:$F,Actuals!$A:$A,$A2846,Actuals!$D:$D,$D2846,Actuals!$B:$B,EOMONTH(DATE(2025,$C2846-2,1),0))/SUMIFS(Actuals!$F:$F,Actuals!$A:$A,$A2846,Actuals!$D:$D,$D2846,Actuals!$B:$B,EOMONTH(DATE(2024,$C2846-2,1),0)),
 SUMIFS(Actuals!$F:$F,Actuals!$A:$A,$A2846,Actuals!$D:$D,$D2846,Actuals!$B:$B,EOMONTH(DATE(2025,$C2846-3,1),0))/SUMIFS(Actuals!$F:$F,Actuals!$A:$A,$A2846,Actuals!$D:$D,$D2846,Actuals!$B:$B,EOMONTH(DATE(2024,$C2846-3,1),0))
)</f>
        <v>1.0306878425016397</v>
      </c>
      <c r="P2846" s="29">
        <f t="shared" si="264"/>
        <v>8148.875754778589</v>
      </c>
      <c r="Q2846" s="2">
        <f t="shared" si="265"/>
        <v>7.7003238695336401E-2</v>
      </c>
      <c r="R2846" s="29" t="str">
        <f t="shared" si="266"/>
        <v>1 train date (May-Aug)</v>
      </c>
      <c r="S2846" s="29">
        <f t="shared" si="267"/>
        <v>1.005048087592062</v>
      </c>
      <c r="T2846" s="29">
        <f t="shared" si="268"/>
        <v>7927.9198197349442</v>
      </c>
      <c r="U2846" s="2">
        <f t="shared" si="269"/>
        <v>4.7800405714183938E-2</v>
      </c>
    </row>
    <row r="2847" spans="1:21">
      <c r="A2847">
        <v>9701</v>
      </c>
      <c r="B2847" s="1">
        <v>45961</v>
      </c>
      <c r="C2847">
        <v>7</v>
      </c>
      <c r="D2847">
        <v>42</v>
      </c>
      <c r="E2847" t="s">
        <v>7</v>
      </c>
      <c r="F2847" s="3">
        <v>8522.2407953483926</v>
      </c>
      <c r="G2847" s="3">
        <v>7566.25</v>
      </c>
      <c r="H2847">
        <v>3</v>
      </c>
      <c r="I2847" s="3">
        <v>955.99079534839257</v>
      </c>
      <c r="J2847" s="3">
        <v>955.99079534839257</v>
      </c>
      <c r="K2847" s="2">
        <v>0.12634935342453599</v>
      </c>
      <c r="L2847" s="6">
        <v>0.12634935342453599</v>
      </c>
      <c r="M2847" t="s">
        <v>42</v>
      </c>
      <c r="N2847">
        <f>SUMIFS(Actuals!$F:$F,Actuals!$A:$A,$A2847,Actuals!$D:$D,$D2847,Actuals!$B:$B,EDATE($B2847,-12))</f>
        <v>7906.25</v>
      </c>
      <c r="O2847">
        <f>AVERAGE(SUMIFS(Actuals!$F:$F,Actuals!$A:$A,$A2847,Actuals!$D:$D,$D2847,Actuals!$B:$B,EOMONTH(DATE(2025,$C2847-1,1),0))/SUMIFS(Actuals!$F:$F,Actuals!$A:$A,$A2847,Actuals!$D:$D,$D2847,Actuals!$B:$B,EOMONTH(DATE(2024,$C2847-1,1),0)),
 SUMIFS(Actuals!$F:$F,Actuals!$A:$A,$A2847,Actuals!$D:$D,$D2847,Actuals!$B:$B,EOMONTH(DATE(2025,$C2847-2,1),0))/SUMIFS(Actuals!$F:$F,Actuals!$A:$A,$A2847,Actuals!$D:$D,$D2847,Actuals!$B:$B,EOMONTH(DATE(2024,$C2847-2,1),0)),
 SUMIFS(Actuals!$F:$F,Actuals!$A:$A,$A2847,Actuals!$D:$D,$D2847,Actuals!$B:$B,EOMONTH(DATE(2025,$C2847-3,1),0))/SUMIFS(Actuals!$F:$F,Actuals!$A:$A,$A2847,Actuals!$D:$D,$D2847,Actuals!$B:$B,EOMONTH(DATE(2024,$C2847-3,1),0))
)</f>
        <v>0.97453766377917506</v>
      </c>
      <c r="P2847" s="29">
        <f t="shared" si="264"/>
        <v>7704.9384042541024</v>
      </c>
      <c r="Q2847" s="2">
        <f t="shared" si="265"/>
        <v>1.8329873352599023E-2</v>
      </c>
      <c r="R2847" s="29" t="str">
        <f t="shared" si="266"/>
        <v>1 train date (May-Aug)</v>
      </c>
      <c r="S2847" s="29">
        <f t="shared" si="267"/>
        <v>1.005048087592062</v>
      </c>
      <c r="T2847" s="29">
        <f t="shared" si="268"/>
        <v>8565.2618133639553</v>
      </c>
      <c r="U2847" s="2">
        <f t="shared" si="269"/>
        <v>0.13203526361988505</v>
      </c>
    </row>
    <row r="2848" spans="1:21">
      <c r="A2848">
        <v>9701</v>
      </c>
      <c r="B2848" s="1">
        <v>45961</v>
      </c>
      <c r="C2848">
        <v>8</v>
      </c>
      <c r="D2848">
        <v>42</v>
      </c>
      <c r="E2848" t="s">
        <v>7</v>
      </c>
      <c r="F2848" s="3">
        <v>7857.5630477016912</v>
      </c>
      <c r="G2848" s="3">
        <v>7566.25</v>
      </c>
      <c r="H2848">
        <v>2</v>
      </c>
      <c r="I2848" s="3">
        <v>291.31304770169118</v>
      </c>
      <c r="J2848" s="3">
        <v>291.31304770169118</v>
      </c>
      <c r="K2848" s="2">
        <v>3.8501641857153997E-2</v>
      </c>
      <c r="L2848" s="6">
        <v>3.8501641857153997E-2</v>
      </c>
      <c r="M2848" t="s">
        <v>42</v>
      </c>
      <c r="N2848">
        <f>SUMIFS(Actuals!$F:$F,Actuals!$A:$A,$A2848,Actuals!$D:$D,$D2848,Actuals!$B:$B,EDATE($B2848,-12))</f>
        <v>7906.25</v>
      </c>
      <c r="O2848">
        <f>AVERAGE(SUMIFS(Actuals!$F:$F,Actuals!$A:$A,$A2848,Actuals!$D:$D,$D2848,Actuals!$B:$B,EOMONTH(DATE(2025,$C2848-1,1),0))/SUMIFS(Actuals!$F:$F,Actuals!$A:$A,$A2848,Actuals!$D:$D,$D2848,Actuals!$B:$B,EOMONTH(DATE(2024,$C2848-1,1),0)),
 SUMIFS(Actuals!$F:$F,Actuals!$A:$A,$A2848,Actuals!$D:$D,$D2848,Actuals!$B:$B,EOMONTH(DATE(2025,$C2848-2,1),0))/SUMIFS(Actuals!$F:$F,Actuals!$A:$A,$A2848,Actuals!$D:$D,$D2848,Actuals!$B:$B,EOMONTH(DATE(2024,$C2848-2,1),0)),
 SUMIFS(Actuals!$F:$F,Actuals!$A:$A,$A2848,Actuals!$D:$D,$D2848,Actuals!$B:$B,EOMONTH(DATE(2025,$C2848-3,1),0))/SUMIFS(Actuals!$F:$F,Actuals!$A:$A,$A2848,Actuals!$D:$D,$D2848,Actuals!$B:$B,EOMONTH(DATE(2024,$C2848-3,1),0))
)</f>
        <v>0.94406323742520104</v>
      </c>
      <c r="P2848" s="29">
        <f t="shared" si="264"/>
        <v>7463.9999708929954</v>
      </c>
      <c r="Q2848" s="2">
        <f t="shared" si="265"/>
        <v>1.3513963866777412E-2</v>
      </c>
      <c r="R2848" s="29" t="str">
        <f t="shared" si="266"/>
        <v>1 train date (May-Aug)</v>
      </c>
      <c r="S2848" s="29">
        <f t="shared" si="267"/>
        <v>1.005048087592062</v>
      </c>
      <c r="T2848" s="29">
        <f t="shared" si="268"/>
        <v>7897.2287142266387</v>
      </c>
      <c r="U2848" s="2">
        <f t="shared" si="269"/>
        <v>4.3744089109749036E-2</v>
      </c>
    </row>
    <row r="2849" spans="1:21">
      <c r="A2849">
        <v>9701</v>
      </c>
      <c r="B2849" s="1">
        <v>45961</v>
      </c>
      <c r="C2849">
        <v>9</v>
      </c>
      <c r="D2849">
        <v>42</v>
      </c>
      <c r="E2849" t="s">
        <v>7</v>
      </c>
      <c r="F2849" s="3">
        <v>8949.9206853610885</v>
      </c>
      <c r="G2849" s="3">
        <v>7566.25</v>
      </c>
      <c r="H2849">
        <v>1</v>
      </c>
      <c r="I2849" s="3">
        <v>1383.6706853610885</v>
      </c>
      <c r="J2849" s="3">
        <v>1383.6706853610885</v>
      </c>
      <c r="K2849" s="2">
        <v>0.182874037384581</v>
      </c>
      <c r="L2849" s="6">
        <v>0.182874037384581</v>
      </c>
      <c r="M2849" t="s">
        <v>42</v>
      </c>
      <c r="N2849">
        <f>SUMIFS(Actuals!$F:$F,Actuals!$A:$A,$A2849,Actuals!$D:$D,$D2849,Actuals!$B:$B,EDATE($B2849,-12))</f>
        <v>7906.25</v>
      </c>
      <c r="O2849">
        <f>AVERAGE(SUMIFS(Actuals!$F:$F,Actuals!$A:$A,$A2849,Actuals!$D:$D,$D2849,Actuals!$B:$B,EOMONTH(DATE(2025,$C2849-1,1),0))/SUMIFS(Actuals!$F:$F,Actuals!$A:$A,$A2849,Actuals!$D:$D,$D2849,Actuals!$B:$B,EOMONTH(DATE(2024,$C2849-1,1),0)),
 SUMIFS(Actuals!$F:$F,Actuals!$A:$A,$A2849,Actuals!$D:$D,$D2849,Actuals!$B:$B,EOMONTH(DATE(2025,$C2849-2,1),0))/SUMIFS(Actuals!$F:$F,Actuals!$A:$A,$A2849,Actuals!$D:$D,$D2849,Actuals!$B:$B,EOMONTH(DATE(2024,$C2849-2,1),0)),
 SUMIFS(Actuals!$F:$F,Actuals!$A:$A,$A2849,Actuals!$D:$D,$D2849,Actuals!$B:$B,EOMONTH(DATE(2025,$C2849-3,1),0))/SUMIFS(Actuals!$F:$F,Actuals!$A:$A,$A2849,Actuals!$D:$D,$D2849,Actuals!$B:$B,EOMONTH(DATE(2024,$C2849-3,1),0))
)</f>
        <v>0.92259489888557999</v>
      </c>
      <c r="P2849" s="29">
        <f t="shared" si="264"/>
        <v>7294.2659193141171</v>
      </c>
      <c r="Q2849" s="2">
        <f t="shared" si="265"/>
        <v>3.5947012150785773E-2</v>
      </c>
      <c r="R2849" s="29" t="str">
        <f t="shared" si="266"/>
        <v>2 Test data (Sep-Nov)</v>
      </c>
      <c r="S2849" s="29">
        <f t="shared" si="267"/>
        <v>1.005048087592062</v>
      </c>
      <c r="T2849" s="29">
        <f t="shared" si="268"/>
        <v>8995.1006689227979</v>
      </c>
      <c r="U2849" s="2">
        <f t="shared" si="269"/>
        <v>0.18884528913567461</v>
      </c>
    </row>
    <row r="2850" spans="1:21">
      <c r="A2850">
        <v>9701</v>
      </c>
      <c r="B2850" s="1">
        <v>45961</v>
      </c>
      <c r="C2850">
        <v>10</v>
      </c>
      <c r="D2850">
        <v>42</v>
      </c>
      <c r="E2850" t="s">
        <v>7</v>
      </c>
      <c r="F2850" s="3">
        <v>8071.7977470751721</v>
      </c>
      <c r="G2850" s="3">
        <v>7566.25</v>
      </c>
      <c r="H2850">
        <v>0</v>
      </c>
      <c r="I2850" s="3">
        <v>505.54774707517208</v>
      </c>
      <c r="J2850" s="3">
        <v>505.54774707517208</v>
      </c>
      <c r="K2850" s="2">
        <v>6.6816156890820697E-2</v>
      </c>
      <c r="L2850" s="6">
        <v>6.6816156890820697E-2</v>
      </c>
      <c r="M2850" t="s">
        <v>42</v>
      </c>
      <c r="N2850">
        <f>SUMIFS(Actuals!$F:$F,Actuals!$A:$A,$A2850,Actuals!$D:$D,$D2850,Actuals!$B:$B,EDATE($B2850,-12))</f>
        <v>7906.25</v>
      </c>
      <c r="O2850">
        <f>AVERAGE(SUMIFS(Actuals!$F:$F,Actuals!$A:$A,$A2850,Actuals!$D:$D,$D2850,Actuals!$B:$B,EOMONTH(DATE(2025,$C2850-1,1),0))/SUMIFS(Actuals!$F:$F,Actuals!$A:$A,$A2850,Actuals!$D:$D,$D2850,Actuals!$B:$B,EOMONTH(DATE(2024,$C2850-1,1),0)),
 SUMIFS(Actuals!$F:$F,Actuals!$A:$A,$A2850,Actuals!$D:$D,$D2850,Actuals!$B:$B,EOMONTH(DATE(2025,$C2850-2,1),0))/SUMIFS(Actuals!$F:$F,Actuals!$A:$A,$A2850,Actuals!$D:$D,$D2850,Actuals!$B:$B,EOMONTH(DATE(2024,$C2850-2,1),0)),
 SUMIFS(Actuals!$F:$F,Actuals!$A:$A,$A2850,Actuals!$D:$D,$D2850,Actuals!$B:$B,EOMONTH(DATE(2025,$C2850-3,1),0))/SUMIFS(Actuals!$F:$F,Actuals!$A:$A,$A2850,Actuals!$D:$D,$D2850,Actuals!$B:$B,EOMONTH(DATE(2024,$C2850-3,1),0))
)</f>
        <v>0.93444454033572599</v>
      </c>
      <c r="P2850" s="29">
        <f t="shared" si="264"/>
        <v>7387.9521470293339</v>
      </c>
      <c r="Q2850" s="2">
        <f t="shared" si="265"/>
        <v>2.3564890529742751E-2</v>
      </c>
      <c r="R2850" s="29" t="str">
        <f t="shared" si="266"/>
        <v>2 Test data (Sep-Nov)</v>
      </c>
      <c r="S2850" s="29">
        <f t="shared" si="267"/>
        <v>1.005048087592062</v>
      </c>
      <c r="T2850" s="29">
        <f t="shared" si="268"/>
        <v>8112.5448891278165</v>
      </c>
      <c r="U2850" s="2">
        <f t="shared" si="269"/>
        <v>7.2201538295432549E-2</v>
      </c>
    </row>
    <row r="2851" spans="1:21">
      <c r="A2851">
        <v>9701</v>
      </c>
      <c r="B2851" s="1">
        <v>45991</v>
      </c>
      <c r="C2851">
        <v>5</v>
      </c>
      <c r="D2851">
        <v>42</v>
      </c>
      <c r="E2851" t="s">
        <v>7</v>
      </c>
      <c r="F2851" s="3">
        <v>7505.1385966882062</v>
      </c>
      <c r="G2851" s="3">
        <v>7671.25</v>
      </c>
      <c r="H2851">
        <v>6</v>
      </c>
      <c r="I2851" s="3">
        <v>-166.11140331179377</v>
      </c>
      <c r="J2851" s="3">
        <v>166.11140331179377</v>
      </c>
      <c r="K2851" s="2">
        <v>2.16537595974312E-2</v>
      </c>
      <c r="L2851" s="6">
        <v>-2.16537595974312E-2</v>
      </c>
      <c r="M2851" t="s">
        <v>42</v>
      </c>
      <c r="N2851">
        <f>SUMIFS(Actuals!$F:$F,Actuals!$A:$A,$A2851,Actuals!$D:$D,$D2851,Actuals!$B:$B,EDATE($B2851,-12))</f>
        <v>8707.5</v>
      </c>
      <c r="O2851">
        <f>AVERAGE(SUMIFS(Actuals!$F:$F,Actuals!$A:$A,$A2851,Actuals!$D:$D,$D2851,Actuals!$B:$B,EOMONTH(DATE(2025,$C2851-1,1),0))/SUMIFS(Actuals!$F:$F,Actuals!$A:$A,$A2851,Actuals!$D:$D,$D2851,Actuals!$B:$B,EOMONTH(DATE(2024,$C2851-1,1),0)),
 SUMIFS(Actuals!$F:$F,Actuals!$A:$A,$A2851,Actuals!$D:$D,$D2851,Actuals!$B:$B,EOMONTH(DATE(2025,$C2851-2,1),0))/SUMIFS(Actuals!$F:$F,Actuals!$A:$A,$A2851,Actuals!$D:$D,$D2851,Actuals!$B:$B,EOMONTH(DATE(2024,$C2851-2,1),0)),
 SUMIFS(Actuals!$F:$F,Actuals!$A:$A,$A2851,Actuals!$D:$D,$D2851,Actuals!$B:$B,EOMONTH(DATE(2025,$C2851-3,1),0))/SUMIFS(Actuals!$F:$F,Actuals!$A:$A,$A2851,Actuals!$D:$D,$D2851,Actuals!$B:$B,EOMONTH(DATE(2024,$C2851-3,1),0))
)</f>
        <v>1.0865722944982412</v>
      </c>
      <c r="P2851" s="29">
        <f t="shared" si="264"/>
        <v>9461.3282543434361</v>
      </c>
      <c r="Q2851" s="2">
        <f t="shared" si="265"/>
        <v>0.23334896585868484</v>
      </c>
      <c r="R2851" s="29" t="str">
        <f t="shared" si="266"/>
        <v>1 train date (May-Aug)</v>
      </c>
      <c r="S2851" s="29">
        <f t="shared" si="267"/>
        <v>1.005048087592062</v>
      </c>
      <c r="T2851" s="29">
        <f t="shared" si="268"/>
        <v>7543.0251937148532</v>
      </c>
      <c r="U2851" s="2">
        <f t="shared" si="269"/>
        <v>1.6714982080514487E-2</v>
      </c>
    </row>
    <row r="2852" spans="1:21">
      <c r="A2852">
        <v>9701</v>
      </c>
      <c r="B2852" s="1">
        <v>45991</v>
      </c>
      <c r="C2852">
        <v>6</v>
      </c>
      <c r="D2852">
        <v>42</v>
      </c>
      <c r="E2852" t="s">
        <v>7</v>
      </c>
      <c r="F2852" s="3">
        <v>7966.9810000000007</v>
      </c>
      <c r="G2852" s="3">
        <v>7671.25</v>
      </c>
      <c r="H2852">
        <v>5</v>
      </c>
      <c r="I2852" s="3">
        <v>295.73100000000068</v>
      </c>
      <c r="J2852" s="3">
        <v>295.73100000000068</v>
      </c>
      <c r="K2852" s="2">
        <v>3.8550562163923802E-2</v>
      </c>
      <c r="L2852" s="6">
        <v>3.8550562163923802E-2</v>
      </c>
      <c r="M2852" t="s">
        <v>42</v>
      </c>
      <c r="N2852">
        <f>SUMIFS(Actuals!$F:$F,Actuals!$A:$A,$A2852,Actuals!$D:$D,$D2852,Actuals!$B:$B,EDATE($B2852,-12))</f>
        <v>8707.5</v>
      </c>
      <c r="O2852">
        <f>AVERAGE(SUMIFS(Actuals!$F:$F,Actuals!$A:$A,$A2852,Actuals!$D:$D,$D2852,Actuals!$B:$B,EOMONTH(DATE(2025,$C2852-1,1),0))/SUMIFS(Actuals!$F:$F,Actuals!$A:$A,$A2852,Actuals!$D:$D,$D2852,Actuals!$B:$B,EOMONTH(DATE(2024,$C2852-1,1),0)),
 SUMIFS(Actuals!$F:$F,Actuals!$A:$A,$A2852,Actuals!$D:$D,$D2852,Actuals!$B:$B,EOMONTH(DATE(2025,$C2852-2,1),0))/SUMIFS(Actuals!$F:$F,Actuals!$A:$A,$A2852,Actuals!$D:$D,$D2852,Actuals!$B:$B,EOMONTH(DATE(2024,$C2852-2,1),0)),
 SUMIFS(Actuals!$F:$F,Actuals!$A:$A,$A2852,Actuals!$D:$D,$D2852,Actuals!$B:$B,EOMONTH(DATE(2025,$C2852-3,1),0))/SUMIFS(Actuals!$F:$F,Actuals!$A:$A,$A2852,Actuals!$D:$D,$D2852,Actuals!$B:$B,EOMONTH(DATE(2024,$C2852-3,1),0))
)</f>
        <v>1.0306878425016397</v>
      </c>
      <c r="P2852" s="29">
        <f t="shared" si="264"/>
        <v>8974.7143885830283</v>
      </c>
      <c r="Q2852" s="2">
        <f t="shared" si="265"/>
        <v>0.16991551423601475</v>
      </c>
      <c r="R2852" s="29" t="str">
        <f t="shared" si="266"/>
        <v>1 train date (May-Aug)</v>
      </c>
      <c r="S2852" s="29">
        <f t="shared" si="267"/>
        <v>1.005048087592062</v>
      </c>
      <c r="T2852" s="29">
        <f t="shared" si="268"/>
        <v>8007.1990179322947</v>
      </c>
      <c r="U2852" s="2">
        <f t="shared" si="269"/>
        <v>4.3793256370512595E-2</v>
      </c>
    </row>
    <row r="2853" spans="1:21">
      <c r="A2853">
        <v>9701</v>
      </c>
      <c r="B2853" s="1">
        <v>45991</v>
      </c>
      <c r="C2853">
        <v>7</v>
      </c>
      <c r="D2853">
        <v>42</v>
      </c>
      <c r="E2853" t="s">
        <v>7</v>
      </c>
      <c r="F2853" s="3">
        <v>8599.537967966744</v>
      </c>
      <c r="G2853" s="3">
        <v>7671.25</v>
      </c>
      <c r="H2853">
        <v>4</v>
      </c>
      <c r="I2853" s="3">
        <v>928.28796796674396</v>
      </c>
      <c r="J2853" s="3">
        <v>928.28796796674396</v>
      </c>
      <c r="K2853" s="2">
        <v>0.121008697144109</v>
      </c>
      <c r="L2853" s="6">
        <v>0.121008697144109</v>
      </c>
      <c r="M2853" t="s">
        <v>42</v>
      </c>
      <c r="N2853">
        <f>SUMIFS(Actuals!$F:$F,Actuals!$A:$A,$A2853,Actuals!$D:$D,$D2853,Actuals!$B:$B,EDATE($B2853,-12))</f>
        <v>8707.5</v>
      </c>
      <c r="O2853">
        <f>AVERAGE(SUMIFS(Actuals!$F:$F,Actuals!$A:$A,$A2853,Actuals!$D:$D,$D2853,Actuals!$B:$B,EOMONTH(DATE(2025,$C2853-1,1),0))/SUMIFS(Actuals!$F:$F,Actuals!$A:$A,$A2853,Actuals!$D:$D,$D2853,Actuals!$B:$B,EOMONTH(DATE(2024,$C2853-1,1),0)),
 SUMIFS(Actuals!$F:$F,Actuals!$A:$A,$A2853,Actuals!$D:$D,$D2853,Actuals!$B:$B,EOMONTH(DATE(2025,$C2853-2,1),0))/SUMIFS(Actuals!$F:$F,Actuals!$A:$A,$A2853,Actuals!$D:$D,$D2853,Actuals!$B:$B,EOMONTH(DATE(2024,$C2853-2,1),0)),
 SUMIFS(Actuals!$F:$F,Actuals!$A:$A,$A2853,Actuals!$D:$D,$D2853,Actuals!$B:$B,EOMONTH(DATE(2025,$C2853-3,1),0))/SUMIFS(Actuals!$F:$F,Actuals!$A:$A,$A2853,Actuals!$D:$D,$D2853,Actuals!$B:$B,EOMONTH(DATE(2024,$C2853-3,1),0))
)</f>
        <v>0.97453766377917506</v>
      </c>
      <c r="P2853" s="29">
        <f t="shared" si="264"/>
        <v>8485.786707357167</v>
      </c>
      <c r="Q2853" s="2">
        <f t="shared" si="265"/>
        <v>0.10618044091343222</v>
      </c>
      <c r="R2853" s="29" t="str">
        <f t="shared" si="266"/>
        <v>1 train date (May-Aug)</v>
      </c>
      <c r="S2853" s="29">
        <f t="shared" si="267"/>
        <v>1.005048087592062</v>
      </c>
      <c r="T2853" s="29">
        <f t="shared" si="268"/>
        <v>8642.9491888803022</v>
      </c>
      <c r="U2853" s="2">
        <f t="shared" si="269"/>
        <v>0.12666764723875537</v>
      </c>
    </row>
    <row r="2854" spans="1:21">
      <c r="A2854">
        <v>9701</v>
      </c>
      <c r="B2854" s="1">
        <v>45991</v>
      </c>
      <c r="C2854">
        <v>8</v>
      </c>
      <c r="D2854">
        <v>42</v>
      </c>
      <c r="E2854" t="s">
        <v>7</v>
      </c>
      <c r="F2854" s="3">
        <v>7969.5729075634263</v>
      </c>
      <c r="G2854" s="3">
        <v>7671.25</v>
      </c>
      <c r="H2854">
        <v>3</v>
      </c>
      <c r="I2854" s="3">
        <v>298.32290756342627</v>
      </c>
      <c r="J2854" s="3">
        <v>298.32290756342627</v>
      </c>
      <c r="K2854" s="2">
        <v>3.88884350742612E-2</v>
      </c>
      <c r="L2854" s="6">
        <v>3.88884350742612E-2</v>
      </c>
      <c r="M2854" t="s">
        <v>42</v>
      </c>
      <c r="N2854">
        <f>SUMIFS(Actuals!$F:$F,Actuals!$A:$A,$A2854,Actuals!$D:$D,$D2854,Actuals!$B:$B,EDATE($B2854,-12))</f>
        <v>8707.5</v>
      </c>
      <c r="O2854">
        <f>AVERAGE(SUMIFS(Actuals!$F:$F,Actuals!$A:$A,$A2854,Actuals!$D:$D,$D2854,Actuals!$B:$B,EOMONTH(DATE(2025,$C2854-1,1),0))/SUMIFS(Actuals!$F:$F,Actuals!$A:$A,$A2854,Actuals!$D:$D,$D2854,Actuals!$B:$B,EOMONTH(DATE(2024,$C2854-1,1),0)),
 SUMIFS(Actuals!$F:$F,Actuals!$A:$A,$A2854,Actuals!$D:$D,$D2854,Actuals!$B:$B,EOMONTH(DATE(2025,$C2854-2,1),0))/SUMIFS(Actuals!$F:$F,Actuals!$A:$A,$A2854,Actuals!$D:$D,$D2854,Actuals!$B:$B,EOMONTH(DATE(2024,$C2854-2,1),0)),
 SUMIFS(Actuals!$F:$F,Actuals!$A:$A,$A2854,Actuals!$D:$D,$D2854,Actuals!$B:$B,EOMONTH(DATE(2025,$C2854-3,1),0))/SUMIFS(Actuals!$F:$F,Actuals!$A:$A,$A2854,Actuals!$D:$D,$D2854,Actuals!$B:$B,EOMONTH(DATE(2024,$C2854-3,1),0))
)</f>
        <v>0.94406323742520104</v>
      </c>
      <c r="P2854" s="29">
        <f t="shared" si="264"/>
        <v>8220.4306398799381</v>
      </c>
      <c r="Q2854" s="2">
        <f t="shared" si="265"/>
        <v>7.1589459329305924E-2</v>
      </c>
      <c r="R2854" s="29" t="str">
        <f t="shared" si="266"/>
        <v>1 train date (May-Aug)</v>
      </c>
      <c r="S2854" s="29">
        <f t="shared" si="267"/>
        <v>1.005048087592062</v>
      </c>
      <c r="T2854" s="29">
        <f t="shared" si="268"/>
        <v>8009.8040096721306</v>
      </c>
      <c r="U2854" s="2">
        <f t="shared" si="269"/>
        <v>4.4132834892896287E-2</v>
      </c>
    </row>
    <row r="2855" spans="1:21">
      <c r="A2855">
        <v>9701</v>
      </c>
      <c r="B2855" s="1">
        <v>45991</v>
      </c>
      <c r="C2855">
        <v>9</v>
      </c>
      <c r="D2855">
        <v>42</v>
      </c>
      <c r="E2855" t="s">
        <v>7</v>
      </c>
      <c r="F2855" s="3">
        <v>8431.5641208718716</v>
      </c>
      <c r="G2855" s="3">
        <v>7671.25</v>
      </c>
      <c r="H2855">
        <v>2</v>
      </c>
      <c r="I2855" s="3">
        <v>760.31412087187164</v>
      </c>
      <c r="J2855" s="3">
        <v>760.31412087187164</v>
      </c>
      <c r="K2855" s="2">
        <v>9.91121552383082E-2</v>
      </c>
      <c r="L2855" s="6">
        <v>9.91121552383082E-2</v>
      </c>
      <c r="M2855" t="s">
        <v>42</v>
      </c>
      <c r="N2855">
        <f>SUMIFS(Actuals!$F:$F,Actuals!$A:$A,$A2855,Actuals!$D:$D,$D2855,Actuals!$B:$B,EDATE($B2855,-12))</f>
        <v>8707.5</v>
      </c>
      <c r="O2855">
        <f>AVERAGE(SUMIFS(Actuals!$F:$F,Actuals!$A:$A,$A2855,Actuals!$D:$D,$D2855,Actuals!$B:$B,EOMONTH(DATE(2025,$C2855-1,1),0))/SUMIFS(Actuals!$F:$F,Actuals!$A:$A,$A2855,Actuals!$D:$D,$D2855,Actuals!$B:$B,EOMONTH(DATE(2024,$C2855-1,1),0)),
 SUMIFS(Actuals!$F:$F,Actuals!$A:$A,$A2855,Actuals!$D:$D,$D2855,Actuals!$B:$B,EOMONTH(DATE(2025,$C2855-2,1),0))/SUMIFS(Actuals!$F:$F,Actuals!$A:$A,$A2855,Actuals!$D:$D,$D2855,Actuals!$B:$B,EOMONTH(DATE(2024,$C2855-2,1),0)),
 SUMIFS(Actuals!$F:$F,Actuals!$A:$A,$A2855,Actuals!$D:$D,$D2855,Actuals!$B:$B,EOMONTH(DATE(2025,$C2855-3,1),0))/SUMIFS(Actuals!$F:$F,Actuals!$A:$A,$A2855,Actuals!$D:$D,$D2855,Actuals!$B:$B,EOMONTH(DATE(2024,$C2855-3,1),0))
)</f>
        <v>0.92259489888557999</v>
      </c>
      <c r="P2855" s="29">
        <f t="shared" si="264"/>
        <v>8033.4950820461881</v>
      </c>
      <c r="Q2855" s="2">
        <f t="shared" si="265"/>
        <v>4.7221128505287681E-2</v>
      </c>
      <c r="R2855" s="29" t="str">
        <f t="shared" si="266"/>
        <v>2 Test data (Sep-Nov)</v>
      </c>
      <c r="S2855" s="29">
        <f t="shared" si="267"/>
        <v>1.005048087592062</v>
      </c>
      <c r="T2855" s="29">
        <f t="shared" si="268"/>
        <v>8474.1273950921204</v>
      </c>
      <c r="U2855" s="2">
        <f t="shared" si="269"/>
        <v>0.10466056967145125</v>
      </c>
    </row>
    <row r="2856" spans="1:21">
      <c r="A2856">
        <v>9701</v>
      </c>
      <c r="B2856" s="1">
        <v>45991</v>
      </c>
      <c r="C2856">
        <v>10</v>
      </c>
      <c r="D2856">
        <v>42</v>
      </c>
      <c r="E2856" t="s">
        <v>7</v>
      </c>
      <c r="F2856" s="3">
        <v>8122.7810550451286</v>
      </c>
      <c r="G2856" s="3">
        <v>7671.25</v>
      </c>
      <c r="H2856">
        <v>1</v>
      </c>
      <c r="I2856" s="3">
        <v>451.5310550451286</v>
      </c>
      <c r="J2856" s="3">
        <v>451.5310550451286</v>
      </c>
      <c r="K2856" s="2">
        <v>5.8860166862653197E-2</v>
      </c>
      <c r="L2856" s="6">
        <v>5.8860166862653197E-2</v>
      </c>
      <c r="M2856" t="s">
        <v>42</v>
      </c>
      <c r="N2856">
        <f>SUMIFS(Actuals!$F:$F,Actuals!$A:$A,$A2856,Actuals!$D:$D,$D2856,Actuals!$B:$B,EDATE($B2856,-12))</f>
        <v>8707.5</v>
      </c>
      <c r="O2856">
        <f>AVERAGE(SUMIFS(Actuals!$F:$F,Actuals!$A:$A,$A2856,Actuals!$D:$D,$D2856,Actuals!$B:$B,EOMONTH(DATE(2025,$C2856-1,1),0))/SUMIFS(Actuals!$F:$F,Actuals!$A:$A,$A2856,Actuals!$D:$D,$D2856,Actuals!$B:$B,EOMONTH(DATE(2024,$C2856-1,1),0)),
 SUMIFS(Actuals!$F:$F,Actuals!$A:$A,$A2856,Actuals!$D:$D,$D2856,Actuals!$B:$B,EOMONTH(DATE(2025,$C2856-2,1),0))/SUMIFS(Actuals!$F:$F,Actuals!$A:$A,$A2856,Actuals!$D:$D,$D2856,Actuals!$B:$B,EOMONTH(DATE(2024,$C2856-2,1),0)),
 SUMIFS(Actuals!$F:$F,Actuals!$A:$A,$A2856,Actuals!$D:$D,$D2856,Actuals!$B:$B,EOMONTH(DATE(2025,$C2856-3,1),0))/SUMIFS(Actuals!$F:$F,Actuals!$A:$A,$A2856,Actuals!$D:$D,$D2856,Actuals!$B:$B,EOMONTH(DATE(2024,$C2856-3,1),0))
)</f>
        <v>0.93444454033572599</v>
      </c>
      <c r="P2856" s="29">
        <f t="shared" si="264"/>
        <v>8136.6758349733345</v>
      </c>
      <c r="Q2856" s="2">
        <f t="shared" si="265"/>
        <v>6.0671446631687734E-2</v>
      </c>
      <c r="R2856" s="29" t="str">
        <f t="shared" si="266"/>
        <v>2 Test data (Sep-Nov)</v>
      </c>
      <c r="S2856" s="29">
        <f t="shared" si="267"/>
        <v>1.005048087592062</v>
      </c>
      <c r="T2856" s="29">
        <f t="shared" si="268"/>
        <v>8163.7855653021379</v>
      </c>
      <c r="U2856" s="2">
        <f t="shared" si="269"/>
        <v>6.4205385732721248E-2</v>
      </c>
    </row>
    <row r="2857" spans="1:21">
      <c r="A2857">
        <v>9701</v>
      </c>
      <c r="B2857" s="1">
        <v>45991</v>
      </c>
      <c r="C2857">
        <v>11</v>
      </c>
      <c r="D2857">
        <v>42</v>
      </c>
      <c r="E2857" t="s">
        <v>7</v>
      </c>
      <c r="F2857" s="3">
        <v>8079.3353500902649</v>
      </c>
      <c r="G2857" s="3">
        <v>7671.25</v>
      </c>
      <c r="H2857">
        <v>0</v>
      </c>
      <c r="I2857" s="3">
        <v>408.08535009026491</v>
      </c>
      <c r="J2857" s="3">
        <v>408.08535009026491</v>
      </c>
      <c r="K2857" s="2">
        <v>5.3196721536941799E-2</v>
      </c>
      <c r="L2857" s="6">
        <v>5.3196721536941799E-2</v>
      </c>
      <c r="M2857" t="s">
        <v>42</v>
      </c>
      <c r="N2857">
        <f>SUMIFS(Actuals!$F:$F,Actuals!$A:$A,$A2857,Actuals!$D:$D,$D2857,Actuals!$B:$B,EDATE($B2857,-12))</f>
        <v>8707.5</v>
      </c>
      <c r="O2857">
        <f>AVERAGE(SUMIFS(Actuals!$F:$F,Actuals!$A:$A,$A2857,Actuals!$D:$D,$D2857,Actuals!$B:$B,EOMONTH(DATE(2025,$C2857-1,1),0))/SUMIFS(Actuals!$F:$F,Actuals!$A:$A,$A2857,Actuals!$D:$D,$D2857,Actuals!$B:$B,EOMONTH(DATE(2024,$C2857-1,1),0)),
 SUMIFS(Actuals!$F:$F,Actuals!$A:$A,$A2857,Actuals!$D:$D,$D2857,Actuals!$B:$B,EOMONTH(DATE(2025,$C2857-2,1),0))/SUMIFS(Actuals!$F:$F,Actuals!$A:$A,$A2857,Actuals!$D:$D,$D2857,Actuals!$B:$B,EOMONTH(DATE(2024,$C2857-2,1),0)),
 SUMIFS(Actuals!$F:$F,Actuals!$A:$A,$A2857,Actuals!$D:$D,$D2857,Actuals!$B:$B,EOMONTH(DATE(2025,$C2857-3,1),0))/SUMIFS(Actuals!$F:$F,Actuals!$A:$A,$A2857,Actuals!$D:$D,$D2857,Actuals!$B:$B,EOMONTH(DATE(2024,$C2857-3,1),0))
)</f>
        <v>0.90454943002140575</v>
      </c>
      <c r="P2857" s="29">
        <f t="shared" si="264"/>
        <v>7876.3641619113905</v>
      </c>
      <c r="Q2857" s="2">
        <f t="shared" si="265"/>
        <v>2.6738036423189247E-2</v>
      </c>
      <c r="R2857" s="29" t="str">
        <f t="shared" si="266"/>
        <v>2 Test data (Sep-Nov)</v>
      </c>
      <c r="S2857" s="29">
        <f t="shared" si="267"/>
        <v>1.005048087592062</v>
      </c>
      <c r="T2857" s="29">
        <f t="shared" si="268"/>
        <v>8120.1205426231636</v>
      </c>
      <c r="U2857" s="2">
        <f t="shared" si="269"/>
        <v>5.8513350838932845E-2</v>
      </c>
    </row>
    <row r="2858" spans="1:21">
      <c r="A2858">
        <v>9702</v>
      </c>
      <c r="B2858" s="1">
        <v>45808</v>
      </c>
      <c r="C2858">
        <v>5</v>
      </c>
      <c r="D2858">
        <v>42</v>
      </c>
      <c r="E2858" t="s">
        <v>7</v>
      </c>
      <c r="F2858" s="3">
        <v>5198.2218750000002</v>
      </c>
      <c r="G2858" s="3">
        <v>4976.25</v>
      </c>
      <c r="H2858">
        <v>0</v>
      </c>
      <c r="I2858" s="3">
        <v>221.97187500000018</v>
      </c>
      <c r="J2858" s="3">
        <v>221.97187500000018</v>
      </c>
      <c r="K2858" s="2">
        <v>4.4606254709871902E-2</v>
      </c>
      <c r="L2858" s="6">
        <v>4.4606254709871902E-2</v>
      </c>
      <c r="M2858" t="s">
        <v>44</v>
      </c>
      <c r="N2858">
        <f>SUMIFS(Actuals!$F:$F,Actuals!$A:$A,$A2858,Actuals!$D:$D,$D2858,Actuals!$B:$B,EDATE($B2858,-12))</f>
        <v>5171.25</v>
      </c>
      <c r="O2858">
        <f>AVERAGE(SUMIFS(Actuals!$F:$F,Actuals!$A:$A,$A2858,Actuals!$D:$D,$D2858,Actuals!$B:$B,EOMONTH(DATE(2025,$C2858-1,1),0))/SUMIFS(Actuals!$F:$F,Actuals!$A:$A,$A2858,Actuals!$D:$D,$D2858,Actuals!$B:$B,EOMONTH(DATE(2024,$C2858-1,1),0)),
 SUMIFS(Actuals!$F:$F,Actuals!$A:$A,$A2858,Actuals!$D:$D,$D2858,Actuals!$B:$B,EOMONTH(DATE(2025,$C2858-2,1),0))/SUMIFS(Actuals!$F:$F,Actuals!$A:$A,$A2858,Actuals!$D:$D,$D2858,Actuals!$B:$B,EOMONTH(DATE(2024,$C2858-2,1),0)),
 SUMIFS(Actuals!$F:$F,Actuals!$A:$A,$A2858,Actuals!$D:$D,$D2858,Actuals!$B:$B,EOMONTH(DATE(2025,$C2858-3,1),0))/SUMIFS(Actuals!$F:$F,Actuals!$A:$A,$A2858,Actuals!$D:$D,$D2858,Actuals!$B:$B,EOMONTH(DATE(2024,$C2858-3,1),0))
)</f>
        <v>1.0627028531400908</v>
      </c>
      <c r="P2858" s="29">
        <f t="shared" si="264"/>
        <v>5495.5021293006948</v>
      </c>
      <c r="Q2858" s="2">
        <f t="shared" si="265"/>
        <v>0.10434606969117204</v>
      </c>
      <c r="R2858" s="29" t="str">
        <f t="shared" si="266"/>
        <v>1 train date (May-Aug)</v>
      </c>
      <c r="S2858" s="29">
        <f t="shared" si="267"/>
        <v>1.018716649634493</v>
      </c>
      <c r="T2858" s="29">
        <f t="shared" si="268"/>
        <v>5295.515172556733</v>
      </c>
      <c r="U2858" s="2">
        <f t="shared" si="269"/>
        <v>6.4157783985276662E-2</v>
      </c>
    </row>
    <row r="2859" spans="1:21">
      <c r="A2859">
        <v>9702</v>
      </c>
      <c r="B2859" s="1">
        <v>45838</v>
      </c>
      <c r="C2859">
        <v>5</v>
      </c>
      <c r="D2859">
        <v>42</v>
      </c>
      <c r="E2859" t="s">
        <v>7</v>
      </c>
      <c r="F2859" s="3">
        <v>5185.2263203125003</v>
      </c>
      <c r="G2859" s="3">
        <v>4841.25</v>
      </c>
      <c r="H2859">
        <v>1</v>
      </c>
      <c r="I2859" s="3">
        <v>343.97632031250032</v>
      </c>
      <c r="J2859" s="3">
        <v>343.97632031250032</v>
      </c>
      <c r="K2859" s="2">
        <v>7.1051137683965995E-2</v>
      </c>
      <c r="L2859" s="6">
        <v>7.1051137683965995E-2</v>
      </c>
      <c r="M2859" t="s">
        <v>44</v>
      </c>
      <c r="N2859">
        <f>SUMIFS(Actuals!$F:$F,Actuals!$A:$A,$A2859,Actuals!$D:$D,$D2859,Actuals!$B:$B,EDATE($B2859,-12))</f>
        <v>4968.75</v>
      </c>
      <c r="O2859">
        <f>AVERAGE(SUMIFS(Actuals!$F:$F,Actuals!$A:$A,$A2859,Actuals!$D:$D,$D2859,Actuals!$B:$B,EOMONTH(DATE(2025,$C2859-1,1),0))/SUMIFS(Actuals!$F:$F,Actuals!$A:$A,$A2859,Actuals!$D:$D,$D2859,Actuals!$B:$B,EOMONTH(DATE(2024,$C2859-1,1),0)),
 SUMIFS(Actuals!$F:$F,Actuals!$A:$A,$A2859,Actuals!$D:$D,$D2859,Actuals!$B:$B,EOMONTH(DATE(2025,$C2859-2,1),0))/SUMIFS(Actuals!$F:$F,Actuals!$A:$A,$A2859,Actuals!$D:$D,$D2859,Actuals!$B:$B,EOMONTH(DATE(2024,$C2859-2,1),0)),
 SUMIFS(Actuals!$F:$F,Actuals!$A:$A,$A2859,Actuals!$D:$D,$D2859,Actuals!$B:$B,EOMONTH(DATE(2025,$C2859-3,1),0))/SUMIFS(Actuals!$F:$F,Actuals!$A:$A,$A2859,Actuals!$D:$D,$D2859,Actuals!$B:$B,EOMONTH(DATE(2024,$C2859-3,1),0))
)</f>
        <v>1.0627028531400908</v>
      </c>
      <c r="P2859" s="29">
        <f t="shared" si="264"/>
        <v>5280.3048015398263</v>
      </c>
      <c r="Q2859" s="2">
        <f t="shared" si="265"/>
        <v>9.0690379868799645E-2</v>
      </c>
      <c r="R2859" s="29" t="str">
        <f t="shared" si="266"/>
        <v>1 train date (May-Aug)</v>
      </c>
      <c r="S2859" s="29">
        <f t="shared" si="267"/>
        <v>1.018716649634493</v>
      </c>
      <c r="T2859" s="29">
        <f t="shared" si="268"/>
        <v>5282.2763846253411</v>
      </c>
      <c r="U2859" s="2">
        <f t="shared" si="269"/>
        <v>9.1097626568621956E-2</v>
      </c>
    </row>
    <row r="2860" spans="1:21">
      <c r="A2860">
        <v>9702</v>
      </c>
      <c r="B2860" s="1">
        <v>45838</v>
      </c>
      <c r="C2860">
        <v>6</v>
      </c>
      <c r="D2860">
        <v>42</v>
      </c>
      <c r="E2860" t="s">
        <v>7</v>
      </c>
      <c r="F2860" s="3">
        <v>5000</v>
      </c>
      <c r="G2860" s="3">
        <v>4841.25</v>
      </c>
      <c r="H2860">
        <v>0</v>
      </c>
      <c r="I2860" s="3">
        <v>158.75</v>
      </c>
      <c r="J2860" s="3">
        <v>158.75</v>
      </c>
      <c r="K2860" s="2">
        <v>3.2791117996385198E-2</v>
      </c>
      <c r="L2860" s="6">
        <v>3.2791117996385198E-2</v>
      </c>
      <c r="M2860" t="s">
        <v>44</v>
      </c>
      <c r="N2860">
        <f>SUMIFS(Actuals!$F:$F,Actuals!$A:$A,$A2860,Actuals!$D:$D,$D2860,Actuals!$B:$B,EDATE($B2860,-12))</f>
        <v>4968.75</v>
      </c>
      <c r="O2860">
        <f>AVERAGE(SUMIFS(Actuals!$F:$F,Actuals!$A:$A,$A2860,Actuals!$D:$D,$D2860,Actuals!$B:$B,EOMONTH(DATE(2025,$C2860-1,1),0))/SUMIFS(Actuals!$F:$F,Actuals!$A:$A,$A2860,Actuals!$D:$D,$D2860,Actuals!$B:$B,EOMONTH(DATE(2024,$C2860-1,1),0)),
 SUMIFS(Actuals!$F:$F,Actuals!$A:$A,$A2860,Actuals!$D:$D,$D2860,Actuals!$B:$B,EOMONTH(DATE(2025,$C2860-2,1),0))/SUMIFS(Actuals!$F:$F,Actuals!$A:$A,$A2860,Actuals!$D:$D,$D2860,Actuals!$B:$B,EOMONTH(DATE(2024,$C2860-2,1),0)),
 SUMIFS(Actuals!$F:$F,Actuals!$A:$A,$A2860,Actuals!$D:$D,$D2860,Actuals!$B:$B,EOMONTH(DATE(2025,$C2860-3,1),0))/SUMIFS(Actuals!$F:$F,Actuals!$A:$A,$A2860,Actuals!$D:$D,$D2860,Actuals!$B:$B,EOMONTH(DATE(2024,$C2860-3,1),0))
)</f>
        <v>1.0460387648717306</v>
      </c>
      <c r="P2860" s="29">
        <f t="shared" si="264"/>
        <v>5197.5051129564117</v>
      </c>
      <c r="Q2860" s="2">
        <f t="shared" si="265"/>
        <v>7.3587423280436187E-2</v>
      </c>
      <c r="R2860" s="29" t="str">
        <f t="shared" si="266"/>
        <v>1 train date (May-Aug)</v>
      </c>
      <c r="S2860" s="29">
        <f t="shared" si="267"/>
        <v>1.018716649634493</v>
      </c>
      <c r="T2860" s="29">
        <f t="shared" si="268"/>
        <v>5093.5832481724656</v>
      </c>
      <c r="U2860" s="2">
        <f t="shared" si="269"/>
        <v>5.2121507497540007E-2</v>
      </c>
    </row>
    <row r="2861" spans="1:21">
      <c r="A2861">
        <v>9702</v>
      </c>
      <c r="B2861" s="1">
        <v>45869</v>
      </c>
      <c r="C2861">
        <v>5</v>
      </c>
      <c r="D2861">
        <v>42</v>
      </c>
      <c r="E2861" t="s">
        <v>7</v>
      </c>
      <c r="F2861" s="3">
        <v>5172.2632545117194</v>
      </c>
      <c r="G2861" s="3">
        <v>5702.5</v>
      </c>
      <c r="H2861">
        <v>2</v>
      </c>
      <c r="I2861" s="3">
        <v>-530.23674548828058</v>
      </c>
      <c r="J2861" s="3">
        <v>530.23674548828058</v>
      </c>
      <c r="K2861" s="2">
        <v>9.29832083276248E-2</v>
      </c>
      <c r="L2861" s="6">
        <v>-9.29832083276248E-2</v>
      </c>
      <c r="M2861" t="s">
        <v>44</v>
      </c>
      <c r="N2861">
        <f>SUMIFS(Actuals!$F:$F,Actuals!$A:$A,$A2861,Actuals!$D:$D,$D2861,Actuals!$B:$B,EDATE($B2861,-12))</f>
        <v>4570</v>
      </c>
      <c r="O2861">
        <f>AVERAGE(SUMIFS(Actuals!$F:$F,Actuals!$A:$A,$A2861,Actuals!$D:$D,$D2861,Actuals!$B:$B,EOMONTH(DATE(2025,$C2861-1,1),0))/SUMIFS(Actuals!$F:$F,Actuals!$A:$A,$A2861,Actuals!$D:$D,$D2861,Actuals!$B:$B,EOMONTH(DATE(2024,$C2861-1,1),0)),
 SUMIFS(Actuals!$F:$F,Actuals!$A:$A,$A2861,Actuals!$D:$D,$D2861,Actuals!$B:$B,EOMONTH(DATE(2025,$C2861-2,1),0))/SUMIFS(Actuals!$F:$F,Actuals!$A:$A,$A2861,Actuals!$D:$D,$D2861,Actuals!$B:$B,EOMONTH(DATE(2024,$C2861-2,1),0)),
 SUMIFS(Actuals!$F:$F,Actuals!$A:$A,$A2861,Actuals!$D:$D,$D2861,Actuals!$B:$B,EOMONTH(DATE(2025,$C2861-3,1),0))/SUMIFS(Actuals!$F:$F,Actuals!$A:$A,$A2861,Actuals!$D:$D,$D2861,Actuals!$B:$B,EOMONTH(DATE(2024,$C2861-3,1),0))
)</f>
        <v>1.0627028531400908</v>
      </c>
      <c r="P2861" s="29">
        <f t="shared" si="264"/>
        <v>4856.5520388502155</v>
      </c>
      <c r="Q2861" s="2">
        <f t="shared" si="265"/>
        <v>0.14834685859706875</v>
      </c>
      <c r="R2861" s="29" t="str">
        <f t="shared" si="266"/>
        <v>1 train date (May-Aug)</v>
      </c>
      <c r="S2861" s="29">
        <f t="shared" si="267"/>
        <v>1.018716649634493</v>
      </c>
      <c r="T2861" s="29">
        <f t="shared" si="268"/>
        <v>5269.070693663778</v>
      </c>
      <c r="U2861" s="2">
        <f t="shared" si="269"/>
        <v>7.6006892825291009E-2</v>
      </c>
    </row>
    <row r="2862" spans="1:21">
      <c r="A2862">
        <v>9702</v>
      </c>
      <c r="B2862" s="1">
        <v>45869</v>
      </c>
      <c r="C2862">
        <v>6</v>
      </c>
      <c r="D2862">
        <v>42</v>
      </c>
      <c r="E2862" t="s">
        <v>7</v>
      </c>
      <c r="F2862" s="3">
        <v>5050</v>
      </c>
      <c r="G2862" s="3">
        <v>5702.5</v>
      </c>
      <c r="H2862">
        <v>1</v>
      </c>
      <c r="I2862" s="3">
        <v>-652.5</v>
      </c>
      <c r="J2862" s="3">
        <v>652.5</v>
      </c>
      <c r="K2862" s="2">
        <v>0.114423498465585</v>
      </c>
      <c r="L2862" s="6">
        <v>-0.114423498465585</v>
      </c>
      <c r="M2862" t="s">
        <v>44</v>
      </c>
      <c r="N2862">
        <f>SUMIFS(Actuals!$F:$F,Actuals!$A:$A,$A2862,Actuals!$D:$D,$D2862,Actuals!$B:$B,EDATE($B2862,-12))</f>
        <v>4570</v>
      </c>
      <c r="O2862">
        <f>AVERAGE(SUMIFS(Actuals!$F:$F,Actuals!$A:$A,$A2862,Actuals!$D:$D,$D2862,Actuals!$B:$B,EOMONTH(DATE(2025,$C2862-1,1),0))/SUMIFS(Actuals!$F:$F,Actuals!$A:$A,$A2862,Actuals!$D:$D,$D2862,Actuals!$B:$B,EOMONTH(DATE(2024,$C2862-1,1),0)),
 SUMIFS(Actuals!$F:$F,Actuals!$A:$A,$A2862,Actuals!$D:$D,$D2862,Actuals!$B:$B,EOMONTH(DATE(2025,$C2862-2,1),0))/SUMIFS(Actuals!$F:$F,Actuals!$A:$A,$A2862,Actuals!$D:$D,$D2862,Actuals!$B:$B,EOMONTH(DATE(2024,$C2862-2,1),0)),
 SUMIFS(Actuals!$F:$F,Actuals!$A:$A,$A2862,Actuals!$D:$D,$D2862,Actuals!$B:$B,EOMONTH(DATE(2025,$C2862-3,1),0))/SUMIFS(Actuals!$F:$F,Actuals!$A:$A,$A2862,Actuals!$D:$D,$D2862,Actuals!$B:$B,EOMONTH(DATE(2024,$C2862-3,1),0))
)</f>
        <v>1.0460387648717306</v>
      </c>
      <c r="P2862" s="29">
        <f t="shared" si="264"/>
        <v>4780.3971554638092</v>
      </c>
      <c r="Q2862" s="2">
        <f t="shared" si="265"/>
        <v>0.16170150715233508</v>
      </c>
      <c r="R2862" s="29" t="str">
        <f t="shared" si="266"/>
        <v>1 train date (May-Aug)</v>
      </c>
      <c r="S2862" s="29">
        <f t="shared" si="267"/>
        <v>1.018716649634493</v>
      </c>
      <c r="T2862" s="29">
        <f t="shared" si="268"/>
        <v>5144.5190806541896</v>
      </c>
      <c r="U2862" s="2">
        <f t="shared" si="269"/>
        <v>9.7848473361825589E-2</v>
      </c>
    </row>
    <row r="2863" spans="1:21">
      <c r="A2863">
        <v>9702</v>
      </c>
      <c r="B2863" s="1">
        <v>45869</v>
      </c>
      <c r="C2863">
        <v>7</v>
      </c>
      <c r="D2863">
        <v>42</v>
      </c>
      <c r="E2863" t="s">
        <v>7</v>
      </c>
      <c r="F2863" s="3">
        <v>5161.1091545741338</v>
      </c>
      <c r="G2863" s="3">
        <v>5702.5</v>
      </c>
      <c r="H2863">
        <v>0</v>
      </c>
      <c r="I2863" s="3">
        <v>-541.39084542586625</v>
      </c>
      <c r="J2863" s="3">
        <v>541.39084542586625</v>
      </c>
      <c r="K2863" s="2">
        <v>9.4939210070296598E-2</v>
      </c>
      <c r="L2863" s="6">
        <v>-9.4939210070296598E-2</v>
      </c>
      <c r="M2863" t="s">
        <v>44</v>
      </c>
      <c r="N2863">
        <f>SUMIFS(Actuals!$F:$F,Actuals!$A:$A,$A2863,Actuals!$D:$D,$D2863,Actuals!$B:$B,EDATE($B2863,-12))</f>
        <v>4570</v>
      </c>
      <c r="O2863">
        <f>AVERAGE(SUMIFS(Actuals!$F:$F,Actuals!$A:$A,$A2863,Actuals!$D:$D,$D2863,Actuals!$B:$B,EOMONTH(DATE(2025,$C2863-1,1),0))/SUMIFS(Actuals!$F:$F,Actuals!$A:$A,$A2863,Actuals!$D:$D,$D2863,Actuals!$B:$B,EOMONTH(DATE(2024,$C2863-1,1),0)),
 SUMIFS(Actuals!$F:$F,Actuals!$A:$A,$A2863,Actuals!$D:$D,$D2863,Actuals!$B:$B,EOMONTH(DATE(2025,$C2863-2,1),0))/SUMIFS(Actuals!$F:$F,Actuals!$A:$A,$A2863,Actuals!$D:$D,$D2863,Actuals!$B:$B,EOMONTH(DATE(2024,$C2863-2,1),0)),
 SUMIFS(Actuals!$F:$F,Actuals!$A:$A,$A2863,Actuals!$D:$D,$D2863,Actuals!$B:$B,EOMONTH(DATE(2025,$C2863-3,1),0))/SUMIFS(Actuals!$F:$F,Actuals!$A:$A,$A2863,Actuals!$D:$D,$D2863,Actuals!$B:$B,EOMONTH(DATE(2024,$C2863-3,1),0))
)</f>
        <v>1.0336103607940654</v>
      </c>
      <c r="P2863" s="29">
        <f t="shared" si="264"/>
        <v>4723.5993488288786</v>
      </c>
      <c r="Q2863" s="2">
        <f t="shared" si="265"/>
        <v>0.1716616661413628</v>
      </c>
      <c r="R2863" s="29" t="str">
        <f t="shared" si="266"/>
        <v>1 train date (May-Aug)</v>
      </c>
      <c r="S2863" s="29">
        <f t="shared" si="267"/>
        <v>1.018716649634493</v>
      </c>
      <c r="T2863" s="29">
        <f t="shared" si="268"/>
        <v>5257.7078263456724</v>
      </c>
      <c r="U2863" s="2">
        <f t="shared" si="269"/>
        <v>7.7999504367264813E-2</v>
      </c>
    </row>
    <row r="2864" spans="1:21">
      <c r="A2864">
        <v>9702</v>
      </c>
      <c r="B2864" s="1">
        <v>45900</v>
      </c>
      <c r="C2864">
        <v>5</v>
      </c>
      <c r="D2864">
        <v>42</v>
      </c>
      <c r="E2864" t="s">
        <v>7</v>
      </c>
      <c r="F2864" s="3">
        <v>5159.3325963754414</v>
      </c>
      <c r="G2864" s="3">
        <v>5518.75</v>
      </c>
      <c r="H2864">
        <v>3</v>
      </c>
      <c r="I2864" s="3">
        <v>-359.41740362455857</v>
      </c>
      <c r="J2864" s="3">
        <v>359.41740362455857</v>
      </c>
      <c r="K2864" s="2">
        <v>6.5126596353260902E-2</v>
      </c>
      <c r="L2864" s="6">
        <v>-6.5126596353260902E-2</v>
      </c>
      <c r="M2864" t="s">
        <v>44</v>
      </c>
      <c r="N2864">
        <f>SUMIFS(Actuals!$F:$F,Actuals!$A:$A,$A2864,Actuals!$D:$D,$D2864,Actuals!$B:$B,EDATE($B2864,-12))</f>
        <v>5177.5</v>
      </c>
      <c r="O2864">
        <f>AVERAGE(SUMIFS(Actuals!$F:$F,Actuals!$A:$A,$A2864,Actuals!$D:$D,$D2864,Actuals!$B:$B,EOMONTH(DATE(2025,$C2864-1,1),0))/SUMIFS(Actuals!$F:$F,Actuals!$A:$A,$A2864,Actuals!$D:$D,$D2864,Actuals!$B:$B,EOMONTH(DATE(2024,$C2864-1,1),0)),
 SUMIFS(Actuals!$F:$F,Actuals!$A:$A,$A2864,Actuals!$D:$D,$D2864,Actuals!$B:$B,EOMONTH(DATE(2025,$C2864-2,1),0))/SUMIFS(Actuals!$F:$F,Actuals!$A:$A,$A2864,Actuals!$D:$D,$D2864,Actuals!$B:$B,EOMONTH(DATE(2024,$C2864-2,1),0)),
 SUMIFS(Actuals!$F:$F,Actuals!$A:$A,$A2864,Actuals!$D:$D,$D2864,Actuals!$B:$B,EOMONTH(DATE(2025,$C2864-3,1),0))/SUMIFS(Actuals!$F:$F,Actuals!$A:$A,$A2864,Actuals!$D:$D,$D2864,Actuals!$B:$B,EOMONTH(DATE(2024,$C2864-3,1),0))
)</f>
        <v>1.0627028531400908</v>
      </c>
      <c r="P2864" s="29">
        <f t="shared" si="264"/>
        <v>5502.1440221328203</v>
      </c>
      <c r="Q2864" s="2">
        <f t="shared" si="265"/>
        <v>3.0090107120597448E-3</v>
      </c>
      <c r="R2864" s="29" t="str">
        <f t="shared" si="266"/>
        <v>1 train date (May-Aug)</v>
      </c>
      <c r="S2864" s="29">
        <f t="shared" si="267"/>
        <v>1.018716649634493</v>
      </c>
      <c r="T2864" s="29">
        <f t="shared" si="268"/>
        <v>5255.8980169296201</v>
      </c>
      <c r="U2864" s="2">
        <f t="shared" si="269"/>
        <v>4.762889840459885E-2</v>
      </c>
    </row>
    <row r="2865" spans="1:21">
      <c r="A2865">
        <v>9702</v>
      </c>
      <c r="B2865" s="1">
        <v>45900</v>
      </c>
      <c r="C2865">
        <v>6</v>
      </c>
      <c r="D2865">
        <v>42</v>
      </c>
      <c r="E2865" t="s">
        <v>7</v>
      </c>
      <c r="F2865" s="3">
        <v>5055.0499999999993</v>
      </c>
      <c r="G2865" s="3">
        <v>5518.75</v>
      </c>
      <c r="H2865">
        <v>2</v>
      </c>
      <c r="I2865" s="3">
        <v>-463.70000000000073</v>
      </c>
      <c r="J2865" s="3">
        <v>463.70000000000073</v>
      </c>
      <c r="K2865" s="2">
        <v>8.4022650056625306E-2</v>
      </c>
      <c r="L2865" s="6">
        <v>-8.4022650056625306E-2</v>
      </c>
      <c r="M2865" t="s">
        <v>44</v>
      </c>
      <c r="N2865">
        <f>SUMIFS(Actuals!$F:$F,Actuals!$A:$A,$A2865,Actuals!$D:$D,$D2865,Actuals!$B:$B,EDATE($B2865,-12))</f>
        <v>5177.5</v>
      </c>
      <c r="O2865">
        <f>AVERAGE(SUMIFS(Actuals!$F:$F,Actuals!$A:$A,$A2865,Actuals!$D:$D,$D2865,Actuals!$B:$B,EOMONTH(DATE(2025,$C2865-1,1),0))/SUMIFS(Actuals!$F:$F,Actuals!$A:$A,$A2865,Actuals!$D:$D,$D2865,Actuals!$B:$B,EOMONTH(DATE(2024,$C2865-1,1),0)),
 SUMIFS(Actuals!$F:$F,Actuals!$A:$A,$A2865,Actuals!$D:$D,$D2865,Actuals!$B:$B,EOMONTH(DATE(2025,$C2865-2,1),0))/SUMIFS(Actuals!$F:$F,Actuals!$A:$A,$A2865,Actuals!$D:$D,$D2865,Actuals!$B:$B,EOMONTH(DATE(2024,$C2865-2,1),0)),
 SUMIFS(Actuals!$F:$F,Actuals!$A:$A,$A2865,Actuals!$D:$D,$D2865,Actuals!$B:$B,EOMONTH(DATE(2025,$C2865-3,1),0))/SUMIFS(Actuals!$F:$F,Actuals!$A:$A,$A2865,Actuals!$D:$D,$D2865,Actuals!$B:$B,EOMONTH(DATE(2024,$C2865-3,1),0))
)</f>
        <v>1.0460387648717306</v>
      </c>
      <c r="P2865" s="29">
        <f t="shared" si="264"/>
        <v>5415.8657051233859</v>
      </c>
      <c r="Q2865" s="2">
        <f t="shared" si="265"/>
        <v>1.864268083834458E-2</v>
      </c>
      <c r="R2865" s="29" t="str">
        <f t="shared" si="266"/>
        <v>1 train date (May-Aug)</v>
      </c>
      <c r="S2865" s="29">
        <f t="shared" si="267"/>
        <v>1.018716649634493</v>
      </c>
      <c r="T2865" s="29">
        <f t="shared" si="268"/>
        <v>5149.663599734843</v>
      </c>
      <c r="U2865" s="2">
        <f t="shared" si="269"/>
        <v>6.6878622924603753E-2</v>
      </c>
    </row>
    <row r="2866" spans="1:21">
      <c r="A2866">
        <v>9702</v>
      </c>
      <c r="B2866" s="1">
        <v>45900</v>
      </c>
      <c r="C2866">
        <v>7</v>
      </c>
      <c r="D2866">
        <v>42</v>
      </c>
      <c r="E2866" t="s">
        <v>7</v>
      </c>
      <c r="F2866" s="3">
        <v>5173.2864386616666</v>
      </c>
      <c r="G2866" s="3">
        <v>5518.75</v>
      </c>
      <c r="H2866">
        <v>1</v>
      </c>
      <c r="I2866" s="3">
        <v>-345.46356133833342</v>
      </c>
      <c r="J2866" s="3">
        <v>345.46356133833342</v>
      </c>
      <c r="K2866" s="2">
        <v>6.2598153809890603E-2</v>
      </c>
      <c r="L2866" s="6">
        <v>-6.2598153809890603E-2</v>
      </c>
      <c r="M2866" t="s">
        <v>44</v>
      </c>
      <c r="N2866">
        <f>SUMIFS(Actuals!$F:$F,Actuals!$A:$A,$A2866,Actuals!$D:$D,$D2866,Actuals!$B:$B,EDATE($B2866,-12))</f>
        <v>5177.5</v>
      </c>
      <c r="O2866">
        <f>AVERAGE(SUMIFS(Actuals!$F:$F,Actuals!$A:$A,$A2866,Actuals!$D:$D,$D2866,Actuals!$B:$B,EOMONTH(DATE(2025,$C2866-1,1),0))/SUMIFS(Actuals!$F:$F,Actuals!$A:$A,$A2866,Actuals!$D:$D,$D2866,Actuals!$B:$B,EOMONTH(DATE(2024,$C2866-1,1),0)),
 SUMIFS(Actuals!$F:$F,Actuals!$A:$A,$A2866,Actuals!$D:$D,$D2866,Actuals!$B:$B,EOMONTH(DATE(2025,$C2866-2,1),0))/SUMIFS(Actuals!$F:$F,Actuals!$A:$A,$A2866,Actuals!$D:$D,$D2866,Actuals!$B:$B,EOMONTH(DATE(2024,$C2866-2,1),0)),
 SUMIFS(Actuals!$F:$F,Actuals!$A:$A,$A2866,Actuals!$D:$D,$D2866,Actuals!$B:$B,EOMONTH(DATE(2025,$C2866-3,1),0))/SUMIFS(Actuals!$F:$F,Actuals!$A:$A,$A2866,Actuals!$D:$D,$D2866,Actuals!$B:$B,EOMONTH(DATE(2024,$C2866-3,1),0))
)</f>
        <v>1.0336103607940654</v>
      </c>
      <c r="P2866" s="29">
        <f t="shared" si="264"/>
        <v>5351.5176430112733</v>
      </c>
      <c r="Q2866" s="2">
        <f t="shared" si="265"/>
        <v>3.0302578842804382E-2</v>
      </c>
      <c r="R2866" s="29" t="str">
        <f t="shared" si="266"/>
        <v>1 train date (May-Aug)</v>
      </c>
      <c r="S2866" s="29">
        <f t="shared" si="267"/>
        <v>1.018716649634493</v>
      </c>
      <c r="T2866" s="29">
        <f t="shared" si="268"/>
        <v>5270.1130283929715</v>
      </c>
      <c r="U2866" s="2">
        <f t="shared" si="269"/>
        <v>4.5053131888023283E-2</v>
      </c>
    </row>
    <row r="2867" spans="1:21">
      <c r="A2867">
        <v>9702</v>
      </c>
      <c r="B2867" s="1">
        <v>45900</v>
      </c>
      <c r="C2867">
        <v>8</v>
      </c>
      <c r="D2867">
        <v>42</v>
      </c>
      <c r="E2867" t="s">
        <v>7</v>
      </c>
      <c r="F2867" s="3">
        <v>5227.0253757803575</v>
      </c>
      <c r="G2867" s="3">
        <v>5518.75</v>
      </c>
      <c r="H2867">
        <v>0</v>
      </c>
      <c r="I2867" s="3">
        <v>-291.72462421964246</v>
      </c>
      <c r="J2867" s="3">
        <v>291.72462421964246</v>
      </c>
      <c r="K2867" s="2">
        <v>5.2860634060184403E-2</v>
      </c>
      <c r="L2867" s="6">
        <v>-5.2860634060184403E-2</v>
      </c>
      <c r="M2867" t="s">
        <v>44</v>
      </c>
      <c r="N2867">
        <f>SUMIFS(Actuals!$F:$F,Actuals!$A:$A,$A2867,Actuals!$D:$D,$D2867,Actuals!$B:$B,EDATE($B2867,-12))</f>
        <v>5177.5</v>
      </c>
      <c r="O2867">
        <f>AVERAGE(SUMIFS(Actuals!$F:$F,Actuals!$A:$A,$A2867,Actuals!$D:$D,$D2867,Actuals!$B:$B,EOMONTH(DATE(2025,$C2867-1,1),0))/SUMIFS(Actuals!$F:$F,Actuals!$A:$A,$A2867,Actuals!$D:$D,$D2867,Actuals!$B:$B,EOMONTH(DATE(2024,$C2867-1,1),0)),
 SUMIFS(Actuals!$F:$F,Actuals!$A:$A,$A2867,Actuals!$D:$D,$D2867,Actuals!$B:$B,EOMONTH(DATE(2025,$C2867-2,1),0))/SUMIFS(Actuals!$F:$F,Actuals!$A:$A,$A2867,Actuals!$D:$D,$D2867,Actuals!$B:$B,EOMONTH(DATE(2024,$C2867-2,1),0)),
 SUMIFS(Actuals!$F:$F,Actuals!$A:$A,$A2867,Actuals!$D:$D,$D2867,Actuals!$B:$B,EOMONTH(DATE(2025,$C2867-3,1),0))/SUMIFS(Actuals!$F:$F,Actuals!$A:$A,$A2867,Actuals!$D:$D,$D2867,Actuals!$B:$B,EOMONTH(DATE(2024,$C2867-3,1),0))
)</f>
        <v>1.0614809848083593</v>
      </c>
      <c r="P2867" s="29">
        <f t="shared" si="264"/>
        <v>5495.8177988452799</v>
      </c>
      <c r="Q2867" s="2">
        <f t="shared" si="265"/>
        <v>4.1553252375483817E-3</v>
      </c>
      <c r="R2867" s="29" t="str">
        <f t="shared" si="266"/>
        <v>1 train date (May-Aug)</v>
      </c>
      <c r="S2867" s="29">
        <f t="shared" si="267"/>
        <v>1.018716649634493</v>
      </c>
      <c r="T2867" s="29">
        <f t="shared" si="268"/>
        <v>5324.8577783694427</v>
      </c>
      <c r="U2867" s="2">
        <f t="shared" si="269"/>
        <v>3.5133358392852962E-2</v>
      </c>
    </row>
    <row r="2868" spans="1:21">
      <c r="A2868">
        <v>9702</v>
      </c>
      <c r="B2868" s="1">
        <v>45930</v>
      </c>
      <c r="C2868">
        <v>5</v>
      </c>
      <c r="D2868">
        <v>42</v>
      </c>
      <c r="E2868" t="s">
        <v>7</v>
      </c>
      <c r="F2868" s="3">
        <v>5146.4342648845022</v>
      </c>
      <c r="G2868" s="3">
        <v>4840</v>
      </c>
      <c r="H2868">
        <v>4</v>
      </c>
      <c r="I2868" s="3">
        <v>306.43426488450223</v>
      </c>
      <c r="J2868" s="3">
        <v>306.43426488450223</v>
      </c>
      <c r="K2868" s="2">
        <v>6.3312864645558298E-2</v>
      </c>
      <c r="L2868" s="6">
        <v>6.3312864645558298E-2</v>
      </c>
      <c r="M2868" t="s">
        <v>44</v>
      </c>
      <c r="N2868">
        <f>SUMIFS(Actuals!$F:$F,Actuals!$A:$A,$A2868,Actuals!$D:$D,$D2868,Actuals!$B:$B,EDATE($B2868,-12))</f>
        <v>4782.5</v>
      </c>
      <c r="O2868">
        <f>AVERAGE(SUMIFS(Actuals!$F:$F,Actuals!$A:$A,$A2868,Actuals!$D:$D,$D2868,Actuals!$B:$B,EOMONTH(DATE(2025,$C2868-1,1),0))/SUMIFS(Actuals!$F:$F,Actuals!$A:$A,$A2868,Actuals!$D:$D,$D2868,Actuals!$B:$B,EOMONTH(DATE(2024,$C2868-1,1),0)),
 SUMIFS(Actuals!$F:$F,Actuals!$A:$A,$A2868,Actuals!$D:$D,$D2868,Actuals!$B:$B,EOMONTH(DATE(2025,$C2868-2,1),0))/SUMIFS(Actuals!$F:$F,Actuals!$A:$A,$A2868,Actuals!$D:$D,$D2868,Actuals!$B:$B,EOMONTH(DATE(2024,$C2868-2,1),0)),
 SUMIFS(Actuals!$F:$F,Actuals!$A:$A,$A2868,Actuals!$D:$D,$D2868,Actuals!$B:$B,EOMONTH(DATE(2025,$C2868-3,1),0))/SUMIFS(Actuals!$F:$F,Actuals!$A:$A,$A2868,Actuals!$D:$D,$D2868,Actuals!$B:$B,EOMONTH(DATE(2024,$C2868-3,1),0))
)</f>
        <v>1.0627028531400908</v>
      </c>
      <c r="P2868" s="29">
        <f t="shared" si="264"/>
        <v>5082.3763951424844</v>
      </c>
      <c r="Q2868" s="2">
        <f t="shared" si="265"/>
        <v>5.0077767591422399E-2</v>
      </c>
      <c r="R2868" s="29" t="str">
        <f t="shared" si="266"/>
        <v>1 train date (May-Aug)</v>
      </c>
      <c r="S2868" s="29">
        <f t="shared" si="267"/>
        <v>1.018716649634493</v>
      </c>
      <c r="T2868" s="29">
        <f t="shared" si="268"/>
        <v>5242.7582718872955</v>
      </c>
      <c r="U2868" s="2">
        <f t="shared" si="269"/>
        <v>8.3214518984978406E-2</v>
      </c>
    </row>
    <row r="2869" spans="1:21">
      <c r="A2869">
        <v>9702</v>
      </c>
      <c r="B2869" s="1">
        <v>45930</v>
      </c>
      <c r="C2869">
        <v>6</v>
      </c>
      <c r="D2869">
        <v>42</v>
      </c>
      <c r="E2869" t="s">
        <v>7</v>
      </c>
      <c r="F2869" s="3">
        <v>5060.1050499999992</v>
      </c>
      <c r="G2869" s="3">
        <v>4840</v>
      </c>
      <c r="H2869">
        <v>3</v>
      </c>
      <c r="I2869" s="3">
        <v>220.10504999999921</v>
      </c>
      <c r="J2869" s="3">
        <v>220.10504999999921</v>
      </c>
      <c r="K2869" s="2">
        <v>4.5476249999999802E-2</v>
      </c>
      <c r="L2869" s="6">
        <v>4.5476249999999802E-2</v>
      </c>
      <c r="M2869" t="s">
        <v>44</v>
      </c>
      <c r="N2869">
        <f>SUMIFS(Actuals!$F:$F,Actuals!$A:$A,$A2869,Actuals!$D:$D,$D2869,Actuals!$B:$B,EDATE($B2869,-12))</f>
        <v>4782.5</v>
      </c>
      <c r="O2869">
        <f>AVERAGE(SUMIFS(Actuals!$F:$F,Actuals!$A:$A,$A2869,Actuals!$D:$D,$D2869,Actuals!$B:$B,EOMONTH(DATE(2025,$C2869-1,1),0))/SUMIFS(Actuals!$F:$F,Actuals!$A:$A,$A2869,Actuals!$D:$D,$D2869,Actuals!$B:$B,EOMONTH(DATE(2024,$C2869-1,1),0)),
 SUMIFS(Actuals!$F:$F,Actuals!$A:$A,$A2869,Actuals!$D:$D,$D2869,Actuals!$B:$B,EOMONTH(DATE(2025,$C2869-2,1),0))/SUMIFS(Actuals!$F:$F,Actuals!$A:$A,$A2869,Actuals!$D:$D,$D2869,Actuals!$B:$B,EOMONTH(DATE(2024,$C2869-2,1),0)),
 SUMIFS(Actuals!$F:$F,Actuals!$A:$A,$A2869,Actuals!$D:$D,$D2869,Actuals!$B:$B,EOMONTH(DATE(2025,$C2869-3,1),0))/SUMIFS(Actuals!$F:$F,Actuals!$A:$A,$A2869,Actuals!$D:$D,$D2869,Actuals!$B:$B,EOMONTH(DATE(2024,$C2869-3,1),0))
)</f>
        <v>1.0460387648717306</v>
      </c>
      <c r="P2869" s="29">
        <f t="shared" si="264"/>
        <v>5002.6803929990519</v>
      </c>
      <c r="Q2869" s="2">
        <f t="shared" si="265"/>
        <v>3.3611651446085113E-2</v>
      </c>
      <c r="R2869" s="29" t="str">
        <f t="shared" si="266"/>
        <v>1 train date (May-Aug)</v>
      </c>
      <c r="S2869" s="29">
        <f t="shared" si="267"/>
        <v>1.018716649634493</v>
      </c>
      <c r="T2869" s="29">
        <f t="shared" si="268"/>
        <v>5154.8132633345786</v>
      </c>
      <c r="U2869" s="2">
        <f t="shared" si="269"/>
        <v>6.5044062672433581E-2</v>
      </c>
    </row>
    <row r="2870" spans="1:21">
      <c r="A2870">
        <v>9702</v>
      </c>
      <c r="B2870" s="1">
        <v>45930</v>
      </c>
      <c r="C2870">
        <v>7</v>
      </c>
      <c r="D2870">
        <v>42</v>
      </c>
      <c r="E2870" t="s">
        <v>7</v>
      </c>
      <c r="F2870" s="3">
        <v>5185.0709071334732</v>
      </c>
      <c r="G2870" s="3">
        <v>4840</v>
      </c>
      <c r="H2870">
        <v>2</v>
      </c>
      <c r="I2870" s="3">
        <v>345.07090713347316</v>
      </c>
      <c r="J2870" s="3">
        <v>345.07090713347316</v>
      </c>
      <c r="K2870" s="2">
        <v>7.1295641969725904E-2</v>
      </c>
      <c r="L2870" s="6">
        <v>7.1295641969725904E-2</v>
      </c>
      <c r="M2870" t="s">
        <v>44</v>
      </c>
      <c r="N2870">
        <f>SUMIFS(Actuals!$F:$F,Actuals!$A:$A,$A2870,Actuals!$D:$D,$D2870,Actuals!$B:$B,EDATE($B2870,-12))</f>
        <v>4782.5</v>
      </c>
      <c r="O2870">
        <f>AVERAGE(SUMIFS(Actuals!$F:$F,Actuals!$A:$A,$A2870,Actuals!$D:$D,$D2870,Actuals!$B:$B,EOMONTH(DATE(2025,$C2870-1,1),0))/SUMIFS(Actuals!$F:$F,Actuals!$A:$A,$A2870,Actuals!$D:$D,$D2870,Actuals!$B:$B,EOMONTH(DATE(2024,$C2870-1,1),0)),
 SUMIFS(Actuals!$F:$F,Actuals!$A:$A,$A2870,Actuals!$D:$D,$D2870,Actuals!$B:$B,EOMONTH(DATE(2025,$C2870-2,1),0))/SUMIFS(Actuals!$F:$F,Actuals!$A:$A,$A2870,Actuals!$D:$D,$D2870,Actuals!$B:$B,EOMONTH(DATE(2024,$C2870-2,1),0)),
 SUMIFS(Actuals!$F:$F,Actuals!$A:$A,$A2870,Actuals!$D:$D,$D2870,Actuals!$B:$B,EOMONTH(DATE(2025,$C2870-3,1),0))/SUMIFS(Actuals!$F:$F,Actuals!$A:$A,$A2870,Actuals!$D:$D,$D2870,Actuals!$B:$B,EOMONTH(DATE(2024,$C2870-3,1),0))
)</f>
        <v>1.0336103607940654</v>
      </c>
      <c r="P2870" s="29">
        <f t="shared" si="264"/>
        <v>4943.2415504976179</v>
      </c>
      <c r="Q2870" s="2">
        <f t="shared" si="265"/>
        <v>2.1330898863144203E-2</v>
      </c>
      <c r="R2870" s="29" t="str">
        <f t="shared" si="266"/>
        <v>1 train date (May-Aug)</v>
      </c>
      <c r="S2870" s="29">
        <f t="shared" si="267"/>
        <v>1.018716649634493</v>
      </c>
      <c r="T2870" s="29">
        <f t="shared" si="268"/>
        <v>5282.118062632293</v>
      </c>
      <c r="U2870" s="2">
        <f t="shared" si="269"/>
        <v>9.1346707155432444E-2</v>
      </c>
    </row>
    <row r="2871" spans="1:21">
      <c r="A2871">
        <v>9702</v>
      </c>
      <c r="B2871" s="1">
        <v>45930</v>
      </c>
      <c r="C2871">
        <v>8</v>
      </c>
      <c r="D2871">
        <v>42</v>
      </c>
      <c r="E2871" t="s">
        <v>7</v>
      </c>
      <c r="F2871" s="3">
        <v>5239.7540818205125</v>
      </c>
      <c r="G2871" s="3">
        <v>4840</v>
      </c>
      <c r="H2871">
        <v>1</v>
      </c>
      <c r="I2871" s="3">
        <v>399.75408182051251</v>
      </c>
      <c r="J2871" s="3">
        <v>399.75408182051251</v>
      </c>
      <c r="K2871" s="2">
        <v>8.2593818557957097E-2</v>
      </c>
      <c r="L2871" s="6">
        <v>8.2593818557957097E-2</v>
      </c>
      <c r="M2871" t="s">
        <v>44</v>
      </c>
      <c r="N2871">
        <f>SUMIFS(Actuals!$F:$F,Actuals!$A:$A,$A2871,Actuals!$D:$D,$D2871,Actuals!$B:$B,EDATE($B2871,-12))</f>
        <v>4782.5</v>
      </c>
      <c r="O2871">
        <f>AVERAGE(SUMIFS(Actuals!$F:$F,Actuals!$A:$A,$A2871,Actuals!$D:$D,$D2871,Actuals!$B:$B,EOMONTH(DATE(2025,$C2871-1,1),0))/SUMIFS(Actuals!$F:$F,Actuals!$A:$A,$A2871,Actuals!$D:$D,$D2871,Actuals!$B:$B,EOMONTH(DATE(2024,$C2871-1,1),0)),
 SUMIFS(Actuals!$F:$F,Actuals!$A:$A,$A2871,Actuals!$D:$D,$D2871,Actuals!$B:$B,EOMONTH(DATE(2025,$C2871-2,1),0))/SUMIFS(Actuals!$F:$F,Actuals!$A:$A,$A2871,Actuals!$D:$D,$D2871,Actuals!$B:$B,EOMONTH(DATE(2024,$C2871-2,1),0)),
 SUMIFS(Actuals!$F:$F,Actuals!$A:$A,$A2871,Actuals!$D:$D,$D2871,Actuals!$B:$B,EOMONTH(DATE(2025,$C2871-3,1),0))/SUMIFS(Actuals!$F:$F,Actuals!$A:$A,$A2871,Actuals!$D:$D,$D2871,Actuals!$B:$B,EOMONTH(DATE(2024,$C2871-3,1),0))
)</f>
        <v>1.0614809848083593</v>
      </c>
      <c r="P2871" s="29">
        <f t="shared" si="264"/>
        <v>5076.5328098459786</v>
      </c>
      <c r="Q2871" s="2">
        <f t="shared" si="265"/>
        <v>4.8870415257433596E-2</v>
      </c>
      <c r="R2871" s="29" t="str">
        <f t="shared" si="266"/>
        <v>1 train date (May-Aug)</v>
      </c>
      <c r="S2871" s="29">
        <f t="shared" si="267"/>
        <v>1.018716649634493</v>
      </c>
      <c r="T2871" s="29">
        <f t="shared" si="268"/>
        <v>5337.8247231408523</v>
      </c>
      <c r="U2871" s="2">
        <f t="shared" si="269"/>
        <v>0.10285634775637444</v>
      </c>
    </row>
    <row r="2872" spans="1:21">
      <c r="A2872">
        <v>9702</v>
      </c>
      <c r="B2872" s="1">
        <v>45930</v>
      </c>
      <c r="C2872">
        <v>9</v>
      </c>
      <c r="D2872">
        <v>42</v>
      </c>
      <c r="E2872" t="s">
        <v>7</v>
      </c>
      <c r="F2872" s="3">
        <v>5268.5461949005057</v>
      </c>
      <c r="G2872" s="3">
        <v>4840</v>
      </c>
      <c r="H2872">
        <v>0</v>
      </c>
      <c r="I2872" s="3">
        <v>428.54619490050572</v>
      </c>
      <c r="J2872" s="3">
        <v>428.54619490050572</v>
      </c>
      <c r="K2872" s="2">
        <v>8.8542602252170602E-2</v>
      </c>
      <c r="L2872" s="6">
        <v>8.8542602252170602E-2</v>
      </c>
      <c r="M2872" t="s">
        <v>44</v>
      </c>
      <c r="N2872">
        <f>SUMIFS(Actuals!$F:$F,Actuals!$A:$A,$A2872,Actuals!$D:$D,$D2872,Actuals!$B:$B,EDATE($B2872,-12))</f>
        <v>4782.5</v>
      </c>
      <c r="O2872">
        <f>AVERAGE(SUMIFS(Actuals!$F:$F,Actuals!$A:$A,$A2872,Actuals!$D:$D,$D2872,Actuals!$B:$B,EOMONTH(DATE(2025,$C2872-1,1),0))/SUMIFS(Actuals!$F:$F,Actuals!$A:$A,$A2872,Actuals!$D:$D,$D2872,Actuals!$B:$B,EOMONTH(DATE(2024,$C2872-1,1),0)),
 SUMIFS(Actuals!$F:$F,Actuals!$A:$A,$A2872,Actuals!$D:$D,$D2872,Actuals!$B:$B,EOMONTH(DATE(2025,$C2872-2,1),0))/SUMIFS(Actuals!$F:$F,Actuals!$A:$A,$A2872,Actuals!$D:$D,$D2872,Actuals!$B:$B,EOMONTH(DATE(2024,$C2872-2,1),0)),
 SUMIFS(Actuals!$F:$F,Actuals!$A:$A,$A2872,Actuals!$D:$D,$D2872,Actuals!$B:$B,EOMONTH(DATE(2025,$C2872-3,1),0))/SUMIFS(Actuals!$F:$F,Actuals!$A:$A,$A2872,Actuals!$D:$D,$D2872,Actuals!$B:$B,EOMONTH(DATE(2024,$C2872-3,1),0))
)</f>
        <v>1.0960205423829645</v>
      </c>
      <c r="P2872" s="29">
        <f t="shared" si="264"/>
        <v>5241.7182439465278</v>
      </c>
      <c r="Q2872" s="2">
        <f t="shared" si="265"/>
        <v>8.2999637179034663E-2</v>
      </c>
      <c r="R2872" s="29" t="str">
        <f t="shared" si="266"/>
        <v>2 Test data (Sep-Nov)</v>
      </c>
      <c r="S2872" s="29">
        <f t="shared" si="267"/>
        <v>1.018716649634493</v>
      </c>
      <c r="T2872" s="29">
        <f t="shared" si="268"/>
        <v>5367.1557281136002</v>
      </c>
      <c r="U2872" s="2">
        <f t="shared" si="269"/>
        <v>0.10891647275074383</v>
      </c>
    </row>
    <row r="2873" spans="1:21">
      <c r="A2873">
        <v>9702</v>
      </c>
      <c r="B2873" s="1">
        <v>45961</v>
      </c>
      <c r="C2873">
        <v>5</v>
      </c>
      <c r="D2873">
        <v>42</v>
      </c>
      <c r="E2873" t="s">
        <v>7</v>
      </c>
      <c r="F2873" s="3">
        <v>5133.5681792222922</v>
      </c>
      <c r="G2873" s="3">
        <v>5170</v>
      </c>
      <c r="H2873">
        <v>5</v>
      </c>
      <c r="I2873" s="3">
        <v>-36.431820777707799</v>
      </c>
      <c r="J2873" s="3">
        <v>36.431820777707799</v>
      </c>
      <c r="K2873" s="2">
        <v>7.0467738448177601E-3</v>
      </c>
      <c r="L2873" s="6">
        <v>-7.0467738448177601E-3</v>
      </c>
      <c r="M2873" t="s">
        <v>44</v>
      </c>
      <c r="N2873">
        <f>SUMIFS(Actuals!$F:$F,Actuals!$A:$A,$A2873,Actuals!$D:$D,$D2873,Actuals!$B:$B,EDATE($B2873,-12))</f>
        <v>4721.25</v>
      </c>
      <c r="O2873">
        <f>AVERAGE(SUMIFS(Actuals!$F:$F,Actuals!$A:$A,$A2873,Actuals!$D:$D,$D2873,Actuals!$B:$B,EOMONTH(DATE(2025,$C2873-1,1),0))/SUMIFS(Actuals!$F:$F,Actuals!$A:$A,$A2873,Actuals!$D:$D,$D2873,Actuals!$B:$B,EOMONTH(DATE(2024,$C2873-1,1),0)),
 SUMIFS(Actuals!$F:$F,Actuals!$A:$A,$A2873,Actuals!$D:$D,$D2873,Actuals!$B:$B,EOMONTH(DATE(2025,$C2873-2,1),0))/SUMIFS(Actuals!$F:$F,Actuals!$A:$A,$A2873,Actuals!$D:$D,$D2873,Actuals!$B:$B,EOMONTH(DATE(2024,$C2873-2,1),0)),
 SUMIFS(Actuals!$F:$F,Actuals!$A:$A,$A2873,Actuals!$D:$D,$D2873,Actuals!$B:$B,EOMONTH(DATE(2025,$C2873-3,1),0))/SUMIFS(Actuals!$F:$F,Actuals!$A:$A,$A2873,Actuals!$D:$D,$D2873,Actuals!$B:$B,EOMONTH(DATE(2024,$C2873-3,1),0))
)</f>
        <v>1.0627028531400908</v>
      </c>
      <c r="P2873" s="29">
        <f t="shared" si="264"/>
        <v>5017.2858453876543</v>
      </c>
      <c r="Q2873" s="2">
        <f t="shared" si="265"/>
        <v>2.9538521201614262E-2</v>
      </c>
      <c r="R2873" s="29" t="str">
        <f t="shared" si="266"/>
        <v>1 train date (May-Aug)</v>
      </c>
      <c r="S2873" s="29">
        <f t="shared" si="267"/>
        <v>1.018716649634493</v>
      </c>
      <c r="T2873" s="29">
        <f t="shared" si="268"/>
        <v>5229.6513762075783</v>
      </c>
      <c r="U2873" s="2">
        <f t="shared" si="269"/>
        <v>1.1537983792568341E-2</v>
      </c>
    </row>
    <row r="2874" spans="1:21">
      <c r="A2874">
        <v>9702</v>
      </c>
      <c r="B2874" s="1">
        <v>45961</v>
      </c>
      <c r="C2874">
        <v>6</v>
      </c>
      <c r="D2874">
        <v>42</v>
      </c>
      <c r="E2874" t="s">
        <v>7</v>
      </c>
      <c r="F2874" s="3">
        <v>5065.1651550499982</v>
      </c>
      <c r="G2874" s="3">
        <v>5170</v>
      </c>
      <c r="H2874">
        <v>4</v>
      </c>
      <c r="I2874" s="3">
        <v>-104.83484495000175</v>
      </c>
      <c r="J2874" s="3">
        <v>104.83484495000175</v>
      </c>
      <c r="K2874" s="2">
        <v>2.0277532872340801E-2</v>
      </c>
      <c r="L2874" s="6">
        <v>-2.0277532872340801E-2</v>
      </c>
      <c r="M2874" t="s">
        <v>44</v>
      </c>
      <c r="N2874">
        <f>SUMIFS(Actuals!$F:$F,Actuals!$A:$A,$A2874,Actuals!$D:$D,$D2874,Actuals!$B:$B,EDATE($B2874,-12))</f>
        <v>4721.25</v>
      </c>
      <c r="O2874">
        <f>AVERAGE(SUMIFS(Actuals!$F:$F,Actuals!$A:$A,$A2874,Actuals!$D:$D,$D2874,Actuals!$B:$B,EOMONTH(DATE(2025,$C2874-1,1),0))/SUMIFS(Actuals!$F:$F,Actuals!$A:$A,$A2874,Actuals!$D:$D,$D2874,Actuals!$B:$B,EOMONTH(DATE(2024,$C2874-1,1),0)),
 SUMIFS(Actuals!$F:$F,Actuals!$A:$A,$A2874,Actuals!$D:$D,$D2874,Actuals!$B:$B,EOMONTH(DATE(2025,$C2874-2,1),0))/SUMIFS(Actuals!$F:$F,Actuals!$A:$A,$A2874,Actuals!$D:$D,$D2874,Actuals!$B:$B,EOMONTH(DATE(2024,$C2874-2,1),0)),
 SUMIFS(Actuals!$F:$F,Actuals!$A:$A,$A2874,Actuals!$D:$D,$D2874,Actuals!$B:$B,EOMONTH(DATE(2025,$C2874-3,1),0))/SUMIFS(Actuals!$F:$F,Actuals!$A:$A,$A2874,Actuals!$D:$D,$D2874,Actuals!$B:$B,EOMONTH(DATE(2024,$C2874-3,1),0))
)</f>
        <v>1.0460387648717306</v>
      </c>
      <c r="P2874" s="29">
        <f t="shared" si="264"/>
        <v>4938.6105186506584</v>
      </c>
      <c r="Q2874" s="2">
        <f t="shared" si="265"/>
        <v>4.4756185947648283E-2</v>
      </c>
      <c r="R2874" s="29" t="str">
        <f t="shared" si="266"/>
        <v>1 train date (May-Aug)</v>
      </c>
      <c r="S2874" s="29">
        <f t="shared" si="267"/>
        <v>1.018716649634493</v>
      </c>
      <c r="T2874" s="29">
        <f t="shared" si="268"/>
        <v>5159.9680765979119</v>
      </c>
      <c r="U2874" s="2">
        <f t="shared" si="269"/>
        <v>1.9404107160711931E-3</v>
      </c>
    </row>
    <row r="2875" spans="1:21">
      <c r="A2875">
        <v>9702</v>
      </c>
      <c r="B2875" s="1">
        <v>45961</v>
      </c>
      <c r="C2875">
        <v>7</v>
      </c>
      <c r="D2875">
        <v>42</v>
      </c>
      <c r="E2875" t="s">
        <v>7</v>
      </c>
      <c r="F2875" s="3">
        <v>5197.6410068367341</v>
      </c>
      <c r="G2875" s="3">
        <v>5170</v>
      </c>
      <c r="H2875">
        <v>3</v>
      </c>
      <c r="I2875" s="3">
        <v>27.64100683673405</v>
      </c>
      <c r="J2875" s="3">
        <v>27.64100683673405</v>
      </c>
      <c r="K2875" s="2">
        <v>5.3464229858286401E-3</v>
      </c>
      <c r="L2875" s="6">
        <v>5.3464229858286401E-3</v>
      </c>
      <c r="M2875" t="s">
        <v>44</v>
      </c>
      <c r="N2875">
        <f>SUMIFS(Actuals!$F:$F,Actuals!$A:$A,$A2875,Actuals!$D:$D,$D2875,Actuals!$B:$B,EDATE($B2875,-12))</f>
        <v>4721.25</v>
      </c>
      <c r="O2875">
        <f>AVERAGE(SUMIFS(Actuals!$F:$F,Actuals!$A:$A,$A2875,Actuals!$D:$D,$D2875,Actuals!$B:$B,EOMONTH(DATE(2025,$C2875-1,1),0))/SUMIFS(Actuals!$F:$F,Actuals!$A:$A,$A2875,Actuals!$D:$D,$D2875,Actuals!$B:$B,EOMONTH(DATE(2024,$C2875-1,1),0)),
 SUMIFS(Actuals!$F:$F,Actuals!$A:$A,$A2875,Actuals!$D:$D,$D2875,Actuals!$B:$B,EOMONTH(DATE(2025,$C2875-2,1),0))/SUMIFS(Actuals!$F:$F,Actuals!$A:$A,$A2875,Actuals!$D:$D,$D2875,Actuals!$B:$B,EOMONTH(DATE(2024,$C2875-2,1),0)),
 SUMIFS(Actuals!$F:$F,Actuals!$A:$A,$A2875,Actuals!$D:$D,$D2875,Actuals!$B:$B,EOMONTH(DATE(2025,$C2875-3,1),0))/SUMIFS(Actuals!$F:$F,Actuals!$A:$A,$A2875,Actuals!$D:$D,$D2875,Actuals!$B:$B,EOMONTH(DATE(2024,$C2875-3,1),0))
)</f>
        <v>1.0336103607940654</v>
      </c>
      <c r="P2875" s="29">
        <f t="shared" si="264"/>
        <v>4879.9329158989813</v>
      </c>
      <c r="Q2875" s="2">
        <f t="shared" si="265"/>
        <v>5.6105818975051978E-2</v>
      </c>
      <c r="R2875" s="29" t="str">
        <f t="shared" si="266"/>
        <v>1 train date (May-Aug)</v>
      </c>
      <c r="S2875" s="29">
        <f t="shared" si="267"/>
        <v>1.018716649634493</v>
      </c>
      <c r="T2875" s="29">
        <f t="shared" si="268"/>
        <v>5294.9234324875706</v>
      </c>
      <c r="U2875" s="2">
        <f t="shared" si="269"/>
        <v>2.4163139746145184E-2</v>
      </c>
    </row>
    <row r="2876" spans="1:21">
      <c r="A2876">
        <v>9702</v>
      </c>
      <c r="B2876" s="1">
        <v>45961</v>
      </c>
      <c r="C2876">
        <v>8</v>
      </c>
      <c r="D2876">
        <v>42</v>
      </c>
      <c r="E2876" t="s">
        <v>7</v>
      </c>
      <c r="F2876" s="3">
        <v>5253.3313682633479</v>
      </c>
      <c r="G2876" s="3">
        <v>5170</v>
      </c>
      <c r="H2876">
        <v>2</v>
      </c>
      <c r="I2876" s="3">
        <v>83.33136826334794</v>
      </c>
      <c r="J2876" s="3">
        <v>83.33136826334794</v>
      </c>
      <c r="K2876" s="2">
        <v>1.6118253049003502E-2</v>
      </c>
      <c r="L2876" s="6">
        <v>1.6118253049003502E-2</v>
      </c>
      <c r="M2876" t="s">
        <v>44</v>
      </c>
      <c r="N2876">
        <f>SUMIFS(Actuals!$F:$F,Actuals!$A:$A,$A2876,Actuals!$D:$D,$D2876,Actuals!$B:$B,EDATE($B2876,-12))</f>
        <v>4721.25</v>
      </c>
      <c r="O2876">
        <f>AVERAGE(SUMIFS(Actuals!$F:$F,Actuals!$A:$A,$A2876,Actuals!$D:$D,$D2876,Actuals!$B:$B,EOMONTH(DATE(2025,$C2876-1,1),0))/SUMIFS(Actuals!$F:$F,Actuals!$A:$A,$A2876,Actuals!$D:$D,$D2876,Actuals!$B:$B,EOMONTH(DATE(2024,$C2876-1,1),0)),
 SUMIFS(Actuals!$F:$F,Actuals!$A:$A,$A2876,Actuals!$D:$D,$D2876,Actuals!$B:$B,EOMONTH(DATE(2025,$C2876-2,1),0))/SUMIFS(Actuals!$F:$F,Actuals!$A:$A,$A2876,Actuals!$D:$D,$D2876,Actuals!$B:$B,EOMONTH(DATE(2024,$C2876-2,1),0)),
 SUMIFS(Actuals!$F:$F,Actuals!$A:$A,$A2876,Actuals!$D:$D,$D2876,Actuals!$B:$B,EOMONTH(DATE(2025,$C2876-3,1),0))/SUMIFS(Actuals!$F:$F,Actuals!$A:$A,$A2876,Actuals!$D:$D,$D2876,Actuals!$B:$B,EOMONTH(DATE(2024,$C2876-3,1),0))
)</f>
        <v>1.0614809848083593</v>
      </c>
      <c r="P2876" s="29">
        <f t="shared" si="264"/>
        <v>5011.5170995264662</v>
      </c>
      <c r="Q2876" s="2">
        <f t="shared" si="265"/>
        <v>3.0654332780180628E-2</v>
      </c>
      <c r="R2876" s="29" t="str">
        <f t="shared" si="266"/>
        <v>1 train date (May-Aug)</v>
      </c>
      <c r="S2876" s="29">
        <f t="shared" si="267"/>
        <v>1.018716649634493</v>
      </c>
      <c r="T2876" s="29">
        <f t="shared" si="268"/>
        <v>5351.6561308970249</v>
      </c>
      <c r="U2876" s="2">
        <f t="shared" si="269"/>
        <v>3.51365823785348E-2</v>
      </c>
    </row>
    <row r="2877" spans="1:21">
      <c r="A2877">
        <v>9702</v>
      </c>
      <c r="B2877" s="1">
        <v>45961</v>
      </c>
      <c r="C2877">
        <v>9</v>
      </c>
      <c r="D2877">
        <v>42</v>
      </c>
      <c r="E2877" t="s">
        <v>7</v>
      </c>
      <c r="F2877" s="3">
        <v>5282.6329777264064</v>
      </c>
      <c r="G2877" s="3">
        <v>5170</v>
      </c>
      <c r="H2877">
        <v>1</v>
      </c>
      <c r="I2877" s="3">
        <v>112.63297772640635</v>
      </c>
      <c r="J2877" s="3">
        <v>112.63297772640635</v>
      </c>
      <c r="K2877" s="2">
        <v>2.17858757691308E-2</v>
      </c>
      <c r="L2877" s="6">
        <v>2.17858757691308E-2</v>
      </c>
      <c r="M2877" t="s">
        <v>44</v>
      </c>
      <c r="N2877">
        <f>SUMIFS(Actuals!$F:$F,Actuals!$A:$A,$A2877,Actuals!$D:$D,$D2877,Actuals!$B:$B,EDATE($B2877,-12))</f>
        <v>4721.25</v>
      </c>
      <c r="O2877">
        <f>AVERAGE(SUMIFS(Actuals!$F:$F,Actuals!$A:$A,$A2877,Actuals!$D:$D,$D2877,Actuals!$B:$B,EOMONTH(DATE(2025,$C2877-1,1),0))/SUMIFS(Actuals!$F:$F,Actuals!$A:$A,$A2877,Actuals!$D:$D,$D2877,Actuals!$B:$B,EOMONTH(DATE(2024,$C2877-1,1),0)),
 SUMIFS(Actuals!$F:$F,Actuals!$A:$A,$A2877,Actuals!$D:$D,$D2877,Actuals!$B:$B,EOMONTH(DATE(2025,$C2877-2,1),0))/SUMIFS(Actuals!$F:$F,Actuals!$A:$A,$A2877,Actuals!$D:$D,$D2877,Actuals!$B:$B,EOMONTH(DATE(2024,$C2877-2,1),0)),
 SUMIFS(Actuals!$F:$F,Actuals!$A:$A,$A2877,Actuals!$D:$D,$D2877,Actuals!$B:$B,EOMONTH(DATE(2025,$C2877-3,1),0))/SUMIFS(Actuals!$F:$F,Actuals!$A:$A,$A2877,Actuals!$D:$D,$D2877,Actuals!$B:$B,EOMONTH(DATE(2024,$C2877-3,1),0))
)</f>
        <v>1.0960205423829645</v>
      </c>
      <c r="P2877" s="29">
        <f t="shared" si="264"/>
        <v>5174.5869857255711</v>
      </c>
      <c r="Q2877" s="2">
        <f t="shared" si="265"/>
        <v>8.8723128154180651E-4</v>
      </c>
      <c r="R2877" s="29" t="str">
        <f t="shared" si="266"/>
        <v>2 Test data (Sep-Nov)</v>
      </c>
      <c r="S2877" s="29">
        <f t="shared" si="267"/>
        <v>1.018716649634493</v>
      </c>
      <c r="T2877" s="29">
        <f t="shared" si="268"/>
        <v>5381.5061683181302</v>
      </c>
      <c r="U2877" s="2">
        <f t="shared" si="269"/>
        <v>4.0910284007375286E-2</v>
      </c>
    </row>
    <row r="2878" spans="1:21">
      <c r="A2878">
        <v>9702</v>
      </c>
      <c r="B2878" s="1">
        <v>45961</v>
      </c>
      <c r="C2878">
        <v>10</v>
      </c>
      <c r="D2878">
        <v>42</v>
      </c>
      <c r="E2878" t="s">
        <v>7</v>
      </c>
      <c r="F2878" s="3">
        <v>5245.9444772871211</v>
      </c>
      <c r="G2878" s="3">
        <v>5170</v>
      </c>
      <c r="H2878">
        <v>0</v>
      </c>
      <c r="I2878" s="3">
        <v>75.944477287121117</v>
      </c>
      <c r="J2878" s="3">
        <v>75.944477287121117</v>
      </c>
      <c r="K2878" s="2">
        <v>1.46894540207198E-2</v>
      </c>
      <c r="L2878" s="6">
        <v>1.46894540207198E-2</v>
      </c>
      <c r="M2878" t="s">
        <v>44</v>
      </c>
      <c r="N2878">
        <f>SUMIFS(Actuals!$F:$F,Actuals!$A:$A,$A2878,Actuals!$D:$D,$D2878,Actuals!$B:$B,EDATE($B2878,-12))</f>
        <v>4721.25</v>
      </c>
      <c r="O2878">
        <f>AVERAGE(SUMIFS(Actuals!$F:$F,Actuals!$A:$A,$A2878,Actuals!$D:$D,$D2878,Actuals!$B:$B,EOMONTH(DATE(2025,$C2878-1,1),0))/SUMIFS(Actuals!$F:$F,Actuals!$A:$A,$A2878,Actuals!$D:$D,$D2878,Actuals!$B:$B,EOMONTH(DATE(2024,$C2878-1,1),0)),
 SUMIFS(Actuals!$F:$F,Actuals!$A:$A,$A2878,Actuals!$D:$D,$D2878,Actuals!$B:$B,EOMONTH(DATE(2025,$C2878-2,1),0))/SUMIFS(Actuals!$F:$F,Actuals!$A:$A,$A2878,Actuals!$D:$D,$D2878,Actuals!$B:$B,EOMONTH(DATE(2024,$C2878-2,1),0)),
 SUMIFS(Actuals!$F:$F,Actuals!$A:$A,$A2878,Actuals!$D:$D,$D2878,Actuals!$B:$B,EOMONTH(DATE(2025,$C2878-3,1),0))/SUMIFS(Actuals!$F:$F,Actuals!$A:$A,$A2878,Actuals!$D:$D,$D2878,Actuals!$B:$B,EOMONTH(DATE(2024,$C2878-3,1),0))
)</f>
        <v>1.1085816683433742</v>
      </c>
      <c r="P2878" s="29">
        <f t="shared" si="264"/>
        <v>5233.8912016661552</v>
      </c>
      <c r="Q2878" s="2">
        <f t="shared" si="265"/>
        <v>1.2358066086296946E-2</v>
      </c>
      <c r="R2878" s="29" t="str">
        <f t="shared" si="266"/>
        <v>2 Test data (Sep-Nov)</v>
      </c>
      <c r="S2878" s="29">
        <f t="shared" si="267"/>
        <v>1.018716649634493</v>
      </c>
      <c r="T2878" s="29">
        <f t="shared" si="268"/>
        <v>5344.1309820705083</v>
      </c>
      <c r="U2878" s="2">
        <f t="shared" si="269"/>
        <v>3.3681041019440666E-2</v>
      </c>
    </row>
    <row r="2879" spans="1:21">
      <c r="A2879">
        <v>9702</v>
      </c>
      <c r="B2879" s="1">
        <v>45991</v>
      </c>
      <c r="C2879">
        <v>5</v>
      </c>
      <c r="D2879">
        <v>42</v>
      </c>
      <c r="E2879" t="s">
        <v>7</v>
      </c>
      <c r="F2879" s="3">
        <v>5120.7342587742369</v>
      </c>
      <c r="G2879" s="3">
        <v>5191.25</v>
      </c>
      <c r="H2879">
        <v>6</v>
      </c>
      <c r="I2879" s="3">
        <v>-70.515741225763122</v>
      </c>
      <c r="J2879" s="3">
        <v>70.515741225763122</v>
      </c>
      <c r="K2879" s="2">
        <v>1.35835764460897E-2</v>
      </c>
      <c r="L2879" s="6">
        <v>-1.35835764460897E-2</v>
      </c>
      <c r="M2879" t="s">
        <v>44</v>
      </c>
      <c r="N2879">
        <f>SUMIFS(Actuals!$F:$F,Actuals!$A:$A,$A2879,Actuals!$D:$D,$D2879,Actuals!$B:$B,EDATE($B2879,-12))</f>
        <v>5076.25</v>
      </c>
      <c r="O2879">
        <f>AVERAGE(SUMIFS(Actuals!$F:$F,Actuals!$A:$A,$A2879,Actuals!$D:$D,$D2879,Actuals!$B:$B,EOMONTH(DATE(2025,$C2879-1,1),0))/SUMIFS(Actuals!$F:$F,Actuals!$A:$A,$A2879,Actuals!$D:$D,$D2879,Actuals!$B:$B,EOMONTH(DATE(2024,$C2879-1,1),0)),
 SUMIFS(Actuals!$F:$F,Actuals!$A:$A,$A2879,Actuals!$D:$D,$D2879,Actuals!$B:$B,EOMONTH(DATE(2025,$C2879-2,1),0))/SUMIFS(Actuals!$F:$F,Actuals!$A:$A,$A2879,Actuals!$D:$D,$D2879,Actuals!$B:$B,EOMONTH(DATE(2024,$C2879-2,1),0)),
 SUMIFS(Actuals!$F:$F,Actuals!$A:$A,$A2879,Actuals!$D:$D,$D2879,Actuals!$B:$B,EOMONTH(DATE(2025,$C2879-3,1),0))/SUMIFS(Actuals!$F:$F,Actuals!$A:$A,$A2879,Actuals!$D:$D,$D2879,Actuals!$B:$B,EOMONTH(DATE(2024,$C2879-3,1),0))
)</f>
        <v>1.0627028531400908</v>
      </c>
      <c r="P2879" s="29">
        <f t="shared" si="264"/>
        <v>5394.545358252386</v>
      </c>
      <c r="Q2879" s="2">
        <f t="shared" si="265"/>
        <v>3.9161157380666695E-2</v>
      </c>
      <c r="R2879" s="29" t="str">
        <f t="shared" si="266"/>
        <v>1 train date (May-Aug)</v>
      </c>
      <c r="S2879" s="29">
        <f t="shared" si="267"/>
        <v>1.018716649634493</v>
      </c>
      <c r="T2879" s="29">
        <f t="shared" si="268"/>
        <v>5216.5772477670598</v>
      </c>
      <c r="U2879" s="2">
        <f t="shared" si="269"/>
        <v>4.8788341472785586E-3</v>
      </c>
    </row>
    <row r="2880" spans="1:21">
      <c r="A2880">
        <v>9702</v>
      </c>
      <c r="B2880" s="1">
        <v>45991</v>
      </c>
      <c r="C2880">
        <v>6</v>
      </c>
      <c r="D2880">
        <v>42</v>
      </c>
      <c r="E2880" t="s">
        <v>7</v>
      </c>
      <c r="F2880" s="3">
        <v>5039.8393292747487</v>
      </c>
      <c r="G2880" s="3">
        <v>5191.25</v>
      </c>
      <c r="H2880">
        <v>5</v>
      </c>
      <c r="I2880" s="3">
        <v>-151.41067072525129</v>
      </c>
      <c r="J2880" s="3">
        <v>151.41067072525129</v>
      </c>
      <c r="K2880" s="2">
        <v>2.9166514948278599E-2</v>
      </c>
      <c r="L2880" s="6">
        <v>-2.9166514948278599E-2</v>
      </c>
      <c r="M2880" t="s">
        <v>44</v>
      </c>
      <c r="N2880">
        <f>SUMIFS(Actuals!$F:$F,Actuals!$A:$A,$A2880,Actuals!$D:$D,$D2880,Actuals!$B:$B,EDATE($B2880,-12))</f>
        <v>5076.25</v>
      </c>
      <c r="O2880">
        <f>AVERAGE(SUMIFS(Actuals!$F:$F,Actuals!$A:$A,$A2880,Actuals!$D:$D,$D2880,Actuals!$B:$B,EOMONTH(DATE(2025,$C2880-1,1),0))/SUMIFS(Actuals!$F:$F,Actuals!$A:$A,$A2880,Actuals!$D:$D,$D2880,Actuals!$B:$B,EOMONTH(DATE(2024,$C2880-1,1),0)),
 SUMIFS(Actuals!$F:$F,Actuals!$A:$A,$A2880,Actuals!$D:$D,$D2880,Actuals!$B:$B,EOMONTH(DATE(2025,$C2880-2,1),0))/SUMIFS(Actuals!$F:$F,Actuals!$A:$A,$A2880,Actuals!$D:$D,$D2880,Actuals!$B:$B,EOMONTH(DATE(2024,$C2880-2,1),0)),
 SUMIFS(Actuals!$F:$F,Actuals!$A:$A,$A2880,Actuals!$D:$D,$D2880,Actuals!$B:$B,EOMONTH(DATE(2025,$C2880-3,1),0))/SUMIFS(Actuals!$F:$F,Actuals!$A:$A,$A2880,Actuals!$D:$D,$D2880,Actuals!$B:$B,EOMONTH(DATE(2024,$C2880-3,1),0))
)</f>
        <v>1.0460387648717306</v>
      </c>
      <c r="P2880" s="29">
        <f t="shared" si="264"/>
        <v>5309.9542801801226</v>
      </c>
      <c r="Q2880" s="2">
        <f t="shared" si="265"/>
        <v>2.2866223006043365E-2</v>
      </c>
      <c r="R2880" s="29" t="str">
        <f t="shared" si="266"/>
        <v>1 train date (May-Aug)</v>
      </c>
      <c r="S2880" s="29">
        <f t="shared" si="267"/>
        <v>1.018716649634493</v>
      </c>
      <c r="T2880" s="29">
        <f t="shared" si="268"/>
        <v>5134.1682362149222</v>
      </c>
      <c r="U2880" s="2">
        <f t="shared" si="269"/>
        <v>1.0995764755131766E-2</v>
      </c>
    </row>
    <row r="2881" spans="1:21">
      <c r="A2881">
        <v>9702</v>
      </c>
      <c r="B2881" s="1">
        <v>45991</v>
      </c>
      <c r="C2881">
        <v>7</v>
      </c>
      <c r="D2881">
        <v>42</v>
      </c>
      <c r="E2881" t="s">
        <v>7</v>
      </c>
      <c r="F2881" s="3">
        <v>5209.4254753085397</v>
      </c>
      <c r="G2881" s="3">
        <v>5191.25</v>
      </c>
      <c r="H2881">
        <v>4</v>
      </c>
      <c r="I2881" s="3">
        <v>18.175475308539717</v>
      </c>
      <c r="J2881" s="3">
        <v>18.175475308539717</v>
      </c>
      <c r="K2881" s="2">
        <v>3.5011751136122698E-3</v>
      </c>
      <c r="L2881" s="6">
        <v>3.5011751136122698E-3</v>
      </c>
      <c r="M2881" t="s">
        <v>44</v>
      </c>
      <c r="N2881">
        <f>SUMIFS(Actuals!$F:$F,Actuals!$A:$A,$A2881,Actuals!$D:$D,$D2881,Actuals!$B:$B,EDATE($B2881,-12))</f>
        <v>5076.25</v>
      </c>
      <c r="O2881">
        <f>AVERAGE(SUMIFS(Actuals!$F:$F,Actuals!$A:$A,$A2881,Actuals!$D:$D,$D2881,Actuals!$B:$B,EOMONTH(DATE(2025,$C2881-1,1),0))/SUMIFS(Actuals!$F:$F,Actuals!$A:$A,$A2881,Actuals!$D:$D,$D2881,Actuals!$B:$B,EOMONTH(DATE(2024,$C2881-1,1),0)),
 SUMIFS(Actuals!$F:$F,Actuals!$A:$A,$A2881,Actuals!$D:$D,$D2881,Actuals!$B:$B,EOMONTH(DATE(2025,$C2881-2,1),0))/SUMIFS(Actuals!$F:$F,Actuals!$A:$A,$A2881,Actuals!$D:$D,$D2881,Actuals!$B:$B,EOMONTH(DATE(2024,$C2881-2,1),0)),
 SUMIFS(Actuals!$F:$F,Actuals!$A:$A,$A2881,Actuals!$D:$D,$D2881,Actuals!$B:$B,EOMONTH(DATE(2025,$C2881-3,1),0))/SUMIFS(Actuals!$F:$F,Actuals!$A:$A,$A2881,Actuals!$D:$D,$D2881,Actuals!$B:$B,EOMONTH(DATE(2024,$C2881-3,1),0))
)</f>
        <v>1.0336103607940654</v>
      </c>
      <c r="P2881" s="29">
        <f t="shared" si="264"/>
        <v>5246.8645939808748</v>
      </c>
      <c r="Q2881" s="2">
        <f t="shared" si="265"/>
        <v>1.0713141147291079E-2</v>
      </c>
      <c r="R2881" s="29" t="str">
        <f t="shared" si="266"/>
        <v>1 train date (May-Aug)</v>
      </c>
      <c r="S2881" s="29">
        <f t="shared" si="267"/>
        <v>1.018716649634493</v>
      </c>
      <c r="T2881" s="29">
        <f t="shared" si="268"/>
        <v>5306.9284667268921</v>
      </c>
      <c r="U2881" s="2">
        <f t="shared" si="269"/>
        <v>2.2283355016015818E-2</v>
      </c>
    </row>
    <row r="2882" spans="1:21">
      <c r="A2882">
        <v>9702</v>
      </c>
      <c r="B2882" s="1">
        <v>45991</v>
      </c>
      <c r="C2882">
        <v>8</v>
      </c>
      <c r="D2882">
        <v>42</v>
      </c>
      <c r="E2882" t="s">
        <v>7</v>
      </c>
      <c r="F2882" s="3">
        <v>5266.0600743035047</v>
      </c>
      <c r="G2882" s="3">
        <v>5191.25</v>
      </c>
      <c r="H2882">
        <v>3</v>
      </c>
      <c r="I2882" s="3">
        <v>74.810074303504734</v>
      </c>
      <c r="J2882" s="3">
        <v>74.810074303504734</v>
      </c>
      <c r="K2882" s="2">
        <v>1.4410801695835199E-2</v>
      </c>
      <c r="L2882" s="6">
        <v>1.4410801695835199E-2</v>
      </c>
      <c r="M2882" t="s">
        <v>44</v>
      </c>
      <c r="N2882">
        <f>SUMIFS(Actuals!$F:$F,Actuals!$A:$A,$A2882,Actuals!$D:$D,$D2882,Actuals!$B:$B,EDATE($B2882,-12))</f>
        <v>5076.25</v>
      </c>
      <c r="O2882">
        <f>AVERAGE(SUMIFS(Actuals!$F:$F,Actuals!$A:$A,$A2882,Actuals!$D:$D,$D2882,Actuals!$B:$B,EOMONTH(DATE(2025,$C2882-1,1),0))/SUMIFS(Actuals!$F:$F,Actuals!$A:$A,$A2882,Actuals!$D:$D,$D2882,Actuals!$B:$B,EOMONTH(DATE(2024,$C2882-1,1),0)),
 SUMIFS(Actuals!$F:$F,Actuals!$A:$A,$A2882,Actuals!$D:$D,$D2882,Actuals!$B:$B,EOMONTH(DATE(2025,$C2882-2,1),0))/SUMIFS(Actuals!$F:$F,Actuals!$A:$A,$A2882,Actuals!$D:$D,$D2882,Actuals!$B:$B,EOMONTH(DATE(2024,$C2882-2,1),0)),
 SUMIFS(Actuals!$F:$F,Actuals!$A:$A,$A2882,Actuals!$D:$D,$D2882,Actuals!$B:$B,EOMONTH(DATE(2025,$C2882-3,1),0))/SUMIFS(Actuals!$F:$F,Actuals!$A:$A,$A2882,Actuals!$D:$D,$D2882,Actuals!$B:$B,EOMONTH(DATE(2024,$C2882-3,1),0))
)</f>
        <v>1.0614809848083593</v>
      </c>
      <c r="P2882" s="29">
        <f t="shared" ref="P2882:P2945" si="270">N2882*O2882</f>
        <v>5388.3428491334334</v>
      </c>
      <c r="Q2882" s="2">
        <f t="shared" ref="Q2882:Q2945" si="271">IFERROR(ABS(P2882-G2882)/ABS(G2882),"")</f>
        <v>3.7966356683541237E-2</v>
      </c>
      <c r="R2882" s="29" t="str">
        <f t="shared" ref="R2882:R2945" si="272">IF(C2882&lt;=8,"1 train date (May-Aug)","2 Test data (Sep-Nov)")</f>
        <v>1 train date (May-Aug)</v>
      </c>
      <c r="S2882" s="29">
        <f t="shared" ref="S2882:S2945" si="273">1/(1+AVERAGEIFS($L:$L,$A:$A,$A2882,$R:$R,"1 train date (May-Aug)"))</f>
        <v>1.018716649634493</v>
      </c>
      <c r="T2882" s="29">
        <f t="shared" ref="T2882:T2945" si="274">F2882*S2882</f>
        <v>5364.6230756684363</v>
      </c>
      <c r="U2882" s="2">
        <f t="shared" ref="U2882:U2945" si="275">IFERROR(ABS(T2882-G2882)/ABS(G2882),"")</f>
        <v>3.3397173256621483E-2</v>
      </c>
    </row>
    <row r="2883" spans="1:21">
      <c r="A2883">
        <v>9702</v>
      </c>
      <c r="B2883" s="1">
        <v>45991</v>
      </c>
      <c r="C2883">
        <v>9</v>
      </c>
      <c r="D2883">
        <v>42</v>
      </c>
      <c r="E2883" t="s">
        <v>7</v>
      </c>
      <c r="F2883" s="3">
        <v>5295.839336625686</v>
      </c>
      <c r="G2883" s="3">
        <v>5191.25</v>
      </c>
      <c r="H2883">
        <v>2</v>
      </c>
      <c r="I2883" s="3">
        <v>104.58933662568597</v>
      </c>
      <c r="J2883" s="3">
        <v>104.58933662568597</v>
      </c>
      <c r="K2883" s="2">
        <v>2.0147235564784201E-2</v>
      </c>
      <c r="L2883" s="6">
        <v>2.0147235564784201E-2</v>
      </c>
      <c r="M2883" t="s">
        <v>44</v>
      </c>
      <c r="N2883">
        <f>SUMIFS(Actuals!$F:$F,Actuals!$A:$A,$A2883,Actuals!$D:$D,$D2883,Actuals!$B:$B,EDATE($B2883,-12))</f>
        <v>5076.25</v>
      </c>
      <c r="O2883">
        <f>AVERAGE(SUMIFS(Actuals!$F:$F,Actuals!$A:$A,$A2883,Actuals!$D:$D,$D2883,Actuals!$B:$B,EOMONTH(DATE(2025,$C2883-1,1),0))/SUMIFS(Actuals!$F:$F,Actuals!$A:$A,$A2883,Actuals!$D:$D,$D2883,Actuals!$B:$B,EOMONTH(DATE(2024,$C2883-1,1),0)),
 SUMIFS(Actuals!$F:$F,Actuals!$A:$A,$A2883,Actuals!$D:$D,$D2883,Actuals!$B:$B,EOMONTH(DATE(2025,$C2883-2,1),0))/SUMIFS(Actuals!$F:$F,Actuals!$A:$A,$A2883,Actuals!$D:$D,$D2883,Actuals!$B:$B,EOMONTH(DATE(2024,$C2883-2,1),0)),
 SUMIFS(Actuals!$F:$F,Actuals!$A:$A,$A2883,Actuals!$D:$D,$D2883,Actuals!$B:$B,EOMONTH(DATE(2025,$C2883-3,1),0))/SUMIFS(Actuals!$F:$F,Actuals!$A:$A,$A2883,Actuals!$D:$D,$D2883,Actuals!$B:$B,EOMONTH(DATE(2024,$C2883-3,1),0))
)</f>
        <v>1.0960205423829645</v>
      </c>
      <c r="P2883" s="29">
        <f t="shared" si="270"/>
        <v>5563.6742782715237</v>
      </c>
      <c r="Q2883" s="2">
        <f t="shared" si="271"/>
        <v>7.1740771157529248E-2</v>
      </c>
      <c r="R2883" s="29" t="str">
        <f t="shared" si="272"/>
        <v>2 Test data (Sep-Nov)</v>
      </c>
      <c r="S2883" s="29">
        <f t="shared" si="273"/>
        <v>1.018716649634493</v>
      </c>
      <c r="T2883" s="29">
        <f t="shared" si="274"/>
        <v>5394.9597060098749</v>
      </c>
      <c r="U2883" s="2">
        <f t="shared" si="275"/>
        <v>3.9240973948446896E-2</v>
      </c>
    </row>
    <row r="2884" spans="1:21">
      <c r="A2884">
        <v>9702</v>
      </c>
      <c r="B2884" s="1">
        <v>45991</v>
      </c>
      <c r="C2884">
        <v>10</v>
      </c>
      <c r="D2884">
        <v>42</v>
      </c>
      <c r="E2884" t="s">
        <v>7</v>
      </c>
      <c r="F2884" s="3">
        <v>5258.5207617186243</v>
      </c>
      <c r="G2884" s="3">
        <v>5191.25</v>
      </c>
      <c r="H2884">
        <v>1</v>
      </c>
      <c r="I2884" s="3">
        <v>67.270761718624271</v>
      </c>
      <c r="J2884" s="3">
        <v>67.270761718624271</v>
      </c>
      <c r="K2884" s="2">
        <v>1.29584900974956E-2</v>
      </c>
      <c r="L2884" s="6">
        <v>1.29584900974956E-2</v>
      </c>
      <c r="M2884" t="s">
        <v>44</v>
      </c>
      <c r="N2884">
        <f>SUMIFS(Actuals!$F:$F,Actuals!$A:$A,$A2884,Actuals!$D:$D,$D2884,Actuals!$B:$B,EDATE($B2884,-12))</f>
        <v>5076.25</v>
      </c>
      <c r="O2884">
        <f>AVERAGE(SUMIFS(Actuals!$F:$F,Actuals!$A:$A,$A2884,Actuals!$D:$D,$D2884,Actuals!$B:$B,EOMONTH(DATE(2025,$C2884-1,1),0))/SUMIFS(Actuals!$F:$F,Actuals!$A:$A,$A2884,Actuals!$D:$D,$D2884,Actuals!$B:$B,EOMONTH(DATE(2024,$C2884-1,1),0)),
 SUMIFS(Actuals!$F:$F,Actuals!$A:$A,$A2884,Actuals!$D:$D,$D2884,Actuals!$B:$B,EOMONTH(DATE(2025,$C2884-2,1),0))/SUMIFS(Actuals!$F:$F,Actuals!$A:$A,$A2884,Actuals!$D:$D,$D2884,Actuals!$B:$B,EOMONTH(DATE(2024,$C2884-2,1),0)),
 SUMIFS(Actuals!$F:$F,Actuals!$A:$A,$A2884,Actuals!$D:$D,$D2884,Actuals!$B:$B,EOMONTH(DATE(2025,$C2884-3,1),0))/SUMIFS(Actuals!$F:$F,Actuals!$A:$A,$A2884,Actuals!$D:$D,$D2884,Actuals!$B:$B,EOMONTH(DATE(2024,$C2884-3,1),0))
)</f>
        <v>1.1085816683433742</v>
      </c>
      <c r="P2884" s="29">
        <f t="shared" si="270"/>
        <v>5627.4376939280537</v>
      </c>
      <c r="Q2884" s="2">
        <f t="shared" si="271"/>
        <v>8.4023634756186599E-2</v>
      </c>
      <c r="R2884" s="29" t="str">
        <f t="shared" si="272"/>
        <v>2 Test data (Sep-Nov)</v>
      </c>
      <c r="S2884" s="29">
        <f t="shared" si="273"/>
        <v>1.018716649634493</v>
      </c>
      <c r="T2884" s="29">
        <f t="shared" si="274"/>
        <v>5356.9426524114197</v>
      </c>
      <c r="U2884" s="2">
        <f t="shared" si="275"/>
        <v>3.1917679250935645E-2</v>
      </c>
    </row>
    <row r="2885" spans="1:21">
      <c r="A2885">
        <v>9702</v>
      </c>
      <c r="B2885" s="1">
        <v>45991</v>
      </c>
      <c r="C2885">
        <v>11</v>
      </c>
      <c r="D2885">
        <v>42</v>
      </c>
      <c r="E2885" t="s">
        <v>7</v>
      </c>
      <c r="F2885" s="3">
        <v>5252.6865697182548</v>
      </c>
      <c r="G2885" s="3">
        <v>5191.25</v>
      </c>
      <c r="H2885">
        <v>0</v>
      </c>
      <c r="I2885" s="3">
        <v>61.436569718254759</v>
      </c>
      <c r="J2885" s="3">
        <v>61.436569718254759</v>
      </c>
      <c r="K2885" s="2">
        <v>1.1834639001830899E-2</v>
      </c>
      <c r="L2885" s="6">
        <v>1.1834639001830899E-2</v>
      </c>
      <c r="M2885" t="s">
        <v>44</v>
      </c>
      <c r="N2885">
        <f>SUMIFS(Actuals!$F:$F,Actuals!$A:$A,$A2885,Actuals!$D:$D,$D2885,Actuals!$B:$B,EDATE($B2885,-12))</f>
        <v>5076.25</v>
      </c>
      <c r="O2885">
        <f>AVERAGE(SUMIFS(Actuals!$F:$F,Actuals!$A:$A,$A2885,Actuals!$D:$D,$D2885,Actuals!$B:$B,EOMONTH(DATE(2025,$C2885-1,1),0))/SUMIFS(Actuals!$F:$F,Actuals!$A:$A,$A2885,Actuals!$D:$D,$D2885,Actuals!$B:$B,EOMONTH(DATE(2024,$C2885-1,1),0)),
 SUMIFS(Actuals!$F:$F,Actuals!$A:$A,$A2885,Actuals!$D:$D,$D2885,Actuals!$B:$B,EOMONTH(DATE(2025,$C2885-2,1),0))/SUMIFS(Actuals!$F:$F,Actuals!$A:$A,$A2885,Actuals!$D:$D,$D2885,Actuals!$B:$B,EOMONTH(DATE(2024,$C2885-2,1),0)),
 SUMIFS(Actuals!$F:$F,Actuals!$A:$A,$A2885,Actuals!$D:$D,$D2885,Actuals!$B:$B,EOMONTH(DATE(2025,$C2885-3,1),0))/SUMIFS(Actuals!$F:$F,Actuals!$A:$A,$A2885,Actuals!$D:$D,$D2885,Actuals!$B:$B,EOMONTH(DATE(2024,$C2885-3,1),0))
)</f>
        <v>1.0576607231700181</v>
      </c>
      <c r="P2885" s="29">
        <f t="shared" si="270"/>
        <v>5368.9502459918049</v>
      </c>
      <c r="Q2885" s="2">
        <f t="shared" si="271"/>
        <v>3.4230724005163471E-2</v>
      </c>
      <c r="R2885" s="29" t="str">
        <f t="shared" si="272"/>
        <v>2 Test data (Sep-Nov)</v>
      </c>
      <c r="S2885" s="29">
        <f t="shared" si="273"/>
        <v>1.018716649634493</v>
      </c>
      <c r="T2885" s="29">
        <f t="shared" si="274"/>
        <v>5350.9992638834783</v>
      </c>
      <c r="U2885" s="2">
        <f t="shared" si="275"/>
        <v>3.0772793428071911E-2</v>
      </c>
    </row>
    <row r="2886" spans="1:21">
      <c r="A2886">
        <v>9768</v>
      </c>
      <c r="B2886" s="1">
        <v>45808</v>
      </c>
      <c r="C2886">
        <v>5</v>
      </c>
      <c r="D2886">
        <v>42</v>
      </c>
      <c r="E2886" t="s">
        <v>7</v>
      </c>
      <c r="F2886" s="3">
        <v>407836.25</v>
      </c>
      <c r="G2886" s="3">
        <v>681360</v>
      </c>
      <c r="H2886">
        <v>0</v>
      </c>
      <c r="I2886" s="3">
        <v>-273523.75</v>
      </c>
      <c r="J2886" s="3">
        <v>273523.75</v>
      </c>
      <c r="K2886" s="2">
        <v>0.40143793295761399</v>
      </c>
      <c r="L2886" s="6">
        <v>-0.40143793295761399</v>
      </c>
      <c r="M2886" t="s">
        <v>46</v>
      </c>
      <c r="N2886">
        <f>SUMIFS(Actuals!$F:$F,Actuals!$A:$A,$A2886,Actuals!$D:$D,$D2886,Actuals!$B:$B,EDATE($B2886,-12))</f>
        <v>407836.25</v>
      </c>
      <c r="O2886">
        <f>AVERAGE(SUMIFS(Actuals!$F:$F,Actuals!$A:$A,$A2886,Actuals!$D:$D,$D2886,Actuals!$B:$B,EOMONTH(DATE(2025,$C2886-1,1),0))/SUMIFS(Actuals!$F:$F,Actuals!$A:$A,$A2886,Actuals!$D:$D,$D2886,Actuals!$B:$B,EOMONTH(DATE(2024,$C2886-1,1),0)),
 SUMIFS(Actuals!$F:$F,Actuals!$A:$A,$A2886,Actuals!$D:$D,$D2886,Actuals!$B:$B,EOMONTH(DATE(2025,$C2886-2,1),0))/SUMIFS(Actuals!$F:$F,Actuals!$A:$A,$A2886,Actuals!$D:$D,$D2886,Actuals!$B:$B,EOMONTH(DATE(2024,$C2886-2,1),0)),
 SUMIFS(Actuals!$F:$F,Actuals!$A:$A,$A2886,Actuals!$D:$D,$D2886,Actuals!$B:$B,EOMONTH(DATE(2025,$C2886-3,1),0))/SUMIFS(Actuals!$F:$F,Actuals!$A:$A,$A2886,Actuals!$D:$D,$D2886,Actuals!$B:$B,EOMONTH(DATE(2024,$C2886-3,1),0))
)</f>
        <v>0.9104905813934373</v>
      </c>
      <c r="P2886" s="29">
        <f t="shared" si="270"/>
        <v>371331.06437581923</v>
      </c>
      <c r="Q2886" s="2">
        <f t="shared" si="271"/>
        <v>0.45501487557852055</v>
      </c>
      <c r="R2886" s="29" t="str">
        <f t="shared" si="272"/>
        <v>1 train date (May-Aug)</v>
      </c>
      <c r="S2886" s="29">
        <f t="shared" si="273"/>
        <v>0.9876487436855329</v>
      </c>
      <c r="T2886" s="29">
        <f t="shared" si="274"/>
        <v>402798.9599419189</v>
      </c>
      <c r="U2886" s="2">
        <f t="shared" si="275"/>
        <v>0.40883092646777197</v>
      </c>
    </row>
    <row r="2887" spans="1:21">
      <c r="A2887">
        <v>9768</v>
      </c>
      <c r="B2887" s="1">
        <v>45838</v>
      </c>
      <c r="C2887">
        <v>5</v>
      </c>
      <c r="D2887">
        <v>42</v>
      </c>
      <c r="E2887" t="s">
        <v>7</v>
      </c>
      <c r="F2887" s="3">
        <v>403033.75</v>
      </c>
      <c r="G2887" s="3">
        <v>681360</v>
      </c>
      <c r="H2887">
        <v>1</v>
      </c>
      <c r="I2887" s="3">
        <v>-278326.25</v>
      </c>
      <c r="J2887" s="3">
        <v>278326.25</v>
      </c>
      <c r="K2887" s="2">
        <v>0.40848633615122698</v>
      </c>
      <c r="L2887" s="6">
        <v>-0.40848633615122698</v>
      </c>
      <c r="M2887" t="s">
        <v>46</v>
      </c>
      <c r="N2887">
        <f>SUMIFS(Actuals!$F:$F,Actuals!$A:$A,$A2887,Actuals!$D:$D,$D2887,Actuals!$B:$B,EDATE($B2887,-12))</f>
        <v>403033.75</v>
      </c>
      <c r="O2887">
        <f>AVERAGE(SUMIFS(Actuals!$F:$F,Actuals!$A:$A,$A2887,Actuals!$D:$D,$D2887,Actuals!$B:$B,EOMONTH(DATE(2025,$C2887-1,1),0))/SUMIFS(Actuals!$F:$F,Actuals!$A:$A,$A2887,Actuals!$D:$D,$D2887,Actuals!$B:$B,EOMONTH(DATE(2024,$C2887-1,1),0)),
 SUMIFS(Actuals!$F:$F,Actuals!$A:$A,$A2887,Actuals!$D:$D,$D2887,Actuals!$B:$B,EOMONTH(DATE(2025,$C2887-2,1),0))/SUMIFS(Actuals!$F:$F,Actuals!$A:$A,$A2887,Actuals!$D:$D,$D2887,Actuals!$B:$B,EOMONTH(DATE(2024,$C2887-2,1),0)),
 SUMIFS(Actuals!$F:$F,Actuals!$A:$A,$A2887,Actuals!$D:$D,$D2887,Actuals!$B:$B,EOMONTH(DATE(2025,$C2887-3,1),0))/SUMIFS(Actuals!$F:$F,Actuals!$A:$A,$A2887,Actuals!$D:$D,$D2887,Actuals!$B:$B,EOMONTH(DATE(2024,$C2887-3,1),0))
)</f>
        <v>0.9104905813934373</v>
      </c>
      <c r="P2887" s="29">
        <f t="shared" si="270"/>
        <v>366958.43335867726</v>
      </c>
      <c r="Q2887" s="2">
        <f t="shared" si="271"/>
        <v>0.46143238030016842</v>
      </c>
      <c r="R2887" s="29" t="str">
        <f t="shared" si="272"/>
        <v>1 train date (May-Aug)</v>
      </c>
      <c r="S2887" s="29">
        <f t="shared" si="273"/>
        <v>0.9876487436855329</v>
      </c>
      <c r="T2887" s="29">
        <f t="shared" si="274"/>
        <v>398055.77685036912</v>
      </c>
      <c r="U2887" s="2">
        <f t="shared" si="275"/>
        <v>0.41579227302693272</v>
      </c>
    </row>
    <row r="2888" spans="1:21">
      <c r="A2888">
        <v>9768</v>
      </c>
      <c r="B2888" s="1">
        <v>45838</v>
      </c>
      <c r="C2888">
        <v>6</v>
      </c>
      <c r="D2888">
        <v>42</v>
      </c>
      <c r="E2888" t="s">
        <v>7</v>
      </c>
      <c r="F2888" s="3">
        <v>403033.75</v>
      </c>
      <c r="G2888" s="3">
        <v>681360</v>
      </c>
      <c r="H2888">
        <v>0</v>
      </c>
      <c r="I2888" s="3">
        <v>-278326.25</v>
      </c>
      <c r="J2888" s="3">
        <v>278326.25</v>
      </c>
      <c r="K2888" s="2">
        <v>0.40848633615122698</v>
      </c>
      <c r="L2888" s="6">
        <v>-0.40848633615122698</v>
      </c>
      <c r="M2888" t="s">
        <v>46</v>
      </c>
      <c r="N2888">
        <f>SUMIFS(Actuals!$F:$F,Actuals!$A:$A,$A2888,Actuals!$D:$D,$D2888,Actuals!$B:$B,EDATE($B2888,-12))</f>
        <v>403033.75</v>
      </c>
      <c r="O2888">
        <f>AVERAGE(SUMIFS(Actuals!$F:$F,Actuals!$A:$A,$A2888,Actuals!$D:$D,$D2888,Actuals!$B:$B,EOMONTH(DATE(2025,$C2888-1,1),0))/SUMIFS(Actuals!$F:$F,Actuals!$A:$A,$A2888,Actuals!$D:$D,$D2888,Actuals!$B:$B,EOMONTH(DATE(2024,$C2888-1,1),0)),
 SUMIFS(Actuals!$F:$F,Actuals!$A:$A,$A2888,Actuals!$D:$D,$D2888,Actuals!$B:$B,EOMONTH(DATE(2025,$C2888-2,1),0))/SUMIFS(Actuals!$F:$F,Actuals!$A:$A,$A2888,Actuals!$D:$D,$D2888,Actuals!$B:$B,EOMONTH(DATE(2024,$C2888-2,1),0)),
 SUMIFS(Actuals!$F:$F,Actuals!$A:$A,$A2888,Actuals!$D:$D,$D2888,Actuals!$B:$B,EOMONTH(DATE(2025,$C2888-3,1),0))/SUMIFS(Actuals!$F:$F,Actuals!$A:$A,$A2888,Actuals!$D:$D,$D2888,Actuals!$B:$B,EOMONTH(DATE(2024,$C2888-3,1),0))
)</f>
        <v>1.1352721656176572</v>
      </c>
      <c r="P2888" s="29">
        <f t="shared" si="270"/>
        <v>457552.99817950546</v>
      </c>
      <c r="Q2888" s="2">
        <f t="shared" si="271"/>
        <v>0.32847100184996852</v>
      </c>
      <c r="R2888" s="29" t="str">
        <f t="shared" si="272"/>
        <v>1 train date (May-Aug)</v>
      </c>
      <c r="S2888" s="29">
        <f t="shared" si="273"/>
        <v>0.9876487436855329</v>
      </c>
      <c r="T2888" s="29">
        <f t="shared" si="274"/>
        <v>398055.77685036912</v>
      </c>
      <c r="U2888" s="2">
        <f t="shared" si="275"/>
        <v>0.41579227302693272</v>
      </c>
    </row>
    <row r="2889" spans="1:21">
      <c r="A2889">
        <v>9768</v>
      </c>
      <c r="B2889" s="1">
        <v>45869</v>
      </c>
      <c r="C2889">
        <v>5</v>
      </c>
      <c r="D2889">
        <v>42</v>
      </c>
      <c r="E2889" t="s">
        <v>7</v>
      </c>
      <c r="F2889" s="3">
        <v>647582.5</v>
      </c>
      <c r="G2889" s="3">
        <v>502336.25</v>
      </c>
      <c r="H2889">
        <v>2</v>
      </c>
      <c r="I2889" s="3">
        <v>145246.25</v>
      </c>
      <c r="J2889" s="3">
        <v>145246.25</v>
      </c>
      <c r="K2889" s="2">
        <v>0.289141486404774</v>
      </c>
      <c r="L2889" s="6">
        <v>0.289141486404774</v>
      </c>
      <c r="M2889" t="s">
        <v>46</v>
      </c>
      <c r="N2889">
        <f>SUMIFS(Actuals!$F:$F,Actuals!$A:$A,$A2889,Actuals!$D:$D,$D2889,Actuals!$B:$B,EDATE($B2889,-12))</f>
        <v>647582.5</v>
      </c>
      <c r="O2889">
        <f>AVERAGE(SUMIFS(Actuals!$F:$F,Actuals!$A:$A,$A2889,Actuals!$D:$D,$D2889,Actuals!$B:$B,EOMONTH(DATE(2025,$C2889-1,1),0))/SUMIFS(Actuals!$F:$F,Actuals!$A:$A,$A2889,Actuals!$D:$D,$D2889,Actuals!$B:$B,EOMONTH(DATE(2024,$C2889-1,1),0)),
 SUMIFS(Actuals!$F:$F,Actuals!$A:$A,$A2889,Actuals!$D:$D,$D2889,Actuals!$B:$B,EOMONTH(DATE(2025,$C2889-2,1),0))/SUMIFS(Actuals!$F:$F,Actuals!$A:$A,$A2889,Actuals!$D:$D,$D2889,Actuals!$B:$B,EOMONTH(DATE(2024,$C2889-2,1),0)),
 SUMIFS(Actuals!$F:$F,Actuals!$A:$A,$A2889,Actuals!$D:$D,$D2889,Actuals!$B:$B,EOMONTH(DATE(2025,$C2889-3,1),0))/SUMIFS(Actuals!$F:$F,Actuals!$A:$A,$A2889,Actuals!$D:$D,$D2889,Actuals!$B:$B,EOMONTH(DATE(2024,$C2889-3,1),0))
)</f>
        <v>0.9104905813934373</v>
      </c>
      <c r="P2889" s="29">
        <f t="shared" si="270"/>
        <v>589617.7669252156</v>
      </c>
      <c r="Q2889" s="2">
        <f t="shared" si="271"/>
        <v>0.17375118145508234</v>
      </c>
      <c r="R2889" s="29" t="str">
        <f t="shared" si="272"/>
        <v>1 train date (May-Aug)</v>
      </c>
      <c r="S2889" s="29">
        <f t="shared" si="273"/>
        <v>0.9876487436855329</v>
      </c>
      <c r="T2889" s="29">
        <f t="shared" si="274"/>
        <v>639584.04255773663</v>
      </c>
      <c r="U2889" s="2">
        <f t="shared" si="275"/>
        <v>0.27321896948057528</v>
      </c>
    </row>
    <row r="2890" spans="1:21">
      <c r="A2890">
        <v>9768</v>
      </c>
      <c r="B2890" s="1">
        <v>45869</v>
      </c>
      <c r="C2890">
        <v>6</v>
      </c>
      <c r="D2890">
        <v>42</v>
      </c>
      <c r="E2890" t="s">
        <v>7</v>
      </c>
      <c r="F2890" s="3">
        <v>647582.5</v>
      </c>
      <c r="G2890" s="3">
        <v>502336.25</v>
      </c>
      <c r="H2890">
        <v>1</v>
      </c>
      <c r="I2890" s="3">
        <v>145246.25</v>
      </c>
      <c r="J2890" s="3">
        <v>145246.25</v>
      </c>
      <c r="K2890" s="2">
        <v>0.289141486404774</v>
      </c>
      <c r="L2890" s="6">
        <v>0.289141486404774</v>
      </c>
      <c r="M2890" t="s">
        <v>46</v>
      </c>
      <c r="N2890">
        <f>SUMIFS(Actuals!$F:$F,Actuals!$A:$A,$A2890,Actuals!$D:$D,$D2890,Actuals!$B:$B,EDATE($B2890,-12))</f>
        <v>647582.5</v>
      </c>
      <c r="O2890">
        <f>AVERAGE(SUMIFS(Actuals!$F:$F,Actuals!$A:$A,$A2890,Actuals!$D:$D,$D2890,Actuals!$B:$B,EOMONTH(DATE(2025,$C2890-1,1),0))/SUMIFS(Actuals!$F:$F,Actuals!$A:$A,$A2890,Actuals!$D:$D,$D2890,Actuals!$B:$B,EOMONTH(DATE(2024,$C2890-1,1),0)),
 SUMIFS(Actuals!$F:$F,Actuals!$A:$A,$A2890,Actuals!$D:$D,$D2890,Actuals!$B:$B,EOMONTH(DATE(2025,$C2890-2,1),0))/SUMIFS(Actuals!$F:$F,Actuals!$A:$A,$A2890,Actuals!$D:$D,$D2890,Actuals!$B:$B,EOMONTH(DATE(2024,$C2890-2,1),0)),
 SUMIFS(Actuals!$F:$F,Actuals!$A:$A,$A2890,Actuals!$D:$D,$D2890,Actuals!$B:$B,EOMONTH(DATE(2025,$C2890-3,1),0))/SUMIFS(Actuals!$F:$F,Actuals!$A:$A,$A2890,Actuals!$D:$D,$D2890,Actuals!$B:$B,EOMONTH(DATE(2024,$C2890-3,1),0))
)</f>
        <v>1.1352721656176572</v>
      </c>
      <c r="P2890" s="29">
        <f t="shared" si="270"/>
        <v>735182.38719109655</v>
      </c>
      <c r="Q2890" s="2">
        <f t="shared" si="271"/>
        <v>0.46352644705831314</v>
      </c>
      <c r="R2890" s="29" t="str">
        <f t="shared" si="272"/>
        <v>1 train date (May-Aug)</v>
      </c>
      <c r="S2890" s="29">
        <f t="shared" si="273"/>
        <v>0.9876487436855329</v>
      </c>
      <c r="T2890" s="29">
        <f t="shared" si="274"/>
        <v>639584.04255773663</v>
      </c>
      <c r="U2890" s="2">
        <f t="shared" si="275"/>
        <v>0.27321896948057528</v>
      </c>
    </row>
    <row r="2891" spans="1:21">
      <c r="A2891">
        <v>9768</v>
      </c>
      <c r="B2891" s="1">
        <v>45869</v>
      </c>
      <c r="C2891">
        <v>7</v>
      </c>
      <c r="D2891">
        <v>42</v>
      </c>
      <c r="E2891" t="s">
        <v>7</v>
      </c>
      <c r="F2891" s="3">
        <v>660082.5</v>
      </c>
      <c r="G2891" s="3">
        <v>502336.25</v>
      </c>
      <c r="H2891">
        <v>0</v>
      </c>
      <c r="I2891" s="3">
        <v>157746.25</v>
      </c>
      <c r="J2891" s="3">
        <v>157746.25</v>
      </c>
      <c r="K2891" s="2">
        <v>0.31402521717276</v>
      </c>
      <c r="L2891" s="6">
        <v>0.31402521717276</v>
      </c>
      <c r="M2891" t="s">
        <v>46</v>
      </c>
      <c r="N2891">
        <f>SUMIFS(Actuals!$F:$F,Actuals!$A:$A,$A2891,Actuals!$D:$D,$D2891,Actuals!$B:$B,EDATE($B2891,-12))</f>
        <v>647582.5</v>
      </c>
      <c r="O2891">
        <f>AVERAGE(SUMIFS(Actuals!$F:$F,Actuals!$A:$A,$A2891,Actuals!$D:$D,$D2891,Actuals!$B:$B,EOMONTH(DATE(2025,$C2891-1,1),0))/SUMIFS(Actuals!$F:$F,Actuals!$A:$A,$A2891,Actuals!$D:$D,$D2891,Actuals!$B:$B,EOMONTH(DATE(2024,$C2891-1,1),0)),
 SUMIFS(Actuals!$F:$F,Actuals!$A:$A,$A2891,Actuals!$D:$D,$D2891,Actuals!$B:$B,EOMONTH(DATE(2025,$C2891-2,1),0))/SUMIFS(Actuals!$F:$F,Actuals!$A:$A,$A2891,Actuals!$D:$D,$D2891,Actuals!$B:$B,EOMONTH(DATE(2024,$C2891-2,1),0)),
 SUMIFS(Actuals!$F:$F,Actuals!$A:$A,$A2891,Actuals!$D:$D,$D2891,Actuals!$B:$B,EOMONTH(DATE(2025,$C2891-3,1),0))/SUMIFS(Actuals!$F:$F,Actuals!$A:$A,$A2891,Actuals!$D:$D,$D2891,Actuals!$B:$B,EOMONTH(DATE(2024,$C2891-3,1),0))
)</f>
        <v>1.3867523985410923</v>
      </c>
      <c r="P2891" s="29">
        <f t="shared" si="270"/>
        <v>898036.58512823691</v>
      </c>
      <c r="Q2891" s="2">
        <f t="shared" si="271"/>
        <v>0.7877200483306489</v>
      </c>
      <c r="R2891" s="29" t="str">
        <f t="shared" si="272"/>
        <v>1 train date (May-Aug)</v>
      </c>
      <c r="S2891" s="29">
        <f t="shared" si="273"/>
        <v>0.9876487436855329</v>
      </c>
      <c r="T2891" s="29">
        <f t="shared" si="274"/>
        <v>651929.65185380576</v>
      </c>
      <c r="U2891" s="2">
        <f t="shared" si="275"/>
        <v>0.29779535491178621</v>
      </c>
    </row>
    <row r="2892" spans="1:21">
      <c r="A2892">
        <v>9768</v>
      </c>
      <c r="B2892" s="1">
        <v>45900</v>
      </c>
      <c r="C2892">
        <v>5</v>
      </c>
      <c r="D2892">
        <v>42</v>
      </c>
      <c r="E2892" t="s">
        <v>7</v>
      </c>
      <c r="F2892" s="3">
        <v>404700</v>
      </c>
      <c r="G2892" s="3">
        <v>407701.25</v>
      </c>
      <c r="H2892">
        <v>3</v>
      </c>
      <c r="I2892" s="3">
        <v>-3001.25</v>
      </c>
      <c r="J2892" s="3">
        <v>3001.25</v>
      </c>
      <c r="K2892" s="2">
        <v>7.3613951392103904E-3</v>
      </c>
      <c r="L2892" s="6">
        <v>-7.3613951392103904E-3</v>
      </c>
      <c r="M2892" t="s">
        <v>46</v>
      </c>
      <c r="N2892">
        <f>SUMIFS(Actuals!$F:$F,Actuals!$A:$A,$A2892,Actuals!$D:$D,$D2892,Actuals!$B:$B,EDATE($B2892,-12))</f>
        <v>404700</v>
      </c>
      <c r="O2892">
        <f>AVERAGE(SUMIFS(Actuals!$F:$F,Actuals!$A:$A,$A2892,Actuals!$D:$D,$D2892,Actuals!$B:$B,EOMONTH(DATE(2025,$C2892-1,1),0))/SUMIFS(Actuals!$F:$F,Actuals!$A:$A,$A2892,Actuals!$D:$D,$D2892,Actuals!$B:$B,EOMONTH(DATE(2024,$C2892-1,1),0)),
 SUMIFS(Actuals!$F:$F,Actuals!$A:$A,$A2892,Actuals!$D:$D,$D2892,Actuals!$B:$B,EOMONTH(DATE(2025,$C2892-2,1),0))/SUMIFS(Actuals!$F:$F,Actuals!$A:$A,$A2892,Actuals!$D:$D,$D2892,Actuals!$B:$B,EOMONTH(DATE(2024,$C2892-2,1),0)),
 SUMIFS(Actuals!$F:$F,Actuals!$A:$A,$A2892,Actuals!$D:$D,$D2892,Actuals!$B:$B,EOMONTH(DATE(2025,$C2892-3,1),0))/SUMIFS(Actuals!$F:$F,Actuals!$A:$A,$A2892,Actuals!$D:$D,$D2892,Actuals!$B:$B,EOMONTH(DATE(2024,$C2892-3,1),0))
)</f>
        <v>0.9104905813934373</v>
      </c>
      <c r="P2892" s="29">
        <f t="shared" si="270"/>
        <v>368475.53828992409</v>
      </c>
      <c r="Q2892" s="2">
        <f t="shared" si="271"/>
        <v>9.6211899546729152E-2</v>
      </c>
      <c r="R2892" s="29" t="str">
        <f t="shared" si="272"/>
        <v>1 train date (May-Aug)</v>
      </c>
      <c r="S2892" s="29">
        <f t="shared" si="273"/>
        <v>0.9876487436855329</v>
      </c>
      <c r="T2892" s="29">
        <f t="shared" si="274"/>
        <v>399701.44656953518</v>
      </c>
      <c r="U2892" s="2">
        <f t="shared" si="275"/>
        <v>1.9621728975480986E-2</v>
      </c>
    </row>
    <row r="2893" spans="1:21">
      <c r="A2893">
        <v>9768</v>
      </c>
      <c r="B2893" s="1">
        <v>45900</v>
      </c>
      <c r="C2893">
        <v>6</v>
      </c>
      <c r="D2893">
        <v>42</v>
      </c>
      <c r="E2893" t="s">
        <v>7</v>
      </c>
      <c r="F2893" s="3">
        <v>404700</v>
      </c>
      <c r="G2893" s="3">
        <v>407701.25</v>
      </c>
      <c r="H2893">
        <v>2</v>
      </c>
      <c r="I2893" s="3">
        <v>-3001.25</v>
      </c>
      <c r="J2893" s="3">
        <v>3001.25</v>
      </c>
      <c r="K2893" s="2">
        <v>7.3613951392103904E-3</v>
      </c>
      <c r="L2893" s="6">
        <v>-7.3613951392103904E-3</v>
      </c>
      <c r="M2893" t="s">
        <v>46</v>
      </c>
      <c r="N2893">
        <f>SUMIFS(Actuals!$F:$F,Actuals!$A:$A,$A2893,Actuals!$D:$D,$D2893,Actuals!$B:$B,EDATE($B2893,-12))</f>
        <v>404700</v>
      </c>
      <c r="O2893">
        <f>AVERAGE(SUMIFS(Actuals!$F:$F,Actuals!$A:$A,$A2893,Actuals!$D:$D,$D2893,Actuals!$B:$B,EOMONTH(DATE(2025,$C2893-1,1),0))/SUMIFS(Actuals!$F:$F,Actuals!$A:$A,$A2893,Actuals!$D:$D,$D2893,Actuals!$B:$B,EOMONTH(DATE(2024,$C2893-1,1),0)),
 SUMIFS(Actuals!$F:$F,Actuals!$A:$A,$A2893,Actuals!$D:$D,$D2893,Actuals!$B:$B,EOMONTH(DATE(2025,$C2893-2,1),0))/SUMIFS(Actuals!$F:$F,Actuals!$A:$A,$A2893,Actuals!$D:$D,$D2893,Actuals!$B:$B,EOMONTH(DATE(2024,$C2893-2,1),0)),
 SUMIFS(Actuals!$F:$F,Actuals!$A:$A,$A2893,Actuals!$D:$D,$D2893,Actuals!$B:$B,EOMONTH(DATE(2025,$C2893-3,1),0))/SUMIFS(Actuals!$F:$F,Actuals!$A:$A,$A2893,Actuals!$D:$D,$D2893,Actuals!$B:$B,EOMONTH(DATE(2024,$C2893-3,1),0))
)</f>
        <v>1.1352721656176572</v>
      </c>
      <c r="P2893" s="29">
        <f t="shared" si="270"/>
        <v>459444.64542546589</v>
      </c>
      <c r="Q2893" s="2">
        <f t="shared" si="271"/>
        <v>0.12691497861599857</v>
      </c>
      <c r="R2893" s="29" t="str">
        <f t="shared" si="272"/>
        <v>1 train date (May-Aug)</v>
      </c>
      <c r="S2893" s="29">
        <f t="shared" si="273"/>
        <v>0.9876487436855329</v>
      </c>
      <c r="T2893" s="29">
        <f t="shared" si="274"/>
        <v>399701.44656953518</v>
      </c>
      <c r="U2893" s="2">
        <f t="shared" si="275"/>
        <v>1.9621728975480986E-2</v>
      </c>
    </row>
    <row r="2894" spans="1:21">
      <c r="A2894">
        <v>9768</v>
      </c>
      <c r="B2894" s="1">
        <v>45900</v>
      </c>
      <c r="C2894">
        <v>7</v>
      </c>
      <c r="D2894">
        <v>42</v>
      </c>
      <c r="E2894" t="s">
        <v>7</v>
      </c>
      <c r="F2894" s="3">
        <v>417200</v>
      </c>
      <c r="G2894" s="3">
        <v>407701.25</v>
      </c>
      <c r="H2894">
        <v>1</v>
      </c>
      <c r="I2894" s="3">
        <v>9498.75</v>
      </c>
      <c r="J2894" s="3">
        <v>9498.75</v>
      </c>
      <c r="K2894" s="2">
        <v>2.32983097304705E-2</v>
      </c>
      <c r="L2894" s="6">
        <v>2.32983097304705E-2</v>
      </c>
      <c r="M2894" t="s">
        <v>46</v>
      </c>
      <c r="N2894">
        <f>SUMIFS(Actuals!$F:$F,Actuals!$A:$A,$A2894,Actuals!$D:$D,$D2894,Actuals!$B:$B,EDATE($B2894,-12))</f>
        <v>404700</v>
      </c>
      <c r="O2894">
        <f>AVERAGE(SUMIFS(Actuals!$F:$F,Actuals!$A:$A,$A2894,Actuals!$D:$D,$D2894,Actuals!$B:$B,EOMONTH(DATE(2025,$C2894-1,1),0))/SUMIFS(Actuals!$F:$F,Actuals!$A:$A,$A2894,Actuals!$D:$D,$D2894,Actuals!$B:$B,EOMONTH(DATE(2024,$C2894-1,1),0)),
 SUMIFS(Actuals!$F:$F,Actuals!$A:$A,$A2894,Actuals!$D:$D,$D2894,Actuals!$B:$B,EOMONTH(DATE(2025,$C2894-2,1),0))/SUMIFS(Actuals!$F:$F,Actuals!$A:$A,$A2894,Actuals!$D:$D,$D2894,Actuals!$B:$B,EOMONTH(DATE(2024,$C2894-2,1),0)),
 SUMIFS(Actuals!$F:$F,Actuals!$A:$A,$A2894,Actuals!$D:$D,$D2894,Actuals!$B:$B,EOMONTH(DATE(2025,$C2894-3,1),0))/SUMIFS(Actuals!$F:$F,Actuals!$A:$A,$A2894,Actuals!$D:$D,$D2894,Actuals!$B:$B,EOMONTH(DATE(2024,$C2894-3,1),0))
)</f>
        <v>1.3867523985410923</v>
      </c>
      <c r="P2894" s="29">
        <f t="shared" si="270"/>
        <v>561218.69568958005</v>
      </c>
      <c r="Q2894" s="2">
        <f t="shared" si="271"/>
        <v>0.37654396617518354</v>
      </c>
      <c r="R2894" s="29" t="str">
        <f t="shared" si="272"/>
        <v>1 train date (May-Aug)</v>
      </c>
      <c r="S2894" s="29">
        <f t="shared" si="273"/>
        <v>0.9876487436855329</v>
      </c>
      <c r="T2894" s="29">
        <f t="shared" si="274"/>
        <v>412047.05586560431</v>
      </c>
      <c r="U2894" s="2">
        <f t="shared" si="275"/>
        <v>1.0659290020828521E-2</v>
      </c>
    </row>
    <row r="2895" spans="1:21">
      <c r="A2895">
        <v>9768</v>
      </c>
      <c r="B2895" s="1">
        <v>45900</v>
      </c>
      <c r="C2895">
        <v>8</v>
      </c>
      <c r="D2895">
        <v>42</v>
      </c>
      <c r="E2895" t="s">
        <v>7</v>
      </c>
      <c r="F2895" s="3">
        <v>443750</v>
      </c>
      <c r="G2895" s="3">
        <v>407701.25</v>
      </c>
      <c r="H2895">
        <v>0</v>
      </c>
      <c r="I2895" s="3">
        <v>36048.75</v>
      </c>
      <c r="J2895" s="3">
        <v>36048.75</v>
      </c>
      <c r="K2895" s="2">
        <v>8.8419522873672801E-2</v>
      </c>
      <c r="L2895" s="6">
        <v>8.8419522873672801E-2</v>
      </c>
      <c r="M2895" t="s">
        <v>46</v>
      </c>
      <c r="N2895">
        <f>SUMIFS(Actuals!$F:$F,Actuals!$A:$A,$A2895,Actuals!$D:$D,$D2895,Actuals!$B:$B,EDATE($B2895,-12))</f>
        <v>404700</v>
      </c>
      <c r="O2895">
        <f>AVERAGE(SUMIFS(Actuals!$F:$F,Actuals!$A:$A,$A2895,Actuals!$D:$D,$D2895,Actuals!$B:$B,EOMONTH(DATE(2025,$C2895-1,1),0))/SUMIFS(Actuals!$F:$F,Actuals!$A:$A,$A2895,Actuals!$D:$D,$D2895,Actuals!$B:$B,EOMONTH(DATE(2024,$C2895-1,1),0)),
 SUMIFS(Actuals!$F:$F,Actuals!$A:$A,$A2895,Actuals!$D:$D,$D2895,Actuals!$B:$B,EOMONTH(DATE(2025,$C2895-2,1),0))/SUMIFS(Actuals!$F:$F,Actuals!$A:$A,$A2895,Actuals!$D:$D,$D2895,Actuals!$B:$B,EOMONTH(DATE(2024,$C2895-2,1),0)),
 SUMIFS(Actuals!$F:$F,Actuals!$A:$A,$A2895,Actuals!$D:$D,$D2895,Actuals!$B:$B,EOMONTH(DATE(2025,$C2895-3,1),0))/SUMIFS(Actuals!$F:$F,Actuals!$A:$A,$A2895,Actuals!$D:$D,$D2895,Actuals!$B:$B,EOMONTH(DATE(2024,$C2895-3,1),0))
)</f>
        <v>1.3789861957718879</v>
      </c>
      <c r="P2895" s="29">
        <f t="shared" si="270"/>
        <v>558075.713428883</v>
      </c>
      <c r="Q2895" s="2">
        <f t="shared" si="271"/>
        <v>0.36883493349329444</v>
      </c>
      <c r="R2895" s="29" t="str">
        <f t="shared" si="272"/>
        <v>1 train date (May-Aug)</v>
      </c>
      <c r="S2895" s="29">
        <f t="shared" si="273"/>
        <v>0.9876487436855329</v>
      </c>
      <c r="T2895" s="29">
        <f t="shared" si="274"/>
        <v>438269.13001045521</v>
      </c>
      <c r="U2895" s="2">
        <f t="shared" si="275"/>
        <v>7.4976174368990053E-2</v>
      </c>
    </row>
    <row r="2896" spans="1:21">
      <c r="A2896">
        <v>9768</v>
      </c>
      <c r="B2896" s="1">
        <v>45930</v>
      </c>
      <c r="C2896">
        <v>5</v>
      </c>
      <c r="D2896">
        <v>42</v>
      </c>
      <c r="E2896" t="s">
        <v>7</v>
      </c>
      <c r="F2896" s="3">
        <v>418012.5</v>
      </c>
      <c r="G2896" s="3">
        <v>435908.75</v>
      </c>
      <c r="H2896">
        <v>4</v>
      </c>
      <c r="I2896" s="3">
        <v>-17896.25</v>
      </c>
      <c r="J2896" s="3">
        <v>17896.25</v>
      </c>
      <c r="K2896" s="2">
        <v>4.10550373214578E-2</v>
      </c>
      <c r="L2896" s="6">
        <v>-4.10550373214578E-2</v>
      </c>
      <c r="M2896" t="s">
        <v>46</v>
      </c>
      <c r="N2896">
        <f>SUMIFS(Actuals!$F:$F,Actuals!$A:$A,$A2896,Actuals!$D:$D,$D2896,Actuals!$B:$B,EDATE($B2896,-12))</f>
        <v>418012.5</v>
      </c>
      <c r="O2896">
        <f>AVERAGE(SUMIFS(Actuals!$F:$F,Actuals!$A:$A,$A2896,Actuals!$D:$D,$D2896,Actuals!$B:$B,EOMONTH(DATE(2025,$C2896-1,1),0))/SUMIFS(Actuals!$F:$F,Actuals!$A:$A,$A2896,Actuals!$D:$D,$D2896,Actuals!$B:$B,EOMONTH(DATE(2024,$C2896-1,1),0)),
 SUMIFS(Actuals!$F:$F,Actuals!$A:$A,$A2896,Actuals!$D:$D,$D2896,Actuals!$B:$B,EOMONTH(DATE(2025,$C2896-2,1),0))/SUMIFS(Actuals!$F:$F,Actuals!$A:$A,$A2896,Actuals!$D:$D,$D2896,Actuals!$B:$B,EOMONTH(DATE(2024,$C2896-2,1),0)),
 SUMIFS(Actuals!$F:$F,Actuals!$A:$A,$A2896,Actuals!$D:$D,$D2896,Actuals!$B:$B,EOMONTH(DATE(2025,$C2896-3,1),0))/SUMIFS(Actuals!$F:$F,Actuals!$A:$A,$A2896,Actuals!$D:$D,$D2896,Actuals!$B:$B,EOMONTH(DATE(2024,$C2896-3,1),0))
)</f>
        <v>0.9104905813934373</v>
      </c>
      <c r="P2896" s="29">
        <f t="shared" si="270"/>
        <v>380596.44415472419</v>
      </c>
      <c r="Q2896" s="2">
        <f t="shared" si="271"/>
        <v>0.1268896434065061</v>
      </c>
      <c r="R2896" s="29" t="str">
        <f t="shared" si="272"/>
        <v>1 train date (May-Aug)</v>
      </c>
      <c r="S2896" s="29">
        <f t="shared" si="273"/>
        <v>0.9876487436855329</v>
      </c>
      <c r="T2896" s="29">
        <f t="shared" si="274"/>
        <v>412849.52046984882</v>
      </c>
      <c r="U2896" s="2">
        <f t="shared" si="275"/>
        <v>5.2899212346967518E-2</v>
      </c>
    </row>
    <row r="2897" spans="1:21">
      <c r="A2897">
        <v>9768</v>
      </c>
      <c r="B2897" s="1">
        <v>45930</v>
      </c>
      <c r="C2897">
        <v>6</v>
      </c>
      <c r="D2897">
        <v>42</v>
      </c>
      <c r="E2897" t="s">
        <v>7</v>
      </c>
      <c r="F2897" s="3">
        <v>418012.5</v>
      </c>
      <c r="G2897" s="3">
        <v>435908.75</v>
      </c>
      <c r="H2897">
        <v>3</v>
      </c>
      <c r="I2897" s="3">
        <v>-17896.25</v>
      </c>
      <c r="J2897" s="3">
        <v>17896.25</v>
      </c>
      <c r="K2897" s="2">
        <v>4.10550373214578E-2</v>
      </c>
      <c r="L2897" s="6">
        <v>-4.10550373214578E-2</v>
      </c>
      <c r="M2897" t="s">
        <v>46</v>
      </c>
      <c r="N2897">
        <f>SUMIFS(Actuals!$F:$F,Actuals!$A:$A,$A2897,Actuals!$D:$D,$D2897,Actuals!$B:$B,EDATE($B2897,-12))</f>
        <v>418012.5</v>
      </c>
      <c r="O2897">
        <f>AVERAGE(SUMIFS(Actuals!$F:$F,Actuals!$A:$A,$A2897,Actuals!$D:$D,$D2897,Actuals!$B:$B,EOMONTH(DATE(2025,$C2897-1,1),0))/SUMIFS(Actuals!$F:$F,Actuals!$A:$A,$A2897,Actuals!$D:$D,$D2897,Actuals!$B:$B,EOMONTH(DATE(2024,$C2897-1,1),0)),
 SUMIFS(Actuals!$F:$F,Actuals!$A:$A,$A2897,Actuals!$D:$D,$D2897,Actuals!$B:$B,EOMONTH(DATE(2025,$C2897-2,1),0))/SUMIFS(Actuals!$F:$F,Actuals!$A:$A,$A2897,Actuals!$D:$D,$D2897,Actuals!$B:$B,EOMONTH(DATE(2024,$C2897-2,1),0)),
 SUMIFS(Actuals!$F:$F,Actuals!$A:$A,$A2897,Actuals!$D:$D,$D2897,Actuals!$B:$B,EOMONTH(DATE(2025,$C2897-3,1),0))/SUMIFS(Actuals!$F:$F,Actuals!$A:$A,$A2897,Actuals!$D:$D,$D2897,Actuals!$B:$B,EOMONTH(DATE(2024,$C2897-3,1),0))
)</f>
        <v>1.1352721656176572</v>
      </c>
      <c r="P2897" s="29">
        <f t="shared" si="270"/>
        <v>474557.95613025094</v>
      </c>
      <c r="Q2897" s="2">
        <f t="shared" si="271"/>
        <v>8.8663524488212131E-2</v>
      </c>
      <c r="R2897" s="29" t="str">
        <f t="shared" si="272"/>
        <v>1 train date (May-Aug)</v>
      </c>
      <c r="S2897" s="29">
        <f t="shared" si="273"/>
        <v>0.9876487436855329</v>
      </c>
      <c r="T2897" s="29">
        <f t="shared" si="274"/>
        <v>412849.52046984882</v>
      </c>
      <c r="U2897" s="2">
        <f t="shared" si="275"/>
        <v>5.2899212346967518E-2</v>
      </c>
    </row>
    <row r="2898" spans="1:21">
      <c r="A2898">
        <v>9768</v>
      </c>
      <c r="B2898" s="1">
        <v>45930</v>
      </c>
      <c r="C2898">
        <v>7</v>
      </c>
      <c r="D2898">
        <v>42</v>
      </c>
      <c r="E2898" t="s">
        <v>7</v>
      </c>
      <c r="F2898" s="3">
        <v>430512.5</v>
      </c>
      <c r="G2898" s="3">
        <v>435908.75</v>
      </c>
      <c r="H2898">
        <v>2</v>
      </c>
      <c r="I2898" s="3">
        <v>-5396.25</v>
      </c>
      <c r="J2898" s="3">
        <v>5396.25</v>
      </c>
      <c r="K2898" s="2">
        <v>1.2379311037000299E-2</v>
      </c>
      <c r="L2898" s="6">
        <v>-1.2379311037000299E-2</v>
      </c>
      <c r="M2898" t="s">
        <v>46</v>
      </c>
      <c r="N2898">
        <f>SUMIFS(Actuals!$F:$F,Actuals!$A:$A,$A2898,Actuals!$D:$D,$D2898,Actuals!$B:$B,EDATE($B2898,-12))</f>
        <v>418012.5</v>
      </c>
      <c r="O2898">
        <f>AVERAGE(SUMIFS(Actuals!$F:$F,Actuals!$A:$A,$A2898,Actuals!$D:$D,$D2898,Actuals!$B:$B,EOMONTH(DATE(2025,$C2898-1,1),0))/SUMIFS(Actuals!$F:$F,Actuals!$A:$A,$A2898,Actuals!$D:$D,$D2898,Actuals!$B:$B,EOMONTH(DATE(2024,$C2898-1,1),0)),
 SUMIFS(Actuals!$F:$F,Actuals!$A:$A,$A2898,Actuals!$D:$D,$D2898,Actuals!$B:$B,EOMONTH(DATE(2025,$C2898-2,1),0))/SUMIFS(Actuals!$F:$F,Actuals!$A:$A,$A2898,Actuals!$D:$D,$D2898,Actuals!$B:$B,EOMONTH(DATE(2024,$C2898-2,1),0)),
 SUMIFS(Actuals!$F:$F,Actuals!$A:$A,$A2898,Actuals!$D:$D,$D2898,Actuals!$B:$B,EOMONTH(DATE(2025,$C2898-3,1),0))/SUMIFS(Actuals!$F:$F,Actuals!$A:$A,$A2898,Actuals!$D:$D,$D2898,Actuals!$B:$B,EOMONTH(DATE(2024,$C2898-3,1),0))
)</f>
        <v>1.3867523985410923</v>
      </c>
      <c r="P2898" s="29">
        <f t="shared" si="270"/>
        <v>579679.83699515834</v>
      </c>
      <c r="Q2898" s="2">
        <f t="shared" si="271"/>
        <v>0.32981922706336669</v>
      </c>
      <c r="R2898" s="29" t="str">
        <f t="shared" si="272"/>
        <v>1 train date (May-Aug)</v>
      </c>
      <c r="S2898" s="29">
        <f t="shared" si="273"/>
        <v>0.9876487436855329</v>
      </c>
      <c r="T2898" s="29">
        <f t="shared" si="274"/>
        <v>425195.12976591801</v>
      </c>
      <c r="U2898" s="2">
        <f t="shared" si="275"/>
        <v>2.4577667307852817E-2</v>
      </c>
    </row>
    <row r="2899" spans="1:21">
      <c r="A2899">
        <v>9768</v>
      </c>
      <c r="B2899" s="1">
        <v>45930</v>
      </c>
      <c r="C2899">
        <v>8</v>
      </c>
      <c r="D2899">
        <v>42</v>
      </c>
      <c r="E2899" t="s">
        <v>7</v>
      </c>
      <c r="F2899" s="3">
        <v>431250</v>
      </c>
      <c r="G2899" s="3">
        <v>435908.75</v>
      </c>
      <c r="H2899">
        <v>1</v>
      </c>
      <c r="I2899" s="3">
        <v>-4658.75</v>
      </c>
      <c r="J2899" s="3">
        <v>4658.75</v>
      </c>
      <c r="K2899" s="2">
        <v>1.06874431862173E-2</v>
      </c>
      <c r="L2899" s="6">
        <v>-1.06874431862173E-2</v>
      </c>
      <c r="M2899" t="s">
        <v>46</v>
      </c>
      <c r="N2899">
        <f>SUMIFS(Actuals!$F:$F,Actuals!$A:$A,$A2899,Actuals!$D:$D,$D2899,Actuals!$B:$B,EDATE($B2899,-12))</f>
        <v>418012.5</v>
      </c>
      <c r="O2899">
        <f>AVERAGE(SUMIFS(Actuals!$F:$F,Actuals!$A:$A,$A2899,Actuals!$D:$D,$D2899,Actuals!$B:$B,EOMONTH(DATE(2025,$C2899-1,1),0))/SUMIFS(Actuals!$F:$F,Actuals!$A:$A,$A2899,Actuals!$D:$D,$D2899,Actuals!$B:$B,EOMONTH(DATE(2024,$C2899-1,1),0)),
 SUMIFS(Actuals!$F:$F,Actuals!$A:$A,$A2899,Actuals!$D:$D,$D2899,Actuals!$B:$B,EOMONTH(DATE(2025,$C2899-2,1),0))/SUMIFS(Actuals!$F:$F,Actuals!$A:$A,$A2899,Actuals!$D:$D,$D2899,Actuals!$B:$B,EOMONTH(DATE(2024,$C2899-2,1),0)),
 SUMIFS(Actuals!$F:$F,Actuals!$A:$A,$A2899,Actuals!$D:$D,$D2899,Actuals!$B:$B,EOMONTH(DATE(2025,$C2899-3,1),0))/SUMIFS(Actuals!$F:$F,Actuals!$A:$A,$A2899,Actuals!$D:$D,$D2899,Actuals!$B:$B,EOMONTH(DATE(2024,$C2899-3,1),0))
)</f>
        <v>1.3789861957718879</v>
      </c>
      <c r="P2899" s="29">
        <f t="shared" si="270"/>
        <v>576433.46716009628</v>
      </c>
      <c r="Q2899" s="2">
        <f t="shared" si="271"/>
        <v>0.32237186603869794</v>
      </c>
      <c r="R2899" s="29" t="str">
        <f t="shared" si="272"/>
        <v>1 train date (May-Aug)</v>
      </c>
      <c r="S2899" s="29">
        <f t="shared" si="273"/>
        <v>0.9876487436855329</v>
      </c>
      <c r="T2899" s="29">
        <f t="shared" si="274"/>
        <v>425923.52071438608</v>
      </c>
      <c r="U2899" s="2">
        <f t="shared" si="275"/>
        <v>2.2906696150545098E-2</v>
      </c>
    </row>
    <row r="2900" spans="1:21">
      <c r="A2900">
        <v>9768</v>
      </c>
      <c r="B2900" s="1">
        <v>45930</v>
      </c>
      <c r="C2900">
        <v>9</v>
      </c>
      <c r="D2900">
        <v>42</v>
      </c>
      <c r="E2900" t="s">
        <v>7</v>
      </c>
      <c r="F2900" s="3">
        <v>431250</v>
      </c>
      <c r="G2900" s="3">
        <v>435908.75</v>
      </c>
      <c r="H2900">
        <v>0</v>
      </c>
      <c r="I2900" s="3">
        <v>-4658.75</v>
      </c>
      <c r="J2900" s="3">
        <v>4658.75</v>
      </c>
      <c r="K2900" s="2">
        <v>1.06874431862173E-2</v>
      </c>
      <c r="L2900" s="6">
        <v>-1.06874431862173E-2</v>
      </c>
      <c r="M2900" t="s">
        <v>46</v>
      </c>
      <c r="N2900">
        <f>SUMIFS(Actuals!$F:$F,Actuals!$A:$A,$A2900,Actuals!$D:$D,$D2900,Actuals!$B:$B,EDATE($B2900,-12))</f>
        <v>418012.5</v>
      </c>
      <c r="O2900">
        <f>AVERAGE(SUMIFS(Actuals!$F:$F,Actuals!$A:$A,$A2900,Actuals!$D:$D,$D2900,Actuals!$B:$B,EOMONTH(DATE(2025,$C2900-1,1),0))/SUMIFS(Actuals!$F:$F,Actuals!$A:$A,$A2900,Actuals!$D:$D,$D2900,Actuals!$B:$B,EOMONTH(DATE(2024,$C2900-1,1),0)),
 SUMIFS(Actuals!$F:$F,Actuals!$A:$A,$A2900,Actuals!$D:$D,$D2900,Actuals!$B:$B,EOMONTH(DATE(2025,$C2900-2,1),0))/SUMIFS(Actuals!$F:$F,Actuals!$A:$A,$A2900,Actuals!$D:$D,$D2900,Actuals!$B:$B,EOMONTH(DATE(2024,$C2900-2,1),0)),
 SUMIFS(Actuals!$F:$F,Actuals!$A:$A,$A2900,Actuals!$D:$D,$D2900,Actuals!$B:$B,EOMONTH(DATE(2025,$C2900-3,1),0))/SUMIFS(Actuals!$F:$F,Actuals!$A:$A,$A2900,Actuals!$D:$D,$D2900,Actuals!$B:$B,EOMONTH(DATE(2024,$C2900-3,1),0))
)</f>
        <v>1.1579013513763756</v>
      </c>
      <c r="P2900" s="29">
        <f t="shared" si="270"/>
        <v>484017.23864221724</v>
      </c>
      <c r="Q2900" s="2">
        <f t="shared" si="271"/>
        <v>0.11036366818105221</v>
      </c>
      <c r="R2900" s="29" t="str">
        <f t="shared" si="272"/>
        <v>2 Test data (Sep-Nov)</v>
      </c>
      <c r="S2900" s="29">
        <f t="shared" si="273"/>
        <v>0.9876487436855329</v>
      </c>
      <c r="T2900" s="29">
        <f t="shared" si="274"/>
        <v>425923.52071438608</v>
      </c>
      <c r="U2900" s="2">
        <f t="shared" si="275"/>
        <v>2.2906696150545098E-2</v>
      </c>
    </row>
    <row r="2901" spans="1:21">
      <c r="A2901">
        <v>9768</v>
      </c>
      <c r="B2901" s="1">
        <v>45961</v>
      </c>
      <c r="C2901">
        <v>5</v>
      </c>
      <c r="D2901">
        <v>42</v>
      </c>
      <c r="E2901" t="s">
        <v>7</v>
      </c>
      <c r="F2901" s="3">
        <v>640461.25</v>
      </c>
      <c r="G2901" s="3">
        <v>610477.5</v>
      </c>
      <c r="H2901">
        <v>5</v>
      </c>
      <c r="I2901" s="3">
        <v>29983.75</v>
      </c>
      <c r="J2901" s="3">
        <v>29983.75</v>
      </c>
      <c r="K2901" s="2">
        <v>4.9115241757476703E-2</v>
      </c>
      <c r="L2901" s="6">
        <v>4.9115241757476703E-2</v>
      </c>
      <c r="M2901" t="s">
        <v>46</v>
      </c>
      <c r="N2901">
        <f>SUMIFS(Actuals!$F:$F,Actuals!$A:$A,$A2901,Actuals!$D:$D,$D2901,Actuals!$B:$B,EDATE($B2901,-12))</f>
        <v>640461.25</v>
      </c>
      <c r="O2901">
        <f>AVERAGE(SUMIFS(Actuals!$F:$F,Actuals!$A:$A,$A2901,Actuals!$D:$D,$D2901,Actuals!$B:$B,EOMONTH(DATE(2025,$C2901-1,1),0))/SUMIFS(Actuals!$F:$F,Actuals!$A:$A,$A2901,Actuals!$D:$D,$D2901,Actuals!$B:$B,EOMONTH(DATE(2024,$C2901-1,1),0)),
 SUMIFS(Actuals!$F:$F,Actuals!$A:$A,$A2901,Actuals!$D:$D,$D2901,Actuals!$B:$B,EOMONTH(DATE(2025,$C2901-2,1),0))/SUMIFS(Actuals!$F:$F,Actuals!$A:$A,$A2901,Actuals!$D:$D,$D2901,Actuals!$B:$B,EOMONTH(DATE(2024,$C2901-2,1),0)),
 SUMIFS(Actuals!$F:$F,Actuals!$A:$A,$A2901,Actuals!$D:$D,$D2901,Actuals!$B:$B,EOMONTH(DATE(2025,$C2901-3,1),0))/SUMIFS(Actuals!$F:$F,Actuals!$A:$A,$A2901,Actuals!$D:$D,$D2901,Actuals!$B:$B,EOMONTH(DATE(2024,$C2901-3,1),0))
)</f>
        <v>0.9104905813934373</v>
      </c>
      <c r="P2901" s="29">
        <f t="shared" si="270"/>
        <v>583133.93587246758</v>
      </c>
      <c r="Q2901" s="2">
        <f t="shared" si="271"/>
        <v>4.4790453583518498E-2</v>
      </c>
      <c r="R2901" s="29" t="str">
        <f t="shared" si="272"/>
        <v>1 train date (May-Aug)</v>
      </c>
      <c r="S2901" s="29">
        <f t="shared" si="273"/>
        <v>0.9876487436855329</v>
      </c>
      <c r="T2901" s="29">
        <f t="shared" si="274"/>
        <v>632550.74894176598</v>
      </c>
      <c r="U2901" s="2">
        <f t="shared" si="275"/>
        <v>3.615735050311597E-2</v>
      </c>
    </row>
    <row r="2902" spans="1:21">
      <c r="A2902">
        <v>9768</v>
      </c>
      <c r="B2902" s="1">
        <v>45961</v>
      </c>
      <c r="C2902">
        <v>6</v>
      </c>
      <c r="D2902">
        <v>42</v>
      </c>
      <c r="E2902" t="s">
        <v>7</v>
      </c>
      <c r="F2902" s="3">
        <v>640461.25</v>
      </c>
      <c r="G2902" s="3">
        <v>610477.5</v>
      </c>
      <c r="H2902">
        <v>4</v>
      </c>
      <c r="I2902" s="3">
        <v>29983.75</v>
      </c>
      <c r="J2902" s="3">
        <v>29983.75</v>
      </c>
      <c r="K2902" s="2">
        <v>4.9115241757476703E-2</v>
      </c>
      <c r="L2902" s="6">
        <v>4.9115241757476703E-2</v>
      </c>
      <c r="M2902" t="s">
        <v>46</v>
      </c>
      <c r="N2902">
        <f>SUMIFS(Actuals!$F:$F,Actuals!$A:$A,$A2902,Actuals!$D:$D,$D2902,Actuals!$B:$B,EDATE($B2902,-12))</f>
        <v>640461.25</v>
      </c>
      <c r="O2902">
        <f>AVERAGE(SUMIFS(Actuals!$F:$F,Actuals!$A:$A,$A2902,Actuals!$D:$D,$D2902,Actuals!$B:$B,EOMONTH(DATE(2025,$C2902-1,1),0))/SUMIFS(Actuals!$F:$F,Actuals!$A:$A,$A2902,Actuals!$D:$D,$D2902,Actuals!$B:$B,EOMONTH(DATE(2024,$C2902-1,1),0)),
 SUMIFS(Actuals!$F:$F,Actuals!$A:$A,$A2902,Actuals!$D:$D,$D2902,Actuals!$B:$B,EOMONTH(DATE(2025,$C2902-2,1),0))/SUMIFS(Actuals!$F:$F,Actuals!$A:$A,$A2902,Actuals!$D:$D,$D2902,Actuals!$B:$B,EOMONTH(DATE(2024,$C2902-2,1),0)),
 SUMIFS(Actuals!$F:$F,Actuals!$A:$A,$A2902,Actuals!$D:$D,$D2902,Actuals!$B:$B,EOMONTH(DATE(2025,$C2902-3,1),0))/SUMIFS(Actuals!$F:$F,Actuals!$A:$A,$A2902,Actuals!$D:$D,$D2902,Actuals!$B:$B,EOMONTH(DATE(2024,$C2902-3,1),0))
)</f>
        <v>1.1352721656176572</v>
      </c>
      <c r="P2902" s="29">
        <f t="shared" si="270"/>
        <v>727097.83028169174</v>
      </c>
      <c r="Q2902" s="2">
        <f t="shared" si="271"/>
        <v>0.19103133249250256</v>
      </c>
      <c r="R2902" s="29" t="str">
        <f t="shared" si="272"/>
        <v>1 train date (May-Aug)</v>
      </c>
      <c r="S2902" s="29">
        <f t="shared" si="273"/>
        <v>0.9876487436855329</v>
      </c>
      <c r="T2902" s="29">
        <f t="shared" si="274"/>
        <v>632550.74894176598</v>
      </c>
      <c r="U2902" s="2">
        <f t="shared" si="275"/>
        <v>3.615735050311597E-2</v>
      </c>
    </row>
    <row r="2903" spans="1:21">
      <c r="A2903">
        <v>9768</v>
      </c>
      <c r="B2903" s="1">
        <v>45961</v>
      </c>
      <c r="C2903">
        <v>7</v>
      </c>
      <c r="D2903">
        <v>42</v>
      </c>
      <c r="E2903" t="s">
        <v>7</v>
      </c>
      <c r="F2903" s="3">
        <v>652961.25</v>
      </c>
      <c r="G2903" s="3">
        <v>610477.5</v>
      </c>
      <c r="H2903">
        <v>3</v>
      </c>
      <c r="I2903" s="3">
        <v>42483.75</v>
      </c>
      <c r="J2903" s="3">
        <v>42483.75</v>
      </c>
      <c r="K2903" s="2">
        <v>6.95910168679435E-2</v>
      </c>
      <c r="L2903" s="6">
        <v>6.95910168679435E-2</v>
      </c>
      <c r="M2903" t="s">
        <v>46</v>
      </c>
      <c r="N2903">
        <f>SUMIFS(Actuals!$F:$F,Actuals!$A:$A,$A2903,Actuals!$D:$D,$D2903,Actuals!$B:$B,EDATE($B2903,-12))</f>
        <v>640461.25</v>
      </c>
      <c r="O2903">
        <f>AVERAGE(SUMIFS(Actuals!$F:$F,Actuals!$A:$A,$A2903,Actuals!$D:$D,$D2903,Actuals!$B:$B,EOMONTH(DATE(2025,$C2903-1,1),0))/SUMIFS(Actuals!$F:$F,Actuals!$A:$A,$A2903,Actuals!$D:$D,$D2903,Actuals!$B:$B,EOMONTH(DATE(2024,$C2903-1,1),0)),
 SUMIFS(Actuals!$F:$F,Actuals!$A:$A,$A2903,Actuals!$D:$D,$D2903,Actuals!$B:$B,EOMONTH(DATE(2025,$C2903-2,1),0))/SUMIFS(Actuals!$F:$F,Actuals!$A:$A,$A2903,Actuals!$D:$D,$D2903,Actuals!$B:$B,EOMONTH(DATE(2024,$C2903-2,1),0)),
 SUMIFS(Actuals!$F:$F,Actuals!$A:$A,$A2903,Actuals!$D:$D,$D2903,Actuals!$B:$B,EOMONTH(DATE(2025,$C2903-3,1),0))/SUMIFS(Actuals!$F:$F,Actuals!$A:$A,$A2903,Actuals!$D:$D,$D2903,Actuals!$B:$B,EOMONTH(DATE(2024,$C2903-3,1),0))
)</f>
        <v>1.3867523985410923</v>
      </c>
      <c r="P2903" s="29">
        <f t="shared" si="270"/>
        <v>888161.17461012618</v>
      </c>
      <c r="Q2903" s="2">
        <f t="shared" si="271"/>
        <v>0.45486307785319879</v>
      </c>
      <c r="R2903" s="29" t="str">
        <f t="shared" si="272"/>
        <v>1 train date (May-Aug)</v>
      </c>
      <c r="S2903" s="29">
        <f t="shared" si="273"/>
        <v>0.9876487436855329</v>
      </c>
      <c r="T2903" s="29">
        <f t="shared" si="274"/>
        <v>644896.35823783523</v>
      </c>
      <c r="U2903" s="2">
        <f t="shared" si="275"/>
        <v>5.6380224066956162E-2</v>
      </c>
    </row>
    <row r="2904" spans="1:21">
      <c r="A2904">
        <v>9768</v>
      </c>
      <c r="B2904" s="1">
        <v>45961</v>
      </c>
      <c r="C2904">
        <v>8</v>
      </c>
      <c r="D2904">
        <v>42</v>
      </c>
      <c r="E2904" t="s">
        <v>7</v>
      </c>
      <c r="F2904" s="3">
        <v>562321.1127655356</v>
      </c>
      <c r="G2904" s="3">
        <v>610477.5</v>
      </c>
      <c r="H2904">
        <v>2</v>
      </c>
      <c r="I2904" s="3">
        <v>-48156.387234464404</v>
      </c>
      <c r="J2904" s="3">
        <v>48156.387234464404</v>
      </c>
      <c r="K2904" s="2">
        <v>7.8883148411635795E-2</v>
      </c>
      <c r="L2904" s="6">
        <v>-7.8883148411635795E-2</v>
      </c>
      <c r="M2904" t="s">
        <v>46</v>
      </c>
      <c r="N2904">
        <f>SUMIFS(Actuals!$F:$F,Actuals!$A:$A,$A2904,Actuals!$D:$D,$D2904,Actuals!$B:$B,EDATE($B2904,-12))</f>
        <v>640461.25</v>
      </c>
      <c r="O2904">
        <f>AVERAGE(SUMIFS(Actuals!$F:$F,Actuals!$A:$A,$A2904,Actuals!$D:$D,$D2904,Actuals!$B:$B,EOMONTH(DATE(2025,$C2904-1,1),0))/SUMIFS(Actuals!$F:$F,Actuals!$A:$A,$A2904,Actuals!$D:$D,$D2904,Actuals!$B:$B,EOMONTH(DATE(2024,$C2904-1,1),0)),
 SUMIFS(Actuals!$F:$F,Actuals!$A:$A,$A2904,Actuals!$D:$D,$D2904,Actuals!$B:$B,EOMONTH(DATE(2025,$C2904-2,1),0))/SUMIFS(Actuals!$F:$F,Actuals!$A:$A,$A2904,Actuals!$D:$D,$D2904,Actuals!$B:$B,EOMONTH(DATE(2024,$C2904-2,1),0)),
 SUMIFS(Actuals!$F:$F,Actuals!$A:$A,$A2904,Actuals!$D:$D,$D2904,Actuals!$B:$B,EOMONTH(DATE(2025,$C2904-3,1),0))/SUMIFS(Actuals!$F:$F,Actuals!$A:$A,$A2904,Actuals!$D:$D,$D2904,Actuals!$B:$B,EOMONTH(DATE(2024,$C2904-3,1),0))
)</f>
        <v>1.3789861957718879</v>
      </c>
      <c r="P2904" s="29">
        <f t="shared" si="270"/>
        <v>883187.22267680801</v>
      </c>
      <c r="Q2904" s="2">
        <f t="shared" si="271"/>
        <v>0.44671543615744724</v>
      </c>
      <c r="R2904" s="29" t="str">
        <f t="shared" si="272"/>
        <v>1 train date (May-Aug)</v>
      </c>
      <c r="S2904" s="29">
        <f t="shared" si="273"/>
        <v>0.9876487436855329</v>
      </c>
      <c r="T2904" s="29">
        <f t="shared" si="274"/>
        <v>555375.74057073216</v>
      </c>
      <c r="U2904" s="2">
        <f t="shared" si="275"/>
        <v>9.0260098741178574E-2</v>
      </c>
    </row>
    <row r="2905" spans="1:21">
      <c r="A2905">
        <v>9768</v>
      </c>
      <c r="B2905" s="1">
        <v>45961</v>
      </c>
      <c r="C2905">
        <v>9</v>
      </c>
      <c r="D2905">
        <v>42</v>
      </c>
      <c r="E2905" t="s">
        <v>7</v>
      </c>
      <c r="F2905" s="3">
        <v>593750</v>
      </c>
      <c r="G2905" s="3">
        <v>610477.5</v>
      </c>
      <c r="H2905">
        <v>1</v>
      </c>
      <c r="I2905" s="3">
        <v>-16727.5</v>
      </c>
      <c r="J2905" s="3">
        <v>16727.5</v>
      </c>
      <c r="K2905" s="2">
        <v>2.74006822528267E-2</v>
      </c>
      <c r="L2905" s="6">
        <v>-2.74006822528267E-2</v>
      </c>
      <c r="M2905" t="s">
        <v>46</v>
      </c>
      <c r="N2905">
        <f>SUMIFS(Actuals!$F:$F,Actuals!$A:$A,$A2905,Actuals!$D:$D,$D2905,Actuals!$B:$B,EDATE($B2905,-12))</f>
        <v>640461.25</v>
      </c>
      <c r="O2905">
        <f>AVERAGE(SUMIFS(Actuals!$F:$F,Actuals!$A:$A,$A2905,Actuals!$D:$D,$D2905,Actuals!$B:$B,EOMONTH(DATE(2025,$C2905-1,1),0))/SUMIFS(Actuals!$F:$F,Actuals!$A:$A,$A2905,Actuals!$D:$D,$D2905,Actuals!$B:$B,EOMONTH(DATE(2024,$C2905-1,1),0)),
 SUMIFS(Actuals!$F:$F,Actuals!$A:$A,$A2905,Actuals!$D:$D,$D2905,Actuals!$B:$B,EOMONTH(DATE(2025,$C2905-2,1),0))/SUMIFS(Actuals!$F:$F,Actuals!$A:$A,$A2905,Actuals!$D:$D,$D2905,Actuals!$B:$B,EOMONTH(DATE(2024,$C2905-2,1),0)),
 SUMIFS(Actuals!$F:$F,Actuals!$A:$A,$A2905,Actuals!$D:$D,$D2905,Actuals!$B:$B,EOMONTH(DATE(2025,$C2905-3,1),0))/SUMIFS(Actuals!$F:$F,Actuals!$A:$A,$A2905,Actuals!$D:$D,$D2905,Actuals!$B:$B,EOMONTH(DATE(2024,$C2905-3,1),0))
)</f>
        <v>1.1579013513763756</v>
      </c>
      <c r="P2905" s="29">
        <f t="shared" si="270"/>
        <v>741590.94687920273</v>
      </c>
      <c r="Q2905" s="2">
        <f t="shared" si="271"/>
        <v>0.2147719561805353</v>
      </c>
      <c r="R2905" s="29" t="str">
        <f t="shared" si="272"/>
        <v>2 Test data (Sep-Nov)</v>
      </c>
      <c r="S2905" s="29">
        <f t="shared" si="273"/>
        <v>0.9876487436855329</v>
      </c>
      <c r="T2905" s="29">
        <f t="shared" si="274"/>
        <v>586416.44156328519</v>
      </c>
      <c r="U2905" s="2">
        <f t="shared" si="275"/>
        <v>3.9413505717597802E-2</v>
      </c>
    </row>
    <row r="2906" spans="1:21">
      <c r="A2906">
        <v>9768</v>
      </c>
      <c r="B2906" s="1">
        <v>45961</v>
      </c>
      <c r="C2906">
        <v>10</v>
      </c>
      <c r="D2906">
        <v>42</v>
      </c>
      <c r="E2906" t="s">
        <v>7</v>
      </c>
      <c r="F2906" s="3">
        <v>613060.25554827065</v>
      </c>
      <c r="G2906" s="3">
        <v>610477.5</v>
      </c>
      <c r="H2906">
        <v>0</v>
      </c>
      <c r="I2906" s="3">
        <v>2582.7555482706521</v>
      </c>
      <c r="J2906" s="3">
        <v>2582.7555482706521</v>
      </c>
      <c r="K2906" s="2">
        <v>4.2307137417360204E-3</v>
      </c>
      <c r="L2906" s="6">
        <v>4.2307137417360204E-3</v>
      </c>
      <c r="M2906" t="s">
        <v>46</v>
      </c>
      <c r="N2906">
        <f>SUMIFS(Actuals!$F:$F,Actuals!$A:$A,$A2906,Actuals!$D:$D,$D2906,Actuals!$B:$B,EDATE($B2906,-12))</f>
        <v>640461.25</v>
      </c>
      <c r="O2906">
        <f>AVERAGE(SUMIFS(Actuals!$F:$F,Actuals!$A:$A,$A2906,Actuals!$D:$D,$D2906,Actuals!$B:$B,EOMONTH(DATE(2025,$C2906-1,1),0))/SUMIFS(Actuals!$F:$F,Actuals!$A:$A,$A2906,Actuals!$D:$D,$D2906,Actuals!$B:$B,EOMONTH(DATE(2024,$C2906-1,1),0)),
 SUMIFS(Actuals!$F:$F,Actuals!$A:$A,$A2906,Actuals!$D:$D,$D2906,Actuals!$B:$B,EOMONTH(DATE(2025,$C2906-2,1),0))/SUMIFS(Actuals!$F:$F,Actuals!$A:$A,$A2906,Actuals!$D:$D,$D2906,Actuals!$B:$B,EOMONTH(DATE(2024,$C2906-2,1),0)),
 SUMIFS(Actuals!$F:$F,Actuals!$A:$A,$A2906,Actuals!$D:$D,$D2906,Actuals!$B:$B,EOMONTH(DATE(2025,$C2906-3,1),0))/SUMIFS(Actuals!$F:$F,Actuals!$A:$A,$A2906,Actuals!$D:$D,$D2906,Actuals!$B:$B,EOMONTH(DATE(2024,$C2906-3,1),0))
)</f>
        <v>0.94197958224929101</v>
      </c>
      <c r="P2906" s="29">
        <f t="shared" si="270"/>
        <v>603301.42072185874</v>
      </c>
      <c r="Q2906" s="2">
        <f t="shared" si="271"/>
        <v>1.1754862837928114E-2</v>
      </c>
      <c r="R2906" s="29" t="str">
        <f t="shared" si="272"/>
        <v>2 Test data (Sep-Nov)</v>
      </c>
      <c r="S2906" s="29">
        <f t="shared" si="273"/>
        <v>0.9876487436855329</v>
      </c>
      <c r="T2906" s="29">
        <f t="shared" si="274"/>
        <v>605488.19119578123</v>
      </c>
      <c r="U2906" s="2">
        <f t="shared" si="275"/>
        <v>8.1727972025484544E-3</v>
      </c>
    </row>
    <row r="2907" spans="1:21">
      <c r="A2907">
        <v>9768</v>
      </c>
      <c r="B2907" s="1">
        <v>45991</v>
      </c>
      <c r="C2907">
        <v>5</v>
      </c>
      <c r="D2907">
        <v>42</v>
      </c>
      <c r="E2907" t="s">
        <v>7</v>
      </c>
      <c r="F2907" s="3">
        <v>389248.75</v>
      </c>
      <c r="G2907" s="3">
        <v>435330</v>
      </c>
      <c r="H2907">
        <v>6</v>
      </c>
      <c r="I2907" s="3">
        <v>-46081.25</v>
      </c>
      <c r="J2907" s="3">
        <v>46081.25</v>
      </c>
      <c r="K2907" s="2">
        <v>0.10585360531091401</v>
      </c>
      <c r="L2907" s="6">
        <v>-0.10585360531091401</v>
      </c>
      <c r="M2907" t="s">
        <v>46</v>
      </c>
      <c r="N2907">
        <f>SUMIFS(Actuals!$F:$F,Actuals!$A:$A,$A2907,Actuals!$D:$D,$D2907,Actuals!$B:$B,EDATE($B2907,-12))</f>
        <v>389248.75</v>
      </c>
      <c r="O2907">
        <f>AVERAGE(SUMIFS(Actuals!$F:$F,Actuals!$A:$A,$A2907,Actuals!$D:$D,$D2907,Actuals!$B:$B,EOMONTH(DATE(2025,$C2907-1,1),0))/SUMIFS(Actuals!$F:$F,Actuals!$A:$A,$A2907,Actuals!$D:$D,$D2907,Actuals!$B:$B,EOMONTH(DATE(2024,$C2907-1,1),0)),
 SUMIFS(Actuals!$F:$F,Actuals!$A:$A,$A2907,Actuals!$D:$D,$D2907,Actuals!$B:$B,EOMONTH(DATE(2025,$C2907-2,1),0))/SUMIFS(Actuals!$F:$F,Actuals!$A:$A,$A2907,Actuals!$D:$D,$D2907,Actuals!$B:$B,EOMONTH(DATE(2024,$C2907-2,1),0)),
 SUMIFS(Actuals!$F:$F,Actuals!$A:$A,$A2907,Actuals!$D:$D,$D2907,Actuals!$B:$B,EOMONTH(DATE(2025,$C2907-3,1),0))/SUMIFS(Actuals!$F:$F,Actuals!$A:$A,$A2907,Actuals!$D:$D,$D2907,Actuals!$B:$B,EOMONTH(DATE(2024,$C2907-3,1),0))
)</f>
        <v>0.9104905813934373</v>
      </c>
      <c r="P2907" s="29">
        <f t="shared" si="270"/>
        <v>354407.32069416874</v>
      </c>
      <c r="Q2907" s="2">
        <f t="shared" si="271"/>
        <v>0.18588812924868781</v>
      </c>
      <c r="R2907" s="29" t="str">
        <f t="shared" si="272"/>
        <v>1 train date (May-Aug)</v>
      </c>
      <c r="S2907" s="29">
        <f t="shared" si="273"/>
        <v>0.9876487436855329</v>
      </c>
      <c r="T2907" s="29">
        <f t="shared" si="274"/>
        <v>384441.0389186641</v>
      </c>
      <c r="U2907" s="2">
        <f t="shared" si="275"/>
        <v>0.11689743661437509</v>
      </c>
    </row>
    <row r="2908" spans="1:21">
      <c r="A2908">
        <v>9768</v>
      </c>
      <c r="B2908" s="1">
        <v>45991</v>
      </c>
      <c r="C2908">
        <v>6</v>
      </c>
      <c r="D2908">
        <v>42</v>
      </c>
      <c r="E2908" t="s">
        <v>7</v>
      </c>
      <c r="F2908" s="3">
        <v>389248.75</v>
      </c>
      <c r="G2908" s="3">
        <v>435330</v>
      </c>
      <c r="H2908">
        <v>5</v>
      </c>
      <c r="I2908" s="3">
        <v>-46081.25</v>
      </c>
      <c r="J2908" s="3">
        <v>46081.25</v>
      </c>
      <c r="K2908" s="2">
        <v>0.10585360531091401</v>
      </c>
      <c r="L2908" s="6">
        <v>-0.10585360531091401</v>
      </c>
      <c r="M2908" t="s">
        <v>46</v>
      </c>
      <c r="N2908">
        <f>SUMIFS(Actuals!$F:$F,Actuals!$A:$A,$A2908,Actuals!$D:$D,$D2908,Actuals!$B:$B,EDATE($B2908,-12))</f>
        <v>389248.75</v>
      </c>
      <c r="O2908">
        <f>AVERAGE(SUMIFS(Actuals!$F:$F,Actuals!$A:$A,$A2908,Actuals!$D:$D,$D2908,Actuals!$B:$B,EOMONTH(DATE(2025,$C2908-1,1),0))/SUMIFS(Actuals!$F:$F,Actuals!$A:$A,$A2908,Actuals!$D:$D,$D2908,Actuals!$B:$B,EOMONTH(DATE(2024,$C2908-1,1),0)),
 SUMIFS(Actuals!$F:$F,Actuals!$A:$A,$A2908,Actuals!$D:$D,$D2908,Actuals!$B:$B,EOMONTH(DATE(2025,$C2908-2,1),0))/SUMIFS(Actuals!$F:$F,Actuals!$A:$A,$A2908,Actuals!$D:$D,$D2908,Actuals!$B:$B,EOMONTH(DATE(2024,$C2908-2,1),0)),
 SUMIFS(Actuals!$F:$F,Actuals!$A:$A,$A2908,Actuals!$D:$D,$D2908,Actuals!$B:$B,EOMONTH(DATE(2025,$C2908-3,1),0))/SUMIFS(Actuals!$F:$F,Actuals!$A:$A,$A2908,Actuals!$D:$D,$D2908,Actuals!$B:$B,EOMONTH(DATE(2024,$C2908-3,1),0))
)</f>
        <v>1.1352721656176572</v>
      </c>
      <c r="P2908" s="29">
        <f t="shared" si="270"/>
        <v>441903.27137646603</v>
      </c>
      <c r="Q2908" s="2">
        <f t="shared" si="271"/>
        <v>1.5099513877899592E-2</v>
      </c>
      <c r="R2908" s="29" t="str">
        <f t="shared" si="272"/>
        <v>1 train date (May-Aug)</v>
      </c>
      <c r="S2908" s="29">
        <f t="shared" si="273"/>
        <v>0.9876487436855329</v>
      </c>
      <c r="T2908" s="29">
        <f t="shared" si="274"/>
        <v>384441.0389186641</v>
      </c>
      <c r="U2908" s="2">
        <f t="shared" si="275"/>
        <v>0.11689743661437509</v>
      </c>
    </row>
    <row r="2909" spans="1:21">
      <c r="A2909">
        <v>9768</v>
      </c>
      <c r="B2909" s="1">
        <v>45991</v>
      </c>
      <c r="C2909">
        <v>7</v>
      </c>
      <c r="D2909">
        <v>42</v>
      </c>
      <c r="E2909" t="s">
        <v>7</v>
      </c>
      <c r="F2909" s="3">
        <v>401748.75</v>
      </c>
      <c r="G2909" s="3">
        <v>435330</v>
      </c>
      <c r="H2909">
        <v>4</v>
      </c>
      <c r="I2909" s="3">
        <v>-33581.25</v>
      </c>
      <c r="J2909" s="3">
        <v>33581.25</v>
      </c>
      <c r="K2909" s="2">
        <v>7.7139756047136604E-2</v>
      </c>
      <c r="L2909" s="6">
        <v>-7.7139756047136604E-2</v>
      </c>
      <c r="M2909" t="s">
        <v>46</v>
      </c>
      <c r="N2909">
        <f>SUMIFS(Actuals!$F:$F,Actuals!$A:$A,$A2909,Actuals!$D:$D,$D2909,Actuals!$B:$B,EDATE($B2909,-12))</f>
        <v>389248.75</v>
      </c>
      <c r="O2909">
        <f>AVERAGE(SUMIFS(Actuals!$F:$F,Actuals!$A:$A,$A2909,Actuals!$D:$D,$D2909,Actuals!$B:$B,EOMONTH(DATE(2025,$C2909-1,1),0))/SUMIFS(Actuals!$F:$F,Actuals!$A:$A,$A2909,Actuals!$D:$D,$D2909,Actuals!$B:$B,EOMONTH(DATE(2024,$C2909-1,1),0)),
 SUMIFS(Actuals!$F:$F,Actuals!$A:$A,$A2909,Actuals!$D:$D,$D2909,Actuals!$B:$B,EOMONTH(DATE(2025,$C2909-2,1),0))/SUMIFS(Actuals!$F:$F,Actuals!$A:$A,$A2909,Actuals!$D:$D,$D2909,Actuals!$B:$B,EOMONTH(DATE(2024,$C2909-2,1),0)),
 SUMIFS(Actuals!$F:$F,Actuals!$A:$A,$A2909,Actuals!$D:$D,$D2909,Actuals!$B:$B,EOMONTH(DATE(2025,$C2909-3,1),0))/SUMIFS(Actuals!$F:$F,Actuals!$A:$A,$A2909,Actuals!$D:$D,$D2909,Actuals!$B:$B,EOMONTH(DATE(2024,$C2909-3,1),0))
)</f>
        <v>1.3867523985410923</v>
      </c>
      <c r="P2909" s="29">
        <f t="shared" si="270"/>
        <v>539791.63769162202</v>
      </c>
      <c r="Q2909" s="2">
        <f t="shared" si="271"/>
        <v>0.23995965748196085</v>
      </c>
      <c r="R2909" s="29" t="str">
        <f t="shared" si="272"/>
        <v>1 train date (May-Aug)</v>
      </c>
      <c r="S2909" s="29">
        <f t="shared" si="273"/>
        <v>0.9876487436855329</v>
      </c>
      <c r="T2909" s="29">
        <f t="shared" si="274"/>
        <v>396786.64821473323</v>
      </c>
      <c r="U2909" s="2">
        <f t="shared" si="275"/>
        <v>8.8538239462630119E-2</v>
      </c>
    </row>
    <row r="2910" spans="1:21">
      <c r="A2910">
        <v>9768</v>
      </c>
      <c r="B2910" s="1">
        <v>45991</v>
      </c>
      <c r="C2910">
        <v>8</v>
      </c>
      <c r="D2910">
        <v>42</v>
      </c>
      <c r="E2910" t="s">
        <v>7</v>
      </c>
      <c r="F2910" s="3">
        <v>425000</v>
      </c>
      <c r="G2910" s="3">
        <v>435330</v>
      </c>
      <c r="H2910">
        <v>3</v>
      </c>
      <c r="I2910" s="3">
        <v>-10330</v>
      </c>
      <c r="J2910" s="3">
        <v>10330</v>
      </c>
      <c r="K2910" s="2">
        <v>2.37291250315852E-2</v>
      </c>
      <c r="L2910" s="6">
        <v>-2.37291250315852E-2</v>
      </c>
      <c r="M2910" t="s">
        <v>46</v>
      </c>
      <c r="N2910">
        <f>SUMIFS(Actuals!$F:$F,Actuals!$A:$A,$A2910,Actuals!$D:$D,$D2910,Actuals!$B:$B,EDATE($B2910,-12))</f>
        <v>389248.75</v>
      </c>
      <c r="O2910">
        <f>AVERAGE(SUMIFS(Actuals!$F:$F,Actuals!$A:$A,$A2910,Actuals!$D:$D,$D2910,Actuals!$B:$B,EOMONTH(DATE(2025,$C2910-1,1),0))/SUMIFS(Actuals!$F:$F,Actuals!$A:$A,$A2910,Actuals!$D:$D,$D2910,Actuals!$B:$B,EOMONTH(DATE(2024,$C2910-1,1),0)),
 SUMIFS(Actuals!$F:$F,Actuals!$A:$A,$A2910,Actuals!$D:$D,$D2910,Actuals!$B:$B,EOMONTH(DATE(2025,$C2910-2,1),0))/SUMIFS(Actuals!$F:$F,Actuals!$A:$A,$A2910,Actuals!$D:$D,$D2910,Actuals!$B:$B,EOMONTH(DATE(2024,$C2910-2,1),0)),
 SUMIFS(Actuals!$F:$F,Actuals!$A:$A,$A2910,Actuals!$D:$D,$D2910,Actuals!$B:$B,EOMONTH(DATE(2025,$C2910-3,1),0))/SUMIFS(Actuals!$F:$F,Actuals!$A:$A,$A2910,Actuals!$D:$D,$D2910,Actuals!$B:$B,EOMONTH(DATE(2024,$C2910-3,1),0))
)</f>
        <v>1.3789861957718879</v>
      </c>
      <c r="P2910" s="29">
        <f t="shared" si="270"/>
        <v>536768.65297146258</v>
      </c>
      <c r="Q2910" s="2">
        <f t="shared" si="271"/>
        <v>0.23301553527545213</v>
      </c>
      <c r="R2910" s="29" t="str">
        <f t="shared" si="272"/>
        <v>1 train date (May-Aug)</v>
      </c>
      <c r="S2910" s="29">
        <f t="shared" si="273"/>
        <v>0.9876487436855329</v>
      </c>
      <c r="T2910" s="29">
        <f t="shared" si="274"/>
        <v>419750.71606635151</v>
      </c>
      <c r="U2910" s="2">
        <f t="shared" si="275"/>
        <v>3.5787296840669128E-2</v>
      </c>
    </row>
    <row r="2911" spans="1:21">
      <c r="A2911">
        <v>9768</v>
      </c>
      <c r="B2911" s="1">
        <v>45991</v>
      </c>
      <c r="C2911">
        <v>9</v>
      </c>
      <c r="D2911">
        <v>42</v>
      </c>
      <c r="E2911" t="s">
        <v>7</v>
      </c>
      <c r="F2911" s="3">
        <v>425000</v>
      </c>
      <c r="G2911" s="3">
        <v>435330</v>
      </c>
      <c r="H2911">
        <v>2</v>
      </c>
      <c r="I2911" s="3">
        <v>-10330</v>
      </c>
      <c r="J2911" s="3">
        <v>10330</v>
      </c>
      <c r="K2911" s="2">
        <v>2.37291250315852E-2</v>
      </c>
      <c r="L2911" s="6">
        <v>-2.37291250315852E-2</v>
      </c>
      <c r="M2911" t="s">
        <v>46</v>
      </c>
      <c r="N2911">
        <f>SUMIFS(Actuals!$F:$F,Actuals!$A:$A,$A2911,Actuals!$D:$D,$D2911,Actuals!$B:$B,EDATE($B2911,-12))</f>
        <v>389248.75</v>
      </c>
      <c r="O2911">
        <f>AVERAGE(SUMIFS(Actuals!$F:$F,Actuals!$A:$A,$A2911,Actuals!$D:$D,$D2911,Actuals!$B:$B,EOMONTH(DATE(2025,$C2911-1,1),0))/SUMIFS(Actuals!$F:$F,Actuals!$A:$A,$A2911,Actuals!$D:$D,$D2911,Actuals!$B:$B,EOMONTH(DATE(2024,$C2911-1,1),0)),
 SUMIFS(Actuals!$F:$F,Actuals!$A:$A,$A2911,Actuals!$D:$D,$D2911,Actuals!$B:$B,EOMONTH(DATE(2025,$C2911-2,1),0))/SUMIFS(Actuals!$F:$F,Actuals!$A:$A,$A2911,Actuals!$D:$D,$D2911,Actuals!$B:$B,EOMONTH(DATE(2024,$C2911-2,1),0)),
 SUMIFS(Actuals!$F:$F,Actuals!$A:$A,$A2911,Actuals!$D:$D,$D2911,Actuals!$B:$B,EOMONTH(DATE(2025,$C2911-3,1),0))/SUMIFS(Actuals!$F:$F,Actuals!$A:$A,$A2911,Actuals!$D:$D,$D2911,Actuals!$B:$B,EOMONTH(DATE(2024,$C2911-3,1),0))
)</f>
        <v>1.1579013513763756</v>
      </c>
      <c r="P2911" s="29">
        <f t="shared" si="270"/>
        <v>450711.65364656498</v>
      </c>
      <c r="Q2911" s="2">
        <f t="shared" si="271"/>
        <v>3.5333318738807303E-2</v>
      </c>
      <c r="R2911" s="29" t="str">
        <f t="shared" si="272"/>
        <v>2 Test data (Sep-Nov)</v>
      </c>
      <c r="S2911" s="29">
        <f t="shared" si="273"/>
        <v>0.9876487436855329</v>
      </c>
      <c r="T2911" s="29">
        <f t="shared" si="274"/>
        <v>419750.71606635151</v>
      </c>
      <c r="U2911" s="2">
        <f t="shared" si="275"/>
        <v>3.5787296840669128E-2</v>
      </c>
    </row>
    <row r="2912" spans="1:21">
      <c r="A2912">
        <v>9768</v>
      </c>
      <c r="B2912" s="1">
        <v>45991</v>
      </c>
      <c r="C2912">
        <v>10</v>
      </c>
      <c r="D2912">
        <v>42</v>
      </c>
      <c r="E2912" t="s">
        <v>7</v>
      </c>
      <c r="F2912" s="3">
        <v>481123.72195937758</v>
      </c>
      <c r="G2912" s="3">
        <v>435330</v>
      </c>
      <c r="H2912">
        <v>1</v>
      </c>
      <c r="I2912" s="3">
        <v>45793.721959377581</v>
      </c>
      <c r="J2912" s="3">
        <v>45793.721959377581</v>
      </c>
      <c r="K2912" s="2">
        <v>0.10519312236551</v>
      </c>
      <c r="L2912" s="6">
        <v>0.10519312236551</v>
      </c>
      <c r="M2912" t="s">
        <v>46</v>
      </c>
      <c r="N2912">
        <f>SUMIFS(Actuals!$F:$F,Actuals!$A:$A,$A2912,Actuals!$D:$D,$D2912,Actuals!$B:$B,EDATE($B2912,-12))</f>
        <v>389248.75</v>
      </c>
      <c r="O2912">
        <f>AVERAGE(SUMIFS(Actuals!$F:$F,Actuals!$A:$A,$A2912,Actuals!$D:$D,$D2912,Actuals!$B:$B,EOMONTH(DATE(2025,$C2912-1,1),0))/SUMIFS(Actuals!$F:$F,Actuals!$A:$A,$A2912,Actuals!$D:$D,$D2912,Actuals!$B:$B,EOMONTH(DATE(2024,$C2912-1,1),0)),
 SUMIFS(Actuals!$F:$F,Actuals!$A:$A,$A2912,Actuals!$D:$D,$D2912,Actuals!$B:$B,EOMONTH(DATE(2025,$C2912-2,1),0))/SUMIFS(Actuals!$F:$F,Actuals!$A:$A,$A2912,Actuals!$D:$D,$D2912,Actuals!$B:$B,EOMONTH(DATE(2024,$C2912-2,1),0)),
 SUMIFS(Actuals!$F:$F,Actuals!$A:$A,$A2912,Actuals!$D:$D,$D2912,Actuals!$B:$B,EOMONTH(DATE(2025,$C2912-3,1),0))/SUMIFS(Actuals!$F:$F,Actuals!$A:$A,$A2912,Actuals!$D:$D,$D2912,Actuals!$B:$B,EOMONTH(DATE(2024,$C2912-3,1),0))
)</f>
        <v>0.94197958224929101</v>
      </c>
      <c r="P2912" s="29">
        <f t="shared" si="270"/>
        <v>366664.37491605873</v>
      </c>
      <c r="Q2912" s="2">
        <f t="shared" si="271"/>
        <v>0.15773235266106464</v>
      </c>
      <c r="R2912" s="29" t="str">
        <f t="shared" si="272"/>
        <v>2 Test data (Sep-Nov)</v>
      </c>
      <c r="S2912" s="29">
        <f t="shared" si="273"/>
        <v>0.9876487436855329</v>
      </c>
      <c r="T2912" s="29">
        <f t="shared" si="274"/>
        <v>475181.23955048691</v>
      </c>
      <c r="U2912" s="2">
        <f t="shared" si="275"/>
        <v>9.1542598834187638E-2</v>
      </c>
    </row>
    <row r="2913" spans="1:21">
      <c r="A2913">
        <v>9768</v>
      </c>
      <c r="B2913" s="1">
        <v>45991</v>
      </c>
      <c r="C2913">
        <v>11</v>
      </c>
      <c r="D2913">
        <v>42</v>
      </c>
      <c r="E2913" t="s">
        <v>7</v>
      </c>
      <c r="F2913" s="3">
        <v>531908.43520400906</v>
      </c>
      <c r="G2913" s="3">
        <v>435330</v>
      </c>
      <c r="H2913">
        <v>0</v>
      </c>
      <c r="I2913" s="3">
        <v>96578.43520400906</v>
      </c>
      <c r="J2913" s="3">
        <v>96578.43520400906</v>
      </c>
      <c r="K2913" s="2">
        <v>0.22185109044634899</v>
      </c>
      <c r="L2913" s="6">
        <v>0.22185109044634899</v>
      </c>
      <c r="M2913" t="s">
        <v>46</v>
      </c>
      <c r="N2913">
        <f>SUMIFS(Actuals!$F:$F,Actuals!$A:$A,$A2913,Actuals!$D:$D,$D2913,Actuals!$B:$B,EDATE($B2913,-12))</f>
        <v>389248.75</v>
      </c>
      <c r="O2913">
        <f>AVERAGE(SUMIFS(Actuals!$F:$F,Actuals!$A:$A,$A2913,Actuals!$D:$D,$D2913,Actuals!$B:$B,EOMONTH(DATE(2025,$C2913-1,1),0))/SUMIFS(Actuals!$F:$F,Actuals!$A:$A,$A2913,Actuals!$D:$D,$D2913,Actuals!$B:$B,EOMONTH(DATE(2024,$C2913-1,1),0)),
 SUMIFS(Actuals!$F:$F,Actuals!$A:$A,$A2913,Actuals!$D:$D,$D2913,Actuals!$B:$B,EOMONTH(DATE(2025,$C2913-2,1),0))/SUMIFS(Actuals!$F:$F,Actuals!$A:$A,$A2913,Actuals!$D:$D,$D2913,Actuals!$B:$B,EOMONTH(DATE(2024,$C2913-2,1),0)),
 SUMIFS(Actuals!$F:$F,Actuals!$A:$A,$A2913,Actuals!$D:$D,$D2913,Actuals!$B:$B,EOMONTH(DATE(2025,$C2913-3,1),0))/SUMIFS(Actuals!$F:$F,Actuals!$A:$A,$A2913,Actuals!$D:$D,$D2913,Actuals!$B:$B,EOMONTH(DATE(2024,$C2913-3,1),0))
)</f>
        <v>1.0011376110166201</v>
      </c>
      <c r="P2913" s="29">
        <f t="shared" si="270"/>
        <v>389691.56366620562</v>
      </c>
      <c r="Q2913" s="2">
        <f t="shared" si="271"/>
        <v>0.10483641452184407</v>
      </c>
      <c r="R2913" s="29" t="str">
        <f t="shared" si="272"/>
        <v>2 Test data (Sep-Nov)</v>
      </c>
      <c r="S2913" s="29">
        <f t="shared" si="273"/>
        <v>0.9876487436855329</v>
      </c>
      <c r="T2913" s="29">
        <f t="shared" si="274"/>
        <v>525338.69778497727</v>
      </c>
      <c r="U2913" s="2">
        <f t="shared" si="275"/>
        <v>0.20675969445013501</v>
      </c>
    </row>
    <row r="2914" spans="1:21">
      <c r="A2914">
        <v>150</v>
      </c>
      <c r="B2914" s="1">
        <v>46022</v>
      </c>
      <c r="C2914">
        <v>5</v>
      </c>
      <c r="D2914">
        <v>1</v>
      </c>
      <c r="E2914" t="s">
        <v>7</v>
      </c>
      <c r="F2914" s="3">
        <v>243715.48362395313</v>
      </c>
      <c r="H2914">
        <v>7</v>
      </c>
      <c r="L2914" s="6"/>
      <c r="M2914" t="s">
        <v>22</v>
      </c>
      <c r="N2914">
        <f>SUMIFS(Actuals!$F:$F,Actuals!$A:$A,$A2914,Actuals!$D:$D,$D2914,Actuals!$B:$B,EDATE($B2914,-12))</f>
        <v>242329.95</v>
      </c>
      <c r="O2914">
        <f>AVERAGE(SUMIFS(Actuals!$F:$F,Actuals!$A:$A,$A2914,Actuals!$D:$D,$D2914,Actuals!$B:$B,EOMONTH(DATE(2025,$C2914-1,1),0))/SUMIFS(Actuals!$F:$F,Actuals!$A:$A,$A2914,Actuals!$D:$D,$D2914,Actuals!$B:$B,EOMONTH(DATE(2024,$C2914-1,1),0)),
 SUMIFS(Actuals!$F:$F,Actuals!$A:$A,$A2914,Actuals!$D:$D,$D2914,Actuals!$B:$B,EOMONTH(DATE(2025,$C2914-2,1),0))/SUMIFS(Actuals!$F:$F,Actuals!$A:$A,$A2914,Actuals!$D:$D,$D2914,Actuals!$B:$B,EOMONTH(DATE(2024,$C2914-2,1),0)),
 SUMIFS(Actuals!$F:$F,Actuals!$A:$A,$A2914,Actuals!$D:$D,$D2914,Actuals!$B:$B,EOMONTH(DATE(2025,$C2914-3,1),0))/SUMIFS(Actuals!$F:$F,Actuals!$A:$A,$A2914,Actuals!$D:$D,$D2914,Actuals!$B:$B,EOMONTH(DATE(2024,$C2914-3,1),0))
)</f>
        <v>1.0184515417007221</v>
      </c>
      <c r="P2914" s="29">
        <f t="shared" si="270"/>
        <v>246801.31117775891</v>
      </c>
      <c r="Q2914" s="2" t="str">
        <f t="shared" si="271"/>
        <v/>
      </c>
      <c r="R2914" s="29" t="str">
        <f t="shared" si="272"/>
        <v>1 train date (May-Aug)</v>
      </c>
      <c r="S2914" s="29">
        <f t="shared" si="273"/>
        <v>1.0018126307383399</v>
      </c>
      <c r="T2914" s="29">
        <f t="shared" si="274"/>
        <v>244157.24980097928</v>
      </c>
      <c r="U2914" s="2" t="str">
        <f t="shared" si="275"/>
        <v/>
      </c>
    </row>
    <row r="2915" spans="1:21">
      <c r="A2915">
        <v>150</v>
      </c>
      <c r="B2915" s="1">
        <v>46022</v>
      </c>
      <c r="C2915">
        <v>6</v>
      </c>
      <c r="D2915">
        <v>1</v>
      </c>
      <c r="E2915" t="s">
        <v>7</v>
      </c>
      <c r="F2915" s="3">
        <v>245432.85979926123</v>
      </c>
      <c r="H2915">
        <v>6</v>
      </c>
      <c r="L2915" s="6"/>
      <c r="M2915" t="s">
        <v>22</v>
      </c>
      <c r="N2915">
        <f>SUMIFS(Actuals!$F:$F,Actuals!$A:$A,$A2915,Actuals!$D:$D,$D2915,Actuals!$B:$B,EDATE($B2915,-12))</f>
        <v>242329.95</v>
      </c>
      <c r="O2915">
        <f>AVERAGE(SUMIFS(Actuals!$F:$F,Actuals!$A:$A,$A2915,Actuals!$D:$D,$D2915,Actuals!$B:$B,EOMONTH(DATE(2025,$C2915-1,1),0))/SUMIFS(Actuals!$F:$F,Actuals!$A:$A,$A2915,Actuals!$D:$D,$D2915,Actuals!$B:$B,EOMONTH(DATE(2024,$C2915-1,1),0)),
 SUMIFS(Actuals!$F:$F,Actuals!$A:$A,$A2915,Actuals!$D:$D,$D2915,Actuals!$B:$B,EOMONTH(DATE(2025,$C2915-2,1),0))/SUMIFS(Actuals!$F:$F,Actuals!$A:$A,$A2915,Actuals!$D:$D,$D2915,Actuals!$B:$B,EOMONTH(DATE(2024,$C2915-2,1),0)),
 SUMIFS(Actuals!$F:$F,Actuals!$A:$A,$A2915,Actuals!$D:$D,$D2915,Actuals!$B:$B,EOMONTH(DATE(2025,$C2915-3,1),0))/SUMIFS(Actuals!$F:$F,Actuals!$A:$A,$A2915,Actuals!$D:$D,$D2915,Actuals!$B:$B,EOMONTH(DATE(2024,$C2915-3,1),0))
)</f>
        <v>1.0127007350619288</v>
      </c>
      <c r="P2915" s="29">
        <f t="shared" si="270"/>
        <v>245407.71849252048</v>
      </c>
      <c r="Q2915" s="2" t="str">
        <f t="shared" si="271"/>
        <v/>
      </c>
      <c r="R2915" s="29" t="str">
        <f t="shared" si="272"/>
        <v>1 train date (May-Aug)</v>
      </c>
      <c r="S2915" s="29">
        <f t="shared" si="273"/>
        <v>1.0018126307383399</v>
      </c>
      <c r="T2915" s="29">
        <f t="shared" si="274"/>
        <v>245877.73894513203</v>
      </c>
      <c r="U2915" s="2" t="str">
        <f t="shared" si="275"/>
        <v/>
      </c>
    </row>
    <row r="2916" spans="1:21">
      <c r="A2916">
        <v>150</v>
      </c>
      <c r="B2916" s="1">
        <v>46022</v>
      </c>
      <c r="C2916">
        <v>7</v>
      </c>
      <c r="D2916">
        <v>1</v>
      </c>
      <c r="E2916" t="s">
        <v>7</v>
      </c>
      <c r="F2916" s="3">
        <v>244690.00305124419</v>
      </c>
      <c r="H2916">
        <v>5</v>
      </c>
      <c r="L2916" s="6"/>
      <c r="M2916" t="s">
        <v>22</v>
      </c>
      <c r="N2916">
        <f>SUMIFS(Actuals!$F:$F,Actuals!$A:$A,$A2916,Actuals!$D:$D,$D2916,Actuals!$B:$B,EDATE($B2916,-12))</f>
        <v>242329.95</v>
      </c>
      <c r="O2916">
        <f>AVERAGE(SUMIFS(Actuals!$F:$F,Actuals!$A:$A,$A2916,Actuals!$D:$D,$D2916,Actuals!$B:$B,EOMONTH(DATE(2025,$C2916-1,1),0))/SUMIFS(Actuals!$F:$F,Actuals!$A:$A,$A2916,Actuals!$D:$D,$D2916,Actuals!$B:$B,EOMONTH(DATE(2024,$C2916-1,1),0)),
 SUMIFS(Actuals!$F:$F,Actuals!$A:$A,$A2916,Actuals!$D:$D,$D2916,Actuals!$B:$B,EOMONTH(DATE(2025,$C2916-2,1),0))/SUMIFS(Actuals!$F:$F,Actuals!$A:$A,$A2916,Actuals!$D:$D,$D2916,Actuals!$B:$B,EOMONTH(DATE(2024,$C2916-2,1),0)),
 SUMIFS(Actuals!$F:$F,Actuals!$A:$A,$A2916,Actuals!$D:$D,$D2916,Actuals!$B:$B,EOMONTH(DATE(2025,$C2916-3,1),0))/SUMIFS(Actuals!$F:$F,Actuals!$A:$A,$A2916,Actuals!$D:$D,$D2916,Actuals!$B:$B,EOMONTH(DATE(2024,$C2916-3,1),0))
)</f>
        <v>1.004897804174969</v>
      </c>
      <c r="P2916" s="29">
        <f t="shared" si="270"/>
        <v>243516.83464083003</v>
      </c>
      <c r="Q2916" s="2" t="str">
        <f t="shared" si="271"/>
        <v/>
      </c>
      <c r="R2916" s="29" t="str">
        <f t="shared" si="272"/>
        <v>1 train date (May-Aug)</v>
      </c>
      <c r="S2916" s="29">
        <f t="shared" si="273"/>
        <v>1.0018126307383399</v>
      </c>
      <c r="T2916" s="29">
        <f t="shared" si="274"/>
        <v>245133.53567213938</v>
      </c>
      <c r="U2916" s="2" t="str">
        <f t="shared" si="275"/>
        <v/>
      </c>
    </row>
    <row r="2917" spans="1:21">
      <c r="A2917">
        <v>150</v>
      </c>
      <c r="B2917" s="1">
        <v>46022</v>
      </c>
      <c r="C2917">
        <v>8</v>
      </c>
      <c r="D2917">
        <v>1</v>
      </c>
      <c r="E2917" t="s">
        <v>7</v>
      </c>
      <c r="F2917" s="3">
        <v>241650</v>
      </c>
      <c r="H2917">
        <v>4</v>
      </c>
      <c r="L2917" s="6"/>
      <c r="M2917" t="s">
        <v>22</v>
      </c>
      <c r="N2917">
        <f>SUMIFS(Actuals!$F:$F,Actuals!$A:$A,$A2917,Actuals!$D:$D,$D2917,Actuals!$B:$B,EDATE($B2917,-12))</f>
        <v>242329.95</v>
      </c>
      <c r="O2917">
        <f>AVERAGE(SUMIFS(Actuals!$F:$F,Actuals!$A:$A,$A2917,Actuals!$D:$D,$D2917,Actuals!$B:$B,EOMONTH(DATE(2025,$C2917-1,1),0))/SUMIFS(Actuals!$F:$F,Actuals!$A:$A,$A2917,Actuals!$D:$D,$D2917,Actuals!$B:$B,EOMONTH(DATE(2024,$C2917-1,1),0)),
 SUMIFS(Actuals!$F:$F,Actuals!$A:$A,$A2917,Actuals!$D:$D,$D2917,Actuals!$B:$B,EOMONTH(DATE(2025,$C2917-2,1),0))/SUMIFS(Actuals!$F:$F,Actuals!$A:$A,$A2917,Actuals!$D:$D,$D2917,Actuals!$B:$B,EOMONTH(DATE(2024,$C2917-2,1),0)),
 SUMIFS(Actuals!$F:$F,Actuals!$A:$A,$A2917,Actuals!$D:$D,$D2917,Actuals!$B:$B,EOMONTH(DATE(2025,$C2917-3,1),0))/SUMIFS(Actuals!$F:$F,Actuals!$A:$A,$A2917,Actuals!$D:$D,$D2917,Actuals!$B:$B,EOMONTH(DATE(2024,$C2917-3,1),0))
)</f>
        <v>0.99728666089039164</v>
      </c>
      <c r="P2917" s="29">
        <f t="shared" si="270"/>
        <v>241672.42666923557</v>
      </c>
      <c r="Q2917" s="2" t="str">
        <f t="shared" si="271"/>
        <v/>
      </c>
      <c r="R2917" s="29" t="str">
        <f t="shared" si="272"/>
        <v>1 train date (May-Aug)</v>
      </c>
      <c r="S2917" s="29">
        <f t="shared" si="273"/>
        <v>1.0018126307383399</v>
      </c>
      <c r="T2917" s="29">
        <f t="shared" si="274"/>
        <v>242088.02221791985</v>
      </c>
      <c r="U2917" s="2" t="str">
        <f t="shared" si="275"/>
        <v/>
      </c>
    </row>
    <row r="2918" spans="1:21">
      <c r="A2918">
        <v>150</v>
      </c>
      <c r="B2918" s="1">
        <v>46022</v>
      </c>
      <c r="C2918">
        <v>9</v>
      </c>
      <c r="D2918">
        <v>1</v>
      </c>
      <c r="E2918" t="s">
        <v>7</v>
      </c>
      <c r="F2918" s="3">
        <v>244752.75</v>
      </c>
      <c r="H2918">
        <v>3</v>
      </c>
      <c r="L2918" s="6"/>
      <c r="M2918" t="s">
        <v>22</v>
      </c>
      <c r="N2918">
        <f>SUMIFS(Actuals!$F:$F,Actuals!$A:$A,$A2918,Actuals!$D:$D,$D2918,Actuals!$B:$B,EDATE($B2918,-12))</f>
        <v>242329.95</v>
      </c>
      <c r="O2918">
        <f>AVERAGE(SUMIFS(Actuals!$F:$F,Actuals!$A:$A,$A2918,Actuals!$D:$D,$D2918,Actuals!$B:$B,EOMONTH(DATE(2025,$C2918-1,1),0))/SUMIFS(Actuals!$F:$F,Actuals!$A:$A,$A2918,Actuals!$D:$D,$D2918,Actuals!$B:$B,EOMONTH(DATE(2024,$C2918-1,1),0)),
 SUMIFS(Actuals!$F:$F,Actuals!$A:$A,$A2918,Actuals!$D:$D,$D2918,Actuals!$B:$B,EOMONTH(DATE(2025,$C2918-2,1),0))/SUMIFS(Actuals!$F:$F,Actuals!$A:$A,$A2918,Actuals!$D:$D,$D2918,Actuals!$B:$B,EOMONTH(DATE(2024,$C2918-2,1),0)),
 SUMIFS(Actuals!$F:$F,Actuals!$A:$A,$A2918,Actuals!$D:$D,$D2918,Actuals!$B:$B,EOMONTH(DATE(2025,$C2918-3,1),0))/SUMIFS(Actuals!$F:$F,Actuals!$A:$A,$A2918,Actuals!$D:$D,$D2918,Actuals!$B:$B,EOMONTH(DATE(2024,$C2918-3,1),0))
)</f>
        <v>0.99602035937303424</v>
      </c>
      <c r="P2918" s="29">
        <f t="shared" si="270"/>
        <v>241365.56388584943</v>
      </c>
      <c r="Q2918" s="2" t="str">
        <f t="shared" si="271"/>
        <v/>
      </c>
      <c r="R2918" s="29" t="str">
        <f t="shared" si="272"/>
        <v>2 Test data (Sep-Nov)</v>
      </c>
      <c r="S2918" s="29">
        <f t="shared" si="273"/>
        <v>1.0018126307383399</v>
      </c>
      <c r="T2918" s="29">
        <f t="shared" si="274"/>
        <v>245196.39635794322</v>
      </c>
      <c r="U2918" s="2" t="str">
        <f t="shared" si="275"/>
        <v/>
      </c>
    </row>
    <row r="2919" spans="1:21">
      <c r="A2919">
        <v>150</v>
      </c>
      <c r="B2919" s="1">
        <v>46022</v>
      </c>
      <c r="C2919">
        <v>10</v>
      </c>
      <c r="D2919">
        <v>1</v>
      </c>
      <c r="E2919" t="s">
        <v>7</v>
      </c>
      <c r="F2919" s="3">
        <v>245898.9</v>
      </c>
      <c r="H2919">
        <v>2</v>
      </c>
      <c r="L2919" s="6"/>
      <c r="M2919" t="s">
        <v>22</v>
      </c>
      <c r="N2919">
        <f>SUMIFS(Actuals!$F:$F,Actuals!$A:$A,$A2919,Actuals!$D:$D,$D2919,Actuals!$B:$B,EDATE($B2919,-12))</f>
        <v>242329.95</v>
      </c>
      <c r="O2919">
        <f>AVERAGE(SUMIFS(Actuals!$F:$F,Actuals!$A:$A,$A2919,Actuals!$D:$D,$D2919,Actuals!$B:$B,EOMONTH(DATE(2025,$C2919-1,1),0))/SUMIFS(Actuals!$F:$F,Actuals!$A:$A,$A2919,Actuals!$D:$D,$D2919,Actuals!$B:$B,EOMONTH(DATE(2024,$C2919-1,1),0)),
 SUMIFS(Actuals!$F:$F,Actuals!$A:$A,$A2919,Actuals!$D:$D,$D2919,Actuals!$B:$B,EOMONTH(DATE(2025,$C2919-2,1),0))/SUMIFS(Actuals!$F:$F,Actuals!$A:$A,$A2919,Actuals!$D:$D,$D2919,Actuals!$B:$B,EOMONTH(DATE(2024,$C2919-2,1),0)),
 SUMIFS(Actuals!$F:$F,Actuals!$A:$A,$A2919,Actuals!$D:$D,$D2919,Actuals!$B:$B,EOMONTH(DATE(2025,$C2919-3,1),0))/SUMIFS(Actuals!$F:$F,Actuals!$A:$A,$A2919,Actuals!$D:$D,$D2919,Actuals!$B:$B,EOMONTH(DATE(2024,$C2919-3,1),0))
)</f>
        <v>0.99892254879037556</v>
      </c>
      <c r="P2919" s="29">
        <f t="shared" si="270"/>
        <v>242068.85130224429</v>
      </c>
      <c r="Q2919" s="2" t="str">
        <f t="shared" si="271"/>
        <v/>
      </c>
      <c r="R2919" s="29" t="str">
        <f t="shared" si="272"/>
        <v>2 Test data (Sep-Nov)</v>
      </c>
      <c r="S2919" s="29">
        <f t="shared" si="273"/>
        <v>1.0018126307383399</v>
      </c>
      <c r="T2919" s="29">
        <f t="shared" si="274"/>
        <v>246344.62390466398</v>
      </c>
      <c r="U2919" s="2" t="str">
        <f t="shared" si="275"/>
        <v/>
      </c>
    </row>
    <row r="2920" spans="1:21">
      <c r="A2920">
        <v>150</v>
      </c>
      <c r="B2920" s="1">
        <v>46022</v>
      </c>
      <c r="C2920">
        <v>11</v>
      </c>
      <c r="D2920">
        <v>1</v>
      </c>
      <c r="E2920" t="s">
        <v>7</v>
      </c>
      <c r="F2920" s="3">
        <v>246397.59840888067</v>
      </c>
      <c r="H2920">
        <v>1</v>
      </c>
      <c r="L2920" s="6"/>
      <c r="M2920" t="s">
        <v>22</v>
      </c>
      <c r="N2920">
        <f>SUMIFS(Actuals!$F:$F,Actuals!$A:$A,$A2920,Actuals!$D:$D,$D2920,Actuals!$B:$B,EDATE($B2920,-12))</f>
        <v>242329.95</v>
      </c>
      <c r="O2920">
        <f>AVERAGE(SUMIFS(Actuals!$F:$F,Actuals!$A:$A,$A2920,Actuals!$D:$D,$D2920,Actuals!$B:$B,EOMONTH(DATE(2025,$C2920-1,1),0))/SUMIFS(Actuals!$F:$F,Actuals!$A:$A,$A2920,Actuals!$D:$D,$D2920,Actuals!$B:$B,EOMONTH(DATE(2024,$C2920-1,1),0)),
 SUMIFS(Actuals!$F:$F,Actuals!$A:$A,$A2920,Actuals!$D:$D,$D2920,Actuals!$B:$B,EOMONTH(DATE(2025,$C2920-2,1),0))/SUMIFS(Actuals!$F:$F,Actuals!$A:$A,$A2920,Actuals!$D:$D,$D2920,Actuals!$B:$B,EOMONTH(DATE(2024,$C2920-2,1),0)),
 SUMIFS(Actuals!$F:$F,Actuals!$A:$A,$A2920,Actuals!$D:$D,$D2920,Actuals!$B:$B,EOMONTH(DATE(2025,$C2920-3,1),0))/SUMIFS(Actuals!$F:$F,Actuals!$A:$A,$A2920,Actuals!$D:$D,$D2920,Actuals!$B:$B,EOMONTH(DATE(2024,$C2920-3,1),0))
)</f>
        <v>1.0068009793908514</v>
      </c>
      <c r="P2920" s="29">
        <f t="shared" si="270"/>
        <v>243978.03099573607</v>
      </c>
      <c r="Q2920" s="2" t="str">
        <f t="shared" si="271"/>
        <v/>
      </c>
      <c r="R2920" s="29" t="str">
        <f t="shared" si="272"/>
        <v>2 Test data (Sep-Nov)</v>
      </c>
      <c r="S2920" s="29">
        <f t="shared" si="273"/>
        <v>1.0018126307383399</v>
      </c>
      <c r="T2920" s="29">
        <f t="shared" si="274"/>
        <v>246844.22626960976</v>
      </c>
      <c r="U2920" s="2" t="str">
        <f t="shared" si="275"/>
        <v/>
      </c>
    </row>
    <row r="2921" spans="1:21">
      <c r="A2921">
        <v>2370</v>
      </c>
      <c r="B2921" s="1">
        <v>46022</v>
      </c>
      <c r="C2921">
        <v>5</v>
      </c>
      <c r="D2921">
        <v>1</v>
      </c>
      <c r="E2921" t="s">
        <v>7</v>
      </c>
      <c r="F2921" s="3">
        <v>15698.79389800637</v>
      </c>
      <c r="H2921">
        <v>7</v>
      </c>
      <c r="L2921" s="6"/>
      <c r="M2921" t="s">
        <v>26</v>
      </c>
      <c r="N2921">
        <f>SUMIFS(Actuals!$F:$F,Actuals!$A:$A,$A2921,Actuals!$D:$D,$D2921,Actuals!$B:$B,EDATE($B2921,-12))</f>
        <v>16240.95</v>
      </c>
      <c r="O2921">
        <f>AVERAGE(SUMIFS(Actuals!$F:$F,Actuals!$A:$A,$A2921,Actuals!$D:$D,$D2921,Actuals!$B:$B,EOMONTH(DATE(2025,$C2921-1,1),0))/SUMIFS(Actuals!$F:$F,Actuals!$A:$A,$A2921,Actuals!$D:$D,$D2921,Actuals!$B:$B,EOMONTH(DATE(2024,$C2921-1,1),0)),
 SUMIFS(Actuals!$F:$F,Actuals!$A:$A,$A2921,Actuals!$D:$D,$D2921,Actuals!$B:$B,EOMONTH(DATE(2025,$C2921-2,1),0))/SUMIFS(Actuals!$F:$F,Actuals!$A:$A,$A2921,Actuals!$D:$D,$D2921,Actuals!$B:$B,EOMONTH(DATE(2024,$C2921-2,1),0)),
 SUMIFS(Actuals!$F:$F,Actuals!$A:$A,$A2921,Actuals!$D:$D,$D2921,Actuals!$B:$B,EOMONTH(DATE(2025,$C2921-3,1),0))/SUMIFS(Actuals!$F:$F,Actuals!$A:$A,$A2921,Actuals!$D:$D,$D2921,Actuals!$B:$B,EOMONTH(DATE(2024,$C2921-3,1),0))
)</f>
        <v>1.1725813150157078</v>
      </c>
      <c r="P2921" s="29">
        <f t="shared" si="270"/>
        <v>19043.834508104363</v>
      </c>
      <c r="Q2921" s="2" t="str">
        <f t="shared" si="271"/>
        <v/>
      </c>
      <c r="R2921" s="29" t="str">
        <f t="shared" si="272"/>
        <v>1 train date (May-Aug)</v>
      </c>
      <c r="S2921" s="29">
        <f t="shared" si="273"/>
        <v>1.1836764017367896</v>
      </c>
      <c r="T2921" s="29">
        <f t="shared" si="274"/>
        <v>18582.291872799648</v>
      </c>
      <c r="U2921" s="2" t="str">
        <f t="shared" si="275"/>
        <v/>
      </c>
    </row>
    <row r="2922" spans="1:21">
      <c r="A2922">
        <v>2370</v>
      </c>
      <c r="B2922" s="1">
        <v>46022</v>
      </c>
      <c r="C2922">
        <v>6</v>
      </c>
      <c r="D2922">
        <v>1</v>
      </c>
      <c r="E2922" t="s">
        <v>7</v>
      </c>
      <c r="F2922" s="3">
        <v>15698.79389800637</v>
      </c>
      <c r="H2922">
        <v>6</v>
      </c>
      <c r="L2922" s="6"/>
      <c r="M2922" t="s">
        <v>26</v>
      </c>
      <c r="N2922">
        <f>SUMIFS(Actuals!$F:$F,Actuals!$A:$A,$A2922,Actuals!$D:$D,$D2922,Actuals!$B:$B,EDATE($B2922,-12))</f>
        <v>16240.95</v>
      </c>
      <c r="O2922">
        <f>AVERAGE(SUMIFS(Actuals!$F:$F,Actuals!$A:$A,$A2922,Actuals!$D:$D,$D2922,Actuals!$B:$B,EOMONTH(DATE(2025,$C2922-1,1),0))/SUMIFS(Actuals!$F:$F,Actuals!$A:$A,$A2922,Actuals!$D:$D,$D2922,Actuals!$B:$B,EOMONTH(DATE(2024,$C2922-1,1),0)),
 SUMIFS(Actuals!$F:$F,Actuals!$A:$A,$A2922,Actuals!$D:$D,$D2922,Actuals!$B:$B,EOMONTH(DATE(2025,$C2922-2,1),0))/SUMIFS(Actuals!$F:$F,Actuals!$A:$A,$A2922,Actuals!$D:$D,$D2922,Actuals!$B:$B,EOMONTH(DATE(2024,$C2922-2,1),0)),
 SUMIFS(Actuals!$F:$F,Actuals!$A:$A,$A2922,Actuals!$D:$D,$D2922,Actuals!$B:$B,EOMONTH(DATE(2025,$C2922-3,1),0))/SUMIFS(Actuals!$F:$F,Actuals!$A:$A,$A2922,Actuals!$D:$D,$D2922,Actuals!$B:$B,EOMONTH(DATE(2024,$C2922-3,1),0))
)</f>
        <v>1.1325936750569638</v>
      </c>
      <c r="P2922" s="29">
        <f t="shared" si="270"/>
        <v>18394.397246916396</v>
      </c>
      <c r="Q2922" s="2" t="str">
        <f t="shared" si="271"/>
        <v/>
      </c>
      <c r="R2922" s="29" t="str">
        <f t="shared" si="272"/>
        <v>1 train date (May-Aug)</v>
      </c>
      <c r="S2922" s="29">
        <f t="shared" si="273"/>
        <v>1.1836764017367896</v>
      </c>
      <c r="T2922" s="29">
        <f t="shared" si="274"/>
        <v>18582.291872799648</v>
      </c>
      <c r="U2922" s="2" t="str">
        <f t="shared" si="275"/>
        <v/>
      </c>
    </row>
    <row r="2923" spans="1:21">
      <c r="A2923">
        <v>2370</v>
      </c>
      <c r="B2923" s="1">
        <v>46022</v>
      </c>
      <c r="C2923">
        <v>7</v>
      </c>
      <c r="D2923">
        <v>1</v>
      </c>
      <c r="E2923" t="s">
        <v>7</v>
      </c>
      <c r="F2923" s="3">
        <v>16397.147800020106</v>
      </c>
      <c r="H2923">
        <v>5</v>
      </c>
      <c r="L2923" s="6"/>
      <c r="M2923" t="s">
        <v>26</v>
      </c>
      <c r="N2923">
        <f>SUMIFS(Actuals!$F:$F,Actuals!$A:$A,$A2923,Actuals!$D:$D,$D2923,Actuals!$B:$B,EDATE($B2923,-12))</f>
        <v>16240.95</v>
      </c>
      <c r="O2923">
        <f>AVERAGE(SUMIFS(Actuals!$F:$F,Actuals!$A:$A,$A2923,Actuals!$D:$D,$D2923,Actuals!$B:$B,EOMONTH(DATE(2025,$C2923-1,1),0))/SUMIFS(Actuals!$F:$F,Actuals!$A:$A,$A2923,Actuals!$D:$D,$D2923,Actuals!$B:$B,EOMONTH(DATE(2024,$C2923-1,1),0)),
 SUMIFS(Actuals!$F:$F,Actuals!$A:$A,$A2923,Actuals!$D:$D,$D2923,Actuals!$B:$B,EOMONTH(DATE(2025,$C2923-2,1),0))/SUMIFS(Actuals!$F:$F,Actuals!$A:$A,$A2923,Actuals!$D:$D,$D2923,Actuals!$B:$B,EOMONTH(DATE(2024,$C2923-2,1),0)),
 SUMIFS(Actuals!$F:$F,Actuals!$A:$A,$A2923,Actuals!$D:$D,$D2923,Actuals!$B:$B,EOMONTH(DATE(2025,$C2923-3,1),0))/SUMIFS(Actuals!$F:$F,Actuals!$A:$A,$A2923,Actuals!$D:$D,$D2923,Actuals!$B:$B,EOMONTH(DATE(2024,$C2923-3,1),0))
)</f>
        <v>1.0448705489738086</v>
      </c>
      <c r="P2923" s="29">
        <f t="shared" si="270"/>
        <v>16969.690342356178</v>
      </c>
      <c r="Q2923" s="2" t="str">
        <f t="shared" si="271"/>
        <v/>
      </c>
      <c r="R2923" s="29" t="str">
        <f t="shared" si="272"/>
        <v>1 train date (May-Aug)</v>
      </c>
      <c r="S2923" s="29">
        <f t="shared" si="273"/>
        <v>1.1836764017367896</v>
      </c>
      <c r="T2923" s="29">
        <f t="shared" si="274"/>
        <v>19408.916906674112</v>
      </c>
      <c r="U2923" s="2" t="str">
        <f t="shared" si="275"/>
        <v/>
      </c>
    </row>
    <row r="2924" spans="1:21">
      <c r="A2924">
        <v>2370</v>
      </c>
      <c r="B2924" s="1">
        <v>46022</v>
      </c>
      <c r="C2924">
        <v>8</v>
      </c>
      <c r="D2924">
        <v>1</v>
      </c>
      <c r="E2924" t="s">
        <v>7</v>
      </c>
      <c r="F2924" s="3">
        <v>15075</v>
      </c>
      <c r="H2924">
        <v>4</v>
      </c>
      <c r="L2924" s="6"/>
      <c r="M2924" t="s">
        <v>26</v>
      </c>
      <c r="N2924">
        <f>SUMIFS(Actuals!$F:$F,Actuals!$A:$A,$A2924,Actuals!$D:$D,$D2924,Actuals!$B:$B,EDATE($B2924,-12))</f>
        <v>16240.95</v>
      </c>
      <c r="O2924">
        <f>AVERAGE(SUMIFS(Actuals!$F:$F,Actuals!$A:$A,$A2924,Actuals!$D:$D,$D2924,Actuals!$B:$B,EOMONTH(DATE(2025,$C2924-1,1),0))/SUMIFS(Actuals!$F:$F,Actuals!$A:$A,$A2924,Actuals!$D:$D,$D2924,Actuals!$B:$B,EOMONTH(DATE(2024,$C2924-1,1),0)),
 SUMIFS(Actuals!$F:$F,Actuals!$A:$A,$A2924,Actuals!$D:$D,$D2924,Actuals!$B:$B,EOMONTH(DATE(2025,$C2924-2,1),0))/SUMIFS(Actuals!$F:$F,Actuals!$A:$A,$A2924,Actuals!$D:$D,$D2924,Actuals!$B:$B,EOMONTH(DATE(2024,$C2924-2,1),0)),
 SUMIFS(Actuals!$F:$F,Actuals!$A:$A,$A2924,Actuals!$D:$D,$D2924,Actuals!$B:$B,EOMONTH(DATE(2025,$C2924-3,1),0))/SUMIFS(Actuals!$F:$F,Actuals!$A:$A,$A2924,Actuals!$D:$D,$D2924,Actuals!$B:$B,EOMONTH(DATE(2024,$C2924-3,1),0))
)</f>
        <v>0.9725084716115826</v>
      </c>
      <c r="P2924" s="29">
        <f t="shared" si="270"/>
        <v>15794.461462020134</v>
      </c>
      <c r="Q2924" s="2" t="str">
        <f t="shared" si="271"/>
        <v/>
      </c>
      <c r="R2924" s="29" t="str">
        <f t="shared" si="272"/>
        <v>1 train date (May-Aug)</v>
      </c>
      <c r="S2924" s="29">
        <f t="shared" si="273"/>
        <v>1.1836764017367896</v>
      </c>
      <c r="T2924" s="29">
        <f t="shared" si="274"/>
        <v>17843.921756182102</v>
      </c>
      <c r="U2924" s="2" t="str">
        <f t="shared" si="275"/>
        <v/>
      </c>
    </row>
    <row r="2925" spans="1:21">
      <c r="A2925">
        <v>2370</v>
      </c>
      <c r="B2925" s="1">
        <v>46022</v>
      </c>
      <c r="C2925">
        <v>9</v>
      </c>
      <c r="D2925">
        <v>1</v>
      </c>
      <c r="E2925" t="s">
        <v>7</v>
      </c>
      <c r="F2925" s="3">
        <v>15761.571389218421</v>
      </c>
      <c r="H2925">
        <v>3</v>
      </c>
      <c r="L2925" s="6"/>
      <c r="M2925" t="s">
        <v>26</v>
      </c>
      <c r="N2925">
        <f>SUMIFS(Actuals!$F:$F,Actuals!$A:$A,$A2925,Actuals!$D:$D,$D2925,Actuals!$B:$B,EDATE($B2925,-12))</f>
        <v>16240.95</v>
      </c>
      <c r="O2925">
        <f>AVERAGE(SUMIFS(Actuals!$F:$F,Actuals!$A:$A,$A2925,Actuals!$D:$D,$D2925,Actuals!$B:$B,EOMONTH(DATE(2025,$C2925-1,1),0))/SUMIFS(Actuals!$F:$F,Actuals!$A:$A,$A2925,Actuals!$D:$D,$D2925,Actuals!$B:$B,EOMONTH(DATE(2024,$C2925-1,1),0)),
 SUMIFS(Actuals!$F:$F,Actuals!$A:$A,$A2925,Actuals!$D:$D,$D2925,Actuals!$B:$B,EOMONTH(DATE(2025,$C2925-2,1),0))/SUMIFS(Actuals!$F:$F,Actuals!$A:$A,$A2925,Actuals!$D:$D,$D2925,Actuals!$B:$B,EOMONTH(DATE(2024,$C2925-2,1),0)),
 SUMIFS(Actuals!$F:$F,Actuals!$A:$A,$A2925,Actuals!$D:$D,$D2925,Actuals!$B:$B,EOMONTH(DATE(2025,$C2925-3,1),0))/SUMIFS(Actuals!$F:$F,Actuals!$A:$A,$A2925,Actuals!$D:$D,$D2925,Actuals!$B:$B,EOMONTH(DATE(2024,$C2925-3,1),0))
)</f>
        <v>1.0250892880601399</v>
      </c>
      <c r="P2925" s="29">
        <f t="shared" si="270"/>
        <v>16648.423872920328</v>
      </c>
      <c r="Q2925" s="2" t="str">
        <f t="shared" si="271"/>
        <v/>
      </c>
      <c r="R2925" s="29" t="str">
        <f t="shared" si="272"/>
        <v>2 Test data (Sep-Nov)</v>
      </c>
      <c r="S2925" s="29">
        <f t="shared" si="273"/>
        <v>1.1836764017367896</v>
      </c>
      <c r="T2925" s="29">
        <f t="shared" si="274"/>
        <v>18656.600107707593</v>
      </c>
      <c r="U2925" s="2" t="str">
        <f t="shared" si="275"/>
        <v/>
      </c>
    </row>
    <row r="2926" spans="1:21">
      <c r="A2926">
        <v>2370</v>
      </c>
      <c r="B2926" s="1">
        <v>46022</v>
      </c>
      <c r="C2926">
        <v>10</v>
      </c>
      <c r="D2926">
        <v>1</v>
      </c>
      <c r="E2926" t="s">
        <v>7</v>
      </c>
      <c r="F2926" s="3">
        <v>17813.938910957353</v>
      </c>
      <c r="H2926">
        <v>2</v>
      </c>
      <c r="L2926" s="6"/>
      <c r="M2926" t="s">
        <v>26</v>
      </c>
      <c r="N2926">
        <f>SUMIFS(Actuals!$F:$F,Actuals!$A:$A,$A2926,Actuals!$D:$D,$D2926,Actuals!$B:$B,EDATE($B2926,-12))</f>
        <v>16240.95</v>
      </c>
      <c r="O2926">
        <f>AVERAGE(SUMIFS(Actuals!$F:$F,Actuals!$A:$A,$A2926,Actuals!$D:$D,$D2926,Actuals!$B:$B,EOMONTH(DATE(2025,$C2926-1,1),0))/SUMIFS(Actuals!$F:$F,Actuals!$A:$A,$A2926,Actuals!$D:$D,$D2926,Actuals!$B:$B,EOMONTH(DATE(2024,$C2926-1,1),0)),
 SUMIFS(Actuals!$F:$F,Actuals!$A:$A,$A2926,Actuals!$D:$D,$D2926,Actuals!$B:$B,EOMONTH(DATE(2025,$C2926-2,1),0))/SUMIFS(Actuals!$F:$F,Actuals!$A:$A,$A2926,Actuals!$D:$D,$D2926,Actuals!$B:$B,EOMONTH(DATE(2024,$C2926-2,1),0)),
 SUMIFS(Actuals!$F:$F,Actuals!$A:$A,$A2926,Actuals!$D:$D,$D2926,Actuals!$B:$B,EOMONTH(DATE(2025,$C2926-3,1),0))/SUMIFS(Actuals!$F:$F,Actuals!$A:$A,$A2926,Actuals!$D:$D,$D2926,Actuals!$B:$B,EOMONTH(DATE(2024,$C2926-3,1),0))
)</f>
        <v>1.080323141529268</v>
      </c>
      <c r="P2926" s="29">
        <f t="shared" si="270"/>
        <v>17545.474125419765</v>
      </c>
      <c r="Q2926" s="2" t="str">
        <f t="shared" si="271"/>
        <v/>
      </c>
      <c r="R2926" s="29" t="str">
        <f t="shared" si="272"/>
        <v>2 Test data (Sep-Nov)</v>
      </c>
      <c r="S2926" s="29">
        <f t="shared" si="273"/>
        <v>1.1836764017367896</v>
      </c>
      <c r="T2926" s="29">
        <f t="shared" si="274"/>
        <v>21085.939110880983</v>
      </c>
      <c r="U2926" s="2" t="str">
        <f t="shared" si="275"/>
        <v/>
      </c>
    </row>
    <row r="2927" spans="1:21">
      <c r="A2927">
        <v>2370</v>
      </c>
      <c r="B2927" s="1">
        <v>46022</v>
      </c>
      <c r="C2927">
        <v>11</v>
      </c>
      <c r="D2927">
        <v>1</v>
      </c>
      <c r="E2927" t="s">
        <v>7</v>
      </c>
      <c r="F2927" s="3">
        <v>18442.8</v>
      </c>
      <c r="H2927">
        <v>1</v>
      </c>
      <c r="L2927" s="6"/>
      <c r="M2927" t="s">
        <v>26</v>
      </c>
      <c r="N2927">
        <f>SUMIFS(Actuals!$F:$F,Actuals!$A:$A,$A2927,Actuals!$D:$D,$D2927,Actuals!$B:$B,EDATE($B2927,-12))</f>
        <v>16240.95</v>
      </c>
      <c r="O2927">
        <f>AVERAGE(SUMIFS(Actuals!$F:$F,Actuals!$A:$A,$A2927,Actuals!$D:$D,$D2927,Actuals!$B:$B,EOMONTH(DATE(2025,$C2927-1,1),0))/SUMIFS(Actuals!$F:$F,Actuals!$A:$A,$A2927,Actuals!$D:$D,$D2927,Actuals!$B:$B,EOMONTH(DATE(2024,$C2927-1,1),0)),
 SUMIFS(Actuals!$F:$F,Actuals!$A:$A,$A2927,Actuals!$D:$D,$D2927,Actuals!$B:$B,EOMONTH(DATE(2025,$C2927-2,1),0))/SUMIFS(Actuals!$F:$F,Actuals!$A:$A,$A2927,Actuals!$D:$D,$D2927,Actuals!$B:$B,EOMONTH(DATE(2024,$C2927-2,1),0)),
 SUMIFS(Actuals!$F:$F,Actuals!$A:$A,$A2927,Actuals!$D:$D,$D2927,Actuals!$B:$B,EOMONTH(DATE(2025,$C2927-3,1),0))/SUMIFS(Actuals!$F:$F,Actuals!$A:$A,$A2927,Actuals!$D:$D,$D2927,Actuals!$B:$B,EOMONTH(DATE(2024,$C2927-3,1),0))
)</f>
        <v>1.3032612850345917</v>
      </c>
      <c r="P2927" s="29">
        <f t="shared" si="270"/>
        <v>21166.201367182552</v>
      </c>
      <c r="Q2927" s="2" t="str">
        <f t="shared" si="271"/>
        <v/>
      </c>
      <c r="R2927" s="29" t="str">
        <f t="shared" si="272"/>
        <v>2 Test data (Sep-Nov)</v>
      </c>
      <c r="S2927" s="29">
        <f t="shared" si="273"/>
        <v>1.1836764017367896</v>
      </c>
      <c r="T2927" s="29">
        <f t="shared" si="274"/>
        <v>21830.307141951263</v>
      </c>
      <c r="U2927" s="2" t="str">
        <f t="shared" si="275"/>
        <v/>
      </c>
    </row>
    <row r="2928" spans="1:21">
      <c r="A2928">
        <v>360</v>
      </c>
      <c r="B2928" s="1">
        <v>46022</v>
      </c>
      <c r="C2928">
        <v>5</v>
      </c>
      <c r="D2928">
        <v>1</v>
      </c>
      <c r="E2928" t="s">
        <v>7</v>
      </c>
      <c r="F2928" s="3">
        <v>48168.592560864985</v>
      </c>
      <c r="H2928">
        <v>7</v>
      </c>
      <c r="L2928" s="6"/>
      <c r="M2928" t="s">
        <v>24</v>
      </c>
      <c r="N2928">
        <f>SUMIFS(Actuals!$F:$F,Actuals!$A:$A,$A2928,Actuals!$D:$D,$D2928,Actuals!$B:$B,EDATE($B2928,-12))</f>
        <v>49146.75</v>
      </c>
      <c r="O2928">
        <f>AVERAGE(SUMIFS(Actuals!$F:$F,Actuals!$A:$A,$A2928,Actuals!$D:$D,$D2928,Actuals!$B:$B,EOMONTH(DATE(2025,$C2928-1,1),0))/SUMIFS(Actuals!$F:$F,Actuals!$A:$A,$A2928,Actuals!$D:$D,$D2928,Actuals!$B:$B,EOMONTH(DATE(2024,$C2928-1,1),0)),
 SUMIFS(Actuals!$F:$F,Actuals!$A:$A,$A2928,Actuals!$D:$D,$D2928,Actuals!$B:$B,EOMONTH(DATE(2025,$C2928-2,1),0))/SUMIFS(Actuals!$F:$F,Actuals!$A:$A,$A2928,Actuals!$D:$D,$D2928,Actuals!$B:$B,EOMONTH(DATE(2024,$C2928-2,1),0)),
 SUMIFS(Actuals!$F:$F,Actuals!$A:$A,$A2928,Actuals!$D:$D,$D2928,Actuals!$B:$B,EOMONTH(DATE(2025,$C2928-3,1),0))/SUMIFS(Actuals!$F:$F,Actuals!$A:$A,$A2928,Actuals!$D:$D,$D2928,Actuals!$B:$B,EOMONTH(DATE(2024,$C2928-3,1),0))
)</f>
        <v>1.2000716025902629</v>
      </c>
      <c r="P2928" s="29">
        <f t="shared" si="270"/>
        <v>58979.619034603005</v>
      </c>
      <c r="Q2928" s="2" t="str">
        <f t="shared" si="271"/>
        <v/>
      </c>
      <c r="R2928" s="29" t="str">
        <f t="shared" si="272"/>
        <v>1 train date (May-Aug)</v>
      </c>
      <c r="S2928" s="29">
        <f t="shared" si="273"/>
        <v>1.0370054508427586</v>
      </c>
      <c r="T2928" s="29">
        <f t="shared" si="274"/>
        <v>49951.093045040943</v>
      </c>
      <c r="U2928" s="2" t="str">
        <f t="shared" si="275"/>
        <v/>
      </c>
    </row>
    <row r="2929" spans="1:21">
      <c r="A2929">
        <v>360</v>
      </c>
      <c r="B2929" s="1">
        <v>46022</v>
      </c>
      <c r="C2929">
        <v>6</v>
      </c>
      <c r="D2929">
        <v>1</v>
      </c>
      <c r="E2929" t="s">
        <v>7</v>
      </c>
      <c r="F2929" s="3">
        <v>48168.592560864985</v>
      </c>
      <c r="H2929">
        <v>6</v>
      </c>
      <c r="L2929" s="6"/>
      <c r="M2929" t="s">
        <v>24</v>
      </c>
      <c r="N2929">
        <f>SUMIFS(Actuals!$F:$F,Actuals!$A:$A,$A2929,Actuals!$D:$D,$D2929,Actuals!$B:$B,EDATE($B2929,-12))</f>
        <v>49146.75</v>
      </c>
      <c r="O2929">
        <f>AVERAGE(SUMIFS(Actuals!$F:$F,Actuals!$A:$A,$A2929,Actuals!$D:$D,$D2929,Actuals!$B:$B,EOMONTH(DATE(2025,$C2929-1,1),0))/SUMIFS(Actuals!$F:$F,Actuals!$A:$A,$A2929,Actuals!$D:$D,$D2929,Actuals!$B:$B,EOMONTH(DATE(2024,$C2929-1,1),0)),
 SUMIFS(Actuals!$F:$F,Actuals!$A:$A,$A2929,Actuals!$D:$D,$D2929,Actuals!$B:$B,EOMONTH(DATE(2025,$C2929-2,1),0))/SUMIFS(Actuals!$F:$F,Actuals!$A:$A,$A2929,Actuals!$D:$D,$D2929,Actuals!$B:$B,EOMONTH(DATE(2024,$C2929-2,1),0)),
 SUMIFS(Actuals!$F:$F,Actuals!$A:$A,$A2929,Actuals!$D:$D,$D2929,Actuals!$B:$B,EOMONTH(DATE(2025,$C2929-3,1),0))/SUMIFS(Actuals!$F:$F,Actuals!$A:$A,$A2929,Actuals!$D:$D,$D2929,Actuals!$B:$B,EOMONTH(DATE(2024,$C2929-3,1),0))
)</f>
        <v>1.2198759501817749</v>
      </c>
      <c r="P2929" s="29">
        <f t="shared" si="270"/>
        <v>59952.938354596146</v>
      </c>
      <c r="Q2929" s="2" t="str">
        <f t="shared" si="271"/>
        <v/>
      </c>
      <c r="R2929" s="29" t="str">
        <f t="shared" si="272"/>
        <v>1 train date (May-Aug)</v>
      </c>
      <c r="S2929" s="29">
        <f t="shared" si="273"/>
        <v>1.0370054508427586</v>
      </c>
      <c r="T2929" s="29">
        <f t="shared" si="274"/>
        <v>49951.093045040943</v>
      </c>
      <c r="U2929" s="2" t="str">
        <f t="shared" si="275"/>
        <v/>
      </c>
    </row>
    <row r="2930" spans="1:21">
      <c r="A2930">
        <v>360</v>
      </c>
      <c r="B2930" s="1">
        <v>46022</v>
      </c>
      <c r="C2930">
        <v>7</v>
      </c>
      <c r="D2930">
        <v>1</v>
      </c>
      <c r="E2930" t="s">
        <v>7</v>
      </c>
      <c r="F2930" s="3">
        <v>45222.770801500439</v>
      </c>
      <c r="H2930">
        <v>5</v>
      </c>
      <c r="L2930" s="6"/>
      <c r="M2930" t="s">
        <v>24</v>
      </c>
      <c r="N2930">
        <f>SUMIFS(Actuals!$F:$F,Actuals!$A:$A,$A2930,Actuals!$D:$D,$D2930,Actuals!$B:$B,EDATE($B2930,-12))</f>
        <v>49146.75</v>
      </c>
      <c r="O2930">
        <f>AVERAGE(SUMIFS(Actuals!$F:$F,Actuals!$A:$A,$A2930,Actuals!$D:$D,$D2930,Actuals!$B:$B,EOMONTH(DATE(2025,$C2930-1,1),0))/SUMIFS(Actuals!$F:$F,Actuals!$A:$A,$A2930,Actuals!$D:$D,$D2930,Actuals!$B:$B,EOMONTH(DATE(2024,$C2930-1,1),0)),
 SUMIFS(Actuals!$F:$F,Actuals!$A:$A,$A2930,Actuals!$D:$D,$D2930,Actuals!$B:$B,EOMONTH(DATE(2025,$C2930-2,1),0))/SUMIFS(Actuals!$F:$F,Actuals!$A:$A,$A2930,Actuals!$D:$D,$D2930,Actuals!$B:$B,EOMONTH(DATE(2024,$C2930-2,1),0)),
 SUMIFS(Actuals!$F:$F,Actuals!$A:$A,$A2930,Actuals!$D:$D,$D2930,Actuals!$B:$B,EOMONTH(DATE(2025,$C2930-3,1),0))/SUMIFS(Actuals!$F:$F,Actuals!$A:$A,$A2930,Actuals!$D:$D,$D2930,Actuals!$B:$B,EOMONTH(DATE(2024,$C2930-3,1),0))
)</f>
        <v>1.1353585001950404</v>
      </c>
      <c r="P2930" s="29">
        <f t="shared" si="270"/>
        <v>55799.180369460599</v>
      </c>
      <c r="Q2930" s="2" t="str">
        <f t="shared" si="271"/>
        <v/>
      </c>
      <c r="R2930" s="29" t="str">
        <f t="shared" si="272"/>
        <v>1 train date (May-Aug)</v>
      </c>
      <c r="S2930" s="29">
        <f t="shared" si="273"/>
        <v>1.0370054508427586</v>
      </c>
      <c r="T2930" s="29">
        <f t="shared" si="274"/>
        <v>46896.259823368702</v>
      </c>
      <c r="U2930" s="2" t="str">
        <f t="shared" si="275"/>
        <v/>
      </c>
    </row>
    <row r="2931" spans="1:21">
      <c r="A2931">
        <v>360</v>
      </c>
      <c r="B2931" s="1">
        <v>46022</v>
      </c>
      <c r="C2931">
        <v>8</v>
      </c>
      <c r="D2931">
        <v>1</v>
      </c>
      <c r="E2931" t="s">
        <v>7</v>
      </c>
      <c r="F2931" s="3">
        <v>52950.239999999998</v>
      </c>
      <c r="H2931">
        <v>4</v>
      </c>
      <c r="L2931" s="6"/>
      <c r="M2931" t="s">
        <v>24</v>
      </c>
      <c r="N2931">
        <f>SUMIFS(Actuals!$F:$F,Actuals!$A:$A,$A2931,Actuals!$D:$D,$D2931,Actuals!$B:$B,EDATE($B2931,-12))</f>
        <v>49146.75</v>
      </c>
      <c r="O2931">
        <f>AVERAGE(SUMIFS(Actuals!$F:$F,Actuals!$A:$A,$A2931,Actuals!$D:$D,$D2931,Actuals!$B:$B,EOMONTH(DATE(2025,$C2931-1,1),0))/SUMIFS(Actuals!$F:$F,Actuals!$A:$A,$A2931,Actuals!$D:$D,$D2931,Actuals!$B:$B,EOMONTH(DATE(2024,$C2931-1,1),0)),
 SUMIFS(Actuals!$F:$F,Actuals!$A:$A,$A2931,Actuals!$D:$D,$D2931,Actuals!$B:$B,EOMONTH(DATE(2025,$C2931-2,1),0))/SUMIFS(Actuals!$F:$F,Actuals!$A:$A,$A2931,Actuals!$D:$D,$D2931,Actuals!$B:$B,EOMONTH(DATE(2024,$C2931-2,1),0)),
 SUMIFS(Actuals!$F:$F,Actuals!$A:$A,$A2931,Actuals!$D:$D,$D2931,Actuals!$B:$B,EOMONTH(DATE(2025,$C2931-3,1),0))/SUMIFS(Actuals!$F:$F,Actuals!$A:$A,$A2931,Actuals!$D:$D,$D2931,Actuals!$B:$B,EOMONTH(DATE(2024,$C2931-3,1),0))
)</f>
        <v>0.96860952810703205</v>
      </c>
      <c r="P2931" s="29">
        <f t="shared" si="270"/>
        <v>47604.010325494281</v>
      </c>
      <c r="Q2931" s="2" t="str">
        <f t="shared" si="271"/>
        <v/>
      </c>
      <c r="R2931" s="29" t="str">
        <f t="shared" si="272"/>
        <v>1 train date (May-Aug)</v>
      </c>
      <c r="S2931" s="29">
        <f t="shared" si="273"/>
        <v>1.0370054508427586</v>
      </c>
      <c r="T2931" s="29">
        <f t="shared" si="274"/>
        <v>54909.687503432273</v>
      </c>
      <c r="U2931" s="2" t="str">
        <f t="shared" si="275"/>
        <v/>
      </c>
    </row>
    <row r="2932" spans="1:21">
      <c r="A2932">
        <v>360</v>
      </c>
      <c r="B2932" s="1">
        <v>46022</v>
      </c>
      <c r="C2932">
        <v>9</v>
      </c>
      <c r="D2932">
        <v>1</v>
      </c>
      <c r="E2932" t="s">
        <v>7</v>
      </c>
      <c r="F2932" s="3">
        <v>52484.354999999996</v>
      </c>
      <c r="H2932">
        <v>3</v>
      </c>
      <c r="L2932" s="6"/>
      <c r="M2932" t="s">
        <v>24</v>
      </c>
      <c r="N2932">
        <f>SUMIFS(Actuals!$F:$F,Actuals!$A:$A,$A2932,Actuals!$D:$D,$D2932,Actuals!$B:$B,EDATE($B2932,-12))</f>
        <v>49146.75</v>
      </c>
      <c r="O2932">
        <f>AVERAGE(SUMIFS(Actuals!$F:$F,Actuals!$A:$A,$A2932,Actuals!$D:$D,$D2932,Actuals!$B:$B,EOMONTH(DATE(2025,$C2932-1,1),0))/SUMIFS(Actuals!$F:$F,Actuals!$A:$A,$A2932,Actuals!$D:$D,$D2932,Actuals!$B:$B,EOMONTH(DATE(2024,$C2932-1,1),0)),
 SUMIFS(Actuals!$F:$F,Actuals!$A:$A,$A2932,Actuals!$D:$D,$D2932,Actuals!$B:$B,EOMONTH(DATE(2025,$C2932-2,1),0))/SUMIFS(Actuals!$F:$F,Actuals!$A:$A,$A2932,Actuals!$D:$D,$D2932,Actuals!$B:$B,EOMONTH(DATE(2024,$C2932-2,1),0)),
 SUMIFS(Actuals!$F:$F,Actuals!$A:$A,$A2932,Actuals!$D:$D,$D2932,Actuals!$B:$B,EOMONTH(DATE(2025,$C2932-3,1),0))/SUMIFS(Actuals!$F:$F,Actuals!$A:$A,$A2932,Actuals!$D:$D,$D2932,Actuals!$B:$B,EOMONTH(DATE(2024,$C2932-3,1),0))
)</f>
        <v>1.0027535926257201</v>
      </c>
      <c r="P2932" s="29">
        <f t="shared" si="270"/>
        <v>49282.080128378104</v>
      </c>
      <c r="Q2932" s="2" t="str">
        <f t="shared" si="271"/>
        <v/>
      </c>
      <c r="R2932" s="29" t="str">
        <f t="shared" si="272"/>
        <v>2 Test data (Sep-Nov)</v>
      </c>
      <c r="S2932" s="29">
        <f t="shared" si="273"/>
        <v>1.0370054508427586</v>
      </c>
      <c r="T2932" s="29">
        <f t="shared" si="274"/>
        <v>54426.562218966392</v>
      </c>
      <c r="U2932" s="2" t="str">
        <f t="shared" si="275"/>
        <v/>
      </c>
    </row>
    <row r="2933" spans="1:21">
      <c r="A2933">
        <v>360</v>
      </c>
      <c r="B2933" s="1">
        <v>46022</v>
      </c>
      <c r="C2933">
        <v>10</v>
      </c>
      <c r="D2933">
        <v>1</v>
      </c>
      <c r="E2933" t="s">
        <v>7</v>
      </c>
      <c r="F2933" s="3">
        <v>49933.906050078331</v>
      </c>
      <c r="H2933">
        <v>2</v>
      </c>
      <c r="L2933" s="6"/>
      <c r="M2933" t="s">
        <v>24</v>
      </c>
      <c r="N2933">
        <f>SUMIFS(Actuals!$F:$F,Actuals!$A:$A,$A2933,Actuals!$D:$D,$D2933,Actuals!$B:$B,EDATE($B2933,-12))</f>
        <v>49146.75</v>
      </c>
      <c r="O2933">
        <f>AVERAGE(SUMIFS(Actuals!$F:$F,Actuals!$A:$A,$A2933,Actuals!$D:$D,$D2933,Actuals!$B:$B,EOMONTH(DATE(2025,$C2933-1,1),0))/SUMIFS(Actuals!$F:$F,Actuals!$A:$A,$A2933,Actuals!$D:$D,$D2933,Actuals!$B:$B,EOMONTH(DATE(2024,$C2933-1,1),0)),
 SUMIFS(Actuals!$F:$F,Actuals!$A:$A,$A2933,Actuals!$D:$D,$D2933,Actuals!$B:$B,EOMONTH(DATE(2025,$C2933-2,1),0))/SUMIFS(Actuals!$F:$F,Actuals!$A:$A,$A2933,Actuals!$D:$D,$D2933,Actuals!$B:$B,EOMONTH(DATE(2024,$C2933-2,1),0)),
 SUMIFS(Actuals!$F:$F,Actuals!$A:$A,$A2933,Actuals!$D:$D,$D2933,Actuals!$B:$B,EOMONTH(DATE(2025,$C2933-3,1),0))/SUMIFS(Actuals!$F:$F,Actuals!$A:$A,$A2933,Actuals!$D:$D,$D2933,Actuals!$B:$B,EOMONTH(DATE(2024,$C2933-3,1),0))
)</f>
        <v>1.0682070210226828</v>
      </c>
      <c r="P2933" s="29">
        <f t="shared" si="270"/>
        <v>52498.903410446539</v>
      </c>
      <c r="Q2933" s="2" t="str">
        <f t="shared" si="271"/>
        <v/>
      </c>
      <c r="R2933" s="29" t="str">
        <f t="shared" si="272"/>
        <v>2 Test data (Sep-Nov)</v>
      </c>
      <c r="S2933" s="29">
        <f t="shared" si="273"/>
        <v>1.0370054508427586</v>
      </c>
      <c r="T2933" s="29">
        <f t="shared" si="274"/>
        <v>51781.732755801429</v>
      </c>
      <c r="U2933" s="2" t="str">
        <f t="shared" si="275"/>
        <v/>
      </c>
    </row>
    <row r="2934" spans="1:21">
      <c r="A2934">
        <v>360</v>
      </c>
      <c r="B2934" s="1">
        <v>46022</v>
      </c>
      <c r="C2934">
        <v>11</v>
      </c>
      <c r="D2934">
        <v>1</v>
      </c>
      <c r="E2934" t="s">
        <v>7</v>
      </c>
      <c r="F2934" s="3">
        <v>52822.181241752434</v>
      </c>
      <c r="H2934">
        <v>1</v>
      </c>
      <c r="L2934" s="6"/>
      <c r="M2934" t="s">
        <v>24</v>
      </c>
      <c r="N2934">
        <f>SUMIFS(Actuals!$F:$F,Actuals!$A:$A,$A2934,Actuals!$D:$D,$D2934,Actuals!$B:$B,EDATE($B2934,-12))</f>
        <v>49146.75</v>
      </c>
      <c r="O2934">
        <f>AVERAGE(SUMIFS(Actuals!$F:$F,Actuals!$A:$A,$A2934,Actuals!$D:$D,$D2934,Actuals!$B:$B,EOMONTH(DATE(2025,$C2934-1,1),0))/SUMIFS(Actuals!$F:$F,Actuals!$A:$A,$A2934,Actuals!$D:$D,$D2934,Actuals!$B:$B,EOMONTH(DATE(2024,$C2934-1,1),0)),
 SUMIFS(Actuals!$F:$F,Actuals!$A:$A,$A2934,Actuals!$D:$D,$D2934,Actuals!$B:$B,EOMONTH(DATE(2025,$C2934-2,1),0))/SUMIFS(Actuals!$F:$F,Actuals!$A:$A,$A2934,Actuals!$D:$D,$D2934,Actuals!$B:$B,EOMONTH(DATE(2024,$C2934-2,1),0)),
 SUMIFS(Actuals!$F:$F,Actuals!$A:$A,$A2934,Actuals!$D:$D,$D2934,Actuals!$B:$B,EOMONTH(DATE(2025,$C2934-3,1),0))/SUMIFS(Actuals!$F:$F,Actuals!$A:$A,$A2934,Actuals!$D:$D,$D2934,Actuals!$B:$B,EOMONTH(DATE(2024,$C2934-3,1),0))
)</f>
        <v>1.1729412378933148</v>
      </c>
      <c r="P2934" s="29">
        <f t="shared" si="270"/>
        <v>57646.249783433268</v>
      </c>
      <c r="Q2934" s="2" t="str">
        <f t="shared" si="271"/>
        <v/>
      </c>
      <c r="R2934" s="29" t="str">
        <f t="shared" si="272"/>
        <v>2 Test data (Sep-Nov)</v>
      </c>
      <c r="S2934" s="29">
        <f t="shared" si="273"/>
        <v>1.0370054508427586</v>
      </c>
      <c r="T2934" s="29">
        <f t="shared" si="274"/>
        <v>54776.889873101391</v>
      </c>
      <c r="U2934" s="2" t="str">
        <f t="shared" si="275"/>
        <v/>
      </c>
    </row>
    <row r="2935" spans="1:21">
      <c r="A2935">
        <v>9649</v>
      </c>
      <c r="B2935" s="1">
        <v>46022</v>
      </c>
      <c r="C2935">
        <v>5</v>
      </c>
      <c r="D2935">
        <v>1</v>
      </c>
      <c r="E2935" t="s">
        <v>7</v>
      </c>
      <c r="F2935" s="3">
        <v>2022.8792945203536</v>
      </c>
      <c r="H2935">
        <v>7</v>
      </c>
      <c r="L2935" s="6"/>
      <c r="M2935" t="s">
        <v>28</v>
      </c>
      <c r="N2935">
        <f>SUMIFS(Actuals!$F:$F,Actuals!$A:$A,$A2935,Actuals!$D:$D,$D2935,Actuals!$B:$B,EDATE($B2935,-12))</f>
        <v>2713.5</v>
      </c>
      <c r="O2935">
        <f>AVERAGE(SUMIFS(Actuals!$F:$F,Actuals!$A:$A,$A2935,Actuals!$D:$D,$D2935,Actuals!$B:$B,EOMONTH(DATE(2025,$C2935-1,1),0))/SUMIFS(Actuals!$F:$F,Actuals!$A:$A,$A2935,Actuals!$D:$D,$D2935,Actuals!$B:$B,EOMONTH(DATE(2024,$C2935-1,1),0)),
 SUMIFS(Actuals!$F:$F,Actuals!$A:$A,$A2935,Actuals!$D:$D,$D2935,Actuals!$B:$B,EOMONTH(DATE(2025,$C2935-2,1),0))/SUMIFS(Actuals!$F:$F,Actuals!$A:$A,$A2935,Actuals!$D:$D,$D2935,Actuals!$B:$B,EOMONTH(DATE(2024,$C2935-2,1),0)),
 SUMIFS(Actuals!$F:$F,Actuals!$A:$A,$A2935,Actuals!$D:$D,$D2935,Actuals!$B:$B,EOMONTH(DATE(2025,$C2935-3,1),0))/SUMIFS(Actuals!$F:$F,Actuals!$A:$A,$A2935,Actuals!$D:$D,$D2935,Actuals!$B:$B,EOMONTH(DATE(2024,$C2935-3,1),0))
)</f>
        <v>0.96511805072817369</v>
      </c>
      <c r="P2935" s="29">
        <f t="shared" si="270"/>
        <v>2618.8478306508991</v>
      </c>
      <c r="Q2935" s="2" t="str">
        <f t="shared" si="271"/>
        <v/>
      </c>
      <c r="R2935" s="29" t="str">
        <f t="shared" si="272"/>
        <v>1 train date (May-Aug)</v>
      </c>
      <c r="S2935" s="29">
        <f t="shared" si="273"/>
        <v>1.0552169608377078</v>
      </c>
      <c r="T2935" s="29">
        <f t="shared" si="274"/>
        <v>2134.5765413052941</v>
      </c>
      <c r="U2935" s="2" t="str">
        <f t="shared" si="275"/>
        <v/>
      </c>
    </row>
    <row r="2936" spans="1:21">
      <c r="A2936">
        <v>9649</v>
      </c>
      <c r="B2936" s="1">
        <v>46022</v>
      </c>
      <c r="C2936">
        <v>6</v>
      </c>
      <c r="D2936">
        <v>1</v>
      </c>
      <c r="E2936" t="s">
        <v>7</v>
      </c>
      <c r="F2936" s="3">
        <v>2308.8674609797422</v>
      </c>
      <c r="H2936">
        <v>6</v>
      </c>
      <c r="L2936" s="6"/>
      <c r="M2936" t="s">
        <v>28</v>
      </c>
      <c r="N2936">
        <f>SUMIFS(Actuals!$F:$F,Actuals!$A:$A,$A2936,Actuals!$D:$D,$D2936,Actuals!$B:$B,EDATE($B2936,-12))</f>
        <v>2713.5</v>
      </c>
      <c r="O2936">
        <f>AVERAGE(SUMIFS(Actuals!$F:$F,Actuals!$A:$A,$A2936,Actuals!$D:$D,$D2936,Actuals!$B:$B,EOMONTH(DATE(2025,$C2936-1,1),0))/SUMIFS(Actuals!$F:$F,Actuals!$A:$A,$A2936,Actuals!$D:$D,$D2936,Actuals!$B:$B,EOMONTH(DATE(2024,$C2936-1,1),0)),
 SUMIFS(Actuals!$F:$F,Actuals!$A:$A,$A2936,Actuals!$D:$D,$D2936,Actuals!$B:$B,EOMONTH(DATE(2025,$C2936-2,1),0))/SUMIFS(Actuals!$F:$F,Actuals!$A:$A,$A2936,Actuals!$D:$D,$D2936,Actuals!$B:$B,EOMONTH(DATE(2024,$C2936-2,1),0)),
 SUMIFS(Actuals!$F:$F,Actuals!$A:$A,$A2936,Actuals!$D:$D,$D2936,Actuals!$B:$B,EOMONTH(DATE(2025,$C2936-3,1),0))/SUMIFS(Actuals!$F:$F,Actuals!$A:$A,$A2936,Actuals!$D:$D,$D2936,Actuals!$B:$B,EOMONTH(DATE(2024,$C2936-3,1),0))
)</f>
        <v>1.0681248750819086</v>
      </c>
      <c r="P2936" s="29">
        <f t="shared" si="270"/>
        <v>2898.3568485347587</v>
      </c>
      <c r="Q2936" s="2" t="str">
        <f t="shared" si="271"/>
        <v/>
      </c>
      <c r="R2936" s="29" t="str">
        <f t="shared" si="272"/>
        <v>1 train date (May-Aug)</v>
      </c>
      <c r="S2936" s="29">
        <f t="shared" si="273"/>
        <v>1.0552169608377078</v>
      </c>
      <c r="T2936" s="29">
        <f t="shared" si="274"/>
        <v>2436.3561051521183</v>
      </c>
      <c r="U2936" s="2" t="str">
        <f t="shared" si="275"/>
        <v/>
      </c>
    </row>
    <row r="2937" spans="1:21">
      <c r="A2937">
        <v>9649</v>
      </c>
      <c r="B2937" s="1">
        <v>46022</v>
      </c>
      <c r="C2937">
        <v>7</v>
      </c>
      <c r="D2937">
        <v>1</v>
      </c>
      <c r="E2937" t="s">
        <v>7</v>
      </c>
      <c r="F2937" s="3">
        <v>2100.1226558617004</v>
      </c>
      <c r="H2937">
        <v>5</v>
      </c>
      <c r="L2937" s="6"/>
      <c r="M2937" t="s">
        <v>28</v>
      </c>
      <c r="N2937">
        <f>SUMIFS(Actuals!$F:$F,Actuals!$A:$A,$A2937,Actuals!$D:$D,$D2937,Actuals!$B:$B,EDATE($B2937,-12))</f>
        <v>2713.5</v>
      </c>
      <c r="O2937">
        <f>AVERAGE(SUMIFS(Actuals!$F:$F,Actuals!$A:$A,$A2937,Actuals!$D:$D,$D2937,Actuals!$B:$B,EOMONTH(DATE(2025,$C2937-1,1),0))/SUMIFS(Actuals!$F:$F,Actuals!$A:$A,$A2937,Actuals!$D:$D,$D2937,Actuals!$B:$B,EOMONTH(DATE(2024,$C2937-1,1),0)),
 SUMIFS(Actuals!$F:$F,Actuals!$A:$A,$A2937,Actuals!$D:$D,$D2937,Actuals!$B:$B,EOMONTH(DATE(2025,$C2937-2,1),0))/SUMIFS(Actuals!$F:$F,Actuals!$A:$A,$A2937,Actuals!$D:$D,$D2937,Actuals!$B:$B,EOMONTH(DATE(2024,$C2937-2,1),0)),
 SUMIFS(Actuals!$F:$F,Actuals!$A:$A,$A2937,Actuals!$D:$D,$D2937,Actuals!$B:$B,EOMONTH(DATE(2025,$C2937-3,1),0))/SUMIFS(Actuals!$F:$F,Actuals!$A:$A,$A2937,Actuals!$D:$D,$D2937,Actuals!$B:$B,EOMONTH(DATE(2024,$C2937-3,1),0))
)</f>
        <v>1.0766526642321106</v>
      </c>
      <c r="P2937" s="29">
        <f t="shared" si="270"/>
        <v>2921.497004393832</v>
      </c>
      <c r="Q2937" s="2" t="str">
        <f t="shared" si="271"/>
        <v/>
      </c>
      <c r="R2937" s="29" t="str">
        <f t="shared" si="272"/>
        <v>1 train date (May-Aug)</v>
      </c>
      <c r="S2937" s="29">
        <f t="shared" si="273"/>
        <v>1.0552169608377078</v>
      </c>
      <c r="T2937" s="29">
        <f t="shared" si="274"/>
        <v>2216.0850463047987</v>
      </c>
      <c r="U2937" s="2" t="str">
        <f t="shared" si="275"/>
        <v/>
      </c>
    </row>
    <row r="2938" spans="1:21">
      <c r="A2938">
        <v>9649</v>
      </c>
      <c r="B2938" s="1">
        <v>46022</v>
      </c>
      <c r="C2938">
        <v>8</v>
      </c>
      <c r="D2938">
        <v>1</v>
      </c>
      <c r="E2938" t="s">
        <v>7</v>
      </c>
      <c r="F2938" s="3">
        <v>2019.4469703074219</v>
      </c>
      <c r="H2938">
        <v>4</v>
      </c>
      <c r="L2938" s="6"/>
      <c r="M2938" t="s">
        <v>28</v>
      </c>
      <c r="N2938">
        <f>SUMIFS(Actuals!$F:$F,Actuals!$A:$A,$A2938,Actuals!$D:$D,$D2938,Actuals!$B:$B,EDATE($B2938,-12))</f>
        <v>2713.5</v>
      </c>
      <c r="O2938">
        <f>AVERAGE(SUMIFS(Actuals!$F:$F,Actuals!$A:$A,$A2938,Actuals!$D:$D,$D2938,Actuals!$B:$B,EOMONTH(DATE(2025,$C2938-1,1),0))/SUMIFS(Actuals!$F:$F,Actuals!$A:$A,$A2938,Actuals!$D:$D,$D2938,Actuals!$B:$B,EOMONTH(DATE(2024,$C2938-1,1),0)),
 SUMIFS(Actuals!$F:$F,Actuals!$A:$A,$A2938,Actuals!$D:$D,$D2938,Actuals!$B:$B,EOMONTH(DATE(2025,$C2938-2,1),0))/SUMIFS(Actuals!$F:$F,Actuals!$A:$A,$A2938,Actuals!$D:$D,$D2938,Actuals!$B:$B,EOMONTH(DATE(2024,$C2938-2,1),0)),
 SUMIFS(Actuals!$F:$F,Actuals!$A:$A,$A2938,Actuals!$D:$D,$D2938,Actuals!$B:$B,EOMONTH(DATE(2025,$C2938-3,1),0))/SUMIFS(Actuals!$F:$F,Actuals!$A:$A,$A2938,Actuals!$D:$D,$D2938,Actuals!$B:$B,EOMONTH(DATE(2024,$C2938-3,1),0))
)</f>
        <v>1.0570240295539473</v>
      </c>
      <c r="P2938" s="29">
        <f t="shared" si="270"/>
        <v>2868.2347041946359</v>
      </c>
      <c r="Q2938" s="2" t="str">
        <f t="shared" si="271"/>
        <v/>
      </c>
      <c r="R2938" s="29" t="str">
        <f t="shared" si="272"/>
        <v>1 train date (May-Aug)</v>
      </c>
      <c r="S2938" s="29">
        <f t="shared" si="273"/>
        <v>1.0552169608377078</v>
      </c>
      <c r="T2938" s="29">
        <f t="shared" si="274"/>
        <v>2130.9546945807147</v>
      </c>
      <c r="U2938" s="2" t="str">
        <f t="shared" si="275"/>
        <v/>
      </c>
    </row>
    <row r="2939" spans="1:21">
      <c r="A2939">
        <v>9649</v>
      </c>
      <c r="B2939" s="1">
        <v>46022</v>
      </c>
      <c r="C2939">
        <v>9</v>
      </c>
      <c r="D2939">
        <v>1</v>
      </c>
      <c r="E2939" t="s">
        <v>7</v>
      </c>
      <c r="F2939" s="3">
        <v>2070</v>
      </c>
      <c r="H2939">
        <v>3</v>
      </c>
      <c r="L2939" s="6"/>
      <c r="M2939" t="s">
        <v>28</v>
      </c>
      <c r="N2939">
        <f>SUMIFS(Actuals!$F:$F,Actuals!$A:$A,$A2939,Actuals!$D:$D,$D2939,Actuals!$B:$B,EDATE($B2939,-12))</f>
        <v>2713.5</v>
      </c>
      <c r="O2939">
        <f>AVERAGE(SUMIFS(Actuals!$F:$F,Actuals!$A:$A,$A2939,Actuals!$D:$D,$D2939,Actuals!$B:$B,EOMONTH(DATE(2025,$C2939-1,1),0))/SUMIFS(Actuals!$F:$F,Actuals!$A:$A,$A2939,Actuals!$D:$D,$D2939,Actuals!$B:$B,EOMONTH(DATE(2024,$C2939-1,1),0)),
 SUMIFS(Actuals!$F:$F,Actuals!$A:$A,$A2939,Actuals!$D:$D,$D2939,Actuals!$B:$B,EOMONTH(DATE(2025,$C2939-2,1),0))/SUMIFS(Actuals!$F:$F,Actuals!$A:$A,$A2939,Actuals!$D:$D,$D2939,Actuals!$B:$B,EOMONTH(DATE(2024,$C2939-2,1),0)),
 SUMIFS(Actuals!$F:$F,Actuals!$A:$A,$A2939,Actuals!$D:$D,$D2939,Actuals!$B:$B,EOMONTH(DATE(2025,$C2939-3,1),0))/SUMIFS(Actuals!$F:$F,Actuals!$A:$A,$A2939,Actuals!$D:$D,$D2939,Actuals!$B:$B,EOMONTH(DATE(2024,$C2939-3,1),0))
)</f>
        <v>1.0205821333172957</v>
      </c>
      <c r="P2939" s="29">
        <f t="shared" si="270"/>
        <v>2769.349618756482</v>
      </c>
      <c r="Q2939" s="2" t="str">
        <f t="shared" si="271"/>
        <v/>
      </c>
      <c r="R2939" s="29" t="str">
        <f t="shared" si="272"/>
        <v>2 Test data (Sep-Nov)</v>
      </c>
      <c r="S2939" s="29">
        <f t="shared" si="273"/>
        <v>1.0552169608377078</v>
      </c>
      <c r="T2939" s="29">
        <f t="shared" si="274"/>
        <v>2184.2991089340553</v>
      </c>
      <c r="U2939" s="2" t="str">
        <f t="shared" si="275"/>
        <v/>
      </c>
    </row>
    <row r="2940" spans="1:21">
      <c r="A2940">
        <v>9649</v>
      </c>
      <c r="B2940" s="1">
        <v>46022</v>
      </c>
      <c r="C2940">
        <v>10</v>
      </c>
      <c r="D2940">
        <v>1</v>
      </c>
      <c r="E2940" t="s">
        <v>7</v>
      </c>
      <c r="F2940" s="3">
        <v>2115</v>
      </c>
      <c r="H2940">
        <v>2</v>
      </c>
      <c r="L2940" s="6"/>
      <c r="M2940" t="s">
        <v>28</v>
      </c>
      <c r="N2940">
        <f>SUMIFS(Actuals!$F:$F,Actuals!$A:$A,$A2940,Actuals!$D:$D,$D2940,Actuals!$B:$B,EDATE($B2940,-12))</f>
        <v>2713.5</v>
      </c>
      <c r="O2940">
        <f>AVERAGE(SUMIFS(Actuals!$F:$F,Actuals!$A:$A,$A2940,Actuals!$D:$D,$D2940,Actuals!$B:$B,EOMONTH(DATE(2025,$C2940-1,1),0))/SUMIFS(Actuals!$F:$F,Actuals!$A:$A,$A2940,Actuals!$D:$D,$D2940,Actuals!$B:$B,EOMONTH(DATE(2024,$C2940-1,1),0)),
 SUMIFS(Actuals!$F:$F,Actuals!$A:$A,$A2940,Actuals!$D:$D,$D2940,Actuals!$B:$B,EOMONTH(DATE(2025,$C2940-2,1),0))/SUMIFS(Actuals!$F:$F,Actuals!$A:$A,$A2940,Actuals!$D:$D,$D2940,Actuals!$B:$B,EOMONTH(DATE(2024,$C2940-2,1),0)),
 SUMIFS(Actuals!$F:$F,Actuals!$A:$A,$A2940,Actuals!$D:$D,$D2940,Actuals!$B:$B,EOMONTH(DATE(2025,$C2940-3,1),0))/SUMIFS(Actuals!$F:$F,Actuals!$A:$A,$A2940,Actuals!$D:$D,$D2940,Actuals!$B:$B,EOMONTH(DATE(2024,$C2940-3,1),0))
)</f>
        <v>1.0391013527141026</v>
      </c>
      <c r="P2940" s="29">
        <f t="shared" si="270"/>
        <v>2819.6015205897174</v>
      </c>
      <c r="Q2940" s="2" t="str">
        <f t="shared" si="271"/>
        <v/>
      </c>
      <c r="R2940" s="29" t="str">
        <f t="shared" si="272"/>
        <v>2 Test data (Sep-Nov)</v>
      </c>
      <c r="S2940" s="29">
        <f t="shared" si="273"/>
        <v>1.0552169608377078</v>
      </c>
      <c r="T2940" s="29">
        <f t="shared" si="274"/>
        <v>2231.7838721717521</v>
      </c>
      <c r="U2940" s="2" t="str">
        <f t="shared" si="275"/>
        <v/>
      </c>
    </row>
    <row r="2941" spans="1:21">
      <c r="A2941">
        <v>9649</v>
      </c>
      <c r="B2941" s="1">
        <v>46022</v>
      </c>
      <c r="C2941">
        <v>11</v>
      </c>
      <c r="D2941">
        <v>1</v>
      </c>
      <c r="E2941" t="s">
        <v>7</v>
      </c>
      <c r="F2941" s="3">
        <v>2124.9167264371226</v>
      </c>
      <c r="H2941">
        <v>1</v>
      </c>
      <c r="L2941" s="6"/>
      <c r="M2941" t="s">
        <v>28</v>
      </c>
      <c r="N2941">
        <f>SUMIFS(Actuals!$F:$F,Actuals!$A:$A,$A2941,Actuals!$D:$D,$D2941,Actuals!$B:$B,EDATE($B2941,-12))</f>
        <v>2713.5</v>
      </c>
      <c r="O2941">
        <f>AVERAGE(SUMIFS(Actuals!$F:$F,Actuals!$A:$A,$A2941,Actuals!$D:$D,$D2941,Actuals!$B:$B,EOMONTH(DATE(2025,$C2941-1,1),0))/SUMIFS(Actuals!$F:$F,Actuals!$A:$A,$A2941,Actuals!$D:$D,$D2941,Actuals!$B:$B,EOMONTH(DATE(2024,$C2941-1,1),0)),
 SUMIFS(Actuals!$F:$F,Actuals!$A:$A,$A2941,Actuals!$D:$D,$D2941,Actuals!$B:$B,EOMONTH(DATE(2025,$C2941-2,1),0))/SUMIFS(Actuals!$F:$F,Actuals!$A:$A,$A2941,Actuals!$D:$D,$D2941,Actuals!$B:$B,EOMONTH(DATE(2024,$C2941-2,1),0)),
 SUMIFS(Actuals!$F:$F,Actuals!$A:$A,$A2941,Actuals!$D:$D,$D2941,Actuals!$B:$B,EOMONTH(DATE(2025,$C2941-3,1),0))/SUMIFS(Actuals!$F:$F,Actuals!$A:$A,$A2941,Actuals!$D:$D,$D2941,Actuals!$B:$B,EOMONTH(DATE(2024,$C2941-3,1),0))
)</f>
        <v>0.99836814223139891</v>
      </c>
      <c r="P2941" s="29">
        <f t="shared" si="270"/>
        <v>2709.071953944901</v>
      </c>
      <c r="Q2941" s="2" t="str">
        <f t="shared" si="271"/>
        <v/>
      </c>
      <c r="R2941" s="29" t="str">
        <f t="shared" si="272"/>
        <v>2 Test data (Sep-Nov)</v>
      </c>
      <c r="S2941" s="29">
        <f t="shared" si="273"/>
        <v>1.0552169608377078</v>
      </c>
      <c r="T2941" s="29">
        <f t="shared" si="274"/>
        <v>2242.2481701041916</v>
      </c>
      <c r="U2941" s="2" t="str">
        <f t="shared" si="275"/>
        <v/>
      </c>
    </row>
    <row r="2942" spans="1:21">
      <c r="A2942">
        <v>9652</v>
      </c>
      <c r="B2942" s="1">
        <v>46022</v>
      </c>
      <c r="C2942">
        <v>5</v>
      </c>
      <c r="D2942">
        <v>1</v>
      </c>
      <c r="E2942" t="s">
        <v>7</v>
      </c>
      <c r="F2942" s="3">
        <v>62544.054202687796</v>
      </c>
      <c r="H2942">
        <v>7</v>
      </c>
      <c r="L2942" s="6"/>
      <c r="M2942" t="s">
        <v>30</v>
      </c>
      <c r="N2942">
        <f>SUMIFS(Actuals!$F:$F,Actuals!$A:$A,$A2942,Actuals!$D:$D,$D2942,Actuals!$B:$B,EDATE($B2942,-12))</f>
        <v>71197.650000000009</v>
      </c>
      <c r="O2942">
        <f>AVERAGE(SUMIFS(Actuals!$F:$F,Actuals!$A:$A,$A2942,Actuals!$D:$D,$D2942,Actuals!$B:$B,EOMONTH(DATE(2025,$C2942-1,1),0))/SUMIFS(Actuals!$F:$F,Actuals!$A:$A,$A2942,Actuals!$D:$D,$D2942,Actuals!$B:$B,EOMONTH(DATE(2024,$C2942-1,1),0)),
 SUMIFS(Actuals!$F:$F,Actuals!$A:$A,$A2942,Actuals!$D:$D,$D2942,Actuals!$B:$B,EOMONTH(DATE(2025,$C2942-2,1),0))/SUMIFS(Actuals!$F:$F,Actuals!$A:$A,$A2942,Actuals!$D:$D,$D2942,Actuals!$B:$B,EOMONTH(DATE(2024,$C2942-2,1),0)),
 SUMIFS(Actuals!$F:$F,Actuals!$A:$A,$A2942,Actuals!$D:$D,$D2942,Actuals!$B:$B,EOMONTH(DATE(2025,$C2942-3,1),0))/SUMIFS(Actuals!$F:$F,Actuals!$A:$A,$A2942,Actuals!$D:$D,$D2942,Actuals!$B:$B,EOMONTH(DATE(2024,$C2942-3,1),0))
)</f>
        <v>1.1854169547471647</v>
      </c>
      <c r="P2942" s="29">
        <f t="shared" si="270"/>
        <v>84398.901448154487</v>
      </c>
      <c r="Q2942" s="2" t="str">
        <f t="shared" si="271"/>
        <v/>
      </c>
      <c r="R2942" s="29" t="str">
        <f t="shared" si="272"/>
        <v>1 train date (May-Aug)</v>
      </c>
      <c r="S2942" s="29">
        <f t="shared" si="273"/>
        <v>0.97740808992841244</v>
      </c>
      <c r="T2942" s="29">
        <f t="shared" si="274"/>
        <v>61131.064554628174</v>
      </c>
      <c r="U2942" s="2" t="str">
        <f t="shared" si="275"/>
        <v/>
      </c>
    </row>
    <row r="2943" spans="1:21">
      <c r="A2943">
        <v>9652</v>
      </c>
      <c r="B2943" s="1">
        <v>46022</v>
      </c>
      <c r="C2943">
        <v>6</v>
      </c>
      <c r="D2943">
        <v>1</v>
      </c>
      <c r="E2943" t="s">
        <v>7</v>
      </c>
      <c r="F2943" s="3">
        <v>63252.517396076226</v>
      </c>
      <c r="H2943">
        <v>6</v>
      </c>
      <c r="L2943" s="6"/>
      <c r="M2943" t="s">
        <v>30</v>
      </c>
      <c r="N2943">
        <f>SUMIFS(Actuals!$F:$F,Actuals!$A:$A,$A2943,Actuals!$D:$D,$D2943,Actuals!$B:$B,EDATE($B2943,-12))</f>
        <v>71197.650000000009</v>
      </c>
      <c r="O2943">
        <f>AVERAGE(SUMIFS(Actuals!$F:$F,Actuals!$A:$A,$A2943,Actuals!$D:$D,$D2943,Actuals!$B:$B,EOMONTH(DATE(2025,$C2943-1,1),0))/SUMIFS(Actuals!$F:$F,Actuals!$A:$A,$A2943,Actuals!$D:$D,$D2943,Actuals!$B:$B,EOMONTH(DATE(2024,$C2943-1,1),0)),
 SUMIFS(Actuals!$F:$F,Actuals!$A:$A,$A2943,Actuals!$D:$D,$D2943,Actuals!$B:$B,EOMONTH(DATE(2025,$C2943-2,1),0))/SUMIFS(Actuals!$F:$F,Actuals!$A:$A,$A2943,Actuals!$D:$D,$D2943,Actuals!$B:$B,EOMONTH(DATE(2024,$C2943-2,1),0)),
 SUMIFS(Actuals!$F:$F,Actuals!$A:$A,$A2943,Actuals!$D:$D,$D2943,Actuals!$B:$B,EOMONTH(DATE(2025,$C2943-3,1),0))/SUMIFS(Actuals!$F:$F,Actuals!$A:$A,$A2943,Actuals!$D:$D,$D2943,Actuals!$B:$B,EOMONTH(DATE(2024,$C2943-3,1),0))
)</f>
        <v>1.230334177059214</v>
      </c>
      <c r="P2943" s="29">
        <f t="shared" si="270"/>
        <v>87596.902121299965</v>
      </c>
      <c r="Q2943" s="2" t="str">
        <f t="shared" si="271"/>
        <v/>
      </c>
      <c r="R2943" s="29" t="str">
        <f t="shared" si="272"/>
        <v>1 train date (May-Aug)</v>
      </c>
      <c r="S2943" s="29">
        <f t="shared" si="273"/>
        <v>0.97740808992841244</v>
      </c>
      <c r="T2943" s="29">
        <f t="shared" si="274"/>
        <v>61823.522211262542</v>
      </c>
      <c r="U2943" s="2" t="str">
        <f t="shared" si="275"/>
        <v/>
      </c>
    </row>
    <row r="2944" spans="1:21">
      <c r="A2944">
        <v>9652</v>
      </c>
      <c r="B2944" s="1">
        <v>46022</v>
      </c>
      <c r="C2944">
        <v>7</v>
      </c>
      <c r="D2944">
        <v>1</v>
      </c>
      <c r="E2944" t="s">
        <v>7</v>
      </c>
      <c r="F2944" s="3">
        <v>70009.610988402885</v>
      </c>
      <c r="H2944">
        <v>5</v>
      </c>
      <c r="L2944" s="6"/>
      <c r="M2944" t="s">
        <v>30</v>
      </c>
      <c r="N2944">
        <f>SUMIFS(Actuals!$F:$F,Actuals!$A:$A,$A2944,Actuals!$D:$D,$D2944,Actuals!$B:$B,EDATE($B2944,-12))</f>
        <v>71197.650000000009</v>
      </c>
      <c r="O2944">
        <f>AVERAGE(SUMIFS(Actuals!$F:$F,Actuals!$A:$A,$A2944,Actuals!$D:$D,$D2944,Actuals!$B:$B,EOMONTH(DATE(2025,$C2944-1,1),0))/SUMIFS(Actuals!$F:$F,Actuals!$A:$A,$A2944,Actuals!$D:$D,$D2944,Actuals!$B:$B,EOMONTH(DATE(2024,$C2944-1,1),0)),
 SUMIFS(Actuals!$F:$F,Actuals!$A:$A,$A2944,Actuals!$D:$D,$D2944,Actuals!$B:$B,EOMONTH(DATE(2025,$C2944-2,1),0))/SUMIFS(Actuals!$F:$F,Actuals!$A:$A,$A2944,Actuals!$D:$D,$D2944,Actuals!$B:$B,EOMONTH(DATE(2024,$C2944-2,1),0)),
 SUMIFS(Actuals!$F:$F,Actuals!$A:$A,$A2944,Actuals!$D:$D,$D2944,Actuals!$B:$B,EOMONTH(DATE(2025,$C2944-3,1),0))/SUMIFS(Actuals!$F:$F,Actuals!$A:$A,$A2944,Actuals!$D:$D,$D2944,Actuals!$B:$B,EOMONTH(DATE(2024,$C2944-3,1),0))
)</f>
        <v>1.2434355997392383</v>
      </c>
      <c r="P2944" s="29">
        <f t="shared" si="270"/>
        <v>88529.692627774391</v>
      </c>
      <c r="Q2944" s="2" t="str">
        <f t="shared" si="271"/>
        <v/>
      </c>
      <c r="R2944" s="29" t="str">
        <f t="shared" si="272"/>
        <v>1 train date (May-Aug)</v>
      </c>
      <c r="S2944" s="29">
        <f t="shared" si="273"/>
        <v>0.97740808992841244</v>
      </c>
      <c r="T2944" s="29">
        <f t="shared" si="274"/>
        <v>68427.960152806059</v>
      </c>
      <c r="U2944" s="2" t="str">
        <f t="shared" si="275"/>
        <v/>
      </c>
    </row>
    <row r="2945" spans="1:21">
      <c r="A2945">
        <v>9652</v>
      </c>
      <c r="B2945" s="1">
        <v>46022</v>
      </c>
      <c r="C2945">
        <v>8</v>
      </c>
      <c r="D2945">
        <v>1</v>
      </c>
      <c r="E2945" t="s">
        <v>7</v>
      </c>
      <c r="F2945" s="3">
        <v>68084.711314359927</v>
      </c>
      <c r="H2945">
        <v>4</v>
      </c>
      <c r="L2945" s="6"/>
      <c r="M2945" t="s">
        <v>30</v>
      </c>
      <c r="N2945">
        <f>SUMIFS(Actuals!$F:$F,Actuals!$A:$A,$A2945,Actuals!$D:$D,$D2945,Actuals!$B:$B,EDATE($B2945,-12))</f>
        <v>71197.650000000009</v>
      </c>
      <c r="O2945">
        <f>AVERAGE(SUMIFS(Actuals!$F:$F,Actuals!$A:$A,$A2945,Actuals!$D:$D,$D2945,Actuals!$B:$B,EOMONTH(DATE(2025,$C2945-1,1),0))/SUMIFS(Actuals!$F:$F,Actuals!$A:$A,$A2945,Actuals!$D:$D,$D2945,Actuals!$B:$B,EOMONTH(DATE(2024,$C2945-1,1),0)),
 SUMIFS(Actuals!$F:$F,Actuals!$A:$A,$A2945,Actuals!$D:$D,$D2945,Actuals!$B:$B,EOMONTH(DATE(2025,$C2945-2,1),0))/SUMIFS(Actuals!$F:$F,Actuals!$A:$A,$A2945,Actuals!$D:$D,$D2945,Actuals!$B:$B,EOMONTH(DATE(2024,$C2945-2,1),0)),
 SUMIFS(Actuals!$F:$F,Actuals!$A:$A,$A2945,Actuals!$D:$D,$D2945,Actuals!$B:$B,EOMONTH(DATE(2025,$C2945-3,1),0))/SUMIFS(Actuals!$F:$F,Actuals!$A:$A,$A2945,Actuals!$D:$D,$D2945,Actuals!$B:$B,EOMONTH(DATE(2024,$C2945-3,1),0))
)</f>
        <v>1.1514961482154336</v>
      </c>
      <c r="P2945" s="29">
        <f t="shared" si="270"/>
        <v>81983.819736990568</v>
      </c>
      <c r="Q2945" s="2" t="str">
        <f t="shared" si="271"/>
        <v/>
      </c>
      <c r="R2945" s="29" t="str">
        <f t="shared" si="272"/>
        <v>1 train date (May-Aug)</v>
      </c>
      <c r="S2945" s="29">
        <f t="shared" si="273"/>
        <v>0.97740808992841244</v>
      </c>
      <c r="T2945" s="29">
        <f t="shared" si="274"/>
        <v>66546.547639095908</v>
      </c>
      <c r="U2945" s="2" t="str">
        <f t="shared" si="275"/>
        <v/>
      </c>
    </row>
    <row r="2946" spans="1:21">
      <c r="A2946">
        <v>9652</v>
      </c>
      <c r="B2946" s="1">
        <v>46022</v>
      </c>
      <c r="C2946">
        <v>9</v>
      </c>
      <c r="D2946">
        <v>1</v>
      </c>
      <c r="E2946" t="s">
        <v>7</v>
      </c>
      <c r="F2946" s="3">
        <v>67656.626349322993</v>
      </c>
      <c r="H2946">
        <v>3</v>
      </c>
      <c r="L2946" s="6"/>
      <c r="M2946" t="s">
        <v>30</v>
      </c>
      <c r="N2946">
        <f>SUMIFS(Actuals!$F:$F,Actuals!$A:$A,$A2946,Actuals!$D:$D,$D2946,Actuals!$B:$B,EDATE($B2946,-12))</f>
        <v>71197.650000000009</v>
      </c>
      <c r="O2946">
        <f>AVERAGE(SUMIFS(Actuals!$F:$F,Actuals!$A:$A,$A2946,Actuals!$D:$D,$D2946,Actuals!$B:$B,EOMONTH(DATE(2025,$C2946-1,1),0))/SUMIFS(Actuals!$F:$F,Actuals!$A:$A,$A2946,Actuals!$D:$D,$D2946,Actuals!$B:$B,EOMONTH(DATE(2024,$C2946-1,1),0)),
 SUMIFS(Actuals!$F:$F,Actuals!$A:$A,$A2946,Actuals!$D:$D,$D2946,Actuals!$B:$B,EOMONTH(DATE(2025,$C2946-2,1),0))/SUMIFS(Actuals!$F:$F,Actuals!$A:$A,$A2946,Actuals!$D:$D,$D2946,Actuals!$B:$B,EOMONTH(DATE(2024,$C2946-2,1),0)),
 SUMIFS(Actuals!$F:$F,Actuals!$A:$A,$A2946,Actuals!$D:$D,$D2946,Actuals!$B:$B,EOMONTH(DATE(2025,$C2946-3,1),0))/SUMIFS(Actuals!$F:$F,Actuals!$A:$A,$A2946,Actuals!$D:$D,$D2946,Actuals!$B:$B,EOMONTH(DATE(2024,$C2946-3,1),0))
)</f>
        <v>1.0615103829104724</v>
      </c>
      <c r="P2946" s="29">
        <f t="shared" ref="P2946:P3009" si="276">N2946*O2946</f>
        <v>75577.044713825802</v>
      </c>
      <c r="Q2946" s="2" t="str">
        <f t="shared" ref="Q2946:Q3009" si="277">IFERROR(ABS(P2946-G2946)/ABS(G2946),"")</f>
        <v/>
      </c>
      <c r="R2946" s="29" t="str">
        <f t="shared" ref="R2946:R3009" si="278">IF(C2946&lt;=8,"1 train date (May-Aug)","2 Test data (Sep-Nov)")</f>
        <v>2 Test data (Sep-Nov)</v>
      </c>
      <c r="S2946" s="29">
        <f t="shared" ref="S2946:S3009" si="279">1/(1+AVERAGEIFS($L:$L,$A:$A,$A2946,$R:$R,"1 train date (May-Aug)"))</f>
        <v>0.97740808992841244</v>
      </c>
      <c r="T2946" s="29">
        <f t="shared" ref="T2946:T3009" si="280">F2946*S2946</f>
        <v>66128.133931092088</v>
      </c>
      <c r="U2946" s="2" t="str">
        <f t="shared" ref="U2946:U3009" si="281">IFERROR(ABS(T2946-G2946)/ABS(G2946),"")</f>
        <v/>
      </c>
    </row>
    <row r="2947" spans="1:21">
      <c r="A2947">
        <v>9652</v>
      </c>
      <c r="B2947" s="1">
        <v>46022</v>
      </c>
      <c r="C2947">
        <v>10</v>
      </c>
      <c r="D2947">
        <v>1</v>
      </c>
      <c r="E2947" t="s">
        <v>7</v>
      </c>
      <c r="F2947" s="3">
        <v>64706.623641956219</v>
      </c>
      <c r="H2947">
        <v>2</v>
      </c>
      <c r="L2947" s="6"/>
      <c r="M2947" t="s">
        <v>30</v>
      </c>
      <c r="N2947">
        <f>SUMIFS(Actuals!$F:$F,Actuals!$A:$A,$A2947,Actuals!$D:$D,$D2947,Actuals!$B:$B,EDATE($B2947,-12))</f>
        <v>71197.650000000009</v>
      </c>
      <c r="O2947">
        <f>AVERAGE(SUMIFS(Actuals!$F:$F,Actuals!$A:$A,$A2947,Actuals!$D:$D,$D2947,Actuals!$B:$B,EOMONTH(DATE(2025,$C2947-1,1),0))/SUMIFS(Actuals!$F:$F,Actuals!$A:$A,$A2947,Actuals!$D:$D,$D2947,Actuals!$B:$B,EOMONTH(DATE(2024,$C2947-1,1),0)),
 SUMIFS(Actuals!$F:$F,Actuals!$A:$A,$A2947,Actuals!$D:$D,$D2947,Actuals!$B:$B,EOMONTH(DATE(2025,$C2947-2,1),0))/SUMIFS(Actuals!$F:$F,Actuals!$A:$A,$A2947,Actuals!$D:$D,$D2947,Actuals!$B:$B,EOMONTH(DATE(2024,$C2947-2,1),0)),
 SUMIFS(Actuals!$F:$F,Actuals!$A:$A,$A2947,Actuals!$D:$D,$D2947,Actuals!$B:$B,EOMONTH(DATE(2025,$C2947-3,1),0))/SUMIFS(Actuals!$F:$F,Actuals!$A:$A,$A2947,Actuals!$D:$D,$D2947,Actuals!$B:$B,EOMONTH(DATE(2024,$C2947-3,1),0))
)</f>
        <v>0.99386448018259754</v>
      </c>
      <c r="P2947" s="29">
        <f t="shared" si="276"/>
        <v>70760.815407472532</v>
      </c>
      <c r="Q2947" s="2" t="str">
        <f t="shared" si="277"/>
        <v/>
      </c>
      <c r="R2947" s="29" t="str">
        <f t="shared" si="278"/>
        <v>2 Test data (Sep-Nov)</v>
      </c>
      <c r="S2947" s="29">
        <f t="shared" si="279"/>
        <v>0.97740808992841244</v>
      </c>
      <c r="T2947" s="29">
        <f t="shared" si="280"/>
        <v>63244.77741960108</v>
      </c>
      <c r="U2947" s="2" t="str">
        <f t="shared" si="281"/>
        <v/>
      </c>
    </row>
    <row r="2948" spans="1:21">
      <c r="A2948">
        <v>9652</v>
      </c>
      <c r="B2948" s="1">
        <v>46022</v>
      </c>
      <c r="C2948">
        <v>11</v>
      </c>
      <c r="D2948">
        <v>1</v>
      </c>
      <c r="E2948" t="s">
        <v>7</v>
      </c>
      <c r="F2948" s="3">
        <v>63189.48078672844</v>
      </c>
      <c r="H2948">
        <v>1</v>
      </c>
      <c r="L2948" s="6"/>
      <c r="M2948" t="s">
        <v>30</v>
      </c>
      <c r="N2948">
        <f>SUMIFS(Actuals!$F:$F,Actuals!$A:$A,$A2948,Actuals!$D:$D,$D2948,Actuals!$B:$B,EDATE($B2948,-12))</f>
        <v>71197.650000000009</v>
      </c>
      <c r="O2948">
        <f>AVERAGE(SUMIFS(Actuals!$F:$F,Actuals!$A:$A,$A2948,Actuals!$D:$D,$D2948,Actuals!$B:$B,EOMONTH(DATE(2025,$C2948-1,1),0))/SUMIFS(Actuals!$F:$F,Actuals!$A:$A,$A2948,Actuals!$D:$D,$D2948,Actuals!$B:$B,EOMONTH(DATE(2024,$C2948-1,1),0)),
 SUMIFS(Actuals!$F:$F,Actuals!$A:$A,$A2948,Actuals!$D:$D,$D2948,Actuals!$B:$B,EOMONTH(DATE(2025,$C2948-2,1),0))/SUMIFS(Actuals!$F:$F,Actuals!$A:$A,$A2948,Actuals!$D:$D,$D2948,Actuals!$B:$B,EOMONTH(DATE(2024,$C2948-2,1),0)),
 SUMIFS(Actuals!$F:$F,Actuals!$A:$A,$A2948,Actuals!$D:$D,$D2948,Actuals!$B:$B,EOMONTH(DATE(2025,$C2948-3,1),0))/SUMIFS(Actuals!$F:$F,Actuals!$A:$A,$A2948,Actuals!$D:$D,$D2948,Actuals!$B:$B,EOMONTH(DATE(2024,$C2948-3,1),0))
)</f>
        <v>1.0615702625109245</v>
      </c>
      <c r="P2948" s="29">
        <f t="shared" si="276"/>
        <v>75581.308000660923</v>
      </c>
      <c r="Q2948" s="2" t="str">
        <f t="shared" si="277"/>
        <v/>
      </c>
      <c r="R2948" s="29" t="str">
        <f t="shared" si="278"/>
        <v>2 Test data (Sep-Nov)</v>
      </c>
      <c r="S2948" s="29">
        <f t="shared" si="279"/>
        <v>0.97740808992841244</v>
      </c>
      <c r="T2948" s="29">
        <f t="shared" si="280"/>
        <v>61761.909719324358</v>
      </c>
      <c r="U2948" s="2" t="str">
        <f t="shared" si="281"/>
        <v/>
      </c>
    </row>
    <row r="2949" spans="1:21">
      <c r="A2949">
        <v>9656</v>
      </c>
      <c r="B2949" s="1">
        <v>46022</v>
      </c>
      <c r="C2949">
        <v>5</v>
      </c>
      <c r="D2949">
        <v>1</v>
      </c>
      <c r="E2949" t="s">
        <v>7</v>
      </c>
      <c r="F2949" s="3">
        <v>881301.00273834704</v>
      </c>
      <c r="H2949">
        <v>7</v>
      </c>
      <c r="L2949" s="6"/>
      <c r="M2949" t="s">
        <v>32</v>
      </c>
      <c r="N2949">
        <f>SUMIFS(Actuals!$F:$F,Actuals!$A:$A,$A2949,Actuals!$D:$D,$D2949,Actuals!$B:$B,EDATE($B2949,-12))</f>
        <v>858139.65</v>
      </c>
      <c r="O2949">
        <f>AVERAGE(SUMIFS(Actuals!$F:$F,Actuals!$A:$A,$A2949,Actuals!$D:$D,$D2949,Actuals!$B:$B,EOMONTH(DATE(2025,$C2949-1,1),0))/SUMIFS(Actuals!$F:$F,Actuals!$A:$A,$A2949,Actuals!$D:$D,$D2949,Actuals!$B:$B,EOMONTH(DATE(2024,$C2949-1,1),0)),
 SUMIFS(Actuals!$F:$F,Actuals!$A:$A,$A2949,Actuals!$D:$D,$D2949,Actuals!$B:$B,EOMONTH(DATE(2025,$C2949-2,1),0))/SUMIFS(Actuals!$F:$F,Actuals!$A:$A,$A2949,Actuals!$D:$D,$D2949,Actuals!$B:$B,EOMONTH(DATE(2024,$C2949-2,1),0)),
 SUMIFS(Actuals!$F:$F,Actuals!$A:$A,$A2949,Actuals!$D:$D,$D2949,Actuals!$B:$B,EOMONTH(DATE(2025,$C2949-3,1),0))/SUMIFS(Actuals!$F:$F,Actuals!$A:$A,$A2949,Actuals!$D:$D,$D2949,Actuals!$B:$B,EOMONTH(DATE(2024,$C2949-3,1),0))
)</f>
        <v>1.0372963353341733</v>
      </c>
      <c r="P2949" s="29">
        <f t="shared" si="276"/>
        <v>890145.1141499501</v>
      </c>
      <c r="Q2949" s="2" t="str">
        <f t="shared" si="277"/>
        <v/>
      </c>
      <c r="R2949" s="29" t="str">
        <f t="shared" si="278"/>
        <v>1 train date (May-Aug)</v>
      </c>
      <c r="S2949" s="29">
        <f t="shared" si="279"/>
        <v>1.0196167866584092</v>
      </c>
      <c r="T2949" s="29">
        <f t="shared" si="280"/>
        <v>898589.29649090732</v>
      </c>
      <c r="U2949" s="2" t="str">
        <f t="shared" si="281"/>
        <v/>
      </c>
    </row>
    <row r="2950" spans="1:21">
      <c r="A2950">
        <v>9656</v>
      </c>
      <c r="B2950" s="1">
        <v>46022</v>
      </c>
      <c r="C2950">
        <v>6</v>
      </c>
      <c r="D2950">
        <v>1</v>
      </c>
      <c r="E2950" t="s">
        <v>7</v>
      </c>
      <c r="F2950" s="3">
        <v>917192.18611091515</v>
      </c>
      <c r="H2950">
        <v>6</v>
      </c>
      <c r="L2950" s="6"/>
      <c r="M2950" t="s">
        <v>32</v>
      </c>
      <c r="N2950">
        <f>SUMIFS(Actuals!$F:$F,Actuals!$A:$A,$A2950,Actuals!$D:$D,$D2950,Actuals!$B:$B,EDATE($B2950,-12))</f>
        <v>858139.65</v>
      </c>
      <c r="O2950">
        <f>AVERAGE(SUMIFS(Actuals!$F:$F,Actuals!$A:$A,$A2950,Actuals!$D:$D,$D2950,Actuals!$B:$B,EOMONTH(DATE(2025,$C2950-1,1),0))/SUMIFS(Actuals!$F:$F,Actuals!$A:$A,$A2950,Actuals!$D:$D,$D2950,Actuals!$B:$B,EOMONTH(DATE(2024,$C2950-1,1),0)),
 SUMIFS(Actuals!$F:$F,Actuals!$A:$A,$A2950,Actuals!$D:$D,$D2950,Actuals!$B:$B,EOMONTH(DATE(2025,$C2950-2,1),0))/SUMIFS(Actuals!$F:$F,Actuals!$A:$A,$A2950,Actuals!$D:$D,$D2950,Actuals!$B:$B,EOMONTH(DATE(2024,$C2950-2,1),0)),
 SUMIFS(Actuals!$F:$F,Actuals!$A:$A,$A2950,Actuals!$D:$D,$D2950,Actuals!$B:$B,EOMONTH(DATE(2025,$C2950-3,1),0))/SUMIFS(Actuals!$F:$F,Actuals!$A:$A,$A2950,Actuals!$D:$D,$D2950,Actuals!$B:$B,EOMONTH(DATE(2024,$C2950-3,1),0))
)</f>
        <v>1.03668527272668</v>
      </c>
      <c r="P2950" s="29">
        <f t="shared" si="276"/>
        <v>889620.73709782772</v>
      </c>
      <c r="Q2950" s="2" t="str">
        <f t="shared" si="277"/>
        <v/>
      </c>
      <c r="R2950" s="29" t="str">
        <f t="shared" si="278"/>
        <v>1 train date (May-Aug)</v>
      </c>
      <c r="S2950" s="29">
        <f t="shared" si="279"/>
        <v>1.0196167866584092</v>
      </c>
      <c r="T2950" s="29">
        <f t="shared" si="280"/>
        <v>935184.54955061292</v>
      </c>
      <c r="U2950" s="2" t="str">
        <f t="shared" si="281"/>
        <v/>
      </c>
    </row>
    <row r="2951" spans="1:21">
      <c r="A2951">
        <v>9656</v>
      </c>
      <c r="B2951" s="1">
        <v>46022</v>
      </c>
      <c r="C2951">
        <v>7</v>
      </c>
      <c r="D2951">
        <v>1</v>
      </c>
      <c r="E2951" t="s">
        <v>7</v>
      </c>
      <c r="F2951" s="3">
        <v>909000</v>
      </c>
      <c r="H2951">
        <v>5</v>
      </c>
      <c r="L2951" s="6"/>
      <c r="M2951" t="s">
        <v>32</v>
      </c>
      <c r="N2951">
        <f>SUMIFS(Actuals!$F:$F,Actuals!$A:$A,$A2951,Actuals!$D:$D,$D2951,Actuals!$B:$B,EDATE($B2951,-12))</f>
        <v>858139.65</v>
      </c>
      <c r="O2951">
        <f>AVERAGE(SUMIFS(Actuals!$F:$F,Actuals!$A:$A,$A2951,Actuals!$D:$D,$D2951,Actuals!$B:$B,EOMONTH(DATE(2025,$C2951-1,1),0))/SUMIFS(Actuals!$F:$F,Actuals!$A:$A,$A2951,Actuals!$D:$D,$D2951,Actuals!$B:$B,EOMONTH(DATE(2024,$C2951-1,1),0)),
 SUMIFS(Actuals!$F:$F,Actuals!$A:$A,$A2951,Actuals!$D:$D,$D2951,Actuals!$B:$B,EOMONTH(DATE(2025,$C2951-2,1),0))/SUMIFS(Actuals!$F:$F,Actuals!$A:$A,$A2951,Actuals!$D:$D,$D2951,Actuals!$B:$B,EOMONTH(DATE(2024,$C2951-2,1),0)),
 SUMIFS(Actuals!$F:$F,Actuals!$A:$A,$A2951,Actuals!$D:$D,$D2951,Actuals!$B:$B,EOMONTH(DATE(2025,$C2951-3,1),0))/SUMIFS(Actuals!$F:$F,Actuals!$A:$A,$A2951,Actuals!$D:$D,$D2951,Actuals!$B:$B,EOMONTH(DATE(2024,$C2951-3,1),0))
)</f>
        <v>1.0253761995503257</v>
      </c>
      <c r="P2951" s="29">
        <f t="shared" si="276"/>
        <v>879915.97300044668</v>
      </c>
      <c r="Q2951" s="2" t="str">
        <f t="shared" si="277"/>
        <v/>
      </c>
      <c r="R2951" s="29" t="str">
        <f t="shared" si="278"/>
        <v>1 train date (May-Aug)</v>
      </c>
      <c r="S2951" s="29">
        <f t="shared" si="279"/>
        <v>1.0196167866584092</v>
      </c>
      <c r="T2951" s="29">
        <f t="shared" si="280"/>
        <v>926831.6590724939</v>
      </c>
      <c r="U2951" s="2" t="str">
        <f t="shared" si="281"/>
        <v/>
      </c>
    </row>
    <row r="2952" spans="1:21">
      <c r="A2952">
        <v>9656</v>
      </c>
      <c r="B2952" s="1">
        <v>46022</v>
      </c>
      <c r="C2952">
        <v>8</v>
      </c>
      <c r="D2952">
        <v>1</v>
      </c>
      <c r="E2952" t="s">
        <v>7</v>
      </c>
      <c r="F2952" s="3">
        <v>990930.56756549247</v>
      </c>
      <c r="H2952">
        <v>4</v>
      </c>
      <c r="L2952" s="6"/>
      <c r="M2952" t="s">
        <v>32</v>
      </c>
      <c r="N2952">
        <f>SUMIFS(Actuals!$F:$F,Actuals!$A:$A,$A2952,Actuals!$D:$D,$D2952,Actuals!$B:$B,EDATE($B2952,-12))</f>
        <v>858139.65</v>
      </c>
      <c r="O2952">
        <f>AVERAGE(SUMIFS(Actuals!$F:$F,Actuals!$A:$A,$A2952,Actuals!$D:$D,$D2952,Actuals!$B:$B,EOMONTH(DATE(2025,$C2952-1,1),0))/SUMIFS(Actuals!$F:$F,Actuals!$A:$A,$A2952,Actuals!$D:$D,$D2952,Actuals!$B:$B,EOMONTH(DATE(2024,$C2952-1,1),0)),
 SUMIFS(Actuals!$F:$F,Actuals!$A:$A,$A2952,Actuals!$D:$D,$D2952,Actuals!$B:$B,EOMONTH(DATE(2025,$C2952-2,1),0))/SUMIFS(Actuals!$F:$F,Actuals!$A:$A,$A2952,Actuals!$D:$D,$D2952,Actuals!$B:$B,EOMONTH(DATE(2024,$C2952-2,1),0)),
 SUMIFS(Actuals!$F:$F,Actuals!$A:$A,$A2952,Actuals!$D:$D,$D2952,Actuals!$B:$B,EOMONTH(DATE(2025,$C2952-3,1),0))/SUMIFS(Actuals!$F:$F,Actuals!$A:$A,$A2952,Actuals!$D:$D,$D2952,Actuals!$B:$B,EOMONTH(DATE(2024,$C2952-3,1),0))
)</f>
        <v>1.065337497999882</v>
      </c>
      <c r="P2952" s="29">
        <f t="shared" si="276"/>
        <v>914208.34766549442</v>
      </c>
      <c r="Q2952" s="2" t="str">
        <f t="shared" si="277"/>
        <v/>
      </c>
      <c r="R2952" s="29" t="str">
        <f t="shared" si="278"/>
        <v>1 train date (May-Aug)</v>
      </c>
      <c r="S2952" s="29">
        <f t="shared" si="279"/>
        <v>1.0196167866584092</v>
      </c>
      <c r="T2952" s="29">
        <f t="shared" si="280"/>
        <v>1010369.441102721</v>
      </c>
      <c r="U2952" s="2" t="str">
        <f t="shared" si="281"/>
        <v/>
      </c>
    </row>
    <row r="2953" spans="1:21">
      <c r="A2953">
        <v>9656</v>
      </c>
      <c r="B2953" s="1">
        <v>46022</v>
      </c>
      <c r="C2953">
        <v>9</v>
      </c>
      <c r="D2953">
        <v>1</v>
      </c>
      <c r="E2953" t="s">
        <v>7</v>
      </c>
      <c r="F2953" s="3">
        <v>950759.70048064378</v>
      </c>
      <c r="H2953">
        <v>3</v>
      </c>
      <c r="L2953" s="6"/>
      <c r="M2953" t="s">
        <v>32</v>
      </c>
      <c r="N2953">
        <f>SUMIFS(Actuals!$F:$F,Actuals!$A:$A,$A2953,Actuals!$D:$D,$D2953,Actuals!$B:$B,EDATE($B2953,-12))</f>
        <v>858139.65</v>
      </c>
      <c r="O2953">
        <f>AVERAGE(SUMIFS(Actuals!$F:$F,Actuals!$A:$A,$A2953,Actuals!$D:$D,$D2953,Actuals!$B:$B,EOMONTH(DATE(2025,$C2953-1,1),0))/SUMIFS(Actuals!$F:$F,Actuals!$A:$A,$A2953,Actuals!$D:$D,$D2953,Actuals!$B:$B,EOMONTH(DATE(2024,$C2953-1,1),0)),
 SUMIFS(Actuals!$F:$F,Actuals!$A:$A,$A2953,Actuals!$D:$D,$D2953,Actuals!$B:$B,EOMONTH(DATE(2025,$C2953-2,1),0))/SUMIFS(Actuals!$F:$F,Actuals!$A:$A,$A2953,Actuals!$D:$D,$D2953,Actuals!$B:$B,EOMONTH(DATE(2024,$C2953-2,1),0)),
 SUMIFS(Actuals!$F:$F,Actuals!$A:$A,$A2953,Actuals!$D:$D,$D2953,Actuals!$B:$B,EOMONTH(DATE(2025,$C2953-3,1),0))/SUMIFS(Actuals!$F:$F,Actuals!$A:$A,$A2953,Actuals!$D:$D,$D2953,Actuals!$B:$B,EOMONTH(DATE(2024,$C2953-3,1),0))
)</f>
        <v>1.0999393370339232</v>
      </c>
      <c r="P2953" s="29">
        <f t="shared" si="276"/>
        <v>943901.55770352297</v>
      </c>
      <c r="Q2953" s="2" t="str">
        <f t="shared" si="277"/>
        <v/>
      </c>
      <c r="R2953" s="29" t="str">
        <f t="shared" si="278"/>
        <v>2 Test data (Sep-Nov)</v>
      </c>
      <c r="S2953" s="29">
        <f t="shared" si="279"/>
        <v>1.0196167866584092</v>
      </c>
      <c r="T2953" s="29">
        <f t="shared" si="280"/>
        <v>969410.5506883855</v>
      </c>
      <c r="U2953" s="2" t="str">
        <f t="shared" si="281"/>
        <v/>
      </c>
    </row>
    <row r="2954" spans="1:21">
      <c r="A2954">
        <v>9656</v>
      </c>
      <c r="B2954" s="1">
        <v>46022</v>
      </c>
      <c r="C2954">
        <v>10</v>
      </c>
      <c r="D2954">
        <v>1</v>
      </c>
      <c r="E2954" t="s">
        <v>7</v>
      </c>
      <c r="F2954" s="3">
        <v>897278.24518531852</v>
      </c>
      <c r="H2954">
        <v>2</v>
      </c>
      <c r="L2954" s="6"/>
      <c r="M2954" t="s">
        <v>32</v>
      </c>
      <c r="N2954">
        <f>SUMIFS(Actuals!$F:$F,Actuals!$A:$A,$A2954,Actuals!$D:$D,$D2954,Actuals!$B:$B,EDATE($B2954,-12))</f>
        <v>858139.65</v>
      </c>
      <c r="O2954">
        <f>AVERAGE(SUMIFS(Actuals!$F:$F,Actuals!$A:$A,$A2954,Actuals!$D:$D,$D2954,Actuals!$B:$B,EOMONTH(DATE(2025,$C2954-1,1),0))/SUMIFS(Actuals!$F:$F,Actuals!$A:$A,$A2954,Actuals!$D:$D,$D2954,Actuals!$B:$B,EOMONTH(DATE(2024,$C2954-1,1),0)),
 SUMIFS(Actuals!$F:$F,Actuals!$A:$A,$A2954,Actuals!$D:$D,$D2954,Actuals!$B:$B,EOMONTH(DATE(2025,$C2954-2,1),0))/SUMIFS(Actuals!$F:$F,Actuals!$A:$A,$A2954,Actuals!$D:$D,$D2954,Actuals!$B:$B,EOMONTH(DATE(2024,$C2954-2,1),0)),
 SUMIFS(Actuals!$F:$F,Actuals!$A:$A,$A2954,Actuals!$D:$D,$D2954,Actuals!$B:$B,EOMONTH(DATE(2025,$C2954-3,1),0))/SUMIFS(Actuals!$F:$F,Actuals!$A:$A,$A2954,Actuals!$D:$D,$D2954,Actuals!$B:$B,EOMONTH(DATE(2024,$C2954-3,1),0))
)</f>
        <v>1.1346728127647248</v>
      </c>
      <c r="P2954" s="29">
        <f t="shared" si="276"/>
        <v>973707.73041043652</v>
      </c>
      <c r="Q2954" s="2" t="str">
        <f t="shared" si="277"/>
        <v/>
      </c>
      <c r="R2954" s="29" t="str">
        <f t="shared" si="278"/>
        <v>2 Test data (Sep-Nov)</v>
      </c>
      <c r="S2954" s="29">
        <f t="shared" si="279"/>
        <v>1.0196167866584092</v>
      </c>
      <c r="T2954" s="29">
        <f t="shared" si="280"/>
        <v>914879.96109435067</v>
      </c>
      <c r="U2954" s="2" t="str">
        <f t="shared" si="281"/>
        <v/>
      </c>
    </row>
    <row r="2955" spans="1:21">
      <c r="A2955">
        <v>9656</v>
      </c>
      <c r="B2955" s="1">
        <v>46022</v>
      </c>
      <c r="C2955">
        <v>11</v>
      </c>
      <c r="D2955">
        <v>1</v>
      </c>
      <c r="E2955" t="s">
        <v>7</v>
      </c>
      <c r="F2955" s="3">
        <v>877784.21704172029</v>
      </c>
      <c r="H2955">
        <v>1</v>
      </c>
      <c r="L2955" s="6"/>
      <c r="M2955" t="s">
        <v>32</v>
      </c>
      <c r="N2955">
        <f>SUMIFS(Actuals!$F:$F,Actuals!$A:$A,$A2955,Actuals!$D:$D,$D2955,Actuals!$B:$B,EDATE($B2955,-12))</f>
        <v>858139.65</v>
      </c>
      <c r="O2955">
        <f>AVERAGE(SUMIFS(Actuals!$F:$F,Actuals!$A:$A,$A2955,Actuals!$D:$D,$D2955,Actuals!$B:$B,EOMONTH(DATE(2025,$C2955-1,1),0))/SUMIFS(Actuals!$F:$F,Actuals!$A:$A,$A2955,Actuals!$D:$D,$D2955,Actuals!$B:$B,EOMONTH(DATE(2024,$C2955-1,1),0)),
 SUMIFS(Actuals!$F:$F,Actuals!$A:$A,$A2955,Actuals!$D:$D,$D2955,Actuals!$B:$B,EOMONTH(DATE(2025,$C2955-2,1),0))/SUMIFS(Actuals!$F:$F,Actuals!$A:$A,$A2955,Actuals!$D:$D,$D2955,Actuals!$B:$B,EOMONTH(DATE(2024,$C2955-2,1),0)),
 SUMIFS(Actuals!$F:$F,Actuals!$A:$A,$A2955,Actuals!$D:$D,$D2955,Actuals!$B:$B,EOMONTH(DATE(2025,$C2955-3,1),0))/SUMIFS(Actuals!$F:$F,Actuals!$A:$A,$A2955,Actuals!$D:$D,$D2955,Actuals!$B:$B,EOMONTH(DATE(2024,$C2955-3,1),0))
)</f>
        <v>1.0827075285014622</v>
      </c>
      <c r="P2955" s="29">
        <f t="shared" si="276"/>
        <v>929114.25956060982</v>
      </c>
      <c r="Q2955" s="2" t="str">
        <f t="shared" si="277"/>
        <v/>
      </c>
      <c r="R2955" s="29" t="str">
        <f t="shared" si="278"/>
        <v>2 Test data (Sep-Nov)</v>
      </c>
      <c r="S2955" s="29">
        <f t="shared" si="279"/>
        <v>1.0196167866584092</v>
      </c>
      <c r="T2955" s="29">
        <f t="shared" si="280"/>
        <v>895003.52275954641</v>
      </c>
      <c r="U2955" s="2" t="str">
        <f t="shared" si="281"/>
        <v/>
      </c>
    </row>
    <row r="2956" spans="1:21">
      <c r="A2956">
        <v>9657</v>
      </c>
      <c r="B2956" s="1">
        <v>46022</v>
      </c>
      <c r="C2956">
        <v>5</v>
      </c>
      <c r="D2956">
        <v>1</v>
      </c>
      <c r="E2956" t="s">
        <v>7</v>
      </c>
      <c r="F2956" s="3">
        <v>5561.3914261903728</v>
      </c>
      <c r="H2956">
        <v>7</v>
      </c>
      <c r="L2956" s="6"/>
      <c r="M2956" t="s">
        <v>34</v>
      </c>
      <c r="N2956">
        <f>SUMIFS(Actuals!$F:$F,Actuals!$A:$A,$A2956,Actuals!$D:$D,$D2956,Actuals!$B:$B,EDATE($B2956,-12))</f>
        <v>5353.2</v>
      </c>
      <c r="O2956">
        <f>AVERAGE(SUMIFS(Actuals!$F:$F,Actuals!$A:$A,$A2956,Actuals!$D:$D,$D2956,Actuals!$B:$B,EOMONTH(DATE(2025,$C2956-1,1),0))/SUMIFS(Actuals!$F:$F,Actuals!$A:$A,$A2956,Actuals!$D:$D,$D2956,Actuals!$B:$B,EOMONTH(DATE(2024,$C2956-1,1),0)),
 SUMIFS(Actuals!$F:$F,Actuals!$A:$A,$A2956,Actuals!$D:$D,$D2956,Actuals!$B:$B,EOMONTH(DATE(2025,$C2956-2,1),0))/SUMIFS(Actuals!$F:$F,Actuals!$A:$A,$A2956,Actuals!$D:$D,$D2956,Actuals!$B:$B,EOMONTH(DATE(2024,$C2956-2,1),0)),
 SUMIFS(Actuals!$F:$F,Actuals!$A:$A,$A2956,Actuals!$D:$D,$D2956,Actuals!$B:$B,EOMONTH(DATE(2025,$C2956-3,1),0))/SUMIFS(Actuals!$F:$F,Actuals!$A:$A,$A2956,Actuals!$D:$D,$D2956,Actuals!$B:$B,EOMONTH(DATE(2024,$C2956-3,1),0))
)</f>
        <v>1.0544874901794536</v>
      </c>
      <c r="P2956" s="29">
        <f t="shared" si="276"/>
        <v>5644.8824324286506</v>
      </c>
      <c r="Q2956" s="2" t="str">
        <f t="shared" si="277"/>
        <v/>
      </c>
      <c r="R2956" s="29" t="str">
        <f t="shared" si="278"/>
        <v>1 train date (May-Aug)</v>
      </c>
      <c r="S2956" s="29">
        <f t="shared" si="279"/>
        <v>1.0159969143173808</v>
      </c>
      <c r="T2956" s="29">
        <f t="shared" si="280"/>
        <v>5650.3565283205562</v>
      </c>
      <c r="U2956" s="2" t="str">
        <f t="shared" si="281"/>
        <v/>
      </c>
    </row>
    <row r="2957" spans="1:21">
      <c r="A2957">
        <v>9657</v>
      </c>
      <c r="B2957" s="1">
        <v>46022</v>
      </c>
      <c r="C2957">
        <v>6</v>
      </c>
      <c r="D2957">
        <v>1</v>
      </c>
      <c r="E2957" t="s">
        <v>7</v>
      </c>
      <c r="F2957" s="3">
        <v>5554.7864636099503</v>
      </c>
      <c r="H2957">
        <v>6</v>
      </c>
      <c r="L2957" s="6"/>
      <c r="M2957" t="s">
        <v>34</v>
      </c>
      <c r="N2957">
        <f>SUMIFS(Actuals!$F:$F,Actuals!$A:$A,$A2957,Actuals!$D:$D,$D2957,Actuals!$B:$B,EDATE($B2957,-12))</f>
        <v>5353.2</v>
      </c>
      <c r="O2957">
        <f>AVERAGE(SUMIFS(Actuals!$F:$F,Actuals!$A:$A,$A2957,Actuals!$D:$D,$D2957,Actuals!$B:$B,EOMONTH(DATE(2025,$C2957-1,1),0))/SUMIFS(Actuals!$F:$F,Actuals!$A:$A,$A2957,Actuals!$D:$D,$D2957,Actuals!$B:$B,EOMONTH(DATE(2024,$C2957-1,1),0)),
 SUMIFS(Actuals!$F:$F,Actuals!$A:$A,$A2957,Actuals!$D:$D,$D2957,Actuals!$B:$B,EOMONTH(DATE(2025,$C2957-2,1),0))/SUMIFS(Actuals!$F:$F,Actuals!$A:$A,$A2957,Actuals!$D:$D,$D2957,Actuals!$B:$B,EOMONTH(DATE(2024,$C2957-2,1),0)),
 SUMIFS(Actuals!$F:$F,Actuals!$A:$A,$A2957,Actuals!$D:$D,$D2957,Actuals!$B:$B,EOMONTH(DATE(2025,$C2957-3,1),0))/SUMIFS(Actuals!$F:$F,Actuals!$A:$A,$A2957,Actuals!$D:$D,$D2957,Actuals!$B:$B,EOMONTH(DATE(2024,$C2957-3,1),0))
)</f>
        <v>1.027036548903197</v>
      </c>
      <c r="P2957" s="29">
        <f t="shared" si="276"/>
        <v>5497.9320535885936</v>
      </c>
      <c r="Q2957" s="2" t="str">
        <f t="shared" si="277"/>
        <v/>
      </c>
      <c r="R2957" s="29" t="str">
        <f t="shared" si="278"/>
        <v>1 train date (May-Aug)</v>
      </c>
      <c r="S2957" s="29">
        <f t="shared" si="279"/>
        <v>1.0159969143173808</v>
      </c>
      <c r="T2957" s="29">
        <f t="shared" si="280"/>
        <v>5643.6459067196656</v>
      </c>
      <c r="U2957" s="2" t="str">
        <f t="shared" si="281"/>
        <v/>
      </c>
    </row>
    <row r="2958" spans="1:21">
      <c r="A2958">
        <v>9657</v>
      </c>
      <c r="B2958" s="1">
        <v>46022</v>
      </c>
      <c r="C2958">
        <v>7</v>
      </c>
      <c r="D2958">
        <v>1</v>
      </c>
      <c r="E2958" t="s">
        <v>7</v>
      </c>
      <c r="F2958" s="3">
        <v>5511.2534265548138</v>
      </c>
      <c r="H2958">
        <v>5</v>
      </c>
      <c r="L2958" s="6"/>
      <c r="M2958" t="s">
        <v>34</v>
      </c>
      <c r="N2958">
        <f>SUMIFS(Actuals!$F:$F,Actuals!$A:$A,$A2958,Actuals!$D:$D,$D2958,Actuals!$B:$B,EDATE($B2958,-12))</f>
        <v>5353.2</v>
      </c>
      <c r="O2958">
        <f>AVERAGE(SUMIFS(Actuals!$F:$F,Actuals!$A:$A,$A2958,Actuals!$D:$D,$D2958,Actuals!$B:$B,EOMONTH(DATE(2025,$C2958-1,1),0))/SUMIFS(Actuals!$F:$F,Actuals!$A:$A,$A2958,Actuals!$D:$D,$D2958,Actuals!$B:$B,EOMONTH(DATE(2024,$C2958-1,1),0)),
 SUMIFS(Actuals!$F:$F,Actuals!$A:$A,$A2958,Actuals!$D:$D,$D2958,Actuals!$B:$B,EOMONTH(DATE(2025,$C2958-2,1),0))/SUMIFS(Actuals!$F:$F,Actuals!$A:$A,$A2958,Actuals!$D:$D,$D2958,Actuals!$B:$B,EOMONTH(DATE(2024,$C2958-2,1),0)),
 SUMIFS(Actuals!$F:$F,Actuals!$A:$A,$A2958,Actuals!$D:$D,$D2958,Actuals!$B:$B,EOMONTH(DATE(2025,$C2958-3,1),0))/SUMIFS(Actuals!$F:$F,Actuals!$A:$A,$A2958,Actuals!$D:$D,$D2958,Actuals!$B:$B,EOMONTH(DATE(2024,$C2958-3,1),0))
)</f>
        <v>1.0094155032568086</v>
      </c>
      <c r="P2958" s="29">
        <f t="shared" si="276"/>
        <v>5403.6030720343479</v>
      </c>
      <c r="Q2958" s="2" t="str">
        <f t="shared" si="277"/>
        <v/>
      </c>
      <c r="R2958" s="29" t="str">
        <f t="shared" si="278"/>
        <v>1 train date (May-Aug)</v>
      </c>
      <c r="S2958" s="29">
        <f t="shared" si="279"/>
        <v>1.0159969143173808</v>
      </c>
      <c r="T2958" s="29">
        <f t="shared" si="280"/>
        <v>5599.4164754007825</v>
      </c>
      <c r="U2958" s="2" t="str">
        <f t="shared" si="281"/>
        <v/>
      </c>
    </row>
    <row r="2959" spans="1:21">
      <c r="A2959">
        <v>9657</v>
      </c>
      <c r="B2959" s="1">
        <v>46022</v>
      </c>
      <c r="C2959">
        <v>8</v>
      </c>
      <c r="D2959">
        <v>1</v>
      </c>
      <c r="E2959" t="s">
        <v>7</v>
      </c>
      <c r="F2959" s="3">
        <v>5602.3711609993925</v>
      </c>
      <c r="H2959">
        <v>4</v>
      </c>
      <c r="L2959" s="6"/>
      <c r="M2959" t="s">
        <v>34</v>
      </c>
      <c r="N2959">
        <f>SUMIFS(Actuals!$F:$F,Actuals!$A:$A,$A2959,Actuals!$D:$D,$D2959,Actuals!$B:$B,EDATE($B2959,-12))</f>
        <v>5353.2</v>
      </c>
      <c r="O2959">
        <f>AVERAGE(SUMIFS(Actuals!$F:$F,Actuals!$A:$A,$A2959,Actuals!$D:$D,$D2959,Actuals!$B:$B,EOMONTH(DATE(2025,$C2959-1,1),0))/SUMIFS(Actuals!$F:$F,Actuals!$A:$A,$A2959,Actuals!$D:$D,$D2959,Actuals!$B:$B,EOMONTH(DATE(2024,$C2959-1,1),0)),
 SUMIFS(Actuals!$F:$F,Actuals!$A:$A,$A2959,Actuals!$D:$D,$D2959,Actuals!$B:$B,EOMONTH(DATE(2025,$C2959-2,1),0))/SUMIFS(Actuals!$F:$F,Actuals!$A:$A,$A2959,Actuals!$D:$D,$D2959,Actuals!$B:$B,EOMONTH(DATE(2024,$C2959-2,1),0)),
 SUMIFS(Actuals!$F:$F,Actuals!$A:$A,$A2959,Actuals!$D:$D,$D2959,Actuals!$B:$B,EOMONTH(DATE(2025,$C2959-3,1),0))/SUMIFS(Actuals!$F:$F,Actuals!$A:$A,$A2959,Actuals!$D:$D,$D2959,Actuals!$B:$B,EOMONTH(DATE(2024,$C2959-3,1),0))
)</f>
        <v>1.0164056513741302</v>
      </c>
      <c r="P2959" s="29">
        <f t="shared" si="276"/>
        <v>5441.0227329359932</v>
      </c>
      <c r="Q2959" s="2" t="str">
        <f t="shared" si="277"/>
        <v/>
      </c>
      <c r="R2959" s="29" t="str">
        <f t="shared" si="278"/>
        <v>1 train date (May-Aug)</v>
      </c>
      <c r="S2959" s="29">
        <f t="shared" si="279"/>
        <v>1.0159969143173808</v>
      </c>
      <c r="T2959" s="29">
        <f t="shared" si="280"/>
        <v>5691.9918124360647</v>
      </c>
      <c r="U2959" s="2" t="str">
        <f t="shared" si="281"/>
        <v/>
      </c>
    </row>
    <row r="2960" spans="1:21">
      <c r="A2960">
        <v>9657</v>
      </c>
      <c r="B2960" s="1">
        <v>46022</v>
      </c>
      <c r="C2960">
        <v>9</v>
      </c>
      <c r="D2960">
        <v>1</v>
      </c>
      <c r="E2960" t="s">
        <v>7</v>
      </c>
      <c r="F2960" s="3">
        <v>5787.9601768360062</v>
      </c>
      <c r="H2960">
        <v>3</v>
      </c>
      <c r="L2960" s="6"/>
      <c r="M2960" t="s">
        <v>34</v>
      </c>
      <c r="N2960">
        <f>SUMIFS(Actuals!$F:$F,Actuals!$A:$A,$A2960,Actuals!$D:$D,$D2960,Actuals!$B:$B,EDATE($B2960,-12))</f>
        <v>5353.2</v>
      </c>
      <c r="O2960">
        <f>AVERAGE(SUMIFS(Actuals!$F:$F,Actuals!$A:$A,$A2960,Actuals!$D:$D,$D2960,Actuals!$B:$B,EOMONTH(DATE(2025,$C2960-1,1),0))/SUMIFS(Actuals!$F:$F,Actuals!$A:$A,$A2960,Actuals!$D:$D,$D2960,Actuals!$B:$B,EOMONTH(DATE(2024,$C2960-1,1),0)),
 SUMIFS(Actuals!$F:$F,Actuals!$A:$A,$A2960,Actuals!$D:$D,$D2960,Actuals!$B:$B,EOMONTH(DATE(2025,$C2960-2,1),0))/SUMIFS(Actuals!$F:$F,Actuals!$A:$A,$A2960,Actuals!$D:$D,$D2960,Actuals!$B:$B,EOMONTH(DATE(2024,$C2960-2,1),0)),
 SUMIFS(Actuals!$F:$F,Actuals!$A:$A,$A2960,Actuals!$D:$D,$D2960,Actuals!$B:$B,EOMONTH(DATE(2025,$C2960-3,1),0))/SUMIFS(Actuals!$F:$F,Actuals!$A:$A,$A2960,Actuals!$D:$D,$D2960,Actuals!$B:$B,EOMONTH(DATE(2024,$C2960-3,1),0))
)</f>
        <v>1.0318009604536824</v>
      </c>
      <c r="P2960" s="29">
        <f t="shared" si="276"/>
        <v>5523.4369015006523</v>
      </c>
      <c r="Q2960" s="2" t="str">
        <f t="shared" si="277"/>
        <v/>
      </c>
      <c r="R2960" s="29" t="str">
        <f t="shared" si="278"/>
        <v>2 Test data (Sep-Nov)</v>
      </c>
      <c r="S2960" s="29">
        <f t="shared" si="279"/>
        <v>1.0159969143173808</v>
      </c>
      <c r="T2960" s="29">
        <f t="shared" si="280"/>
        <v>5880.549679857264</v>
      </c>
      <c r="U2960" s="2" t="str">
        <f t="shared" si="281"/>
        <v/>
      </c>
    </row>
    <row r="2961" spans="1:21">
      <c r="A2961">
        <v>9657</v>
      </c>
      <c r="B2961" s="1">
        <v>46022</v>
      </c>
      <c r="C2961">
        <v>10</v>
      </c>
      <c r="D2961">
        <v>1</v>
      </c>
      <c r="E2961" t="s">
        <v>7</v>
      </c>
      <c r="F2961" s="3">
        <v>6228.0425833582694</v>
      </c>
      <c r="H2961">
        <v>2</v>
      </c>
      <c r="L2961" s="6"/>
      <c r="M2961" t="s">
        <v>34</v>
      </c>
      <c r="N2961">
        <f>SUMIFS(Actuals!$F:$F,Actuals!$A:$A,$A2961,Actuals!$D:$D,$D2961,Actuals!$B:$B,EDATE($B2961,-12))</f>
        <v>5353.2</v>
      </c>
      <c r="O2961">
        <f>AVERAGE(SUMIFS(Actuals!$F:$F,Actuals!$A:$A,$A2961,Actuals!$D:$D,$D2961,Actuals!$B:$B,EOMONTH(DATE(2025,$C2961-1,1),0))/SUMIFS(Actuals!$F:$F,Actuals!$A:$A,$A2961,Actuals!$D:$D,$D2961,Actuals!$B:$B,EOMONTH(DATE(2024,$C2961-1,1),0)),
 SUMIFS(Actuals!$F:$F,Actuals!$A:$A,$A2961,Actuals!$D:$D,$D2961,Actuals!$B:$B,EOMONTH(DATE(2025,$C2961-2,1),0))/SUMIFS(Actuals!$F:$F,Actuals!$A:$A,$A2961,Actuals!$D:$D,$D2961,Actuals!$B:$B,EOMONTH(DATE(2024,$C2961-2,1),0)),
 SUMIFS(Actuals!$F:$F,Actuals!$A:$A,$A2961,Actuals!$D:$D,$D2961,Actuals!$B:$B,EOMONTH(DATE(2025,$C2961-3,1),0))/SUMIFS(Actuals!$F:$F,Actuals!$A:$A,$A2961,Actuals!$D:$D,$D2961,Actuals!$B:$B,EOMONTH(DATE(2024,$C2961-3,1),0))
)</f>
        <v>1.0520892752418967</v>
      </c>
      <c r="P2961" s="29">
        <f t="shared" si="276"/>
        <v>5632.0443082249212</v>
      </c>
      <c r="Q2961" s="2" t="str">
        <f t="shared" si="277"/>
        <v/>
      </c>
      <c r="R2961" s="29" t="str">
        <f t="shared" si="278"/>
        <v>2 Test data (Sep-Nov)</v>
      </c>
      <c r="S2961" s="29">
        <f t="shared" si="279"/>
        <v>1.0159969143173808</v>
      </c>
      <c r="T2961" s="29">
        <f t="shared" si="280"/>
        <v>6327.6720469292504</v>
      </c>
      <c r="U2961" s="2" t="str">
        <f t="shared" si="281"/>
        <v/>
      </c>
    </row>
    <row r="2962" spans="1:21">
      <c r="A2962">
        <v>9657</v>
      </c>
      <c r="B2962" s="1">
        <v>46022</v>
      </c>
      <c r="C2962">
        <v>11</v>
      </c>
      <c r="D2962">
        <v>1</v>
      </c>
      <c r="E2962" t="s">
        <v>7</v>
      </c>
      <c r="F2962" s="3">
        <v>5833.8</v>
      </c>
      <c r="H2962">
        <v>1</v>
      </c>
      <c r="L2962" s="6"/>
      <c r="M2962" t="s">
        <v>34</v>
      </c>
      <c r="N2962">
        <f>SUMIFS(Actuals!$F:$F,Actuals!$A:$A,$A2962,Actuals!$D:$D,$D2962,Actuals!$B:$B,EDATE($B2962,-12))</f>
        <v>5353.2</v>
      </c>
      <c r="O2962">
        <f>AVERAGE(SUMIFS(Actuals!$F:$F,Actuals!$A:$A,$A2962,Actuals!$D:$D,$D2962,Actuals!$B:$B,EOMONTH(DATE(2025,$C2962-1,1),0))/SUMIFS(Actuals!$F:$F,Actuals!$A:$A,$A2962,Actuals!$D:$D,$D2962,Actuals!$B:$B,EOMONTH(DATE(2024,$C2962-1,1),0)),
 SUMIFS(Actuals!$F:$F,Actuals!$A:$A,$A2962,Actuals!$D:$D,$D2962,Actuals!$B:$B,EOMONTH(DATE(2025,$C2962-2,1),0))/SUMIFS(Actuals!$F:$F,Actuals!$A:$A,$A2962,Actuals!$D:$D,$D2962,Actuals!$B:$B,EOMONTH(DATE(2024,$C2962-2,1),0)),
 SUMIFS(Actuals!$F:$F,Actuals!$A:$A,$A2962,Actuals!$D:$D,$D2962,Actuals!$B:$B,EOMONTH(DATE(2025,$C2962-3,1),0))/SUMIFS(Actuals!$F:$F,Actuals!$A:$A,$A2962,Actuals!$D:$D,$D2962,Actuals!$B:$B,EOMONTH(DATE(2024,$C2962-3,1),0))
)</f>
        <v>1.0113493646280765</v>
      </c>
      <c r="P2962" s="29">
        <f t="shared" si="276"/>
        <v>5413.9554187270187</v>
      </c>
      <c r="Q2962" s="2" t="str">
        <f t="shared" si="277"/>
        <v/>
      </c>
      <c r="R2962" s="29" t="str">
        <f t="shared" si="278"/>
        <v>2 Test data (Sep-Nov)</v>
      </c>
      <c r="S2962" s="29">
        <f t="shared" si="279"/>
        <v>1.0159969143173808</v>
      </c>
      <c r="T2962" s="29">
        <f t="shared" si="280"/>
        <v>5927.1227987447364</v>
      </c>
      <c r="U2962" s="2" t="str">
        <f t="shared" si="281"/>
        <v/>
      </c>
    </row>
    <row r="2963" spans="1:21">
      <c r="A2963">
        <v>9683</v>
      </c>
      <c r="B2963" s="1">
        <v>46022</v>
      </c>
      <c r="C2963">
        <v>5</v>
      </c>
      <c r="D2963">
        <v>1</v>
      </c>
      <c r="E2963" t="s">
        <v>7</v>
      </c>
      <c r="F2963" s="3">
        <v>3618541.4737096997</v>
      </c>
      <c r="H2963">
        <v>7</v>
      </c>
      <c r="L2963" s="6"/>
      <c r="M2963" t="s">
        <v>36</v>
      </c>
      <c r="N2963">
        <f>SUMIFS(Actuals!$F:$F,Actuals!$A:$A,$A2963,Actuals!$D:$D,$D2963,Actuals!$B:$B,EDATE($B2963,-12))</f>
        <v>3703664.7</v>
      </c>
      <c r="O2963">
        <f>AVERAGE(SUMIFS(Actuals!$F:$F,Actuals!$A:$A,$A2963,Actuals!$D:$D,$D2963,Actuals!$B:$B,EOMONTH(DATE(2025,$C2963-1,1),0))/SUMIFS(Actuals!$F:$F,Actuals!$A:$A,$A2963,Actuals!$D:$D,$D2963,Actuals!$B:$B,EOMONTH(DATE(2024,$C2963-1,1),0)),
 SUMIFS(Actuals!$F:$F,Actuals!$A:$A,$A2963,Actuals!$D:$D,$D2963,Actuals!$B:$B,EOMONTH(DATE(2025,$C2963-2,1),0))/SUMIFS(Actuals!$F:$F,Actuals!$A:$A,$A2963,Actuals!$D:$D,$D2963,Actuals!$B:$B,EOMONTH(DATE(2024,$C2963-2,1),0)),
 SUMIFS(Actuals!$F:$F,Actuals!$A:$A,$A2963,Actuals!$D:$D,$D2963,Actuals!$B:$B,EOMONTH(DATE(2025,$C2963-3,1),0))/SUMIFS(Actuals!$F:$F,Actuals!$A:$A,$A2963,Actuals!$D:$D,$D2963,Actuals!$B:$B,EOMONTH(DATE(2024,$C2963-3,1),0))
)</f>
        <v>1.060051090741714</v>
      </c>
      <c r="P2963" s="29">
        <f t="shared" si="276"/>
        <v>3926073.804976583</v>
      </c>
      <c r="Q2963" s="2" t="str">
        <f t="shared" si="277"/>
        <v/>
      </c>
      <c r="R2963" s="29" t="str">
        <f t="shared" si="278"/>
        <v>1 train date (May-Aug)</v>
      </c>
      <c r="S2963" s="29">
        <f t="shared" si="279"/>
        <v>1.0221222832217594</v>
      </c>
      <c r="T2963" s="29">
        <f t="shared" si="280"/>
        <v>3698591.8730407883</v>
      </c>
      <c r="U2963" s="2" t="str">
        <f t="shared" si="281"/>
        <v/>
      </c>
    </row>
    <row r="2964" spans="1:21">
      <c r="A2964">
        <v>9683</v>
      </c>
      <c r="B2964" s="1">
        <v>46022</v>
      </c>
      <c r="C2964">
        <v>6</v>
      </c>
      <c r="D2964">
        <v>1</v>
      </c>
      <c r="E2964" t="s">
        <v>7</v>
      </c>
      <c r="F2964" s="3">
        <v>3474744.1750873472</v>
      </c>
      <c r="H2964">
        <v>6</v>
      </c>
      <c r="L2964" s="6"/>
      <c r="M2964" t="s">
        <v>36</v>
      </c>
      <c r="N2964">
        <f>SUMIFS(Actuals!$F:$F,Actuals!$A:$A,$A2964,Actuals!$D:$D,$D2964,Actuals!$B:$B,EDATE($B2964,-12))</f>
        <v>3703664.7</v>
      </c>
      <c r="O2964">
        <f>AVERAGE(SUMIFS(Actuals!$F:$F,Actuals!$A:$A,$A2964,Actuals!$D:$D,$D2964,Actuals!$B:$B,EOMONTH(DATE(2025,$C2964-1,1),0))/SUMIFS(Actuals!$F:$F,Actuals!$A:$A,$A2964,Actuals!$D:$D,$D2964,Actuals!$B:$B,EOMONTH(DATE(2024,$C2964-1,1),0)),
 SUMIFS(Actuals!$F:$F,Actuals!$A:$A,$A2964,Actuals!$D:$D,$D2964,Actuals!$B:$B,EOMONTH(DATE(2025,$C2964-2,1),0))/SUMIFS(Actuals!$F:$F,Actuals!$A:$A,$A2964,Actuals!$D:$D,$D2964,Actuals!$B:$B,EOMONTH(DATE(2024,$C2964-2,1),0)),
 SUMIFS(Actuals!$F:$F,Actuals!$A:$A,$A2964,Actuals!$D:$D,$D2964,Actuals!$B:$B,EOMONTH(DATE(2025,$C2964-3,1),0))/SUMIFS(Actuals!$F:$F,Actuals!$A:$A,$A2964,Actuals!$D:$D,$D2964,Actuals!$B:$B,EOMONTH(DATE(2024,$C2964-3,1),0))
)</f>
        <v>1.0521447520733291</v>
      </c>
      <c r="P2964" s="29">
        <f t="shared" si="276"/>
        <v>3896791.377544241</v>
      </c>
      <c r="Q2964" s="2" t="str">
        <f t="shared" si="277"/>
        <v/>
      </c>
      <c r="R2964" s="29" t="str">
        <f t="shared" si="278"/>
        <v>1 train date (May-Aug)</v>
      </c>
      <c r="S2964" s="29">
        <f t="shared" si="279"/>
        <v>1.0221222832217594</v>
      </c>
      <c r="T2964" s="29">
        <f t="shared" si="280"/>
        <v>3551613.4498517881</v>
      </c>
      <c r="U2964" s="2" t="str">
        <f t="shared" si="281"/>
        <v/>
      </c>
    </row>
    <row r="2965" spans="1:21">
      <c r="A2965">
        <v>9683</v>
      </c>
      <c r="B2965" s="1">
        <v>46022</v>
      </c>
      <c r="C2965">
        <v>7</v>
      </c>
      <c r="D2965">
        <v>1</v>
      </c>
      <c r="E2965" t="s">
        <v>7</v>
      </c>
      <c r="F2965" s="3">
        <v>3466078.9776432388</v>
      </c>
      <c r="H2965">
        <v>5</v>
      </c>
      <c r="L2965" s="6"/>
      <c r="M2965" t="s">
        <v>36</v>
      </c>
      <c r="N2965">
        <f>SUMIFS(Actuals!$F:$F,Actuals!$A:$A,$A2965,Actuals!$D:$D,$D2965,Actuals!$B:$B,EDATE($B2965,-12))</f>
        <v>3703664.7</v>
      </c>
      <c r="O2965">
        <f>AVERAGE(SUMIFS(Actuals!$F:$F,Actuals!$A:$A,$A2965,Actuals!$D:$D,$D2965,Actuals!$B:$B,EOMONTH(DATE(2025,$C2965-1,1),0))/SUMIFS(Actuals!$F:$F,Actuals!$A:$A,$A2965,Actuals!$D:$D,$D2965,Actuals!$B:$B,EOMONTH(DATE(2024,$C2965-1,1),0)),
 SUMIFS(Actuals!$F:$F,Actuals!$A:$A,$A2965,Actuals!$D:$D,$D2965,Actuals!$B:$B,EOMONTH(DATE(2025,$C2965-2,1),0))/SUMIFS(Actuals!$F:$F,Actuals!$A:$A,$A2965,Actuals!$D:$D,$D2965,Actuals!$B:$B,EOMONTH(DATE(2024,$C2965-2,1),0)),
 SUMIFS(Actuals!$F:$F,Actuals!$A:$A,$A2965,Actuals!$D:$D,$D2965,Actuals!$B:$B,EOMONTH(DATE(2025,$C2965-3,1),0))/SUMIFS(Actuals!$F:$F,Actuals!$A:$A,$A2965,Actuals!$D:$D,$D2965,Actuals!$B:$B,EOMONTH(DATE(2024,$C2965-3,1),0))
)</f>
        <v>1.0448835995260151</v>
      </c>
      <c r="P2965" s="29">
        <f t="shared" si="276"/>
        <v>3869898.5031734388</v>
      </c>
      <c r="Q2965" s="2" t="str">
        <f t="shared" si="277"/>
        <v/>
      </c>
      <c r="R2965" s="29" t="str">
        <f t="shared" si="278"/>
        <v>1 train date (May-Aug)</v>
      </c>
      <c r="S2965" s="29">
        <f t="shared" si="279"/>
        <v>1.0221222832217594</v>
      </c>
      <c r="T2965" s="29">
        <f t="shared" si="280"/>
        <v>3542756.5584556488</v>
      </c>
      <c r="U2965" s="2" t="str">
        <f t="shared" si="281"/>
        <v/>
      </c>
    </row>
    <row r="2966" spans="1:21">
      <c r="A2966">
        <v>9683</v>
      </c>
      <c r="B2966" s="1">
        <v>46022</v>
      </c>
      <c r="C2966">
        <v>8</v>
      </c>
      <c r="D2966">
        <v>1</v>
      </c>
      <c r="E2966" t="s">
        <v>7</v>
      </c>
      <c r="F2966" s="3">
        <v>3762220.8374424074</v>
      </c>
      <c r="H2966">
        <v>4</v>
      </c>
      <c r="L2966" s="6"/>
      <c r="M2966" t="s">
        <v>36</v>
      </c>
      <c r="N2966">
        <f>SUMIFS(Actuals!$F:$F,Actuals!$A:$A,$A2966,Actuals!$D:$D,$D2966,Actuals!$B:$B,EDATE($B2966,-12))</f>
        <v>3703664.7</v>
      </c>
      <c r="O2966">
        <f>AVERAGE(SUMIFS(Actuals!$F:$F,Actuals!$A:$A,$A2966,Actuals!$D:$D,$D2966,Actuals!$B:$B,EOMONTH(DATE(2025,$C2966-1,1),0))/SUMIFS(Actuals!$F:$F,Actuals!$A:$A,$A2966,Actuals!$D:$D,$D2966,Actuals!$B:$B,EOMONTH(DATE(2024,$C2966-1,1),0)),
 SUMIFS(Actuals!$F:$F,Actuals!$A:$A,$A2966,Actuals!$D:$D,$D2966,Actuals!$B:$B,EOMONTH(DATE(2025,$C2966-2,1),0))/SUMIFS(Actuals!$F:$F,Actuals!$A:$A,$A2966,Actuals!$D:$D,$D2966,Actuals!$B:$B,EOMONTH(DATE(2024,$C2966-2,1),0)),
 SUMIFS(Actuals!$F:$F,Actuals!$A:$A,$A2966,Actuals!$D:$D,$D2966,Actuals!$B:$B,EOMONTH(DATE(2025,$C2966-3,1),0))/SUMIFS(Actuals!$F:$F,Actuals!$A:$A,$A2966,Actuals!$D:$D,$D2966,Actuals!$B:$B,EOMONTH(DATE(2024,$C2966-3,1),0))
)</f>
        <v>1.0421998442825147</v>
      </c>
      <c r="P2966" s="29">
        <f t="shared" si="276"/>
        <v>3859958.7736146464</v>
      </c>
      <c r="Q2966" s="2" t="str">
        <f t="shared" si="277"/>
        <v/>
      </c>
      <c r="R2966" s="29" t="str">
        <f t="shared" si="278"/>
        <v>1 train date (May-Aug)</v>
      </c>
      <c r="S2966" s="29">
        <f t="shared" si="279"/>
        <v>1.0221222832217594</v>
      </c>
      <c r="T2966" s="29">
        <f t="shared" si="280"/>
        <v>3845449.7523511131</v>
      </c>
      <c r="U2966" s="2" t="str">
        <f t="shared" si="281"/>
        <v/>
      </c>
    </row>
    <row r="2967" spans="1:21">
      <c r="A2967">
        <v>9683</v>
      </c>
      <c r="B2967" s="1">
        <v>46022</v>
      </c>
      <c r="C2967">
        <v>9</v>
      </c>
      <c r="D2967">
        <v>1</v>
      </c>
      <c r="E2967" t="s">
        <v>7</v>
      </c>
      <c r="F2967" s="3">
        <v>3795116.7711847257</v>
      </c>
      <c r="H2967">
        <v>3</v>
      </c>
      <c r="L2967" s="6"/>
      <c r="M2967" t="s">
        <v>36</v>
      </c>
      <c r="N2967">
        <f>SUMIFS(Actuals!$F:$F,Actuals!$A:$A,$A2967,Actuals!$D:$D,$D2967,Actuals!$B:$B,EDATE($B2967,-12))</f>
        <v>3703664.7</v>
      </c>
      <c r="O2967">
        <f>AVERAGE(SUMIFS(Actuals!$F:$F,Actuals!$A:$A,$A2967,Actuals!$D:$D,$D2967,Actuals!$B:$B,EOMONTH(DATE(2025,$C2967-1,1),0))/SUMIFS(Actuals!$F:$F,Actuals!$A:$A,$A2967,Actuals!$D:$D,$D2967,Actuals!$B:$B,EOMONTH(DATE(2024,$C2967-1,1),0)),
 SUMIFS(Actuals!$F:$F,Actuals!$A:$A,$A2967,Actuals!$D:$D,$D2967,Actuals!$B:$B,EOMONTH(DATE(2025,$C2967-2,1),0))/SUMIFS(Actuals!$F:$F,Actuals!$A:$A,$A2967,Actuals!$D:$D,$D2967,Actuals!$B:$B,EOMONTH(DATE(2024,$C2967-2,1),0)),
 SUMIFS(Actuals!$F:$F,Actuals!$A:$A,$A2967,Actuals!$D:$D,$D2967,Actuals!$B:$B,EOMONTH(DATE(2025,$C2967-3,1),0))/SUMIFS(Actuals!$F:$F,Actuals!$A:$A,$A2967,Actuals!$D:$D,$D2967,Actuals!$B:$B,EOMONTH(DATE(2024,$C2967-3,1),0))
)</f>
        <v>1.0661813981116615</v>
      </c>
      <c r="P2967" s="29">
        <f t="shared" si="276"/>
        <v>3948778.4079828076</v>
      </c>
      <c r="Q2967" s="2" t="str">
        <f t="shared" si="277"/>
        <v/>
      </c>
      <c r="R2967" s="29" t="str">
        <f t="shared" si="278"/>
        <v>2 Test data (Sep-Nov)</v>
      </c>
      <c r="S2967" s="29">
        <f t="shared" si="279"/>
        <v>1.0221222832217594</v>
      </c>
      <c r="T2967" s="29">
        <f t="shared" si="280"/>
        <v>3879073.4192565233</v>
      </c>
      <c r="U2967" s="2" t="str">
        <f t="shared" si="281"/>
        <v/>
      </c>
    </row>
    <row r="2968" spans="1:21">
      <c r="A2968">
        <v>9683</v>
      </c>
      <c r="B2968" s="1">
        <v>46022</v>
      </c>
      <c r="C2968">
        <v>10</v>
      </c>
      <c r="D2968">
        <v>1</v>
      </c>
      <c r="E2968" t="s">
        <v>7</v>
      </c>
      <c r="F2968" s="3">
        <v>3723470.9444374633</v>
      </c>
      <c r="H2968">
        <v>2</v>
      </c>
      <c r="L2968" s="6"/>
      <c r="M2968" t="s">
        <v>36</v>
      </c>
      <c r="N2968">
        <f>SUMIFS(Actuals!$F:$F,Actuals!$A:$A,$A2968,Actuals!$D:$D,$D2968,Actuals!$B:$B,EDATE($B2968,-12))</f>
        <v>3703664.7</v>
      </c>
      <c r="O2968">
        <f>AVERAGE(SUMIFS(Actuals!$F:$F,Actuals!$A:$A,$A2968,Actuals!$D:$D,$D2968,Actuals!$B:$B,EOMONTH(DATE(2025,$C2968-1,1),0))/SUMIFS(Actuals!$F:$F,Actuals!$A:$A,$A2968,Actuals!$D:$D,$D2968,Actuals!$B:$B,EOMONTH(DATE(2024,$C2968-1,1),0)),
 SUMIFS(Actuals!$F:$F,Actuals!$A:$A,$A2968,Actuals!$D:$D,$D2968,Actuals!$B:$B,EOMONTH(DATE(2025,$C2968-2,1),0))/SUMIFS(Actuals!$F:$F,Actuals!$A:$A,$A2968,Actuals!$D:$D,$D2968,Actuals!$B:$B,EOMONTH(DATE(2024,$C2968-2,1),0)),
 SUMIFS(Actuals!$F:$F,Actuals!$A:$A,$A2968,Actuals!$D:$D,$D2968,Actuals!$B:$B,EOMONTH(DATE(2025,$C2968-3,1),0))/SUMIFS(Actuals!$F:$F,Actuals!$A:$A,$A2968,Actuals!$D:$D,$D2968,Actuals!$B:$B,EOMONTH(DATE(2024,$C2968-3,1),0))
)</f>
        <v>1.0756360163540359</v>
      </c>
      <c r="P2968" s="29">
        <f t="shared" si="276"/>
        <v>3983795.1438190658</v>
      </c>
      <c r="Q2968" s="2" t="str">
        <f t="shared" si="277"/>
        <v/>
      </c>
      <c r="R2968" s="29" t="str">
        <f t="shared" si="278"/>
        <v>2 Test data (Sep-Nov)</v>
      </c>
      <c r="S2968" s="29">
        <f t="shared" si="279"/>
        <v>1.0221222832217594</v>
      </c>
      <c r="T2968" s="29">
        <f t="shared" si="280"/>
        <v>3805842.6232383004</v>
      </c>
      <c r="U2968" s="2" t="str">
        <f t="shared" si="281"/>
        <v/>
      </c>
    </row>
    <row r="2969" spans="1:21">
      <c r="A2969">
        <v>9683</v>
      </c>
      <c r="B2969" s="1">
        <v>46022</v>
      </c>
      <c r="C2969">
        <v>11</v>
      </c>
      <c r="D2969">
        <v>1</v>
      </c>
      <c r="E2969" t="s">
        <v>7</v>
      </c>
      <c r="F2969" s="3">
        <v>3790079.9332728246</v>
      </c>
      <c r="H2969">
        <v>1</v>
      </c>
      <c r="L2969" s="6"/>
      <c r="M2969" t="s">
        <v>36</v>
      </c>
      <c r="N2969">
        <f>SUMIFS(Actuals!$F:$F,Actuals!$A:$A,$A2969,Actuals!$D:$D,$D2969,Actuals!$B:$B,EDATE($B2969,-12))</f>
        <v>3703664.7</v>
      </c>
      <c r="O2969">
        <f>AVERAGE(SUMIFS(Actuals!$F:$F,Actuals!$A:$A,$A2969,Actuals!$D:$D,$D2969,Actuals!$B:$B,EOMONTH(DATE(2025,$C2969-1,1),0))/SUMIFS(Actuals!$F:$F,Actuals!$A:$A,$A2969,Actuals!$D:$D,$D2969,Actuals!$B:$B,EOMONTH(DATE(2024,$C2969-1,1),0)),
 SUMIFS(Actuals!$F:$F,Actuals!$A:$A,$A2969,Actuals!$D:$D,$D2969,Actuals!$B:$B,EOMONTH(DATE(2025,$C2969-2,1),0))/SUMIFS(Actuals!$F:$F,Actuals!$A:$A,$A2969,Actuals!$D:$D,$D2969,Actuals!$B:$B,EOMONTH(DATE(2024,$C2969-2,1),0)),
 SUMIFS(Actuals!$F:$F,Actuals!$A:$A,$A2969,Actuals!$D:$D,$D2969,Actuals!$B:$B,EOMONTH(DATE(2025,$C2969-3,1),0))/SUMIFS(Actuals!$F:$F,Actuals!$A:$A,$A2969,Actuals!$D:$D,$D2969,Actuals!$B:$B,EOMONTH(DATE(2024,$C2969-3,1),0))
)</f>
        <v>1.0592430332297649</v>
      </c>
      <c r="P2969" s="29">
        <f t="shared" si="276"/>
        <v>3923081.0308940075</v>
      </c>
      <c r="Q2969" s="2" t="str">
        <f t="shared" si="277"/>
        <v/>
      </c>
      <c r="R2969" s="29" t="str">
        <f t="shared" si="278"/>
        <v>2 Test data (Sep-Nov)</v>
      </c>
      <c r="S2969" s="29">
        <f t="shared" si="279"/>
        <v>1.0221222832217594</v>
      </c>
      <c r="T2969" s="29">
        <f t="shared" si="280"/>
        <v>3873925.154989793</v>
      </c>
      <c r="U2969" s="2" t="str">
        <f t="shared" si="281"/>
        <v/>
      </c>
    </row>
    <row r="2970" spans="1:21">
      <c r="A2970">
        <v>9692</v>
      </c>
      <c r="B2970" s="1">
        <v>46022</v>
      </c>
      <c r="C2970">
        <v>5</v>
      </c>
      <c r="D2970">
        <v>1</v>
      </c>
      <c r="E2970" t="s">
        <v>7</v>
      </c>
      <c r="F2970" s="3">
        <v>877500</v>
      </c>
      <c r="H2970">
        <v>7</v>
      </c>
      <c r="L2970" s="6"/>
      <c r="M2970" t="s">
        <v>38</v>
      </c>
      <c r="N2970">
        <f>SUMIFS(Actuals!$F:$F,Actuals!$A:$A,$A2970,Actuals!$D:$D,$D2970,Actuals!$B:$B,EDATE($B2970,-12))</f>
        <v>917622.9</v>
      </c>
      <c r="O2970">
        <f>AVERAGE(SUMIFS(Actuals!$F:$F,Actuals!$A:$A,$A2970,Actuals!$D:$D,$D2970,Actuals!$B:$B,EOMONTH(DATE(2025,$C2970-1,1),0))/SUMIFS(Actuals!$F:$F,Actuals!$A:$A,$A2970,Actuals!$D:$D,$D2970,Actuals!$B:$B,EOMONTH(DATE(2024,$C2970-1,1),0)),
 SUMIFS(Actuals!$F:$F,Actuals!$A:$A,$A2970,Actuals!$D:$D,$D2970,Actuals!$B:$B,EOMONTH(DATE(2025,$C2970-2,1),0))/SUMIFS(Actuals!$F:$F,Actuals!$A:$A,$A2970,Actuals!$D:$D,$D2970,Actuals!$B:$B,EOMONTH(DATE(2024,$C2970-2,1),0)),
 SUMIFS(Actuals!$F:$F,Actuals!$A:$A,$A2970,Actuals!$D:$D,$D2970,Actuals!$B:$B,EOMONTH(DATE(2025,$C2970-3,1),0))/SUMIFS(Actuals!$F:$F,Actuals!$A:$A,$A2970,Actuals!$D:$D,$D2970,Actuals!$B:$B,EOMONTH(DATE(2024,$C2970-3,1),0))
)</f>
        <v>1.2478948298613908</v>
      </c>
      <c r="P2970" s="29">
        <f t="shared" si="276"/>
        <v>1145096.872672416</v>
      </c>
      <c r="Q2970" s="2" t="str">
        <f t="shared" si="277"/>
        <v/>
      </c>
      <c r="R2970" s="29" t="str">
        <f t="shared" si="278"/>
        <v>1 train date (May-Aug)</v>
      </c>
      <c r="S2970" s="29">
        <f t="shared" si="279"/>
        <v>0.93215158223729411</v>
      </c>
      <c r="T2970" s="29">
        <f t="shared" si="280"/>
        <v>817963.01341322553</v>
      </c>
      <c r="U2970" s="2" t="str">
        <f t="shared" si="281"/>
        <v/>
      </c>
    </row>
    <row r="2971" spans="1:21">
      <c r="A2971">
        <v>9692</v>
      </c>
      <c r="B2971" s="1">
        <v>46022</v>
      </c>
      <c r="C2971">
        <v>6</v>
      </c>
      <c r="D2971">
        <v>1</v>
      </c>
      <c r="E2971" t="s">
        <v>7</v>
      </c>
      <c r="F2971" s="3">
        <v>855000</v>
      </c>
      <c r="H2971">
        <v>6</v>
      </c>
      <c r="L2971" s="6"/>
      <c r="M2971" t="s">
        <v>38</v>
      </c>
      <c r="N2971">
        <f>SUMIFS(Actuals!$F:$F,Actuals!$A:$A,$A2971,Actuals!$D:$D,$D2971,Actuals!$B:$B,EDATE($B2971,-12))</f>
        <v>917622.9</v>
      </c>
      <c r="O2971">
        <f>AVERAGE(SUMIFS(Actuals!$F:$F,Actuals!$A:$A,$A2971,Actuals!$D:$D,$D2971,Actuals!$B:$B,EOMONTH(DATE(2025,$C2971-1,1),0))/SUMIFS(Actuals!$F:$F,Actuals!$A:$A,$A2971,Actuals!$D:$D,$D2971,Actuals!$B:$B,EOMONTH(DATE(2024,$C2971-1,1),0)),
 SUMIFS(Actuals!$F:$F,Actuals!$A:$A,$A2971,Actuals!$D:$D,$D2971,Actuals!$B:$B,EOMONTH(DATE(2025,$C2971-2,1),0))/SUMIFS(Actuals!$F:$F,Actuals!$A:$A,$A2971,Actuals!$D:$D,$D2971,Actuals!$B:$B,EOMONTH(DATE(2024,$C2971-2,1),0)),
 SUMIFS(Actuals!$F:$F,Actuals!$A:$A,$A2971,Actuals!$D:$D,$D2971,Actuals!$B:$B,EOMONTH(DATE(2025,$C2971-3,1),0))/SUMIFS(Actuals!$F:$F,Actuals!$A:$A,$A2971,Actuals!$D:$D,$D2971,Actuals!$B:$B,EOMONTH(DATE(2024,$C2971-3,1),0))
)</f>
        <v>1.1276231010636324</v>
      </c>
      <c r="P2971" s="29">
        <f t="shared" si="276"/>
        <v>1034732.7801050035</v>
      </c>
      <c r="Q2971" s="2" t="str">
        <f t="shared" si="277"/>
        <v/>
      </c>
      <c r="R2971" s="29" t="str">
        <f t="shared" si="278"/>
        <v>1 train date (May-Aug)</v>
      </c>
      <c r="S2971" s="29">
        <f t="shared" si="279"/>
        <v>0.93215158223729411</v>
      </c>
      <c r="T2971" s="29">
        <f t="shared" si="280"/>
        <v>796989.60281288647</v>
      </c>
      <c r="U2971" s="2" t="str">
        <f t="shared" si="281"/>
        <v/>
      </c>
    </row>
    <row r="2972" spans="1:21">
      <c r="A2972">
        <v>9692</v>
      </c>
      <c r="B2972" s="1">
        <v>46022</v>
      </c>
      <c r="C2972">
        <v>7</v>
      </c>
      <c r="D2972">
        <v>1</v>
      </c>
      <c r="E2972" t="s">
        <v>7</v>
      </c>
      <c r="F2972" s="3">
        <v>819484.41921888397</v>
      </c>
      <c r="H2972">
        <v>5</v>
      </c>
      <c r="L2972" s="6"/>
      <c r="M2972" t="s">
        <v>38</v>
      </c>
      <c r="N2972">
        <f>SUMIFS(Actuals!$F:$F,Actuals!$A:$A,$A2972,Actuals!$D:$D,$D2972,Actuals!$B:$B,EDATE($B2972,-12))</f>
        <v>917622.9</v>
      </c>
      <c r="O2972">
        <f>AVERAGE(SUMIFS(Actuals!$F:$F,Actuals!$A:$A,$A2972,Actuals!$D:$D,$D2972,Actuals!$B:$B,EOMONTH(DATE(2025,$C2972-1,1),0))/SUMIFS(Actuals!$F:$F,Actuals!$A:$A,$A2972,Actuals!$D:$D,$D2972,Actuals!$B:$B,EOMONTH(DATE(2024,$C2972-1,1),0)),
 SUMIFS(Actuals!$F:$F,Actuals!$A:$A,$A2972,Actuals!$D:$D,$D2972,Actuals!$B:$B,EOMONTH(DATE(2025,$C2972-2,1),0))/SUMIFS(Actuals!$F:$F,Actuals!$A:$A,$A2972,Actuals!$D:$D,$D2972,Actuals!$B:$B,EOMONTH(DATE(2024,$C2972-2,1),0)),
 SUMIFS(Actuals!$F:$F,Actuals!$A:$A,$A2972,Actuals!$D:$D,$D2972,Actuals!$B:$B,EOMONTH(DATE(2025,$C2972-3,1),0))/SUMIFS(Actuals!$F:$F,Actuals!$A:$A,$A2972,Actuals!$D:$D,$D2972,Actuals!$B:$B,EOMONTH(DATE(2024,$C2972-3,1),0))
)</f>
        <v>1.0460672244437892</v>
      </c>
      <c r="P2972" s="29">
        <f t="shared" si="276"/>
        <v>959895.24008906074</v>
      </c>
      <c r="Q2972" s="2" t="str">
        <f t="shared" si="277"/>
        <v/>
      </c>
      <c r="R2972" s="29" t="str">
        <f t="shared" si="278"/>
        <v>1 train date (May-Aug)</v>
      </c>
      <c r="S2972" s="29">
        <f t="shared" si="279"/>
        <v>0.93215158223729411</v>
      </c>
      <c r="T2972" s="29">
        <f t="shared" si="280"/>
        <v>763883.69799369271</v>
      </c>
      <c r="U2972" s="2" t="str">
        <f t="shared" si="281"/>
        <v/>
      </c>
    </row>
    <row r="2973" spans="1:21">
      <c r="A2973">
        <v>9692</v>
      </c>
      <c r="B2973" s="1">
        <v>46022</v>
      </c>
      <c r="C2973">
        <v>8</v>
      </c>
      <c r="D2973">
        <v>1</v>
      </c>
      <c r="E2973" t="s">
        <v>7</v>
      </c>
      <c r="F2973" s="3">
        <v>895244.60991161945</v>
      </c>
      <c r="H2973">
        <v>4</v>
      </c>
      <c r="L2973" s="6"/>
      <c r="M2973" t="s">
        <v>38</v>
      </c>
      <c r="N2973">
        <f>SUMIFS(Actuals!$F:$F,Actuals!$A:$A,$A2973,Actuals!$D:$D,$D2973,Actuals!$B:$B,EDATE($B2973,-12))</f>
        <v>917622.9</v>
      </c>
      <c r="O2973">
        <f>AVERAGE(SUMIFS(Actuals!$F:$F,Actuals!$A:$A,$A2973,Actuals!$D:$D,$D2973,Actuals!$B:$B,EOMONTH(DATE(2025,$C2973-1,1),0))/SUMIFS(Actuals!$F:$F,Actuals!$A:$A,$A2973,Actuals!$D:$D,$D2973,Actuals!$B:$B,EOMONTH(DATE(2024,$C2973-1,1),0)),
 SUMIFS(Actuals!$F:$F,Actuals!$A:$A,$A2973,Actuals!$D:$D,$D2973,Actuals!$B:$B,EOMONTH(DATE(2025,$C2973-2,1),0))/SUMIFS(Actuals!$F:$F,Actuals!$A:$A,$A2973,Actuals!$D:$D,$D2973,Actuals!$B:$B,EOMONTH(DATE(2024,$C2973-2,1),0)),
 SUMIFS(Actuals!$F:$F,Actuals!$A:$A,$A2973,Actuals!$D:$D,$D2973,Actuals!$B:$B,EOMONTH(DATE(2025,$C2973-3,1),0))/SUMIFS(Actuals!$F:$F,Actuals!$A:$A,$A2973,Actuals!$D:$D,$D2973,Actuals!$B:$B,EOMONTH(DATE(2024,$C2973-3,1),0))
)</f>
        <v>1.0331885489424044</v>
      </c>
      <c r="P2973" s="29">
        <f t="shared" si="276"/>
        <v>948077.47252732108</v>
      </c>
      <c r="Q2973" s="2" t="str">
        <f t="shared" si="277"/>
        <v/>
      </c>
      <c r="R2973" s="29" t="str">
        <f t="shared" si="278"/>
        <v>1 train date (May-Aug)</v>
      </c>
      <c r="S2973" s="29">
        <f t="shared" si="279"/>
        <v>0.93215158223729411</v>
      </c>
      <c r="T2973" s="29">
        <f t="shared" si="280"/>
        <v>834503.6796185252</v>
      </c>
      <c r="U2973" s="2" t="str">
        <f t="shared" si="281"/>
        <v/>
      </c>
    </row>
    <row r="2974" spans="1:21">
      <c r="A2974">
        <v>9692</v>
      </c>
      <c r="B2974" s="1">
        <v>46022</v>
      </c>
      <c r="C2974">
        <v>9</v>
      </c>
      <c r="D2974">
        <v>1</v>
      </c>
      <c r="E2974" t="s">
        <v>7</v>
      </c>
      <c r="F2974" s="3">
        <v>755507.25</v>
      </c>
      <c r="H2974">
        <v>3</v>
      </c>
      <c r="L2974" s="6"/>
      <c r="M2974" t="s">
        <v>38</v>
      </c>
      <c r="N2974">
        <f>SUMIFS(Actuals!$F:$F,Actuals!$A:$A,$A2974,Actuals!$D:$D,$D2974,Actuals!$B:$B,EDATE($B2974,-12))</f>
        <v>917622.9</v>
      </c>
      <c r="O2974">
        <f>AVERAGE(SUMIFS(Actuals!$F:$F,Actuals!$A:$A,$A2974,Actuals!$D:$D,$D2974,Actuals!$B:$B,EOMONTH(DATE(2025,$C2974-1,1),0))/SUMIFS(Actuals!$F:$F,Actuals!$A:$A,$A2974,Actuals!$D:$D,$D2974,Actuals!$B:$B,EOMONTH(DATE(2024,$C2974-1,1),0)),
 SUMIFS(Actuals!$F:$F,Actuals!$A:$A,$A2974,Actuals!$D:$D,$D2974,Actuals!$B:$B,EOMONTH(DATE(2025,$C2974-2,1),0))/SUMIFS(Actuals!$F:$F,Actuals!$A:$A,$A2974,Actuals!$D:$D,$D2974,Actuals!$B:$B,EOMONTH(DATE(2024,$C2974-2,1),0)),
 SUMIFS(Actuals!$F:$F,Actuals!$A:$A,$A2974,Actuals!$D:$D,$D2974,Actuals!$B:$B,EOMONTH(DATE(2025,$C2974-3,1),0))/SUMIFS(Actuals!$F:$F,Actuals!$A:$A,$A2974,Actuals!$D:$D,$D2974,Actuals!$B:$B,EOMONTH(DATE(2024,$C2974-3,1),0))
)</f>
        <v>0.91999332564672887</v>
      </c>
      <c r="P2974" s="29">
        <f t="shared" si="276"/>
        <v>844206.94346059579</v>
      </c>
      <c r="Q2974" s="2" t="str">
        <f t="shared" si="277"/>
        <v/>
      </c>
      <c r="R2974" s="29" t="str">
        <f t="shared" si="278"/>
        <v>2 Test data (Sep-Nov)</v>
      </c>
      <c r="S2974" s="29">
        <f t="shared" si="279"/>
        <v>0.93215158223729411</v>
      </c>
      <c r="T2974" s="29">
        <f t="shared" si="280"/>
        <v>704247.27847924689</v>
      </c>
      <c r="U2974" s="2" t="str">
        <f t="shared" si="281"/>
        <v/>
      </c>
    </row>
    <row r="2975" spans="1:21">
      <c r="A2975">
        <v>9692</v>
      </c>
      <c r="B2975" s="1">
        <v>46022</v>
      </c>
      <c r="C2975">
        <v>10</v>
      </c>
      <c r="D2975">
        <v>1</v>
      </c>
      <c r="E2975" t="s">
        <v>7</v>
      </c>
      <c r="F2975" s="3">
        <v>728832.96014754684</v>
      </c>
      <c r="H2975">
        <v>2</v>
      </c>
      <c r="L2975" s="6"/>
      <c r="M2975" t="s">
        <v>38</v>
      </c>
      <c r="N2975">
        <f>SUMIFS(Actuals!$F:$F,Actuals!$A:$A,$A2975,Actuals!$D:$D,$D2975,Actuals!$B:$B,EDATE($B2975,-12))</f>
        <v>917622.9</v>
      </c>
      <c r="O2975">
        <f>AVERAGE(SUMIFS(Actuals!$F:$F,Actuals!$A:$A,$A2975,Actuals!$D:$D,$D2975,Actuals!$B:$B,EOMONTH(DATE(2025,$C2975-1,1),0))/SUMIFS(Actuals!$F:$F,Actuals!$A:$A,$A2975,Actuals!$D:$D,$D2975,Actuals!$B:$B,EOMONTH(DATE(2024,$C2975-1,1),0)),
 SUMIFS(Actuals!$F:$F,Actuals!$A:$A,$A2975,Actuals!$D:$D,$D2975,Actuals!$B:$B,EOMONTH(DATE(2025,$C2975-2,1),0))/SUMIFS(Actuals!$F:$F,Actuals!$A:$A,$A2975,Actuals!$D:$D,$D2975,Actuals!$B:$B,EOMONTH(DATE(2024,$C2975-2,1),0)),
 SUMIFS(Actuals!$F:$F,Actuals!$A:$A,$A2975,Actuals!$D:$D,$D2975,Actuals!$B:$B,EOMONTH(DATE(2025,$C2975-3,1),0))/SUMIFS(Actuals!$F:$F,Actuals!$A:$A,$A2975,Actuals!$D:$D,$D2975,Actuals!$B:$B,EOMONTH(DATE(2024,$C2975-3,1),0))
)</f>
        <v>0.80409035727118228</v>
      </c>
      <c r="P2975" s="29">
        <f t="shared" si="276"/>
        <v>737851.72550121835</v>
      </c>
      <c r="Q2975" s="2" t="str">
        <f t="shared" si="277"/>
        <v/>
      </c>
      <c r="R2975" s="29" t="str">
        <f t="shared" si="278"/>
        <v>2 Test data (Sep-Nov)</v>
      </c>
      <c r="S2975" s="29">
        <f t="shared" si="279"/>
        <v>0.93215158223729411</v>
      </c>
      <c r="T2975" s="29">
        <f t="shared" si="280"/>
        <v>679382.79698822647</v>
      </c>
      <c r="U2975" s="2" t="str">
        <f t="shared" si="281"/>
        <v/>
      </c>
    </row>
    <row r="2976" spans="1:21">
      <c r="A2976">
        <v>9692</v>
      </c>
      <c r="B2976" s="1">
        <v>46022</v>
      </c>
      <c r="C2976">
        <v>11</v>
      </c>
      <c r="D2976">
        <v>1</v>
      </c>
      <c r="E2976" t="s">
        <v>7</v>
      </c>
      <c r="F2976" s="3">
        <v>735985.8</v>
      </c>
      <c r="H2976">
        <v>1</v>
      </c>
      <c r="L2976" s="6"/>
      <c r="M2976" t="s">
        <v>38</v>
      </c>
      <c r="N2976">
        <f>SUMIFS(Actuals!$F:$F,Actuals!$A:$A,$A2976,Actuals!$D:$D,$D2976,Actuals!$B:$B,EDATE($B2976,-12))</f>
        <v>917622.9</v>
      </c>
      <c r="O2976">
        <f>AVERAGE(SUMIFS(Actuals!$F:$F,Actuals!$A:$A,$A2976,Actuals!$D:$D,$D2976,Actuals!$B:$B,EOMONTH(DATE(2025,$C2976-1,1),0))/SUMIFS(Actuals!$F:$F,Actuals!$A:$A,$A2976,Actuals!$D:$D,$D2976,Actuals!$B:$B,EOMONTH(DATE(2024,$C2976-1,1),0)),
 SUMIFS(Actuals!$F:$F,Actuals!$A:$A,$A2976,Actuals!$D:$D,$D2976,Actuals!$B:$B,EOMONTH(DATE(2025,$C2976-2,1),0))/SUMIFS(Actuals!$F:$F,Actuals!$A:$A,$A2976,Actuals!$D:$D,$D2976,Actuals!$B:$B,EOMONTH(DATE(2024,$C2976-2,1),0)),
 SUMIFS(Actuals!$F:$F,Actuals!$A:$A,$A2976,Actuals!$D:$D,$D2976,Actuals!$B:$B,EOMONTH(DATE(2025,$C2976-3,1),0))/SUMIFS(Actuals!$F:$F,Actuals!$A:$A,$A2976,Actuals!$D:$D,$D2976,Actuals!$B:$B,EOMONTH(DATE(2024,$C2976-3,1),0))
)</f>
        <v>0.94960664761375202</v>
      </c>
      <c r="P2976" s="29">
        <f t="shared" si="276"/>
        <v>871380.80584260926</v>
      </c>
      <c r="Q2976" s="2" t="str">
        <f t="shared" si="277"/>
        <v/>
      </c>
      <c r="R2976" s="29" t="str">
        <f t="shared" si="278"/>
        <v>2 Test data (Sep-Nov)</v>
      </c>
      <c r="S2976" s="29">
        <f t="shared" si="279"/>
        <v>0.93215158223729411</v>
      </c>
      <c r="T2976" s="29">
        <f t="shared" si="280"/>
        <v>686050.32797418069</v>
      </c>
      <c r="U2976" s="2" t="str">
        <f t="shared" si="281"/>
        <v/>
      </c>
    </row>
    <row r="2977" spans="1:21">
      <c r="A2977">
        <v>9700</v>
      </c>
      <c r="B2977" s="1">
        <v>46022</v>
      </c>
      <c r="C2977">
        <v>5</v>
      </c>
      <c r="D2977">
        <v>1</v>
      </c>
      <c r="E2977" t="s">
        <v>7</v>
      </c>
      <c r="F2977" s="3">
        <v>1092851.9829811961</v>
      </c>
      <c r="H2977">
        <v>7</v>
      </c>
      <c r="L2977" s="6"/>
      <c r="M2977" t="s">
        <v>40</v>
      </c>
      <c r="N2977">
        <f>SUMIFS(Actuals!$F:$F,Actuals!$A:$A,$A2977,Actuals!$D:$D,$D2977,Actuals!$B:$B,EDATE($B2977,-12))</f>
        <v>1145662.6500000001</v>
      </c>
      <c r="O2977">
        <f>AVERAGE(SUMIFS(Actuals!$F:$F,Actuals!$A:$A,$A2977,Actuals!$D:$D,$D2977,Actuals!$B:$B,EOMONTH(DATE(2025,$C2977-1,1),0))/SUMIFS(Actuals!$F:$F,Actuals!$A:$A,$A2977,Actuals!$D:$D,$D2977,Actuals!$B:$B,EOMONTH(DATE(2024,$C2977-1,1),0)),
 SUMIFS(Actuals!$F:$F,Actuals!$A:$A,$A2977,Actuals!$D:$D,$D2977,Actuals!$B:$B,EOMONTH(DATE(2025,$C2977-2,1),0))/SUMIFS(Actuals!$F:$F,Actuals!$A:$A,$A2977,Actuals!$D:$D,$D2977,Actuals!$B:$B,EOMONTH(DATE(2024,$C2977-2,1),0)),
 SUMIFS(Actuals!$F:$F,Actuals!$A:$A,$A2977,Actuals!$D:$D,$D2977,Actuals!$B:$B,EOMONTH(DATE(2025,$C2977-3,1),0))/SUMIFS(Actuals!$F:$F,Actuals!$A:$A,$A2977,Actuals!$D:$D,$D2977,Actuals!$B:$B,EOMONTH(DATE(2024,$C2977-3,1),0))
)</f>
        <v>1.0384009357053565</v>
      </c>
      <c r="P2977" s="29">
        <f t="shared" si="276"/>
        <v>1189657.1677626786</v>
      </c>
      <c r="Q2977" s="2" t="str">
        <f t="shared" si="277"/>
        <v/>
      </c>
      <c r="R2977" s="29" t="str">
        <f t="shared" si="278"/>
        <v>1 train date (May-Aug)</v>
      </c>
      <c r="S2977" s="29">
        <f t="shared" si="279"/>
        <v>1.0247686841986505</v>
      </c>
      <c r="T2977" s="29">
        <f t="shared" si="280"/>
        <v>1119920.4886235264</v>
      </c>
      <c r="U2977" s="2" t="str">
        <f t="shared" si="281"/>
        <v/>
      </c>
    </row>
    <row r="2978" spans="1:21">
      <c r="A2978">
        <v>9700</v>
      </c>
      <c r="B2978" s="1">
        <v>46022</v>
      </c>
      <c r="C2978">
        <v>6</v>
      </c>
      <c r="D2978">
        <v>1</v>
      </c>
      <c r="E2978" t="s">
        <v>7</v>
      </c>
      <c r="F2978" s="3">
        <v>1113750</v>
      </c>
      <c r="H2978">
        <v>6</v>
      </c>
      <c r="L2978" s="6"/>
      <c r="M2978" t="s">
        <v>40</v>
      </c>
      <c r="N2978">
        <f>SUMIFS(Actuals!$F:$F,Actuals!$A:$A,$A2978,Actuals!$D:$D,$D2978,Actuals!$B:$B,EDATE($B2978,-12))</f>
        <v>1145662.6500000001</v>
      </c>
      <c r="O2978">
        <f>AVERAGE(SUMIFS(Actuals!$F:$F,Actuals!$A:$A,$A2978,Actuals!$D:$D,$D2978,Actuals!$B:$B,EOMONTH(DATE(2025,$C2978-1,1),0))/SUMIFS(Actuals!$F:$F,Actuals!$A:$A,$A2978,Actuals!$D:$D,$D2978,Actuals!$B:$B,EOMONTH(DATE(2024,$C2978-1,1),0)),
 SUMIFS(Actuals!$F:$F,Actuals!$A:$A,$A2978,Actuals!$D:$D,$D2978,Actuals!$B:$B,EOMONTH(DATE(2025,$C2978-2,1),0))/SUMIFS(Actuals!$F:$F,Actuals!$A:$A,$A2978,Actuals!$D:$D,$D2978,Actuals!$B:$B,EOMONTH(DATE(2024,$C2978-2,1),0)),
 SUMIFS(Actuals!$F:$F,Actuals!$A:$A,$A2978,Actuals!$D:$D,$D2978,Actuals!$B:$B,EOMONTH(DATE(2025,$C2978-3,1),0))/SUMIFS(Actuals!$F:$F,Actuals!$A:$A,$A2978,Actuals!$D:$D,$D2978,Actuals!$B:$B,EOMONTH(DATE(2024,$C2978-3,1),0))
)</f>
        <v>1.0168106633730756</v>
      </c>
      <c r="P2978" s="29">
        <f t="shared" si="276"/>
        <v>1164921.9991482559</v>
      </c>
      <c r="Q2978" s="2" t="str">
        <f t="shared" si="277"/>
        <v/>
      </c>
      <c r="R2978" s="29" t="str">
        <f t="shared" si="278"/>
        <v>1 train date (May-Aug)</v>
      </c>
      <c r="S2978" s="29">
        <f t="shared" si="279"/>
        <v>1.0247686841986505</v>
      </c>
      <c r="T2978" s="29">
        <f t="shared" si="280"/>
        <v>1141336.122026247</v>
      </c>
      <c r="U2978" s="2" t="str">
        <f t="shared" si="281"/>
        <v/>
      </c>
    </row>
    <row r="2979" spans="1:21">
      <c r="A2979">
        <v>9700</v>
      </c>
      <c r="B2979" s="1">
        <v>46022</v>
      </c>
      <c r="C2979">
        <v>7</v>
      </c>
      <c r="D2979">
        <v>1</v>
      </c>
      <c r="E2979" t="s">
        <v>7</v>
      </c>
      <c r="F2979" s="3">
        <v>1121382.9341379101</v>
      </c>
      <c r="H2979">
        <v>5</v>
      </c>
      <c r="L2979" s="6"/>
      <c r="M2979" t="s">
        <v>40</v>
      </c>
      <c r="N2979">
        <f>SUMIFS(Actuals!$F:$F,Actuals!$A:$A,$A2979,Actuals!$D:$D,$D2979,Actuals!$B:$B,EDATE($B2979,-12))</f>
        <v>1145662.6500000001</v>
      </c>
      <c r="O2979">
        <f>AVERAGE(SUMIFS(Actuals!$F:$F,Actuals!$A:$A,$A2979,Actuals!$D:$D,$D2979,Actuals!$B:$B,EOMONTH(DATE(2025,$C2979-1,1),0))/SUMIFS(Actuals!$F:$F,Actuals!$A:$A,$A2979,Actuals!$D:$D,$D2979,Actuals!$B:$B,EOMONTH(DATE(2024,$C2979-1,1),0)),
 SUMIFS(Actuals!$F:$F,Actuals!$A:$A,$A2979,Actuals!$D:$D,$D2979,Actuals!$B:$B,EOMONTH(DATE(2025,$C2979-2,1),0))/SUMIFS(Actuals!$F:$F,Actuals!$A:$A,$A2979,Actuals!$D:$D,$D2979,Actuals!$B:$B,EOMONTH(DATE(2024,$C2979-2,1),0)),
 SUMIFS(Actuals!$F:$F,Actuals!$A:$A,$A2979,Actuals!$D:$D,$D2979,Actuals!$B:$B,EOMONTH(DATE(2025,$C2979-3,1),0))/SUMIFS(Actuals!$F:$F,Actuals!$A:$A,$A2979,Actuals!$D:$D,$D2979,Actuals!$B:$B,EOMONTH(DATE(2024,$C2979-3,1),0))
)</f>
        <v>0.99745403565558177</v>
      </c>
      <c r="P2979" s="29">
        <f t="shared" si="276"/>
        <v>1142745.8337423685</v>
      </c>
      <c r="Q2979" s="2" t="str">
        <f t="shared" si="277"/>
        <v/>
      </c>
      <c r="R2979" s="29" t="str">
        <f t="shared" si="278"/>
        <v>1 train date (May-Aug)</v>
      </c>
      <c r="S2979" s="29">
        <f t="shared" si="279"/>
        <v>1.0247686841986505</v>
      </c>
      <c r="T2979" s="29">
        <f t="shared" si="280"/>
        <v>1149158.113899328</v>
      </c>
      <c r="U2979" s="2" t="str">
        <f t="shared" si="281"/>
        <v/>
      </c>
    </row>
    <row r="2980" spans="1:21">
      <c r="A2980">
        <v>9700</v>
      </c>
      <c r="B2980" s="1">
        <v>46022</v>
      </c>
      <c r="C2980">
        <v>8</v>
      </c>
      <c r="D2980">
        <v>1</v>
      </c>
      <c r="E2980" t="s">
        <v>7</v>
      </c>
      <c r="F2980" s="3">
        <v>1144566.6219050367</v>
      </c>
      <c r="H2980">
        <v>4</v>
      </c>
      <c r="L2980" s="6"/>
      <c r="M2980" t="s">
        <v>40</v>
      </c>
      <c r="N2980">
        <f>SUMIFS(Actuals!$F:$F,Actuals!$A:$A,$A2980,Actuals!$D:$D,$D2980,Actuals!$B:$B,EDATE($B2980,-12))</f>
        <v>1145662.6500000001</v>
      </c>
      <c r="O2980">
        <f>AVERAGE(SUMIFS(Actuals!$F:$F,Actuals!$A:$A,$A2980,Actuals!$D:$D,$D2980,Actuals!$B:$B,EOMONTH(DATE(2025,$C2980-1,1),0))/SUMIFS(Actuals!$F:$F,Actuals!$A:$A,$A2980,Actuals!$D:$D,$D2980,Actuals!$B:$B,EOMONTH(DATE(2024,$C2980-1,1),0)),
 SUMIFS(Actuals!$F:$F,Actuals!$A:$A,$A2980,Actuals!$D:$D,$D2980,Actuals!$B:$B,EOMONTH(DATE(2025,$C2980-2,1),0))/SUMIFS(Actuals!$F:$F,Actuals!$A:$A,$A2980,Actuals!$D:$D,$D2980,Actuals!$B:$B,EOMONTH(DATE(2024,$C2980-2,1),0)),
 SUMIFS(Actuals!$F:$F,Actuals!$A:$A,$A2980,Actuals!$D:$D,$D2980,Actuals!$B:$B,EOMONTH(DATE(2025,$C2980-3,1),0))/SUMIFS(Actuals!$F:$F,Actuals!$A:$A,$A2980,Actuals!$D:$D,$D2980,Actuals!$B:$B,EOMONTH(DATE(2024,$C2980-3,1),0))
)</f>
        <v>1.003401836637307</v>
      </c>
      <c r="P2980" s="29">
        <f t="shared" si="276"/>
        <v>1149560.0071767643</v>
      </c>
      <c r="Q2980" s="2" t="str">
        <f t="shared" si="277"/>
        <v/>
      </c>
      <c r="R2980" s="29" t="str">
        <f t="shared" si="278"/>
        <v>1 train date (May-Aug)</v>
      </c>
      <c r="S2980" s="29">
        <f t="shared" si="279"/>
        <v>1.0247686841986505</v>
      </c>
      <c r="T2980" s="29">
        <f t="shared" si="280"/>
        <v>1172916.0311073188</v>
      </c>
      <c r="U2980" s="2" t="str">
        <f t="shared" si="281"/>
        <v/>
      </c>
    </row>
    <row r="2981" spans="1:21">
      <c r="A2981">
        <v>9700</v>
      </c>
      <c r="B2981" s="1">
        <v>46022</v>
      </c>
      <c r="C2981">
        <v>9</v>
      </c>
      <c r="D2981">
        <v>1</v>
      </c>
      <c r="E2981" t="s">
        <v>7</v>
      </c>
      <c r="F2981" s="3">
        <v>1132874.7136157521</v>
      </c>
      <c r="H2981">
        <v>3</v>
      </c>
      <c r="L2981" s="6"/>
      <c r="M2981" t="s">
        <v>40</v>
      </c>
      <c r="N2981">
        <f>SUMIFS(Actuals!$F:$F,Actuals!$A:$A,$A2981,Actuals!$D:$D,$D2981,Actuals!$B:$B,EDATE($B2981,-12))</f>
        <v>1145662.6500000001</v>
      </c>
      <c r="O2981">
        <f>AVERAGE(SUMIFS(Actuals!$F:$F,Actuals!$A:$A,$A2981,Actuals!$D:$D,$D2981,Actuals!$B:$B,EOMONTH(DATE(2025,$C2981-1,1),0))/SUMIFS(Actuals!$F:$F,Actuals!$A:$A,$A2981,Actuals!$D:$D,$D2981,Actuals!$B:$B,EOMONTH(DATE(2024,$C2981-1,1),0)),
 SUMIFS(Actuals!$F:$F,Actuals!$A:$A,$A2981,Actuals!$D:$D,$D2981,Actuals!$B:$B,EOMONTH(DATE(2025,$C2981-2,1),0))/SUMIFS(Actuals!$F:$F,Actuals!$A:$A,$A2981,Actuals!$D:$D,$D2981,Actuals!$B:$B,EOMONTH(DATE(2024,$C2981-2,1),0)),
 SUMIFS(Actuals!$F:$F,Actuals!$A:$A,$A2981,Actuals!$D:$D,$D2981,Actuals!$B:$B,EOMONTH(DATE(2025,$C2981-3,1),0))/SUMIFS(Actuals!$F:$F,Actuals!$A:$A,$A2981,Actuals!$D:$D,$D2981,Actuals!$B:$B,EOMONTH(DATE(2024,$C2981-3,1),0))
)</f>
        <v>1.014015091891425</v>
      </c>
      <c r="P2981" s="29">
        <f t="shared" si="276"/>
        <v>1161719.2173163237</v>
      </c>
      <c r="Q2981" s="2" t="str">
        <f t="shared" si="277"/>
        <v/>
      </c>
      <c r="R2981" s="29" t="str">
        <f t="shared" si="278"/>
        <v>2 Test data (Sep-Nov)</v>
      </c>
      <c r="S2981" s="29">
        <f t="shared" si="279"/>
        <v>1.0247686841986505</v>
      </c>
      <c r="T2981" s="29">
        <f t="shared" si="280"/>
        <v>1160934.5296339372</v>
      </c>
      <c r="U2981" s="2" t="str">
        <f t="shared" si="281"/>
        <v/>
      </c>
    </row>
    <row r="2982" spans="1:21">
      <c r="A2982">
        <v>9700</v>
      </c>
      <c r="B2982" s="1">
        <v>46022</v>
      </c>
      <c r="C2982">
        <v>10</v>
      </c>
      <c r="D2982">
        <v>1</v>
      </c>
      <c r="E2982" t="s">
        <v>7</v>
      </c>
      <c r="F2982" s="3">
        <v>1097868.1593731509</v>
      </c>
      <c r="H2982">
        <v>2</v>
      </c>
      <c r="L2982" s="6"/>
      <c r="M2982" t="s">
        <v>40</v>
      </c>
      <c r="N2982">
        <f>SUMIFS(Actuals!$F:$F,Actuals!$A:$A,$A2982,Actuals!$D:$D,$D2982,Actuals!$B:$B,EDATE($B2982,-12))</f>
        <v>1145662.6500000001</v>
      </c>
      <c r="O2982">
        <f>AVERAGE(SUMIFS(Actuals!$F:$F,Actuals!$A:$A,$A2982,Actuals!$D:$D,$D2982,Actuals!$B:$B,EOMONTH(DATE(2025,$C2982-1,1),0))/SUMIFS(Actuals!$F:$F,Actuals!$A:$A,$A2982,Actuals!$D:$D,$D2982,Actuals!$B:$B,EOMONTH(DATE(2024,$C2982-1,1),0)),
 SUMIFS(Actuals!$F:$F,Actuals!$A:$A,$A2982,Actuals!$D:$D,$D2982,Actuals!$B:$B,EOMONTH(DATE(2025,$C2982-2,1),0))/SUMIFS(Actuals!$F:$F,Actuals!$A:$A,$A2982,Actuals!$D:$D,$D2982,Actuals!$B:$B,EOMONTH(DATE(2024,$C2982-2,1),0)),
 SUMIFS(Actuals!$F:$F,Actuals!$A:$A,$A2982,Actuals!$D:$D,$D2982,Actuals!$B:$B,EOMONTH(DATE(2025,$C2982-3,1),0))/SUMIFS(Actuals!$F:$F,Actuals!$A:$A,$A2982,Actuals!$D:$D,$D2982,Actuals!$B:$B,EOMONTH(DATE(2024,$C2982-3,1),0))
)</f>
        <v>1.0322534786112973</v>
      </c>
      <c r="P2982" s="29">
        <f t="shared" si="276"/>
        <v>1182614.2557775374</v>
      </c>
      <c r="Q2982" s="2" t="str">
        <f t="shared" si="277"/>
        <v/>
      </c>
      <c r="R2982" s="29" t="str">
        <f t="shared" si="278"/>
        <v>2 Test data (Sep-Nov)</v>
      </c>
      <c r="S2982" s="29">
        <f t="shared" si="279"/>
        <v>1.0247686841986505</v>
      </c>
      <c r="T2982" s="29">
        <f t="shared" si="280"/>
        <v>1125060.9091044182</v>
      </c>
      <c r="U2982" s="2" t="str">
        <f t="shared" si="281"/>
        <v/>
      </c>
    </row>
    <row r="2983" spans="1:21">
      <c r="A2983">
        <v>9700</v>
      </c>
      <c r="B2983" s="1">
        <v>46022</v>
      </c>
      <c r="C2983">
        <v>11</v>
      </c>
      <c r="D2983">
        <v>1</v>
      </c>
      <c r="E2983" t="s">
        <v>7</v>
      </c>
      <c r="F2983" s="3">
        <v>1126167.8334378789</v>
      </c>
      <c r="H2983">
        <v>1</v>
      </c>
      <c r="L2983" s="6"/>
      <c r="M2983" t="s">
        <v>40</v>
      </c>
      <c r="N2983">
        <f>SUMIFS(Actuals!$F:$F,Actuals!$A:$A,$A2983,Actuals!$D:$D,$D2983,Actuals!$B:$B,EDATE($B2983,-12))</f>
        <v>1145662.6500000001</v>
      </c>
      <c r="O2983">
        <f>AVERAGE(SUMIFS(Actuals!$F:$F,Actuals!$A:$A,$A2983,Actuals!$D:$D,$D2983,Actuals!$B:$B,EOMONTH(DATE(2025,$C2983-1,1),0))/SUMIFS(Actuals!$F:$F,Actuals!$A:$A,$A2983,Actuals!$D:$D,$D2983,Actuals!$B:$B,EOMONTH(DATE(2024,$C2983-1,1),0)),
 SUMIFS(Actuals!$F:$F,Actuals!$A:$A,$A2983,Actuals!$D:$D,$D2983,Actuals!$B:$B,EOMONTH(DATE(2025,$C2983-2,1),0))/SUMIFS(Actuals!$F:$F,Actuals!$A:$A,$A2983,Actuals!$D:$D,$D2983,Actuals!$B:$B,EOMONTH(DATE(2024,$C2983-2,1),0)),
 SUMIFS(Actuals!$F:$F,Actuals!$A:$A,$A2983,Actuals!$D:$D,$D2983,Actuals!$B:$B,EOMONTH(DATE(2025,$C2983-3,1),0))/SUMIFS(Actuals!$F:$F,Actuals!$A:$A,$A2983,Actuals!$D:$D,$D2983,Actuals!$B:$B,EOMONTH(DATE(2024,$C2983-3,1),0))
)</f>
        <v>1.0061738111369063</v>
      </c>
      <c r="P2983" s="29">
        <f t="shared" si="276"/>
        <v>1152735.7548277078</v>
      </c>
      <c r="Q2983" s="2" t="str">
        <f t="shared" si="277"/>
        <v/>
      </c>
      <c r="R2983" s="29" t="str">
        <f t="shared" si="278"/>
        <v>2 Test data (Sep-Nov)</v>
      </c>
      <c r="S2983" s="29">
        <f t="shared" si="279"/>
        <v>1.0247686841986505</v>
      </c>
      <c r="T2983" s="29">
        <f t="shared" si="280"/>
        <v>1154061.5288589802</v>
      </c>
      <c r="U2983" s="2" t="str">
        <f t="shared" si="281"/>
        <v/>
      </c>
    </row>
    <row r="2984" spans="1:21">
      <c r="A2984">
        <v>9701</v>
      </c>
      <c r="B2984" s="1">
        <v>46022</v>
      </c>
      <c r="C2984">
        <v>5</v>
      </c>
      <c r="D2984">
        <v>1</v>
      </c>
      <c r="E2984" t="s">
        <v>7</v>
      </c>
      <c r="F2984" s="3">
        <v>24670.709975408496</v>
      </c>
      <c r="H2984">
        <v>7</v>
      </c>
      <c r="L2984" s="6"/>
      <c r="M2984" t="s">
        <v>42</v>
      </c>
      <c r="N2984">
        <f>SUMIFS(Actuals!$F:$F,Actuals!$A:$A,$A2984,Actuals!$D:$D,$D2984,Actuals!$B:$B,EDATE($B2984,-12))</f>
        <v>24485.4</v>
      </c>
      <c r="O2984">
        <f>AVERAGE(SUMIFS(Actuals!$F:$F,Actuals!$A:$A,$A2984,Actuals!$D:$D,$D2984,Actuals!$B:$B,EOMONTH(DATE(2025,$C2984-1,1),0))/SUMIFS(Actuals!$F:$F,Actuals!$A:$A,$A2984,Actuals!$D:$D,$D2984,Actuals!$B:$B,EOMONTH(DATE(2024,$C2984-1,1),0)),
 SUMIFS(Actuals!$F:$F,Actuals!$A:$A,$A2984,Actuals!$D:$D,$D2984,Actuals!$B:$B,EOMONTH(DATE(2025,$C2984-2,1),0))/SUMIFS(Actuals!$F:$F,Actuals!$A:$A,$A2984,Actuals!$D:$D,$D2984,Actuals!$B:$B,EOMONTH(DATE(2024,$C2984-2,1),0)),
 SUMIFS(Actuals!$F:$F,Actuals!$A:$A,$A2984,Actuals!$D:$D,$D2984,Actuals!$B:$B,EOMONTH(DATE(2025,$C2984-3,1),0))/SUMIFS(Actuals!$F:$F,Actuals!$A:$A,$A2984,Actuals!$D:$D,$D2984,Actuals!$B:$B,EOMONTH(DATE(2024,$C2984-3,1),0))
)</f>
        <v>1.1248728182998222</v>
      </c>
      <c r="P2984" s="29">
        <f t="shared" si="276"/>
        <v>27542.96090519847</v>
      </c>
      <c r="Q2984" s="2" t="str">
        <f t="shared" si="277"/>
        <v/>
      </c>
      <c r="R2984" s="29" t="str">
        <f t="shared" si="278"/>
        <v>1 train date (May-Aug)</v>
      </c>
      <c r="S2984" s="29">
        <f t="shared" si="279"/>
        <v>1.005048087592062</v>
      </c>
      <c r="T2984" s="29">
        <f t="shared" si="280"/>
        <v>24795.249880322714</v>
      </c>
      <c r="U2984" s="2" t="str">
        <f t="shared" si="281"/>
        <v/>
      </c>
    </row>
    <row r="2985" spans="1:21">
      <c r="A2985">
        <v>9701</v>
      </c>
      <c r="B2985" s="1">
        <v>46022</v>
      </c>
      <c r="C2985">
        <v>6</v>
      </c>
      <c r="D2985">
        <v>1</v>
      </c>
      <c r="E2985" t="s">
        <v>7</v>
      </c>
      <c r="F2985" s="3">
        <v>25372.990935246831</v>
      </c>
      <c r="H2985">
        <v>6</v>
      </c>
      <c r="L2985" s="6"/>
      <c r="M2985" t="s">
        <v>42</v>
      </c>
      <c r="N2985">
        <f>SUMIFS(Actuals!$F:$F,Actuals!$A:$A,$A2985,Actuals!$D:$D,$D2985,Actuals!$B:$B,EDATE($B2985,-12))</f>
        <v>24485.4</v>
      </c>
      <c r="O2985">
        <f>AVERAGE(SUMIFS(Actuals!$F:$F,Actuals!$A:$A,$A2985,Actuals!$D:$D,$D2985,Actuals!$B:$B,EOMONTH(DATE(2025,$C2985-1,1),0))/SUMIFS(Actuals!$F:$F,Actuals!$A:$A,$A2985,Actuals!$D:$D,$D2985,Actuals!$B:$B,EOMONTH(DATE(2024,$C2985-1,1),0)),
 SUMIFS(Actuals!$F:$F,Actuals!$A:$A,$A2985,Actuals!$D:$D,$D2985,Actuals!$B:$B,EOMONTH(DATE(2025,$C2985-2,1),0))/SUMIFS(Actuals!$F:$F,Actuals!$A:$A,$A2985,Actuals!$D:$D,$D2985,Actuals!$B:$B,EOMONTH(DATE(2024,$C2985-2,1),0)),
 SUMIFS(Actuals!$F:$F,Actuals!$A:$A,$A2985,Actuals!$D:$D,$D2985,Actuals!$B:$B,EOMONTH(DATE(2025,$C2985-3,1),0))/SUMIFS(Actuals!$F:$F,Actuals!$A:$A,$A2985,Actuals!$D:$D,$D2985,Actuals!$B:$B,EOMONTH(DATE(2024,$C2985-3,1),0))
)</f>
        <v>1.0865639661858537</v>
      </c>
      <c r="P2985" s="29">
        <f t="shared" si="276"/>
        <v>26604.953337647104</v>
      </c>
      <c r="Q2985" s="2" t="str">
        <f t="shared" si="277"/>
        <v/>
      </c>
      <c r="R2985" s="29" t="str">
        <f t="shared" si="278"/>
        <v>1 train date (May-Aug)</v>
      </c>
      <c r="S2985" s="29">
        <f t="shared" si="279"/>
        <v>1.005048087592062</v>
      </c>
      <c r="T2985" s="29">
        <f t="shared" si="280"/>
        <v>25501.076015960552</v>
      </c>
      <c r="U2985" s="2" t="str">
        <f t="shared" si="281"/>
        <v/>
      </c>
    </row>
    <row r="2986" spans="1:21">
      <c r="A2986">
        <v>9701</v>
      </c>
      <c r="B2986" s="1">
        <v>46022</v>
      </c>
      <c r="C2986">
        <v>7</v>
      </c>
      <c r="D2986">
        <v>1</v>
      </c>
      <c r="E2986" t="s">
        <v>7</v>
      </c>
      <c r="F2986" s="3">
        <v>24731.321119056072</v>
      </c>
      <c r="H2986">
        <v>5</v>
      </c>
      <c r="L2986" s="6"/>
      <c r="M2986" t="s">
        <v>42</v>
      </c>
      <c r="N2986">
        <f>SUMIFS(Actuals!$F:$F,Actuals!$A:$A,$A2986,Actuals!$D:$D,$D2986,Actuals!$B:$B,EDATE($B2986,-12))</f>
        <v>24485.4</v>
      </c>
      <c r="O2986">
        <f>AVERAGE(SUMIFS(Actuals!$F:$F,Actuals!$A:$A,$A2986,Actuals!$D:$D,$D2986,Actuals!$B:$B,EOMONTH(DATE(2025,$C2986-1,1),0))/SUMIFS(Actuals!$F:$F,Actuals!$A:$A,$A2986,Actuals!$D:$D,$D2986,Actuals!$B:$B,EOMONTH(DATE(2024,$C2986-1,1),0)),
 SUMIFS(Actuals!$F:$F,Actuals!$A:$A,$A2986,Actuals!$D:$D,$D2986,Actuals!$B:$B,EOMONTH(DATE(2025,$C2986-2,1),0))/SUMIFS(Actuals!$F:$F,Actuals!$A:$A,$A2986,Actuals!$D:$D,$D2986,Actuals!$B:$B,EOMONTH(DATE(2024,$C2986-2,1),0)),
 SUMIFS(Actuals!$F:$F,Actuals!$A:$A,$A2986,Actuals!$D:$D,$D2986,Actuals!$B:$B,EOMONTH(DATE(2025,$C2986-3,1),0))/SUMIFS(Actuals!$F:$F,Actuals!$A:$A,$A2986,Actuals!$D:$D,$D2986,Actuals!$B:$B,EOMONTH(DATE(2024,$C2986-3,1),0))
)</f>
        <v>1.0658645191293907</v>
      </c>
      <c r="P2986" s="29">
        <f t="shared" si="276"/>
        <v>26098.119096690785</v>
      </c>
      <c r="Q2986" s="2" t="str">
        <f t="shared" si="277"/>
        <v/>
      </c>
      <c r="R2986" s="29" t="str">
        <f t="shared" si="278"/>
        <v>1 train date (May-Aug)</v>
      </c>
      <c r="S2986" s="29">
        <f t="shared" si="279"/>
        <v>1.005048087592062</v>
      </c>
      <c r="T2986" s="29">
        <f t="shared" si="280"/>
        <v>24856.166994332481</v>
      </c>
      <c r="U2986" s="2" t="str">
        <f t="shared" si="281"/>
        <v/>
      </c>
    </row>
    <row r="2987" spans="1:21">
      <c r="A2987">
        <v>9701</v>
      </c>
      <c r="B2987" s="1">
        <v>46022</v>
      </c>
      <c r="C2987">
        <v>8</v>
      </c>
      <c r="D2987">
        <v>1</v>
      </c>
      <c r="E2987" t="s">
        <v>7</v>
      </c>
      <c r="F2987" s="3">
        <v>25518.22055020777</v>
      </c>
      <c r="H2987">
        <v>4</v>
      </c>
      <c r="L2987" s="6"/>
      <c r="M2987" t="s">
        <v>42</v>
      </c>
      <c r="N2987">
        <f>SUMIFS(Actuals!$F:$F,Actuals!$A:$A,$A2987,Actuals!$D:$D,$D2987,Actuals!$B:$B,EDATE($B2987,-12))</f>
        <v>24485.4</v>
      </c>
      <c r="O2987">
        <f>AVERAGE(SUMIFS(Actuals!$F:$F,Actuals!$A:$A,$A2987,Actuals!$D:$D,$D2987,Actuals!$B:$B,EOMONTH(DATE(2025,$C2987-1,1),0))/SUMIFS(Actuals!$F:$F,Actuals!$A:$A,$A2987,Actuals!$D:$D,$D2987,Actuals!$B:$B,EOMONTH(DATE(2024,$C2987-1,1),0)),
 SUMIFS(Actuals!$F:$F,Actuals!$A:$A,$A2987,Actuals!$D:$D,$D2987,Actuals!$B:$B,EOMONTH(DATE(2025,$C2987-2,1),0))/SUMIFS(Actuals!$F:$F,Actuals!$A:$A,$A2987,Actuals!$D:$D,$D2987,Actuals!$B:$B,EOMONTH(DATE(2024,$C2987-2,1),0)),
 SUMIFS(Actuals!$F:$F,Actuals!$A:$A,$A2987,Actuals!$D:$D,$D2987,Actuals!$B:$B,EOMONTH(DATE(2025,$C2987-3,1),0))/SUMIFS(Actuals!$F:$F,Actuals!$A:$A,$A2987,Actuals!$D:$D,$D2987,Actuals!$B:$B,EOMONTH(DATE(2024,$C2987-3,1),0))
)</f>
        <v>1.0652915027417449</v>
      </c>
      <c r="P2987" s="29">
        <f t="shared" si="276"/>
        <v>26084.088561232722</v>
      </c>
      <c r="Q2987" s="2" t="str">
        <f t="shared" si="277"/>
        <v/>
      </c>
      <c r="R2987" s="29" t="str">
        <f t="shared" si="278"/>
        <v>1 train date (May-Aug)</v>
      </c>
      <c r="S2987" s="29">
        <f t="shared" si="279"/>
        <v>1.005048087592062</v>
      </c>
      <c r="T2987" s="29">
        <f t="shared" si="280"/>
        <v>25647.038762738775</v>
      </c>
      <c r="U2987" s="2" t="str">
        <f t="shared" si="281"/>
        <v/>
      </c>
    </row>
    <row r="2988" spans="1:21">
      <c r="A2988">
        <v>9701</v>
      </c>
      <c r="B2988" s="1">
        <v>46022</v>
      </c>
      <c r="C2988">
        <v>9</v>
      </c>
      <c r="D2988">
        <v>1</v>
      </c>
      <c r="E2988" t="s">
        <v>7</v>
      </c>
      <c r="F2988" s="3">
        <v>25615.676778536174</v>
      </c>
      <c r="H2988">
        <v>3</v>
      </c>
      <c r="L2988" s="6"/>
      <c r="M2988" t="s">
        <v>42</v>
      </c>
      <c r="N2988">
        <f>SUMIFS(Actuals!$F:$F,Actuals!$A:$A,$A2988,Actuals!$D:$D,$D2988,Actuals!$B:$B,EDATE($B2988,-12))</f>
        <v>24485.4</v>
      </c>
      <c r="O2988">
        <f>AVERAGE(SUMIFS(Actuals!$F:$F,Actuals!$A:$A,$A2988,Actuals!$D:$D,$D2988,Actuals!$B:$B,EOMONTH(DATE(2025,$C2988-1,1),0))/SUMIFS(Actuals!$F:$F,Actuals!$A:$A,$A2988,Actuals!$D:$D,$D2988,Actuals!$B:$B,EOMONTH(DATE(2024,$C2988-1,1),0)),
 SUMIFS(Actuals!$F:$F,Actuals!$A:$A,$A2988,Actuals!$D:$D,$D2988,Actuals!$B:$B,EOMONTH(DATE(2025,$C2988-2,1),0))/SUMIFS(Actuals!$F:$F,Actuals!$A:$A,$A2988,Actuals!$D:$D,$D2988,Actuals!$B:$B,EOMONTH(DATE(2024,$C2988-2,1),0)),
 SUMIFS(Actuals!$F:$F,Actuals!$A:$A,$A2988,Actuals!$D:$D,$D2988,Actuals!$B:$B,EOMONTH(DATE(2025,$C2988-3,1),0))/SUMIFS(Actuals!$F:$F,Actuals!$A:$A,$A2988,Actuals!$D:$D,$D2988,Actuals!$B:$B,EOMONTH(DATE(2024,$C2988-3,1),0))
)</f>
        <v>1.0886263634012241</v>
      </c>
      <c r="P2988" s="29">
        <f t="shared" si="276"/>
        <v>26655.451958424335</v>
      </c>
      <c r="Q2988" s="2" t="str">
        <f t="shared" si="277"/>
        <v/>
      </c>
      <c r="R2988" s="29" t="str">
        <f t="shared" si="278"/>
        <v>2 Test data (Sep-Nov)</v>
      </c>
      <c r="S2988" s="29">
        <f t="shared" si="279"/>
        <v>1.005048087592062</v>
      </c>
      <c r="T2988" s="29">
        <f t="shared" si="280"/>
        <v>25744.986958644171</v>
      </c>
      <c r="U2988" s="2" t="str">
        <f t="shared" si="281"/>
        <v/>
      </c>
    </row>
    <row r="2989" spans="1:21">
      <c r="A2989">
        <v>9701</v>
      </c>
      <c r="B2989" s="1">
        <v>46022</v>
      </c>
      <c r="C2989">
        <v>10</v>
      </c>
      <c r="D2989">
        <v>1</v>
      </c>
      <c r="E2989" t="s">
        <v>7</v>
      </c>
      <c r="F2989" s="3">
        <v>24728.94375555931</v>
      </c>
      <c r="H2989">
        <v>2</v>
      </c>
      <c r="L2989" s="6"/>
      <c r="M2989" t="s">
        <v>42</v>
      </c>
      <c r="N2989">
        <f>SUMIFS(Actuals!$F:$F,Actuals!$A:$A,$A2989,Actuals!$D:$D,$D2989,Actuals!$B:$B,EDATE($B2989,-12))</f>
        <v>24485.4</v>
      </c>
      <c r="O2989">
        <f>AVERAGE(SUMIFS(Actuals!$F:$F,Actuals!$A:$A,$A2989,Actuals!$D:$D,$D2989,Actuals!$B:$B,EOMONTH(DATE(2025,$C2989-1,1),0))/SUMIFS(Actuals!$F:$F,Actuals!$A:$A,$A2989,Actuals!$D:$D,$D2989,Actuals!$B:$B,EOMONTH(DATE(2024,$C2989-1,1),0)),
 SUMIFS(Actuals!$F:$F,Actuals!$A:$A,$A2989,Actuals!$D:$D,$D2989,Actuals!$B:$B,EOMONTH(DATE(2025,$C2989-2,1),0))/SUMIFS(Actuals!$F:$F,Actuals!$A:$A,$A2989,Actuals!$D:$D,$D2989,Actuals!$B:$B,EOMONTH(DATE(2024,$C2989-2,1),0)),
 SUMIFS(Actuals!$F:$F,Actuals!$A:$A,$A2989,Actuals!$D:$D,$D2989,Actuals!$B:$B,EOMONTH(DATE(2025,$C2989-3,1),0))/SUMIFS(Actuals!$F:$F,Actuals!$A:$A,$A2989,Actuals!$D:$D,$D2989,Actuals!$B:$B,EOMONTH(DATE(2024,$C2989-3,1),0))
)</f>
        <v>1.0884434483382444</v>
      </c>
      <c r="P2989" s="29">
        <f t="shared" si="276"/>
        <v>26650.97320994125</v>
      </c>
      <c r="Q2989" s="2" t="str">
        <f t="shared" si="277"/>
        <v/>
      </c>
      <c r="R2989" s="29" t="str">
        <f t="shared" si="278"/>
        <v>2 Test data (Sep-Nov)</v>
      </c>
      <c r="S2989" s="29">
        <f t="shared" si="279"/>
        <v>1.005048087592062</v>
      </c>
      <c r="T2989" s="29">
        <f t="shared" si="280"/>
        <v>24853.777629696549</v>
      </c>
      <c r="U2989" s="2" t="str">
        <f t="shared" si="281"/>
        <v/>
      </c>
    </row>
    <row r="2990" spans="1:21">
      <c r="A2990">
        <v>9701</v>
      </c>
      <c r="B2990" s="1">
        <v>46022</v>
      </c>
      <c r="C2990">
        <v>11</v>
      </c>
      <c r="D2990">
        <v>1</v>
      </c>
      <c r="E2990" t="s">
        <v>7</v>
      </c>
      <c r="F2990" s="3">
        <v>24766.75868872548</v>
      </c>
      <c r="H2990">
        <v>1</v>
      </c>
      <c r="L2990" s="6"/>
      <c r="M2990" t="s">
        <v>42</v>
      </c>
      <c r="N2990">
        <f>SUMIFS(Actuals!$F:$F,Actuals!$A:$A,$A2990,Actuals!$D:$D,$D2990,Actuals!$B:$B,EDATE($B2990,-12))</f>
        <v>24485.4</v>
      </c>
      <c r="O2990">
        <f>AVERAGE(SUMIFS(Actuals!$F:$F,Actuals!$A:$A,$A2990,Actuals!$D:$D,$D2990,Actuals!$B:$B,EOMONTH(DATE(2025,$C2990-1,1),0))/SUMIFS(Actuals!$F:$F,Actuals!$A:$A,$A2990,Actuals!$D:$D,$D2990,Actuals!$B:$B,EOMONTH(DATE(2024,$C2990-1,1),0)),
 SUMIFS(Actuals!$F:$F,Actuals!$A:$A,$A2990,Actuals!$D:$D,$D2990,Actuals!$B:$B,EOMONTH(DATE(2025,$C2990-2,1),0))/SUMIFS(Actuals!$F:$F,Actuals!$A:$A,$A2990,Actuals!$D:$D,$D2990,Actuals!$B:$B,EOMONTH(DATE(2024,$C2990-2,1),0)),
 SUMIFS(Actuals!$F:$F,Actuals!$A:$A,$A2990,Actuals!$D:$D,$D2990,Actuals!$B:$B,EOMONTH(DATE(2025,$C2990-3,1),0))/SUMIFS(Actuals!$F:$F,Actuals!$A:$A,$A2990,Actuals!$D:$D,$D2990,Actuals!$B:$B,EOMONTH(DATE(2024,$C2990-3,1),0))
)</f>
        <v>1.0687819745240961</v>
      </c>
      <c r="P2990" s="29">
        <f t="shared" si="276"/>
        <v>26169.554159012303</v>
      </c>
      <c r="Q2990" s="2" t="str">
        <f t="shared" si="277"/>
        <v/>
      </c>
      <c r="R2990" s="29" t="str">
        <f t="shared" si="278"/>
        <v>2 Test data (Sep-Nov)</v>
      </c>
      <c r="S2990" s="29">
        <f t="shared" si="279"/>
        <v>1.005048087592062</v>
      </c>
      <c r="T2990" s="29">
        <f t="shared" si="280"/>
        <v>24891.783455957629</v>
      </c>
      <c r="U2990" s="2" t="str">
        <f t="shared" si="281"/>
        <v/>
      </c>
    </row>
    <row r="2991" spans="1:21">
      <c r="A2991">
        <v>9702</v>
      </c>
      <c r="B2991" s="1">
        <v>46022</v>
      </c>
      <c r="C2991">
        <v>5</v>
      </c>
      <c r="D2991">
        <v>1</v>
      </c>
      <c r="E2991" t="s">
        <v>7</v>
      </c>
      <c r="F2991" s="3">
        <v>17352.260115951762</v>
      </c>
      <c r="H2991">
        <v>7</v>
      </c>
      <c r="L2991" s="6"/>
      <c r="M2991" t="s">
        <v>44</v>
      </c>
      <c r="N2991">
        <f>SUMIFS(Actuals!$F:$F,Actuals!$A:$A,$A2991,Actuals!$D:$D,$D2991,Actuals!$B:$B,EDATE($B2991,-12))</f>
        <v>17204.400000000001</v>
      </c>
      <c r="O2991">
        <f>AVERAGE(SUMIFS(Actuals!$F:$F,Actuals!$A:$A,$A2991,Actuals!$D:$D,$D2991,Actuals!$B:$B,EOMONTH(DATE(2025,$C2991-1,1),0))/SUMIFS(Actuals!$F:$F,Actuals!$A:$A,$A2991,Actuals!$D:$D,$D2991,Actuals!$B:$B,EOMONTH(DATE(2024,$C2991-1,1),0)),
 SUMIFS(Actuals!$F:$F,Actuals!$A:$A,$A2991,Actuals!$D:$D,$D2991,Actuals!$B:$B,EOMONTH(DATE(2025,$C2991-2,1),0))/SUMIFS(Actuals!$F:$F,Actuals!$A:$A,$A2991,Actuals!$D:$D,$D2991,Actuals!$B:$B,EOMONTH(DATE(2024,$C2991-2,1),0)),
 SUMIFS(Actuals!$F:$F,Actuals!$A:$A,$A2991,Actuals!$D:$D,$D2991,Actuals!$B:$B,EOMONTH(DATE(2025,$C2991-3,1),0))/SUMIFS(Actuals!$F:$F,Actuals!$A:$A,$A2991,Actuals!$D:$D,$D2991,Actuals!$B:$B,EOMONTH(DATE(2024,$C2991-3,1),0))
)</f>
        <v>1.2486608220229607</v>
      </c>
      <c r="P2991" s="29">
        <f t="shared" si="276"/>
        <v>21482.460246411825</v>
      </c>
      <c r="Q2991" s="2" t="str">
        <f t="shared" si="277"/>
        <v/>
      </c>
      <c r="R2991" s="29" t="str">
        <f t="shared" si="278"/>
        <v>1 train date (May-Aug)</v>
      </c>
      <c r="S2991" s="29">
        <f t="shared" si="279"/>
        <v>1.018716649634493</v>
      </c>
      <c r="T2991" s="29">
        <f t="shared" si="280"/>
        <v>17677.036288908617</v>
      </c>
      <c r="U2991" s="2" t="str">
        <f t="shared" si="281"/>
        <v/>
      </c>
    </row>
    <row r="2992" spans="1:21">
      <c r="A2992">
        <v>9702</v>
      </c>
      <c r="B2992" s="1">
        <v>46022</v>
      </c>
      <c r="C2992">
        <v>6</v>
      </c>
      <c r="D2992">
        <v>1</v>
      </c>
      <c r="E2992" t="s">
        <v>7</v>
      </c>
      <c r="F2992" s="3">
        <v>17352.260115951762</v>
      </c>
      <c r="H2992">
        <v>6</v>
      </c>
      <c r="L2992" s="6"/>
      <c r="M2992" t="s">
        <v>44</v>
      </c>
      <c r="N2992">
        <f>SUMIFS(Actuals!$F:$F,Actuals!$A:$A,$A2992,Actuals!$D:$D,$D2992,Actuals!$B:$B,EDATE($B2992,-12))</f>
        <v>17204.400000000001</v>
      </c>
      <c r="O2992">
        <f>AVERAGE(SUMIFS(Actuals!$F:$F,Actuals!$A:$A,$A2992,Actuals!$D:$D,$D2992,Actuals!$B:$B,EOMONTH(DATE(2025,$C2992-1,1),0))/SUMIFS(Actuals!$F:$F,Actuals!$A:$A,$A2992,Actuals!$D:$D,$D2992,Actuals!$B:$B,EOMONTH(DATE(2024,$C2992-1,1),0)),
 SUMIFS(Actuals!$F:$F,Actuals!$A:$A,$A2992,Actuals!$D:$D,$D2992,Actuals!$B:$B,EOMONTH(DATE(2025,$C2992-2,1),0))/SUMIFS(Actuals!$F:$F,Actuals!$A:$A,$A2992,Actuals!$D:$D,$D2992,Actuals!$B:$B,EOMONTH(DATE(2024,$C2992-2,1),0)),
 SUMIFS(Actuals!$F:$F,Actuals!$A:$A,$A2992,Actuals!$D:$D,$D2992,Actuals!$B:$B,EOMONTH(DATE(2025,$C2992-3,1),0))/SUMIFS(Actuals!$F:$F,Actuals!$A:$A,$A2992,Actuals!$D:$D,$D2992,Actuals!$B:$B,EOMONTH(DATE(2024,$C2992-3,1),0))
)</f>
        <v>1.2274865905706054</v>
      </c>
      <c r="P2992" s="29">
        <f t="shared" si="276"/>
        <v>21118.170298812925</v>
      </c>
      <c r="Q2992" s="2" t="str">
        <f t="shared" si="277"/>
        <v/>
      </c>
      <c r="R2992" s="29" t="str">
        <f t="shared" si="278"/>
        <v>1 train date (May-Aug)</v>
      </c>
      <c r="S2992" s="29">
        <f t="shared" si="279"/>
        <v>1.018716649634493</v>
      </c>
      <c r="T2992" s="29">
        <f t="shared" si="280"/>
        <v>17677.036288908617</v>
      </c>
      <c r="U2992" s="2" t="str">
        <f t="shared" si="281"/>
        <v/>
      </c>
    </row>
    <row r="2993" spans="1:21">
      <c r="A2993">
        <v>9702</v>
      </c>
      <c r="B2993" s="1">
        <v>46022</v>
      </c>
      <c r="C2993">
        <v>7</v>
      </c>
      <c r="D2993">
        <v>1</v>
      </c>
      <c r="E2993" t="s">
        <v>7</v>
      </c>
      <c r="F2993" s="3">
        <v>17764.602600815258</v>
      </c>
      <c r="H2993">
        <v>5</v>
      </c>
      <c r="L2993" s="6"/>
      <c r="M2993" t="s">
        <v>44</v>
      </c>
      <c r="N2993">
        <f>SUMIFS(Actuals!$F:$F,Actuals!$A:$A,$A2993,Actuals!$D:$D,$D2993,Actuals!$B:$B,EDATE($B2993,-12))</f>
        <v>17204.400000000001</v>
      </c>
      <c r="O2993">
        <f>AVERAGE(SUMIFS(Actuals!$F:$F,Actuals!$A:$A,$A2993,Actuals!$D:$D,$D2993,Actuals!$B:$B,EOMONTH(DATE(2025,$C2993-1,1),0))/SUMIFS(Actuals!$F:$F,Actuals!$A:$A,$A2993,Actuals!$D:$D,$D2993,Actuals!$B:$B,EOMONTH(DATE(2024,$C2993-1,1),0)),
 SUMIFS(Actuals!$F:$F,Actuals!$A:$A,$A2993,Actuals!$D:$D,$D2993,Actuals!$B:$B,EOMONTH(DATE(2025,$C2993-2,1),0))/SUMIFS(Actuals!$F:$F,Actuals!$A:$A,$A2993,Actuals!$D:$D,$D2993,Actuals!$B:$B,EOMONTH(DATE(2024,$C2993-2,1),0)),
 SUMIFS(Actuals!$F:$F,Actuals!$A:$A,$A2993,Actuals!$D:$D,$D2993,Actuals!$B:$B,EOMONTH(DATE(2025,$C2993-3,1),0))/SUMIFS(Actuals!$F:$F,Actuals!$A:$A,$A2993,Actuals!$D:$D,$D2993,Actuals!$B:$B,EOMONTH(DATE(2024,$C2993-3,1),0))
)</f>
        <v>1.2006665764184092</v>
      </c>
      <c r="P2993" s="29">
        <f t="shared" si="276"/>
        <v>20656.748047332883</v>
      </c>
      <c r="Q2993" s="2" t="str">
        <f t="shared" si="277"/>
        <v/>
      </c>
      <c r="R2993" s="29" t="str">
        <f t="shared" si="278"/>
        <v>1 train date (May-Aug)</v>
      </c>
      <c r="S2993" s="29">
        <f t="shared" si="279"/>
        <v>1.018716649634493</v>
      </c>
      <c r="T2993" s="29">
        <f t="shared" si="280"/>
        <v>18097.096443590723</v>
      </c>
      <c r="U2993" s="2" t="str">
        <f t="shared" si="281"/>
        <v/>
      </c>
    </row>
    <row r="2994" spans="1:21">
      <c r="A2994">
        <v>9702</v>
      </c>
      <c r="B2994" s="1">
        <v>46022</v>
      </c>
      <c r="C2994">
        <v>8</v>
      </c>
      <c r="D2994">
        <v>1</v>
      </c>
      <c r="E2994" t="s">
        <v>7</v>
      </c>
      <c r="F2994" s="3">
        <v>19178.441055000003</v>
      </c>
      <c r="H2994">
        <v>4</v>
      </c>
      <c r="L2994" s="6"/>
      <c r="M2994" t="s">
        <v>44</v>
      </c>
      <c r="N2994">
        <f>SUMIFS(Actuals!$F:$F,Actuals!$A:$A,$A2994,Actuals!$D:$D,$D2994,Actuals!$B:$B,EDATE($B2994,-12))</f>
        <v>17204.400000000001</v>
      </c>
      <c r="O2994">
        <f>AVERAGE(SUMIFS(Actuals!$F:$F,Actuals!$A:$A,$A2994,Actuals!$D:$D,$D2994,Actuals!$B:$B,EOMONTH(DATE(2025,$C2994-1,1),0))/SUMIFS(Actuals!$F:$F,Actuals!$A:$A,$A2994,Actuals!$D:$D,$D2994,Actuals!$B:$B,EOMONTH(DATE(2024,$C2994-1,1),0)),
 SUMIFS(Actuals!$F:$F,Actuals!$A:$A,$A2994,Actuals!$D:$D,$D2994,Actuals!$B:$B,EOMONTH(DATE(2025,$C2994-2,1),0))/SUMIFS(Actuals!$F:$F,Actuals!$A:$A,$A2994,Actuals!$D:$D,$D2994,Actuals!$B:$B,EOMONTH(DATE(2024,$C2994-2,1),0)),
 SUMIFS(Actuals!$F:$F,Actuals!$A:$A,$A2994,Actuals!$D:$D,$D2994,Actuals!$B:$B,EOMONTH(DATE(2025,$C2994-3,1),0))/SUMIFS(Actuals!$F:$F,Actuals!$A:$A,$A2994,Actuals!$D:$D,$D2994,Actuals!$B:$B,EOMONTH(DATE(2024,$C2994-3,1),0))
)</f>
        <v>1.2143030905633088</v>
      </c>
      <c r="P2994" s="29">
        <f t="shared" si="276"/>
        <v>20891.356091287391</v>
      </c>
      <c r="Q2994" s="2" t="str">
        <f t="shared" si="277"/>
        <v/>
      </c>
      <c r="R2994" s="29" t="str">
        <f t="shared" si="278"/>
        <v>1 train date (May-Aug)</v>
      </c>
      <c r="S2994" s="29">
        <f t="shared" si="279"/>
        <v>1.018716649634493</v>
      </c>
      <c r="T2994" s="29">
        <f t="shared" si="280"/>
        <v>19537.397216762216</v>
      </c>
      <c r="U2994" s="2" t="str">
        <f t="shared" si="281"/>
        <v/>
      </c>
    </row>
    <row r="2995" spans="1:21">
      <c r="A2995">
        <v>9702</v>
      </c>
      <c r="B2995" s="1">
        <v>46022</v>
      </c>
      <c r="C2995">
        <v>9</v>
      </c>
      <c r="D2995">
        <v>1</v>
      </c>
      <c r="E2995" t="s">
        <v>7</v>
      </c>
      <c r="F2995" s="3">
        <v>19087.221504451449</v>
      </c>
      <c r="H2995">
        <v>3</v>
      </c>
      <c r="L2995" s="6"/>
      <c r="M2995" t="s">
        <v>44</v>
      </c>
      <c r="N2995">
        <f>SUMIFS(Actuals!$F:$F,Actuals!$A:$A,$A2995,Actuals!$D:$D,$D2995,Actuals!$B:$B,EDATE($B2995,-12))</f>
        <v>17204.400000000001</v>
      </c>
      <c r="O2995">
        <f>AVERAGE(SUMIFS(Actuals!$F:$F,Actuals!$A:$A,$A2995,Actuals!$D:$D,$D2995,Actuals!$B:$B,EOMONTH(DATE(2025,$C2995-1,1),0))/SUMIFS(Actuals!$F:$F,Actuals!$A:$A,$A2995,Actuals!$D:$D,$D2995,Actuals!$B:$B,EOMONTH(DATE(2024,$C2995-1,1),0)),
 SUMIFS(Actuals!$F:$F,Actuals!$A:$A,$A2995,Actuals!$D:$D,$D2995,Actuals!$B:$B,EOMONTH(DATE(2025,$C2995-2,1),0))/SUMIFS(Actuals!$F:$F,Actuals!$A:$A,$A2995,Actuals!$D:$D,$D2995,Actuals!$B:$B,EOMONTH(DATE(2024,$C2995-2,1),0)),
 SUMIFS(Actuals!$F:$F,Actuals!$A:$A,$A2995,Actuals!$D:$D,$D2995,Actuals!$B:$B,EOMONTH(DATE(2025,$C2995-3,1),0))/SUMIFS(Actuals!$F:$F,Actuals!$A:$A,$A2995,Actuals!$D:$D,$D2995,Actuals!$B:$B,EOMONTH(DATE(2024,$C2995-3,1),0))
)</f>
        <v>1.2386229085659088</v>
      </c>
      <c r="P2995" s="29">
        <f t="shared" si="276"/>
        <v>21309.763968131323</v>
      </c>
      <c r="Q2995" s="2" t="str">
        <f t="shared" si="277"/>
        <v/>
      </c>
      <c r="R2995" s="29" t="str">
        <f t="shared" si="278"/>
        <v>2 Test data (Sep-Nov)</v>
      </c>
      <c r="S2995" s="29">
        <f t="shared" si="279"/>
        <v>1.018716649634493</v>
      </c>
      <c r="T2995" s="29">
        <f t="shared" si="280"/>
        <v>19444.470341846227</v>
      </c>
      <c r="U2995" s="2" t="str">
        <f t="shared" si="281"/>
        <v/>
      </c>
    </row>
    <row r="2996" spans="1:21">
      <c r="A2996">
        <v>9702</v>
      </c>
      <c r="B2996" s="1">
        <v>46022</v>
      </c>
      <c r="C2996">
        <v>10</v>
      </c>
      <c r="D2996">
        <v>1</v>
      </c>
      <c r="E2996" t="s">
        <v>7</v>
      </c>
      <c r="F2996" s="3">
        <v>20164.529896238841</v>
      </c>
      <c r="H2996">
        <v>2</v>
      </c>
      <c r="L2996" s="6"/>
      <c r="M2996" t="s">
        <v>44</v>
      </c>
      <c r="N2996">
        <f>SUMIFS(Actuals!$F:$F,Actuals!$A:$A,$A2996,Actuals!$D:$D,$D2996,Actuals!$B:$B,EDATE($B2996,-12))</f>
        <v>17204.400000000001</v>
      </c>
      <c r="O2996">
        <f>AVERAGE(SUMIFS(Actuals!$F:$F,Actuals!$A:$A,$A2996,Actuals!$D:$D,$D2996,Actuals!$B:$B,EOMONTH(DATE(2025,$C2996-1,1),0))/SUMIFS(Actuals!$F:$F,Actuals!$A:$A,$A2996,Actuals!$D:$D,$D2996,Actuals!$B:$B,EOMONTH(DATE(2024,$C2996-1,1),0)),
 SUMIFS(Actuals!$F:$F,Actuals!$A:$A,$A2996,Actuals!$D:$D,$D2996,Actuals!$B:$B,EOMONTH(DATE(2025,$C2996-2,1),0))/SUMIFS(Actuals!$F:$F,Actuals!$A:$A,$A2996,Actuals!$D:$D,$D2996,Actuals!$B:$B,EOMONTH(DATE(2024,$C2996-2,1),0)),
 SUMIFS(Actuals!$F:$F,Actuals!$A:$A,$A2996,Actuals!$D:$D,$D2996,Actuals!$B:$B,EOMONTH(DATE(2025,$C2996-3,1),0))/SUMIFS(Actuals!$F:$F,Actuals!$A:$A,$A2996,Actuals!$D:$D,$D2996,Actuals!$B:$B,EOMONTH(DATE(2024,$C2996-3,1),0))
)</f>
        <v>1.2461566068924657</v>
      </c>
      <c r="P2996" s="29">
        <f t="shared" si="276"/>
        <v>21439.376727620736</v>
      </c>
      <c r="Q2996" s="2" t="str">
        <f t="shared" si="277"/>
        <v/>
      </c>
      <c r="R2996" s="29" t="str">
        <f t="shared" si="278"/>
        <v>2 Test data (Sep-Nov)</v>
      </c>
      <c r="S2996" s="29">
        <f t="shared" si="279"/>
        <v>1.018716649634493</v>
      </c>
      <c r="T2996" s="29">
        <f t="shared" si="280"/>
        <v>20541.942337351004</v>
      </c>
      <c r="U2996" s="2" t="str">
        <f t="shared" si="281"/>
        <v/>
      </c>
    </row>
    <row r="2997" spans="1:21">
      <c r="A2997">
        <v>9702</v>
      </c>
      <c r="B2997" s="1">
        <v>46022</v>
      </c>
      <c r="C2997">
        <v>11</v>
      </c>
      <c r="D2997">
        <v>1</v>
      </c>
      <c r="E2997" t="s">
        <v>7</v>
      </c>
      <c r="F2997" s="3">
        <v>19775.25</v>
      </c>
      <c r="H2997">
        <v>1</v>
      </c>
      <c r="L2997" s="6"/>
      <c r="M2997" t="s">
        <v>44</v>
      </c>
      <c r="N2997">
        <f>SUMIFS(Actuals!$F:$F,Actuals!$A:$A,$A2997,Actuals!$D:$D,$D2997,Actuals!$B:$B,EDATE($B2997,-12))</f>
        <v>17204.400000000001</v>
      </c>
      <c r="O2997">
        <f>AVERAGE(SUMIFS(Actuals!$F:$F,Actuals!$A:$A,$A2997,Actuals!$D:$D,$D2997,Actuals!$B:$B,EOMONTH(DATE(2025,$C2997-1,1),0))/SUMIFS(Actuals!$F:$F,Actuals!$A:$A,$A2997,Actuals!$D:$D,$D2997,Actuals!$B:$B,EOMONTH(DATE(2024,$C2997-1,1),0)),
 SUMIFS(Actuals!$F:$F,Actuals!$A:$A,$A2997,Actuals!$D:$D,$D2997,Actuals!$B:$B,EOMONTH(DATE(2025,$C2997-2,1),0))/SUMIFS(Actuals!$F:$F,Actuals!$A:$A,$A2997,Actuals!$D:$D,$D2997,Actuals!$B:$B,EOMONTH(DATE(2024,$C2997-2,1),0)),
 SUMIFS(Actuals!$F:$F,Actuals!$A:$A,$A2997,Actuals!$D:$D,$D2997,Actuals!$B:$B,EOMONTH(DATE(2025,$C2997-3,1),0))/SUMIFS(Actuals!$F:$F,Actuals!$A:$A,$A2997,Actuals!$D:$D,$D2997,Actuals!$B:$B,EOMONTH(DATE(2024,$C2997-3,1),0))
)</f>
        <v>1.2112547369141815</v>
      </c>
      <c r="P2997" s="29">
        <f t="shared" si="276"/>
        <v>20838.910995766346</v>
      </c>
      <c r="Q2997" s="2" t="str">
        <f t="shared" si="277"/>
        <v/>
      </c>
      <c r="R2997" s="29" t="str">
        <f t="shared" si="278"/>
        <v>2 Test data (Sep-Nov)</v>
      </c>
      <c r="S2997" s="29">
        <f t="shared" si="279"/>
        <v>1.018716649634493</v>
      </c>
      <c r="T2997" s="29">
        <f t="shared" si="280"/>
        <v>20145.37642568451</v>
      </c>
      <c r="U2997" s="2" t="str">
        <f t="shared" si="281"/>
        <v/>
      </c>
    </row>
    <row r="2998" spans="1:21">
      <c r="A2998">
        <v>9768</v>
      </c>
      <c r="B2998" s="1">
        <v>46022</v>
      </c>
      <c r="C2998">
        <v>5</v>
      </c>
      <c r="D2998">
        <v>1</v>
      </c>
      <c r="E2998" t="s">
        <v>7</v>
      </c>
      <c r="F2998" s="3">
        <v>596250</v>
      </c>
      <c r="H2998">
        <v>7</v>
      </c>
      <c r="L2998" s="6"/>
      <c r="M2998" t="s">
        <v>46</v>
      </c>
      <c r="N2998">
        <f>SUMIFS(Actuals!$F:$F,Actuals!$A:$A,$A2998,Actuals!$D:$D,$D2998,Actuals!$B:$B,EDATE($B2998,-12))</f>
        <v>538879.95000000007</v>
      </c>
      <c r="O2998">
        <f>AVERAGE(SUMIFS(Actuals!$F:$F,Actuals!$A:$A,$A2998,Actuals!$D:$D,$D2998,Actuals!$B:$B,EOMONTH(DATE(2025,$C2998-1,1),0))/SUMIFS(Actuals!$F:$F,Actuals!$A:$A,$A2998,Actuals!$D:$D,$D2998,Actuals!$B:$B,EOMONTH(DATE(2024,$C2998-1,1),0)),
 SUMIFS(Actuals!$F:$F,Actuals!$A:$A,$A2998,Actuals!$D:$D,$D2998,Actuals!$B:$B,EOMONTH(DATE(2025,$C2998-2,1),0))/SUMIFS(Actuals!$F:$F,Actuals!$A:$A,$A2998,Actuals!$D:$D,$D2998,Actuals!$B:$B,EOMONTH(DATE(2024,$C2998-2,1),0)),
 SUMIFS(Actuals!$F:$F,Actuals!$A:$A,$A2998,Actuals!$D:$D,$D2998,Actuals!$B:$B,EOMONTH(DATE(2025,$C2998-3,1),0))/SUMIFS(Actuals!$F:$F,Actuals!$A:$A,$A2998,Actuals!$D:$D,$D2998,Actuals!$B:$B,EOMONTH(DATE(2024,$C2998-3,1),0))
)</f>
        <v>1.0261170835530293</v>
      </c>
      <c r="P2998" s="29">
        <f t="shared" si="276"/>
        <v>552953.92267920228</v>
      </c>
      <c r="Q2998" s="2" t="str">
        <f t="shared" si="277"/>
        <v/>
      </c>
      <c r="R2998" s="29" t="str">
        <f t="shared" si="278"/>
        <v>1 train date (May-Aug)</v>
      </c>
      <c r="S2998" s="29">
        <f t="shared" si="279"/>
        <v>0.9876487436855329</v>
      </c>
      <c r="T2998" s="29">
        <f t="shared" si="280"/>
        <v>588885.56342249899</v>
      </c>
      <c r="U2998" s="2" t="str">
        <f t="shared" si="281"/>
        <v/>
      </c>
    </row>
    <row r="2999" spans="1:21">
      <c r="A2999">
        <v>9768</v>
      </c>
      <c r="B2999" s="1">
        <v>46022</v>
      </c>
      <c r="C2999">
        <v>6</v>
      </c>
      <c r="D2999">
        <v>1</v>
      </c>
      <c r="E2999" t="s">
        <v>7</v>
      </c>
      <c r="F2999" s="3">
        <v>596250</v>
      </c>
      <c r="H2999">
        <v>6</v>
      </c>
      <c r="L2999" s="6"/>
      <c r="M2999" t="s">
        <v>46</v>
      </c>
      <c r="N2999">
        <f>SUMIFS(Actuals!$F:$F,Actuals!$A:$A,$A2999,Actuals!$D:$D,$D2999,Actuals!$B:$B,EDATE($B2999,-12))</f>
        <v>538879.95000000007</v>
      </c>
      <c r="O2999">
        <f>AVERAGE(SUMIFS(Actuals!$F:$F,Actuals!$A:$A,$A2999,Actuals!$D:$D,$D2999,Actuals!$B:$B,EOMONTH(DATE(2025,$C2999-1,1),0))/SUMIFS(Actuals!$F:$F,Actuals!$A:$A,$A2999,Actuals!$D:$D,$D2999,Actuals!$B:$B,EOMONTH(DATE(2024,$C2999-1,1),0)),
 SUMIFS(Actuals!$F:$F,Actuals!$A:$A,$A2999,Actuals!$D:$D,$D2999,Actuals!$B:$B,EOMONTH(DATE(2025,$C2999-2,1),0))/SUMIFS(Actuals!$F:$F,Actuals!$A:$A,$A2999,Actuals!$D:$D,$D2999,Actuals!$B:$B,EOMONTH(DATE(2024,$C2999-2,1),0)),
 SUMIFS(Actuals!$F:$F,Actuals!$A:$A,$A2999,Actuals!$D:$D,$D2999,Actuals!$B:$B,EOMONTH(DATE(2025,$C2999-3,1),0))/SUMIFS(Actuals!$F:$F,Actuals!$A:$A,$A2999,Actuals!$D:$D,$D2999,Actuals!$B:$B,EOMONTH(DATE(2024,$C2999-3,1),0))
)</f>
        <v>1.1369016579566396</v>
      </c>
      <c r="P2999" s="29">
        <f t="shared" si="276"/>
        <v>612653.50859459105</v>
      </c>
      <c r="Q2999" s="2" t="str">
        <f t="shared" si="277"/>
        <v/>
      </c>
      <c r="R2999" s="29" t="str">
        <f t="shared" si="278"/>
        <v>1 train date (May-Aug)</v>
      </c>
      <c r="S2999" s="29">
        <f t="shared" si="279"/>
        <v>0.9876487436855329</v>
      </c>
      <c r="T2999" s="29">
        <f t="shared" si="280"/>
        <v>588885.56342249899</v>
      </c>
      <c r="U2999" s="2" t="str">
        <f t="shared" si="281"/>
        <v/>
      </c>
    </row>
    <row r="3000" spans="1:21">
      <c r="A3000">
        <v>9768</v>
      </c>
      <c r="B3000" s="1">
        <v>46022</v>
      </c>
      <c r="C3000">
        <v>7</v>
      </c>
      <c r="D3000">
        <v>1</v>
      </c>
      <c r="E3000" t="s">
        <v>7</v>
      </c>
      <c r="F3000" s="3">
        <v>607500</v>
      </c>
      <c r="H3000">
        <v>5</v>
      </c>
      <c r="L3000" s="6"/>
      <c r="M3000" t="s">
        <v>46</v>
      </c>
      <c r="N3000">
        <f>SUMIFS(Actuals!$F:$F,Actuals!$A:$A,$A3000,Actuals!$D:$D,$D3000,Actuals!$B:$B,EDATE($B3000,-12))</f>
        <v>538879.95000000007</v>
      </c>
      <c r="O3000">
        <f>AVERAGE(SUMIFS(Actuals!$F:$F,Actuals!$A:$A,$A3000,Actuals!$D:$D,$D3000,Actuals!$B:$B,EOMONTH(DATE(2025,$C3000-1,1),0))/SUMIFS(Actuals!$F:$F,Actuals!$A:$A,$A3000,Actuals!$D:$D,$D3000,Actuals!$B:$B,EOMONTH(DATE(2024,$C3000-1,1),0)),
 SUMIFS(Actuals!$F:$F,Actuals!$A:$A,$A3000,Actuals!$D:$D,$D3000,Actuals!$B:$B,EOMONTH(DATE(2025,$C3000-2,1),0))/SUMIFS(Actuals!$F:$F,Actuals!$A:$A,$A3000,Actuals!$D:$D,$D3000,Actuals!$B:$B,EOMONTH(DATE(2024,$C3000-2,1),0)),
 SUMIFS(Actuals!$F:$F,Actuals!$A:$A,$A3000,Actuals!$D:$D,$D3000,Actuals!$B:$B,EOMONTH(DATE(2025,$C3000-3,1),0))/SUMIFS(Actuals!$F:$F,Actuals!$A:$A,$A3000,Actuals!$D:$D,$D3000,Actuals!$B:$B,EOMONTH(DATE(2024,$C3000-3,1),0))
)</f>
        <v>1.2660671653846087</v>
      </c>
      <c r="P3000" s="29">
        <f t="shared" si="276"/>
        <v>682258.21077909973</v>
      </c>
      <c r="Q3000" s="2" t="str">
        <f t="shared" si="277"/>
        <v/>
      </c>
      <c r="R3000" s="29" t="str">
        <f t="shared" si="278"/>
        <v>1 train date (May-Aug)</v>
      </c>
      <c r="S3000" s="29">
        <f t="shared" si="279"/>
        <v>0.9876487436855329</v>
      </c>
      <c r="T3000" s="29">
        <f t="shared" si="280"/>
        <v>599996.61178896122</v>
      </c>
      <c r="U3000" s="2" t="str">
        <f t="shared" si="281"/>
        <v/>
      </c>
    </row>
    <row r="3001" spans="1:21">
      <c r="A3001">
        <v>9768</v>
      </c>
      <c r="B3001" s="1">
        <v>46022</v>
      </c>
      <c r="C3001">
        <v>8</v>
      </c>
      <c r="D3001">
        <v>1</v>
      </c>
      <c r="E3001" t="s">
        <v>7</v>
      </c>
      <c r="F3001" s="3">
        <v>674179.76655234455</v>
      </c>
      <c r="H3001">
        <v>4</v>
      </c>
      <c r="L3001" s="6"/>
      <c r="M3001" t="s">
        <v>46</v>
      </c>
      <c r="N3001">
        <f>SUMIFS(Actuals!$F:$F,Actuals!$A:$A,$A3001,Actuals!$D:$D,$D3001,Actuals!$B:$B,EDATE($B3001,-12))</f>
        <v>538879.95000000007</v>
      </c>
      <c r="O3001">
        <f>AVERAGE(SUMIFS(Actuals!$F:$F,Actuals!$A:$A,$A3001,Actuals!$D:$D,$D3001,Actuals!$B:$B,EOMONTH(DATE(2025,$C3001-1,1),0))/SUMIFS(Actuals!$F:$F,Actuals!$A:$A,$A3001,Actuals!$D:$D,$D3001,Actuals!$B:$B,EOMONTH(DATE(2024,$C3001-1,1),0)),
 SUMIFS(Actuals!$F:$F,Actuals!$A:$A,$A3001,Actuals!$D:$D,$D3001,Actuals!$B:$B,EOMONTH(DATE(2025,$C3001-2,1),0))/SUMIFS(Actuals!$F:$F,Actuals!$A:$A,$A3001,Actuals!$D:$D,$D3001,Actuals!$B:$B,EOMONTH(DATE(2024,$C3001-2,1),0)),
 SUMIFS(Actuals!$F:$F,Actuals!$A:$A,$A3001,Actuals!$D:$D,$D3001,Actuals!$B:$B,EOMONTH(DATE(2025,$C3001-3,1),0))/SUMIFS(Actuals!$F:$F,Actuals!$A:$A,$A3001,Actuals!$D:$D,$D3001,Actuals!$B:$B,EOMONTH(DATE(2024,$C3001-3,1),0))
)</f>
        <v>1.23743055098463</v>
      </c>
      <c r="P3001" s="29">
        <f t="shared" si="276"/>
        <v>666826.51344306988</v>
      </c>
      <c r="Q3001" s="2" t="str">
        <f t="shared" si="277"/>
        <v/>
      </c>
      <c r="R3001" s="29" t="str">
        <f t="shared" si="278"/>
        <v>1 train date (May-Aug)</v>
      </c>
      <c r="S3001" s="29">
        <f t="shared" si="279"/>
        <v>0.9876487436855329</v>
      </c>
      <c r="T3001" s="29">
        <f t="shared" si="280"/>
        <v>665852.79945362895</v>
      </c>
      <c r="U3001" s="2" t="str">
        <f t="shared" si="281"/>
        <v/>
      </c>
    </row>
    <row r="3002" spans="1:21">
      <c r="A3002">
        <v>9768</v>
      </c>
      <c r="B3002" s="1">
        <v>46022</v>
      </c>
      <c r="C3002">
        <v>9</v>
      </c>
      <c r="D3002">
        <v>1</v>
      </c>
      <c r="E3002" t="s">
        <v>7</v>
      </c>
      <c r="F3002" s="3">
        <v>578250</v>
      </c>
      <c r="H3002">
        <v>3</v>
      </c>
      <c r="L3002" s="6"/>
      <c r="M3002" t="s">
        <v>46</v>
      </c>
      <c r="N3002">
        <f>SUMIFS(Actuals!$F:$F,Actuals!$A:$A,$A3002,Actuals!$D:$D,$D3002,Actuals!$B:$B,EDATE($B3002,-12))</f>
        <v>538879.95000000007</v>
      </c>
      <c r="O3002">
        <f>AVERAGE(SUMIFS(Actuals!$F:$F,Actuals!$A:$A,$A3002,Actuals!$D:$D,$D3002,Actuals!$B:$B,EOMONTH(DATE(2025,$C3002-1,1),0))/SUMIFS(Actuals!$F:$F,Actuals!$A:$A,$A3002,Actuals!$D:$D,$D3002,Actuals!$B:$B,EOMONTH(DATE(2024,$C3002-1,1),0)),
 SUMIFS(Actuals!$F:$F,Actuals!$A:$A,$A3002,Actuals!$D:$D,$D3002,Actuals!$B:$B,EOMONTH(DATE(2025,$C3002-2,1),0))/SUMIFS(Actuals!$F:$F,Actuals!$A:$A,$A3002,Actuals!$D:$D,$D3002,Actuals!$B:$B,EOMONTH(DATE(2024,$C3002-2,1),0)),
 SUMIFS(Actuals!$F:$F,Actuals!$A:$A,$A3002,Actuals!$D:$D,$D3002,Actuals!$B:$B,EOMONTH(DATE(2025,$C3002-3,1),0))/SUMIFS(Actuals!$F:$F,Actuals!$A:$A,$A3002,Actuals!$D:$D,$D3002,Actuals!$B:$B,EOMONTH(DATE(2024,$C3002-3,1),0))
)</f>
        <v>1.1030165231960136</v>
      </c>
      <c r="P3002" s="29">
        <f t="shared" si="276"/>
        <v>594393.48886904179</v>
      </c>
      <c r="Q3002" s="2" t="str">
        <f t="shared" si="277"/>
        <v/>
      </c>
      <c r="R3002" s="29" t="str">
        <f t="shared" si="278"/>
        <v>2 Test data (Sep-Nov)</v>
      </c>
      <c r="S3002" s="29">
        <f t="shared" si="279"/>
        <v>0.9876487436855329</v>
      </c>
      <c r="T3002" s="29">
        <f t="shared" si="280"/>
        <v>571107.88603615935</v>
      </c>
      <c r="U3002" s="2" t="str">
        <f t="shared" si="281"/>
        <v/>
      </c>
    </row>
    <row r="3003" spans="1:21">
      <c r="A3003">
        <v>9768</v>
      </c>
      <c r="B3003" s="1">
        <v>46022</v>
      </c>
      <c r="C3003">
        <v>10</v>
      </c>
      <c r="D3003">
        <v>1</v>
      </c>
      <c r="E3003" t="s">
        <v>7</v>
      </c>
      <c r="F3003" s="3">
        <v>588193.21016510786</v>
      </c>
      <c r="H3003">
        <v>2</v>
      </c>
      <c r="L3003" s="6"/>
      <c r="M3003" t="s">
        <v>46</v>
      </c>
      <c r="N3003">
        <f>SUMIFS(Actuals!$F:$F,Actuals!$A:$A,$A3003,Actuals!$D:$D,$D3003,Actuals!$B:$B,EDATE($B3003,-12))</f>
        <v>538879.95000000007</v>
      </c>
      <c r="O3003">
        <f>AVERAGE(SUMIFS(Actuals!$F:$F,Actuals!$A:$A,$A3003,Actuals!$D:$D,$D3003,Actuals!$B:$B,EOMONTH(DATE(2025,$C3003-1,1),0))/SUMIFS(Actuals!$F:$F,Actuals!$A:$A,$A3003,Actuals!$D:$D,$D3003,Actuals!$B:$B,EOMONTH(DATE(2024,$C3003-1,1),0)),
 SUMIFS(Actuals!$F:$F,Actuals!$A:$A,$A3003,Actuals!$D:$D,$D3003,Actuals!$B:$B,EOMONTH(DATE(2025,$C3003-2,1),0))/SUMIFS(Actuals!$F:$F,Actuals!$A:$A,$A3003,Actuals!$D:$D,$D3003,Actuals!$B:$B,EOMONTH(DATE(2024,$C3003-2,1),0)),
 SUMIFS(Actuals!$F:$F,Actuals!$A:$A,$A3003,Actuals!$D:$D,$D3003,Actuals!$B:$B,EOMONTH(DATE(2025,$C3003-3,1),0))/SUMIFS(Actuals!$F:$F,Actuals!$A:$A,$A3003,Actuals!$D:$D,$D3003,Actuals!$B:$B,EOMONTH(DATE(2024,$C3003-3,1),0))
)</f>
        <v>0.97944153890183838</v>
      </c>
      <c r="P3003" s="29">
        <f t="shared" si="276"/>
        <v>527801.40751134581</v>
      </c>
      <c r="Q3003" s="2" t="str">
        <f t="shared" si="277"/>
        <v/>
      </c>
      <c r="R3003" s="29" t="str">
        <f t="shared" si="278"/>
        <v>2 Test data (Sep-Nov)</v>
      </c>
      <c r="S3003" s="29">
        <f t="shared" si="279"/>
        <v>0.9876487436855329</v>
      </c>
      <c r="T3003" s="29">
        <f t="shared" si="280"/>
        <v>580928.28506392939</v>
      </c>
      <c r="U3003" s="2" t="str">
        <f t="shared" si="281"/>
        <v/>
      </c>
    </row>
    <row r="3004" spans="1:21">
      <c r="A3004">
        <v>9768</v>
      </c>
      <c r="B3004" s="1">
        <v>46022</v>
      </c>
      <c r="C3004">
        <v>11</v>
      </c>
      <c r="D3004">
        <v>1</v>
      </c>
      <c r="E3004" t="s">
        <v>7</v>
      </c>
      <c r="F3004" s="3">
        <v>588193.21016510786</v>
      </c>
      <c r="H3004">
        <v>1</v>
      </c>
      <c r="L3004" s="6"/>
      <c r="M3004" t="s">
        <v>46</v>
      </c>
      <c r="N3004">
        <f>SUMIFS(Actuals!$F:$F,Actuals!$A:$A,$A3004,Actuals!$D:$D,$D3004,Actuals!$B:$B,EDATE($B3004,-12))</f>
        <v>538879.95000000007</v>
      </c>
      <c r="O3004">
        <f>AVERAGE(SUMIFS(Actuals!$F:$F,Actuals!$A:$A,$A3004,Actuals!$D:$D,$D3004,Actuals!$B:$B,EOMONTH(DATE(2025,$C3004-1,1),0))/SUMIFS(Actuals!$F:$F,Actuals!$A:$A,$A3004,Actuals!$D:$D,$D3004,Actuals!$B:$B,EOMONTH(DATE(2024,$C3004-1,1),0)),
 SUMIFS(Actuals!$F:$F,Actuals!$A:$A,$A3004,Actuals!$D:$D,$D3004,Actuals!$B:$B,EOMONTH(DATE(2025,$C3004-2,1),0))/SUMIFS(Actuals!$F:$F,Actuals!$A:$A,$A3004,Actuals!$D:$D,$D3004,Actuals!$B:$B,EOMONTH(DATE(2024,$C3004-2,1),0)),
 SUMIFS(Actuals!$F:$F,Actuals!$A:$A,$A3004,Actuals!$D:$D,$D3004,Actuals!$B:$B,EOMONTH(DATE(2025,$C3004-3,1),0))/SUMIFS(Actuals!$F:$F,Actuals!$A:$A,$A3004,Actuals!$D:$D,$D3004,Actuals!$B:$B,EOMONTH(DATE(2024,$C3004-3,1),0))
)</f>
        <v>1.0284029991487638</v>
      </c>
      <c r="P3004" s="29">
        <f t="shared" si="276"/>
        <v>554185.75676113588</v>
      </c>
      <c r="Q3004" s="2" t="str">
        <f t="shared" si="277"/>
        <v/>
      </c>
      <c r="R3004" s="29" t="str">
        <f t="shared" si="278"/>
        <v>2 Test data (Sep-Nov)</v>
      </c>
      <c r="S3004" s="29">
        <f t="shared" si="279"/>
        <v>0.9876487436855329</v>
      </c>
      <c r="T3004" s="29">
        <f t="shared" si="280"/>
        <v>580928.28506392939</v>
      </c>
      <c r="U3004" s="2" t="str">
        <f t="shared" si="281"/>
        <v/>
      </c>
    </row>
    <row r="3005" spans="1:21">
      <c r="A3005">
        <v>150</v>
      </c>
      <c r="B3005" s="1">
        <v>46022</v>
      </c>
      <c r="C3005">
        <v>5</v>
      </c>
      <c r="D3005">
        <v>51</v>
      </c>
      <c r="E3005" t="s">
        <v>7</v>
      </c>
      <c r="F3005" s="3">
        <v>272790.83888598293</v>
      </c>
      <c r="H3005">
        <v>7</v>
      </c>
      <c r="L3005" s="6"/>
      <c r="M3005" t="s">
        <v>22</v>
      </c>
      <c r="N3005">
        <f>SUMIFS(Actuals!$F:$F,Actuals!$A:$A,$A3005,Actuals!$D:$D,$D3005,Actuals!$B:$B,EDATE($B3005,-12))</f>
        <v>265701.89999999997</v>
      </c>
      <c r="O3005">
        <f>AVERAGE(SUMIFS(Actuals!$F:$F,Actuals!$A:$A,$A3005,Actuals!$D:$D,$D3005,Actuals!$B:$B,EOMONTH(DATE(2025,$C3005-1,1),0))/SUMIFS(Actuals!$F:$F,Actuals!$A:$A,$A3005,Actuals!$D:$D,$D3005,Actuals!$B:$B,EOMONTH(DATE(2024,$C3005-1,1),0)),
 SUMIFS(Actuals!$F:$F,Actuals!$A:$A,$A3005,Actuals!$D:$D,$D3005,Actuals!$B:$B,EOMONTH(DATE(2025,$C3005-2,1),0))/SUMIFS(Actuals!$F:$F,Actuals!$A:$A,$A3005,Actuals!$D:$D,$D3005,Actuals!$B:$B,EOMONTH(DATE(2024,$C3005-2,1),0)),
 SUMIFS(Actuals!$F:$F,Actuals!$A:$A,$A3005,Actuals!$D:$D,$D3005,Actuals!$B:$B,EOMONTH(DATE(2025,$C3005-3,1),0))/SUMIFS(Actuals!$F:$F,Actuals!$A:$A,$A3005,Actuals!$D:$D,$D3005,Actuals!$B:$B,EOMONTH(DATE(2024,$C3005-3,1),0))
)</f>
        <v>1.0673244096425378</v>
      </c>
      <c r="P3005" s="29">
        <f t="shared" si="276"/>
        <v>283590.12355840061</v>
      </c>
      <c r="Q3005" s="2" t="str">
        <f t="shared" si="277"/>
        <v/>
      </c>
      <c r="R3005" s="29" t="str">
        <f t="shared" si="278"/>
        <v>1 train date (May-Aug)</v>
      </c>
      <c r="S3005" s="29">
        <f t="shared" si="279"/>
        <v>1.0018126307383399</v>
      </c>
      <c r="T3005" s="29">
        <f t="shared" si="280"/>
        <v>273285.30794568517</v>
      </c>
      <c r="U3005" s="2" t="str">
        <f t="shared" si="281"/>
        <v/>
      </c>
    </row>
    <row r="3006" spans="1:21">
      <c r="A3006">
        <v>150</v>
      </c>
      <c r="B3006" s="1">
        <v>46022</v>
      </c>
      <c r="C3006">
        <v>6</v>
      </c>
      <c r="D3006">
        <v>51</v>
      </c>
      <c r="E3006" t="s">
        <v>7</v>
      </c>
      <c r="F3006" s="3">
        <v>274426.12191629148</v>
      </c>
      <c r="H3006">
        <v>6</v>
      </c>
      <c r="L3006" s="6"/>
      <c r="M3006" t="s">
        <v>22</v>
      </c>
      <c r="N3006">
        <f>SUMIFS(Actuals!$F:$F,Actuals!$A:$A,$A3006,Actuals!$D:$D,$D3006,Actuals!$B:$B,EDATE($B3006,-12))</f>
        <v>265701.89999999997</v>
      </c>
      <c r="O3006">
        <f>AVERAGE(SUMIFS(Actuals!$F:$F,Actuals!$A:$A,$A3006,Actuals!$D:$D,$D3006,Actuals!$B:$B,EOMONTH(DATE(2025,$C3006-1,1),0))/SUMIFS(Actuals!$F:$F,Actuals!$A:$A,$A3006,Actuals!$D:$D,$D3006,Actuals!$B:$B,EOMONTH(DATE(2024,$C3006-1,1),0)),
 SUMIFS(Actuals!$F:$F,Actuals!$A:$A,$A3006,Actuals!$D:$D,$D3006,Actuals!$B:$B,EOMONTH(DATE(2025,$C3006-2,1),0))/SUMIFS(Actuals!$F:$F,Actuals!$A:$A,$A3006,Actuals!$D:$D,$D3006,Actuals!$B:$B,EOMONTH(DATE(2024,$C3006-2,1),0)),
 SUMIFS(Actuals!$F:$F,Actuals!$A:$A,$A3006,Actuals!$D:$D,$D3006,Actuals!$B:$B,EOMONTH(DATE(2025,$C3006-3,1),0))/SUMIFS(Actuals!$F:$F,Actuals!$A:$A,$A3006,Actuals!$D:$D,$D3006,Actuals!$B:$B,EOMONTH(DATE(2024,$C3006-3,1),0))
)</f>
        <v>1.0604404228287896</v>
      </c>
      <c r="P3006" s="29">
        <f t="shared" si="276"/>
        <v>281761.03518241271</v>
      </c>
      <c r="Q3006" s="2" t="str">
        <f t="shared" si="277"/>
        <v/>
      </c>
      <c r="R3006" s="29" t="str">
        <f t="shared" si="278"/>
        <v>1 train date (May-Aug)</v>
      </c>
      <c r="S3006" s="29">
        <f t="shared" si="279"/>
        <v>1.0018126307383399</v>
      </c>
      <c r="T3006" s="29">
        <f t="shared" si="280"/>
        <v>274923.5551402804</v>
      </c>
      <c r="U3006" s="2" t="str">
        <f t="shared" si="281"/>
        <v/>
      </c>
    </row>
    <row r="3007" spans="1:21">
      <c r="A3007">
        <v>150</v>
      </c>
      <c r="B3007" s="1">
        <v>46022</v>
      </c>
      <c r="C3007">
        <v>7</v>
      </c>
      <c r="D3007">
        <v>51</v>
      </c>
      <c r="E3007" t="s">
        <v>7</v>
      </c>
      <c r="F3007" s="3">
        <v>277134.07846425363</v>
      </c>
      <c r="H3007">
        <v>5</v>
      </c>
      <c r="L3007" s="6"/>
      <c r="M3007" t="s">
        <v>22</v>
      </c>
      <c r="N3007">
        <f>SUMIFS(Actuals!$F:$F,Actuals!$A:$A,$A3007,Actuals!$D:$D,$D3007,Actuals!$B:$B,EDATE($B3007,-12))</f>
        <v>265701.89999999997</v>
      </c>
      <c r="O3007">
        <f>AVERAGE(SUMIFS(Actuals!$F:$F,Actuals!$A:$A,$A3007,Actuals!$D:$D,$D3007,Actuals!$B:$B,EOMONTH(DATE(2025,$C3007-1,1),0))/SUMIFS(Actuals!$F:$F,Actuals!$A:$A,$A3007,Actuals!$D:$D,$D3007,Actuals!$B:$B,EOMONTH(DATE(2024,$C3007-1,1),0)),
 SUMIFS(Actuals!$F:$F,Actuals!$A:$A,$A3007,Actuals!$D:$D,$D3007,Actuals!$B:$B,EOMONTH(DATE(2025,$C3007-2,1),0))/SUMIFS(Actuals!$F:$F,Actuals!$A:$A,$A3007,Actuals!$D:$D,$D3007,Actuals!$B:$B,EOMONTH(DATE(2024,$C3007-2,1),0)),
 SUMIFS(Actuals!$F:$F,Actuals!$A:$A,$A3007,Actuals!$D:$D,$D3007,Actuals!$B:$B,EOMONTH(DATE(2025,$C3007-3,1),0))/SUMIFS(Actuals!$F:$F,Actuals!$A:$A,$A3007,Actuals!$D:$D,$D3007,Actuals!$B:$B,EOMONTH(DATE(2024,$C3007-3,1),0))
)</f>
        <v>1.048724338937981</v>
      </c>
      <c r="P3007" s="29">
        <f t="shared" si="276"/>
        <v>278648.04943206551</v>
      </c>
      <c r="Q3007" s="2" t="str">
        <f t="shared" si="277"/>
        <v/>
      </c>
      <c r="R3007" s="29" t="str">
        <f t="shared" si="278"/>
        <v>1 train date (May-Aug)</v>
      </c>
      <c r="S3007" s="29">
        <f t="shared" si="279"/>
        <v>1.0018126307383399</v>
      </c>
      <c r="T3007" s="29">
        <f t="shared" si="280"/>
        <v>277636.42021351942</v>
      </c>
      <c r="U3007" s="2" t="str">
        <f t="shared" si="281"/>
        <v/>
      </c>
    </row>
    <row r="3008" spans="1:21">
      <c r="A3008">
        <v>150</v>
      </c>
      <c r="B3008" s="1">
        <v>46022</v>
      </c>
      <c r="C3008">
        <v>8</v>
      </c>
      <c r="D3008">
        <v>51</v>
      </c>
      <c r="E3008" t="s">
        <v>7</v>
      </c>
      <c r="F3008" s="3">
        <v>275247.33705193119</v>
      </c>
      <c r="H3008">
        <v>4</v>
      </c>
      <c r="L3008" s="6"/>
      <c r="M3008" t="s">
        <v>22</v>
      </c>
      <c r="N3008">
        <f>SUMIFS(Actuals!$F:$F,Actuals!$A:$A,$A3008,Actuals!$D:$D,$D3008,Actuals!$B:$B,EDATE($B3008,-12))</f>
        <v>265701.89999999997</v>
      </c>
      <c r="O3008">
        <f>AVERAGE(SUMIFS(Actuals!$F:$F,Actuals!$A:$A,$A3008,Actuals!$D:$D,$D3008,Actuals!$B:$B,EOMONTH(DATE(2025,$C3008-1,1),0))/SUMIFS(Actuals!$F:$F,Actuals!$A:$A,$A3008,Actuals!$D:$D,$D3008,Actuals!$B:$B,EOMONTH(DATE(2024,$C3008-1,1),0)),
 SUMIFS(Actuals!$F:$F,Actuals!$A:$A,$A3008,Actuals!$D:$D,$D3008,Actuals!$B:$B,EOMONTH(DATE(2025,$C3008-2,1),0))/SUMIFS(Actuals!$F:$F,Actuals!$A:$A,$A3008,Actuals!$D:$D,$D3008,Actuals!$B:$B,EOMONTH(DATE(2024,$C3008-2,1),0)),
 SUMIFS(Actuals!$F:$F,Actuals!$A:$A,$A3008,Actuals!$D:$D,$D3008,Actuals!$B:$B,EOMONTH(DATE(2025,$C3008-3,1),0))/SUMIFS(Actuals!$F:$F,Actuals!$A:$A,$A3008,Actuals!$D:$D,$D3008,Actuals!$B:$B,EOMONTH(DATE(2024,$C3008-3,1),0))
)</f>
        <v>1.0370525354403599</v>
      </c>
      <c r="P3008" s="29">
        <f t="shared" si="276"/>
        <v>275546.8290663209</v>
      </c>
      <c r="Q3008" s="2" t="str">
        <f t="shared" si="277"/>
        <v/>
      </c>
      <c r="R3008" s="29" t="str">
        <f t="shared" si="278"/>
        <v>1 train date (May-Aug)</v>
      </c>
      <c r="S3008" s="29">
        <f t="shared" si="279"/>
        <v>1.0018126307383399</v>
      </c>
      <c r="T3008" s="29">
        <f t="shared" si="280"/>
        <v>275746.25883571774</v>
      </c>
      <c r="U3008" s="2" t="str">
        <f t="shared" si="281"/>
        <v/>
      </c>
    </row>
    <row r="3009" spans="1:21">
      <c r="A3009">
        <v>150</v>
      </c>
      <c r="B3009" s="1">
        <v>46022</v>
      </c>
      <c r="C3009">
        <v>9</v>
      </c>
      <c r="D3009">
        <v>51</v>
      </c>
      <c r="E3009" t="s">
        <v>7</v>
      </c>
      <c r="F3009" s="3">
        <v>276647.77332310536</v>
      </c>
      <c r="H3009">
        <v>3</v>
      </c>
      <c r="L3009" s="6"/>
      <c r="M3009" t="s">
        <v>22</v>
      </c>
      <c r="N3009">
        <f>SUMIFS(Actuals!$F:$F,Actuals!$A:$A,$A3009,Actuals!$D:$D,$D3009,Actuals!$B:$B,EDATE($B3009,-12))</f>
        <v>265701.89999999997</v>
      </c>
      <c r="O3009">
        <f>AVERAGE(SUMIFS(Actuals!$F:$F,Actuals!$A:$A,$A3009,Actuals!$D:$D,$D3009,Actuals!$B:$B,EOMONTH(DATE(2025,$C3009-1,1),0))/SUMIFS(Actuals!$F:$F,Actuals!$A:$A,$A3009,Actuals!$D:$D,$D3009,Actuals!$B:$B,EOMONTH(DATE(2024,$C3009-1,1),0)),
 SUMIFS(Actuals!$F:$F,Actuals!$A:$A,$A3009,Actuals!$D:$D,$D3009,Actuals!$B:$B,EOMONTH(DATE(2025,$C3009-2,1),0))/SUMIFS(Actuals!$F:$F,Actuals!$A:$A,$A3009,Actuals!$D:$D,$D3009,Actuals!$B:$B,EOMONTH(DATE(2024,$C3009-2,1),0)),
 SUMIFS(Actuals!$F:$F,Actuals!$A:$A,$A3009,Actuals!$D:$D,$D3009,Actuals!$B:$B,EOMONTH(DATE(2025,$C3009-3,1),0))/SUMIFS(Actuals!$F:$F,Actuals!$A:$A,$A3009,Actuals!$D:$D,$D3009,Actuals!$B:$B,EOMONTH(DATE(2024,$C3009-3,1),0))
)</f>
        <v>1.0308120027949881</v>
      </c>
      <c r="P3009" s="29">
        <f t="shared" si="276"/>
        <v>273888.70768543362</v>
      </c>
      <c r="Q3009" s="2" t="str">
        <f t="shared" si="277"/>
        <v/>
      </c>
      <c r="R3009" s="29" t="str">
        <f t="shared" si="278"/>
        <v>2 Test data (Sep-Nov)</v>
      </c>
      <c r="S3009" s="29">
        <f t="shared" si="279"/>
        <v>1.0018126307383399</v>
      </c>
      <c r="T3009" s="29">
        <f t="shared" si="280"/>
        <v>277149.2335807241</v>
      </c>
      <c r="U3009" s="2" t="str">
        <f t="shared" si="281"/>
        <v/>
      </c>
    </row>
    <row r="3010" spans="1:21">
      <c r="A3010">
        <v>150</v>
      </c>
      <c r="B3010" s="1">
        <v>46022</v>
      </c>
      <c r="C3010">
        <v>10</v>
      </c>
      <c r="D3010">
        <v>51</v>
      </c>
      <c r="E3010" t="s">
        <v>7</v>
      </c>
      <c r="F3010" s="3">
        <v>279979.01460474497</v>
      </c>
      <c r="H3010">
        <v>2</v>
      </c>
      <c r="L3010" s="6"/>
      <c r="M3010" t="s">
        <v>22</v>
      </c>
      <c r="N3010">
        <f>SUMIFS(Actuals!$F:$F,Actuals!$A:$A,$A3010,Actuals!$D:$D,$D3010,Actuals!$B:$B,EDATE($B3010,-12))</f>
        <v>265701.89999999997</v>
      </c>
      <c r="O3010">
        <f>AVERAGE(SUMIFS(Actuals!$F:$F,Actuals!$A:$A,$A3010,Actuals!$D:$D,$D3010,Actuals!$B:$B,EOMONTH(DATE(2025,$C3010-1,1),0))/SUMIFS(Actuals!$F:$F,Actuals!$A:$A,$A3010,Actuals!$D:$D,$D3010,Actuals!$B:$B,EOMONTH(DATE(2024,$C3010-1,1),0)),
 SUMIFS(Actuals!$F:$F,Actuals!$A:$A,$A3010,Actuals!$D:$D,$D3010,Actuals!$B:$B,EOMONTH(DATE(2025,$C3010-2,1),0))/SUMIFS(Actuals!$F:$F,Actuals!$A:$A,$A3010,Actuals!$D:$D,$D3010,Actuals!$B:$B,EOMONTH(DATE(2024,$C3010-2,1),0)),
 SUMIFS(Actuals!$F:$F,Actuals!$A:$A,$A3010,Actuals!$D:$D,$D3010,Actuals!$B:$B,EOMONTH(DATE(2025,$C3010-3,1),0))/SUMIFS(Actuals!$F:$F,Actuals!$A:$A,$A3010,Actuals!$D:$D,$D3010,Actuals!$B:$B,EOMONTH(DATE(2024,$C3010-3,1),0))
)</f>
        <v>1.0337179782779258</v>
      </c>
      <c r="P3010" s="29">
        <f t="shared" ref="P3010:P3073" si="282">N3010*O3010</f>
        <v>274660.83089260355</v>
      </c>
      <c r="Q3010" s="2" t="str">
        <f t="shared" ref="Q3010:Q3073" si="283">IFERROR(ABS(P3010-G3010)/ABS(G3010),"")</f>
        <v/>
      </c>
      <c r="R3010" s="29" t="str">
        <f t="shared" ref="R3010:R3073" si="284">IF(C3010&lt;=8,"1 train date (May-Aug)","2 Test data (Sep-Nov)")</f>
        <v>2 Test data (Sep-Nov)</v>
      </c>
      <c r="S3010" s="29">
        <f t="shared" ref="S3010:S3073" si="285">1/(1+AVERAGEIFS($L:$L,$A:$A,$A3010,$R:$R,"1 train date (May-Aug)"))</f>
        <v>1.0018126307383399</v>
      </c>
      <c r="T3010" s="29">
        <f t="shared" ref="T3010:T3073" si="286">F3010*S3010</f>
        <v>280486.51317270764</v>
      </c>
      <c r="U3010" s="2" t="str">
        <f t="shared" ref="U3010:U3073" si="287">IFERROR(ABS(T3010-G3010)/ABS(G3010),"")</f>
        <v/>
      </c>
    </row>
    <row r="3011" spans="1:21">
      <c r="A3011">
        <v>150</v>
      </c>
      <c r="B3011" s="1">
        <v>46022</v>
      </c>
      <c r="C3011">
        <v>11</v>
      </c>
      <c r="D3011">
        <v>51</v>
      </c>
      <c r="E3011" t="s">
        <v>7</v>
      </c>
      <c r="F3011" s="3">
        <v>276948.46719539992</v>
      </c>
      <c r="H3011">
        <v>1</v>
      </c>
      <c r="L3011" s="6"/>
      <c r="M3011" t="s">
        <v>22</v>
      </c>
      <c r="N3011">
        <f>SUMIFS(Actuals!$F:$F,Actuals!$A:$A,$A3011,Actuals!$D:$D,$D3011,Actuals!$B:$B,EDATE($B3011,-12))</f>
        <v>265701.89999999997</v>
      </c>
      <c r="O3011">
        <f>AVERAGE(SUMIFS(Actuals!$F:$F,Actuals!$A:$A,$A3011,Actuals!$D:$D,$D3011,Actuals!$B:$B,EOMONTH(DATE(2025,$C3011-1,1),0))/SUMIFS(Actuals!$F:$F,Actuals!$A:$A,$A3011,Actuals!$D:$D,$D3011,Actuals!$B:$B,EOMONTH(DATE(2024,$C3011-1,1),0)),
 SUMIFS(Actuals!$F:$F,Actuals!$A:$A,$A3011,Actuals!$D:$D,$D3011,Actuals!$B:$B,EOMONTH(DATE(2025,$C3011-2,1),0))/SUMIFS(Actuals!$F:$F,Actuals!$A:$A,$A3011,Actuals!$D:$D,$D3011,Actuals!$B:$B,EOMONTH(DATE(2024,$C3011-2,1),0)),
 SUMIFS(Actuals!$F:$F,Actuals!$A:$A,$A3011,Actuals!$D:$D,$D3011,Actuals!$B:$B,EOMONTH(DATE(2025,$C3011-3,1),0))/SUMIFS(Actuals!$F:$F,Actuals!$A:$A,$A3011,Actuals!$D:$D,$D3011,Actuals!$B:$B,EOMONTH(DATE(2024,$C3011-3,1),0))
)</f>
        <v>1.039524958702305</v>
      </c>
      <c r="P3011" s="29">
        <f t="shared" si="282"/>
        <v>276203.75662462396</v>
      </c>
      <c r="Q3011" s="2" t="str">
        <f t="shared" si="283"/>
        <v/>
      </c>
      <c r="R3011" s="29" t="str">
        <f t="shared" si="284"/>
        <v>2 Test data (Sep-Nov)</v>
      </c>
      <c r="S3011" s="29">
        <f t="shared" si="285"/>
        <v>1.0018126307383399</v>
      </c>
      <c r="T3011" s="29">
        <f t="shared" si="286"/>
        <v>277450.47249997442</v>
      </c>
      <c r="U3011" s="2" t="str">
        <f t="shared" si="287"/>
        <v/>
      </c>
    </row>
    <row r="3012" spans="1:21">
      <c r="A3012">
        <v>2370</v>
      </c>
      <c r="B3012" s="1">
        <v>46022</v>
      </c>
      <c r="C3012">
        <v>5</v>
      </c>
      <c r="D3012">
        <v>51</v>
      </c>
      <c r="E3012" t="s">
        <v>7</v>
      </c>
      <c r="F3012" s="3">
        <v>31911.505493333272</v>
      </c>
      <c r="H3012">
        <v>7</v>
      </c>
      <c r="L3012" s="6"/>
      <c r="M3012" t="s">
        <v>26</v>
      </c>
      <c r="N3012">
        <f>SUMIFS(Actuals!$F:$F,Actuals!$A:$A,$A3012,Actuals!$D:$D,$D3012,Actuals!$B:$B,EDATE($B3012,-12))</f>
        <v>33529.5</v>
      </c>
      <c r="O3012">
        <f>AVERAGE(SUMIFS(Actuals!$F:$F,Actuals!$A:$A,$A3012,Actuals!$D:$D,$D3012,Actuals!$B:$B,EOMONTH(DATE(2025,$C3012-1,1),0))/SUMIFS(Actuals!$F:$F,Actuals!$A:$A,$A3012,Actuals!$D:$D,$D3012,Actuals!$B:$B,EOMONTH(DATE(2024,$C3012-1,1),0)),
 SUMIFS(Actuals!$F:$F,Actuals!$A:$A,$A3012,Actuals!$D:$D,$D3012,Actuals!$B:$B,EOMONTH(DATE(2025,$C3012-2,1),0))/SUMIFS(Actuals!$F:$F,Actuals!$A:$A,$A3012,Actuals!$D:$D,$D3012,Actuals!$B:$B,EOMONTH(DATE(2024,$C3012-2,1),0)),
 SUMIFS(Actuals!$F:$F,Actuals!$A:$A,$A3012,Actuals!$D:$D,$D3012,Actuals!$B:$B,EOMONTH(DATE(2025,$C3012-3,1),0))/SUMIFS(Actuals!$F:$F,Actuals!$A:$A,$A3012,Actuals!$D:$D,$D3012,Actuals!$B:$B,EOMONTH(DATE(2024,$C3012-3,1),0))
)</f>
        <v>0.77942692409710712</v>
      </c>
      <c r="P3012" s="29">
        <f t="shared" si="282"/>
        <v>26133.795051513953</v>
      </c>
      <c r="Q3012" s="2" t="str">
        <f t="shared" si="283"/>
        <v/>
      </c>
      <c r="R3012" s="29" t="str">
        <f t="shared" si="284"/>
        <v>1 train date (May-Aug)</v>
      </c>
      <c r="S3012" s="29">
        <f t="shared" si="285"/>
        <v>1.1836764017367896</v>
      </c>
      <c r="T3012" s="29">
        <f t="shared" si="286"/>
        <v>37772.895996352519</v>
      </c>
      <c r="U3012" s="2" t="str">
        <f t="shared" si="287"/>
        <v/>
      </c>
    </row>
    <row r="3013" spans="1:21">
      <c r="A3013">
        <v>2370</v>
      </c>
      <c r="B3013" s="1">
        <v>46022</v>
      </c>
      <c r="C3013">
        <v>6</v>
      </c>
      <c r="D3013">
        <v>51</v>
      </c>
      <c r="E3013" t="s">
        <v>7</v>
      </c>
      <c r="F3013" s="3">
        <v>31911.505493333272</v>
      </c>
      <c r="H3013">
        <v>6</v>
      </c>
      <c r="L3013" s="6"/>
      <c r="M3013" t="s">
        <v>26</v>
      </c>
      <c r="N3013">
        <f>SUMIFS(Actuals!$F:$F,Actuals!$A:$A,$A3013,Actuals!$D:$D,$D3013,Actuals!$B:$B,EDATE($B3013,-12))</f>
        <v>33529.5</v>
      </c>
      <c r="O3013">
        <f>AVERAGE(SUMIFS(Actuals!$F:$F,Actuals!$A:$A,$A3013,Actuals!$D:$D,$D3013,Actuals!$B:$B,EOMONTH(DATE(2025,$C3013-1,1),0))/SUMIFS(Actuals!$F:$F,Actuals!$A:$A,$A3013,Actuals!$D:$D,$D3013,Actuals!$B:$B,EOMONTH(DATE(2024,$C3013-1,1),0)),
 SUMIFS(Actuals!$F:$F,Actuals!$A:$A,$A3013,Actuals!$D:$D,$D3013,Actuals!$B:$B,EOMONTH(DATE(2025,$C3013-2,1),0))/SUMIFS(Actuals!$F:$F,Actuals!$A:$A,$A3013,Actuals!$D:$D,$D3013,Actuals!$B:$B,EOMONTH(DATE(2024,$C3013-2,1),0)),
 SUMIFS(Actuals!$F:$F,Actuals!$A:$A,$A3013,Actuals!$D:$D,$D3013,Actuals!$B:$B,EOMONTH(DATE(2025,$C3013-3,1),0))/SUMIFS(Actuals!$F:$F,Actuals!$A:$A,$A3013,Actuals!$D:$D,$D3013,Actuals!$B:$B,EOMONTH(DATE(2024,$C3013-3,1),0))
)</f>
        <v>0.67647026212697969</v>
      </c>
      <c r="P3013" s="29">
        <f t="shared" si="282"/>
        <v>22681.709653986567</v>
      </c>
      <c r="Q3013" s="2" t="str">
        <f t="shared" si="283"/>
        <v/>
      </c>
      <c r="R3013" s="29" t="str">
        <f t="shared" si="284"/>
        <v>1 train date (May-Aug)</v>
      </c>
      <c r="S3013" s="29">
        <f t="shared" si="285"/>
        <v>1.1836764017367896</v>
      </c>
      <c r="T3013" s="29">
        <f t="shared" si="286"/>
        <v>37772.895996352519</v>
      </c>
      <c r="U3013" s="2" t="str">
        <f t="shared" si="287"/>
        <v/>
      </c>
    </row>
    <row r="3014" spans="1:21">
      <c r="A3014">
        <v>2370</v>
      </c>
      <c r="B3014" s="1">
        <v>46022</v>
      </c>
      <c r="C3014">
        <v>7</v>
      </c>
      <c r="D3014">
        <v>51</v>
      </c>
      <c r="E3014" t="s">
        <v>7</v>
      </c>
      <c r="F3014" s="3">
        <v>25537.605103887567</v>
      </c>
      <c r="H3014">
        <v>5</v>
      </c>
      <c r="L3014" s="6"/>
      <c r="M3014" t="s">
        <v>26</v>
      </c>
      <c r="N3014">
        <f>SUMIFS(Actuals!$F:$F,Actuals!$A:$A,$A3014,Actuals!$D:$D,$D3014,Actuals!$B:$B,EDATE($B3014,-12))</f>
        <v>33529.5</v>
      </c>
      <c r="O3014">
        <f>AVERAGE(SUMIFS(Actuals!$F:$F,Actuals!$A:$A,$A3014,Actuals!$D:$D,$D3014,Actuals!$B:$B,EOMONTH(DATE(2025,$C3014-1,1),0))/SUMIFS(Actuals!$F:$F,Actuals!$A:$A,$A3014,Actuals!$D:$D,$D3014,Actuals!$B:$B,EOMONTH(DATE(2024,$C3014-1,1),0)),
 SUMIFS(Actuals!$F:$F,Actuals!$A:$A,$A3014,Actuals!$D:$D,$D3014,Actuals!$B:$B,EOMONTH(DATE(2025,$C3014-2,1),0))/SUMIFS(Actuals!$F:$F,Actuals!$A:$A,$A3014,Actuals!$D:$D,$D3014,Actuals!$B:$B,EOMONTH(DATE(2024,$C3014-2,1),0)),
 SUMIFS(Actuals!$F:$F,Actuals!$A:$A,$A3014,Actuals!$D:$D,$D3014,Actuals!$B:$B,EOMONTH(DATE(2025,$C3014-3,1),0))/SUMIFS(Actuals!$F:$F,Actuals!$A:$A,$A3014,Actuals!$D:$D,$D3014,Actuals!$B:$B,EOMONTH(DATE(2024,$C3014-3,1),0))
)</f>
        <v>0.56018034408390094</v>
      </c>
      <c r="P3014" s="29">
        <f t="shared" si="282"/>
        <v>18782.566846961156</v>
      </c>
      <c r="Q3014" s="2" t="str">
        <f t="shared" si="283"/>
        <v/>
      </c>
      <c r="R3014" s="29" t="str">
        <f t="shared" si="284"/>
        <v>1 train date (May-Aug)</v>
      </c>
      <c r="S3014" s="29">
        <f t="shared" si="285"/>
        <v>1.1836764017367896</v>
      </c>
      <c r="T3014" s="29">
        <f t="shared" si="286"/>
        <v>30228.260518344709</v>
      </c>
      <c r="U3014" s="2" t="str">
        <f t="shared" si="287"/>
        <v/>
      </c>
    </row>
    <row r="3015" spans="1:21">
      <c r="A3015">
        <v>2370</v>
      </c>
      <c r="B3015" s="1">
        <v>46022</v>
      </c>
      <c r="C3015">
        <v>8</v>
      </c>
      <c r="D3015">
        <v>51</v>
      </c>
      <c r="E3015" t="s">
        <v>7</v>
      </c>
      <c r="F3015" s="3">
        <v>27602.020080000002</v>
      </c>
      <c r="H3015">
        <v>4</v>
      </c>
      <c r="L3015" s="6"/>
      <c r="M3015" t="s">
        <v>26</v>
      </c>
      <c r="N3015">
        <f>SUMIFS(Actuals!$F:$F,Actuals!$A:$A,$A3015,Actuals!$D:$D,$D3015,Actuals!$B:$B,EDATE($B3015,-12))</f>
        <v>33529.5</v>
      </c>
      <c r="O3015">
        <f>AVERAGE(SUMIFS(Actuals!$F:$F,Actuals!$A:$A,$A3015,Actuals!$D:$D,$D3015,Actuals!$B:$B,EOMONTH(DATE(2025,$C3015-1,1),0))/SUMIFS(Actuals!$F:$F,Actuals!$A:$A,$A3015,Actuals!$D:$D,$D3015,Actuals!$B:$B,EOMONTH(DATE(2024,$C3015-1,1),0)),
 SUMIFS(Actuals!$F:$F,Actuals!$A:$A,$A3015,Actuals!$D:$D,$D3015,Actuals!$B:$B,EOMONTH(DATE(2025,$C3015-2,1),0))/SUMIFS(Actuals!$F:$F,Actuals!$A:$A,$A3015,Actuals!$D:$D,$D3015,Actuals!$B:$B,EOMONTH(DATE(2024,$C3015-2,1),0)),
 SUMIFS(Actuals!$F:$F,Actuals!$A:$A,$A3015,Actuals!$D:$D,$D3015,Actuals!$B:$B,EOMONTH(DATE(2025,$C3015-3,1),0))/SUMIFS(Actuals!$F:$F,Actuals!$A:$A,$A3015,Actuals!$D:$D,$D3015,Actuals!$B:$B,EOMONTH(DATE(2024,$C3015-3,1),0))
)</f>
        <v>0.59433917804746317</v>
      </c>
      <c r="P3015" s="29">
        <f t="shared" si="282"/>
        <v>19927.895470342417</v>
      </c>
      <c r="Q3015" s="2" t="str">
        <f t="shared" si="283"/>
        <v/>
      </c>
      <c r="R3015" s="29" t="str">
        <f t="shared" si="284"/>
        <v>1 train date (May-Aug)</v>
      </c>
      <c r="S3015" s="29">
        <f t="shared" si="285"/>
        <v>1.1836764017367896</v>
      </c>
      <c r="T3015" s="29">
        <f t="shared" si="286"/>
        <v>32671.859808961013</v>
      </c>
      <c r="U3015" s="2" t="str">
        <f t="shared" si="287"/>
        <v/>
      </c>
    </row>
    <row r="3016" spans="1:21">
      <c r="A3016">
        <v>2370</v>
      </c>
      <c r="B3016" s="1">
        <v>46022</v>
      </c>
      <c r="C3016">
        <v>9</v>
      </c>
      <c r="D3016">
        <v>51</v>
      </c>
      <c r="E3016" t="s">
        <v>7</v>
      </c>
      <c r="F3016" s="3">
        <v>23796.223462500002</v>
      </c>
      <c r="H3016">
        <v>3</v>
      </c>
      <c r="L3016" s="6"/>
      <c r="M3016" t="s">
        <v>26</v>
      </c>
      <c r="N3016">
        <f>SUMIFS(Actuals!$F:$F,Actuals!$A:$A,$A3016,Actuals!$D:$D,$D3016,Actuals!$B:$B,EDATE($B3016,-12))</f>
        <v>33529.5</v>
      </c>
      <c r="O3016">
        <f>AVERAGE(SUMIFS(Actuals!$F:$F,Actuals!$A:$A,$A3016,Actuals!$D:$D,$D3016,Actuals!$B:$B,EOMONTH(DATE(2025,$C3016-1,1),0))/SUMIFS(Actuals!$F:$F,Actuals!$A:$A,$A3016,Actuals!$D:$D,$D3016,Actuals!$B:$B,EOMONTH(DATE(2024,$C3016-1,1),0)),
 SUMIFS(Actuals!$F:$F,Actuals!$A:$A,$A3016,Actuals!$D:$D,$D3016,Actuals!$B:$B,EOMONTH(DATE(2025,$C3016-2,1),0))/SUMIFS(Actuals!$F:$F,Actuals!$A:$A,$A3016,Actuals!$D:$D,$D3016,Actuals!$B:$B,EOMONTH(DATE(2024,$C3016-2,1),0)),
 SUMIFS(Actuals!$F:$F,Actuals!$A:$A,$A3016,Actuals!$D:$D,$D3016,Actuals!$B:$B,EOMONTH(DATE(2025,$C3016-3,1),0))/SUMIFS(Actuals!$F:$F,Actuals!$A:$A,$A3016,Actuals!$D:$D,$D3016,Actuals!$B:$B,EOMONTH(DATE(2024,$C3016-3,1),0))
)</f>
        <v>0.64834302036736124</v>
      </c>
      <c r="P3016" s="29">
        <f t="shared" si="282"/>
        <v>21738.617301407437</v>
      </c>
      <c r="Q3016" s="2" t="str">
        <f t="shared" si="283"/>
        <v/>
      </c>
      <c r="R3016" s="29" t="str">
        <f t="shared" si="284"/>
        <v>2 Test data (Sep-Nov)</v>
      </c>
      <c r="S3016" s="29">
        <f t="shared" si="285"/>
        <v>1.1836764017367896</v>
      </c>
      <c r="T3016" s="29">
        <f t="shared" si="286"/>
        <v>28167.02816301657</v>
      </c>
      <c r="U3016" s="2" t="str">
        <f t="shared" si="287"/>
        <v/>
      </c>
    </row>
    <row r="3017" spans="1:21">
      <c r="A3017">
        <v>2370</v>
      </c>
      <c r="B3017" s="1">
        <v>46022</v>
      </c>
      <c r="C3017">
        <v>10</v>
      </c>
      <c r="D3017">
        <v>51</v>
      </c>
      <c r="E3017" t="s">
        <v>7</v>
      </c>
      <c r="F3017" s="3">
        <v>29074.986658166508</v>
      </c>
      <c r="H3017">
        <v>2</v>
      </c>
      <c r="L3017" s="6"/>
      <c r="M3017" t="s">
        <v>26</v>
      </c>
      <c r="N3017">
        <f>SUMIFS(Actuals!$F:$F,Actuals!$A:$A,$A3017,Actuals!$D:$D,$D3017,Actuals!$B:$B,EDATE($B3017,-12))</f>
        <v>33529.5</v>
      </c>
      <c r="O3017">
        <f>AVERAGE(SUMIFS(Actuals!$F:$F,Actuals!$A:$A,$A3017,Actuals!$D:$D,$D3017,Actuals!$B:$B,EOMONTH(DATE(2025,$C3017-1,1),0))/SUMIFS(Actuals!$F:$F,Actuals!$A:$A,$A3017,Actuals!$D:$D,$D3017,Actuals!$B:$B,EOMONTH(DATE(2024,$C3017-1,1),0)),
 SUMIFS(Actuals!$F:$F,Actuals!$A:$A,$A3017,Actuals!$D:$D,$D3017,Actuals!$B:$B,EOMONTH(DATE(2025,$C3017-2,1),0))/SUMIFS(Actuals!$F:$F,Actuals!$A:$A,$A3017,Actuals!$D:$D,$D3017,Actuals!$B:$B,EOMONTH(DATE(2024,$C3017-2,1),0)),
 SUMIFS(Actuals!$F:$F,Actuals!$A:$A,$A3017,Actuals!$D:$D,$D3017,Actuals!$B:$B,EOMONTH(DATE(2025,$C3017-3,1),0))/SUMIFS(Actuals!$F:$F,Actuals!$A:$A,$A3017,Actuals!$D:$D,$D3017,Actuals!$B:$B,EOMONTH(DATE(2024,$C3017-3,1),0))
)</f>
        <v>0.72165993605469503</v>
      </c>
      <c r="P3017" s="29">
        <f t="shared" si="282"/>
        <v>24196.896825945896</v>
      </c>
      <c r="Q3017" s="2" t="str">
        <f t="shared" si="283"/>
        <v/>
      </c>
      <c r="R3017" s="29" t="str">
        <f t="shared" si="284"/>
        <v>2 Test data (Sep-Nov)</v>
      </c>
      <c r="S3017" s="29">
        <f t="shared" si="285"/>
        <v>1.1836764017367896</v>
      </c>
      <c r="T3017" s="29">
        <f t="shared" si="286"/>
        <v>34415.375588083698</v>
      </c>
      <c r="U3017" s="2" t="str">
        <f t="shared" si="287"/>
        <v/>
      </c>
    </row>
    <row r="3018" spans="1:21">
      <c r="A3018">
        <v>2370</v>
      </c>
      <c r="B3018" s="1">
        <v>46022</v>
      </c>
      <c r="C3018">
        <v>11</v>
      </c>
      <c r="D3018">
        <v>51</v>
      </c>
      <c r="E3018" t="s">
        <v>7</v>
      </c>
      <c r="F3018" s="3">
        <v>28770.972432932467</v>
      </c>
      <c r="H3018">
        <v>1</v>
      </c>
      <c r="L3018" s="6"/>
      <c r="M3018" t="s">
        <v>26</v>
      </c>
      <c r="N3018">
        <f>SUMIFS(Actuals!$F:$F,Actuals!$A:$A,$A3018,Actuals!$D:$D,$D3018,Actuals!$B:$B,EDATE($B3018,-12))</f>
        <v>33529.5</v>
      </c>
      <c r="O3018">
        <f>AVERAGE(SUMIFS(Actuals!$F:$F,Actuals!$A:$A,$A3018,Actuals!$D:$D,$D3018,Actuals!$B:$B,EOMONTH(DATE(2025,$C3018-1,1),0))/SUMIFS(Actuals!$F:$F,Actuals!$A:$A,$A3018,Actuals!$D:$D,$D3018,Actuals!$B:$B,EOMONTH(DATE(2024,$C3018-1,1),0)),
 SUMIFS(Actuals!$F:$F,Actuals!$A:$A,$A3018,Actuals!$D:$D,$D3018,Actuals!$B:$B,EOMONTH(DATE(2025,$C3018-2,1),0))/SUMIFS(Actuals!$F:$F,Actuals!$A:$A,$A3018,Actuals!$D:$D,$D3018,Actuals!$B:$B,EOMONTH(DATE(2024,$C3018-2,1),0)),
 SUMIFS(Actuals!$F:$F,Actuals!$A:$A,$A3018,Actuals!$D:$D,$D3018,Actuals!$B:$B,EOMONTH(DATE(2025,$C3018-3,1),0))/SUMIFS(Actuals!$F:$F,Actuals!$A:$A,$A3018,Actuals!$D:$D,$D3018,Actuals!$B:$B,EOMONTH(DATE(2024,$C3018-3,1),0))
)</f>
        <v>0.77883306104554062</v>
      </c>
      <c r="P3018" s="29">
        <f t="shared" si="282"/>
        <v>26113.883120326453</v>
      </c>
      <c r="Q3018" s="2" t="str">
        <f t="shared" si="283"/>
        <v/>
      </c>
      <c r="R3018" s="29" t="str">
        <f t="shared" si="284"/>
        <v>2 Test data (Sep-Nov)</v>
      </c>
      <c r="S3018" s="29">
        <f t="shared" si="285"/>
        <v>1.1836764017367896</v>
      </c>
      <c r="T3018" s="29">
        <f t="shared" si="286"/>
        <v>34055.521123881867</v>
      </c>
      <c r="U3018" s="2" t="str">
        <f t="shared" si="287"/>
        <v/>
      </c>
    </row>
    <row r="3019" spans="1:21">
      <c r="A3019">
        <v>360</v>
      </c>
      <c r="B3019" s="1">
        <v>46022</v>
      </c>
      <c r="C3019">
        <v>5</v>
      </c>
      <c r="D3019">
        <v>51</v>
      </c>
      <c r="E3019" t="s">
        <v>7</v>
      </c>
      <c r="F3019" s="3">
        <v>58458.904952173521</v>
      </c>
      <c r="H3019">
        <v>7</v>
      </c>
      <c r="L3019" s="6"/>
      <c r="M3019" t="s">
        <v>24</v>
      </c>
      <c r="N3019">
        <f>SUMIFS(Actuals!$F:$F,Actuals!$A:$A,$A3019,Actuals!$D:$D,$D3019,Actuals!$B:$B,EDATE($B3019,-12))</f>
        <v>55737</v>
      </c>
      <c r="O3019">
        <f>AVERAGE(SUMIFS(Actuals!$F:$F,Actuals!$A:$A,$A3019,Actuals!$D:$D,$D3019,Actuals!$B:$B,EOMONTH(DATE(2025,$C3019-1,1),0))/SUMIFS(Actuals!$F:$F,Actuals!$A:$A,$A3019,Actuals!$D:$D,$D3019,Actuals!$B:$B,EOMONTH(DATE(2024,$C3019-1,1),0)),
 SUMIFS(Actuals!$F:$F,Actuals!$A:$A,$A3019,Actuals!$D:$D,$D3019,Actuals!$B:$B,EOMONTH(DATE(2025,$C3019-2,1),0))/SUMIFS(Actuals!$F:$F,Actuals!$A:$A,$A3019,Actuals!$D:$D,$D3019,Actuals!$B:$B,EOMONTH(DATE(2024,$C3019-2,1),0)),
 SUMIFS(Actuals!$F:$F,Actuals!$A:$A,$A3019,Actuals!$D:$D,$D3019,Actuals!$B:$B,EOMONTH(DATE(2025,$C3019-3,1),0))/SUMIFS(Actuals!$F:$F,Actuals!$A:$A,$A3019,Actuals!$D:$D,$D3019,Actuals!$B:$B,EOMONTH(DATE(2024,$C3019-3,1),0))
)</f>
        <v>1.1899074250855222</v>
      </c>
      <c r="P3019" s="29">
        <f t="shared" si="282"/>
        <v>66321.870151991752</v>
      </c>
      <c r="Q3019" s="2" t="str">
        <f t="shared" si="283"/>
        <v/>
      </c>
      <c r="R3019" s="29" t="str">
        <f t="shared" si="284"/>
        <v>1 train date (May-Aug)</v>
      </c>
      <c r="S3019" s="29">
        <f t="shared" si="285"/>
        <v>1.0370054508427586</v>
      </c>
      <c r="T3019" s="29">
        <f t="shared" si="286"/>
        <v>60622.203085702677</v>
      </c>
      <c r="U3019" s="2" t="str">
        <f t="shared" si="287"/>
        <v/>
      </c>
    </row>
    <row r="3020" spans="1:21">
      <c r="A3020">
        <v>360</v>
      </c>
      <c r="B3020" s="1">
        <v>46022</v>
      </c>
      <c r="C3020">
        <v>6</v>
      </c>
      <c r="D3020">
        <v>51</v>
      </c>
      <c r="E3020" t="s">
        <v>7</v>
      </c>
      <c r="F3020" s="3">
        <v>55675.012529650026</v>
      </c>
      <c r="H3020">
        <v>6</v>
      </c>
      <c r="L3020" s="6"/>
      <c r="M3020" t="s">
        <v>24</v>
      </c>
      <c r="N3020">
        <f>SUMIFS(Actuals!$F:$F,Actuals!$A:$A,$A3020,Actuals!$D:$D,$D3020,Actuals!$B:$B,EDATE($B3020,-12))</f>
        <v>55737</v>
      </c>
      <c r="O3020">
        <f>AVERAGE(SUMIFS(Actuals!$F:$F,Actuals!$A:$A,$A3020,Actuals!$D:$D,$D3020,Actuals!$B:$B,EOMONTH(DATE(2025,$C3020-1,1),0))/SUMIFS(Actuals!$F:$F,Actuals!$A:$A,$A3020,Actuals!$D:$D,$D3020,Actuals!$B:$B,EOMONTH(DATE(2024,$C3020-1,1),0)),
 SUMIFS(Actuals!$F:$F,Actuals!$A:$A,$A3020,Actuals!$D:$D,$D3020,Actuals!$B:$B,EOMONTH(DATE(2025,$C3020-2,1),0))/SUMIFS(Actuals!$F:$F,Actuals!$A:$A,$A3020,Actuals!$D:$D,$D3020,Actuals!$B:$B,EOMONTH(DATE(2024,$C3020-2,1),0)),
 SUMIFS(Actuals!$F:$F,Actuals!$A:$A,$A3020,Actuals!$D:$D,$D3020,Actuals!$B:$B,EOMONTH(DATE(2025,$C3020-3,1),0))/SUMIFS(Actuals!$F:$F,Actuals!$A:$A,$A3020,Actuals!$D:$D,$D3020,Actuals!$B:$B,EOMONTH(DATE(2024,$C3020-3,1),0))
)</f>
        <v>1.1315451544602804</v>
      </c>
      <c r="P3020" s="29">
        <f t="shared" si="282"/>
        <v>63068.932274152648</v>
      </c>
      <c r="Q3020" s="2" t="str">
        <f t="shared" si="283"/>
        <v/>
      </c>
      <c r="R3020" s="29" t="str">
        <f t="shared" si="284"/>
        <v>1 train date (May-Aug)</v>
      </c>
      <c r="S3020" s="29">
        <f t="shared" si="285"/>
        <v>1.0370054508427586</v>
      </c>
      <c r="T3020" s="29">
        <f t="shared" si="286"/>
        <v>57735.291468985961</v>
      </c>
      <c r="U3020" s="2" t="str">
        <f t="shared" si="287"/>
        <v/>
      </c>
    </row>
    <row r="3021" spans="1:21">
      <c r="A3021">
        <v>360</v>
      </c>
      <c r="B3021" s="1">
        <v>46022</v>
      </c>
      <c r="C3021">
        <v>7</v>
      </c>
      <c r="D3021">
        <v>51</v>
      </c>
      <c r="E3021" t="s">
        <v>7</v>
      </c>
      <c r="F3021" s="3">
        <v>52167.33334350001</v>
      </c>
      <c r="H3021">
        <v>5</v>
      </c>
      <c r="L3021" s="6"/>
      <c r="M3021" t="s">
        <v>24</v>
      </c>
      <c r="N3021">
        <f>SUMIFS(Actuals!$F:$F,Actuals!$A:$A,$A3021,Actuals!$D:$D,$D3021,Actuals!$B:$B,EDATE($B3021,-12))</f>
        <v>55737</v>
      </c>
      <c r="O3021">
        <f>AVERAGE(SUMIFS(Actuals!$F:$F,Actuals!$A:$A,$A3021,Actuals!$D:$D,$D3021,Actuals!$B:$B,EOMONTH(DATE(2025,$C3021-1,1),0))/SUMIFS(Actuals!$F:$F,Actuals!$A:$A,$A3021,Actuals!$D:$D,$D3021,Actuals!$B:$B,EOMONTH(DATE(2024,$C3021-1,1),0)),
 SUMIFS(Actuals!$F:$F,Actuals!$A:$A,$A3021,Actuals!$D:$D,$D3021,Actuals!$B:$B,EOMONTH(DATE(2025,$C3021-2,1),0))/SUMIFS(Actuals!$F:$F,Actuals!$A:$A,$A3021,Actuals!$D:$D,$D3021,Actuals!$B:$B,EOMONTH(DATE(2024,$C3021-2,1),0)),
 SUMIFS(Actuals!$F:$F,Actuals!$A:$A,$A3021,Actuals!$D:$D,$D3021,Actuals!$B:$B,EOMONTH(DATE(2025,$C3021-3,1),0))/SUMIFS(Actuals!$F:$F,Actuals!$A:$A,$A3021,Actuals!$D:$D,$D3021,Actuals!$B:$B,EOMONTH(DATE(2024,$C3021-3,1),0))
)</f>
        <v>1.0253526743152206</v>
      </c>
      <c r="P3021" s="29">
        <f t="shared" si="282"/>
        <v>57150.08200830745</v>
      </c>
      <c r="Q3021" s="2" t="str">
        <f t="shared" si="283"/>
        <v/>
      </c>
      <c r="R3021" s="29" t="str">
        <f t="shared" si="284"/>
        <v>1 train date (May-Aug)</v>
      </c>
      <c r="S3021" s="29">
        <f t="shared" si="285"/>
        <v>1.0370054508427586</v>
      </c>
      <c r="T3021" s="29">
        <f t="shared" si="286"/>
        <v>54097.8090331407</v>
      </c>
      <c r="U3021" s="2" t="str">
        <f t="shared" si="287"/>
        <v/>
      </c>
    </row>
    <row r="3022" spans="1:21">
      <c r="A3022">
        <v>360</v>
      </c>
      <c r="B3022" s="1">
        <v>46022</v>
      </c>
      <c r="C3022">
        <v>8</v>
      </c>
      <c r="D3022">
        <v>51</v>
      </c>
      <c r="E3022" t="s">
        <v>7</v>
      </c>
      <c r="F3022" s="3">
        <v>59535</v>
      </c>
      <c r="H3022">
        <v>4</v>
      </c>
      <c r="L3022" s="6"/>
      <c r="M3022" t="s">
        <v>24</v>
      </c>
      <c r="N3022">
        <f>SUMIFS(Actuals!$F:$F,Actuals!$A:$A,$A3022,Actuals!$D:$D,$D3022,Actuals!$B:$B,EDATE($B3022,-12))</f>
        <v>55737</v>
      </c>
      <c r="O3022">
        <f>AVERAGE(SUMIFS(Actuals!$F:$F,Actuals!$A:$A,$A3022,Actuals!$D:$D,$D3022,Actuals!$B:$B,EOMONTH(DATE(2025,$C3022-1,1),0))/SUMIFS(Actuals!$F:$F,Actuals!$A:$A,$A3022,Actuals!$D:$D,$D3022,Actuals!$B:$B,EOMONTH(DATE(2024,$C3022-1,1),0)),
 SUMIFS(Actuals!$F:$F,Actuals!$A:$A,$A3022,Actuals!$D:$D,$D3022,Actuals!$B:$B,EOMONTH(DATE(2025,$C3022-2,1),0))/SUMIFS(Actuals!$F:$F,Actuals!$A:$A,$A3022,Actuals!$D:$D,$D3022,Actuals!$B:$B,EOMONTH(DATE(2024,$C3022-2,1),0)),
 SUMIFS(Actuals!$F:$F,Actuals!$A:$A,$A3022,Actuals!$D:$D,$D3022,Actuals!$B:$B,EOMONTH(DATE(2025,$C3022-3,1),0))/SUMIFS(Actuals!$F:$F,Actuals!$A:$A,$A3022,Actuals!$D:$D,$D3022,Actuals!$B:$B,EOMONTH(DATE(2024,$C3022-3,1),0))
)</f>
        <v>0.81704846780127627</v>
      </c>
      <c r="P3022" s="29">
        <f t="shared" si="282"/>
        <v>45539.830449839734</v>
      </c>
      <c r="Q3022" s="2" t="str">
        <f t="shared" si="283"/>
        <v/>
      </c>
      <c r="R3022" s="29" t="str">
        <f t="shared" si="284"/>
        <v>1 train date (May-Aug)</v>
      </c>
      <c r="S3022" s="29">
        <f t="shared" si="285"/>
        <v>1.0370054508427586</v>
      </c>
      <c r="T3022" s="29">
        <f t="shared" si="286"/>
        <v>61738.119515923638</v>
      </c>
      <c r="U3022" s="2" t="str">
        <f t="shared" si="287"/>
        <v/>
      </c>
    </row>
    <row r="3023" spans="1:21">
      <c r="A3023">
        <v>360</v>
      </c>
      <c r="B3023" s="1">
        <v>46022</v>
      </c>
      <c r="C3023">
        <v>9</v>
      </c>
      <c r="D3023">
        <v>51</v>
      </c>
      <c r="E3023" t="s">
        <v>7</v>
      </c>
      <c r="F3023" s="3">
        <v>48165.849899999994</v>
      </c>
      <c r="H3023">
        <v>3</v>
      </c>
      <c r="L3023" s="6"/>
      <c r="M3023" t="s">
        <v>24</v>
      </c>
      <c r="N3023">
        <f>SUMIFS(Actuals!$F:$F,Actuals!$A:$A,$A3023,Actuals!$D:$D,$D3023,Actuals!$B:$B,EDATE($B3023,-12))</f>
        <v>55737</v>
      </c>
      <c r="O3023">
        <f>AVERAGE(SUMIFS(Actuals!$F:$F,Actuals!$A:$A,$A3023,Actuals!$D:$D,$D3023,Actuals!$B:$B,EOMONTH(DATE(2025,$C3023-1,1),0))/SUMIFS(Actuals!$F:$F,Actuals!$A:$A,$A3023,Actuals!$D:$D,$D3023,Actuals!$B:$B,EOMONTH(DATE(2024,$C3023-1,1),0)),
 SUMIFS(Actuals!$F:$F,Actuals!$A:$A,$A3023,Actuals!$D:$D,$D3023,Actuals!$B:$B,EOMONTH(DATE(2025,$C3023-2,1),0))/SUMIFS(Actuals!$F:$F,Actuals!$A:$A,$A3023,Actuals!$D:$D,$D3023,Actuals!$B:$B,EOMONTH(DATE(2024,$C3023-2,1),0)),
 SUMIFS(Actuals!$F:$F,Actuals!$A:$A,$A3023,Actuals!$D:$D,$D3023,Actuals!$B:$B,EOMONTH(DATE(2025,$C3023-3,1),0))/SUMIFS(Actuals!$F:$F,Actuals!$A:$A,$A3023,Actuals!$D:$D,$D3023,Actuals!$B:$B,EOMONTH(DATE(2024,$C3023-3,1),0))
)</f>
        <v>0.82294537690137659</v>
      </c>
      <c r="P3023" s="29">
        <f t="shared" si="282"/>
        <v>45868.506472352026</v>
      </c>
      <c r="Q3023" s="2" t="str">
        <f t="shared" si="283"/>
        <v/>
      </c>
      <c r="R3023" s="29" t="str">
        <f t="shared" si="284"/>
        <v>2 Test data (Sep-Nov)</v>
      </c>
      <c r="S3023" s="29">
        <f t="shared" si="285"/>
        <v>1.0370054508427586</v>
      </c>
      <c r="T3023" s="29">
        <f t="shared" si="286"/>
        <v>49948.248890774135</v>
      </c>
      <c r="U3023" s="2" t="str">
        <f t="shared" si="287"/>
        <v/>
      </c>
    </row>
    <row r="3024" spans="1:21">
      <c r="A3024">
        <v>360</v>
      </c>
      <c r="B3024" s="1">
        <v>46022</v>
      </c>
      <c r="C3024">
        <v>10</v>
      </c>
      <c r="D3024">
        <v>51</v>
      </c>
      <c r="E3024" t="s">
        <v>7</v>
      </c>
      <c r="F3024" s="3">
        <v>52036.799999999996</v>
      </c>
      <c r="H3024">
        <v>2</v>
      </c>
      <c r="L3024" s="6"/>
      <c r="M3024" t="s">
        <v>24</v>
      </c>
      <c r="N3024">
        <f>SUMIFS(Actuals!$F:$F,Actuals!$A:$A,$A3024,Actuals!$D:$D,$D3024,Actuals!$B:$B,EDATE($B3024,-12))</f>
        <v>55737</v>
      </c>
      <c r="O3024">
        <f>AVERAGE(SUMIFS(Actuals!$F:$F,Actuals!$A:$A,$A3024,Actuals!$D:$D,$D3024,Actuals!$B:$B,EOMONTH(DATE(2025,$C3024-1,1),0))/SUMIFS(Actuals!$F:$F,Actuals!$A:$A,$A3024,Actuals!$D:$D,$D3024,Actuals!$B:$B,EOMONTH(DATE(2024,$C3024-1,1),0)),
 SUMIFS(Actuals!$F:$F,Actuals!$A:$A,$A3024,Actuals!$D:$D,$D3024,Actuals!$B:$B,EOMONTH(DATE(2025,$C3024-2,1),0))/SUMIFS(Actuals!$F:$F,Actuals!$A:$A,$A3024,Actuals!$D:$D,$D3024,Actuals!$B:$B,EOMONTH(DATE(2024,$C3024-2,1),0)),
 SUMIFS(Actuals!$F:$F,Actuals!$A:$A,$A3024,Actuals!$D:$D,$D3024,Actuals!$B:$B,EOMONTH(DATE(2025,$C3024-3,1),0))/SUMIFS(Actuals!$F:$F,Actuals!$A:$A,$A3024,Actuals!$D:$D,$D3024,Actuals!$B:$B,EOMONTH(DATE(2024,$C3024-3,1),0))
)</f>
        <v>0.86259360453053302</v>
      </c>
      <c r="P3024" s="29">
        <f t="shared" si="282"/>
        <v>48078.379735718321</v>
      </c>
      <c r="Q3024" s="2" t="str">
        <f t="shared" si="283"/>
        <v/>
      </c>
      <c r="R3024" s="29" t="str">
        <f t="shared" si="284"/>
        <v>2 Test data (Sep-Nov)</v>
      </c>
      <c r="S3024" s="29">
        <f t="shared" si="285"/>
        <v>1.0370054508427586</v>
      </c>
      <c r="T3024" s="29">
        <f t="shared" si="286"/>
        <v>53962.445244414455</v>
      </c>
      <c r="U3024" s="2" t="str">
        <f t="shared" si="287"/>
        <v/>
      </c>
    </row>
    <row r="3025" spans="1:21">
      <c r="A3025">
        <v>360</v>
      </c>
      <c r="B3025" s="1">
        <v>46022</v>
      </c>
      <c r="C3025">
        <v>11</v>
      </c>
      <c r="D3025">
        <v>51</v>
      </c>
      <c r="E3025" t="s">
        <v>7</v>
      </c>
      <c r="F3025" s="3">
        <v>52036.799999999996</v>
      </c>
      <c r="H3025">
        <v>1</v>
      </c>
      <c r="L3025" s="6"/>
      <c r="M3025" t="s">
        <v>24</v>
      </c>
      <c r="N3025">
        <f>SUMIFS(Actuals!$F:$F,Actuals!$A:$A,$A3025,Actuals!$D:$D,$D3025,Actuals!$B:$B,EDATE($B3025,-12))</f>
        <v>55737</v>
      </c>
      <c r="O3025">
        <f>AVERAGE(SUMIFS(Actuals!$F:$F,Actuals!$A:$A,$A3025,Actuals!$D:$D,$D3025,Actuals!$B:$B,EOMONTH(DATE(2025,$C3025-1,1),0))/SUMIFS(Actuals!$F:$F,Actuals!$A:$A,$A3025,Actuals!$D:$D,$D3025,Actuals!$B:$B,EOMONTH(DATE(2024,$C3025-1,1),0)),
 SUMIFS(Actuals!$F:$F,Actuals!$A:$A,$A3025,Actuals!$D:$D,$D3025,Actuals!$B:$B,EOMONTH(DATE(2025,$C3025-2,1),0))/SUMIFS(Actuals!$F:$F,Actuals!$A:$A,$A3025,Actuals!$D:$D,$D3025,Actuals!$B:$B,EOMONTH(DATE(2024,$C3025-2,1),0)),
 SUMIFS(Actuals!$F:$F,Actuals!$A:$A,$A3025,Actuals!$D:$D,$D3025,Actuals!$B:$B,EOMONTH(DATE(2025,$C3025-3,1),0))/SUMIFS(Actuals!$F:$F,Actuals!$A:$A,$A3025,Actuals!$D:$D,$D3025,Actuals!$B:$B,EOMONTH(DATE(2024,$C3025-3,1),0))
)</f>
        <v>0.93211717910598146</v>
      </c>
      <c r="P3025" s="29">
        <f t="shared" si="282"/>
        <v>51953.415211830092</v>
      </c>
      <c r="Q3025" s="2" t="str">
        <f t="shared" si="283"/>
        <v/>
      </c>
      <c r="R3025" s="29" t="str">
        <f t="shared" si="284"/>
        <v>2 Test data (Sep-Nov)</v>
      </c>
      <c r="S3025" s="29">
        <f t="shared" si="285"/>
        <v>1.0370054508427586</v>
      </c>
      <c r="T3025" s="29">
        <f t="shared" si="286"/>
        <v>53962.445244414455</v>
      </c>
      <c r="U3025" s="2" t="str">
        <f t="shared" si="287"/>
        <v/>
      </c>
    </row>
    <row r="3026" spans="1:21">
      <c r="A3026">
        <v>9649</v>
      </c>
      <c r="B3026" s="1">
        <v>46022</v>
      </c>
      <c r="C3026">
        <v>5</v>
      </c>
      <c r="D3026">
        <v>51</v>
      </c>
      <c r="E3026" t="s">
        <v>7</v>
      </c>
      <c r="F3026" s="3">
        <v>2650.3605257919103</v>
      </c>
      <c r="H3026">
        <v>7</v>
      </c>
      <c r="L3026" s="6"/>
      <c r="M3026" t="s">
        <v>28</v>
      </c>
      <c r="N3026">
        <f>SUMIFS(Actuals!$F:$F,Actuals!$A:$A,$A3026,Actuals!$D:$D,$D3026,Actuals!$B:$B,EDATE($B3026,-12))</f>
        <v>2532.2999999999997</v>
      </c>
      <c r="O3026">
        <f>AVERAGE(SUMIFS(Actuals!$F:$F,Actuals!$A:$A,$A3026,Actuals!$D:$D,$D3026,Actuals!$B:$B,EOMONTH(DATE(2025,$C3026-1,1),0))/SUMIFS(Actuals!$F:$F,Actuals!$A:$A,$A3026,Actuals!$D:$D,$D3026,Actuals!$B:$B,EOMONTH(DATE(2024,$C3026-1,1),0)),
 SUMIFS(Actuals!$F:$F,Actuals!$A:$A,$A3026,Actuals!$D:$D,$D3026,Actuals!$B:$B,EOMONTH(DATE(2025,$C3026-2,1),0))/SUMIFS(Actuals!$F:$F,Actuals!$A:$A,$A3026,Actuals!$D:$D,$D3026,Actuals!$B:$B,EOMONTH(DATE(2024,$C3026-2,1),0)),
 SUMIFS(Actuals!$F:$F,Actuals!$A:$A,$A3026,Actuals!$D:$D,$D3026,Actuals!$B:$B,EOMONTH(DATE(2025,$C3026-3,1),0))/SUMIFS(Actuals!$F:$F,Actuals!$A:$A,$A3026,Actuals!$D:$D,$D3026,Actuals!$B:$B,EOMONTH(DATE(2024,$C3026-3,1),0))
)</f>
        <v>0.8683769868825707</v>
      </c>
      <c r="P3026" s="29">
        <f t="shared" si="282"/>
        <v>2198.9910438827337</v>
      </c>
      <c r="Q3026" s="2" t="str">
        <f t="shared" si="283"/>
        <v/>
      </c>
      <c r="R3026" s="29" t="str">
        <f t="shared" si="284"/>
        <v>1 train date (May-Aug)</v>
      </c>
      <c r="S3026" s="29">
        <f t="shared" si="285"/>
        <v>1.0552169608377078</v>
      </c>
      <c r="T3026" s="29">
        <f t="shared" si="286"/>
        <v>2796.7053791503686</v>
      </c>
      <c r="U3026" s="2" t="str">
        <f t="shared" si="287"/>
        <v/>
      </c>
    </row>
    <row r="3027" spans="1:21">
      <c r="A3027">
        <v>9649</v>
      </c>
      <c r="B3027" s="1">
        <v>46022</v>
      </c>
      <c r="C3027">
        <v>6</v>
      </c>
      <c r="D3027">
        <v>51</v>
      </c>
      <c r="E3027" t="s">
        <v>7</v>
      </c>
      <c r="F3027" s="3">
        <v>2507.3243869226112</v>
      </c>
      <c r="H3027">
        <v>6</v>
      </c>
      <c r="L3027" s="6"/>
      <c r="M3027" t="s">
        <v>28</v>
      </c>
      <c r="N3027">
        <f>SUMIFS(Actuals!$F:$F,Actuals!$A:$A,$A3027,Actuals!$D:$D,$D3027,Actuals!$B:$B,EDATE($B3027,-12))</f>
        <v>2532.2999999999997</v>
      </c>
      <c r="O3027">
        <f>AVERAGE(SUMIFS(Actuals!$F:$F,Actuals!$A:$A,$A3027,Actuals!$D:$D,$D3027,Actuals!$B:$B,EOMONTH(DATE(2025,$C3027-1,1),0))/SUMIFS(Actuals!$F:$F,Actuals!$A:$A,$A3027,Actuals!$D:$D,$D3027,Actuals!$B:$B,EOMONTH(DATE(2024,$C3027-1,1),0)),
 SUMIFS(Actuals!$F:$F,Actuals!$A:$A,$A3027,Actuals!$D:$D,$D3027,Actuals!$B:$B,EOMONTH(DATE(2025,$C3027-2,1),0))/SUMIFS(Actuals!$F:$F,Actuals!$A:$A,$A3027,Actuals!$D:$D,$D3027,Actuals!$B:$B,EOMONTH(DATE(2024,$C3027-2,1),0)),
 SUMIFS(Actuals!$F:$F,Actuals!$A:$A,$A3027,Actuals!$D:$D,$D3027,Actuals!$B:$B,EOMONTH(DATE(2025,$C3027-3,1),0))/SUMIFS(Actuals!$F:$F,Actuals!$A:$A,$A3027,Actuals!$D:$D,$D3027,Actuals!$B:$B,EOMONTH(DATE(2024,$C3027-3,1),0))
)</f>
        <v>0.96291660244667343</v>
      </c>
      <c r="P3027" s="29">
        <f t="shared" si="282"/>
        <v>2438.3937123757109</v>
      </c>
      <c r="Q3027" s="2" t="str">
        <f t="shared" si="283"/>
        <v/>
      </c>
      <c r="R3027" s="29" t="str">
        <f t="shared" si="284"/>
        <v>1 train date (May-Aug)</v>
      </c>
      <c r="S3027" s="29">
        <f t="shared" si="285"/>
        <v>1.0552169608377078</v>
      </c>
      <c r="T3027" s="29">
        <f t="shared" si="286"/>
        <v>2645.7712194027467</v>
      </c>
      <c r="U3027" s="2" t="str">
        <f t="shared" si="287"/>
        <v/>
      </c>
    </row>
    <row r="3028" spans="1:21">
      <c r="A3028">
        <v>9649</v>
      </c>
      <c r="B3028" s="1">
        <v>46022</v>
      </c>
      <c r="C3028">
        <v>7</v>
      </c>
      <c r="D3028">
        <v>51</v>
      </c>
      <c r="E3028" t="s">
        <v>7</v>
      </c>
      <c r="F3028" s="3">
        <v>2441.4065147146621</v>
      </c>
      <c r="H3028">
        <v>5</v>
      </c>
      <c r="L3028" s="6"/>
      <c r="M3028" t="s">
        <v>28</v>
      </c>
      <c r="N3028">
        <f>SUMIFS(Actuals!$F:$F,Actuals!$A:$A,$A3028,Actuals!$D:$D,$D3028,Actuals!$B:$B,EDATE($B3028,-12))</f>
        <v>2532.2999999999997</v>
      </c>
      <c r="O3028">
        <f>AVERAGE(SUMIFS(Actuals!$F:$F,Actuals!$A:$A,$A3028,Actuals!$D:$D,$D3028,Actuals!$B:$B,EOMONTH(DATE(2025,$C3028-1,1),0))/SUMIFS(Actuals!$F:$F,Actuals!$A:$A,$A3028,Actuals!$D:$D,$D3028,Actuals!$B:$B,EOMONTH(DATE(2024,$C3028-1,1),0)),
 SUMIFS(Actuals!$F:$F,Actuals!$A:$A,$A3028,Actuals!$D:$D,$D3028,Actuals!$B:$B,EOMONTH(DATE(2025,$C3028-2,1),0))/SUMIFS(Actuals!$F:$F,Actuals!$A:$A,$A3028,Actuals!$D:$D,$D3028,Actuals!$B:$B,EOMONTH(DATE(2024,$C3028-2,1),0)),
 SUMIFS(Actuals!$F:$F,Actuals!$A:$A,$A3028,Actuals!$D:$D,$D3028,Actuals!$B:$B,EOMONTH(DATE(2025,$C3028-3,1),0))/SUMIFS(Actuals!$F:$F,Actuals!$A:$A,$A3028,Actuals!$D:$D,$D3028,Actuals!$B:$B,EOMONTH(DATE(2024,$C3028-3,1),0))
)</f>
        <v>0.99231341871702516</v>
      </c>
      <c r="P3028" s="29">
        <f t="shared" si="282"/>
        <v>2512.8352702171223</v>
      </c>
      <c r="Q3028" s="2" t="str">
        <f t="shared" si="283"/>
        <v/>
      </c>
      <c r="R3028" s="29" t="str">
        <f t="shared" si="284"/>
        <v>1 train date (May-Aug)</v>
      </c>
      <c r="S3028" s="29">
        <f t="shared" si="285"/>
        <v>1.0552169608377078</v>
      </c>
      <c r="T3028" s="29">
        <f t="shared" si="286"/>
        <v>2576.2135626265863</v>
      </c>
      <c r="U3028" s="2" t="str">
        <f t="shared" si="287"/>
        <v/>
      </c>
    </row>
    <row r="3029" spans="1:21">
      <c r="A3029">
        <v>9649</v>
      </c>
      <c r="B3029" s="1">
        <v>46022</v>
      </c>
      <c r="C3029">
        <v>8</v>
      </c>
      <c r="D3029">
        <v>51</v>
      </c>
      <c r="E3029" t="s">
        <v>7</v>
      </c>
      <c r="F3029" s="3">
        <v>2896.0899082499996</v>
      </c>
      <c r="H3029">
        <v>4</v>
      </c>
      <c r="L3029" s="6"/>
      <c r="M3029" t="s">
        <v>28</v>
      </c>
      <c r="N3029">
        <f>SUMIFS(Actuals!$F:$F,Actuals!$A:$A,$A3029,Actuals!$D:$D,$D3029,Actuals!$B:$B,EDATE($B3029,-12))</f>
        <v>2532.2999999999997</v>
      </c>
      <c r="O3029">
        <f>AVERAGE(SUMIFS(Actuals!$F:$F,Actuals!$A:$A,$A3029,Actuals!$D:$D,$D3029,Actuals!$B:$B,EOMONTH(DATE(2025,$C3029-1,1),0))/SUMIFS(Actuals!$F:$F,Actuals!$A:$A,$A3029,Actuals!$D:$D,$D3029,Actuals!$B:$B,EOMONTH(DATE(2024,$C3029-1,1),0)),
 SUMIFS(Actuals!$F:$F,Actuals!$A:$A,$A3029,Actuals!$D:$D,$D3029,Actuals!$B:$B,EOMONTH(DATE(2025,$C3029-2,1),0))/SUMIFS(Actuals!$F:$F,Actuals!$A:$A,$A3029,Actuals!$D:$D,$D3029,Actuals!$B:$B,EOMONTH(DATE(2024,$C3029-2,1),0)),
 SUMIFS(Actuals!$F:$F,Actuals!$A:$A,$A3029,Actuals!$D:$D,$D3029,Actuals!$B:$B,EOMONTH(DATE(2025,$C3029-3,1),0))/SUMIFS(Actuals!$F:$F,Actuals!$A:$A,$A3029,Actuals!$D:$D,$D3029,Actuals!$B:$B,EOMONTH(DATE(2024,$C3029-3,1),0))
)</f>
        <v>0.969457280824637</v>
      </c>
      <c r="P3029" s="29">
        <f t="shared" si="282"/>
        <v>2454.9566722322279</v>
      </c>
      <c r="Q3029" s="2" t="str">
        <f t="shared" si="283"/>
        <v/>
      </c>
      <c r="R3029" s="29" t="str">
        <f t="shared" si="284"/>
        <v>1 train date (May-Aug)</v>
      </c>
      <c r="S3029" s="29">
        <f t="shared" si="285"/>
        <v>1.0552169608377078</v>
      </c>
      <c r="T3029" s="29">
        <f t="shared" si="286"/>
        <v>3056.0031912963204</v>
      </c>
      <c r="U3029" s="2" t="str">
        <f t="shared" si="287"/>
        <v/>
      </c>
    </row>
    <row r="3030" spans="1:21">
      <c r="A3030">
        <v>9649</v>
      </c>
      <c r="B3030" s="1">
        <v>46022</v>
      </c>
      <c r="C3030">
        <v>9</v>
      </c>
      <c r="D3030">
        <v>51</v>
      </c>
      <c r="E3030" t="s">
        <v>7</v>
      </c>
      <c r="F3030" s="3">
        <v>2514.3330000000001</v>
      </c>
      <c r="H3030">
        <v>3</v>
      </c>
      <c r="L3030" s="6"/>
      <c r="M3030" t="s">
        <v>28</v>
      </c>
      <c r="N3030">
        <f>SUMIFS(Actuals!$F:$F,Actuals!$A:$A,$A3030,Actuals!$D:$D,$D3030,Actuals!$B:$B,EDATE($B3030,-12))</f>
        <v>2532.2999999999997</v>
      </c>
      <c r="O3030">
        <f>AVERAGE(SUMIFS(Actuals!$F:$F,Actuals!$A:$A,$A3030,Actuals!$D:$D,$D3030,Actuals!$B:$B,EOMONTH(DATE(2025,$C3030-1,1),0))/SUMIFS(Actuals!$F:$F,Actuals!$A:$A,$A3030,Actuals!$D:$D,$D3030,Actuals!$B:$B,EOMONTH(DATE(2024,$C3030-1,1),0)),
 SUMIFS(Actuals!$F:$F,Actuals!$A:$A,$A3030,Actuals!$D:$D,$D3030,Actuals!$B:$B,EOMONTH(DATE(2025,$C3030-2,1),0))/SUMIFS(Actuals!$F:$F,Actuals!$A:$A,$A3030,Actuals!$D:$D,$D3030,Actuals!$B:$B,EOMONTH(DATE(2024,$C3030-2,1),0)),
 SUMIFS(Actuals!$F:$F,Actuals!$A:$A,$A3030,Actuals!$D:$D,$D3030,Actuals!$B:$B,EOMONTH(DATE(2025,$C3030-3,1),0))/SUMIFS(Actuals!$F:$F,Actuals!$A:$A,$A3030,Actuals!$D:$D,$D3030,Actuals!$B:$B,EOMONTH(DATE(2024,$C3030-3,1),0))
)</f>
        <v>0.87101260817430359</v>
      </c>
      <c r="P3030" s="29">
        <f t="shared" si="282"/>
        <v>2205.6652276797886</v>
      </c>
      <c r="Q3030" s="2" t="str">
        <f t="shared" si="283"/>
        <v/>
      </c>
      <c r="R3030" s="29" t="str">
        <f t="shared" si="284"/>
        <v>2 Test data (Sep-Nov)</v>
      </c>
      <c r="S3030" s="29">
        <f t="shared" si="285"/>
        <v>1.0552169608377078</v>
      </c>
      <c r="T3030" s="29">
        <f t="shared" si="286"/>
        <v>2653.1668267939563</v>
      </c>
      <c r="U3030" s="2" t="str">
        <f t="shared" si="287"/>
        <v/>
      </c>
    </row>
    <row r="3031" spans="1:21">
      <c r="A3031">
        <v>9649</v>
      </c>
      <c r="B3031" s="1">
        <v>46022</v>
      </c>
      <c r="C3031">
        <v>10</v>
      </c>
      <c r="D3031">
        <v>51</v>
      </c>
      <c r="E3031" t="s">
        <v>7</v>
      </c>
      <c r="F3031" s="3">
        <v>2597.8886699999998</v>
      </c>
      <c r="H3031">
        <v>2</v>
      </c>
      <c r="L3031" s="6"/>
      <c r="M3031" t="s">
        <v>28</v>
      </c>
      <c r="N3031">
        <f>SUMIFS(Actuals!$F:$F,Actuals!$A:$A,$A3031,Actuals!$D:$D,$D3031,Actuals!$B:$B,EDATE($B3031,-12))</f>
        <v>2532.2999999999997</v>
      </c>
      <c r="O3031">
        <f>AVERAGE(SUMIFS(Actuals!$F:$F,Actuals!$A:$A,$A3031,Actuals!$D:$D,$D3031,Actuals!$B:$B,EOMONTH(DATE(2025,$C3031-1,1),0))/SUMIFS(Actuals!$F:$F,Actuals!$A:$A,$A3031,Actuals!$D:$D,$D3031,Actuals!$B:$B,EOMONTH(DATE(2024,$C3031-1,1),0)),
 SUMIFS(Actuals!$F:$F,Actuals!$A:$A,$A3031,Actuals!$D:$D,$D3031,Actuals!$B:$B,EOMONTH(DATE(2025,$C3031-2,1),0))/SUMIFS(Actuals!$F:$F,Actuals!$A:$A,$A3031,Actuals!$D:$D,$D3031,Actuals!$B:$B,EOMONTH(DATE(2024,$C3031-2,1),0)),
 SUMIFS(Actuals!$F:$F,Actuals!$A:$A,$A3031,Actuals!$D:$D,$D3031,Actuals!$B:$B,EOMONTH(DATE(2025,$C3031-3,1),0))/SUMIFS(Actuals!$F:$F,Actuals!$A:$A,$A3031,Actuals!$D:$D,$D3031,Actuals!$B:$B,EOMONTH(DATE(2024,$C3031-3,1),0))
)</f>
        <v>0.792029595586627</v>
      </c>
      <c r="P3031" s="29">
        <f t="shared" si="282"/>
        <v>2005.6565449040154</v>
      </c>
      <c r="Q3031" s="2" t="str">
        <f t="shared" si="283"/>
        <v/>
      </c>
      <c r="R3031" s="29" t="str">
        <f t="shared" si="284"/>
        <v>2 Test data (Sep-Nov)</v>
      </c>
      <c r="S3031" s="29">
        <f t="shared" si="285"/>
        <v>1.0552169608377078</v>
      </c>
      <c r="T3031" s="29">
        <f t="shared" si="286"/>
        <v>2741.3361869521145</v>
      </c>
      <c r="U3031" s="2" t="str">
        <f t="shared" si="287"/>
        <v/>
      </c>
    </row>
    <row r="3032" spans="1:21">
      <c r="A3032">
        <v>9649</v>
      </c>
      <c r="B3032" s="1">
        <v>46022</v>
      </c>
      <c r="C3032">
        <v>11</v>
      </c>
      <c r="D3032">
        <v>51</v>
      </c>
      <c r="E3032" t="s">
        <v>7</v>
      </c>
      <c r="F3032" s="3">
        <v>2682.6408306714243</v>
      </c>
      <c r="H3032">
        <v>1</v>
      </c>
      <c r="L3032" s="6"/>
      <c r="M3032" t="s">
        <v>28</v>
      </c>
      <c r="N3032">
        <f>SUMIFS(Actuals!$F:$F,Actuals!$A:$A,$A3032,Actuals!$D:$D,$D3032,Actuals!$B:$B,EDATE($B3032,-12))</f>
        <v>2532.2999999999997</v>
      </c>
      <c r="O3032">
        <f>AVERAGE(SUMIFS(Actuals!$F:$F,Actuals!$A:$A,$A3032,Actuals!$D:$D,$D3032,Actuals!$B:$B,EOMONTH(DATE(2025,$C3032-1,1),0))/SUMIFS(Actuals!$F:$F,Actuals!$A:$A,$A3032,Actuals!$D:$D,$D3032,Actuals!$B:$B,EOMONTH(DATE(2024,$C3032-1,1),0)),
 SUMIFS(Actuals!$F:$F,Actuals!$A:$A,$A3032,Actuals!$D:$D,$D3032,Actuals!$B:$B,EOMONTH(DATE(2025,$C3032-2,1),0))/SUMIFS(Actuals!$F:$F,Actuals!$A:$A,$A3032,Actuals!$D:$D,$D3032,Actuals!$B:$B,EOMONTH(DATE(2024,$C3032-2,1),0)),
 SUMIFS(Actuals!$F:$F,Actuals!$A:$A,$A3032,Actuals!$D:$D,$D3032,Actuals!$B:$B,EOMONTH(DATE(2025,$C3032-3,1),0))/SUMIFS(Actuals!$F:$F,Actuals!$A:$A,$A3032,Actuals!$D:$D,$D3032,Actuals!$B:$B,EOMONTH(DATE(2024,$C3032-3,1),0))
)</f>
        <v>0.73787068873742678</v>
      </c>
      <c r="P3032" s="29">
        <f t="shared" si="282"/>
        <v>1868.5099450897856</v>
      </c>
      <c r="Q3032" s="2" t="str">
        <f t="shared" si="283"/>
        <v/>
      </c>
      <c r="R3032" s="29" t="str">
        <f t="shared" si="284"/>
        <v>2 Test data (Sep-Nov)</v>
      </c>
      <c r="S3032" s="29">
        <f t="shared" si="285"/>
        <v>1.0552169608377078</v>
      </c>
      <c r="T3032" s="29">
        <f t="shared" si="286"/>
        <v>2830.7681043602443</v>
      </c>
      <c r="U3032" s="2" t="str">
        <f t="shared" si="287"/>
        <v/>
      </c>
    </row>
    <row r="3033" spans="1:21">
      <c r="A3033">
        <v>9652</v>
      </c>
      <c r="B3033" s="1">
        <v>46022</v>
      </c>
      <c r="C3033">
        <v>5</v>
      </c>
      <c r="D3033">
        <v>51</v>
      </c>
      <c r="E3033" t="s">
        <v>7</v>
      </c>
      <c r="F3033" s="3">
        <v>57291.264995383288</v>
      </c>
      <c r="H3033">
        <v>7</v>
      </c>
      <c r="L3033" s="6"/>
      <c r="M3033" t="s">
        <v>30</v>
      </c>
      <c r="N3033">
        <f>SUMIFS(Actuals!$F:$F,Actuals!$A:$A,$A3033,Actuals!$D:$D,$D3033,Actuals!$B:$B,EDATE($B3033,-12))</f>
        <v>105219.59999999999</v>
      </c>
      <c r="O3033">
        <f>AVERAGE(SUMIFS(Actuals!$F:$F,Actuals!$A:$A,$A3033,Actuals!$D:$D,$D3033,Actuals!$B:$B,EOMONTH(DATE(2025,$C3033-1,1),0))/SUMIFS(Actuals!$F:$F,Actuals!$A:$A,$A3033,Actuals!$D:$D,$D3033,Actuals!$B:$B,EOMONTH(DATE(2024,$C3033-1,1),0)),
 SUMIFS(Actuals!$F:$F,Actuals!$A:$A,$A3033,Actuals!$D:$D,$D3033,Actuals!$B:$B,EOMONTH(DATE(2025,$C3033-2,1),0))/SUMIFS(Actuals!$F:$F,Actuals!$A:$A,$A3033,Actuals!$D:$D,$D3033,Actuals!$B:$B,EOMONTH(DATE(2024,$C3033-2,1),0)),
 SUMIFS(Actuals!$F:$F,Actuals!$A:$A,$A3033,Actuals!$D:$D,$D3033,Actuals!$B:$B,EOMONTH(DATE(2025,$C3033-3,1),0))/SUMIFS(Actuals!$F:$F,Actuals!$A:$A,$A3033,Actuals!$D:$D,$D3033,Actuals!$B:$B,EOMONTH(DATE(2024,$C3033-3,1),0))
)</f>
        <v>0.96035094027256296</v>
      </c>
      <c r="P3033" s="29">
        <f t="shared" si="282"/>
        <v>101047.74179510296</v>
      </c>
      <c r="Q3033" s="2" t="str">
        <f t="shared" si="283"/>
        <v/>
      </c>
      <c r="R3033" s="29" t="str">
        <f t="shared" si="284"/>
        <v>1 train date (May-Aug)</v>
      </c>
      <c r="S3033" s="29">
        <f t="shared" si="285"/>
        <v>0.97740808992841244</v>
      </c>
      <c r="T3033" s="29">
        <f t="shared" si="286"/>
        <v>55996.945888720096</v>
      </c>
      <c r="U3033" s="2" t="str">
        <f t="shared" si="287"/>
        <v/>
      </c>
    </row>
    <row r="3034" spans="1:21">
      <c r="A3034">
        <v>9652</v>
      </c>
      <c r="B3034" s="1">
        <v>46022</v>
      </c>
      <c r="C3034">
        <v>6</v>
      </c>
      <c r="D3034">
        <v>51</v>
      </c>
      <c r="E3034" t="s">
        <v>7</v>
      </c>
      <c r="F3034" s="3">
        <v>76553.662387243719</v>
      </c>
      <c r="H3034">
        <v>6</v>
      </c>
      <c r="L3034" s="6"/>
      <c r="M3034" t="s">
        <v>30</v>
      </c>
      <c r="N3034">
        <f>SUMIFS(Actuals!$F:$F,Actuals!$A:$A,$A3034,Actuals!$D:$D,$D3034,Actuals!$B:$B,EDATE($B3034,-12))</f>
        <v>105219.59999999999</v>
      </c>
      <c r="O3034">
        <f>AVERAGE(SUMIFS(Actuals!$F:$F,Actuals!$A:$A,$A3034,Actuals!$D:$D,$D3034,Actuals!$B:$B,EOMONTH(DATE(2025,$C3034-1,1),0))/SUMIFS(Actuals!$F:$F,Actuals!$A:$A,$A3034,Actuals!$D:$D,$D3034,Actuals!$B:$B,EOMONTH(DATE(2024,$C3034-1,1),0)),
 SUMIFS(Actuals!$F:$F,Actuals!$A:$A,$A3034,Actuals!$D:$D,$D3034,Actuals!$B:$B,EOMONTH(DATE(2025,$C3034-2,1),0))/SUMIFS(Actuals!$F:$F,Actuals!$A:$A,$A3034,Actuals!$D:$D,$D3034,Actuals!$B:$B,EOMONTH(DATE(2024,$C3034-2,1),0)),
 SUMIFS(Actuals!$F:$F,Actuals!$A:$A,$A3034,Actuals!$D:$D,$D3034,Actuals!$B:$B,EOMONTH(DATE(2025,$C3034-3,1),0))/SUMIFS(Actuals!$F:$F,Actuals!$A:$A,$A3034,Actuals!$D:$D,$D3034,Actuals!$B:$B,EOMONTH(DATE(2024,$C3034-3,1),0))
)</f>
        <v>0.96048001609814548</v>
      </c>
      <c r="P3034" s="29">
        <f t="shared" si="282"/>
        <v>101061.32310184042</v>
      </c>
      <c r="Q3034" s="2" t="str">
        <f t="shared" si="283"/>
        <v/>
      </c>
      <c r="R3034" s="29" t="str">
        <f t="shared" si="284"/>
        <v>1 train date (May-Aug)</v>
      </c>
      <c r="S3034" s="29">
        <f t="shared" si="285"/>
        <v>0.97740808992841244</v>
      </c>
      <c r="T3034" s="29">
        <f t="shared" si="286"/>
        <v>74824.168930940432</v>
      </c>
      <c r="U3034" s="2" t="str">
        <f t="shared" si="287"/>
        <v/>
      </c>
    </row>
    <row r="3035" spans="1:21">
      <c r="A3035">
        <v>9652</v>
      </c>
      <c r="B3035" s="1">
        <v>46022</v>
      </c>
      <c r="C3035">
        <v>7</v>
      </c>
      <c r="D3035">
        <v>51</v>
      </c>
      <c r="E3035" t="s">
        <v>7</v>
      </c>
      <c r="F3035" s="3">
        <v>68385.216164077807</v>
      </c>
      <c r="H3035">
        <v>5</v>
      </c>
      <c r="L3035" s="6"/>
      <c r="M3035" t="s">
        <v>30</v>
      </c>
      <c r="N3035">
        <f>SUMIFS(Actuals!$F:$F,Actuals!$A:$A,$A3035,Actuals!$D:$D,$D3035,Actuals!$B:$B,EDATE($B3035,-12))</f>
        <v>105219.59999999999</v>
      </c>
      <c r="O3035">
        <f>AVERAGE(SUMIFS(Actuals!$F:$F,Actuals!$A:$A,$A3035,Actuals!$D:$D,$D3035,Actuals!$B:$B,EOMONTH(DATE(2025,$C3035-1,1),0))/SUMIFS(Actuals!$F:$F,Actuals!$A:$A,$A3035,Actuals!$D:$D,$D3035,Actuals!$B:$B,EOMONTH(DATE(2024,$C3035-1,1),0)),
 SUMIFS(Actuals!$F:$F,Actuals!$A:$A,$A3035,Actuals!$D:$D,$D3035,Actuals!$B:$B,EOMONTH(DATE(2025,$C3035-2,1),0))/SUMIFS(Actuals!$F:$F,Actuals!$A:$A,$A3035,Actuals!$D:$D,$D3035,Actuals!$B:$B,EOMONTH(DATE(2024,$C3035-2,1),0)),
 SUMIFS(Actuals!$F:$F,Actuals!$A:$A,$A3035,Actuals!$D:$D,$D3035,Actuals!$B:$B,EOMONTH(DATE(2025,$C3035-3,1),0))/SUMIFS(Actuals!$F:$F,Actuals!$A:$A,$A3035,Actuals!$D:$D,$D3035,Actuals!$B:$B,EOMONTH(DATE(2024,$C3035-3,1),0))
)</f>
        <v>0.88717917159305226</v>
      </c>
      <c r="P3035" s="29">
        <f t="shared" si="282"/>
        <v>93348.637563352313</v>
      </c>
      <c r="Q3035" s="2" t="str">
        <f t="shared" si="283"/>
        <v/>
      </c>
      <c r="R3035" s="29" t="str">
        <f t="shared" si="284"/>
        <v>1 train date (May-Aug)</v>
      </c>
      <c r="S3035" s="29">
        <f t="shared" si="285"/>
        <v>0.97740808992841244</v>
      </c>
      <c r="T3035" s="29">
        <f t="shared" si="286"/>
        <v>66840.263510272882</v>
      </c>
      <c r="U3035" s="2" t="str">
        <f t="shared" si="287"/>
        <v/>
      </c>
    </row>
    <row r="3036" spans="1:21">
      <c r="A3036">
        <v>9652</v>
      </c>
      <c r="B3036" s="1">
        <v>46022</v>
      </c>
      <c r="C3036">
        <v>8</v>
      </c>
      <c r="D3036">
        <v>51</v>
      </c>
      <c r="E3036" t="s">
        <v>7</v>
      </c>
      <c r="F3036" s="3">
        <v>71642.039667187462</v>
      </c>
      <c r="H3036">
        <v>4</v>
      </c>
      <c r="L3036" s="6"/>
      <c r="M3036" t="s">
        <v>30</v>
      </c>
      <c r="N3036">
        <f>SUMIFS(Actuals!$F:$F,Actuals!$A:$A,$A3036,Actuals!$D:$D,$D3036,Actuals!$B:$B,EDATE($B3036,-12))</f>
        <v>105219.59999999999</v>
      </c>
      <c r="O3036">
        <f>AVERAGE(SUMIFS(Actuals!$F:$F,Actuals!$A:$A,$A3036,Actuals!$D:$D,$D3036,Actuals!$B:$B,EOMONTH(DATE(2025,$C3036-1,1),0))/SUMIFS(Actuals!$F:$F,Actuals!$A:$A,$A3036,Actuals!$D:$D,$D3036,Actuals!$B:$B,EOMONTH(DATE(2024,$C3036-1,1),0)),
 SUMIFS(Actuals!$F:$F,Actuals!$A:$A,$A3036,Actuals!$D:$D,$D3036,Actuals!$B:$B,EOMONTH(DATE(2025,$C3036-2,1),0))/SUMIFS(Actuals!$F:$F,Actuals!$A:$A,$A3036,Actuals!$D:$D,$D3036,Actuals!$B:$B,EOMONTH(DATE(2024,$C3036-2,1),0)),
 SUMIFS(Actuals!$F:$F,Actuals!$A:$A,$A3036,Actuals!$D:$D,$D3036,Actuals!$B:$B,EOMONTH(DATE(2025,$C3036-3,1),0))/SUMIFS(Actuals!$F:$F,Actuals!$A:$A,$A3036,Actuals!$D:$D,$D3036,Actuals!$B:$B,EOMONTH(DATE(2024,$C3036-3,1),0))
)</f>
        <v>0.77680279167754629</v>
      </c>
      <c r="P3036" s="29">
        <f t="shared" si="282"/>
        <v>81734.879019194748</v>
      </c>
      <c r="Q3036" s="2" t="str">
        <f t="shared" si="283"/>
        <v/>
      </c>
      <c r="R3036" s="29" t="str">
        <f t="shared" si="284"/>
        <v>1 train date (May-Aug)</v>
      </c>
      <c r="S3036" s="29">
        <f t="shared" si="285"/>
        <v>0.97740808992841244</v>
      </c>
      <c r="T3036" s="29">
        <f t="shared" si="286"/>
        <v>70023.509149681253</v>
      </c>
      <c r="U3036" s="2" t="str">
        <f t="shared" si="287"/>
        <v/>
      </c>
    </row>
    <row r="3037" spans="1:21">
      <c r="A3037">
        <v>9652</v>
      </c>
      <c r="B3037" s="1">
        <v>46022</v>
      </c>
      <c r="C3037">
        <v>9</v>
      </c>
      <c r="D3037">
        <v>51</v>
      </c>
      <c r="E3037" t="s">
        <v>7</v>
      </c>
      <c r="F3037" s="3">
        <v>70583.290312499972</v>
      </c>
      <c r="H3037">
        <v>3</v>
      </c>
      <c r="L3037" s="6"/>
      <c r="M3037" t="s">
        <v>30</v>
      </c>
      <c r="N3037">
        <f>SUMIFS(Actuals!$F:$F,Actuals!$A:$A,$A3037,Actuals!$D:$D,$D3037,Actuals!$B:$B,EDATE($B3037,-12))</f>
        <v>105219.59999999999</v>
      </c>
      <c r="O3037">
        <f>AVERAGE(SUMIFS(Actuals!$F:$F,Actuals!$A:$A,$A3037,Actuals!$D:$D,$D3037,Actuals!$B:$B,EOMONTH(DATE(2025,$C3037-1,1),0))/SUMIFS(Actuals!$F:$F,Actuals!$A:$A,$A3037,Actuals!$D:$D,$D3037,Actuals!$B:$B,EOMONTH(DATE(2024,$C3037-1,1),0)),
 SUMIFS(Actuals!$F:$F,Actuals!$A:$A,$A3037,Actuals!$D:$D,$D3037,Actuals!$B:$B,EOMONTH(DATE(2025,$C3037-2,1),0))/SUMIFS(Actuals!$F:$F,Actuals!$A:$A,$A3037,Actuals!$D:$D,$D3037,Actuals!$B:$B,EOMONTH(DATE(2024,$C3037-2,1),0)),
 SUMIFS(Actuals!$F:$F,Actuals!$A:$A,$A3037,Actuals!$D:$D,$D3037,Actuals!$B:$B,EOMONTH(DATE(2025,$C3037-3,1),0))/SUMIFS(Actuals!$F:$F,Actuals!$A:$A,$A3037,Actuals!$D:$D,$D3037,Actuals!$B:$B,EOMONTH(DATE(2024,$C3037-3,1),0))
)</f>
        <v>0.74002134994594326</v>
      </c>
      <c r="P3037" s="29">
        <f t="shared" si="282"/>
        <v>77864.750432772169</v>
      </c>
      <c r="Q3037" s="2" t="str">
        <f t="shared" si="283"/>
        <v/>
      </c>
      <c r="R3037" s="29" t="str">
        <f t="shared" si="284"/>
        <v>2 Test data (Sep-Nov)</v>
      </c>
      <c r="S3037" s="29">
        <f t="shared" si="285"/>
        <v>0.97740808992841244</v>
      </c>
      <c r="T3037" s="29">
        <f t="shared" si="286"/>
        <v>68988.678965203217</v>
      </c>
      <c r="U3037" s="2" t="str">
        <f t="shared" si="287"/>
        <v/>
      </c>
    </row>
    <row r="3038" spans="1:21">
      <c r="A3038">
        <v>9652</v>
      </c>
      <c r="B3038" s="1">
        <v>46022</v>
      </c>
      <c r="C3038">
        <v>10</v>
      </c>
      <c r="D3038">
        <v>51</v>
      </c>
      <c r="E3038" t="s">
        <v>7</v>
      </c>
      <c r="F3038" s="3">
        <v>62025.768681599991</v>
      </c>
      <c r="H3038">
        <v>2</v>
      </c>
      <c r="L3038" s="6"/>
      <c r="M3038" t="s">
        <v>30</v>
      </c>
      <c r="N3038">
        <f>SUMIFS(Actuals!$F:$F,Actuals!$A:$A,$A3038,Actuals!$D:$D,$D3038,Actuals!$B:$B,EDATE($B3038,-12))</f>
        <v>105219.59999999999</v>
      </c>
      <c r="O3038">
        <f>AVERAGE(SUMIFS(Actuals!$F:$F,Actuals!$A:$A,$A3038,Actuals!$D:$D,$D3038,Actuals!$B:$B,EOMONTH(DATE(2025,$C3038-1,1),0))/SUMIFS(Actuals!$F:$F,Actuals!$A:$A,$A3038,Actuals!$D:$D,$D3038,Actuals!$B:$B,EOMONTH(DATE(2024,$C3038-1,1),0)),
 SUMIFS(Actuals!$F:$F,Actuals!$A:$A,$A3038,Actuals!$D:$D,$D3038,Actuals!$B:$B,EOMONTH(DATE(2025,$C3038-2,1),0))/SUMIFS(Actuals!$F:$F,Actuals!$A:$A,$A3038,Actuals!$D:$D,$D3038,Actuals!$B:$B,EOMONTH(DATE(2024,$C3038-2,1),0)),
 SUMIFS(Actuals!$F:$F,Actuals!$A:$A,$A3038,Actuals!$D:$D,$D3038,Actuals!$B:$B,EOMONTH(DATE(2025,$C3038-3,1),0))/SUMIFS(Actuals!$F:$F,Actuals!$A:$A,$A3038,Actuals!$D:$D,$D3038,Actuals!$B:$B,EOMONTH(DATE(2024,$C3038-3,1),0))
)</f>
        <v>0.73489470322877137</v>
      </c>
      <c r="P3038" s="29">
        <f t="shared" si="282"/>
        <v>77325.326715850024</v>
      </c>
      <c r="Q3038" s="2" t="str">
        <f t="shared" si="283"/>
        <v/>
      </c>
      <c r="R3038" s="29" t="str">
        <f t="shared" si="284"/>
        <v>2 Test data (Sep-Nov)</v>
      </c>
      <c r="S3038" s="29">
        <f t="shared" si="285"/>
        <v>0.97740808992841244</v>
      </c>
      <c r="T3038" s="29">
        <f t="shared" si="286"/>
        <v>60624.488093424196</v>
      </c>
      <c r="U3038" s="2" t="str">
        <f t="shared" si="287"/>
        <v/>
      </c>
    </row>
    <row r="3039" spans="1:21">
      <c r="A3039">
        <v>9652</v>
      </c>
      <c r="B3039" s="1">
        <v>46022</v>
      </c>
      <c r="C3039">
        <v>11</v>
      </c>
      <c r="D3039">
        <v>51</v>
      </c>
      <c r="E3039" t="s">
        <v>7</v>
      </c>
      <c r="F3039" s="3">
        <v>63313.5</v>
      </c>
      <c r="H3039">
        <v>1</v>
      </c>
      <c r="L3039" s="6"/>
      <c r="M3039" t="s">
        <v>30</v>
      </c>
      <c r="N3039">
        <f>SUMIFS(Actuals!$F:$F,Actuals!$A:$A,$A3039,Actuals!$D:$D,$D3039,Actuals!$B:$B,EDATE($B3039,-12))</f>
        <v>105219.59999999999</v>
      </c>
      <c r="O3039">
        <f>AVERAGE(SUMIFS(Actuals!$F:$F,Actuals!$A:$A,$A3039,Actuals!$D:$D,$D3039,Actuals!$B:$B,EOMONTH(DATE(2025,$C3039-1,1),0))/SUMIFS(Actuals!$F:$F,Actuals!$A:$A,$A3039,Actuals!$D:$D,$D3039,Actuals!$B:$B,EOMONTH(DATE(2024,$C3039-1,1),0)),
 SUMIFS(Actuals!$F:$F,Actuals!$A:$A,$A3039,Actuals!$D:$D,$D3039,Actuals!$B:$B,EOMONTH(DATE(2025,$C3039-2,1),0))/SUMIFS(Actuals!$F:$F,Actuals!$A:$A,$A3039,Actuals!$D:$D,$D3039,Actuals!$B:$B,EOMONTH(DATE(2024,$C3039-2,1),0)),
 SUMIFS(Actuals!$F:$F,Actuals!$A:$A,$A3039,Actuals!$D:$D,$D3039,Actuals!$B:$B,EOMONTH(DATE(2025,$C3039-3,1),0))/SUMIFS(Actuals!$F:$F,Actuals!$A:$A,$A3039,Actuals!$D:$D,$D3039,Actuals!$B:$B,EOMONTH(DATE(2024,$C3039-3,1),0))
)</f>
        <v>0.83186219622893753</v>
      </c>
      <c r="P3039" s="29">
        <f t="shared" si="282"/>
        <v>87528.207542330303</v>
      </c>
      <c r="Q3039" s="2" t="str">
        <f t="shared" si="283"/>
        <v/>
      </c>
      <c r="R3039" s="29" t="str">
        <f t="shared" si="284"/>
        <v>2 Test data (Sep-Nov)</v>
      </c>
      <c r="S3039" s="29">
        <f t="shared" si="285"/>
        <v>0.97740808992841244</v>
      </c>
      <c r="T3039" s="29">
        <f t="shared" si="286"/>
        <v>61883.127101682541</v>
      </c>
      <c r="U3039" s="2" t="str">
        <f t="shared" si="287"/>
        <v/>
      </c>
    </row>
    <row r="3040" spans="1:21">
      <c r="A3040">
        <v>9656</v>
      </c>
      <c r="B3040" s="1">
        <v>46022</v>
      </c>
      <c r="C3040">
        <v>5</v>
      </c>
      <c r="D3040">
        <v>51</v>
      </c>
      <c r="E3040" t="s">
        <v>7</v>
      </c>
      <c r="F3040" s="3">
        <v>958443.25498278998</v>
      </c>
      <c r="H3040">
        <v>7</v>
      </c>
      <c r="L3040" s="6"/>
      <c r="M3040" t="s">
        <v>32</v>
      </c>
      <c r="N3040">
        <f>SUMIFS(Actuals!$F:$F,Actuals!$A:$A,$A3040,Actuals!$D:$D,$D3040,Actuals!$B:$B,EDATE($B3040,-12))</f>
        <v>858730.79999999993</v>
      </c>
      <c r="O3040">
        <f>AVERAGE(SUMIFS(Actuals!$F:$F,Actuals!$A:$A,$A3040,Actuals!$D:$D,$D3040,Actuals!$B:$B,EOMONTH(DATE(2025,$C3040-1,1),0))/SUMIFS(Actuals!$F:$F,Actuals!$A:$A,$A3040,Actuals!$D:$D,$D3040,Actuals!$B:$B,EOMONTH(DATE(2024,$C3040-1,1),0)),
 SUMIFS(Actuals!$F:$F,Actuals!$A:$A,$A3040,Actuals!$D:$D,$D3040,Actuals!$B:$B,EOMONTH(DATE(2025,$C3040-2,1),0))/SUMIFS(Actuals!$F:$F,Actuals!$A:$A,$A3040,Actuals!$D:$D,$D3040,Actuals!$B:$B,EOMONTH(DATE(2024,$C3040-2,1),0)),
 SUMIFS(Actuals!$F:$F,Actuals!$A:$A,$A3040,Actuals!$D:$D,$D3040,Actuals!$B:$B,EOMONTH(DATE(2025,$C3040-3,1),0))/SUMIFS(Actuals!$F:$F,Actuals!$A:$A,$A3040,Actuals!$D:$D,$D3040,Actuals!$B:$B,EOMONTH(DATE(2024,$C3040-3,1),0))
)</f>
        <v>1.1089594251242787</v>
      </c>
      <c r="P3040" s="29">
        <f t="shared" si="282"/>
        <v>952297.61430451192</v>
      </c>
      <c r="Q3040" s="2" t="str">
        <f t="shared" si="283"/>
        <v/>
      </c>
      <c r="R3040" s="29" t="str">
        <f t="shared" si="284"/>
        <v>1 train date (May-Aug)</v>
      </c>
      <c r="S3040" s="29">
        <f t="shared" si="285"/>
        <v>1.0196167866584092</v>
      </c>
      <c r="T3040" s="29">
        <f t="shared" si="286"/>
        <v>977244.83183997858</v>
      </c>
      <c r="U3040" s="2" t="str">
        <f t="shared" si="287"/>
        <v/>
      </c>
    </row>
    <row r="3041" spans="1:21">
      <c r="A3041">
        <v>9656</v>
      </c>
      <c r="B3041" s="1">
        <v>46022</v>
      </c>
      <c r="C3041">
        <v>6</v>
      </c>
      <c r="D3041">
        <v>51</v>
      </c>
      <c r="E3041" t="s">
        <v>7</v>
      </c>
      <c r="F3041" s="3">
        <v>960565.27928011678</v>
      </c>
      <c r="H3041">
        <v>6</v>
      </c>
      <c r="L3041" s="6"/>
      <c r="M3041" t="s">
        <v>32</v>
      </c>
      <c r="N3041">
        <f>SUMIFS(Actuals!$F:$F,Actuals!$A:$A,$A3041,Actuals!$D:$D,$D3041,Actuals!$B:$B,EDATE($B3041,-12))</f>
        <v>858730.79999999993</v>
      </c>
      <c r="O3041">
        <f>AVERAGE(SUMIFS(Actuals!$F:$F,Actuals!$A:$A,$A3041,Actuals!$D:$D,$D3041,Actuals!$B:$B,EOMONTH(DATE(2025,$C3041-1,1),0))/SUMIFS(Actuals!$F:$F,Actuals!$A:$A,$A3041,Actuals!$D:$D,$D3041,Actuals!$B:$B,EOMONTH(DATE(2024,$C3041-1,1),0)),
 SUMIFS(Actuals!$F:$F,Actuals!$A:$A,$A3041,Actuals!$D:$D,$D3041,Actuals!$B:$B,EOMONTH(DATE(2025,$C3041-2,1),0))/SUMIFS(Actuals!$F:$F,Actuals!$A:$A,$A3041,Actuals!$D:$D,$D3041,Actuals!$B:$B,EOMONTH(DATE(2024,$C3041-2,1),0)),
 SUMIFS(Actuals!$F:$F,Actuals!$A:$A,$A3041,Actuals!$D:$D,$D3041,Actuals!$B:$B,EOMONTH(DATE(2025,$C3041-3,1),0))/SUMIFS(Actuals!$F:$F,Actuals!$A:$A,$A3041,Actuals!$D:$D,$D3041,Actuals!$B:$B,EOMONTH(DATE(2024,$C3041-3,1),0))
)</f>
        <v>1.1025347189296986</v>
      </c>
      <c r="P3041" s="29">
        <f t="shared" si="282"/>
        <v>946780.52121427516</v>
      </c>
      <c r="Q3041" s="2" t="str">
        <f t="shared" si="283"/>
        <v/>
      </c>
      <c r="R3041" s="29" t="str">
        <f t="shared" si="284"/>
        <v>1 train date (May-Aug)</v>
      </c>
      <c r="S3041" s="29">
        <f t="shared" si="285"/>
        <v>1.0196167866584092</v>
      </c>
      <c r="T3041" s="29">
        <f t="shared" si="286"/>
        <v>979408.4834352301</v>
      </c>
      <c r="U3041" s="2" t="str">
        <f t="shared" si="287"/>
        <v/>
      </c>
    </row>
    <row r="3042" spans="1:21">
      <c r="A3042">
        <v>9656</v>
      </c>
      <c r="B3042" s="1">
        <v>46022</v>
      </c>
      <c r="C3042">
        <v>7</v>
      </c>
      <c r="D3042">
        <v>51</v>
      </c>
      <c r="E3042" t="s">
        <v>7</v>
      </c>
      <c r="F3042" s="3">
        <v>932905.16184574924</v>
      </c>
      <c r="H3042">
        <v>5</v>
      </c>
      <c r="L3042" s="6"/>
      <c r="M3042" t="s">
        <v>32</v>
      </c>
      <c r="N3042">
        <f>SUMIFS(Actuals!$F:$F,Actuals!$A:$A,$A3042,Actuals!$D:$D,$D3042,Actuals!$B:$B,EDATE($B3042,-12))</f>
        <v>858730.79999999993</v>
      </c>
      <c r="O3042">
        <f>AVERAGE(SUMIFS(Actuals!$F:$F,Actuals!$A:$A,$A3042,Actuals!$D:$D,$D3042,Actuals!$B:$B,EOMONTH(DATE(2025,$C3042-1,1),0))/SUMIFS(Actuals!$F:$F,Actuals!$A:$A,$A3042,Actuals!$D:$D,$D3042,Actuals!$B:$B,EOMONTH(DATE(2024,$C3042-1,1),0)),
 SUMIFS(Actuals!$F:$F,Actuals!$A:$A,$A3042,Actuals!$D:$D,$D3042,Actuals!$B:$B,EOMONTH(DATE(2025,$C3042-2,1),0))/SUMIFS(Actuals!$F:$F,Actuals!$A:$A,$A3042,Actuals!$D:$D,$D3042,Actuals!$B:$B,EOMONTH(DATE(2024,$C3042-2,1),0)),
 SUMIFS(Actuals!$F:$F,Actuals!$A:$A,$A3042,Actuals!$D:$D,$D3042,Actuals!$B:$B,EOMONTH(DATE(2025,$C3042-3,1),0))/SUMIFS(Actuals!$F:$F,Actuals!$A:$A,$A3042,Actuals!$D:$D,$D3042,Actuals!$B:$B,EOMONTH(DATE(2024,$C3042-3,1),0))
)</f>
        <v>1.083875962647707</v>
      </c>
      <c r="P3042" s="29">
        <f t="shared" si="282"/>
        <v>930757.67250523553</v>
      </c>
      <c r="Q3042" s="2" t="str">
        <f t="shared" si="283"/>
        <v/>
      </c>
      <c r="R3042" s="29" t="str">
        <f t="shared" si="284"/>
        <v>1 train date (May-Aug)</v>
      </c>
      <c r="S3042" s="29">
        <f t="shared" si="285"/>
        <v>1.0196167866584092</v>
      </c>
      <c r="T3042" s="29">
        <f t="shared" si="286"/>
        <v>951205.76337820594</v>
      </c>
      <c r="U3042" s="2" t="str">
        <f t="shared" si="287"/>
        <v/>
      </c>
    </row>
    <row r="3043" spans="1:21">
      <c r="A3043">
        <v>9656</v>
      </c>
      <c r="B3043" s="1">
        <v>46022</v>
      </c>
      <c r="C3043">
        <v>8</v>
      </c>
      <c r="D3043">
        <v>51</v>
      </c>
      <c r="E3043" t="s">
        <v>7</v>
      </c>
      <c r="F3043" s="3">
        <v>968488.53480356699</v>
      </c>
      <c r="H3043">
        <v>4</v>
      </c>
      <c r="L3043" s="6"/>
      <c r="M3043" t="s">
        <v>32</v>
      </c>
      <c r="N3043">
        <f>SUMIFS(Actuals!$F:$F,Actuals!$A:$A,$A3043,Actuals!$D:$D,$D3043,Actuals!$B:$B,EDATE($B3043,-12))</f>
        <v>858730.79999999993</v>
      </c>
      <c r="O3043">
        <f>AVERAGE(SUMIFS(Actuals!$F:$F,Actuals!$A:$A,$A3043,Actuals!$D:$D,$D3043,Actuals!$B:$B,EOMONTH(DATE(2025,$C3043-1,1),0))/SUMIFS(Actuals!$F:$F,Actuals!$A:$A,$A3043,Actuals!$D:$D,$D3043,Actuals!$B:$B,EOMONTH(DATE(2024,$C3043-1,1),0)),
 SUMIFS(Actuals!$F:$F,Actuals!$A:$A,$A3043,Actuals!$D:$D,$D3043,Actuals!$B:$B,EOMONTH(DATE(2025,$C3043-2,1),0))/SUMIFS(Actuals!$F:$F,Actuals!$A:$A,$A3043,Actuals!$D:$D,$D3043,Actuals!$B:$B,EOMONTH(DATE(2024,$C3043-2,1),0)),
 SUMIFS(Actuals!$F:$F,Actuals!$A:$A,$A3043,Actuals!$D:$D,$D3043,Actuals!$B:$B,EOMONTH(DATE(2025,$C3043-3,1),0))/SUMIFS(Actuals!$F:$F,Actuals!$A:$A,$A3043,Actuals!$D:$D,$D3043,Actuals!$B:$B,EOMONTH(DATE(2024,$C3043-3,1),0))
)</f>
        <v>1.1075714328566664</v>
      </c>
      <c r="P3043" s="29">
        <f t="shared" si="282"/>
        <v>951105.70259415137</v>
      </c>
      <c r="Q3043" s="2" t="str">
        <f t="shared" si="283"/>
        <v/>
      </c>
      <c r="R3043" s="29" t="str">
        <f t="shared" si="284"/>
        <v>1 train date (May-Aug)</v>
      </c>
      <c r="S3043" s="29">
        <f t="shared" si="285"/>
        <v>1.0196167866584092</v>
      </c>
      <c r="T3043" s="29">
        <f t="shared" si="286"/>
        <v>987487.16777192382</v>
      </c>
      <c r="U3043" s="2" t="str">
        <f t="shared" si="287"/>
        <v/>
      </c>
    </row>
    <row r="3044" spans="1:21">
      <c r="A3044">
        <v>9656</v>
      </c>
      <c r="B3044" s="1">
        <v>46022</v>
      </c>
      <c r="C3044">
        <v>9</v>
      </c>
      <c r="D3044">
        <v>51</v>
      </c>
      <c r="E3044" t="s">
        <v>7</v>
      </c>
      <c r="F3044" s="3">
        <v>966436.69298386364</v>
      </c>
      <c r="H3044">
        <v>3</v>
      </c>
      <c r="L3044" s="6"/>
      <c r="M3044" t="s">
        <v>32</v>
      </c>
      <c r="N3044">
        <f>SUMIFS(Actuals!$F:$F,Actuals!$A:$A,$A3044,Actuals!$D:$D,$D3044,Actuals!$B:$B,EDATE($B3044,-12))</f>
        <v>858730.79999999993</v>
      </c>
      <c r="O3044">
        <f>AVERAGE(SUMIFS(Actuals!$F:$F,Actuals!$A:$A,$A3044,Actuals!$D:$D,$D3044,Actuals!$B:$B,EOMONTH(DATE(2025,$C3044-1,1),0))/SUMIFS(Actuals!$F:$F,Actuals!$A:$A,$A3044,Actuals!$D:$D,$D3044,Actuals!$B:$B,EOMONTH(DATE(2024,$C3044-1,1),0)),
 SUMIFS(Actuals!$F:$F,Actuals!$A:$A,$A3044,Actuals!$D:$D,$D3044,Actuals!$B:$B,EOMONTH(DATE(2025,$C3044-2,1),0))/SUMIFS(Actuals!$F:$F,Actuals!$A:$A,$A3044,Actuals!$D:$D,$D3044,Actuals!$B:$B,EOMONTH(DATE(2024,$C3044-2,1),0)),
 SUMIFS(Actuals!$F:$F,Actuals!$A:$A,$A3044,Actuals!$D:$D,$D3044,Actuals!$B:$B,EOMONTH(DATE(2025,$C3044-3,1),0))/SUMIFS(Actuals!$F:$F,Actuals!$A:$A,$A3044,Actuals!$D:$D,$D3044,Actuals!$B:$B,EOMONTH(DATE(2024,$C3044-3,1),0))
)</f>
        <v>1.1247464582750646</v>
      </c>
      <c r="P3044" s="29">
        <f t="shared" si="282"/>
        <v>965854.42591171281</v>
      </c>
      <c r="Q3044" s="2" t="str">
        <f t="shared" si="283"/>
        <v/>
      </c>
      <c r="R3044" s="29" t="str">
        <f t="shared" si="284"/>
        <v>2 Test data (Sep-Nov)</v>
      </c>
      <c r="S3044" s="29">
        <f t="shared" si="285"/>
        <v>1.0196167866584092</v>
      </c>
      <c r="T3044" s="29">
        <f t="shared" si="286"/>
        <v>985395.07540898654</v>
      </c>
      <c r="U3044" s="2" t="str">
        <f t="shared" si="287"/>
        <v/>
      </c>
    </row>
    <row r="3045" spans="1:21">
      <c r="A3045">
        <v>9656</v>
      </c>
      <c r="B3045" s="1">
        <v>46022</v>
      </c>
      <c r="C3045">
        <v>10</v>
      </c>
      <c r="D3045">
        <v>51</v>
      </c>
      <c r="E3045" t="s">
        <v>7</v>
      </c>
      <c r="F3045" s="3">
        <v>921086.66020154115</v>
      </c>
      <c r="H3045">
        <v>2</v>
      </c>
      <c r="L3045" s="6"/>
      <c r="M3045" t="s">
        <v>32</v>
      </c>
      <c r="N3045">
        <f>SUMIFS(Actuals!$F:$F,Actuals!$A:$A,$A3045,Actuals!$D:$D,$D3045,Actuals!$B:$B,EDATE($B3045,-12))</f>
        <v>858730.79999999993</v>
      </c>
      <c r="O3045">
        <f>AVERAGE(SUMIFS(Actuals!$F:$F,Actuals!$A:$A,$A3045,Actuals!$D:$D,$D3045,Actuals!$B:$B,EOMONTH(DATE(2025,$C3045-1,1),0))/SUMIFS(Actuals!$F:$F,Actuals!$A:$A,$A3045,Actuals!$D:$D,$D3045,Actuals!$B:$B,EOMONTH(DATE(2024,$C3045-1,1),0)),
 SUMIFS(Actuals!$F:$F,Actuals!$A:$A,$A3045,Actuals!$D:$D,$D3045,Actuals!$B:$B,EOMONTH(DATE(2025,$C3045-2,1),0))/SUMIFS(Actuals!$F:$F,Actuals!$A:$A,$A3045,Actuals!$D:$D,$D3045,Actuals!$B:$B,EOMONTH(DATE(2024,$C3045-2,1),0)),
 SUMIFS(Actuals!$F:$F,Actuals!$A:$A,$A3045,Actuals!$D:$D,$D3045,Actuals!$B:$B,EOMONTH(DATE(2025,$C3045-3,1),0))/SUMIFS(Actuals!$F:$F,Actuals!$A:$A,$A3045,Actuals!$D:$D,$D3045,Actuals!$B:$B,EOMONTH(DATE(2024,$C3045-3,1),0))
)</f>
        <v>1.1465435595970381</v>
      </c>
      <c r="P3045" s="29">
        <f t="shared" si="282"/>
        <v>984572.26816761214</v>
      </c>
      <c r="Q3045" s="2" t="str">
        <f t="shared" si="283"/>
        <v/>
      </c>
      <c r="R3045" s="29" t="str">
        <f t="shared" si="284"/>
        <v>2 Test data (Sep-Nov)</v>
      </c>
      <c r="S3045" s="29">
        <f t="shared" si="285"/>
        <v>1.0196167866584092</v>
      </c>
      <c r="T3045" s="29">
        <f t="shared" si="286"/>
        <v>939155.42070862139</v>
      </c>
      <c r="U3045" s="2" t="str">
        <f t="shared" si="287"/>
        <v/>
      </c>
    </row>
    <row r="3046" spans="1:21">
      <c r="A3046">
        <v>9656</v>
      </c>
      <c r="B3046" s="1">
        <v>46022</v>
      </c>
      <c r="C3046">
        <v>11</v>
      </c>
      <c r="D3046">
        <v>51</v>
      </c>
      <c r="E3046" t="s">
        <v>7</v>
      </c>
      <c r="F3046" s="3">
        <v>957020.74559768848</v>
      </c>
      <c r="H3046">
        <v>1</v>
      </c>
      <c r="L3046" s="6"/>
      <c r="M3046" t="s">
        <v>32</v>
      </c>
      <c r="N3046">
        <f>SUMIFS(Actuals!$F:$F,Actuals!$A:$A,$A3046,Actuals!$D:$D,$D3046,Actuals!$B:$B,EDATE($B3046,-12))</f>
        <v>858730.79999999993</v>
      </c>
      <c r="O3046">
        <f>AVERAGE(SUMIFS(Actuals!$F:$F,Actuals!$A:$A,$A3046,Actuals!$D:$D,$D3046,Actuals!$B:$B,EOMONTH(DATE(2025,$C3046-1,1),0))/SUMIFS(Actuals!$F:$F,Actuals!$A:$A,$A3046,Actuals!$D:$D,$D3046,Actuals!$B:$B,EOMONTH(DATE(2024,$C3046-1,1),0)),
 SUMIFS(Actuals!$F:$F,Actuals!$A:$A,$A3046,Actuals!$D:$D,$D3046,Actuals!$B:$B,EOMONTH(DATE(2025,$C3046-2,1),0))/SUMIFS(Actuals!$F:$F,Actuals!$A:$A,$A3046,Actuals!$D:$D,$D3046,Actuals!$B:$B,EOMONTH(DATE(2024,$C3046-2,1),0)),
 SUMIFS(Actuals!$F:$F,Actuals!$A:$A,$A3046,Actuals!$D:$D,$D3046,Actuals!$B:$B,EOMONTH(DATE(2025,$C3046-3,1),0))/SUMIFS(Actuals!$F:$F,Actuals!$A:$A,$A3046,Actuals!$D:$D,$D3046,Actuals!$B:$B,EOMONTH(DATE(2024,$C3046-3,1),0))
)</f>
        <v>1.0880643770666198</v>
      </c>
      <c r="P3046" s="29">
        <f t="shared" si="282"/>
        <v>934354.39296992007</v>
      </c>
      <c r="Q3046" s="2" t="str">
        <f t="shared" si="283"/>
        <v/>
      </c>
      <c r="R3046" s="29" t="str">
        <f t="shared" si="284"/>
        <v>2 Test data (Sep-Nov)</v>
      </c>
      <c r="S3046" s="29">
        <f t="shared" si="285"/>
        <v>1.0196167866584092</v>
      </c>
      <c r="T3046" s="29">
        <f t="shared" si="286"/>
        <v>975794.41739175003</v>
      </c>
      <c r="U3046" s="2" t="str">
        <f t="shared" si="287"/>
        <v/>
      </c>
    </row>
    <row r="3047" spans="1:21">
      <c r="A3047">
        <v>9657</v>
      </c>
      <c r="B3047" s="1">
        <v>46022</v>
      </c>
      <c r="C3047">
        <v>5</v>
      </c>
      <c r="D3047">
        <v>51</v>
      </c>
      <c r="E3047" t="s">
        <v>7</v>
      </c>
      <c r="F3047" s="3">
        <v>5921.4654909578448</v>
      </c>
      <c r="H3047">
        <v>7</v>
      </c>
      <c r="L3047" s="6"/>
      <c r="M3047" t="s">
        <v>34</v>
      </c>
      <c r="N3047">
        <f>SUMIFS(Actuals!$F:$F,Actuals!$A:$A,$A3047,Actuals!$D:$D,$D3047,Actuals!$B:$B,EDATE($B3047,-12))</f>
        <v>5334.9</v>
      </c>
      <c r="O3047">
        <f>AVERAGE(SUMIFS(Actuals!$F:$F,Actuals!$A:$A,$A3047,Actuals!$D:$D,$D3047,Actuals!$B:$B,EOMONTH(DATE(2025,$C3047-1,1),0))/SUMIFS(Actuals!$F:$F,Actuals!$A:$A,$A3047,Actuals!$D:$D,$D3047,Actuals!$B:$B,EOMONTH(DATE(2024,$C3047-1,1),0)),
 SUMIFS(Actuals!$F:$F,Actuals!$A:$A,$A3047,Actuals!$D:$D,$D3047,Actuals!$B:$B,EOMONTH(DATE(2025,$C3047-2,1),0))/SUMIFS(Actuals!$F:$F,Actuals!$A:$A,$A3047,Actuals!$D:$D,$D3047,Actuals!$B:$B,EOMONTH(DATE(2024,$C3047-2,1),0)),
 SUMIFS(Actuals!$F:$F,Actuals!$A:$A,$A3047,Actuals!$D:$D,$D3047,Actuals!$B:$B,EOMONTH(DATE(2025,$C3047-3,1),0))/SUMIFS(Actuals!$F:$F,Actuals!$A:$A,$A3047,Actuals!$D:$D,$D3047,Actuals!$B:$B,EOMONTH(DATE(2024,$C3047-3,1),0))
)</f>
        <v>1.0322070785606474</v>
      </c>
      <c r="P3047" s="29">
        <f t="shared" si="282"/>
        <v>5506.7215434131977</v>
      </c>
      <c r="Q3047" s="2" t="str">
        <f t="shared" si="283"/>
        <v/>
      </c>
      <c r="R3047" s="29" t="str">
        <f t="shared" si="284"/>
        <v>1 train date (May-Aug)</v>
      </c>
      <c r="S3047" s="29">
        <f t="shared" si="285"/>
        <v>1.0159969143173808</v>
      </c>
      <c r="T3047" s="29">
        <f t="shared" si="286"/>
        <v>6016.1906670500248</v>
      </c>
      <c r="U3047" s="2" t="str">
        <f t="shared" si="287"/>
        <v/>
      </c>
    </row>
    <row r="3048" spans="1:21">
      <c r="A3048">
        <v>9657</v>
      </c>
      <c r="B3048" s="1">
        <v>46022</v>
      </c>
      <c r="C3048">
        <v>6</v>
      </c>
      <c r="D3048">
        <v>51</v>
      </c>
      <c r="E3048" t="s">
        <v>7</v>
      </c>
      <c r="F3048" s="3">
        <v>5872.9103105700597</v>
      </c>
      <c r="H3048">
        <v>6</v>
      </c>
      <c r="L3048" s="6"/>
      <c r="M3048" t="s">
        <v>34</v>
      </c>
      <c r="N3048">
        <f>SUMIFS(Actuals!$F:$F,Actuals!$A:$A,$A3048,Actuals!$D:$D,$D3048,Actuals!$B:$B,EDATE($B3048,-12))</f>
        <v>5334.9</v>
      </c>
      <c r="O3048">
        <f>AVERAGE(SUMIFS(Actuals!$F:$F,Actuals!$A:$A,$A3048,Actuals!$D:$D,$D3048,Actuals!$B:$B,EOMONTH(DATE(2025,$C3048-1,1),0))/SUMIFS(Actuals!$F:$F,Actuals!$A:$A,$A3048,Actuals!$D:$D,$D3048,Actuals!$B:$B,EOMONTH(DATE(2024,$C3048-1,1),0)),
 SUMIFS(Actuals!$F:$F,Actuals!$A:$A,$A3048,Actuals!$D:$D,$D3048,Actuals!$B:$B,EOMONTH(DATE(2025,$C3048-2,1),0))/SUMIFS(Actuals!$F:$F,Actuals!$A:$A,$A3048,Actuals!$D:$D,$D3048,Actuals!$B:$B,EOMONTH(DATE(2024,$C3048-2,1),0)),
 SUMIFS(Actuals!$F:$F,Actuals!$A:$A,$A3048,Actuals!$D:$D,$D3048,Actuals!$B:$B,EOMONTH(DATE(2025,$C3048-3,1),0))/SUMIFS(Actuals!$F:$F,Actuals!$A:$A,$A3048,Actuals!$D:$D,$D3048,Actuals!$B:$B,EOMONTH(DATE(2024,$C3048-3,1),0))
)</f>
        <v>1.0116687413173457</v>
      </c>
      <c r="P3048" s="29">
        <f t="shared" si="282"/>
        <v>5397.1515680539078</v>
      </c>
      <c r="Q3048" s="2" t="str">
        <f t="shared" si="283"/>
        <v/>
      </c>
      <c r="R3048" s="29" t="str">
        <f t="shared" si="284"/>
        <v>1 train date (May-Aug)</v>
      </c>
      <c r="S3048" s="29">
        <f t="shared" si="285"/>
        <v>1.0159969143173808</v>
      </c>
      <c r="T3048" s="29">
        <f t="shared" si="286"/>
        <v>5966.8587536019113</v>
      </c>
      <c r="U3048" s="2" t="str">
        <f t="shared" si="287"/>
        <v/>
      </c>
    </row>
    <row r="3049" spans="1:21">
      <c r="A3049">
        <v>9657</v>
      </c>
      <c r="B3049" s="1">
        <v>46022</v>
      </c>
      <c r="C3049">
        <v>7</v>
      </c>
      <c r="D3049">
        <v>51</v>
      </c>
      <c r="E3049" t="s">
        <v>7</v>
      </c>
      <c r="F3049" s="3">
        <v>5938.3744742553645</v>
      </c>
      <c r="H3049">
        <v>5</v>
      </c>
      <c r="L3049" s="6"/>
      <c r="M3049" t="s">
        <v>34</v>
      </c>
      <c r="N3049">
        <f>SUMIFS(Actuals!$F:$F,Actuals!$A:$A,$A3049,Actuals!$D:$D,$D3049,Actuals!$B:$B,EDATE($B3049,-12))</f>
        <v>5334.9</v>
      </c>
      <c r="O3049">
        <f>AVERAGE(SUMIFS(Actuals!$F:$F,Actuals!$A:$A,$A3049,Actuals!$D:$D,$D3049,Actuals!$B:$B,EOMONTH(DATE(2025,$C3049-1,1),0))/SUMIFS(Actuals!$F:$F,Actuals!$A:$A,$A3049,Actuals!$D:$D,$D3049,Actuals!$B:$B,EOMONTH(DATE(2024,$C3049-1,1),0)),
 SUMIFS(Actuals!$F:$F,Actuals!$A:$A,$A3049,Actuals!$D:$D,$D3049,Actuals!$B:$B,EOMONTH(DATE(2025,$C3049-2,1),0))/SUMIFS(Actuals!$F:$F,Actuals!$A:$A,$A3049,Actuals!$D:$D,$D3049,Actuals!$B:$B,EOMONTH(DATE(2024,$C3049-2,1),0)),
 SUMIFS(Actuals!$F:$F,Actuals!$A:$A,$A3049,Actuals!$D:$D,$D3049,Actuals!$B:$B,EOMONTH(DATE(2025,$C3049-3,1),0))/SUMIFS(Actuals!$F:$F,Actuals!$A:$A,$A3049,Actuals!$D:$D,$D3049,Actuals!$B:$B,EOMONTH(DATE(2024,$C3049-3,1),0))
)</f>
        <v>1.0004573896061508</v>
      </c>
      <c r="P3049" s="29">
        <f t="shared" si="282"/>
        <v>5337.3401278098536</v>
      </c>
      <c r="Q3049" s="2" t="str">
        <f t="shared" si="283"/>
        <v/>
      </c>
      <c r="R3049" s="29" t="str">
        <f t="shared" si="284"/>
        <v>1 train date (May-Aug)</v>
      </c>
      <c r="S3049" s="29">
        <f t="shared" si="285"/>
        <v>1.0159969143173808</v>
      </c>
      <c r="T3049" s="29">
        <f t="shared" si="286"/>
        <v>6033.3701419045492</v>
      </c>
      <c r="U3049" s="2" t="str">
        <f t="shared" si="287"/>
        <v/>
      </c>
    </row>
    <row r="3050" spans="1:21">
      <c r="A3050">
        <v>9657</v>
      </c>
      <c r="B3050" s="1">
        <v>46022</v>
      </c>
      <c r="C3050">
        <v>8</v>
      </c>
      <c r="D3050">
        <v>51</v>
      </c>
      <c r="E3050" t="s">
        <v>7</v>
      </c>
      <c r="F3050" s="3">
        <v>5997.07620783114</v>
      </c>
      <c r="H3050">
        <v>4</v>
      </c>
      <c r="L3050" s="6"/>
      <c r="M3050" t="s">
        <v>34</v>
      </c>
      <c r="N3050">
        <f>SUMIFS(Actuals!$F:$F,Actuals!$A:$A,$A3050,Actuals!$D:$D,$D3050,Actuals!$B:$B,EDATE($B3050,-12))</f>
        <v>5334.9</v>
      </c>
      <c r="O3050">
        <f>AVERAGE(SUMIFS(Actuals!$F:$F,Actuals!$A:$A,$A3050,Actuals!$D:$D,$D3050,Actuals!$B:$B,EOMONTH(DATE(2025,$C3050-1,1),0))/SUMIFS(Actuals!$F:$F,Actuals!$A:$A,$A3050,Actuals!$D:$D,$D3050,Actuals!$B:$B,EOMONTH(DATE(2024,$C3050-1,1),0)),
 SUMIFS(Actuals!$F:$F,Actuals!$A:$A,$A3050,Actuals!$D:$D,$D3050,Actuals!$B:$B,EOMONTH(DATE(2025,$C3050-2,1),0))/SUMIFS(Actuals!$F:$F,Actuals!$A:$A,$A3050,Actuals!$D:$D,$D3050,Actuals!$B:$B,EOMONTH(DATE(2024,$C3050-2,1),0)),
 SUMIFS(Actuals!$F:$F,Actuals!$A:$A,$A3050,Actuals!$D:$D,$D3050,Actuals!$B:$B,EOMONTH(DATE(2025,$C3050-3,1),0))/SUMIFS(Actuals!$F:$F,Actuals!$A:$A,$A3050,Actuals!$D:$D,$D3050,Actuals!$B:$B,EOMONTH(DATE(2024,$C3050-3,1),0))
)</f>
        <v>1.0160909818866288</v>
      </c>
      <c r="P3050" s="29">
        <f t="shared" si="282"/>
        <v>5420.7437792669762</v>
      </c>
      <c r="Q3050" s="2" t="str">
        <f t="shared" si="283"/>
        <v/>
      </c>
      <c r="R3050" s="29" t="str">
        <f t="shared" si="284"/>
        <v>1 train date (May-Aug)</v>
      </c>
      <c r="S3050" s="29">
        <f t="shared" si="285"/>
        <v>1.0159969143173808</v>
      </c>
      <c r="T3050" s="29">
        <f t="shared" si="286"/>
        <v>6093.010922082618</v>
      </c>
      <c r="U3050" s="2" t="str">
        <f t="shared" si="287"/>
        <v/>
      </c>
    </row>
    <row r="3051" spans="1:21">
      <c r="A3051">
        <v>9657</v>
      </c>
      <c r="B3051" s="1">
        <v>46022</v>
      </c>
      <c r="C3051">
        <v>9</v>
      </c>
      <c r="D3051">
        <v>51</v>
      </c>
      <c r="E3051" t="s">
        <v>7</v>
      </c>
      <c r="F3051" s="3">
        <v>6195</v>
      </c>
      <c r="H3051">
        <v>3</v>
      </c>
      <c r="L3051" s="6"/>
      <c r="M3051" t="s">
        <v>34</v>
      </c>
      <c r="N3051">
        <f>SUMIFS(Actuals!$F:$F,Actuals!$A:$A,$A3051,Actuals!$D:$D,$D3051,Actuals!$B:$B,EDATE($B3051,-12))</f>
        <v>5334.9</v>
      </c>
      <c r="O3051">
        <f>AVERAGE(SUMIFS(Actuals!$F:$F,Actuals!$A:$A,$A3051,Actuals!$D:$D,$D3051,Actuals!$B:$B,EOMONTH(DATE(2025,$C3051-1,1),0))/SUMIFS(Actuals!$F:$F,Actuals!$A:$A,$A3051,Actuals!$D:$D,$D3051,Actuals!$B:$B,EOMONTH(DATE(2024,$C3051-1,1),0)),
 SUMIFS(Actuals!$F:$F,Actuals!$A:$A,$A3051,Actuals!$D:$D,$D3051,Actuals!$B:$B,EOMONTH(DATE(2025,$C3051-2,1),0))/SUMIFS(Actuals!$F:$F,Actuals!$A:$A,$A3051,Actuals!$D:$D,$D3051,Actuals!$B:$B,EOMONTH(DATE(2024,$C3051-2,1),0)),
 SUMIFS(Actuals!$F:$F,Actuals!$A:$A,$A3051,Actuals!$D:$D,$D3051,Actuals!$B:$B,EOMONTH(DATE(2025,$C3051-3,1),0))/SUMIFS(Actuals!$F:$F,Actuals!$A:$A,$A3051,Actuals!$D:$D,$D3051,Actuals!$B:$B,EOMONTH(DATE(2024,$C3051-3,1),0))
)</f>
        <v>1.0302583011473831</v>
      </c>
      <c r="P3051" s="29">
        <f t="shared" si="282"/>
        <v>5496.3250107911736</v>
      </c>
      <c r="Q3051" s="2" t="str">
        <f t="shared" si="283"/>
        <v/>
      </c>
      <c r="R3051" s="29" t="str">
        <f t="shared" si="284"/>
        <v>2 Test data (Sep-Nov)</v>
      </c>
      <c r="S3051" s="29">
        <f t="shared" si="285"/>
        <v>1.0159969143173808</v>
      </c>
      <c r="T3051" s="29">
        <f t="shared" si="286"/>
        <v>6294.1008841961739</v>
      </c>
      <c r="U3051" s="2" t="str">
        <f t="shared" si="287"/>
        <v/>
      </c>
    </row>
    <row r="3052" spans="1:21">
      <c r="A3052">
        <v>9657</v>
      </c>
      <c r="B3052" s="1">
        <v>46022</v>
      </c>
      <c r="C3052">
        <v>10</v>
      </c>
      <c r="D3052">
        <v>51</v>
      </c>
      <c r="E3052" t="s">
        <v>7</v>
      </c>
      <c r="F3052" s="3">
        <v>5958.7815104344882</v>
      </c>
      <c r="H3052">
        <v>2</v>
      </c>
      <c r="L3052" s="6"/>
      <c r="M3052" t="s">
        <v>34</v>
      </c>
      <c r="N3052">
        <f>SUMIFS(Actuals!$F:$F,Actuals!$A:$A,$A3052,Actuals!$D:$D,$D3052,Actuals!$B:$B,EDATE($B3052,-12))</f>
        <v>5334.9</v>
      </c>
      <c r="O3052">
        <f>AVERAGE(SUMIFS(Actuals!$F:$F,Actuals!$A:$A,$A3052,Actuals!$D:$D,$D3052,Actuals!$B:$B,EOMONTH(DATE(2025,$C3052-1,1),0))/SUMIFS(Actuals!$F:$F,Actuals!$A:$A,$A3052,Actuals!$D:$D,$D3052,Actuals!$B:$B,EOMONTH(DATE(2024,$C3052-1,1),0)),
 SUMIFS(Actuals!$F:$F,Actuals!$A:$A,$A3052,Actuals!$D:$D,$D3052,Actuals!$B:$B,EOMONTH(DATE(2025,$C3052-2,1),0))/SUMIFS(Actuals!$F:$F,Actuals!$A:$A,$A3052,Actuals!$D:$D,$D3052,Actuals!$B:$B,EOMONTH(DATE(2024,$C3052-2,1),0)),
 SUMIFS(Actuals!$F:$F,Actuals!$A:$A,$A3052,Actuals!$D:$D,$D3052,Actuals!$B:$B,EOMONTH(DATE(2025,$C3052-3,1),0))/SUMIFS(Actuals!$F:$F,Actuals!$A:$A,$A3052,Actuals!$D:$D,$D3052,Actuals!$B:$B,EOMONTH(DATE(2024,$C3052-3,1),0))
)</f>
        <v>1.0546105610379206</v>
      </c>
      <c r="P3052" s="29">
        <f t="shared" si="282"/>
        <v>5626.2418820812027</v>
      </c>
      <c r="Q3052" s="2" t="str">
        <f t="shared" si="283"/>
        <v/>
      </c>
      <c r="R3052" s="29" t="str">
        <f t="shared" si="284"/>
        <v>2 Test data (Sep-Nov)</v>
      </c>
      <c r="S3052" s="29">
        <f t="shared" si="285"/>
        <v>1.0159969143173808</v>
      </c>
      <c r="T3052" s="29">
        <f t="shared" si="286"/>
        <v>6054.1036276929017</v>
      </c>
      <c r="U3052" s="2" t="str">
        <f t="shared" si="287"/>
        <v/>
      </c>
    </row>
    <row r="3053" spans="1:21">
      <c r="A3053">
        <v>9657</v>
      </c>
      <c r="B3053" s="1">
        <v>46022</v>
      </c>
      <c r="C3053">
        <v>11</v>
      </c>
      <c r="D3053">
        <v>51</v>
      </c>
      <c r="E3053" t="s">
        <v>7</v>
      </c>
      <c r="F3053" s="3">
        <v>6015.5692347091526</v>
      </c>
      <c r="H3053">
        <v>1</v>
      </c>
      <c r="L3053" s="6"/>
      <c r="M3053" t="s">
        <v>34</v>
      </c>
      <c r="N3053">
        <f>SUMIFS(Actuals!$F:$F,Actuals!$A:$A,$A3053,Actuals!$D:$D,$D3053,Actuals!$B:$B,EDATE($B3053,-12))</f>
        <v>5334.9</v>
      </c>
      <c r="O3053">
        <f>AVERAGE(SUMIFS(Actuals!$F:$F,Actuals!$A:$A,$A3053,Actuals!$D:$D,$D3053,Actuals!$B:$B,EOMONTH(DATE(2025,$C3053-1,1),0))/SUMIFS(Actuals!$F:$F,Actuals!$A:$A,$A3053,Actuals!$D:$D,$D3053,Actuals!$B:$B,EOMONTH(DATE(2024,$C3053-1,1),0)),
 SUMIFS(Actuals!$F:$F,Actuals!$A:$A,$A3053,Actuals!$D:$D,$D3053,Actuals!$B:$B,EOMONTH(DATE(2025,$C3053-2,1),0))/SUMIFS(Actuals!$F:$F,Actuals!$A:$A,$A3053,Actuals!$D:$D,$D3053,Actuals!$B:$B,EOMONTH(DATE(2024,$C3053-2,1),0)),
 SUMIFS(Actuals!$F:$F,Actuals!$A:$A,$A3053,Actuals!$D:$D,$D3053,Actuals!$B:$B,EOMONTH(DATE(2025,$C3053-3,1),0))/SUMIFS(Actuals!$F:$F,Actuals!$A:$A,$A3053,Actuals!$D:$D,$D3053,Actuals!$B:$B,EOMONTH(DATE(2024,$C3053-3,1),0))
)</f>
        <v>1.0198845990937413</v>
      </c>
      <c r="P3053" s="29">
        <f t="shared" si="282"/>
        <v>5440.9823477052005</v>
      </c>
      <c r="Q3053" s="2" t="str">
        <f t="shared" si="283"/>
        <v/>
      </c>
      <c r="R3053" s="29" t="str">
        <f t="shared" si="284"/>
        <v>2 Test data (Sep-Nov)</v>
      </c>
      <c r="S3053" s="29">
        <f t="shared" si="285"/>
        <v>1.0159969143173808</v>
      </c>
      <c r="T3053" s="29">
        <f t="shared" si="286"/>
        <v>6111.7997803270673</v>
      </c>
      <c r="U3053" s="2" t="str">
        <f t="shared" si="287"/>
        <v/>
      </c>
    </row>
    <row r="3054" spans="1:21">
      <c r="A3054">
        <v>9683</v>
      </c>
      <c r="B3054" s="1">
        <v>46022</v>
      </c>
      <c r="C3054">
        <v>5</v>
      </c>
      <c r="D3054">
        <v>51</v>
      </c>
      <c r="E3054" t="s">
        <v>7</v>
      </c>
      <c r="F3054" s="3">
        <v>3285530.3513721395</v>
      </c>
      <c r="H3054">
        <v>7</v>
      </c>
      <c r="L3054" s="6"/>
      <c r="M3054" t="s">
        <v>36</v>
      </c>
      <c r="N3054">
        <f>SUMIFS(Actuals!$F:$F,Actuals!$A:$A,$A3054,Actuals!$D:$D,$D3054,Actuals!$B:$B,EDATE($B3054,-12))</f>
        <v>3536097.6</v>
      </c>
      <c r="O3054">
        <f>AVERAGE(SUMIFS(Actuals!$F:$F,Actuals!$A:$A,$A3054,Actuals!$D:$D,$D3054,Actuals!$B:$B,EOMONTH(DATE(2025,$C3054-1,1),0))/SUMIFS(Actuals!$F:$F,Actuals!$A:$A,$A3054,Actuals!$D:$D,$D3054,Actuals!$B:$B,EOMONTH(DATE(2024,$C3054-1,1),0)),
 SUMIFS(Actuals!$F:$F,Actuals!$A:$A,$A3054,Actuals!$D:$D,$D3054,Actuals!$B:$B,EOMONTH(DATE(2025,$C3054-2,1),0))/SUMIFS(Actuals!$F:$F,Actuals!$A:$A,$A3054,Actuals!$D:$D,$D3054,Actuals!$B:$B,EOMONTH(DATE(2024,$C3054-2,1),0)),
 SUMIFS(Actuals!$F:$F,Actuals!$A:$A,$A3054,Actuals!$D:$D,$D3054,Actuals!$B:$B,EOMONTH(DATE(2025,$C3054-3,1),0))/SUMIFS(Actuals!$F:$F,Actuals!$A:$A,$A3054,Actuals!$D:$D,$D3054,Actuals!$B:$B,EOMONTH(DATE(2024,$C3054-3,1),0))
)</f>
        <v>1.0226200188257881</v>
      </c>
      <c r="P3054" s="29">
        <f t="shared" si="282"/>
        <v>3616084.1942818244</v>
      </c>
      <c r="Q3054" s="2" t="str">
        <f t="shared" si="283"/>
        <v/>
      </c>
      <c r="R3054" s="29" t="str">
        <f t="shared" si="284"/>
        <v>1 train date (May-Aug)</v>
      </c>
      <c r="S3054" s="29">
        <f t="shared" si="285"/>
        <v>1.0221222832217594</v>
      </c>
      <c r="T3054" s="29">
        <f t="shared" si="286"/>
        <v>3358213.7843388803</v>
      </c>
      <c r="U3054" s="2" t="str">
        <f t="shared" si="287"/>
        <v/>
      </c>
    </row>
    <row r="3055" spans="1:21">
      <c r="A3055">
        <v>9683</v>
      </c>
      <c r="B3055" s="1">
        <v>46022</v>
      </c>
      <c r="C3055">
        <v>6</v>
      </c>
      <c r="D3055">
        <v>51</v>
      </c>
      <c r="E3055" t="s">
        <v>7</v>
      </c>
      <c r="F3055" s="3">
        <v>3487267.0964338062</v>
      </c>
      <c r="H3055">
        <v>6</v>
      </c>
      <c r="L3055" s="6"/>
      <c r="M3055" t="s">
        <v>36</v>
      </c>
      <c r="N3055">
        <f>SUMIFS(Actuals!$F:$F,Actuals!$A:$A,$A3055,Actuals!$D:$D,$D3055,Actuals!$B:$B,EDATE($B3055,-12))</f>
        <v>3536097.6</v>
      </c>
      <c r="O3055">
        <f>AVERAGE(SUMIFS(Actuals!$F:$F,Actuals!$A:$A,$A3055,Actuals!$D:$D,$D3055,Actuals!$B:$B,EOMONTH(DATE(2025,$C3055-1,1),0))/SUMIFS(Actuals!$F:$F,Actuals!$A:$A,$A3055,Actuals!$D:$D,$D3055,Actuals!$B:$B,EOMONTH(DATE(2024,$C3055-1,1),0)),
 SUMIFS(Actuals!$F:$F,Actuals!$A:$A,$A3055,Actuals!$D:$D,$D3055,Actuals!$B:$B,EOMONTH(DATE(2025,$C3055-2,1),0))/SUMIFS(Actuals!$F:$F,Actuals!$A:$A,$A3055,Actuals!$D:$D,$D3055,Actuals!$B:$B,EOMONTH(DATE(2024,$C3055-2,1),0)),
 SUMIFS(Actuals!$F:$F,Actuals!$A:$A,$A3055,Actuals!$D:$D,$D3055,Actuals!$B:$B,EOMONTH(DATE(2025,$C3055-3,1),0))/SUMIFS(Actuals!$F:$F,Actuals!$A:$A,$A3055,Actuals!$D:$D,$D3055,Actuals!$B:$B,EOMONTH(DATE(2024,$C3055-3,1),0))
)</f>
        <v>1.026947575826286</v>
      </c>
      <c r="P3055" s="29">
        <f t="shared" si="282"/>
        <v>3631386.858205148</v>
      </c>
      <c r="Q3055" s="2" t="str">
        <f t="shared" si="283"/>
        <v/>
      </c>
      <c r="R3055" s="29" t="str">
        <f t="shared" si="284"/>
        <v>1 train date (May-Aug)</v>
      </c>
      <c r="S3055" s="29">
        <f t="shared" si="285"/>
        <v>1.0221222832217594</v>
      </c>
      <c r="T3055" s="29">
        <f t="shared" si="286"/>
        <v>3564413.4068110371</v>
      </c>
      <c r="U3055" s="2" t="str">
        <f t="shared" si="287"/>
        <v/>
      </c>
    </row>
    <row r="3056" spans="1:21">
      <c r="A3056">
        <v>9683</v>
      </c>
      <c r="B3056" s="1">
        <v>46022</v>
      </c>
      <c r="C3056">
        <v>7</v>
      </c>
      <c r="D3056">
        <v>51</v>
      </c>
      <c r="E3056" t="s">
        <v>7</v>
      </c>
      <c r="F3056" s="3">
        <v>3391167.0074146232</v>
      </c>
      <c r="H3056">
        <v>5</v>
      </c>
      <c r="L3056" s="6"/>
      <c r="M3056" t="s">
        <v>36</v>
      </c>
      <c r="N3056">
        <f>SUMIFS(Actuals!$F:$F,Actuals!$A:$A,$A3056,Actuals!$D:$D,$D3056,Actuals!$B:$B,EDATE($B3056,-12))</f>
        <v>3536097.6</v>
      </c>
      <c r="O3056">
        <f>AVERAGE(SUMIFS(Actuals!$F:$F,Actuals!$A:$A,$A3056,Actuals!$D:$D,$D3056,Actuals!$B:$B,EOMONTH(DATE(2025,$C3056-1,1),0))/SUMIFS(Actuals!$F:$F,Actuals!$A:$A,$A3056,Actuals!$D:$D,$D3056,Actuals!$B:$B,EOMONTH(DATE(2024,$C3056-1,1),0)),
 SUMIFS(Actuals!$F:$F,Actuals!$A:$A,$A3056,Actuals!$D:$D,$D3056,Actuals!$B:$B,EOMONTH(DATE(2025,$C3056-2,1),0))/SUMIFS(Actuals!$F:$F,Actuals!$A:$A,$A3056,Actuals!$D:$D,$D3056,Actuals!$B:$B,EOMONTH(DATE(2024,$C3056-2,1),0)),
 SUMIFS(Actuals!$F:$F,Actuals!$A:$A,$A3056,Actuals!$D:$D,$D3056,Actuals!$B:$B,EOMONTH(DATE(2025,$C3056-3,1),0))/SUMIFS(Actuals!$F:$F,Actuals!$A:$A,$A3056,Actuals!$D:$D,$D3056,Actuals!$B:$B,EOMONTH(DATE(2024,$C3056-3,1),0))
)</f>
        <v>1.0279107741607534</v>
      </c>
      <c r="P3056" s="29">
        <f t="shared" si="282"/>
        <v>3634792.8215239821</v>
      </c>
      <c r="Q3056" s="2" t="str">
        <f t="shared" si="283"/>
        <v/>
      </c>
      <c r="R3056" s="29" t="str">
        <f t="shared" si="284"/>
        <v>1 train date (May-Aug)</v>
      </c>
      <c r="S3056" s="29">
        <f t="shared" si="285"/>
        <v>1.0221222832217594</v>
      </c>
      <c r="T3056" s="29">
        <f t="shared" si="286"/>
        <v>3466187.3644049354</v>
      </c>
      <c r="U3056" s="2" t="str">
        <f t="shared" si="287"/>
        <v/>
      </c>
    </row>
    <row r="3057" spans="1:21">
      <c r="A3057">
        <v>9683</v>
      </c>
      <c r="B3057" s="1">
        <v>46022</v>
      </c>
      <c r="C3057">
        <v>8</v>
      </c>
      <c r="D3057">
        <v>51</v>
      </c>
      <c r="E3057" t="s">
        <v>7</v>
      </c>
      <c r="F3057" s="3">
        <v>3526135.617142953</v>
      </c>
      <c r="H3057">
        <v>4</v>
      </c>
      <c r="L3057" s="6"/>
      <c r="M3057" t="s">
        <v>36</v>
      </c>
      <c r="N3057">
        <f>SUMIFS(Actuals!$F:$F,Actuals!$A:$A,$A3057,Actuals!$D:$D,$D3057,Actuals!$B:$B,EDATE($B3057,-12))</f>
        <v>3536097.6</v>
      </c>
      <c r="O3057">
        <f>AVERAGE(SUMIFS(Actuals!$F:$F,Actuals!$A:$A,$A3057,Actuals!$D:$D,$D3057,Actuals!$B:$B,EOMONTH(DATE(2025,$C3057-1,1),0))/SUMIFS(Actuals!$F:$F,Actuals!$A:$A,$A3057,Actuals!$D:$D,$D3057,Actuals!$B:$B,EOMONTH(DATE(2024,$C3057-1,1),0)),
 SUMIFS(Actuals!$F:$F,Actuals!$A:$A,$A3057,Actuals!$D:$D,$D3057,Actuals!$B:$B,EOMONTH(DATE(2025,$C3057-2,1),0))/SUMIFS(Actuals!$F:$F,Actuals!$A:$A,$A3057,Actuals!$D:$D,$D3057,Actuals!$B:$B,EOMONTH(DATE(2024,$C3057-2,1),0)),
 SUMIFS(Actuals!$F:$F,Actuals!$A:$A,$A3057,Actuals!$D:$D,$D3057,Actuals!$B:$B,EOMONTH(DATE(2025,$C3057-3,1),0))/SUMIFS(Actuals!$F:$F,Actuals!$A:$A,$A3057,Actuals!$D:$D,$D3057,Actuals!$B:$B,EOMONTH(DATE(2024,$C3057-3,1),0))
)</f>
        <v>1.0158168737374955</v>
      </c>
      <c r="P3057" s="29">
        <f t="shared" si="282"/>
        <v>3592027.6092626611</v>
      </c>
      <c r="Q3057" s="2" t="str">
        <f t="shared" si="283"/>
        <v/>
      </c>
      <c r="R3057" s="29" t="str">
        <f t="shared" si="284"/>
        <v>1 train date (May-Aug)</v>
      </c>
      <c r="S3057" s="29">
        <f t="shared" si="285"/>
        <v>1.0221222832217594</v>
      </c>
      <c r="T3057" s="29">
        <f t="shared" si="286"/>
        <v>3604141.7879437227</v>
      </c>
      <c r="U3057" s="2" t="str">
        <f t="shared" si="287"/>
        <v/>
      </c>
    </row>
    <row r="3058" spans="1:21">
      <c r="A3058">
        <v>9683</v>
      </c>
      <c r="B3058" s="1">
        <v>46022</v>
      </c>
      <c r="C3058">
        <v>9</v>
      </c>
      <c r="D3058">
        <v>51</v>
      </c>
      <c r="E3058" t="s">
        <v>7</v>
      </c>
      <c r="F3058" s="3">
        <v>3541252.8774131038</v>
      </c>
      <c r="H3058">
        <v>3</v>
      </c>
      <c r="L3058" s="6"/>
      <c r="M3058" t="s">
        <v>36</v>
      </c>
      <c r="N3058">
        <f>SUMIFS(Actuals!$F:$F,Actuals!$A:$A,$A3058,Actuals!$D:$D,$D3058,Actuals!$B:$B,EDATE($B3058,-12))</f>
        <v>3536097.6</v>
      </c>
      <c r="O3058">
        <f>AVERAGE(SUMIFS(Actuals!$F:$F,Actuals!$A:$A,$A3058,Actuals!$D:$D,$D3058,Actuals!$B:$B,EOMONTH(DATE(2025,$C3058-1,1),0))/SUMIFS(Actuals!$F:$F,Actuals!$A:$A,$A3058,Actuals!$D:$D,$D3058,Actuals!$B:$B,EOMONTH(DATE(2024,$C3058-1,1),0)),
 SUMIFS(Actuals!$F:$F,Actuals!$A:$A,$A3058,Actuals!$D:$D,$D3058,Actuals!$B:$B,EOMONTH(DATE(2025,$C3058-2,1),0))/SUMIFS(Actuals!$F:$F,Actuals!$A:$A,$A3058,Actuals!$D:$D,$D3058,Actuals!$B:$B,EOMONTH(DATE(2024,$C3058-2,1),0)),
 SUMIFS(Actuals!$F:$F,Actuals!$A:$A,$A3058,Actuals!$D:$D,$D3058,Actuals!$B:$B,EOMONTH(DATE(2025,$C3058-3,1),0))/SUMIFS(Actuals!$F:$F,Actuals!$A:$A,$A3058,Actuals!$D:$D,$D3058,Actuals!$B:$B,EOMONTH(DATE(2024,$C3058-3,1),0))
)</f>
        <v>1.0439584322241071</v>
      </c>
      <c r="P3058" s="29">
        <f t="shared" si="282"/>
        <v>3691538.9066874278</v>
      </c>
      <c r="Q3058" s="2" t="str">
        <f t="shared" si="283"/>
        <v/>
      </c>
      <c r="R3058" s="29" t="str">
        <f t="shared" si="284"/>
        <v>2 Test data (Sep-Nov)</v>
      </c>
      <c r="S3058" s="29">
        <f t="shared" si="285"/>
        <v>1.0221222832217594</v>
      </c>
      <c r="T3058" s="29">
        <f t="shared" si="286"/>
        <v>3619593.4765271069</v>
      </c>
      <c r="U3058" s="2" t="str">
        <f t="shared" si="287"/>
        <v/>
      </c>
    </row>
    <row r="3059" spans="1:21">
      <c r="A3059">
        <v>9683</v>
      </c>
      <c r="B3059" s="1">
        <v>46022</v>
      </c>
      <c r="C3059">
        <v>10</v>
      </c>
      <c r="D3059">
        <v>51</v>
      </c>
      <c r="E3059" t="s">
        <v>7</v>
      </c>
      <c r="F3059" s="3">
        <v>3503477.4214545004</v>
      </c>
      <c r="H3059">
        <v>2</v>
      </c>
      <c r="L3059" s="6"/>
      <c r="M3059" t="s">
        <v>36</v>
      </c>
      <c r="N3059">
        <f>SUMIFS(Actuals!$F:$F,Actuals!$A:$A,$A3059,Actuals!$D:$D,$D3059,Actuals!$B:$B,EDATE($B3059,-12))</f>
        <v>3536097.6</v>
      </c>
      <c r="O3059">
        <f>AVERAGE(SUMIFS(Actuals!$F:$F,Actuals!$A:$A,$A3059,Actuals!$D:$D,$D3059,Actuals!$B:$B,EOMONTH(DATE(2025,$C3059-1,1),0))/SUMIFS(Actuals!$F:$F,Actuals!$A:$A,$A3059,Actuals!$D:$D,$D3059,Actuals!$B:$B,EOMONTH(DATE(2024,$C3059-1,1),0)),
 SUMIFS(Actuals!$F:$F,Actuals!$A:$A,$A3059,Actuals!$D:$D,$D3059,Actuals!$B:$B,EOMONTH(DATE(2025,$C3059-2,1),0))/SUMIFS(Actuals!$F:$F,Actuals!$A:$A,$A3059,Actuals!$D:$D,$D3059,Actuals!$B:$B,EOMONTH(DATE(2024,$C3059-2,1),0)),
 SUMIFS(Actuals!$F:$F,Actuals!$A:$A,$A3059,Actuals!$D:$D,$D3059,Actuals!$B:$B,EOMONTH(DATE(2025,$C3059-3,1),0))/SUMIFS(Actuals!$F:$F,Actuals!$A:$A,$A3059,Actuals!$D:$D,$D3059,Actuals!$B:$B,EOMONTH(DATE(2024,$C3059-3,1),0))
)</f>
        <v>1.057849945642469</v>
      </c>
      <c r="P3059" s="29">
        <f t="shared" si="282"/>
        <v>3740660.6539464653</v>
      </c>
      <c r="Q3059" s="2" t="str">
        <f t="shared" si="283"/>
        <v/>
      </c>
      <c r="R3059" s="29" t="str">
        <f t="shared" si="284"/>
        <v>2 Test data (Sep-Nov)</v>
      </c>
      <c r="S3059" s="29">
        <f t="shared" si="285"/>
        <v>1.0221222832217594</v>
      </c>
      <c r="T3059" s="29">
        <f t="shared" si="286"/>
        <v>3580982.3412329559</v>
      </c>
      <c r="U3059" s="2" t="str">
        <f t="shared" si="287"/>
        <v/>
      </c>
    </row>
    <row r="3060" spans="1:21">
      <c r="A3060">
        <v>9683</v>
      </c>
      <c r="B3060" s="1">
        <v>46022</v>
      </c>
      <c r="C3060">
        <v>11</v>
      </c>
      <c r="D3060">
        <v>51</v>
      </c>
      <c r="E3060" t="s">
        <v>7</v>
      </c>
      <c r="F3060" s="3">
        <v>3542899.6315891724</v>
      </c>
      <c r="H3060">
        <v>1</v>
      </c>
      <c r="L3060" s="6"/>
      <c r="M3060" t="s">
        <v>36</v>
      </c>
      <c r="N3060">
        <f>SUMIFS(Actuals!$F:$F,Actuals!$A:$A,$A3060,Actuals!$D:$D,$D3060,Actuals!$B:$B,EDATE($B3060,-12))</f>
        <v>3536097.6</v>
      </c>
      <c r="O3060">
        <f>AVERAGE(SUMIFS(Actuals!$F:$F,Actuals!$A:$A,$A3060,Actuals!$D:$D,$D3060,Actuals!$B:$B,EOMONTH(DATE(2025,$C3060-1,1),0))/SUMIFS(Actuals!$F:$F,Actuals!$A:$A,$A3060,Actuals!$D:$D,$D3060,Actuals!$B:$B,EOMONTH(DATE(2024,$C3060-1,1),0)),
 SUMIFS(Actuals!$F:$F,Actuals!$A:$A,$A3060,Actuals!$D:$D,$D3060,Actuals!$B:$B,EOMONTH(DATE(2025,$C3060-2,1),0))/SUMIFS(Actuals!$F:$F,Actuals!$A:$A,$A3060,Actuals!$D:$D,$D3060,Actuals!$B:$B,EOMONTH(DATE(2024,$C3060-2,1),0)),
 SUMIFS(Actuals!$F:$F,Actuals!$A:$A,$A3060,Actuals!$D:$D,$D3060,Actuals!$B:$B,EOMONTH(DATE(2025,$C3060-3,1),0))/SUMIFS(Actuals!$F:$F,Actuals!$A:$A,$A3060,Actuals!$D:$D,$D3060,Actuals!$B:$B,EOMONTH(DATE(2024,$C3060-3,1),0))
)</f>
        <v>1.0521410479945581</v>
      </c>
      <c r="P3060" s="29">
        <f t="shared" si="282"/>
        <v>3720473.4346750416</v>
      </c>
      <c r="Q3060" s="2" t="str">
        <f t="shared" si="283"/>
        <v/>
      </c>
      <c r="R3060" s="29" t="str">
        <f t="shared" si="284"/>
        <v>2 Test data (Sep-Nov)</v>
      </c>
      <c r="S3060" s="29">
        <f t="shared" si="285"/>
        <v>1.0221222832217594</v>
      </c>
      <c r="T3060" s="29">
        <f t="shared" si="286"/>
        <v>3621276.6606654548</v>
      </c>
      <c r="U3060" s="2" t="str">
        <f t="shared" si="287"/>
        <v/>
      </c>
    </row>
    <row r="3061" spans="1:21">
      <c r="A3061">
        <v>9692</v>
      </c>
      <c r="B3061" s="1">
        <v>46022</v>
      </c>
      <c r="C3061">
        <v>5</v>
      </c>
      <c r="D3061">
        <v>51</v>
      </c>
      <c r="E3061" t="s">
        <v>7</v>
      </c>
      <c r="F3061" s="3">
        <v>834241.32661178277</v>
      </c>
      <c r="H3061">
        <v>7</v>
      </c>
      <c r="L3061" s="6"/>
      <c r="M3061" t="s">
        <v>38</v>
      </c>
      <c r="N3061">
        <f>SUMIFS(Actuals!$F:$F,Actuals!$A:$A,$A3061,Actuals!$D:$D,$D3061,Actuals!$B:$B,EDATE($B3061,-12))</f>
        <v>780575.4</v>
      </c>
      <c r="O3061">
        <f>AVERAGE(SUMIFS(Actuals!$F:$F,Actuals!$A:$A,$A3061,Actuals!$D:$D,$D3061,Actuals!$B:$B,EOMONTH(DATE(2025,$C3061-1,1),0))/SUMIFS(Actuals!$F:$F,Actuals!$A:$A,$A3061,Actuals!$D:$D,$D3061,Actuals!$B:$B,EOMONTH(DATE(2024,$C3061-1,1),0)),
 SUMIFS(Actuals!$F:$F,Actuals!$A:$A,$A3061,Actuals!$D:$D,$D3061,Actuals!$B:$B,EOMONTH(DATE(2025,$C3061-2,1),0))/SUMIFS(Actuals!$F:$F,Actuals!$A:$A,$A3061,Actuals!$D:$D,$D3061,Actuals!$B:$B,EOMONTH(DATE(2024,$C3061-2,1),0)),
 SUMIFS(Actuals!$F:$F,Actuals!$A:$A,$A3061,Actuals!$D:$D,$D3061,Actuals!$B:$B,EOMONTH(DATE(2025,$C3061-3,1),0))/SUMIFS(Actuals!$F:$F,Actuals!$A:$A,$A3061,Actuals!$D:$D,$D3061,Actuals!$B:$B,EOMONTH(DATE(2024,$C3061-3,1),0))
)</f>
        <v>0.97750890045396321</v>
      </c>
      <c r="P3061" s="29">
        <f t="shared" si="282"/>
        <v>763019.40097541257</v>
      </c>
      <c r="Q3061" s="2" t="str">
        <f t="shared" si="283"/>
        <v/>
      </c>
      <c r="R3061" s="29" t="str">
        <f t="shared" si="284"/>
        <v>1 train date (May-Aug)</v>
      </c>
      <c r="S3061" s="29">
        <f t="shared" si="285"/>
        <v>0.93215158223729411</v>
      </c>
      <c r="T3061" s="29">
        <f t="shared" si="286"/>
        <v>777639.37256891257</v>
      </c>
      <c r="U3061" s="2" t="str">
        <f t="shared" si="287"/>
        <v/>
      </c>
    </row>
    <row r="3062" spans="1:21">
      <c r="A3062">
        <v>9692</v>
      </c>
      <c r="B3062" s="1">
        <v>46022</v>
      </c>
      <c r="C3062">
        <v>6</v>
      </c>
      <c r="D3062">
        <v>51</v>
      </c>
      <c r="E3062" t="s">
        <v>7</v>
      </c>
      <c r="F3062" s="3">
        <v>789008.63171736582</v>
      </c>
      <c r="H3062">
        <v>6</v>
      </c>
      <c r="L3062" s="6"/>
      <c r="M3062" t="s">
        <v>38</v>
      </c>
      <c r="N3062">
        <f>SUMIFS(Actuals!$F:$F,Actuals!$A:$A,$A3062,Actuals!$D:$D,$D3062,Actuals!$B:$B,EDATE($B3062,-12))</f>
        <v>780575.4</v>
      </c>
      <c r="O3062">
        <f>AVERAGE(SUMIFS(Actuals!$F:$F,Actuals!$A:$A,$A3062,Actuals!$D:$D,$D3062,Actuals!$B:$B,EOMONTH(DATE(2025,$C3062-1,1),0))/SUMIFS(Actuals!$F:$F,Actuals!$A:$A,$A3062,Actuals!$D:$D,$D3062,Actuals!$B:$B,EOMONTH(DATE(2024,$C3062-1,1),0)),
 SUMIFS(Actuals!$F:$F,Actuals!$A:$A,$A3062,Actuals!$D:$D,$D3062,Actuals!$B:$B,EOMONTH(DATE(2025,$C3062-2,1),0))/SUMIFS(Actuals!$F:$F,Actuals!$A:$A,$A3062,Actuals!$D:$D,$D3062,Actuals!$B:$B,EOMONTH(DATE(2024,$C3062-2,1),0)),
 SUMIFS(Actuals!$F:$F,Actuals!$A:$A,$A3062,Actuals!$D:$D,$D3062,Actuals!$B:$B,EOMONTH(DATE(2025,$C3062-3,1),0))/SUMIFS(Actuals!$F:$F,Actuals!$A:$A,$A3062,Actuals!$D:$D,$D3062,Actuals!$B:$B,EOMONTH(DATE(2024,$C3062-3,1),0))
)</f>
        <v>1.023687443491168</v>
      </c>
      <c r="P3062" s="29">
        <f t="shared" si="282"/>
        <v>799065.23567809595</v>
      </c>
      <c r="Q3062" s="2" t="str">
        <f t="shared" si="283"/>
        <v/>
      </c>
      <c r="R3062" s="29" t="str">
        <f t="shared" si="284"/>
        <v>1 train date (May-Aug)</v>
      </c>
      <c r="S3062" s="29">
        <f t="shared" si="285"/>
        <v>0.93215158223729411</v>
      </c>
      <c r="T3062" s="29">
        <f t="shared" si="286"/>
        <v>735475.64445422497</v>
      </c>
      <c r="U3062" s="2" t="str">
        <f t="shared" si="287"/>
        <v/>
      </c>
    </row>
    <row r="3063" spans="1:21">
      <c r="A3063">
        <v>9692</v>
      </c>
      <c r="B3063" s="1">
        <v>46022</v>
      </c>
      <c r="C3063">
        <v>7</v>
      </c>
      <c r="D3063">
        <v>51</v>
      </c>
      <c r="E3063" t="s">
        <v>7</v>
      </c>
      <c r="F3063" s="3">
        <v>791297.29982025363</v>
      </c>
      <c r="H3063">
        <v>5</v>
      </c>
      <c r="L3063" s="6"/>
      <c r="M3063" t="s">
        <v>38</v>
      </c>
      <c r="N3063">
        <f>SUMIFS(Actuals!$F:$F,Actuals!$A:$A,$A3063,Actuals!$D:$D,$D3063,Actuals!$B:$B,EDATE($B3063,-12))</f>
        <v>780575.4</v>
      </c>
      <c r="O3063">
        <f>AVERAGE(SUMIFS(Actuals!$F:$F,Actuals!$A:$A,$A3063,Actuals!$D:$D,$D3063,Actuals!$B:$B,EOMONTH(DATE(2025,$C3063-1,1),0))/SUMIFS(Actuals!$F:$F,Actuals!$A:$A,$A3063,Actuals!$D:$D,$D3063,Actuals!$B:$B,EOMONTH(DATE(2024,$C3063-1,1),0)),
 SUMIFS(Actuals!$F:$F,Actuals!$A:$A,$A3063,Actuals!$D:$D,$D3063,Actuals!$B:$B,EOMONTH(DATE(2025,$C3063-2,1),0))/SUMIFS(Actuals!$F:$F,Actuals!$A:$A,$A3063,Actuals!$D:$D,$D3063,Actuals!$B:$B,EOMONTH(DATE(2024,$C3063-2,1),0)),
 SUMIFS(Actuals!$F:$F,Actuals!$A:$A,$A3063,Actuals!$D:$D,$D3063,Actuals!$B:$B,EOMONTH(DATE(2025,$C3063-3,1),0))/SUMIFS(Actuals!$F:$F,Actuals!$A:$A,$A3063,Actuals!$D:$D,$D3063,Actuals!$B:$B,EOMONTH(DATE(2024,$C3063-3,1),0))
)</f>
        <v>1.0308587701750573</v>
      </c>
      <c r="P3063" s="29">
        <f t="shared" si="282"/>
        <v>804662.99687290343</v>
      </c>
      <c r="Q3063" s="2" t="str">
        <f t="shared" si="283"/>
        <v/>
      </c>
      <c r="R3063" s="29" t="str">
        <f t="shared" si="284"/>
        <v>1 train date (May-Aug)</v>
      </c>
      <c r="S3063" s="29">
        <f t="shared" si="285"/>
        <v>0.93215158223729411</v>
      </c>
      <c r="T3063" s="29">
        <f t="shared" si="286"/>
        <v>737609.03004754789</v>
      </c>
      <c r="U3063" s="2" t="str">
        <f t="shared" si="287"/>
        <v/>
      </c>
    </row>
    <row r="3064" spans="1:21">
      <c r="A3064">
        <v>9692</v>
      </c>
      <c r="B3064" s="1">
        <v>46022</v>
      </c>
      <c r="C3064">
        <v>8</v>
      </c>
      <c r="D3064">
        <v>51</v>
      </c>
      <c r="E3064" t="s">
        <v>7</v>
      </c>
      <c r="F3064" s="3">
        <v>807612.19913027866</v>
      </c>
      <c r="H3064">
        <v>4</v>
      </c>
      <c r="L3064" s="6"/>
      <c r="M3064" t="s">
        <v>38</v>
      </c>
      <c r="N3064">
        <f>SUMIFS(Actuals!$F:$F,Actuals!$A:$A,$A3064,Actuals!$D:$D,$D3064,Actuals!$B:$B,EDATE($B3064,-12))</f>
        <v>780575.4</v>
      </c>
      <c r="O3064">
        <f>AVERAGE(SUMIFS(Actuals!$F:$F,Actuals!$A:$A,$A3064,Actuals!$D:$D,$D3064,Actuals!$B:$B,EOMONTH(DATE(2025,$C3064-1,1),0))/SUMIFS(Actuals!$F:$F,Actuals!$A:$A,$A3064,Actuals!$D:$D,$D3064,Actuals!$B:$B,EOMONTH(DATE(2024,$C3064-1,1),0)),
 SUMIFS(Actuals!$F:$F,Actuals!$A:$A,$A3064,Actuals!$D:$D,$D3064,Actuals!$B:$B,EOMONTH(DATE(2025,$C3064-2,1),0))/SUMIFS(Actuals!$F:$F,Actuals!$A:$A,$A3064,Actuals!$D:$D,$D3064,Actuals!$B:$B,EOMONTH(DATE(2024,$C3064-2,1),0)),
 SUMIFS(Actuals!$F:$F,Actuals!$A:$A,$A3064,Actuals!$D:$D,$D3064,Actuals!$B:$B,EOMONTH(DATE(2025,$C3064-3,1),0))/SUMIFS(Actuals!$F:$F,Actuals!$A:$A,$A3064,Actuals!$D:$D,$D3064,Actuals!$B:$B,EOMONTH(DATE(2024,$C3064-3,1),0))
)</f>
        <v>0.97313111688991982</v>
      </c>
      <c r="P3064" s="29">
        <f t="shared" si="282"/>
        <v>759602.21081879595</v>
      </c>
      <c r="Q3064" s="2" t="str">
        <f t="shared" si="283"/>
        <v/>
      </c>
      <c r="R3064" s="29" t="str">
        <f t="shared" si="284"/>
        <v>1 train date (May-Aug)</v>
      </c>
      <c r="S3064" s="29">
        <f t="shared" si="285"/>
        <v>0.93215158223729411</v>
      </c>
      <c r="T3064" s="29">
        <f t="shared" si="286"/>
        <v>752816.98925342993</v>
      </c>
      <c r="U3064" s="2" t="str">
        <f t="shared" si="287"/>
        <v/>
      </c>
    </row>
    <row r="3065" spans="1:21">
      <c r="A3065">
        <v>9692</v>
      </c>
      <c r="B3065" s="1">
        <v>46022</v>
      </c>
      <c r="C3065">
        <v>9</v>
      </c>
      <c r="D3065">
        <v>51</v>
      </c>
      <c r="E3065" t="s">
        <v>7</v>
      </c>
      <c r="F3065" s="3">
        <v>755567.80645783828</v>
      </c>
      <c r="H3065">
        <v>3</v>
      </c>
      <c r="L3065" s="6"/>
      <c r="M3065" t="s">
        <v>38</v>
      </c>
      <c r="N3065">
        <f>SUMIFS(Actuals!$F:$F,Actuals!$A:$A,$A3065,Actuals!$D:$D,$D3065,Actuals!$B:$B,EDATE($B3065,-12))</f>
        <v>780575.4</v>
      </c>
      <c r="O3065">
        <f>AVERAGE(SUMIFS(Actuals!$F:$F,Actuals!$A:$A,$A3065,Actuals!$D:$D,$D3065,Actuals!$B:$B,EOMONTH(DATE(2025,$C3065-1,1),0))/SUMIFS(Actuals!$F:$F,Actuals!$A:$A,$A3065,Actuals!$D:$D,$D3065,Actuals!$B:$B,EOMONTH(DATE(2024,$C3065-1,1),0)),
 SUMIFS(Actuals!$F:$F,Actuals!$A:$A,$A3065,Actuals!$D:$D,$D3065,Actuals!$B:$B,EOMONTH(DATE(2025,$C3065-2,1),0))/SUMIFS(Actuals!$F:$F,Actuals!$A:$A,$A3065,Actuals!$D:$D,$D3065,Actuals!$B:$B,EOMONTH(DATE(2024,$C3065-2,1),0)),
 SUMIFS(Actuals!$F:$F,Actuals!$A:$A,$A3065,Actuals!$D:$D,$D3065,Actuals!$B:$B,EOMONTH(DATE(2025,$C3065-3,1),0))/SUMIFS(Actuals!$F:$F,Actuals!$A:$A,$A3065,Actuals!$D:$D,$D3065,Actuals!$B:$B,EOMONTH(DATE(2024,$C3065-3,1),0))
)</f>
        <v>1.0271965941099477</v>
      </c>
      <c r="P3065" s="29">
        <f t="shared" si="282"/>
        <v>801804.39232601004</v>
      </c>
      <c r="Q3065" s="2" t="str">
        <f t="shared" si="283"/>
        <v/>
      </c>
      <c r="R3065" s="29" t="str">
        <f t="shared" si="284"/>
        <v>2 Test data (Sep-Nov)</v>
      </c>
      <c r="S3065" s="29">
        <f t="shared" si="285"/>
        <v>0.93215158223729411</v>
      </c>
      <c r="T3065" s="29">
        <f t="shared" si="286"/>
        <v>704303.72627723555</v>
      </c>
      <c r="U3065" s="2" t="str">
        <f t="shared" si="287"/>
        <v/>
      </c>
    </row>
    <row r="3066" spans="1:21">
      <c r="A3066">
        <v>9692</v>
      </c>
      <c r="B3066" s="1">
        <v>46022</v>
      </c>
      <c r="C3066">
        <v>10</v>
      </c>
      <c r="D3066">
        <v>51</v>
      </c>
      <c r="E3066" t="s">
        <v>7</v>
      </c>
      <c r="F3066" s="3">
        <v>735465.23019931756</v>
      </c>
      <c r="H3066">
        <v>2</v>
      </c>
      <c r="L3066" s="6"/>
      <c r="M3066" t="s">
        <v>38</v>
      </c>
      <c r="N3066">
        <f>SUMIFS(Actuals!$F:$F,Actuals!$A:$A,$A3066,Actuals!$D:$D,$D3066,Actuals!$B:$B,EDATE($B3066,-12))</f>
        <v>780575.4</v>
      </c>
      <c r="O3066">
        <f>AVERAGE(SUMIFS(Actuals!$F:$F,Actuals!$A:$A,$A3066,Actuals!$D:$D,$D3066,Actuals!$B:$B,EOMONTH(DATE(2025,$C3066-1,1),0))/SUMIFS(Actuals!$F:$F,Actuals!$A:$A,$A3066,Actuals!$D:$D,$D3066,Actuals!$B:$B,EOMONTH(DATE(2024,$C3066-1,1),0)),
 SUMIFS(Actuals!$F:$F,Actuals!$A:$A,$A3066,Actuals!$D:$D,$D3066,Actuals!$B:$B,EOMONTH(DATE(2025,$C3066-2,1),0))/SUMIFS(Actuals!$F:$F,Actuals!$A:$A,$A3066,Actuals!$D:$D,$D3066,Actuals!$B:$B,EOMONTH(DATE(2024,$C3066-2,1),0)),
 SUMIFS(Actuals!$F:$F,Actuals!$A:$A,$A3066,Actuals!$D:$D,$D3066,Actuals!$B:$B,EOMONTH(DATE(2025,$C3066-3,1),0))/SUMIFS(Actuals!$F:$F,Actuals!$A:$A,$A3066,Actuals!$D:$D,$D3066,Actuals!$B:$B,EOMONTH(DATE(2024,$C3066-3,1),0))
)</f>
        <v>0.95424026594153333</v>
      </c>
      <c r="P3066" s="29">
        <f t="shared" si="282"/>
        <v>744856.47728341876</v>
      </c>
      <c r="Q3066" s="2" t="str">
        <f t="shared" si="283"/>
        <v/>
      </c>
      <c r="R3066" s="29" t="str">
        <f t="shared" si="284"/>
        <v>2 Test data (Sep-Nov)</v>
      </c>
      <c r="S3066" s="29">
        <f t="shared" si="285"/>
        <v>0.93215158223729411</v>
      </c>
      <c r="T3066" s="29">
        <f t="shared" si="286"/>
        <v>685565.07801080961</v>
      </c>
      <c r="U3066" s="2" t="str">
        <f t="shared" si="287"/>
        <v/>
      </c>
    </row>
    <row r="3067" spans="1:21">
      <c r="A3067">
        <v>9692</v>
      </c>
      <c r="B3067" s="1">
        <v>46022</v>
      </c>
      <c r="C3067">
        <v>11</v>
      </c>
      <c r="D3067">
        <v>51</v>
      </c>
      <c r="E3067" t="s">
        <v>7</v>
      </c>
      <c r="F3067" s="3">
        <v>759000</v>
      </c>
      <c r="H3067">
        <v>1</v>
      </c>
      <c r="L3067" s="6"/>
      <c r="M3067" t="s">
        <v>38</v>
      </c>
      <c r="N3067">
        <f>SUMIFS(Actuals!$F:$F,Actuals!$A:$A,$A3067,Actuals!$D:$D,$D3067,Actuals!$B:$B,EDATE($B3067,-12))</f>
        <v>780575.4</v>
      </c>
      <c r="O3067">
        <f>AVERAGE(SUMIFS(Actuals!$F:$F,Actuals!$A:$A,$A3067,Actuals!$D:$D,$D3067,Actuals!$B:$B,EOMONTH(DATE(2025,$C3067-1,1),0))/SUMIFS(Actuals!$F:$F,Actuals!$A:$A,$A3067,Actuals!$D:$D,$D3067,Actuals!$B:$B,EOMONTH(DATE(2024,$C3067-1,1),0)),
 SUMIFS(Actuals!$F:$F,Actuals!$A:$A,$A3067,Actuals!$D:$D,$D3067,Actuals!$B:$B,EOMONTH(DATE(2025,$C3067-2,1),0))/SUMIFS(Actuals!$F:$F,Actuals!$A:$A,$A3067,Actuals!$D:$D,$D3067,Actuals!$B:$B,EOMONTH(DATE(2024,$C3067-2,1),0)),
 SUMIFS(Actuals!$F:$F,Actuals!$A:$A,$A3067,Actuals!$D:$D,$D3067,Actuals!$B:$B,EOMONTH(DATE(2025,$C3067-3,1),0))/SUMIFS(Actuals!$F:$F,Actuals!$A:$A,$A3067,Actuals!$D:$D,$D3067,Actuals!$B:$B,EOMONTH(DATE(2024,$C3067-3,1),0))
)</f>
        <v>1.0473007151402658</v>
      </c>
      <c r="P3067" s="29">
        <f t="shared" si="282"/>
        <v>817497.17464089906</v>
      </c>
      <c r="Q3067" s="2" t="str">
        <f t="shared" si="283"/>
        <v/>
      </c>
      <c r="R3067" s="29" t="str">
        <f t="shared" si="284"/>
        <v>2 Test data (Sep-Nov)</v>
      </c>
      <c r="S3067" s="29">
        <f t="shared" si="285"/>
        <v>0.93215158223729411</v>
      </c>
      <c r="T3067" s="29">
        <f t="shared" si="286"/>
        <v>707503.05091810622</v>
      </c>
      <c r="U3067" s="2" t="str">
        <f t="shared" si="287"/>
        <v/>
      </c>
    </row>
    <row r="3068" spans="1:21">
      <c r="A3068">
        <v>9700</v>
      </c>
      <c r="B3068" s="1">
        <v>46022</v>
      </c>
      <c r="C3068">
        <v>5</v>
      </c>
      <c r="D3068">
        <v>51</v>
      </c>
      <c r="E3068" t="s">
        <v>7</v>
      </c>
      <c r="F3068" s="3">
        <v>1175159.9839399999</v>
      </c>
      <c r="H3068">
        <v>7</v>
      </c>
      <c r="L3068" s="6"/>
      <c r="M3068" t="s">
        <v>40</v>
      </c>
      <c r="N3068">
        <f>SUMIFS(Actuals!$F:$F,Actuals!$A:$A,$A3068,Actuals!$D:$D,$D3068,Actuals!$B:$B,EDATE($B3068,-12))</f>
        <v>1227732.5999999999</v>
      </c>
      <c r="O3068">
        <f>AVERAGE(SUMIFS(Actuals!$F:$F,Actuals!$A:$A,$A3068,Actuals!$D:$D,$D3068,Actuals!$B:$B,EOMONTH(DATE(2025,$C3068-1,1),0))/SUMIFS(Actuals!$F:$F,Actuals!$A:$A,$A3068,Actuals!$D:$D,$D3068,Actuals!$B:$B,EOMONTH(DATE(2024,$C3068-1,1),0)),
 SUMIFS(Actuals!$F:$F,Actuals!$A:$A,$A3068,Actuals!$D:$D,$D3068,Actuals!$B:$B,EOMONTH(DATE(2025,$C3068-2,1),0))/SUMIFS(Actuals!$F:$F,Actuals!$A:$A,$A3068,Actuals!$D:$D,$D3068,Actuals!$B:$B,EOMONTH(DATE(2024,$C3068-2,1),0)),
 SUMIFS(Actuals!$F:$F,Actuals!$A:$A,$A3068,Actuals!$D:$D,$D3068,Actuals!$B:$B,EOMONTH(DATE(2025,$C3068-3,1),0))/SUMIFS(Actuals!$F:$F,Actuals!$A:$A,$A3068,Actuals!$D:$D,$D3068,Actuals!$B:$B,EOMONTH(DATE(2024,$C3068-3,1),0))
)</f>
        <v>1.0772447766371134</v>
      </c>
      <c r="P3068" s="29">
        <f t="shared" si="282"/>
        <v>1322568.5304571022</v>
      </c>
      <c r="Q3068" s="2" t="str">
        <f t="shared" si="283"/>
        <v/>
      </c>
      <c r="R3068" s="29" t="str">
        <f t="shared" si="284"/>
        <v>1 train date (May-Aug)</v>
      </c>
      <c r="S3068" s="29">
        <f t="shared" si="285"/>
        <v>1.0247686841986505</v>
      </c>
      <c r="T3068" s="29">
        <f t="shared" si="286"/>
        <v>1204267.150465101</v>
      </c>
      <c r="U3068" s="2" t="str">
        <f t="shared" si="287"/>
        <v/>
      </c>
    </row>
    <row r="3069" spans="1:21">
      <c r="A3069">
        <v>9700</v>
      </c>
      <c r="B3069" s="1">
        <v>46022</v>
      </c>
      <c r="C3069">
        <v>6</v>
      </c>
      <c r="D3069">
        <v>51</v>
      </c>
      <c r="E3069" t="s">
        <v>7</v>
      </c>
      <c r="F3069" s="3">
        <v>1202985.9239775776</v>
      </c>
      <c r="H3069">
        <v>6</v>
      </c>
      <c r="L3069" s="6"/>
      <c r="M3069" t="s">
        <v>40</v>
      </c>
      <c r="N3069">
        <f>SUMIFS(Actuals!$F:$F,Actuals!$A:$A,$A3069,Actuals!$D:$D,$D3069,Actuals!$B:$B,EDATE($B3069,-12))</f>
        <v>1227732.5999999999</v>
      </c>
      <c r="O3069">
        <f>AVERAGE(SUMIFS(Actuals!$F:$F,Actuals!$A:$A,$A3069,Actuals!$D:$D,$D3069,Actuals!$B:$B,EOMONTH(DATE(2025,$C3069-1,1),0))/SUMIFS(Actuals!$F:$F,Actuals!$A:$A,$A3069,Actuals!$D:$D,$D3069,Actuals!$B:$B,EOMONTH(DATE(2024,$C3069-1,1),0)),
 SUMIFS(Actuals!$F:$F,Actuals!$A:$A,$A3069,Actuals!$D:$D,$D3069,Actuals!$B:$B,EOMONTH(DATE(2025,$C3069-2,1),0))/SUMIFS(Actuals!$F:$F,Actuals!$A:$A,$A3069,Actuals!$D:$D,$D3069,Actuals!$B:$B,EOMONTH(DATE(2024,$C3069-2,1),0)),
 SUMIFS(Actuals!$F:$F,Actuals!$A:$A,$A3069,Actuals!$D:$D,$D3069,Actuals!$B:$B,EOMONTH(DATE(2025,$C3069-3,1),0))/SUMIFS(Actuals!$F:$F,Actuals!$A:$A,$A3069,Actuals!$D:$D,$D3069,Actuals!$B:$B,EOMONTH(DATE(2024,$C3069-3,1),0))
)</f>
        <v>1.05811293071596</v>
      </c>
      <c r="P3069" s="29">
        <f t="shared" si="282"/>
        <v>1299079.7395215253</v>
      </c>
      <c r="Q3069" s="2" t="str">
        <f t="shared" si="283"/>
        <v/>
      </c>
      <c r="R3069" s="29" t="str">
        <f t="shared" si="284"/>
        <v>1 train date (May-Aug)</v>
      </c>
      <c r="S3069" s="29">
        <f t="shared" si="285"/>
        <v>1.0247686841986505</v>
      </c>
      <c r="T3069" s="29">
        <f t="shared" si="286"/>
        <v>1232782.3024240001</v>
      </c>
      <c r="U3069" s="2" t="str">
        <f t="shared" si="287"/>
        <v/>
      </c>
    </row>
    <row r="3070" spans="1:21">
      <c r="A3070">
        <v>9700</v>
      </c>
      <c r="B3070" s="1">
        <v>46022</v>
      </c>
      <c r="C3070">
        <v>7</v>
      </c>
      <c r="D3070">
        <v>51</v>
      </c>
      <c r="E3070" t="s">
        <v>7</v>
      </c>
      <c r="F3070" s="3">
        <v>1171271.8229500775</v>
      </c>
      <c r="H3070">
        <v>5</v>
      </c>
      <c r="L3070" s="6"/>
      <c r="M3070" t="s">
        <v>40</v>
      </c>
      <c r="N3070">
        <f>SUMIFS(Actuals!$F:$F,Actuals!$A:$A,$A3070,Actuals!$D:$D,$D3070,Actuals!$B:$B,EDATE($B3070,-12))</f>
        <v>1227732.5999999999</v>
      </c>
      <c r="O3070">
        <f>AVERAGE(SUMIFS(Actuals!$F:$F,Actuals!$A:$A,$A3070,Actuals!$D:$D,$D3070,Actuals!$B:$B,EOMONTH(DATE(2025,$C3070-1,1),0))/SUMIFS(Actuals!$F:$F,Actuals!$A:$A,$A3070,Actuals!$D:$D,$D3070,Actuals!$B:$B,EOMONTH(DATE(2024,$C3070-1,1),0)),
 SUMIFS(Actuals!$F:$F,Actuals!$A:$A,$A3070,Actuals!$D:$D,$D3070,Actuals!$B:$B,EOMONTH(DATE(2025,$C3070-2,1),0))/SUMIFS(Actuals!$F:$F,Actuals!$A:$A,$A3070,Actuals!$D:$D,$D3070,Actuals!$B:$B,EOMONTH(DATE(2024,$C3070-2,1),0)),
 SUMIFS(Actuals!$F:$F,Actuals!$A:$A,$A3070,Actuals!$D:$D,$D3070,Actuals!$B:$B,EOMONTH(DATE(2025,$C3070-3,1),0))/SUMIFS(Actuals!$F:$F,Actuals!$A:$A,$A3070,Actuals!$D:$D,$D3070,Actuals!$B:$B,EOMONTH(DATE(2024,$C3070-3,1),0))
)</f>
        <v>1.045720089524951</v>
      </c>
      <c r="P3070" s="29">
        <f t="shared" si="282"/>
        <v>1283864.6443847008</v>
      </c>
      <c r="Q3070" s="2" t="str">
        <f t="shared" si="283"/>
        <v/>
      </c>
      <c r="R3070" s="29" t="str">
        <f t="shared" si="284"/>
        <v>1 train date (May-Aug)</v>
      </c>
      <c r="S3070" s="29">
        <f t="shared" si="285"/>
        <v>1.0247686841986505</v>
      </c>
      <c r="T3070" s="29">
        <f t="shared" si="286"/>
        <v>1200282.6848435057</v>
      </c>
      <c r="U3070" s="2" t="str">
        <f t="shared" si="287"/>
        <v/>
      </c>
    </row>
    <row r="3071" spans="1:21">
      <c r="A3071">
        <v>9700</v>
      </c>
      <c r="B3071" s="1">
        <v>46022</v>
      </c>
      <c r="C3071">
        <v>8</v>
      </c>
      <c r="D3071">
        <v>51</v>
      </c>
      <c r="E3071" t="s">
        <v>7</v>
      </c>
      <c r="F3071" s="3">
        <v>1293427.0512777674</v>
      </c>
      <c r="H3071">
        <v>4</v>
      </c>
      <c r="L3071" s="6"/>
      <c r="M3071" t="s">
        <v>40</v>
      </c>
      <c r="N3071">
        <f>SUMIFS(Actuals!$F:$F,Actuals!$A:$A,$A3071,Actuals!$D:$D,$D3071,Actuals!$B:$B,EDATE($B3071,-12))</f>
        <v>1227732.5999999999</v>
      </c>
      <c r="O3071">
        <f>AVERAGE(SUMIFS(Actuals!$F:$F,Actuals!$A:$A,$A3071,Actuals!$D:$D,$D3071,Actuals!$B:$B,EOMONTH(DATE(2025,$C3071-1,1),0))/SUMIFS(Actuals!$F:$F,Actuals!$A:$A,$A3071,Actuals!$D:$D,$D3071,Actuals!$B:$B,EOMONTH(DATE(2024,$C3071-1,1),0)),
 SUMIFS(Actuals!$F:$F,Actuals!$A:$A,$A3071,Actuals!$D:$D,$D3071,Actuals!$B:$B,EOMONTH(DATE(2025,$C3071-2,1),0))/SUMIFS(Actuals!$F:$F,Actuals!$A:$A,$A3071,Actuals!$D:$D,$D3071,Actuals!$B:$B,EOMONTH(DATE(2024,$C3071-2,1),0)),
 SUMIFS(Actuals!$F:$F,Actuals!$A:$A,$A3071,Actuals!$D:$D,$D3071,Actuals!$B:$B,EOMONTH(DATE(2025,$C3071-3,1),0))/SUMIFS(Actuals!$F:$F,Actuals!$A:$A,$A3071,Actuals!$D:$D,$D3071,Actuals!$B:$B,EOMONTH(DATE(2024,$C3071-3,1),0))
)</f>
        <v>1.0519779888771572</v>
      </c>
      <c r="P3071" s="29">
        <f t="shared" si="282"/>
        <v>1291547.6714269232</v>
      </c>
      <c r="Q3071" s="2" t="str">
        <f t="shared" si="283"/>
        <v/>
      </c>
      <c r="R3071" s="29" t="str">
        <f t="shared" si="284"/>
        <v>1 train date (May-Aug)</v>
      </c>
      <c r="S3071" s="29">
        <f t="shared" si="285"/>
        <v>1.0247686841986505</v>
      </c>
      <c r="T3071" s="29">
        <f t="shared" si="286"/>
        <v>1325463.5374448581</v>
      </c>
      <c r="U3071" s="2" t="str">
        <f t="shared" si="287"/>
        <v/>
      </c>
    </row>
    <row r="3072" spans="1:21">
      <c r="A3072">
        <v>9700</v>
      </c>
      <c r="B3072" s="1">
        <v>46022</v>
      </c>
      <c r="C3072">
        <v>9</v>
      </c>
      <c r="D3072">
        <v>51</v>
      </c>
      <c r="E3072" t="s">
        <v>7</v>
      </c>
      <c r="F3072" s="3">
        <v>1272578.4449379507</v>
      </c>
      <c r="H3072">
        <v>3</v>
      </c>
      <c r="L3072" s="6"/>
      <c r="M3072" t="s">
        <v>40</v>
      </c>
      <c r="N3072">
        <f>SUMIFS(Actuals!$F:$F,Actuals!$A:$A,$A3072,Actuals!$D:$D,$D3072,Actuals!$B:$B,EDATE($B3072,-12))</f>
        <v>1227732.5999999999</v>
      </c>
      <c r="O3072">
        <f>AVERAGE(SUMIFS(Actuals!$F:$F,Actuals!$A:$A,$A3072,Actuals!$D:$D,$D3072,Actuals!$B:$B,EOMONTH(DATE(2025,$C3072-1,1),0))/SUMIFS(Actuals!$F:$F,Actuals!$A:$A,$A3072,Actuals!$D:$D,$D3072,Actuals!$B:$B,EOMONTH(DATE(2024,$C3072-1,1),0)),
 SUMIFS(Actuals!$F:$F,Actuals!$A:$A,$A3072,Actuals!$D:$D,$D3072,Actuals!$B:$B,EOMONTH(DATE(2025,$C3072-2,1),0))/SUMIFS(Actuals!$F:$F,Actuals!$A:$A,$A3072,Actuals!$D:$D,$D3072,Actuals!$B:$B,EOMONTH(DATE(2024,$C3072-2,1),0)),
 SUMIFS(Actuals!$F:$F,Actuals!$A:$A,$A3072,Actuals!$D:$D,$D3072,Actuals!$B:$B,EOMONTH(DATE(2025,$C3072-3,1),0))/SUMIFS(Actuals!$F:$F,Actuals!$A:$A,$A3072,Actuals!$D:$D,$D3072,Actuals!$B:$B,EOMONTH(DATE(2024,$C3072-3,1),0))
)</f>
        <v>1.0606435273127464</v>
      </c>
      <c r="P3072" s="29">
        <f t="shared" si="282"/>
        <v>1302186.6354608489</v>
      </c>
      <c r="Q3072" s="2" t="str">
        <f t="shared" si="283"/>
        <v/>
      </c>
      <c r="R3072" s="29" t="str">
        <f t="shared" si="284"/>
        <v>2 Test data (Sep-Nov)</v>
      </c>
      <c r="S3072" s="29">
        <f t="shared" si="285"/>
        <v>1.0247686841986505</v>
      </c>
      <c r="T3072" s="29">
        <f t="shared" si="286"/>
        <v>1304098.5385586286</v>
      </c>
      <c r="U3072" s="2" t="str">
        <f t="shared" si="287"/>
        <v/>
      </c>
    </row>
    <row r="3073" spans="1:21">
      <c r="A3073">
        <v>9700</v>
      </c>
      <c r="B3073" s="1">
        <v>46022</v>
      </c>
      <c r="C3073">
        <v>10</v>
      </c>
      <c r="D3073">
        <v>51</v>
      </c>
      <c r="E3073" t="s">
        <v>7</v>
      </c>
      <c r="F3073" s="3">
        <v>1205993.631339883</v>
      </c>
      <c r="H3073">
        <v>2</v>
      </c>
      <c r="L3073" s="6"/>
      <c r="M3073" t="s">
        <v>40</v>
      </c>
      <c r="N3073">
        <f>SUMIFS(Actuals!$F:$F,Actuals!$A:$A,$A3073,Actuals!$D:$D,$D3073,Actuals!$B:$B,EDATE($B3073,-12))</f>
        <v>1227732.5999999999</v>
      </c>
      <c r="O3073">
        <f>AVERAGE(SUMIFS(Actuals!$F:$F,Actuals!$A:$A,$A3073,Actuals!$D:$D,$D3073,Actuals!$B:$B,EOMONTH(DATE(2025,$C3073-1,1),0))/SUMIFS(Actuals!$F:$F,Actuals!$A:$A,$A3073,Actuals!$D:$D,$D3073,Actuals!$B:$B,EOMONTH(DATE(2024,$C3073-1,1),0)),
 SUMIFS(Actuals!$F:$F,Actuals!$A:$A,$A3073,Actuals!$D:$D,$D3073,Actuals!$B:$B,EOMONTH(DATE(2025,$C3073-2,1),0))/SUMIFS(Actuals!$F:$F,Actuals!$A:$A,$A3073,Actuals!$D:$D,$D3073,Actuals!$B:$B,EOMONTH(DATE(2024,$C3073-2,1),0)),
 SUMIFS(Actuals!$F:$F,Actuals!$A:$A,$A3073,Actuals!$D:$D,$D3073,Actuals!$B:$B,EOMONTH(DATE(2025,$C3073-3,1),0))/SUMIFS(Actuals!$F:$F,Actuals!$A:$A,$A3073,Actuals!$D:$D,$D3073,Actuals!$B:$B,EOMONTH(DATE(2024,$C3073-3,1),0))
)</f>
        <v>1.0741402709287275</v>
      </c>
      <c r="P3073" s="29">
        <f t="shared" si="282"/>
        <v>1318757.0275920311</v>
      </c>
      <c r="Q3073" s="2" t="str">
        <f t="shared" si="283"/>
        <v/>
      </c>
      <c r="R3073" s="29" t="str">
        <f t="shared" si="284"/>
        <v>2 Test data (Sep-Nov)</v>
      </c>
      <c r="S3073" s="29">
        <f t="shared" si="285"/>
        <v>1.0247686841986505</v>
      </c>
      <c r="T3073" s="29">
        <f t="shared" si="286"/>
        <v>1235864.5067401242</v>
      </c>
      <c r="U3073" s="2" t="str">
        <f t="shared" si="287"/>
        <v/>
      </c>
    </row>
    <row r="3074" spans="1:21">
      <c r="A3074">
        <v>9700</v>
      </c>
      <c r="B3074" s="1">
        <v>46022</v>
      </c>
      <c r="C3074">
        <v>11</v>
      </c>
      <c r="D3074">
        <v>51</v>
      </c>
      <c r="E3074" t="s">
        <v>7</v>
      </c>
      <c r="F3074" s="3">
        <v>1249878.3018282168</v>
      </c>
      <c r="H3074">
        <v>1</v>
      </c>
      <c r="L3074" s="6"/>
      <c r="M3074" t="s">
        <v>40</v>
      </c>
      <c r="N3074">
        <f>SUMIFS(Actuals!$F:$F,Actuals!$A:$A,$A3074,Actuals!$D:$D,$D3074,Actuals!$B:$B,EDATE($B3074,-12))</f>
        <v>1227732.5999999999</v>
      </c>
      <c r="O3074">
        <f>AVERAGE(SUMIFS(Actuals!$F:$F,Actuals!$A:$A,$A3074,Actuals!$D:$D,$D3074,Actuals!$B:$B,EOMONTH(DATE(2025,$C3074-1,1),0))/SUMIFS(Actuals!$F:$F,Actuals!$A:$A,$A3074,Actuals!$D:$D,$D3074,Actuals!$B:$B,EOMONTH(DATE(2024,$C3074-1,1),0)),
 SUMIFS(Actuals!$F:$F,Actuals!$A:$A,$A3074,Actuals!$D:$D,$D3074,Actuals!$B:$B,EOMONTH(DATE(2025,$C3074-2,1),0))/SUMIFS(Actuals!$F:$F,Actuals!$A:$A,$A3074,Actuals!$D:$D,$D3074,Actuals!$B:$B,EOMONTH(DATE(2024,$C3074-2,1),0)),
 SUMIFS(Actuals!$F:$F,Actuals!$A:$A,$A3074,Actuals!$D:$D,$D3074,Actuals!$B:$B,EOMONTH(DATE(2025,$C3074-3,1),0))/SUMIFS(Actuals!$F:$F,Actuals!$A:$A,$A3074,Actuals!$D:$D,$D3074,Actuals!$B:$B,EOMONTH(DATE(2024,$C3074-3,1),0))
)</f>
        <v>1.0547155717446068</v>
      </c>
      <c r="P3074" s="29">
        <f t="shared" ref="P3074:P3137" si="288">N3074*O3074</f>
        <v>1294908.6911584926</v>
      </c>
      <c r="Q3074" s="2" t="str">
        <f t="shared" ref="Q3074:Q3137" si="289">IFERROR(ABS(P3074-G3074)/ABS(G3074),"")</f>
        <v/>
      </c>
      <c r="R3074" s="29" t="str">
        <f t="shared" ref="R3074:R3137" si="290">IF(C3074&lt;=8,"1 train date (May-Aug)","2 Test data (Sep-Nov)")</f>
        <v>2 Test data (Sep-Nov)</v>
      </c>
      <c r="S3074" s="29">
        <f t="shared" ref="S3074:S3137" si="291">1/(1+AVERAGEIFS($L:$L,$A:$A,$A3074,$R:$R,"1 train date (May-Aug)"))</f>
        <v>1.0247686841986505</v>
      </c>
      <c r="T3074" s="29">
        <f t="shared" ref="T3074:T3137" si="292">F3074*S3074</f>
        <v>1280836.1427729456</v>
      </c>
      <c r="U3074" s="2" t="str">
        <f t="shared" ref="U3074:U3137" si="293">IFERROR(ABS(T3074-G3074)/ABS(G3074),"")</f>
        <v/>
      </c>
    </row>
    <row r="3075" spans="1:21">
      <c r="A3075">
        <v>9701</v>
      </c>
      <c r="B3075" s="1">
        <v>46022</v>
      </c>
      <c r="C3075">
        <v>5</v>
      </c>
      <c r="D3075">
        <v>51</v>
      </c>
      <c r="E3075" t="s">
        <v>7</v>
      </c>
      <c r="F3075" s="3">
        <v>16190.638764900412</v>
      </c>
      <c r="H3075">
        <v>7</v>
      </c>
      <c r="L3075" s="6"/>
      <c r="M3075" t="s">
        <v>42</v>
      </c>
      <c r="N3075">
        <f>SUMIFS(Actuals!$F:$F,Actuals!$A:$A,$A3075,Actuals!$D:$D,$D3075,Actuals!$B:$B,EDATE($B3075,-12))</f>
        <v>17199.3</v>
      </c>
      <c r="O3075">
        <f>AVERAGE(SUMIFS(Actuals!$F:$F,Actuals!$A:$A,$A3075,Actuals!$D:$D,$D3075,Actuals!$B:$B,EOMONTH(DATE(2025,$C3075-1,1),0))/SUMIFS(Actuals!$F:$F,Actuals!$A:$A,$A3075,Actuals!$D:$D,$D3075,Actuals!$B:$B,EOMONTH(DATE(2024,$C3075-1,1),0)),
 SUMIFS(Actuals!$F:$F,Actuals!$A:$A,$A3075,Actuals!$D:$D,$D3075,Actuals!$B:$B,EOMONTH(DATE(2025,$C3075-2,1),0))/SUMIFS(Actuals!$F:$F,Actuals!$A:$A,$A3075,Actuals!$D:$D,$D3075,Actuals!$B:$B,EOMONTH(DATE(2024,$C3075-2,1),0)),
 SUMIFS(Actuals!$F:$F,Actuals!$A:$A,$A3075,Actuals!$D:$D,$D3075,Actuals!$B:$B,EOMONTH(DATE(2025,$C3075-3,1),0))/SUMIFS(Actuals!$F:$F,Actuals!$A:$A,$A3075,Actuals!$D:$D,$D3075,Actuals!$B:$B,EOMONTH(DATE(2024,$C3075-3,1),0))
)</f>
        <v>1.018445538672496</v>
      </c>
      <c r="P3075" s="29">
        <f t="shared" si="288"/>
        <v>17516.550353289858</v>
      </c>
      <c r="Q3075" s="2" t="str">
        <f t="shared" si="289"/>
        <v/>
      </c>
      <c r="R3075" s="29" t="str">
        <f t="shared" si="290"/>
        <v>1 train date (May-Aug)</v>
      </c>
      <c r="S3075" s="29">
        <f t="shared" si="291"/>
        <v>1.005048087592062</v>
      </c>
      <c r="T3075" s="29">
        <f t="shared" si="292"/>
        <v>16272.370527557063</v>
      </c>
      <c r="U3075" s="2" t="str">
        <f t="shared" si="293"/>
        <v/>
      </c>
    </row>
    <row r="3076" spans="1:21">
      <c r="A3076">
        <v>9701</v>
      </c>
      <c r="B3076" s="1">
        <v>46022</v>
      </c>
      <c r="C3076">
        <v>6</v>
      </c>
      <c r="D3076">
        <v>51</v>
      </c>
      <c r="E3076" t="s">
        <v>7</v>
      </c>
      <c r="F3076" s="3">
        <v>16546.137552212007</v>
      </c>
      <c r="H3076">
        <v>6</v>
      </c>
      <c r="L3076" s="6"/>
      <c r="M3076" t="s">
        <v>42</v>
      </c>
      <c r="N3076">
        <f>SUMIFS(Actuals!$F:$F,Actuals!$A:$A,$A3076,Actuals!$D:$D,$D3076,Actuals!$B:$B,EDATE($B3076,-12))</f>
        <v>17199.3</v>
      </c>
      <c r="O3076">
        <f>AVERAGE(SUMIFS(Actuals!$F:$F,Actuals!$A:$A,$A3076,Actuals!$D:$D,$D3076,Actuals!$B:$B,EOMONTH(DATE(2025,$C3076-1,1),0))/SUMIFS(Actuals!$F:$F,Actuals!$A:$A,$A3076,Actuals!$D:$D,$D3076,Actuals!$B:$B,EOMONTH(DATE(2024,$C3076-1,1),0)),
 SUMIFS(Actuals!$F:$F,Actuals!$A:$A,$A3076,Actuals!$D:$D,$D3076,Actuals!$B:$B,EOMONTH(DATE(2025,$C3076-2,1),0))/SUMIFS(Actuals!$F:$F,Actuals!$A:$A,$A3076,Actuals!$D:$D,$D3076,Actuals!$B:$B,EOMONTH(DATE(2024,$C3076-2,1),0)),
 SUMIFS(Actuals!$F:$F,Actuals!$A:$A,$A3076,Actuals!$D:$D,$D3076,Actuals!$B:$B,EOMONTH(DATE(2025,$C3076-3,1),0))/SUMIFS(Actuals!$F:$F,Actuals!$A:$A,$A3076,Actuals!$D:$D,$D3076,Actuals!$B:$B,EOMONTH(DATE(2024,$C3076-3,1),0))
)</f>
        <v>1.0004083352558715</v>
      </c>
      <c r="P3076" s="29">
        <f t="shared" si="288"/>
        <v>17206.323080566308</v>
      </c>
      <c r="Q3076" s="2" t="str">
        <f t="shared" si="289"/>
        <v/>
      </c>
      <c r="R3076" s="29" t="str">
        <f t="shared" si="290"/>
        <v>1 train date (May-Aug)</v>
      </c>
      <c r="S3076" s="29">
        <f t="shared" si="291"/>
        <v>1.005048087592062</v>
      </c>
      <c r="T3076" s="29">
        <f t="shared" si="292"/>
        <v>16629.663903885881</v>
      </c>
      <c r="U3076" s="2" t="str">
        <f t="shared" si="293"/>
        <v/>
      </c>
    </row>
    <row r="3077" spans="1:21">
      <c r="A3077">
        <v>9701</v>
      </c>
      <c r="B3077" s="1">
        <v>46022</v>
      </c>
      <c r="C3077">
        <v>7</v>
      </c>
      <c r="D3077">
        <v>51</v>
      </c>
      <c r="E3077" t="s">
        <v>7</v>
      </c>
      <c r="F3077" s="3">
        <v>16537.868139022747</v>
      </c>
      <c r="H3077">
        <v>5</v>
      </c>
      <c r="L3077" s="6"/>
      <c r="M3077" t="s">
        <v>42</v>
      </c>
      <c r="N3077">
        <f>SUMIFS(Actuals!$F:$F,Actuals!$A:$A,$A3077,Actuals!$D:$D,$D3077,Actuals!$B:$B,EDATE($B3077,-12))</f>
        <v>17199.3</v>
      </c>
      <c r="O3077">
        <f>AVERAGE(SUMIFS(Actuals!$F:$F,Actuals!$A:$A,$A3077,Actuals!$D:$D,$D3077,Actuals!$B:$B,EOMONTH(DATE(2025,$C3077-1,1),0))/SUMIFS(Actuals!$F:$F,Actuals!$A:$A,$A3077,Actuals!$D:$D,$D3077,Actuals!$B:$B,EOMONTH(DATE(2024,$C3077-1,1),0)),
 SUMIFS(Actuals!$F:$F,Actuals!$A:$A,$A3077,Actuals!$D:$D,$D3077,Actuals!$B:$B,EOMONTH(DATE(2025,$C3077-2,1),0))/SUMIFS(Actuals!$F:$F,Actuals!$A:$A,$A3077,Actuals!$D:$D,$D3077,Actuals!$B:$B,EOMONTH(DATE(2024,$C3077-2,1),0)),
 SUMIFS(Actuals!$F:$F,Actuals!$A:$A,$A3077,Actuals!$D:$D,$D3077,Actuals!$B:$B,EOMONTH(DATE(2025,$C3077-3,1),0))/SUMIFS(Actuals!$F:$F,Actuals!$A:$A,$A3077,Actuals!$D:$D,$D3077,Actuals!$B:$B,EOMONTH(DATE(2024,$C3077-3,1),0))
)</f>
        <v>1.007584842805251</v>
      </c>
      <c r="P3077" s="29">
        <f t="shared" si="288"/>
        <v>17329.753986860353</v>
      </c>
      <c r="Q3077" s="2" t="str">
        <f t="shared" si="289"/>
        <v/>
      </c>
      <c r="R3077" s="29" t="str">
        <f t="shared" si="290"/>
        <v>1 train date (May-Aug)</v>
      </c>
      <c r="S3077" s="29">
        <f t="shared" si="291"/>
        <v>1.005048087592062</v>
      </c>
      <c r="T3077" s="29">
        <f t="shared" si="292"/>
        <v>16621.352745974506</v>
      </c>
      <c r="U3077" s="2" t="str">
        <f t="shared" si="293"/>
        <v/>
      </c>
    </row>
    <row r="3078" spans="1:21">
      <c r="A3078">
        <v>9701</v>
      </c>
      <c r="B3078" s="1">
        <v>46022</v>
      </c>
      <c r="C3078">
        <v>8</v>
      </c>
      <c r="D3078">
        <v>51</v>
      </c>
      <c r="E3078" t="s">
        <v>7</v>
      </c>
      <c r="F3078" s="3">
        <v>17565.697771577976</v>
      </c>
      <c r="H3078">
        <v>4</v>
      </c>
      <c r="L3078" s="6"/>
      <c r="M3078" t="s">
        <v>42</v>
      </c>
      <c r="N3078">
        <f>SUMIFS(Actuals!$F:$F,Actuals!$A:$A,$A3078,Actuals!$D:$D,$D3078,Actuals!$B:$B,EDATE($B3078,-12))</f>
        <v>17199.3</v>
      </c>
      <c r="O3078">
        <f>AVERAGE(SUMIFS(Actuals!$F:$F,Actuals!$A:$A,$A3078,Actuals!$D:$D,$D3078,Actuals!$B:$B,EOMONTH(DATE(2025,$C3078-1,1),0))/SUMIFS(Actuals!$F:$F,Actuals!$A:$A,$A3078,Actuals!$D:$D,$D3078,Actuals!$B:$B,EOMONTH(DATE(2024,$C3078-1,1),0)),
 SUMIFS(Actuals!$F:$F,Actuals!$A:$A,$A3078,Actuals!$D:$D,$D3078,Actuals!$B:$B,EOMONTH(DATE(2025,$C3078-2,1),0))/SUMIFS(Actuals!$F:$F,Actuals!$A:$A,$A3078,Actuals!$D:$D,$D3078,Actuals!$B:$B,EOMONTH(DATE(2024,$C3078-2,1),0)),
 SUMIFS(Actuals!$F:$F,Actuals!$A:$A,$A3078,Actuals!$D:$D,$D3078,Actuals!$B:$B,EOMONTH(DATE(2025,$C3078-3,1),0))/SUMIFS(Actuals!$F:$F,Actuals!$A:$A,$A3078,Actuals!$D:$D,$D3078,Actuals!$B:$B,EOMONTH(DATE(2024,$C3078-3,1),0))
)</f>
        <v>1.0331930867438983</v>
      </c>
      <c r="P3078" s="29">
        <f t="shared" si="288"/>
        <v>17770.197856834329</v>
      </c>
      <c r="Q3078" s="2" t="str">
        <f t="shared" si="289"/>
        <v/>
      </c>
      <c r="R3078" s="29" t="str">
        <f t="shared" si="290"/>
        <v>1 train date (May-Aug)</v>
      </c>
      <c r="S3078" s="29">
        <f t="shared" si="291"/>
        <v>1.005048087592062</v>
      </c>
      <c r="T3078" s="29">
        <f t="shared" si="292"/>
        <v>17654.370952544588</v>
      </c>
      <c r="U3078" s="2" t="str">
        <f t="shared" si="293"/>
        <v/>
      </c>
    </row>
    <row r="3079" spans="1:21">
      <c r="A3079">
        <v>9701</v>
      </c>
      <c r="B3079" s="1">
        <v>46022</v>
      </c>
      <c r="C3079">
        <v>9</v>
      </c>
      <c r="D3079">
        <v>51</v>
      </c>
      <c r="E3079" t="s">
        <v>7</v>
      </c>
      <c r="F3079" s="3">
        <v>17595.52941288365</v>
      </c>
      <c r="H3079">
        <v>3</v>
      </c>
      <c r="L3079" s="6"/>
      <c r="M3079" t="s">
        <v>42</v>
      </c>
      <c r="N3079">
        <f>SUMIFS(Actuals!$F:$F,Actuals!$A:$A,$A3079,Actuals!$D:$D,$D3079,Actuals!$B:$B,EDATE($B3079,-12))</f>
        <v>17199.3</v>
      </c>
      <c r="O3079">
        <f>AVERAGE(SUMIFS(Actuals!$F:$F,Actuals!$A:$A,$A3079,Actuals!$D:$D,$D3079,Actuals!$B:$B,EOMONTH(DATE(2025,$C3079-1,1),0))/SUMIFS(Actuals!$F:$F,Actuals!$A:$A,$A3079,Actuals!$D:$D,$D3079,Actuals!$B:$B,EOMONTH(DATE(2024,$C3079-1,1),0)),
 SUMIFS(Actuals!$F:$F,Actuals!$A:$A,$A3079,Actuals!$D:$D,$D3079,Actuals!$B:$B,EOMONTH(DATE(2025,$C3079-2,1),0))/SUMIFS(Actuals!$F:$F,Actuals!$A:$A,$A3079,Actuals!$D:$D,$D3079,Actuals!$B:$B,EOMONTH(DATE(2024,$C3079-2,1),0)),
 SUMIFS(Actuals!$F:$F,Actuals!$A:$A,$A3079,Actuals!$D:$D,$D3079,Actuals!$B:$B,EOMONTH(DATE(2025,$C3079-3,1),0))/SUMIFS(Actuals!$F:$F,Actuals!$A:$A,$A3079,Actuals!$D:$D,$D3079,Actuals!$B:$B,EOMONTH(DATE(2024,$C3079-3,1),0))
)</f>
        <v>1.057852130081637</v>
      </c>
      <c r="P3079" s="29">
        <f t="shared" si="288"/>
        <v>18194.316140913099</v>
      </c>
      <c r="Q3079" s="2" t="str">
        <f t="shared" si="289"/>
        <v/>
      </c>
      <c r="R3079" s="29" t="str">
        <f t="shared" si="290"/>
        <v>2 Test data (Sep-Nov)</v>
      </c>
      <c r="S3079" s="29">
        <f t="shared" si="291"/>
        <v>1.005048087592062</v>
      </c>
      <c r="T3079" s="29">
        <f t="shared" si="292"/>
        <v>17684.353186588589</v>
      </c>
      <c r="U3079" s="2" t="str">
        <f t="shared" si="293"/>
        <v/>
      </c>
    </row>
    <row r="3080" spans="1:21">
      <c r="A3080">
        <v>9701</v>
      </c>
      <c r="B3080" s="1">
        <v>46022</v>
      </c>
      <c r="C3080">
        <v>10</v>
      </c>
      <c r="D3080">
        <v>51</v>
      </c>
      <c r="E3080" t="s">
        <v>7</v>
      </c>
      <c r="F3080" s="3">
        <v>17326.280740869137</v>
      </c>
      <c r="H3080">
        <v>2</v>
      </c>
      <c r="L3080" s="6"/>
      <c r="M3080" t="s">
        <v>42</v>
      </c>
      <c r="N3080">
        <f>SUMIFS(Actuals!$F:$F,Actuals!$A:$A,$A3080,Actuals!$D:$D,$D3080,Actuals!$B:$B,EDATE($B3080,-12))</f>
        <v>17199.3</v>
      </c>
      <c r="O3080">
        <f>AVERAGE(SUMIFS(Actuals!$F:$F,Actuals!$A:$A,$A3080,Actuals!$D:$D,$D3080,Actuals!$B:$B,EOMONTH(DATE(2025,$C3080-1,1),0))/SUMIFS(Actuals!$F:$F,Actuals!$A:$A,$A3080,Actuals!$D:$D,$D3080,Actuals!$B:$B,EOMONTH(DATE(2024,$C3080-1,1),0)),
 SUMIFS(Actuals!$F:$F,Actuals!$A:$A,$A3080,Actuals!$D:$D,$D3080,Actuals!$B:$B,EOMONTH(DATE(2025,$C3080-2,1),0))/SUMIFS(Actuals!$F:$F,Actuals!$A:$A,$A3080,Actuals!$D:$D,$D3080,Actuals!$B:$B,EOMONTH(DATE(2024,$C3080-2,1),0)),
 SUMIFS(Actuals!$F:$F,Actuals!$A:$A,$A3080,Actuals!$D:$D,$D3080,Actuals!$B:$B,EOMONTH(DATE(2025,$C3080-3,1),0))/SUMIFS(Actuals!$F:$F,Actuals!$A:$A,$A3080,Actuals!$D:$D,$D3080,Actuals!$B:$B,EOMONTH(DATE(2024,$C3080-3,1),0))
)</f>
        <v>1.0701121381990271</v>
      </c>
      <c r="P3080" s="29">
        <f t="shared" si="288"/>
        <v>18405.179698526525</v>
      </c>
      <c r="Q3080" s="2" t="str">
        <f t="shared" si="289"/>
        <v/>
      </c>
      <c r="R3080" s="29" t="str">
        <f t="shared" si="290"/>
        <v>2 Test data (Sep-Nov)</v>
      </c>
      <c r="S3080" s="29">
        <f t="shared" si="291"/>
        <v>1.005048087592062</v>
      </c>
      <c r="T3080" s="29">
        <f t="shared" si="292"/>
        <v>17413.7453236937</v>
      </c>
      <c r="U3080" s="2" t="str">
        <f t="shared" si="293"/>
        <v/>
      </c>
    </row>
    <row r="3081" spans="1:21">
      <c r="A3081">
        <v>9701</v>
      </c>
      <c r="B3081" s="1">
        <v>46022</v>
      </c>
      <c r="C3081">
        <v>11</v>
      </c>
      <c r="D3081">
        <v>51</v>
      </c>
      <c r="E3081" t="s">
        <v>7</v>
      </c>
      <c r="F3081" s="3">
        <v>17415.541453696078</v>
      </c>
      <c r="H3081">
        <v>1</v>
      </c>
      <c r="L3081" s="6"/>
      <c r="M3081" t="s">
        <v>42</v>
      </c>
      <c r="N3081">
        <f>SUMIFS(Actuals!$F:$F,Actuals!$A:$A,$A3081,Actuals!$D:$D,$D3081,Actuals!$B:$B,EDATE($B3081,-12))</f>
        <v>17199.3</v>
      </c>
      <c r="O3081">
        <f>AVERAGE(SUMIFS(Actuals!$F:$F,Actuals!$A:$A,$A3081,Actuals!$D:$D,$D3081,Actuals!$B:$B,EOMONTH(DATE(2025,$C3081-1,1),0))/SUMIFS(Actuals!$F:$F,Actuals!$A:$A,$A3081,Actuals!$D:$D,$D3081,Actuals!$B:$B,EOMONTH(DATE(2024,$C3081-1,1),0)),
 SUMIFS(Actuals!$F:$F,Actuals!$A:$A,$A3081,Actuals!$D:$D,$D3081,Actuals!$B:$B,EOMONTH(DATE(2025,$C3081-2,1),0))/SUMIFS(Actuals!$F:$F,Actuals!$A:$A,$A3081,Actuals!$D:$D,$D3081,Actuals!$B:$B,EOMONTH(DATE(2024,$C3081-2,1),0)),
 SUMIFS(Actuals!$F:$F,Actuals!$A:$A,$A3081,Actuals!$D:$D,$D3081,Actuals!$B:$B,EOMONTH(DATE(2025,$C3081-3,1),0))/SUMIFS(Actuals!$F:$F,Actuals!$A:$A,$A3081,Actuals!$D:$D,$D3081,Actuals!$B:$B,EOMONTH(DATE(2024,$C3081-3,1),0))
)</f>
        <v>1.0248792140893908</v>
      </c>
      <c r="P3081" s="29">
        <f t="shared" si="288"/>
        <v>17627.205066887658</v>
      </c>
      <c r="Q3081" s="2" t="str">
        <f t="shared" si="289"/>
        <v/>
      </c>
      <c r="R3081" s="29" t="str">
        <f t="shared" si="290"/>
        <v>2 Test data (Sep-Nov)</v>
      </c>
      <c r="S3081" s="29">
        <f t="shared" si="291"/>
        <v>1.005048087592062</v>
      </c>
      <c r="T3081" s="29">
        <f t="shared" si="292"/>
        <v>17503.456632417521</v>
      </c>
      <c r="U3081" s="2" t="str">
        <f t="shared" si="293"/>
        <v/>
      </c>
    </row>
    <row r="3082" spans="1:21">
      <c r="A3082">
        <v>9702</v>
      </c>
      <c r="B3082" s="1">
        <v>46022</v>
      </c>
      <c r="C3082">
        <v>5</v>
      </c>
      <c r="D3082">
        <v>51</v>
      </c>
      <c r="E3082" t="s">
        <v>7</v>
      </c>
      <c r="F3082" s="3">
        <v>11973.146704698242</v>
      </c>
      <c r="H3082">
        <v>7</v>
      </c>
      <c r="L3082" s="6"/>
      <c r="M3082" t="s">
        <v>44</v>
      </c>
      <c r="N3082">
        <f>SUMIFS(Actuals!$F:$F,Actuals!$A:$A,$A3082,Actuals!$D:$D,$D3082,Actuals!$B:$B,EDATE($B3082,-12))</f>
        <v>12906</v>
      </c>
      <c r="O3082">
        <f>AVERAGE(SUMIFS(Actuals!$F:$F,Actuals!$A:$A,$A3082,Actuals!$D:$D,$D3082,Actuals!$B:$B,EOMONTH(DATE(2025,$C3082-1,1),0))/SUMIFS(Actuals!$F:$F,Actuals!$A:$A,$A3082,Actuals!$D:$D,$D3082,Actuals!$B:$B,EOMONTH(DATE(2024,$C3082-1,1),0)),
 SUMIFS(Actuals!$F:$F,Actuals!$A:$A,$A3082,Actuals!$D:$D,$D3082,Actuals!$B:$B,EOMONTH(DATE(2025,$C3082-2,1),0))/SUMIFS(Actuals!$F:$F,Actuals!$A:$A,$A3082,Actuals!$D:$D,$D3082,Actuals!$B:$B,EOMONTH(DATE(2024,$C3082-2,1),0)),
 SUMIFS(Actuals!$F:$F,Actuals!$A:$A,$A3082,Actuals!$D:$D,$D3082,Actuals!$B:$B,EOMONTH(DATE(2025,$C3082-3,1),0))/SUMIFS(Actuals!$F:$F,Actuals!$A:$A,$A3082,Actuals!$D:$D,$D3082,Actuals!$B:$B,EOMONTH(DATE(2024,$C3082-3,1),0))
)</f>
        <v>1.0301790181712864</v>
      </c>
      <c r="P3082" s="29">
        <f t="shared" si="288"/>
        <v>13295.490408518623</v>
      </c>
      <c r="Q3082" s="2" t="str">
        <f t="shared" si="289"/>
        <v/>
      </c>
      <c r="R3082" s="29" t="str">
        <f t="shared" si="290"/>
        <v>1 train date (May-Aug)</v>
      </c>
      <c r="S3082" s="29">
        <f t="shared" si="291"/>
        <v>1.018716649634493</v>
      </c>
      <c r="T3082" s="29">
        <f t="shared" si="292"/>
        <v>12197.243896592463</v>
      </c>
      <c r="U3082" s="2" t="str">
        <f t="shared" si="293"/>
        <v/>
      </c>
    </row>
    <row r="3083" spans="1:21">
      <c r="A3083">
        <v>9702</v>
      </c>
      <c r="B3083" s="1">
        <v>46022</v>
      </c>
      <c r="C3083">
        <v>6</v>
      </c>
      <c r="D3083">
        <v>51</v>
      </c>
      <c r="E3083" t="s">
        <v>7</v>
      </c>
      <c r="F3083" s="3">
        <v>12284.95100365379</v>
      </c>
      <c r="H3083">
        <v>6</v>
      </c>
      <c r="L3083" s="6"/>
      <c r="M3083" t="s">
        <v>44</v>
      </c>
      <c r="N3083">
        <f>SUMIFS(Actuals!$F:$F,Actuals!$A:$A,$A3083,Actuals!$D:$D,$D3083,Actuals!$B:$B,EDATE($B3083,-12))</f>
        <v>12906</v>
      </c>
      <c r="O3083">
        <f>AVERAGE(SUMIFS(Actuals!$F:$F,Actuals!$A:$A,$A3083,Actuals!$D:$D,$D3083,Actuals!$B:$B,EOMONTH(DATE(2025,$C3083-1,1),0))/SUMIFS(Actuals!$F:$F,Actuals!$A:$A,$A3083,Actuals!$D:$D,$D3083,Actuals!$B:$B,EOMONTH(DATE(2024,$C3083-1,1),0)),
 SUMIFS(Actuals!$F:$F,Actuals!$A:$A,$A3083,Actuals!$D:$D,$D3083,Actuals!$B:$B,EOMONTH(DATE(2025,$C3083-2,1),0))/SUMIFS(Actuals!$F:$F,Actuals!$A:$A,$A3083,Actuals!$D:$D,$D3083,Actuals!$B:$B,EOMONTH(DATE(2024,$C3083-2,1),0)),
 SUMIFS(Actuals!$F:$F,Actuals!$A:$A,$A3083,Actuals!$D:$D,$D3083,Actuals!$B:$B,EOMONTH(DATE(2025,$C3083-3,1),0))/SUMIFS(Actuals!$F:$F,Actuals!$A:$A,$A3083,Actuals!$D:$D,$D3083,Actuals!$B:$B,EOMONTH(DATE(2024,$C3083-3,1),0))
)</f>
        <v>1.010654009031658</v>
      </c>
      <c r="P3083" s="29">
        <f t="shared" si="288"/>
        <v>13043.500640562579</v>
      </c>
      <c r="Q3083" s="2" t="str">
        <f t="shared" si="289"/>
        <v/>
      </c>
      <c r="R3083" s="29" t="str">
        <f t="shared" si="290"/>
        <v>1 train date (May-Aug)</v>
      </c>
      <c r="S3083" s="29">
        <f t="shared" si="291"/>
        <v>1.018716649634493</v>
      </c>
      <c r="T3083" s="29">
        <f t="shared" si="292"/>
        <v>12514.884127366093</v>
      </c>
      <c r="U3083" s="2" t="str">
        <f t="shared" si="293"/>
        <v/>
      </c>
    </row>
    <row r="3084" spans="1:21">
      <c r="A3084">
        <v>9702</v>
      </c>
      <c r="B3084" s="1">
        <v>46022</v>
      </c>
      <c r="C3084">
        <v>7</v>
      </c>
      <c r="D3084">
        <v>51</v>
      </c>
      <c r="E3084" t="s">
        <v>7</v>
      </c>
      <c r="F3084" s="3">
        <v>12482.687093376131</v>
      </c>
      <c r="H3084">
        <v>5</v>
      </c>
      <c r="L3084" s="6"/>
      <c r="M3084" t="s">
        <v>44</v>
      </c>
      <c r="N3084">
        <f>SUMIFS(Actuals!$F:$F,Actuals!$A:$A,$A3084,Actuals!$D:$D,$D3084,Actuals!$B:$B,EDATE($B3084,-12))</f>
        <v>12906</v>
      </c>
      <c r="O3084">
        <f>AVERAGE(SUMIFS(Actuals!$F:$F,Actuals!$A:$A,$A3084,Actuals!$D:$D,$D3084,Actuals!$B:$B,EOMONTH(DATE(2025,$C3084-1,1),0))/SUMIFS(Actuals!$F:$F,Actuals!$A:$A,$A3084,Actuals!$D:$D,$D3084,Actuals!$B:$B,EOMONTH(DATE(2024,$C3084-1,1),0)),
 SUMIFS(Actuals!$F:$F,Actuals!$A:$A,$A3084,Actuals!$D:$D,$D3084,Actuals!$B:$B,EOMONTH(DATE(2025,$C3084-2,1),0))/SUMIFS(Actuals!$F:$F,Actuals!$A:$A,$A3084,Actuals!$D:$D,$D3084,Actuals!$B:$B,EOMONTH(DATE(2024,$C3084-2,1),0)),
 SUMIFS(Actuals!$F:$F,Actuals!$A:$A,$A3084,Actuals!$D:$D,$D3084,Actuals!$B:$B,EOMONTH(DATE(2025,$C3084-3,1),0))/SUMIFS(Actuals!$F:$F,Actuals!$A:$A,$A3084,Actuals!$D:$D,$D3084,Actuals!$B:$B,EOMONTH(DATE(2024,$C3084-3,1),0))
)</f>
        <v>0.993940718967254</v>
      </c>
      <c r="P3084" s="29">
        <f t="shared" si="288"/>
        <v>12827.798918991381</v>
      </c>
      <c r="Q3084" s="2" t="str">
        <f t="shared" si="289"/>
        <v/>
      </c>
      <c r="R3084" s="29" t="str">
        <f t="shared" si="290"/>
        <v>1 train date (May-Aug)</v>
      </c>
      <c r="S3084" s="29">
        <f t="shared" si="291"/>
        <v>1.018716649634493</v>
      </c>
      <c r="T3084" s="29">
        <f t="shared" si="292"/>
        <v>12716.32117419986</v>
      </c>
      <c r="U3084" s="2" t="str">
        <f t="shared" si="293"/>
        <v/>
      </c>
    </row>
    <row r="3085" spans="1:21">
      <c r="A3085">
        <v>9702</v>
      </c>
      <c r="B3085" s="1">
        <v>46022</v>
      </c>
      <c r="C3085">
        <v>8</v>
      </c>
      <c r="D3085">
        <v>51</v>
      </c>
      <c r="E3085" t="s">
        <v>7</v>
      </c>
      <c r="F3085" s="3">
        <v>13409.243097731951</v>
      </c>
      <c r="H3085">
        <v>4</v>
      </c>
      <c r="L3085" s="6"/>
      <c r="M3085" t="s">
        <v>44</v>
      </c>
      <c r="N3085">
        <f>SUMIFS(Actuals!$F:$F,Actuals!$A:$A,$A3085,Actuals!$D:$D,$D3085,Actuals!$B:$B,EDATE($B3085,-12))</f>
        <v>12906</v>
      </c>
      <c r="O3085">
        <f>AVERAGE(SUMIFS(Actuals!$F:$F,Actuals!$A:$A,$A3085,Actuals!$D:$D,$D3085,Actuals!$B:$B,EOMONTH(DATE(2025,$C3085-1,1),0))/SUMIFS(Actuals!$F:$F,Actuals!$A:$A,$A3085,Actuals!$D:$D,$D3085,Actuals!$B:$B,EOMONTH(DATE(2024,$C3085-1,1),0)),
 SUMIFS(Actuals!$F:$F,Actuals!$A:$A,$A3085,Actuals!$D:$D,$D3085,Actuals!$B:$B,EOMONTH(DATE(2025,$C3085-2,1),0))/SUMIFS(Actuals!$F:$F,Actuals!$A:$A,$A3085,Actuals!$D:$D,$D3085,Actuals!$B:$B,EOMONTH(DATE(2024,$C3085-2,1),0)),
 SUMIFS(Actuals!$F:$F,Actuals!$A:$A,$A3085,Actuals!$D:$D,$D3085,Actuals!$B:$B,EOMONTH(DATE(2025,$C3085-3,1),0))/SUMIFS(Actuals!$F:$F,Actuals!$A:$A,$A3085,Actuals!$D:$D,$D3085,Actuals!$B:$B,EOMONTH(DATE(2024,$C3085-3,1),0))
)</f>
        <v>1.0167667304950427</v>
      </c>
      <c r="P3085" s="29">
        <f t="shared" si="288"/>
        <v>13122.391423769022</v>
      </c>
      <c r="Q3085" s="2" t="str">
        <f t="shared" si="289"/>
        <v/>
      </c>
      <c r="R3085" s="29" t="str">
        <f t="shared" si="290"/>
        <v>1 train date (May-Aug)</v>
      </c>
      <c r="S3085" s="29">
        <f t="shared" si="291"/>
        <v>1.018716649634493</v>
      </c>
      <c r="T3085" s="29">
        <f t="shared" si="292"/>
        <v>13660.219202655944</v>
      </c>
      <c r="U3085" s="2" t="str">
        <f t="shared" si="293"/>
        <v/>
      </c>
    </row>
    <row r="3086" spans="1:21">
      <c r="A3086">
        <v>9702</v>
      </c>
      <c r="B3086" s="1">
        <v>46022</v>
      </c>
      <c r="C3086">
        <v>9</v>
      </c>
      <c r="D3086">
        <v>51</v>
      </c>
      <c r="E3086" t="s">
        <v>7</v>
      </c>
      <c r="F3086" s="3">
        <v>13488.606271276154</v>
      </c>
      <c r="H3086">
        <v>3</v>
      </c>
      <c r="L3086" s="6"/>
      <c r="M3086" t="s">
        <v>44</v>
      </c>
      <c r="N3086">
        <f>SUMIFS(Actuals!$F:$F,Actuals!$A:$A,$A3086,Actuals!$D:$D,$D3086,Actuals!$B:$B,EDATE($B3086,-12))</f>
        <v>12906</v>
      </c>
      <c r="O3086">
        <f>AVERAGE(SUMIFS(Actuals!$F:$F,Actuals!$A:$A,$A3086,Actuals!$D:$D,$D3086,Actuals!$B:$B,EOMONTH(DATE(2025,$C3086-1,1),0))/SUMIFS(Actuals!$F:$F,Actuals!$A:$A,$A3086,Actuals!$D:$D,$D3086,Actuals!$B:$B,EOMONTH(DATE(2024,$C3086-1,1),0)),
 SUMIFS(Actuals!$F:$F,Actuals!$A:$A,$A3086,Actuals!$D:$D,$D3086,Actuals!$B:$B,EOMONTH(DATE(2025,$C3086-2,1),0))/SUMIFS(Actuals!$F:$F,Actuals!$A:$A,$A3086,Actuals!$D:$D,$D3086,Actuals!$B:$B,EOMONTH(DATE(2024,$C3086-2,1),0)),
 SUMIFS(Actuals!$F:$F,Actuals!$A:$A,$A3086,Actuals!$D:$D,$D3086,Actuals!$B:$B,EOMONTH(DATE(2025,$C3086-3,1),0))/SUMIFS(Actuals!$F:$F,Actuals!$A:$A,$A3086,Actuals!$D:$D,$D3086,Actuals!$B:$B,EOMONTH(DATE(2024,$C3086-3,1),0))
)</f>
        <v>1.0380953736117415</v>
      </c>
      <c r="P3086" s="29">
        <f t="shared" si="288"/>
        <v>13397.658891833136</v>
      </c>
      <c r="Q3086" s="2" t="str">
        <f t="shared" si="289"/>
        <v/>
      </c>
      <c r="R3086" s="29" t="str">
        <f t="shared" si="290"/>
        <v>2 Test data (Sep-Nov)</v>
      </c>
      <c r="S3086" s="29">
        <f t="shared" si="291"/>
        <v>1.018716649634493</v>
      </c>
      <c r="T3086" s="29">
        <f t="shared" si="292"/>
        <v>13741.067788913255</v>
      </c>
      <c r="U3086" s="2" t="str">
        <f t="shared" si="293"/>
        <v/>
      </c>
    </row>
    <row r="3087" spans="1:21">
      <c r="A3087">
        <v>9702</v>
      </c>
      <c r="B3087" s="1">
        <v>46022</v>
      </c>
      <c r="C3087">
        <v>10</v>
      </c>
      <c r="D3087">
        <v>51</v>
      </c>
      <c r="E3087" t="s">
        <v>7</v>
      </c>
      <c r="F3087" s="3">
        <v>12214.670205278593</v>
      </c>
      <c r="H3087">
        <v>2</v>
      </c>
      <c r="L3087" s="6"/>
      <c r="M3087" t="s">
        <v>44</v>
      </c>
      <c r="N3087">
        <f>SUMIFS(Actuals!$F:$F,Actuals!$A:$A,$A3087,Actuals!$D:$D,$D3087,Actuals!$B:$B,EDATE($B3087,-12))</f>
        <v>12906</v>
      </c>
      <c r="O3087">
        <f>AVERAGE(SUMIFS(Actuals!$F:$F,Actuals!$A:$A,$A3087,Actuals!$D:$D,$D3087,Actuals!$B:$B,EOMONTH(DATE(2025,$C3087-1,1),0))/SUMIFS(Actuals!$F:$F,Actuals!$A:$A,$A3087,Actuals!$D:$D,$D3087,Actuals!$B:$B,EOMONTH(DATE(2024,$C3087-1,1),0)),
 SUMIFS(Actuals!$F:$F,Actuals!$A:$A,$A3087,Actuals!$D:$D,$D3087,Actuals!$B:$B,EOMONTH(DATE(2025,$C3087-2,1),0))/SUMIFS(Actuals!$F:$F,Actuals!$A:$A,$A3087,Actuals!$D:$D,$D3087,Actuals!$B:$B,EOMONTH(DATE(2024,$C3087-2,1),0)),
 SUMIFS(Actuals!$F:$F,Actuals!$A:$A,$A3087,Actuals!$D:$D,$D3087,Actuals!$B:$B,EOMONTH(DATE(2025,$C3087-3,1),0))/SUMIFS(Actuals!$F:$F,Actuals!$A:$A,$A3087,Actuals!$D:$D,$D3087,Actuals!$B:$B,EOMONTH(DATE(2024,$C3087-3,1),0))
)</f>
        <v>1.05644332412223</v>
      </c>
      <c r="P3087" s="29">
        <f t="shared" si="288"/>
        <v>13634.457541121499</v>
      </c>
      <c r="Q3087" s="2" t="str">
        <f t="shared" si="289"/>
        <v/>
      </c>
      <c r="R3087" s="29" t="str">
        <f t="shared" si="290"/>
        <v>2 Test data (Sep-Nov)</v>
      </c>
      <c r="S3087" s="29">
        <f t="shared" si="291"/>
        <v>1.018716649634493</v>
      </c>
      <c r="T3087" s="29">
        <f t="shared" si="292"/>
        <v>12443.287907911674</v>
      </c>
      <c r="U3087" s="2" t="str">
        <f t="shared" si="293"/>
        <v/>
      </c>
    </row>
    <row r="3088" spans="1:21">
      <c r="A3088">
        <v>9702</v>
      </c>
      <c r="B3088" s="1">
        <v>46022</v>
      </c>
      <c r="C3088">
        <v>11</v>
      </c>
      <c r="D3088">
        <v>51</v>
      </c>
      <c r="E3088" t="s">
        <v>7</v>
      </c>
      <c r="F3088" s="3">
        <v>13307.478001850137</v>
      </c>
      <c r="H3088">
        <v>1</v>
      </c>
      <c r="L3088" s="6"/>
      <c r="M3088" t="s">
        <v>44</v>
      </c>
      <c r="N3088">
        <f>SUMIFS(Actuals!$F:$F,Actuals!$A:$A,$A3088,Actuals!$D:$D,$D3088,Actuals!$B:$B,EDATE($B3088,-12))</f>
        <v>12906</v>
      </c>
      <c r="O3088">
        <f>AVERAGE(SUMIFS(Actuals!$F:$F,Actuals!$A:$A,$A3088,Actuals!$D:$D,$D3088,Actuals!$B:$B,EOMONTH(DATE(2025,$C3088-1,1),0))/SUMIFS(Actuals!$F:$F,Actuals!$A:$A,$A3088,Actuals!$D:$D,$D3088,Actuals!$B:$B,EOMONTH(DATE(2024,$C3088-1,1),0)),
 SUMIFS(Actuals!$F:$F,Actuals!$A:$A,$A3088,Actuals!$D:$D,$D3088,Actuals!$B:$B,EOMONTH(DATE(2025,$C3088-2,1),0))/SUMIFS(Actuals!$F:$F,Actuals!$A:$A,$A3088,Actuals!$D:$D,$D3088,Actuals!$B:$B,EOMONTH(DATE(2024,$C3088-2,1),0)),
 SUMIFS(Actuals!$F:$F,Actuals!$A:$A,$A3088,Actuals!$D:$D,$D3088,Actuals!$B:$B,EOMONTH(DATE(2025,$C3088-3,1),0))/SUMIFS(Actuals!$F:$F,Actuals!$A:$A,$A3088,Actuals!$D:$D,$D3088,Actuals!$B:$B,EOMONTH(DATE(2024,$C3088-3,1),0))
)</f>
        <v>1.0352811533697148</v>
      </c>
      <c r="P3088" s="29">
        <f t="shared" si="288"/>
        <v>13361.33856538954</v>
      </c>
      <c r="Q3088" s="2" t="str">
        <f t="shared" si="289"/>
        <v/>
      </c>
      <c r="R3088" s="29" t="str">
        <f t="shared" si="290"/>
        <v>2 Test data (Sep-Nov)</v>
      </c>
      <c r="S3088" s="29">
        <f t="shared" si="291"/>
        <v>1.018716649634493</v>
      </c>
      <c r="T3088" s="29">
        <f t="shared" si="292"/>
        <v>13556.54940512949</v>
      </c>
      <c r="U3088" s="2" t="str">
        <f t="shared" si="293"/>
        <v/>
      </c>
    </row>
    <row r="3089" spans="1:21">
      <c r="A3089">
        <v>9768</v>
      </c>
      <c r="B3089" s="1">
        <v>46022</v>
      </c>
      <c r="C3089">
        <v>5</v>
      </c>
      <c r="D3089">
        <v>51</v>
      </c>
      <c r="E3089" t="s">
        <v>7</v>
      </c>
      <c r="F3089" s="3">
        <v>469545.87867817329</v>
      </c>
      <c r="H3089">
        <v>7</v>
      </c>
      <c r="L3089" s="6"/>
      <c r="M3089" t="s">
        <v>46</v>
      </c>
      <c r="N3089">
        <f>SUMIFS(Actuals!$F:$F,Actuals!$A:$A,$A3089,Actuals!$D:$D,$D3089,Actuals!$B:$B,EDATE($B3089,-12))</f>
        <v>501654.89999999997</v>
      </c>
      <c r="O3089">
        <f>AVERAGE(SUMIFS(Actuals!$F:$F,Actuals!$A:$A,$A3089,Actuals!$D:$D,$D3089,Actuals!$B:$B,EOMONTH(DATE(2025,$C3089-1,1),0))/SUMIFS(Actuals!$F:$F,Actuals!$A:$A,$A3089,Actuals!$D:$D,$D3089,Actuals!$B:$B,EOMONTH(DATE(2024,$C3089-1,1),0)),
 SUMIFS(Actuals!$F:$F,Actuals!$A:$A,$A3089,Actuals!$D:$D,$D3089,Actuals!$B:$B,EOMONTH(DATE(2025,$C3089-2,1),0))/SUMIFS(Actuals!$F:$F,Actuals!$A:$A,$A3089,Actuals!$D:$D,$D3089,Actuals!$B:$B,EOMONTH(DATE(2024,$C3089-2,1),0)),
 SUMIFS(Actuals!$F:$F,Actuals!$A:$A,$A3089,Actuals!$D:$D,$D3089,Actuals!$B:$B,EOMONTH(DATE(2025,$C3089-3,1),0))/SUMIFS(Actuals!$F:$F,Actuals!$A:$A,$A3089,Actuals!$D:$D,$D3089,Actuals!$B:$B,EOMONTH(DATE(2024,$C3089-3,1),0))
)</f>
        <v>0.89976829072935782</v>
      </c>
      <c r="P3089" s="29">
        <f t="shared" si="288"/>
        <v>451373.17190900689</v>
      </c>
      <c r="Q3089" s="2" t="str">
        <f t="shared" si="289"/>
        <v/>
      </c>
      <c r="R3089" s="29" t="str">
        <f t="shared" si="290"/>
        <v>1 train date (May-Aug)</v>
      </c>
      <c r="S3089" s="29">
        <f t="shared" si="291"/>
        <v>0.9876487436855329</v>
      </c>
      <c r="T3089" s="29">
        <f t="shared" si="292"/>
        <v>463746.39717921749</v>
      </c>
      <c r="U3089" s="2" t="str">
        <f t="shared" si="293"/>
        <v/>
      </c>
    </row>
    <row r="3090" spans="1:21">
      <c r="A3090">
        <v>9768</v>
      </c>
      <c r="B3090" s="1">
        <v>46022</v>
      </c>
      <c r="C3090">
        <v>6</v>
      </c>
      <c r="D3090">
        <v>51</v>
      </c>
      <c r="E3090" t="s">
        <v>7</v>
      </c>
      <c r="F3090" s="3">
        <v>600000</v>
      </c>
      <c r="H3090">
        <v>6</v>
      </c>
      <c r="L3090" s="6"/>
      <c r="M3090" t="s">
        <v>46</v>
      </c>
      <c r="N3090">
        <f>SUMIFS(Actuals!$F:$F,Actuals!$A:$A,$A3090,Actuals!$D:$D,$D3090,Actuals!$B:$B,EDATE($B3090,-12))</f>
        <v>501654.89999999997</v>
      </c>
      <c r="O3090">
        <f>AVERAGE(SUMIFS(Actuals!$F:$F,Actuals!$A:$A,$A3090,Actuals!$D:$D,$D3090,Actuals!$B:$B,EOMONTH(DATE(2025,$C3090-1,1),0))/SUMIFS(Actuals!$F:$F,Actuals!$A:$A,$A3090,Actuals!$D:$D,$D3090,Actuals!$B:$B,EOMONTH(DATE(2024,$C3090-1,1),0)),
 SUMIFS(Actuals!$F:$F,Actuals!$A:$A,$A3090,Actuals!$D:$D,$D3090,Actuals!$B:$B,EOMONTH(DATE(2025,$C3090-2,1),0))/SUMIFS(Actuals!$F:$F,Actuals!$A:$A,$A3090,Actuals!$D:$D,$D3090,Actuals!$B:$B,EOMONTH(DATE(2024,$C3090-2,1),0)),
 SUMIFS(Actuals!$F:$F,Actuals!$A:$A,$A3090,Actuals!$D:$D,$D3090,Actuals!$B:$B,EOMONTH(DATE(2025,$C3090-3,1),0))/SUMIFS(Actuals!$F:$F,Actuals!$A:$A,$A3090,Actuals!$D:$D,$D3090,Actuals!$B:$B,EOMONTH(DATE(2024,$C3090-3,1),0))
)</f>
        <v>1.1540888992376701</v>
      </c>
      <c r="P3090" s="29">
        <f t="shared" si="288"/>
        <v>578954.35133818339</v>
      </c>
      <c r="Q3090" s="2" t="str">
        <f t="shared" si="289"/>
        <v/>
      </c>
      <c r="R3090" s="29" t="str">
        <f t="shared" si="290"/>
        <v>1 train date (May-Aug)</v>
      </c>
      <c r="S3090" s="29">
        <f t="shared" si="291"/>
        <v>0.9876487436855329</v>
      </c>
      <c r="T3090" s="29">
        <f t="shared" si="292"/>
        <v>592589.2462113197</v>
      </c>
      <c r="U3090" s="2" t="str">
        <f t="shared" si="293"/>
        <v/>
      </c>
    </row>
    <row r="3091" spans="1:21">
      <c r="A3091">
        <v>9768</v>
      </c>
      <c r="B3091" s="1">
        <v>46022</v>
      </c>
      <c r="C3091">
        <v>7</v>
      </c>
      <c r="D3091">
        <v>51</v>
      </c>
      <c r="E3091" t="s">
        <v>7</v>
      </c>
      <c r="F3091" s="3">
        <v>648000</v>
      </c>
      <c r="H3091">
        <v>5</v>
      </c>
      <c r="L3091" s="6"/>
      <c r="M3091" t="s">
        <v>46</v>
      </c>
      <c r="N3091">
        <f>SUMIFS(Actuals!$F:$F,Actuals!$A:$A,$A3091,Actuals!$D:$D,$D3091,Actuals!$B:$B,EDATE($B3091,-12))</f>
        <v>501654.89999999997</v>
      </c>
      <c r="O3091">
        <f>AVERAGE(SUMIFS(Actuals!$F:$F,Actuals!$A:$A,$A3091,Actuals!$D:$D,$D3091,Actuals!$B:$B,EOMONTH(DATE(2025,$C3091-1,1),0))/SUMIFS(Actuals!$F:$F,Actuals!$A:$A,$A3091,Actuals!$D:$D,$D3091,Actuals!$B:$B,EOMONTH(DATE(2024,$C3091-1,1),0)),
 SUMIFS(Actuals!$F:$F,Actuals!$A:$A,$A3091,Actuals!$D:$D,$D3091,Actuals!$B:$B,EOMONTH(DATE(2025,$C3091-2,1),0))/SUMIFS(Actuals!$F:$F,Actuals!$A:$A,$A3091,Actuals!$D:$D,$D3091,Actuals!$B:$B,EOMONTH(DATE(2024,$C3091-2,1),0)),
 SUMIFS(Actuals!$F:$F,Actuals!$A:$A,$A3091,Actuals!$D:$D,$D3091,Actuals!$B:$B,EOMONTH(DATE(2025,$C3091-3,1),0))/SUMIFS(Actuals!$F:$F,Actuals!$A:$A,$A3091,Actuals!$D:$D,$D3091,Actuals!$B:$B,EOMONTH(DATE(2024,$C3091-3,1),0))
)</f>
        <v>1.4128021281031879</v>
      </c>
      <c r="P3091" s="29">
        <f t="shared" si="288"/>
        <v>708739.11029339186</v>
      </c>
      <c r="Q3091" s="2" t="str">
        <f t="shared" si="289"/>
        <v/>
      </c>
      <c r="R3091" s="29" t="str">
        <f t="shared" si="290"/>
        <v>1 train date (May-Aug)</v>
      </c>
      <c r="S3091" s="29">
        <f t="shared" si="291"/>
        <v>0.9876487436855329</v>
      </c>
      <c r="T3091" s="29">
        <f t="shared" si="292"/>
        <v>639996.38590822532</v>
      </c>
      <c r="U3091" s="2" t="str">
        <f t="shared" si="293"/>
        <v/>
      </c>
    </row>
    <row r="3092" spans="1:21">
      <c r="A3092">
        <v>9768</v>
      </c>
      <c r="B3092" s="1">
        <v>46022</v>
      </c>
      <c r="C3092">
        <v>8</v>
      </c>
      <c r="D3092">
        <v>51</v>
      </c>
      <c r="E3092" t="s">
        <v>7</v>
      </c>
      <c r="F3092" s="3">
        <v>581279.29018669273</v>
      </c>
      <c r="H3092">
        <v>4</v>
      </c>
      <c r="L3092" s="6"/>
      <c r="M3092" t="s">
        <v>46</v>
      </c>
      <c r="N3092">
        <f>SUMIFS(Actuals!$F:$F,Actuals!$A:$A,$A3092,Actuals!$D:$D,$D3092,Actuals!$B:$B,EDATE($B3092,-12))</f>
        <v>501654.89999999997</v>
      </c>
      <c r="O3092">
        <f>AVERAGE(SUMIFS(Actuals!$F:$F,Actuals!$A:$A,$A3092,Actuals!$D:$D,$D3092,Actuals!$B:$B,EOMONTH(DATE(2025,$C3092-1,1),0))/SUMIFS(Actuals!$F:$F,Actuals!$A:$A,$A3092,Actuals!$D:$D,$D3092,Actuals!$B:$B,EOMONTH(DATE(2024,$C3092-1,1),0)),
 SUMIFS(Actuals!$F:$F,Actuals!$A:$A,$A3092,Actuals!$D:$D,$D3092,Actuals!$B:$B,EOMONTH(DATE(2025,$C3092-2,1),0))/SUMIFS(Actuals!$F:$F,Actuals!$A:$A,$A3092,Actuals!$D:$D,$D3092,Actuals!$B:$B,EOMONTH(DATE(2024,$C3092-2,1),0)),
 SUMIFS(Actuals!$F:$F,Actuals!$A:$A,$A3092,Actuals!$D:$D,$D3092,Actuals!$B:$B,EOMONTH(DATE(2025,$C3092-3,1),0))/SUMIFS(Actuals!$F:$F,Actuals!$A:$A,$A3092,Actuals!$D:$D,$D3092,Actuals!$B:$B,EOMONTH(DATE(2024,$C3092-3,1),0))
)</f>
        <v>1.346545274514255</v>
      </c>
      <c r="P3092" s="29">
        <f t="shared" si="288"/>
        <v>675501.03503192111</v>
      </c>
      <c r="Q3092" s="2" t="str">
        <f t="shared" si="289"/>
        <v/>
      </c>
      <c r="R3092" s="29" t="str">
        <f t="shared" si="290"/>
        <v>1 train date (May-Aug)</v>
      </c>
      <c r="S3092" s="29">
        <f t="shared" si="291"/>
        <v>0.9876487436855329</v>
      </c>
      <c r="T3092" s="29">
        <f t="shared" si="292"/>
        <v>574099.76068330545</v>
      </c>
      <c r="U3092" s="2" t="str">
        <f t="shared" si="293"/>
        <v/>
      </c>
    </row>
    <row r="3093" spans="1:21">
      <c r="A3093">
        <v>9768</v>
      </c>
      <c r="B3093" s="1">
        <v>46022</v>
      </c>
      <c r="C3093">
        <v>9</v>
      </c>
      <c r="D3093">
        <v>51</v>
      </c>
      <c r="E3093" t="s">
        <v>7</v>
      </c>
      <c r="F3093" s="3">
        <v>599197.93590340728</v>
      </c>
      <c r="H3093">
        <v>3</v>
      </c>
      <c r="L3093" s="6"/>
      <c r="M3093" t="s">
        <v>46</v>
      </c>
      <c r="N3093">
        <f>SUMIFS(Actuals!$F:$F,Actuals!$A:$A,$A3093,Actuals!$D:$D,$D3093,Actuals!$B:$B,EDATE($B3093,-12))</f>
        <v>501654.89999999997</v>
      </c>
      <c r="O3093">
        <f>AVERAGE(SUMIFS(Actuals!$F:$F,Actuals!$A:$A,$A3093,Actuals!$D:$D,$D3093,Actuals!$B:$B,EOMONTH(DATE(2025,$C3093-1,1),0))/SUMIFS(Actuals!$F:$F,Actuals!$A:$A,$A3093,Actuals!$D:$D,$D3093,Actuals!$B:$B,EOMONTH(DATE(2024,$C3093-1,1),0)),
 SUMIFS(Actuals!$F:$F,Actuals!$A:$A,$A3093,Actuals!$D:$D,$D3093,Actuals!$B:$B,EOMONTH(DATE(2025,$C3093-2,1),0))/SUMIFS(Actuals!$F:$F,Actuals!$A:$A,$A3093,Actuals!$D:$D,$D3093,Actuals!$B:$B,EOMONTH(DATE(2024,$C3093-2,1),0)),
 SUMIFS(Actuals!$F:$F,Actuals!$A:$A,$A3093,Actuals!$D:$D,$D3093,Actuals!$B:$B,EOMONTH(DATE(2025,$C3093-3,1),0))/SUMIFS(Actuals!$F:$F,Actuals!$A:$A,$A3093,Actuals!$D:$D,$D3093,Actuals!$B:$B,EOMONTH(DATE(2024,$C3093-3,1),0))
)</f>
        <v>1.1071780880732909</v>
      </c>
      <c r="P3093" s="29">
        <f t="shared" si="288"/>
        <v>555421.31305459794</v>
      </c>
      <c r="Q3093" s="2" t="str">
        <f t="shared" si="289"/>
        <v/>
      </c>
      <c r="R3093" s="29" t="str">
        <f t="shared" si="290"/>
        <v>2 Test data (Sep-Nov)</v>
      </c>
      <c r="S3093" s="29">
        <f t="shared" si="291"/>
        <v>0.9876487436855329</v>
      </c>
      <c r="T3093" s="29">
        <f t="shared" si="292"/>
        <v>591797.08861396462</v>
      </c>
      <c r="U3093" s="2" t="str">
        <f t="shared" si="293"/>
        <v/>
      </c>
    </row>
    <row r="3094" spans="1:21">
      <c r="A3094">
        <v>9768</v>
      </c>
      <c r="B3094" s="1">
        <v>46022</v>
      </c>
      <c r="C3094">
        <v>10</v>
      </c>
      <c r="D3094">
        <v>51</v>
      </c>
      <c r="E3094" t="s">
        <v>7</v>
      </c>
      <c r="F3094" s="3">
        <v>570373.5</v>
      </c>
      <c r="H3094">
        <v>2</v>
      </c>
      <c r="L3094" s="6"/>
      <c r="M3094" t="s">
        <v>46</v>
      </c>
      <c r="N3094">
        <f>SUMIFS(Actuals!$F:$F,Actuals!$A:$A,$A3094,Actuals!$D:$D,$D3094,Actuals!$B:$B,EDATE($B3094,-12))</f>
        <v>501654.89999999997</v>
      </c>
      <c r="O3094">
        <f>AVERAGE(SUMIFS(Actuals!$F:$F,Actuals!$A:$A,$A3094,Actuals!$D:$D,$D3094,Actuals!$B:$B,EOMONTH(DATE(2025,$C3094-1,1),0))/SUMIFS(Actuals!$F:$F,Actuals!$A:$A,$A3094,Actuals!$D:$D,$D3094,Actuals!$B:$B,EOMONTH(DATE(2024,$C3094-1,1),0)),
 SUMIFS(Actuals!$F:$F,Actuals!$A:$A,$A3094,Actuals!$D:$D,$D3094,Actuals!$B:$B,EOMONTH(DATE(2025,$C3094-2,1),0))/SUMIFS(Actuals!$F:$F,Actuals!$A:$A,$A3094,Actuals!$D:$D,$D3094,Actuals!$B:$B,EOMONTH(DATE(2024,$C3094-2,1),0)),
 SUMIFS(Actuals!$F:$F,Actuals!$A:$A,$A3094,Actuals!$D:$D,$D3094,Actuals!$B:$B,EOMONTH(DATE(2025,$C3094-3,1),0))/SUMIFS(Actuals!$F:$F,Actuals!$A:$A,$A3094,Actuals!$D:$D,$D3094,Actuals!$B:$B,EOMONTH(DATE(2024,$C3094-3,1),0))
)</f>
        <v>0.89998555106826894</v>
      </c>
      <c r="P3094" s="29">
        <f t="shared" si="288"/>
        <v>451482.16162259731</v>
      </c>
      <c r="Q3094" s="2" t="str">
        <f t="shared" si="289"/>
        <v/>
      </c>
      <c r="R3094" s="29" t="str">
        <f t="shared" si="290"/>
        <v>2 Test data (Sep-Nov)</v>
      </c>
      <c r="S3094" s="29">
        <f t="shared" si="291"/>
        <v>0.9876487436855329</v>
      </c>
      <c r="T3094" s="29">
        <f t="shared" si="292"/>
        <v>563328.67070652032</v>
      </c>
      <c r="U3094" s="2" t="str">
        <f t="shared" si="293"/>
        <v/>
      </c>
    </row>
    <row r="3095" spans="1:21">
      <c r="A3095">
        <v>9768</v>
      </c>
      <c r="B3095" s="1">
        <v>46022</v>
      </c>
      <c r="C3095">
        <v>11</v>
      </c>
      <c r="D3095">
        <v>51</v>
      </c>
      <c r="E3095" t="s">
        <v>7</v>
      </c>
      <c r="F3095" s="3">
        <v>570373.5</v>
      </c>
      <c r="H3095">
        <v>1</v>
      </c>
      <c r="L3095" s="6"/>
      <c r="M3095" t="s">
        <v>46</v>
      </c>
      <c r="N3095">
        <f>SUMIFS(Actuals!$F:$F,Actuals!$A:$A,$A3095,Actuals!$D:$D,$D3095,Actuals!$B:$B,EDATE($B3095,-12))</f>
        <v>501654.89999999997</v>
      </c>
      <c r="O3095">
        <f>AVERAGE(SUMIFS(Actuals!$F:$F,Actuals!$A:$A,$A3095,Actuals!$D:$D,$D3095,Actuals!$B:$B,EOMONTH(DATE(2025,$C3095-1,1),0))/SUMIFS(Actuals!$F:$F,Actuals!$A:$A,$A3095,Actuals!$D:$D,$D3095,Actuals!$B:$B,EOMONTH(DATE(2024,$C3095-1,1),0)),
 SUMIFS(Actuals!$F:$F,Actuals!$A:$A,$A3095,Actuals!$D:$D,$D3095,Actuals!$B:$B,EOMONTH(DATE(2025,$C3095-2,1),0))/SUMIFS(Actuals!$F:$F,Actuals!$A:$A,$A3095,Actuals!$D:$D,$D3095,Actuals!$B:$B,EOMONTH(DATE(2024,$C3095-2,1),0)),
 SUMIFS(Actuals!$F:$F,Actuals!$A:$A,$A3095,Actuals!$D:$D,$D3095,Actuals!$B:$B,EOMONTH(DATE(2025,$C3095-3,1),0))/SUMIFS(Actuals!$F:$F,Actuals!$A:$A,$A3095,Actuals!$D:$D,$D3095,Actuals!$B:$B,EOMONTH(DATE(2024,$C3095-3,1),0))
)</f>
        <v>1.0050766054854721</v>
      </c>
      <c r="P3095" s="29">
        <f t="shared" si="288"/>
        <v>504201.60401715391</v>
      </c>
      <c r="Q3095" s="2" t="str">
        <f t="shared" si="289"/>
        <v/>
      </c>
      <c r="R3095" s="29" t="str">
        <f t="shared" si="290"/>
        <v>2 Test data (Sep-Nov)</v>
      </c>
      <c r="S3095" s="29">
        <f t="shared" si="291"/>
        <v>0.9876487436855329</v>
      </c>
      <c r="T3095" s="29">
        <f t="shared" si="292"/>
        <v>563328.67070652032</v>
      </c>
      <c r="U3095" s="2" t="str">
        <f t="shared" si="293"/>
        <v/>
      </c>
    </row>
    <row r="3096" spans="1:21">
      <c r="A3096">
        <v>150</v>
      </c>
      <c r="B3096" s="1">
        <v>46022</v>
      </c>
      <c r="C3096">
        <v>5</v>
      </c>
      <c r="D3096">
        <v>24</v>
      </c>
      <c r="E3096" t="s">
        <v>7</v>
      </c>
      <c r="F3096" s="3">
        <v>336604.57641756837</v>
      </c>
      <c r="H3096">
        <v>7</v>
      </c>
      <c r="L3096" s="6"/>
      <c r="M3096" t="s">
        <v>22</v>
      </c>
      <c r="N3096">
        <f>SUMIFS(Actuals!$F:$F,Actuals!$A:$A,$A3096,Actuals!$D:$D,$D3096,Actuals!$B:$B,EDATE($B3096,-12))</f>
        <v>359662.5</v>
      </c>
      <c r="O3096">
        <f>AVERAGE(SUMIFS(Actuals!$F:$F,Actuals!$A:$A,$A3096,Actuals!$D:$D,$D3096,Actuals!$B:$B,EOMONTH(DATE(2025,$C3096-1,1),0))/SUMIFS(Actuals!$F:$F,Actuals!$A:$A,$A3096,Actuals!$D:$D,$D3096,Actuals!$B:$B,EOMONTH(DATE(2024,$C3096-1,1),0)),
 SUMIFS(Actuals!$F:$F,Actuals!$A:$A,$A3096,Actuals!$D:$D,$D3096,Actuals!$B:$B,EOMONTH(DATE(2025,$C3096-2,1),0))/SUMIFS(Actuals!$F:$F,Actuals!$A:$A,$A3096,Actuals!$D:$D,$D3096,Actuals!$B:$B,EOMONTH(DATE(2024,$C3096-2,1),0)),
 SUMIFS(Actuals!$F:$F,Actuals!$A:$A,$A3096,Actuals!$D:$D,$D3096,Actuals!$B:$B,EOMONTH(DATE(2025,$C3096-3,1),0))/SUMIFS(Actuals!$F:$F,Actuals!$A:$A,$A3096,Actuals!$D:$D,$D3096,Actuals!$B:$B,EOMONTH(DATE(2024,$C3096-3,1),0))
)</f>
        <v>0.95782156761464543</v>
      </c>
      <c r="P3096" s="29">
        <f t="shared" si="288"/>
        <v>344492.49956220243</v>
      </c>
      <c r="Q3096" s="2" t="str">
        <f t="shared" si="289"/>
        <v/>
      </c>
      <c r="R3096" s="29" t="str">
        <f t="shared" si="290"/>
        <v>1 train date (May-Aug)</v>
      </c>
      <c r="S3096" s="29">
        <f t="shared" si="291"/>
        <v>1.0018126307383399</v>
      </c>
      <c r="T3096" s="29">
        <f t="shared" si="292"/>
        <v>337214.71621944878</v>
      </c>
      <c r="U3096" s="2" t="str">
        <f t="shared" si="293"/>
        <v/>
      </c>
    </row>
    <row r="3097" spans="1:21">
      <c r="A3097">
        <v>150</v>
      </c>
      <c r="B3097" s="1">
        <v>46022</v>
      </c>
      <c r="C3097">
        <v>6</v>
      </c>
      <c r="D3097">
        <v>24</v>
      </c>
      <c r="E3097" t="s">
        <v>7</v>
      </c>
      <c r="F3097" s="3">
        <v>336886.18573170732</v>
      </c>
      <c r="H3097">
        <v>6</v>
      </c>
      <c r="L3097" s="6"/>
      <c r="M3097" t="s">
        <v>22</v>
      </c>
      <c r="N3097">
        <f>SUMIFS(Actuals!$F:$F,Actuals!$A:$A,$A3097,Actuals!$D:$D,$D3097,Actuals!$B:$B,EDATE($B3097,-12))</f>
        <v>359662.5</v>
      </c>
      <c r="O3097">
        <f>AVERAGE(SUMIFS(Actuals!$F:$F,Actuals!$A:$A,$A3097,Actuals!$D:$D,$D3097,Actuals!$B:$B,EOMONTH(DATE(2025,$C3097-1,1),0))/SUMIFS(Actuals!$F:$F,Actuals!$A:$A,$A3097,Actuals!$D:$D,$D3097,Actuals!$B:$B,EOMONTH(DATE(2024,$C3097-1,1),0)),
 SUMIFS(Actuals!$F:$F,Actuals!$A:$A,$A3097,Actuals!$D:$D,$D3097,Actuals!$B:$B,EOMONTH(DATE(2025,$C3097-2,1),0))/SUMIFS(Actuals!$F:$F,Actuals!$A:$A,$A3097,Actuals!$D:$D,$D3097,Actuals!$B:$B,EOMONTH(DATE(2024,$C3097-2,1),0)),
 SUMIFS(Actuals!$F:$F,Actuals!$A:$A,$A3097,Actuals!$D:$D,$D3097,Actuals!$B:$B,EOMONTH(DATE(2025,$C3097-3,1),0))/SUMIFS(Actuals!$F:$F,Actuals!$A:$A,$A3097,Actuals!$D:$D,$D3097,Actuals!$B:$B,EOMONTH(DATE(2024,$C3097-3,1),0))
)</f>
        <v>0.93484047608711063</v>
      </c>
      <c r="P3097" s="29">
        <f t="shared" si="288"/>
        <v>336227.06273068045</v>
      </c>
      <c r="Q3097" s="2" t="str">
        <f t="shared" si="289"/>
        <v/>
      </c>
      <c r="R3097" s="29" t="str">
        <f t="shared" si="290"/>
        <v>1 train date (May-Aug)</v>
      </c>
      <c r="S3097" s="29">
        <f t="shared" si="291"/>
        <v>1.0018126307383399</v>
      </c>
      <c r="T3097" s="29">
        <f t="shared" si="292"/>
        <v>337496.8359872867</v>
      </c>
      <c r="U3097" s="2" t="str">
        <f t="shared" si="293"/>
        <v/>
      </c>
    </row>
    <row r="3098" spans="1:21">
      <c r="A3098">
        <v>150</v>
      </c>
      <c r="B3098" s="1">
        <v>46022</v>
      </c>
      <c r="C3098">
        <v>7</v>
      </c>
      <c r="D3098">
        <v>24</v>
      </c>
      <c r="E3098" t="s">
        <v>7</v>
      </c>
      <c r="F3098" s="3">
        <v>334165.96394286933</v>
      </c>
      <c r="H3098">
        <v>5</v>
      </c>
      <c r="L3098" s="6"/>
      <c r="M3098" t="s">
        <v>22</v>
      </c>
      <c r="N3098">
        <f>SUMIFS(Actuals!$F:$F,Actuals!$A:$A,$A3098,Actuals!$D:$D,$D3098,Actuals!$B:$B,EDATE($B3098,-12))</f>
        <v>359662.5</v>
      </c>
      <c r="O3098">
        <f>AVERAGE(SUMIFS(Actuals!$F:$F,Actuals!$A:$A,$A3098,Actuals!$D:$D,$D3098,Actuals!$B:$B,EOMONTH(DATE(2025,$C3098-1,1),0))/SUMIFS(Actuals!$F:$F,Actuals!$A:$A,$A3098,Actuals!$D:$D,$D3098,Actuals!$B:$B,EOMONTH(DATE(2024,$C3098-1,1),0)),
 SUMIFS(Actuals!$F:$F,Actuals!$A:$A,$A3098,Actuals!$D:$D,$D3098,Actuals!$B:$B,EOMONTH(DATE(2025,$C3098-2,1),0))/SUMIFS(Actuals!$F:$F,Actuals!$A:$A,$A3098,Actuals!$D:$D,$D3098,Actuals!$B:$B,EOMONTH(DATE(2024,$C3098-2,1),0)),
 SUMIFS(Actuals!$F:$F,Actuals!$A:$A,$A3098,Actuals!$D:$D,$D3098,Actuals!$B:$B,EOMONTH(DATE(2025,$C3098-3,1),0))/SUMIFS(Actuals!$F:$F,Actuals!$A:$A,$A3098,Actuals!$D:$D,$D3098,Actuals!$B:$B,EOMONTH(DATE(2024,$C3098-3,1),0))
)</f>
        <v>0.93204777472854927</v>
      </c>
      <c r="P3098" s="29">
        <f t="shared" si="288"/>
        <v>335222.63277830684</v>
      </c>
      <c r="Q3098" s="2" t="str">
        <f t="shared" si="289"/>
        <v/>
      </c>
      <c r="R3098" s="29" t="str">
        <f t="shared" si="290"/>
        <v>1 train date (May-Aug)</v>
      </c>
      <c r="S3098" s="29">
        <f t="shared" si="291"/>
        <v>1.0018126307383399</v>
      </c>
      <c r="T3098" s="29">
        <f t="shared" si="292"/>
        <v>334771.68344081915</v>
      </c>
      <c r="U3098" s="2" t="str">
        <f t="shared" si="293"/>
        <v/>
      </c>
    </row>
    <row r="3099" spans="1:21">
      <c r="A3099">
        <v>150</v>
      </c>
      <c r="B3099" s="1">
        <v>46022</v>
      </c>
      <c r="C3099">
        <v>8</v>
      </c>
      <c r="D3099">
        <v>24</v>
      </c>
      <c r="E3099" t="s">
        <v>7</v>
      </c>
      <c r="F3099" s="3">
        <v>332394.30475687102</v>
      </c>
      <c r="H3099">
        <v>4</v>
      </c>
      <c r="L3099" s="6"/>
      <c r="M3099" t="s">
        <v>22</v>
      </c>
      <c r="N3099">
        <f>SUMIFS(Actuals!$F:$F,Actuals!$A:$A,$A3099,Actuals!$D:$D,$D3099,Actuals!$B:$B,EDATE($B3099,-12))</f>
        <v>359662.5</v>
      </c>
      <c r="O3099">
        <f>AVERAGE(SUMIFS(Actuals!$F:$F,Actuals!$A:$A,$A3099,Actuals!$D:$D,$D3099,Actuals!$B:$B,EOMONTH(DATE(2025,$C3099-1,1),0))/SUMIFS(Actuals!$F:$F,Actuals!$A:$A,$A3099,Actuals!$D:$D,$D3099,Actuals!$B:$B,EOMONTH(DATE(2024,$C3099-1,1),0)),
 SUMIFS(Actuals!$F:$F,Actuals!$A:$A,$A3099,Actuals!$D:$D,$D3099,Actuals!$B:$B,EOMONTH(DATE(2025,$C3099-2,1),0))/SUMIFS(Actuals!$F:$F,Actuals!$A:$A,$A3099,Actuals!$D:$D,$D3099,Actuals!$B:$B,EOMONTH(DATE(2024,$C3099-2,1),0)),
 SUMIFS(Actuals!$F:$F,Actuals!$A:$A,$A3099,Actuals!$D:$D,$D3099,Actuals!$B:$B,EOMONTH(DATE(2025,$C3099-3,1),0))/SUMIFS(Actuals!$F:$F,Actuals!$A:$A,$A3099,Actuals!$D:$D,$D3099,Actuals!$B:$B,EOMONTH(DATE(2024,$C3099-3,1),0))
)</f>
        <v>0.92903126884694121</v>
      </c>
      <c r="P3099" s="29">
        <f t="shared" si="288"/>
        <v>334137.70873166301</v>
      </c>
      <c r="Q3099" s="2" t="str">
        <f t="shared" si="289"/>
        <v/>
      </c>
      <c r="R3099" s="29" t="str">
        <f t="shared" si="290"/>
        <v>1 train date (May-Aug)</v>
      </c>
      <c r="S3099" s="29">
        <f t="shared" si="291"/>
        <v>1.0018126307383399</v>
      </c>
      <c r="T3099" s="29">
        <f t="shared" si="292"/>
        <v>332996.81289092248</v>
      </c>
      <c r="U3099" s="2" t="str">
        <f t="shared" si="293"/>
        <v/>
      </c>
    </row>
    <row r="3100" spans="1:21">
      <c r="A3100">
        <v>150</v>
      </c>
      <c r="B3100" s="1">
        <v>46022</v>
      </c>
      <c r="C3100">
        <v>9</v>
      </c>
      <c r="D3100">
        <v>24</v>
      </c>
      <c r="E3100" t="s">
        <v>7</v>
      </c>
      <c r="F3100" s="3">
        <v>332901.73217758985</v>
      </c>
      <c r="H3100">
        <v>3</v>
      </c>
      <c r="L3100" s="6"/>
      <c r="M3100" t="s">
        <v>22</v>
      </c>
      <c r="N3100">
        <f>SUMIFS(Actuals!$F:$F,Actuals!$A:$A,$A3100,Actuals!$D:$D,$D3100,Actuals!$B:$B,EDATE($B3100,-12))</f>
        <v>359662.5</v>
      </c>
      <c r="O3100">
        <f>AVERAGE(SUMIFS(Actuals!$F:$F,Actuals!$A:$A,$A3100,Actuals!$D:$D,$D3100,Actuals!$B:$B,EOMONTH(DATE(2025,$C3100-1,1),0))/SUMIFS(Actuals!$F:$F,Actuals!$A:$A,$A3100,Actuals!$D:$D,$D3100,Actuals!$B:$B,EOMONTH(DATE(2024,$C3100-1,1),0)),
 SUMIFS(Actuals!$F:$F,Actuals!$A:$A,$A3100,Actuals!$D:$D,$D3100,Actuals!$B:$B,EOMONTH(DATE(2025,$C3100-2,1),0))/SUMIFS(Actuals!$F:$F,Actuals!$A:$A,$A3100,Actuals!$D:$D,$D3100,Actuals!$B:$B,EOMONTH(DATE(2024,$C3100-2,1),0)),
 SUMIFS(Actuals!$F:$F,Actuals!$A:$A,$A3100,Actuals!$D:$D,$D3100,Actuals!$B:$B,EOMONTH(DATE(2025,$C3100-3,1),0))/SUMIFS(Actuals!$F:$F,Actuals!$A:$A,$A3100,Actuals!$D:$D,$D3100,Actuals!$B:$B,EOMONTH(DATE(2024,$C3100-3,1),0))
)</f>
        <v>0.92684218120096473</v>
      </c>
      <c r="P3100" s="29">
        <f t="shared" si="288"/>
        <v>333350.37599619199</v>
      </c>
      <c r="Q3100" s="2" t="str">
        <f t="shared" si="289"/>
        <v/>
      </c>
      <c r="R3100" s="29" t="str">
        <f t="shared" si="290"/>
        <v>2 Test data (Sep-Nov)</v>
      </c>
      <c r="S3100" s="29">
        <f t="shared" si="291"/>
        <v>1.0018126307383399</v>
      </c>
      <c r="T3100" s="29">
        <f t="shared" si="292"/>
        <v>333505.16009018157</v>
      </c>
      <c r="U3100" s="2" t="str">
        <f t="shared" si="293"/>
        <v/>
      </c>
    </row>
    <row r="3101" spans="1:21">
      <c r="A3101">
        <v>150</v>
      </c>
      <c r="B3101" s="1">
        <v>46022</v>
      </c>
      <c r="C3101">
        <v>10</v>
      </c>
      <c r="D3101">
        <v>24</v>
      </c>
      <c r="E3101" t="s">
        <v>7</v>
      </c>
      <c r="F3101" s="3">
        <v>334278.19297462708</v>
      </c>
      <c r="H3101">
        <v>2</v>
      </c>
      <c r="L3101" s="6"/>
      <c r="M3101" t="s">
        <v>22</v>
      </c>
      <c r="N3101">
        <f>SUMIFS(Actuals!$F:$F,Actuals!$A:$A,$A3101,Actuals!$D:$D,$D3101,Actuals!$B:$B,EDATE($B3101,-12))</f>
        <v>359662.5</v>
      </c>
      <c r="O3101">
        <f>AVERAGE(SUMIFS(Actuals!$F:$F,Actuals!$A:$A,$A3101,Actuals!$D:$D,$D3101,Actuals!$B:$B,EOMONTH(DATE(2025,$C3101-1,1),0))/SUMIFS(Actuals!$F:$F,Actuals!$A:$A,$A3101,Actuals!$D:$D,$D3101,Actuals!$B:$B,EOMONTH(DATE(2024,$C3101-1,1),0)),
 SUMIFS(Actuals!$F:$F,Actuals!$A:$A,$A3101,Actuals!$D:$D,$D3101,Actuals!$B:$B,EOMONTH(DATE(2025,$C3101-2,1),0))/SUMIFS(Actuals!$F:$F,Actuals!$A:$A,$A3101,Actuals!$D:$D,$D3101,Actuals!$B:$B,EOMONTH(DATE(2024,$C3101-2,1),0)),
 SUMIFS(Actuals!$F:$F,Actuals!$A:$A,$A3101,Actuals!$D:$D,$D3101,Actuals!$B:$B,EOMONTH(DATE(2025,$C3101-3,1),0))/SUMIFS(Actuals!$F:$F,Actuals!$A:$A,$A3101,Actuals!$D:$D,$D3101,Actuals!$B:$B,EOMONTH(DATE(2024,$C3101-3,1),0))
)</f>
        <v>0.92894554197547163</v>
      </c>
      <c r="P3101" s="29">
        <f t="shared" si="288"/>
        <v>334106.87599075306</v>
      </c>
      <c r="Q3101" s="2" t="str">
        <f t="shared" si="289"/>
        <v/>
      </c>
      <c r="R3101" s="29" t="str">
        <f t="shared" si="290"/>
        <v>2 Test data (Sep-Nov)</v>
      </c>
      <c r="S3101" s="29">
        <f t="shared" si="291"/>
        <v>1.0018126307383399</v>
      </c>
      <c r="T3101" s="29">
        <f t="shared" si="292"/>
        <v>334884.11590236961</v>
      </c>
      <c r="U3101" s="2" t="str">
        <f t="shared" si="293"/>
        <v/>
      </c>
    </row>
    <row r="3102" spans="1:21">
      <c r="A3102">
        <v>150</v>
      </c>
      <c r="B3102" s="1">
        <v>46022</v>
      </c>
      <c r="C3102">
        <v>11</v>
      </c>
      <c r="D3102">
        <v>24</v>
      </c>
      <c r="E3102" t="s">
        <v>7</v>
      </c>
      <c r="F3102" s="3">
        <v>336055.21550342353</v>
      </c>
      <c r="H3102">
        <v>1</v>
      </c>
      <c r="L3102" s="6"/>
      <c r="M3102" t="s">
        <v>22</v>
      </c>
      <c r="N3102">
        <f>SUMIFS(Actuals!$F:$F,Actuals!$A:$A,$A3102,Actuals!$D:$D,$D3102,Actuals!$B:$B,EDATE($B3102,-12))</f>
        <v>359662.5</v>
      </c>
      <c r="O3102">
        <f>AVERAGE(SUMIFS(Actuals!$F:$F,Actuals!$A:$A,$A3102,Actuals!$D:$D,$D3102,Actuals!$B:$B,EOMONTH(DATE(2025,$C3102-1,1),0))/SUMIFS(Actuals!$F:$F,Actuals!$A:$A,$A3102,Actuals!$D:$D,$D3102,Actuals!$B:$B,EOMONTH(DATE(2024,$C3102-1,1),0)),
 SUMIFS(Actuals!$F:$F,Actuals!$A:$A,$A3102,Actuals!$D:$D,$D3102,Actuals!$B:$B,EOMONTH(DATE(2025,$C3102-2,1),0))/SUMIFS(Actuals!$F:$F,Actuals!$A:$A,$A3102,Actuals!$D:$D,$D3102,Actuals!$B:$B,EOMONTH(DATE(2024,$C3102-2,1),0)),
 SUMIFS(Actuals!$F:$F,Actuals!$A:$A,$A3102,Actuals!$D:$D,$D3102,Actuals!$B:$B,EOMONTH(DATE(2025,$C3102-3,1),0))/SUMIFS(Actuals!$F:$F,Actuals!$A:$A,$A3102,Actuals!$D:$D,$D3102,Actuals!$B:$B,EOMONTH(DATE(2024,$C3102-3,1),0))
)</f>
        <v>0.93321982328342379</v>
      </c>
      <c r="P3102" s="29">
        <f t="shared" si="288"/>
        <v>335644.17469167442</v>
      </c>
      <c r="Q3102" s="2" t="str">
        <f t="shared" si="289"/>
        <v/>
      </c>
      <c r="R3102" s="29" t="str">
        <f t="shared" si="290"/>
        <v>2 Test data (Sep-Nov)</v>
      </c>
      <c r="S3102" s="29">
        <f t="shared" si="291"/>
        <v>1.0018126307383399</v>
      </c>
      <c r="T3102" s="29">
        <f t="shared" si="292"/>
        <v>336664.35951682448</v>
      </c>
      <c r="U3102" s="2" t="str">
        <f t="shared" si="293"/>
        <v/>
      </c>
    </row>
    <row r="3103" spans="1:21">
      <c r="A3103">
        <v>2370</v>
      </c>
      <c r="B3103" s="1">
        <v>46022</v>
      </c>
      <c r="C3103">
        <v>5</v>
      </c>
      <c r="D3103">
        <v>24</v>
      </c>
      <c r="E3103" t="s">
        <v>7</v>
      </c>
      <c r="F3103" s="3">
        <v>11243.695646546348</v>
      </c>
      <c r="H3103">
        <v>7</v>
      </c>
      <c r="L3103" s="6"/>
      <c r="M3103" t="s">
        <v>26</v>
      </c>
      <c r="N3103">
        <f>SUMIFS(Actuals!$F:$F,Actuals!$A:$A,$A3103,Actuals!$D:$D,$D3103,Actuals!$B:$B,EDATE($B3103,-12))</f>
        <v>15436.800000000001</v>
      </c>
      <c r="O3103">
        <f>AVERAGE(SUMIFS(Actuals!$F:$F,Actuals!$A:$A,$A3103,Actuals!$D:$D,$D3103,Actuals!$B:$B,EOMONTH(DATE(2025,$C3103-1,1),0))/SUMIFS(Actuals!$F:$F,Actuals!$A:$A,$A3103,Actuals!$D:$D,$D3103,Actuals!$B:$B,EOMONTH(DATE(2024,$C3103-1,1),0)),
 SUMIFS(Actuals!$F:$F,Actuals!$A:$A,$A3103,Actuals!$D:$D,$D3103,Actuals!$B:$B,EOMONTH(DATE(2025,$C3103-2,1),0))/SUMIFS(Actuals!$F:$F,Actuals!$A:$A,$A3103,Actuals!$D:$D,$D3103,Actuals!$B:$B,EOMONTH(DATE(2024,$C3103-2,1),0)),
 SUMIFS(Actuals!$F:$F,Actuals!$A:$A,$A3103,Actuals!$D:$D,$D3103,Actuals!$B:$B,EOMONTH(DATE(2025,$C3103-3,1),0))/SUMIFS(Actuals!$F:$F,Actuals!$A:$A,$A3103,Actuals!$D:$D,$D3103,Actuals!$B:$B,EOMONTH(DATE(2024,$C3103-3,1),0))
)</f>
        <v>1.2961661158475342</v>
      </c>
      <c r="P3103" s="29">
        <f t="shared" si="288"/>
        <v>20008.657097115218</v>
      </c>
      <c r="Q3103" s="2" t="str">
        <f t="shared" si="289"/>
        <v/>
      </c>
      <c r="R3103" s="29" t="str">
        <f t="shared" si="290"/>
        <v>1 train date (May-Aug)</v>
      </c>
      <c r="S3103" s="29">
        <f t="shared" si="291"/>
        <v>1.1836764017367896</v>
      </c>
      <c r="T3103" s="29">
        <f t="shared" si="292"/>
        <v>13308.897205127587</v>
      </c>
      <c r="U3103" s="2" t="str">
        <f t="shared" si="293"/>
        <v/>
      </c>
    </row>
    <row r="3104" spans="1:21">
      <c r="A3104">
        <v>2370</v>
      </c>
      <c r="B3104" s="1">
        <v>46022</v>
      </c>
      <c r="C3104">
        <v>6</v>
      </c>
      <c r="D3104">
        <v>24</v>
      </c>
      <c r="E3104" t="s">
        <v>7</v>
      </c>
      <c r="F3104" s="3">
        <v>11243.695646546348</v>
      </c>
      <c r="H3104">
        <v>6</v>
      </c>
      <c r="L3104" s="6"/>
      <c r="M3104" t="s">
        <v>26</v>
      </c>
      <c r="N3104">
        <f>SUMIFS(Actuals!$F:$F,Actuals!$A:$A,$A3104,Actuals!$D:$D,$D3104,Actuals!$B:$B,EDATE($B3104,-12))</f>
        <v>15436.800000000001</v>
      </c>
      <c r="O3104">
        <f>AVERAGE(SUMIFS(Actuals!$F:$F,Actuals!$A:$A,$A3104,Actuals!$D:$D,$D3104,Actuals!$B:$B,EOMONTH(DATE(2025,$C3104-1,1),0))/SUMIFS(Actuals!$F:$F,Actuals!$A:$A,$A3104,Actuals!$D:$D,$D3104,Actuals!$B:$B,EOMONTH(DATE(2024,$C3104-1,1),0)),
 SUMIFS(Actuals!$F:$F,Actuals!$A:$A,$A3104,Actuals!$D:$D,$D3104,Actuals!$B:$B,EOMONTH(DATE(2025,$C3104-2,1),0))/SUMIFS(Actuals!$F:$F,Actuals!$A:$A,$A3104,Actuals!$D:$D,$D3104,Actuals!$B:$B,EOMONTH(DATE(2024,$C3104-2,1),0)),
 SUMIFS(Actuals!$F:$F,Actuals!$A:$A,$A3104,Actuals!$D:$D,$D3104,Actuals!$B:$B,EOMONTH(DATE(2025,$C3104-3,1),0))/SUMIFS(Actuals!$F:$F,Actuals!$A:$A,$A3104,Actuals!$D:$D,$D3104,Actuals!$B:$B,EOMONTH(DATE(2024,$C3104-3,1),0))
)</f>
        <v>1.4250935628961263</v>
      </c>
      <c r="P3104" s="29">
        <f t="shared" si="288"/>
        <v>21998.884311714923</v>
      </c>
      <c r="Q3104" s="2" t="str">
        <f t="shared" si="289"/>
        <v/>
      </c>
      <c r="R3104" s="29" t="str">
        <f t="shared" si="290"/>
        <v>1 train date (May-Aug)</v>
      </c>
      <c r="S3104" s="29">
        <f t="shared" si="291"/>
        <v>1.1836764017367896</v>
      </c>
      <c r="T3104" s="29">
        <f t="shared" si="292"/>
        <v>13308.897205127587</v>
      </c>
      <c r="U3104" s="2" t="str">
        <f t="shared" si="293"/>
        <v/>
      </c>
    </row>
    <row r="3105" spans="1:21">
      <c r="A3105">
        <v>2370</v>
      </c>
      <c r="B3105" s="1">
        <v>46022</v>
      </c>
      <c r="C3105">
        <v>7</v>
      </c>
      <c r="D3105">
        <v>24</v>
      </c>
      <c r="E3105" t="s">
        <v>7</v>
      </c>
      <c r="F3105" s="3">
        <v>11918.695646546348</v>
      </c>
      <c r="H3105">
        <v>5</v>
      </c>
      <c r="L3105" s="6"/>
      <c r="M3105" t="s">
        <v>26</v>
      </c>
      <c r="N3105">
        <f>SUMIFS(Actuals!$F:$F,Actuals!$A:$A,$A3105,Actuals!$D:$D,$D3105,Actuals!$B:$B,EDATE($B3105,-12))</f>
        <v>15436.800000000001</v>
      </c>
      <c r="O3105">
        <f>AVERAGE(SUMIFS(Actuals!$F:$F,Actuals!$A:$A,$A3105,Actuals!$D:$D,$D3105,Actuals!$B:$B,EOMONTH(DATE(2025,$C3105-1,1),0))/SUMIFS(Actuals!$F:$F,Actuals!$A:$A,$A3105,Actuals!$D:$D,$D3105,Actuals!$B:$B,EOMONTH(DATE(2024,$C3105-1,1),0)),
 SUMIFS(Actuals!$F:$F,Actuals!$A:$A,$A3105,Actuals!$D:$D,$D3105,Actuals!$B:$B,EOMONTH(DATE(2025,$C3105-2,1),0))/SUMIFS(Actuals!$F:$F,Actuals!$A:$A,$A3105,Actuals!$D:$D,$D3105,Actuals!$B:$B,EOMONTH(DATE(2024,$C3105-2,1),0)),
 SUMIFS(Actuals!$F:$F,Actuals!$A:$A,$A3105,Actuals!$D:$D,$D3105,Actuals!$B:$B,EOMONTH(DATE(2025,$C3105-3,1),0))/SUMIFS(Actuals!$F:$F,Actuals!$A:$A,$A3105,Actuals!$D:$D,$D3105,Actuals!$B:$B,EOMONTH(DATE(2024,$C3105-3,1),0))
)</f>
        <v>1.4273369716065922</v>
      </c>
      <c r="P3105" s="29">
        <f t="shared" si="288"/>
        <v>22033.515363296643</v>
      </c>
      <c r="Q3105" s="2" t="str">
        <f t="shared" si="289"/>
        <v/>
      </c>
      <c r="R3105" s="29" t="str">
        <f t="shared" si="290"/>
        <v>1 train date (May-Aug)</v>
      </c>
      <c r="S3105" s="29">
        <f t="shared" si="291"/>
        <v>1.1836764017367896</v>
      </c>
      <c r="T3105" s="29">
        <f t="shared" si="292"/>
        <v>14107.87877629992</v>
      </c>
      <c r="U3105" s="2" t="str">
        <f t="shared" si="293"/>
        <v/>
      </c>
    </row>
    <row r="3106" spans="1:21">
      <c r="A3106">
        <v>2370</v>
      </c>
      <c r="B3106" s="1">
        <v>46022</v>
      </c>
      <c r="C3106">
        <v>8</v>
      </c>
      <c r="D3106">
        <v>24</v>
      </c>
      <c r="E3106" t="s">
        <v>7</v>
      </c>
      <c r="F3106" s="3">
        <v>16556.522428355613</v>
      </c>
      <c r="H3106">
        <v>4</v>
      </c>
      <c r="L3106" s="6"/>
      <c r="M3106" t="s">
        <v>26</v>
      </c>
      <c r="N3106">
        <f>SUMIFS(Actuals!$F:$F,Actuals!$A:$A,$A3106,Actuals!$D:$D,$D3106,Actuals!$B:$B,EDATE($B3106,-12))</f>
        <v>15436.800000000001</v>
      </c>
      <c r="O3106">
        <f>AVERAGE(SUMIFS(Actuals!$F:$F,Actuals!$A:$A,$A3106,Actuals!$D:$D,$D3106,Actuals!$B:$B,EOMONTH(DATE(2025,$C3106-1,1),0))/SUMIFS(Actuals!$F:$F,Actuals!$A:$A,$A3106,Actuals!$D:$D,$D3106,Actuals!$B:$B,EOMONTH(DATE(2024,$C3106-1,1),0)),
 SUMIFS(Actuals!$F:$F,Actuals!$A:$A,$A3106,Actuals!$D:$D,$D3106,Actuals!$B:$B,EOMONTH(DATE(2025,$C3106-2,1),0))/SUMIFS(Actuals!$F:$F,Actuals!$A:$A,$A3106,Actuals!$D:$D,$D3106,Actuals!$B:$B,EOMONTH(DATE(2024,$C3106-2,1),0)),
 SUMIFS(Actuals!$F:$F,Actuals!$A:$A,$A3106,Actuals!$D:$D,$D3106,Actuals!$B:$B,EOMONTH(DATE(2025,$C3106-3,1),0))/SUMIFS(Actuals!$F:$F,Actuals!$A:$A,$A3106,Actuals!$D:$D,$D3106,Actuals!$B:$B,EOMONTH(DATE(2024,$C3106-3,1),0))
)</f>
        <v>1.414450917117829</v>
      </c>
      <c r="P3106" s="29">
        <f t="shared" si="288"/>
        <v>21834.595917364506</v>
      </c>
      <c r="Q3106" s="2" t="str">
        <f t="shared" si="289"/>
        <v/>
      </c>
      <c r="R3106" s="29" t="str">
        <f t="shared" si="290"/>
        <v>1 train date (May-Aug)</v>
      </c>
      <c r="S3106" s="29">
        <f t="shared" si="291"/>
        <v>1.1836764017367896</v>
      </c>
      <c r="T3106" s="29">
        <f t="shared" si="292"/>
        <v>19597.564893270424</v>
      </c>
      <c r="U3106" s="2" t="str">
        <f t="shared" si="293"/>
        <v/>
      </c>
    </row>
    <row r="3107" spans="1:21">
      <c r="A3107">
        <v>2370</v>
      </c>
      <c r="B3107" s="1">
        <v>46022</v>
      </c>
      <c r="C3107">
        <v>9</v>
      </c>
      <c r="D3107">
        <v>24</v>
      </c>
      <c r="E3107" t="s">
        <v>7</v>
      </c>
      <c r="F3107" s="3">
        <v>14406.073014937499</v>
      </c>
      <c r="H3107">
        <v>3</v>
      </c>
      <c r="L3107" s="6"/>
      <c r="M3107" t="s">
        <v>26</v>
      </c>
      <c r="N3107">
        <f>SUMIFS(Actuals!$F:$F,Actuals!$A:$A,$A3107,Actuals!$D:$D,$D3107,Actuals!$B:$B,EDATE($B3107,-12))</f>
        <v>15436.800000000001</v>
      </c>
      <c r="O3107">
        <f>AVERAGE(SUMIFS(Actuals!$F:$F,Actuals!$A:$A,$A3107,Actuals!$D:$D,$D3107,Actuals!$B:$B,EOMONTH(DATE(2025,$C3107-1,1),0))/SUMIFS(Actuals!$F:$F,Actuals!$A:$A,$A3107,Actuals!$D:$D,$D3107,Actuals!$B:$B,EOMONTH(DATE(2024,$C3107-1,1),0)),
 SUMIFS(Actuals!$F:$F,Actuals!$A:$A,$A3107,Actuals!$D:$D,$D3107,Actuals!$B:$B,EOMONTH(DATE(2025,$C3107-2,1),0))/SUMIFS(Actuals!$F:$F,Actuals!$A:$A,$A3107,Actuals!$D:$D,$D3107,Actuals!$B:$B,EOMONTH(DATE(2024,$C3107-2,1),0)),
 SUMIFS(Actuals!$F:$F,Actuals!$A:$A,$A3107,Actuals!$D:$D,$D3107,Actuals!$B:$B,EOMONTH(DATE(2025,$C3107-3,1),0))/SUMIFS(Actuals!$F:$F,Actuals!$A:$A,$A3107,Actuals!$D:$D,$D3107,Actuals!$B:$B,EOMONTH(DATE(2024,$C3107-3,1),0))
)</f>
        <v>1.3681506414274989</v>
      </c>
      <c r="P3107" s="29">
        <f t="shared" si="288"/>
        <v>21119.867821588017</v>
      </c>
      <c r="Q3107" s="2" t="str">
        <f t="shared" si="289"/>
        <v/>
      </c>
      <c r="R3107" s="29" t="str">
        <f t="shared" si="290"/>
        <v>2 Test data (Sep-Nov)</v>
      </c>
      <c r="S3107" s="29">
        <f t="shared" si="291"/>
        <v>1.1836764017367896</v>
      </c>
      <c r="T3107" s="29">
        <f t="shared" si="292"/>
        <v>17052.128669478683</v>
      </c>
      <c r="U3107" s="2" t="str">
        <f t="shared" si="293"/>
        <v/>
      </c>
    </row>
    <row r="3108" spans="1:21">
      <c r="A3108">
        <v>2370</v>
      </c>
      <c r="B3108" s="1">
        <v>46022</v>
      </c>
      <c r="C3108">
        <v>10</v>
      </c>
      <c r="D3108">
        <v>24</v>
      </c>
      <c r="E3108" t="s">
        <v>7</v>
      </c>
      <c r="F3108" s="3">
        <v>14406.073014937499</v>
      </c>
      <c r="H3108">
        <v>2</v>
      </c>
      <c r="L3108" s="6"/>
      <c r="M3108" t="s">
        <v>26</v>
      </c>
      <c r="N3108">
        <f>SUMIFS(Actuals!$F:$F,Actuals!$A:$A,$A3108,Actuals!$D:$D,$D3108,Actuals!$B:$B,EDATE($B3108,-12))</f>
        <v>15436.800000000001</v>
      </c>
      <c r="O3108">
        <f>AVERAGE(SUMIFS(Actuals!$F:$F,Actuals!$A:$A,$A3108,Actuals!$D:$D,$D3108,Actuals!$B:$B,EOMONTH(DATE(2025,$C3108-1,1),0))/SUMIFS(Actuals!$F:$F,Actuals!$A:$A,$A3108,Actuals!$D:$D,$D3108,Actuals!$B:$B,EOMONTH(DATE(2024,$C3108-1,1),0)),
 SUMIFS(Actuals!$F:$F,Actuals!$A:$A,$A3108,Actuals!$D:$D,$D3108,Actuals!$B:$B,EOMONTH(DATE(2025,$C3108-2,1),0))/SUMIFS(Actuals!$F:$F,Actuals!$A:$A,$A3108,Actuals!$D:$D,$D3108,Actuals!$B:$B,EOMONTH(DATE(2024,$C3108-2,1),0)),
 SUMIFS(Actuals!$F:$F,Actuals!$A:$A,$A3108,Actuals!$D:$D,$D3108,Actuals!$B:$B,EOMONTH(DATE(2025,$C3108-3,1),0))/SUMIFS(Actuals!$F:$F,Actuals!$A:$A,$A3108,Actuals!$D:$D,$D3108,Actuals!$B:$B,EOMONTH(DATE(2024,$C3108-3,1),0))
)</f>
        <v>1.3914163206836243</v>
      </c>
      <c r="P3108" s="29">
        <f t="shared" si="288"/>
        <v>21479.015459128972</v>
      </c>
      <c r="Q3108" s="2" t="str">
        <f t="shared" si="289"/>
        <v/>
      </c>
      <c r="R3108" s="29" t="str">
        <f t="shared" si="290"/>
        <v>2 Test data (Sep-Nov)</v>
      </c>
      <c r="S3108" s="29">
        <f t="shared" si="291"/>
        <v>1.1836764017367896</v>
      </c>
      <c r="T3108" s="29">
        <f t="shared" si="292"/>
        <v>17052.128669478683</v>
      </c>
      <c r="U3108" s="2" t="str">
        <f t="shared" si="293"/>
        <v/>
      </c>
    </row>
    <row r="3109" spans="1:21">
      <c r="A3109">
        <v>2370</v>
      </c>
      <c r="B3109" s="1">
        <v>46022</v>
      </c>
      <c r="C3109">
        <v>11</v>
      </c>
      <c r="D3109">
        <v>24</v>
      </c>
      <c r="E3109" t="s">
        <v>7</v>
      </c>
      <c r="F3109" s="3">
        <v>15525</v>
      </c>
      <c r="H3109">
        <v>1</v>
      </c>
      <c r="L3109" s="6"/>
      <c r="M3109" t="s">
        <v>26</v>
      </c>
      <c r="N3109">
        <f>SUMIFS(Actuals!$F:$F,Actuals!$A:$A,$A3109,Actuals!$D:$D,$D3109,Actuals!$B:$B,EDATE($B3109,-12))</f>
        <v>15436.800000000001</v>
      </c>
      <c r="O3109">
        <f>AVERAGE(SUMIFS(Actuals!$F:$F,Actuals!$A:$A,$A3109,Actuals!$D:$D,$D3109,Actuals!$B:$B,EOMONTH(DATE(2025,$C3109-1,1),0))/SUMIFS(Actuals!$F:$F,Actuals!$A:$A,$A3109,Actuals!$D:$D,$D3109,Actuals!$B:$B,EOMONTH(DATE(2024,$C3109-1,1),0)),
 SUMIFS(Actuals!$F:$F,Actuals!$A:$A,$A3109,Actuals!$D:$D,$D3109,Actuals!$B:$B,EOMONTH(DATE(2025,$C3109-2,1),0))/SUMIFS(Actuals!$F:$F,Actuals!$A:$A,$A3109,Actuals!$D:$D,$D3109,Actuals!$B:$B,EOMONTH(DATE(2024,$C3109-2,1),0)),
 SUMIFS(Actuals!$F:$F,Actuals!$A:$A,$A3109,Actuals!$D:$D,$D3109,Actuals!$B:$B,EOMONTH(DATE(2025,$C3109-3,1),0))/SUMIFS(Actuals!$F:$F,Actuals!$A:$A,$A3109,Actuals!$D:$D,$D3109,Actuals!$B:$B,EOMONTH(DATE(2024,$C3109-3,1),0))
)</f>
        <v>1.5467316712800727</v>
      </c>
      <c r="P3109" s="29">
        <f t="shared" si="288"/>
        <v>23876.587463216227</v>
      </c>
      <c r="Q3109" s="2" t="str">
        <f t="shared" si="289"/>
        <v/>
      </c>
      <c r="R3109" s="29" t="str">
        <f t="shared" si="290"/>
        <v>2 Test data (Sep-Nov)</v>
      </c>
      <c r="S3109" s="29">
        <f t="shared" si="291"/>
        <v>1.1836764017367896</v>
      </c>
      <c r="T3109" s="29">
        <f t="shared" si="292"/>
        <v>18376.576136963657</v>
      </c>
      <c r="U3109" s="2" t="str">
        <f t="shared" si="293"/>
        <v/>
      </c>
    </row>
    <row r="3110" spans="1:21">
      <c r="A3110">
        <v>360</v>
      </c>
      <c r="B3110" s="1">
        <v>46022</v>
      </c>
      <c r="C3110">
        <v>5</v>
      </c>
      <c r="D3110">
        <v>24</v>
      </c>
      <c r="E3110" t="s">
        <v>7</v>
      </c>
      <c r="F3110" s="3">
        <v>34158.7147790378</v>
      </c>
      <c r="H3110">
        <v>7</v>
      </c>
      <c r="L3110" s="6"/>
      <c r="M3110" t="s">
        <v>24</v>
      </c>
      <c r="N3110">
        <f>SUMIFS(Actuals!$F:$F,Actuals!$A:$A,$A3110,Actuals!$D:$D,$D3110,Actuals!$B:$B,EDATE($B3110,-12))</f>
        <v>33002.1</v>
      </c>
      <c r="O3110">
        <f>AVERAGE(SUMIFS(Actuals!$F:$F,Actuals!$A:$A,$A3110,Actuals!$D:$D,$D3110,Actuals!$B:$B,EOMONTH(DATE(2025,$C3110-1,1),0))/SUMIFS(Actuals!$F:$F,Actuals!$A:$A,$A3110,Actuals!$D:$D,$D3110,Actuals!$B:$B,EOMONTH(DATE(2024,$C3110-1,1),0)),
 SUMIFS(Actuals!$F:$F,Actuals!$A:$A,$A3110,Actuals!$D:$D,$D3110,Actuals!$B:$B,EOMONTH(DATE(2025,$C3110-2,1),0))/SUMIFS(Actuals!$F:$F,Actuals!$A:$A,$A3110,Actuals!$D:$D,$D3110,Actuals!$B:$B,EOMONTH(DATE(2024,$C3110-2,1),0)),
 SUMIFS(Actuals!$F:$F,Actuals!$A:$A,$A3110,Actuals!$D:$D,$D3110,Actuals!$B:$B,EOMONTH(DATE(2025,$C3110-3,1),0))/SUMIFS(Actuals!$F:$F,Actuals!$A:$A,$A3110,Actuals!$D:$D,$D3110,Actuals!$B:$B,EOMONTH(DATE(2024,$C3110-3,1),0))
)</f>
        <v>1.6476893483412445</v>
      </c>
      <c r="P3110" s="29">
        <f t="shared" si="288"/>
        <v>54377.208642892583</v>
      </c>
      <c r="Q3110" s="2" t="str">
        <f t="shared" si="289"/>
        <v/>
      </c>
      <c r="R3110" s="29" t="str">
        <f t="shared" si="290"/>
        <v>1 train date (May-Aug)</v>
      </c>
      <c r="S3110" s="29">
        <f t="shared" si="291"/>
        <v>1.0370054508427586</v>
      </c>
      <c r="T3110" s="29">
        <f t="shared" si="292"/>
        <v>35422.773419645295</v>
      </c>
      <c r="U3110" s="2" t="str">
        <f t="shared" si="293"/>
        <v/>
      </c>
    </row>
    <row r="3111" spans="1:21">
      <c r="A3111">
        <v>360</v>
      </c>
      <c r="B3111" s="1">
        <v>46022</v>
      </c>
      <c r="C3111">
        <v>6</v>
      </c>
      <c r="D3111">
        <v>24</v>
      </c>
      <c r="E3111" t="s">
        <v>7</v>
      </c>
      <c r="F3111" s="3">
        <v>34158.7147790378</v>
      </c>
      <c r="H3111">
        <v>6</v>
      </c>
      <c r="L3111" s="6"/>
      <c r="M3111" t="s">
        <v>24</v>
      </c>
      <c r="N3111">
        <f>SUMIFS(Actuals!$F:$F,Actuals!$A:$A,$A3111,Actuals!$D:$D,$D3111,Actuals!$B:$B,EDATE($B3111,-12))</f>
        <v>33002.1</v>
      </c>
      <c r="O3111">
        <f>AVERAGE(SUMIFS(Actuals!$F:$F,Actuals!$A:$A,$A3111,Actuals!$D:$D,$D3111,Actuals!$B:$B,EOMONTH(DATE(2025,$C3111-1,1),0))/SUMIFS(Actuals!$F:$F,Actuals!$A:$A,$A3111,Actuals!$D:$D,$D3111,Actuals!$B:$B,EOMONTH(DATE(2024,$C3111-1,1),0)),
 SUMIFS(Actuals!$F:$F,Actuals!$A:$A,$A3111,Actuals!$D:$D,$D3111,Actuals!$B:$B,EOMONTH(DATE(2025,$C3111-2,1),0))/SUMIFS(Actuals!$F:$F,Actuals!$A:$A,$A3111,Actuals!$D:$D,$D3111,Actuals!$B:$B,EOMONTH(DATE(2024,$C3111-2,1),0)),
 SUMIFS(Actuals!$F:$F,Actuals!$A:$A,$A3111,Actuals!$D:$D,$D3111,Actuals!$B:$B,EOMONTH(DATE(2025,$C3111-3,1),0))/SUMIFS(Actuals!$F:$F,Actuals!$A:$A,$A3111,Actuals!$D:$D,$D3111,Actuals!$B:$B,EOMONTH(DATE(2024,$C3111-3,1),0))
)</f>
        <v>1.6526009337556069</v>
      </c>
      <c r="P3111" s="29">
        <f t="shared" si="288"/>
        <v>54539.301275895916</v>
      </c>
      <c r="Q3111" s="2" t="str">
        <f t="shared" si="289"/>
        <v/>
      </c>
      <c r="R3111" s="29" t="str">
        <f t="shared" si="290"/>
        <v>1 train date (May-Aug)</v>
      </c>
      <c r="S3111" s="29">
        <f t="shared" si="291"/>
        <v>1.0370054508427586</v>
      </c>
      <c r="T3111" s="29">
        <f t="shared" si="292"/>
        <v>35422.773419645295</v>
      </c>
      <c r="U3111" s="2" t="str">
        <f t="shared" si="293"/>
        <v/>
      </c>
    </row>
    <row r="3112" spans="1:21">
      <c r="A3112">
        <v>360</v>
      </c>
      <c r="B3112" s="1">
        <v>46022</v>
      </c>
      <c r="C3112">
        <v>7</v>
      </c>
      <c r="D3112">
        <v>24</v>
      </c>
      <c r="E3112" t="s">
        <v>7</v>
      </c>
      <c r="F3112" s="3">
        <v>34200</v>
      </c>
      <c r="H3112">
        <v>5</v>
      </c>
      <c r="L3112" s="6"/>
      <c r="M3112" t="s">
        <v>24</v>
      </c>
      <c r="N3112">
        <f>SUMIFS(Actuals!$F:$F,Actuals!$A:$A,$A3112,Actuals!$D:$D,$D3112,Actuals!$B:$B,EDATE($B3112,-12))</f>
        <v>33002.1</v>
      </c>
      <c r="O3112">
        <f>AVERAGE(SUMIFS(Actuals!$F:$F,Actuals!$A:$A,$A3112,Actuals!$D:$D,$D3112,Actuals!$B:$B,EOMONTH(DATE(2025,$C3112-1,1),0))/SUMIFS(Actuals!$F:$F,Actuals!$A:$A,$A3112,Actuals!$D:$D,$D3112,Actuals!$B:$B,EOMONTH(DATE(2024,$C3112-1,1),0)),
 SUMIFS(Actuals!$F:$F,Actuals!$A:$A,$A3112,Actuals!$D:$D,$D3112,Actuals!$B:$B,EOMONTH(DATE(2025,$C3112-2,1),0))/SUMIFS(Actuals!$F:$F,Actuals!$A:$A,$A3112,Actuals!$D:$D,$D3112,Actuals!$B:$B,EOMONTH(DATE(2024,$C3112-2,1),0)),
 SUMIFS(Actuals!$F:$F,Actuals!$A:$A,$A3112,Actuals!$D:$D,$D3112,Actuals!$B:$B,EOMONTH(DATE(2025,$C3112-3,1),0))/SUMIFS(Actuals!$F:$F,Actuals!$A:$A,$A3112,Actuals!$D:$D,$D3112,Actuals!$B:$B,EOMONTH(DATE(2024,$C3112-3,1),0))
)</f>
        <v>1.6255719756506501</v>
      </c>
      <c r="P3112" s="29">
        <f t="shared" si="288"/>
        <v>53647.288897620318</v>
      </c>
      <c r="Q3112" s="2" t="str">
        <f t="shared" si="289"/>
        <v/>
      </c>
      <c r="R3112" s="29" t="str">
        <f t="shared" si="290"/>
        <v>1 train date (May-Aug)</v>
      </c>
      <c r="S3112" s="29">
        <f t="shared" si="291"/>
        <v>1.0370054508427586</v>
      </c>
      <c r="T3112" s="29">
        <f t="shared" si="292"/>
        <v>35465.586418822342</v>
      </c>
      <c r="U3112" s="2" t="str">
        <f t="shared" si="293"/>
        <v/>
      </c>
    </row>
    <row r="3113" spans="1:21">
      <c r="A3113">
        <v>360</v>
      </c>
      <c r="B3113" s="1">
        <v>46022</v>
      </c>
      <c r="C3113">
        <v>8</v>
      </c>
      <c r="D3113">
        <v>24</v>
      </c>
      <c r="E3113" t="s">
        <v>7</v>
      </c>
      <c r="F3113" s="3">
        <v>53231.544708476395</v>
      </c>
      <c r="H3113">
        <v>4</v>
      </c>
      <c r="L3113" s="6"/>
      <c r="M3113" t="s">
        <v>24</v>
      </c>
      <c r="N3113">
        <f>SUMIFS(Actuals!$F:$F,Actuals!$A:$A,$A3113,Actuals!$D:$D,$D3113,Actuals!$B:$B,EDATE($B3113,-12))</f>
        <v>33002.1</v>
      </c>
      <c r="O3113">
        <f>AVERAGE(SUMIFS(Actuals!$F:$F,Actuals!$A:$A,$A3113,Actuals!$D:$D,$D3113,Actuals!$B:$B,EOMONTH(DATE(2025,$C3113-1,1),0))/SUMIFS(Actuals!$F:$F,Actuals!$A:$A,$A3113,Actuals!$D:$D,$D3113,Actuals!$B:$B,EOMONTH(DATE(2024,$C3113-1,1),0)),
 SUMIFS(Actuals!$F:$F,Actuals!$A:$A,$A3113,Actuals!$D:$D,$D3113,Actuals!$B:$B,EOMONTH(DATE(2025,$C3113-2,1),0))/SUMIFS(Actuals!$F:$F,Actuals!$A:$A,$A3113,Actuals!$D:$D,$D3113,Actuals!$B:$B,EOMONTH(DATE(2024,$C3113-2,1),0)),
 SUMIFS(Actuals!$F:$F,Actuals!$A:$A,$A3113,Actuals!$D:$D,$D3113,Actuals!$B:$B,EOMONTH(DATE(2025,$C3113-3,1),0))/SUMIFS(Actuals!$F:$F,Actuals!$A:$A,$A3113,Actuals!$D:$D,$D3113,Actuals!$B:$B,EOMONTH(DATE(2024,$C3113-3,1),0))
)</f>
        <v>1.4953244326957673</v>
      </c>
      <c r="P3113" s="29">
        <f t="shared" si="288"/>
        <v>49348.846460268978</v>
      </c>
      <c r="Q3113" s="2" t="str">
        <f t="shared" si="289"/>
        <v/>
      </c>
      <c r="R3113" s="29" t="str">
        <f t="shared" si="290"/>
        <v>1 train date (May-Aug)</v>
      </c>
      <c r="S3113" s="29">
        <f t="shared" si="291"/>
        <v>1.0370054508427586</v>
      </c>
      <c r="T3113" s="29">
        <f t="shared" si="292"/>
        <v>55201.402019470028</v>
      </c>
      <c r="U3113" s="2" t="str">
        <f t="shared" si="293"/>
        <v/>
      </c>
    </row>
    <row r="3114" spans="1:21">
      <c r="A3114">
        <v>360</v>
      </c>
      <c r="B3114" s="1">
        <v>46022</v>
      </c>
      <c r="C3114">
        <v>9</v>
      </c>
      <c r="D3114">
        <v>24</v>
      </c>
      <c r="E3114" t="s">
        <v>7</v>
      </c>
      <c r="F3114" s="3">
        <v>51963.794033729217</v>
      </c>
      <c r="H3114">
        <v>3</v>
      </c>
      <c r="L3114" s="6"/>
      <c r="M3114" t="s">
        <v>24</v>
      </c>
      <c r="N3114">
        <f>SUMIFS(Actuals!$F:$F,Actuals!$A:$A,$A3114,Actuals!$D:$D,$D3114,Actuals!$B:$B,EDATE($B3114,-12))</f>
        <v>33002.1</v>
      </c>
      <c r="O3114">
        <f>AVERAGE(SUMIFS(Actuals!$F:$F,Actuals!$A:$A,$A3114,Actuals!$D:$D,$D3114,Actuals!$B:$B,EOMONTH(DATE(2025,$C3114-1,1),0))/SUMIFS(Actuals!$F:$F,Actuals!$A:$A,$A3114,Actuals!$D:$D,$D3114,Actuals!$B:$B,EOMONTH(DATE(2024,$C3114-1,1),0)),
 SUMIFS(Actuals!$F:$F,Actuals!$A:$A,$A3114,Actuals!$D:$D,$D3114,Actuals!$B:$B,EOMONTH(DATE(2025,$C3114-2,1),0))/SUMIFS(Actuals!$F:$F,Actuals!$A:$A,$A3114,Actuals!$D:$D,$D3114,Actuals!$B:$B,EOMONTH(DATE(2024,$C3114-2,1),0)),
 SUMIFS(Actuals!$F:$F,Actuals!$A:$A,$A3114,Actuals!$D:$D,$D3114,Actuals!$B:$B,EOMONTH(DATE(2025,$C3114-3,1),0))/SUMIFS(Actuals!$F:$F,Actuals!$A:$A,$A3114,Actuals!$D:$D,$D3114,Actuals!$B:$B,EOMONTH(DATE(2024,$C3114-3,1),0))
)</f>
        <v>0.97034919292043309</v>
      </c>
      <c r="P3114" s="29">
        <f t="shared" si="288"/>
        <v>32023.561099679424</v>
      </c>
      <c r="Q3114" s="2" t="str">
        <f t="shared" si="289"/>
        <v/>
      </c>
      <c r="R3114" s="29" t="str">
        <f t="shared" si="290"/>
        <v>2 Test data (Sep-Nov)</v>
      </c>
      <c r="S3114" s="29">
        <f t="shared" si="291"/>
        <v>1.0370054508427586</v>
      </c>
      <c r="T3114" s="29">
        <f t="shared" si="292"/>
        <v>53886.737659447615</v>
      </c>
      <c r="U3114" s="2" t="str">
        <f t="shared" si="293"/>
        <v/>
      </c>
    </row>
    <row r="3115" spans="1:21">
      <c r="A3115">
        <v>360</v>
      </c>
      <c r="B3115" s="1">
        <v>46022</v>
      </c>
      <c r="C3115">
        <v>10</v>
      </c>
      <c r="D3115">
        <v>24</v>
      </c>
      <c r="E3115" t="s">
        <v>7</v>
      </c>
      <c r="F3115" s="3">
        <v>49838.340829622517</v>
      </c>
      <c r="H3115">
        <v>2</v>
      </c>
      <c r="L3115" s="6"/>
      <c r="M3115" t="s">
        <v>24</v>
      </c>
      <c r="N3115">
        <f>SUMIFS(Actuals!$F:$F,Actuals!$A:$A,$A3115,Actuals!$D:$D,$D3115,Actuals!$B:$B,EDATE($B3115,-12))</f>
        <v>33002.1</v>
      </c>
      <c r="O3115">
        <f>AVERAGE(SUMIFS(Actuals!$F:$F,Actuals!$A:$A,$A3115,Actuals!$D:$D,$D3115,Actuals!$B:$B,EOMONTH(DATE(2025,$C3115-1,1),0))/SUMIFS(Actuals!$F:$F,Actuals!$A:$A,$A3115,Actuals!$D:$D,$D3115,Actuals!$B:$B,EOMONTH(DATE(2024,$C3115-1,1),0)),
 SUMIFS(Actuals!$F:$F,Actuals!$A:$A,$A3115,Actuals!$D:$D,$D3115,Actuals!$B:$B,EOMONTH(DATE(2025,$C3115-2,1),0))/SUMIFS(Actuals!$F:$F,Actuals!$A:$A,$A3115,Actuals!$D:$D,$D3115,Actuals!$B:$B,EOMONTH(DATE(2024,$C3115-2,1),0)),
 SUMIFS(Actuals!$F:$F,Actuals!$A:$A,$A3115,Actuals!$D:$D,$D3115,Actuals!$B:$B,EOMONTH(DATE(2025,$C3115-3,1),0))/SUMIFS(Actuals!$F:$F,Actuals!$A:$A,$A3115,Actuals!$D:$D,$D3115,Actuals!$B:$B,EOMONTH(DATE(2024,$C3115-3,1),0))
)</f>
        <v>0.97479785400109054</v>
      </c>
      <c r="P3115" s="29">
        <f t="shared" si="288"/>
        <v>32170.376257529388</v>
      </c>
      <c r="Q3115" s="2" t="str">
        <f t="shared" si="289"/>
        <v/>
      </c>
      <c r="R3115" s="29" t="str">
        <f t="shared" si="290"/>
        <v>2 Test data (Sep-Nov)</v>
      </c>
      <c r="S3115" s="29">
        <f t="shared" si="291"/>
        <v>1.0370054508427586</v>
      </c>
      <c r="T3115" s="29">
        <f t="shared" si="292"/>
        <v>51682.631101277766</v>
      </c>
      <c r="U3115" s="2" t="str">
        <f t="shared" si="293"/>
        <v/>
      </c>
    </row>
    <row r="3116" spans="1:21">
      <c r="A3116">
        <v>360</v>
      </c>
      <c r="B3116" s="1">
        <v>46022</v>
      </c>
      <c r="C3116">
        <v>11</v>
      </c>
      <c r="D3116">
        <v>24</v>
      </c>
      <c r="E3116" t="s">
        <v>7</v>
      </c>
      <c r="F3116" s="3">
        <v>48537.488517259611</v>
      </c>
      <c r="H3116">
        <v>1</v>
      </c>
      <c r="L3116" s="6"/>
      <c r="M3116" t="s">
        <v>24</v>
      </c>
      <c r="N3116">
        <f>SUMIFS(Actuals!$F:$F,Actuals!$A:$A,$A3116,Actuals!$D:$D,$D3116,Actuals!$B:$B,EDATE($B3116,-12))</f>
        <v>33002.1</v>
      </c>
      <c r="O3116">
        <f>AVERAGE(SUMIFS(Actuals!$F:$F,Actuals!$A:$A,$A3116,Actuals!$D:$D,$D3116,Actuals!$B:$B,EOMONTH(DATE(2025,$C3116-1,1),0))/SUMIFS(Actuals!$F:$F,Actuals!$A:$A,$A3116,Actuals!$D:$D,$D3116,Actuals!$B:$B,EOMONTH(DATE(2024,$C3116-1,1),0)),
 SUMIFS(Actuals!$F:$F,Actuals!$A:$A,$A3116,Actuals!$D:$D,$D3116,Actuals!$B:$B,EOMONTH(DATE(2025,$C3116-2,1),0))/SUMIFS(Actuals!$F:$F,Actuals!$A:$A,$A3116,Actuals!$D:$D,$D3116,Actuals!$B:$B,EOMONTH(DATE(2024,$C3116-2,1),0)),
 SUMIFS(Actuals!$F:$F,Actuals!$A:$A,$A3116,Actuals!$D:$D,$D3116,Actuals!$B:$B,EOMONTH(DATE(2025,$C3116-3,1),0))/SUMIFS(Actuals!$F:$F,Actuals!$A:$A,$A3116,Actuals!$D:$D,$D3116,Actuals!$B:$B,EOMONTH(DATE(2024,$C3116-3,1),0))
)</f>
        <v>1.1720088758053333</v>
      </c>
      <c r="P3116" s="29">
        <f t="shared" si="288"/>
        <v>38678.754120215192</v>
      </c>
      <c r="Q3116" s="2" t="str">
        <f t="shared" si="289"/>
        <v/>
      </c>
      <c r="R3116" s="29" t="str">
        <f t="shared" si="290"/>
        <v>2 Test data (Sep-Nov)</v>
      </c>
      <c r="S3116" s="29">
        <f t="shared" si="291"/>
        <v>1.0370054508427586</v>
      </c>
      <c r="T3116" s="29">
        <f t="shared" si="292"/>
        <v>50333.640162616022</v>
      </c>
      <c r="U3116" s="2" t="str">
        <f t="shared" si="293"/>
        <v/>
      </c>
    </row>
    <row r="3117" spans="1:21">
      <c r="A3117">
        <v>9649</v>
      </c>
      <c r="B3117" s="1">
        <v>46022</v>
      </c>
      <c r="C3117">
        <v>5</v>
      </c>
      <c r="D3117">
        <v>24</v>
      </c>
      <c r="E3117" t="s">
        <v>7</v>
      </c>
      <c r="F3117" s="3">
        <v>2875.2698541786513</v>
      </c>
      <c r="H3117">
        <v>7</v>
      </c>
      <c r="L3117" s="6"/>
      <c r="M3117" t="s">
        <v>28</v>
      </c>
      <c r="N3117">
        <f>SUMIFS(Actuals!$F:$F,Actuals!$A:$A,$A3117,Actuals!$D:$D,$D3117,Actuals!$B:$B,EDATE($B3117,-12))</f>
        <v>2980.8</v>
      </c>
      <c r="O3117">
        <f>AVERAGE(SUMIFS(Actuals!$F:$F,Actuals!$A:$A,$A3117,Actuals!$D:$D,$D3117,Actuals!$B:$B,EOMONTH(DATE(2025,$C3117-1,1),0))/SUMIFS(Actuals!$F:$F,Actuals!$A:$A,$A3117,Actuals!$D:$D,$D3117,Actuals!$B:$B,EOMONTH(DATE(2024,$C3117-1,1),0)),
 SUMIFS(Actuals!$F:$F,Actuals!$A:$A,$A3117,Actuals!$D:$D,$D3117,Actuals!$B:$B,EOMONTH(DATE(2025,$C3117-2,1),0))/SUMIFS(Actuals!$F:$F,Actuals!$A:$A,$A3117,Actuals!$D:$D,$D3117,Actuals!$B:$B,EOMONTH(DATE(2024,$C3117-2,1),0)),
 SUMIFS(Actuals!$F:$F,Actuals!$A:$A,$A3117,Actuals!$D:$D,$D3117,Actuals!$B:$B,EOMONTH(DATE(2025,$C3117-3,1),0))/SUMIFS(Actuals!$F:$F,Actuals!$A:$A,$A3117,Actuals!$D:$D,$D3117,Actuals!$B:$B,EOMONTH(DATE(2024,$C3117-3,1),0))
)</f>
        <v>0.98694741166753486</v>
      </c>
      <c r="P3117" s="29">
        <f t="shared" si="288"/>
        <v>2941.8928446985883</v>
      </c>
      <c r="Q3117" s="2" t="str">
        <f t="shared" si="289"/>
        <v/>
      </c>
      <c r="R3117" s="29" t="str">
        <f t="shared" si="290"/>
        <v>1 train date (May-Aug)</v>
      </c>
      <c r="S3117" s="29">
        <f t="shared" si="291"/>
        <v>1.0552169608377078</v>
      </c>
      <c r="T3117" s="29">
        <f t="shared" si="292"/>
        <v>3034.0335171146758</v>
      </c>
      <c r="U3117" s="2" t="str">
        <f t="shared" si="293"/>
        <v/>
      </c>
    </row>
    <row r="3118" spans="1:21">
      <c r="A3118">
        <v>9649</v>
      </c>
      <c r="B3118" s="1">
        <v>46022</v>
      </c>
      <c r="C3118">
        <v>6</v>
      </c>
      <c r="D3118">
        <v>24</v>
      </c>
      <c r="E3118" t="s">
        <v>7</v>
      </c>
      <c r="F3118" s="3">
        <v>3141.6449004166602</v>
      </c>
      <c r="H3118">
        <v>6</v>
      </c>
      <c r="L3118" s="6"/>
      <c r="M3118" t="s">
        <v>28</v>
      </c>
      <c r="N3118">
        <f>SUMIFS(Actuals!$F:$F,Actuals!$A:$A,$A3118,Actuals!$D:$D,$D3118,Actuals!$B:$B,EDATE($B3118,-12))</f>
        <v>2980.8</v>
      </c>
      <c r="O3118">
        <f>AVERAGE(SUMIFS(Actuals!$F:$F,Actuals!$A:$A,$A3118,Actuals!$D:$D,$D3118,Actuals!$B:$B,EOMONTH(DATE(2025,$C3118-1,1),0))/SUMIFS(Actuals!$F:$F,Actuals!$A:$A,$A3118,Actuals!$D:$D,$D3118,Actuals!$B:$B,EOMONTH(DATE(2024,$C3118-1,1),0)),
 SUMIFS(Actuals!$F:$F,Actuals!$A:$A,$A3118,Actuals!$D:$D,$D3118,Actuals!$B:$B,EOMONTH(DATE(2025,$C3118-2,1),0))/SUMIFS(Actuals!$F:$F,Actuals!$A:$A,$A3118,Actuals!$D:$D,$D3118,Actuals!$B:$B,EOMONTH(DATE(2024,$C3118-2,1),0)),
 SUMIFS(Actuals!$F:$F,Actuals!$A:$A,$A3118,Actuals!$D:$D,$D3118,Actuals!$B:$B,EOMONTH(DATE(2025,$C3118-3,1),0))/SUMIFS(Actuals!$F:$F,Actuals!$A:$A,$A3118,Actuals!$D:$D,$D3118,Actuals!$B:$B,EOMONTH(DATE(2024,$C3118-3,1),0))
)</f>
        <v>0.98248587872547188</v>
      </c>
      <c r="P3118" s="29">
        <f t="shared" si="288"/>
        <v>2928.5939073048867</v>
      </c>
      <c r="Q3118" s="2" t="str">
        <f t="shared" si="289"/>
        <v/>
      </c>
      <c r="R3118" s="29" t="str">
        <f t="shared" si="290"/>
        <v>1 train date (May-Aug)</v>
      </c>
      <c r="S3118" s="29">
        <f t="shared" si="291"/>
        <v>1.0552169608377078</v>
      </c>
      <c r="T3118" s="29">
        <f t="shared" si="292"/>
        <v>3315.1169838489513</v>
      </c>
      <c r="U3118" s="2" t="str">
        <f t="shared" si="293"/>
        <v/>
      </c>
    </row>
    <row r="3119" spans="1:21">
      <c r="A3119">
        <v>9649</v>
      </c>
      <c r="B3119" s="1">
        <v>46022</v>
      </c>
      <c r="C3119">
        <v>7</v>
      </c>
      <c r="D3119">
        <v>24</v>
      </c>
      <c r="E3119" t="s">
        <v>7</v>
      </c>
      <c r="F3119" s="3">
        <v>2925</v>
      </c>
      <c r="H3119">
        <v>5</v>
      </c>
      <c r="L3119" s="6"/>
      <c r="M3119" t="s">
        <v>28</v>
      </c>
      <c r="N3119">
        <f>SUMIFS(Actuals!$F:$F,Actuals!$A:$A,$A3119,Actuals!$D:$D,$D3119,Actuals!$B:$B,EDATE($B3119,-12))</f>
        <v>2980.8</v>
      </c>
      <c r="O3119">
        <f>AVERAGE(SUMIFS(Actuals!$F:$F,Actuals!$A:$A,$A3119,Actuals!$D:$D,$D3119,Actuals!$B:$B,EOMONTH(DATE(2025,$C3119-1,1),0))/SUMIFS(Actuals!$F:$F,Actuals!$A:$A,$A3119,Actuals!$D:$D,$D3119,Actuals!$B:$B,EOMONTH(DATE(2024,$C3119-1,1),0)),
 SUMIFS(Actuals!$F:$F,Actuals!$A:$A,$A3119,Actuals!$D:$D,$D3119,Actuals!$B:$B,EOMONTH(DATE(2025,$C3119-2,1),0))/SUMIFS(Actuals!$F:$F,Actuals!$A:$A,$A3119,Actuals!$D:$D,$D3119,Actuals!$B:$B,EOMONTH(DATE(2024,$C3119-2,1),0)),
 SUMIFS(Actuals!$F:$F,Actuals!$A:$A,$A3119,Actuals!$D:$D,$D3119,Actuals!$B:$B,EOMONTH(DATE(2025,$C3119-3,1),0))/SUMIFS(Actuals!$F:$F,Actuals!$A:$A,$A3119,Actuals!$D:$D,$D3119,Actuals!$B:$B,EOMONTH(DATE(2024,$C3119-3,1),0))
)</f>
        <v>1.0042284244521296</v>
      </c>
      <c r="P3119" s="29">
        <f t="shared" si="288"/>
        <v>2993.404087606908</v>
      </c>
      <c r="Q3119" s="2" t="str">
        <f t="shared" si="289"/>
        <v/>
      </c>
      <c r="R3119" s="29" t="str">
        <f t="shared" si="290"/>
        <v>1 train date (May-Aug)</v>
      </c>
      <c r="S3119" s="29">
        <f t="shared" si="291"/>
        <v>1.0552169608377078</v>
      </c>
      <c r="T3119" s="29">
        <f t="shared" si="292"/>
        <v>3086.5096104502954</v>
      </c>
      <c r="U3119" s="2" t="str">
        <f t="shared" si="293"/>
        <v/>
      </c>
    </row>
    <row r="3120" spans="1:21">
      <c r="A3120">
        <v>9649</v>
      </c>
      <c r="B3120" s="1">
        <v>46022</v>
      </c>
      <c r="C3120">
        <v>8</v>
      </c>
      <c r="D3120">
        <v>24</v>
      </c>
      <c r="E3120" t="s">
        <v>7</v>
      </c>
      <c r="F3120" s="3">
        <v>3162.3364372360711</v>
      </c>
      <c r="H3120">
        <v>4</v>
      </c>
      <c r="L3120" s="6"/>
      <c r="M3120" t="s">
        <v>28</v>
      </c>
      <c r="N3120">
        <f>SUMIFS(Actuals!$F:$F,Actuals!$A:$A,$A3120,Actuals!$D:$D,$D3120,Actuals!$B:$B,EDATE($B3120,-12))</f>
        <v>2980.8</v>
      </c>
      <c r="O3120">
        <f>AVERAGE(SUMIFS(Actuals!$F:$F,Actuals!$A:$A,$A3120,Actuals!$D:$D,$D3120,Actuals!$B:$B,EOMONTH(DATE(2025,$C3120-1,1),0))/SUMIFS(Actuals!$F:$F,Actuals!$A:$A,$A3120,Actuals!$D:$D,$D3120,Actuals!$B:$B,EOMONTH(DATE(2024,$C3120-1,1),0)),
 SUMIFS(Actuals!$F:$F,Actuals!$A:$A,$A3120,Actuals!$D:$D,$D3120,Actuals!$B:$B,EOMONTH(DATE(2025,$C3120-2,1),0))/SUMIFS(Actuals!$F:$F,Actuals!$A:$A,$A3120,Actuals!$D:$D,$D3120,Actuals!$B:$B,EOMONTH(DATE(2024,$C3120-2,1),0)),
 SUMIFS(Actuals!$F:$F,Actuals!$A:$A,$A3120,Actuals!$D:$D,$D3120,Actuals!$B:$B,EOMONTH(DATE(2025,$C3120-3,1),0))/SUMIFS(Actuals!$F:$F,Actuals!$A:$A,$A3120,Actuals!$D:$D,$D3120,Actuals!$B:$B,EOMONTH(DATE(2024,$C3120-3,1),0))
)</f>
        <v>1.0663721833717534</v>
      </c>
      <c r="P3120" s="29">
        <f t="shared" si="288"/>
        <v>3178.6422041945229</v>
      </c>
      <c r="Q3120" s="2" t="str">
        <f t="shared" si="289"/>
        <v/>
      </c>
      <c r="R3120" s="29" t="str">
        <f t="shared" si="290"/>
        <v>1 train date (May-Aug)</v>
      </c>
      <c r="S3120" s="29">
        <f t="shared" si="291"/>
        <v>1.0552169608377078</v>
      </c>
      <c r="T3120" s="29">
        <f t="shared" si="292"/>
        <v>3336.9510444465914</v>
      </c>
      <c r="U3120" s="2" t="str">
        <f t="shared" si="293"/>
        <v/>
      </c>
    </row>
    <row r="3121" spans="1:21">
      <c r="A3121">
        <v>9649</v>
      </c>
      <c r="B3121" s="1">
        <v>46022</v>
      </c>
      <c r="C3121">
        <v>9</v>
      </c>
      <c r="D3121">
        <v>24</v>
      </c>
      <c r="E3121" t="s">
        <v>7</v>
      </c>
      <c r="F3121" s="3">
        <v>3162.3364372360711</v>
      </c>
      <c r="H3121">
        <v>3</v>
      </c>
      <c r="L3121" s="6"/>
      <c r="M3121" t="s">
        <v>28</v>
      </c>
      <c r="N3121">
        <f>SUMIFS(Actuals!$F:$F,Actuals!$A:$A,$A3121,Actuals!$D:$D,$D3121,Actuals!$B:$B,EDATE($B3121,-12))</f>
        <v>2980.8</v>
      </c>
      <c r="O3121">
        <f>AVERAGE(SUMIFS(Actuals!$F:$F,Actuals!$A:$A,$A3121,Actuals!$D:$D,$D3121,Actuals!$B:$B,EOMONTH(DATE(2025,$C3121-1,1),0))/SUMIFS(Actuals!$F:$F,Actuals!$A:$A,$A3121,Actuals!$D:$D,$D3121,Actuals!$B:$B,EOMONTH(DATE(2024,$C3121-1,1),0)),
 SUMIFS(Actuals!$F:$F,Actuals!$A:$A,$A3121,Actuals!$D:$D,$D3121,Actuals!$B:$B,EOMONTH(DATE(2025,$C3121-2,1),0))/SUMIFS(Actuals!$F:$F,Actuals!$A:$A,$A3121,Actuals!$D:$D,$D3121,Actuals!$B:$B,EOMONTH(DATE(2024,$C3121-2,1),0)),
 SUMIFS(Actuals!$F:$F,Actuals!$A:$A,$A3121,Actuals!$D:$D,$D3121,Actuals!$B:$B,EOMONTH(DATE(2025,$C3121-3,1),0))/SUMIFS(Actuals!$F:$F,Actuals!$A:$A,$A3121,Actuals!$D:$D,$D3121,Actuals!$B:$B,EOMONTH(DATE(2024,$C3121-3,1),0))
)</f>
        <v>1.0720496381114417</v>
      </c>
      <c r="P3121" s="29">
        <f t="shared" si="288"/>
        <v>3195.5655612825858</v>
      </c>
      <c r="Q3121" s="2" t="str">
        <f t="shared" si="289"/>
        <v/>
      </c>
      <c r="R3121" s="29" t="str">
        <f t="shared" si="290"/>
        <v>2 Test data (Sep-Nov)</v>
      </c>
      <c r="S3121" s="29">
        <f t="shared" si="291"/>
        <v>1.0552169608377078</v>
      </c>
      <c r="T3121" s="29">
        <f t="shared" si="292"/>
        <v>3336.9510444465914</v>
      </c>
      <c r="U3121" s="2" t="str">
        <f t="shared" si="293"/>
        <v/>
      </c>
    </row>
    <row r="3122" spans="1:21">
      <c r="A3122">
        <v>9649</v>
      </c>
      <c r="B3122" s="1">
        <v>46022</v>
      </c>
      <c r="C3122">
        <v>10</v>
      </c>
      <c r="D3122">
        <v>24</v>
      </c>
      <c r="E3122" t="s">
        <v>7</v>
      </c>
      <c r="F3122" s="3">
        <v>3162.3364372360711</v>
      </c>
      <c r="H3122">
        <v>2</v>
      </c>
      <c r="L3122" s="6"/>
      <c r="M3122" t="s">
        <v>28</v>
      </c>
      <c r="N3122">
        <f>SUMIFS(Actuals!$F:$F,Actuals!$A:$A,$A3122,Actuals!$D:$D,$D3122,Actuals!$B:$B,EDATE($B3122,-12))</f>
        <v>2980.8</v>
      </c>
      <c r="O3122">
        <f>AVERAGE(SUMIFS(Actuals!$F:$F,Actuals!$A:$A,$A3122,Actuals!$D:$D,$D3122,Actuals!$B:$B,EOMONTH(DATE(2025,$C3122-1,1),0))/SUMIFS(Actuals!$F:$F,Actuals!$A:$A,$A3122,Actuals!$D:$D,$D3122,Actuals!$B:$B,EOMONTH(DATE(2024,$C3122-1,1),0)),
 SUMIFS(Actuals!$F:$F,Actuals!$A:$A,$A3122,Actuals!$D:$D,$D3122,Actuals!$B:$B,EOMONTH(DATE(2025,$C3122-2,1),0))/SUMIFS(Actuals!$F:$F,Actuals!$A:$A,$A3122,Actuals!$D:$D,$D3122,Actuals!$B:$B,EOMONTH(DATE(2024,$C3122-2,1),0)),
 SUMIFS(Actuals!$F:$F,Actuals!$A:$A,$A3122,Actuals!$D:$D,$D3122,Actuals!$B:$B,EOMONTH(DATE(2025,$C3122-3,1),0))/SUMIFS(Actuals!$F:$F,Actuals!$A:$A,$A3122,Actuals!$D:$D,$D3122,Actuals!$B:$B,EOMONTH(DATE(2024,$C3122-3,1),0))
)</f>
        <v>1.1259862888152459</v>
      </c>
      <c r="P3122" s="29">
        <f t="shared" si="288"/>
        <v>3356.3399297004853</v>
      </c>
      <c r="Q3122" s="2" t="str">
        <f t="shared" si="289"/>
        <v/>
      </c>
      <c r="R3122" s="29" t="str">
        <f t="shared" si="290"/>
        <v>2 Test data (Sep-Nov)</v>
      </c>
      <c r="S3122" s="29">
        <f t="shared" si="291"/>
        <v>1.0552169608377078</v>
      </c>
      <c r="T3122" s="29">
        <f t="shared" si="292"/>
        <v>3336.9510444465914</v>
      </c>
      <c r="U3122" s="2" t="str">
        <f t="shared" si="293"/>
        <v/>
      </c>
    </row>
    <row r="3123" spans="1:21">
      <c r="A3123">
        <v>9649</v>
      </c>
      <c r="B3123" s="1">
        <v>46022</v>
      </c>
      <c r="C3123">
        <v>11</v>
      </c>
      <c r="D3123">
        <v>24</v>
      </c>
      <c r="E3123" t="s">
        <v>7</v>
      </c>
      <c r="F3123" s="3">
        <v>3008.8751913865262</v>
      </c>
      <c r="H3123">
        <v>1</v>
      </c>
      <c r="L3123" s="6"/>
      <c r="M3123" t="s">
        <v>28</v>
      </c>
      <c r="N3123">
        <f>SUMIFS(Actuals!$F:$F,Actuals!$A:$A,$A3123,Actuals!$D:$D,$D3123,Actuals!$B:$B,EDATE($B3123,-12))</f>
        <v>2980.8</v>
      </c>
      <c r="O3123">
        <f>AVERAGE(SUMIFS(Actuals!$F:$F,Actuals!$A:$A,$A3123,Actuals!$D:$D,$D3123,Actuals!$B:$B,EOMONTH(DATE(2025,$C3123-1,1),0))/SUMIFS(Actuals!$F:$F,Actuals!$A:$A,$A3123,Actuals!$D:$D,$D3123,Actuals!$B:$B,EOMONTH(DATE(2024,$C3123-1,1),0)),
 SUMIFS(Actuals!$F:$F,Actuals!$A:$A,$A3123,Actuals!$D:$D,$D3123,Actuals!$B:$B,EOMONTH(DATE(2025,$C3123-2,1),0))/SUMIFS(Actuals!$F:$F,Actuals!$A:$A,$A3123,Actuals!$D:$D,$D3123,Actuals!$B:$B,EOMONTH(DATE(2024,$C3123-2,1),0)),
 SUMIFS(Actuals!$F:$F,Actuals!$A:$A,$A3123,Actuals!$D:$D,$D3123,Actuals!$B:$B,EOMONTH(DATE(2025,$C3123-3,1),0))/SUMIFS(Actuals!$F:$F,Actuals!$A:$A,$A3123,Actuals!$D:$D,$D3123,Actuals!$B:$B,EOMONTH(DATE(2024,$C3123-3,1),0))
)</f>
        <v>1.0503737716080843</v>
      </c>
      <c r="P3123" s="29">
        <f t="shared" si="288"/>
        <v>3130.9541384093777</v>
      </c>
      <c r="Q3123" s="2" t="str">
        <f t="shared" si="289"/>
        <v/>
      </c>
      <c r="R3123" s="29" t="str">
        <f t="shared" si="290"/>
        <v>2 Test data (Sep-Nov)</v>
      </c>
      <c r="S3123" s="29">
        <f t="shared" si="291"/>
        <v>1.0552169608377078</v>
      </c>
      <c r="T3123" s="29">
        <f t="shared" si="292"/>
        <v>3175.0161349948667</v>
      </c>
      <c r="U3123" s="2" t="str">
        <f t="shared" si="293"/>
        <v/>
      </c>
    </row>
    <row r="3124" spans="1:21">
      <c r="A3124">
        <v>9652</v>
      </c>
      <c r="B3124" s="1">
        <v>46022</v>
      </c>
      <c r="C3124">
        <v>5</v>
      </c>
      <c r="D3124">
        <v>24</v>
      </c>
      <c r="E3124" t="s">
        <v>7</v>
      </c>
      <c r="F3124" s="3">
        <v>66446.966804207492</v>
      </c>
      <c r="H3124">
        <v>7</v>
      </c>
      <c r="L3124" s="6"/>
      <c r="M3124" t="s">
        <v>30</v>
      </c>
      <c r="N3124">
        <f>SUMIFS(Actuals!$F:$F,Actuals!$A:$A,$A3124,Actuals!$D:$D,$D3124,Actuals!$B:$B,EDATE($B3124,-12))</f>
        <v>69152.400000000009</v>
      </c>
      <c r="O3124">
        <f>AVERAGE(SUMIFS(Actuals!$F:$F,Actuals!$A:$A,$A3124,Actuals!$D:$D,$D3124,Actuals!$B:$B,EOMONTH(DATE(2025,$C3124-1,1),0))/SUMIFS(Actuals!$F:$F,Actuals!$A:$A,$A3124,Actuals!$D:$D,$D3124,Actuals!$B:$B,EOMONTH(DATE(2024,$C3124-1,1),0)),
 SUMIFS(Actuals!$F:$F,Actuals!$A:$A,$A3124,Actuals!$D:$D,$D3124,Actuals!$B:$B,EOMONTH(DATE(2025,$C3124-2,1),0))/SUMIFS(Actuals!$F:$F,Actuals!$A:$A,$A3124,Actuals!$D:$D,$D3124,Actuals!$B:$B,EOMONTH(DATE(2024,$C3124-2,1),0)),
 SUMIFS(Actuals!$F:$F,Actuals!$A:$A,$A3124,Actuals!$D:$D,$D3124,Actuals!$B:$B,EOMONTH(DATE(2025,$C3124-3,1),0))/SUMIFS(Actuals!$F:$F,Actuals!$A:$A,$A3124,Actuals!$D:$D,$D3124,Actuals!$B:$B,EOMONTH(DATE(2024,$C3124-3,1),0))
)</f>
        <v>1.0620305462982542</v>
      </c>
      <c r="P3124" s="29">
        <f t="shared" si="288"/>
        <v>73441.961149835406</v>
      </c>
      <c r="Q3124" s="2" t="str">
        <f t="shared" si="289"/>
        <v/>
      </c>
      <c r="R3124" s="29" t="str">
        <f t="shared" si="290"/>
        <v>1 train date (May-Aug)</v>
      </c>
      <c r="S3124" s="29">
        <f t="shared" si="291"/>
        <v>0.97740808992841244</v>
      </c>
      <c r="T3124" s="29">
        <f t="shared" si="292"/>
        <v>64945.802905637072</v>
      </c>
      <c r="U3124" s="2" t="str">
        <f t="shared" si="293"/>
        <v/>
      </c>
    </row>
    <row r="3125" spans="1:21">
      <c r="A3125">
        <v>9652</v>
      </c>
      <c r="B3125" s="1">
        <v>46022</v>
      </c>
      <c r="C3125">
        <v>6</v>
      </c>
      <c r="D3125">
        <v>24</v>
      </c>
      <c r="E3125" t="s">
        <v>7</v>
      </c>
      <c r="F3125" s="3">
        <v>63801.053997169496</v>
      </c>
      <c r="H3125">
        <v>6</v>
      </c>
      <c r="L3125" s="6"/>
      <c r="M3125" t="s">
        <v>30</v>
      </c>
      <c r="N3125">
        <f>SUMIFS(Actuals!$F:$F,Actuals!$A:$A,$A3125,Actuals!$D:$D,$D3125,Actuals!$B:$B,EDATE($B3125,-12))</f>
        <v>69152.400000000009</v>
      </c>
      <c r="O3125">
        <f>AVERAGE(SUMIFS(Actuals!$F:$F,Actuals!$A:$A,$A3125,Actuals!$D:$D,$D3125,Actuals!$B:$B,EOMONTH(DATE(2025,$C3125-1,1),0))/SUMIFS(Actuals!$F:$F,Actuals!$A:$A,$A3125,Actuals!$D:$D,$D3125,Actuals!$B:$B,EOMONTH(DATE(2024,$C3125-1,1),0)),
 SUMIFS(Actuals!$F:$F,Actuals!$A:$A,$A3125,Actuals!$D:$D,$D3125,Actuals!$B:$B,EOMONTH(DATE(2025,$C3125-2,1),0))/SUMIFS(Actuals!$F:$F,Actuals!$A:$A,$A3125,Actuals!$D:$D,$D3125,Actuals!$B:$B,EOMONTH(DATE(2024,$C3125-2,1),0)),
 SUMIFS(Actuals!$F:$F,Actuals!$A:$A,$A3125,Actuals!$D:$D,$D3125,Actuals!$B:$B,EOMONTH(DATE(2025,$C3125-3,1),0))/SUMIFS(Actuals!$F:$F,Actuals!$A:$A,$A3125,Actuals!$D:$D,$D3125,Actuals!$B:$B,EOMONTH(DATE(2024,$C3125-3,1),0))
)</f>
        <v>1.0594092449140529</v>
      </c>
      <c r="P3125" s="29">
        <f t="shared" si="288"/>
        <v>73260.691867994552</v>
      </c>
      <c r="Q3125" s="2" t="str">
        <f t="shared" si="289"/>
        <v/>
      </c>
      <c r="R3125" s="29" t="str">
        <f t="shared" si="290"/>
        <v>1 train date (May-Aug)</v>
      </c>
      <c r="S3125" s="29">
        <f t="shared" si="291"/>
        <v>0.97740808992841244</v>
      </c>
      <c r="T3125" s="29">
        <f t="shared" si="292"/>
        <v>62359.666322792938</v>
      </c>
      <c r="U3125" s="2" t="str">
        <f t="shared" si="293"/>
        <v/>
      </c>
    </row>
    <row r="3126" spans="1:21">
      <c r="A3126">
        <v>9652</v>
      </c>
      <c r="B3126" s="1">
        <v>46022</v>
      </c>
      <c r="C3126">
        <v>7</v>
      </c>
      <c r="D3126">
        <v>24</v>
      </c>
      <c r="E3126" t="s">
        <v>7</v>
      </c>
      <c r="F3126" s="3">
        <v>71550</v>
      </c>
      <c r="H3126">
        <v>5</v>
      </c>
      <c r="L3126" s="6"/>
      <c r="M3126" t="s">
        <v>30</v>
      </c>
      <c r="N3126">
        <f>SUMIFS(Actuals!$F:$F,Actuals!$A:$A,$A3126,Actuals!$D:$D,$D3126,Actuals!$B:$B,EDATE($B3126,-12))</f>
        <v>69152.400000000009</v>
      </c>
      <c r="O3126">
        <f>AVERAGE(SUMIFS(Actuals!$F:$F,Actuals!$A:$A,$A3126,Actuals!$D:$D,$D3126,Actuals!$B:$B,EOMONTH(DATE(2025,$C3126-1,1),0))/SUMIFS(Actuals!$F:$F,Actuals!$A:$A,$A3126,Actuals!$D:$D,$D3126,Actuals!$B:$B,EOMONTH(DATE(2024,$C3126-1,1),0)),
 SUMIFS(Actuals!$F:$F,Actuals!$A:$A,$A3126,Actuals!$D:$D,$D3126,Actuals!$B:$B,EOMONTH(DATE(2025,$C3126-2,1),0))/SUMIFS(Actuals!$F:$F,Actuals!$A:$A,$A3126,Actuals!$D:$D,$D3126,Actuals!$B:$B,EOMONTH(DATE(2024,$C3126-2,1),0)),
 SUMIFS(Actuals!$F:$F,Actuals!$A:$A,$A3126,Actuals!$D:$D,$D3126,Actuals!$B:$B,EOMONTH(DATE(2025,$C3126-3,1),0))/SUMIFS(Actuals!$F:$F,Actuals!$A:$A,$A3126,Actuals!$D:$D,$D3126,Actuals!$B:$B,EOMONTH(DATE(2024,$C3126-3,1),0))
)</f>
        <v>1.0969986496630737</v>
      </c>
      <c r="P3126" s="29">
        <f t="shared" si="288"/>
        <v>75860.08942096075</v>
      </c>
      <c r="Q3126" s="2" t="str">
        <f t="shared" si="289"/>
        <v/>
      </c>
      <c r="R3126" s="29" t="str">
        <f t="shared" si="290"/>
        <v>1 train date (May-Aug)</v>
      </c>
      <c r="S3126" s="29">
        <f t="shared" si="291"/>
        <v>0.97740808992841244</v>
      </c>
      <c r="T3126" s="29">
        <f t="shared" si="292"/>
        <v>69933.548834377914</v>
      </c>
      <c r="U3126" s="2" t="str">
        <f t="shared" si="293"/>
        <v/>
      </c>
    </row>
    <row r="3127" spans="1:21">
      <c r="A3127">
        <v>9652</v>
      </c>
      <c r="B3127" s="1">
        <v>46022</v>
      </c>
      <c r="C3127">
        <v>8</v>
      </c>
      <c r="D3127">
        <v>24</v>
      </c>
      <c r="E3127" t="s">
        <v>7</v>
      </c>
      <c r="F3127" s="3">
        <v>79956.046244008321</v>
      </c>
      <c r="H3127">
        <v>4</v>
      </c>
      <c r="L3127" s="6"/>
      <c r="M3127" t="s">
        <v>30</v>
      </c>
      <c r="N3127">
        <f>SUMIFS(Actuals!$F:$F,Actuals!$A:$A,$A3127,Actuals!$D:$D,$D3127,Actuals!$B:$B,EDATE($B3127,-12))</f>
        <v>69152.400000000009</v>
      </c>
      <c r="O3127">
        <f>AVERAGE(SUMIFS(Actuals!$F:$F,Actuals!$A:$A,$A3127,Actuals!$D:$D,$D3127,Actuals!$B:$B,EOMONTH(DATE(2025,$C3127-1,1),0))/SUMIFS(Actuals!$F:$F,Actuals!$A:$A,$A3127,Actuals!$D:$D,$D3127,Actuals!$B:$B,EOMONTH(DATE(2024,$C3127-1,1),0)),
 SUMIFS(Actuals!$F:$F,Actuals!$A:$A,$A3127,Actuals!$D:$D,$D3127,Actuals!$B:$B,EOMONTH(DATE(2025,$C3127-2,1),0))/SUMIFS(Actuals!$F:$F,Actuals!$A:$A,$A3127,Actuals!$D:$D,$D3127,Actuals!$B:$B,EOMONTH(DATE(2024,$C3127-2,1),0)),
 SUMIFS(Actuals!$F:$F,Actuals!$A:$A,$A3127,Actuals!$D:$D,$D3127,Actuals!$B:$B,EOMONTH(DATE(2025,$C3127-3,1),0))/SUMIFS(Actuals!$F:$F,Actuals!$A:$A,$A3127,Actuals!$D:$D,$D3127,Actuals!$B:$B,EOMONTH(DATE(2024,$C3127-3,1),0))
)</f>
        <v>0.97557380999070265</v>
      </c>
      <c r="P3127" s="29">
        <f t="shared" si="288"/>
        <v>67463.270338001079</v>
      </c>
      <c r="Q3127" s="2" t="str">
        <f t="shared" si="289"/>
        <v/>
      </c>
      <c r="R3127" s="29" t="str">
        <f t="shared" si="290"/>
        <v>1 train date (May-Aug)</v>
      </c>
      <c r="S3127" s="29">
        <f t="shared" si="291"/>
        <v>0.97740808992841244</v>
      </c>
      <c r="T3127" s="29">
        <f t="shared" si="292"/>
        <v>78149.686437583994</v>
      </c>
      <c r="U3127" s="2" t="str">
        <f t="shared" si="293"/>
        <v/>
      </c>
    </row>
    <row r="3128" spans="1:21">
      <c r="A3128">
        <v>9652</v>
      </c>
      <c r="B3128" s="1">
        <v>46022</v>
      </c>
      <c r="C3128">
        <v>9</v>
      </c>
      <c r="D3128">
        <v>24</v>
      </c>
      <c r="E3128" t="s">
        <v>7</v>
      </c>
      <c r="F3128" s="3">
        <v>77591.435718806417</v>
      </c>
      <c r="H3128">
        <v>3</v>
      </c>
      <c r="L3128" s="6"/>
      <c r="M3128" t="s">
        <v>30</v>
      </c>
      <c r="N3128">
        <f>SUMIFS(Actuals!$F:$F,Actuals!$A:$A,$A3128,Actuals!$D:$D,$D3128,Actuals!$B:$B,EDATE($B3128,-12))</f>
        <v>69152.400000000009</v>
      </c>
      <c r="O3128">
        <f>AVERAGE(SUMIFS(Actuals!$F:$F,Actuals!$A:$A,$A3128,Actuals!$D:$D,$D3128,Actuals!$B:$B,EOMONTH(DATE(2025,$C3128-1,1),0))/SUMIFS(Actuals!$F:$F,Actuals!$A:$A,$A3128,Actuals!$D:$D,$D3128,Actuals!$B:$B,EOMONTH(DATE(2024,$C3128-1,1),0)),
 SUMIFS(Actuals!$F:$F,Actuals!$A:$A,$A3128,Actuals!$D:$D,$D3128,Actuals!$B:$B,EOMONTH(DATE(2025,$C3128-2,1),0))/SUMIFS(Actuals!$F:$F,Actuals!$A:$A,$A3128,Actuals!$D:$D,$D3128,Actuals!$B:$B,EOMONTH(DATE(2024,$C3128-2,1),0)),
 SUMIFS(Actuals!$F:$F,Actuals!$A:$A,$A3128,Actuals!$D:$D,$D3128,Actuals!$B:$B,EOMONTH(DATE(2025,$C3128-3,1),0))/SUMIFS(Actuals!$F:$F,Actuals!$A:$A,$A3128,Actuals!$D:$D,$D3128,Actuals!$B:$B,EOMONTH(DATE(2024,$C3128-3,1),0))
)</f>
        <v>0.97086774078642846</v>
      </c>
      <c r="P3128" s="29">
        <f t="shared" si="288"/>
        <v>67137.834357959422</v>
      </c>
      <c r="Q3128" s="2" t="str">
        <f t="shared" si="289"/>
        <v/>
      </c>
      <c r="R3128" s="29" t="str">
        <f t="shared" si="290"/>
        <v>2 Test data (Sep-Nov)</v>
      </c>
      <c r="S3128" s="29">
        <f t="shared" si="291"/>
        <v>0.97740808992841244</v>
      </c>
      <c r="T3128" s="29">
        <f t="shared" si="292"/>
        <v>75838.496980721771</v>
      </c>
      <c r="U3128" s="2" t="str">
        <f t="shared" si="293"/>
        <v/>
      </c>
    </row>
    <row r="3129" spans="1:21">
      <c r="A3129">
        <v>9652</v>
      </c>
      <c r="B3129" s="1">
        <v>46022</v>
      </c>
      <c r="C3129">
        <v>10</v>
      </c>
      <c r="D3129">
        <v>24</v>
      </c>
      <c r="E3129" t="s">
        <v>7</v>
      </c>
      <c r="F3129" s="3">
        <v>77119.412558925105</v>
      </c>
      <c r="H3129">
        <v>2</v>
      </c>
      <c r="L3129" s="6"/>
      <c r="M3129" t="s">
        <v>30</v>
      </c>
      <c r="N3129">
        <f>SUMIFS(Actuals!$F:$F,Actuals!$A:$A,$A3129,Actuals!$D:$D,$D3129,Actuals!$B:$B,EDATE($B3129,-12))</f>
        <v>69152.400000000009</v>
      </c>
      <c r="O3129">
        <f>AVERAGE(SUMIFS(Actuals!$F:$F,Actuals!$A:$A,$A3129,Actuals!$D:$D,$D3129,Actuals!$B:$B,EOMONTH(DATE(2025,$C3129-1,1),0))/SUMIFS(Actuals!$F:$F,Actuals!$A:$A,$A3129,Actuals!$D:$D,$D3129,Actuals!$B:$B,EOMONTH(DATE(2024,$C3129-1,1),0)),
 SUMIFS(Actuals!$F:$F,Actuals!$A:$A,$A3129,Actuals!$D:$D,$D3129,Actuals!$B:$B,EOMONTH(DATE(2025,$C3129-2,1),0))/SUMIFS(Actuals!$F:$F,Actuals!$A:$A,$A3129,Actuals!$D:$D,$D3129,Actuals!$B:$B,EOMONTH(DATE(2024,$C3129-2,1),0)),
 SUMIFS(Actuals!$F:$F,Actuals!$A:$A,$A3129,Actuals!$D:$D,$D3129,Actuals!$B:$B,EOMONTH(DATE(2025,$C3129-3,1),0))/SUMIFS(Actuals!$F:$F,Actuals!$A:$A,$A3129,Actuals!$D:$D,$D3129,Actuals!$B:$B,EOMONTH(DATE(2024,$C3129-3,1),0))
)</f>
        <v>0.95815816392520914</v>
      </c>
      <c r="P3129" s="29">
        <f t="shared" si="288"/>
        <v>66258.936615021637</v>
      </c>
      <c r="Q3129" s="2" t="str">
        <f t="shared" si="289"/>
        <v/>
      </c>
      <c r="R3129" s="29" t="str">
        <f t="shared" si="290"/>
        <v>2 Test data (Sep-Nov)</v>
      </c>
      <c r="S3129" s="29">
        <f t="shared" si="291"/>
        <v>0.97740808992841244</v>
      </c>
      <c r="T3129" s="29">
        <f t="shared" si="292"/>
        <v>75377.13772562021</v>
      </c>
      <c r="U3129" s="2" t="str">
        <f t="shared" si="293"/>
        <v/>
      </c>
    </row>
    <row r="3130" spans="1:21">
      <c r="A3130">
        <v>9652</v>
      </c>
      <c r="B3130" s="1">
        <v>46022</v>
      </c>
      <c r="C3130">
        <v>11</v>
      </c>
      <c r="D3130">
        <v>24</v>
      </c>
      <c r="E3130" t="s">
        <v>7</v>
      </c>
      <c r="F3130" s="3">
        <v>65893.5</v>
      </c>
      <c r="H3130">
        <v>1</v>
      </c>
      <c r="L3130" s="6"/>
      <c r="M3130" t="s">
        <v>30</v>
      </c>
      <c r="N3130">
        <f>SUMIFS(Actuals!$F:$F,Actuals!$A:$A,$A3130,Actuals!$D:$D,$D3130,Actuals!$B:$B,EDATE($B3130,-12))</f>
        <v>69152.400000000009</v>
      </c>
      <c r="O3130">
        <f>AVERAGE(SUMIFS(Actuals!$F:$F,Actuals!$A:$A,$A3130,Actuals!$D:$D,$D3130,Actuals!$B:$B,EOMONTH(DATE(2025,$C3130-1,1),0))/SUMIFS(Actuals!$F:$F,Actuals!$A:$A,$A3130,Actuals!$D:$D,$D3130,Actuals!$B:$B,EOMONTH(DATE(2024,$C3130-1,1),0)),
 SUMIFS(Actuals!$F:$F,Actuals!$A:$A,$A3130,Actuals!$D:$D,$D3130,Actuals!$B:$B,EOMONTH(DATE(2025,$C3130-2,1),0))/SUMIFS(Actuals!$F:$F,Actuals!$A:$A,$A3130,Actuals!$D:$D,$D3130,Actuals!$B:$B,EOMONTH(DATE(2024,$C3130-2,1),0)),
 SUMIFS(Actuals!$F:$F,Actuals!$A:$A,$A3130,Actuals!$D:$D,$D3130,Actuals!$B:$B,EOMONTH(DATE(2025,$C3130-3,1),0))/SUMIFS(Actuals!$F:$F,Actuals!$A:$A,$A3130,Actuals!$D:$D,$D3130,Actuals!$B:$B,EOMONTH(DATE(2024,$C3130-3,1),0))
)</f>
        <v>1.0325548976049648</v>
      </c>
      <c r="P3130" s="29">
        <f t="shared" si="288"/>
        <v>71403.649301137571</v>
      </c>
      <c r="Q3130" s="2" t="str">
        <f t="shared" si="289"/>
        <v/>
      </c>
      <c r="R3130" s="29" t="str">
        <f t="shared" si="290"/>
        <v>2 Test data (Sep-Nov)</v>
      </c>
      <c r="S3130" s="29">
        <f t="shared" si="291"/>
        <v>0.97740808992841244</v>
      </c>
      <c r="T3130" s="29">
        <f t="shared" si="292"/>
        <v>64404.839973697846</v>
      </c>
      <c r="U3130" s="2" t="str">
        <f t="shared" si="293"/>
        <v/>
      </c>
    </row>
    <row r="3131" spans="1:21">
      <c r="A3131">
        <v>9656</v>
      </c>
      <c r="B3131" s="1">
        <v>46022</v>
      </c>
      <c r="C3131">
        <v>5</v>
      </c>
      <c r="D3131">
        <v>24</v>
      </c>
      <c r="E3131" t="s">
        <v>7</v>
      </c>
      <c r="F3131" s="3">
        <v>884213.31722860911</v>
      </c>
      <c r="H3131">
        <v>7</v>
      </c>
      <c r="L3131" s="6"/>
      <c r="M3131" t="s">
        <v>32</v>
      </c>
      <c r="N3131">
        <f>SUMIFS(Actuals!$F:$F,Actuals!$A:$A,$A3131,Actuals!$D:$D,$D3131,Actuals!$B:$B,EDATE($B3131,-12))</f>
        <v>794220.3</v>
      </c>
      <c r="O3131">
        <f>AVERAGE(SUMIFS(Actuals!$F:$F,Actuals!$A:$A,$A3131,Actuals!$D:$D,$D3131,Actuals!$B:$B,EOMONTH(DATE(2025,$C3131-1,1),0))/SUMIFS(Actuals!$F:$F,Actuals!$A:$A,$A3131,Actuals!$D:$D,$D3131,Actuals!$B:$B,EOMONTH(DATE(2024,$C3131-1,1),0)),
 SUMIFS(Actuals!$F:$F,Actuals!$A:$A,$A3131,Actuals!$D:$D,$D3131,Actuals!$B:$B,EOMONTH(DATE(2025,$C3131-2,1),0))/SUMIFS(Actuals!$F:$F,Actuals!$A:$A,$A3131,Actuals!$D:$D,$D3131,Actuals!$B:$B,EOMONTH(DATE(2024,$C3131-2,1),0)),
 SUMIFS(Actuals!$F:$F,Actuals!$A:$A,$A3131,Actuals!$D:$D,$D3131,Actuals!$B:$B,EOMONTH(DATE(2025,$C3131-3,1),0))/SUMIFS(Actuals!$F:$F,Actuals!$A:$A,$A3131,Actuals!$D:$D,$D3131,Actuals!$B:$B,EOMONTH(DATE(2024,$C3131-3,1),0))
)</f>
        <v>1.0756983509185789</v>
      </c>
      <c r="P3131" s="29">
        <f t="shared" si="288"/>
        <v>854341.46697605902</v>
      </c>
      <c r="Q3131" s="2" t="str">
        <f t="shared" si="289"/>
        <v/>
      </c>
      <c r="R3131" s="29" t="str">
        <f t="shared" si="290"/>
        <v>1 train date (May-Aug)</v>
      </c>
      <c r="S3131" s="29">
        <f t="shared" si="291"/>
        <v>1.0196167866584092</v>
      </c>
      <c r="T3131" s="29">
        <f t="shared" si="292"/>
        <v>901558.74123320705</v>
      </c>
      <c r="U3131" s="2" t="str">
        <f t="shared" si="293"/>
        <v/>
      </c>
    </row>
    <row r="3132" spans="1:21">
      <c r="A3132">
        <v>9656</v>
      </c>
      <c r="B3132" s="1">
        <v>46022</v>
      </c>
      <c r="C3132">
        <v>6</v>
      </c>
      <c r="D3132">
        <v>24</v>
      </c>
      <c r="E3132" t="s">
        <v>7</v>
      </c>
      <c r="F3132" s="3">
        <v>828000</v>
      </c>
      <c r="H3132">
        <v>6</v>
      </c>
      <c r="L3132" s="6"/>
      <c r="M3132" t="s">
        <v>32</v>
      </c>
      <c r="N3132">
        <f>SUMIFS(Actuals!$F:$F,Actuals!$A:$A,$A3132,Actuals!$D:$D,$D3132,Actuals!$B:$B,EDATE($B3132,-12))</f>
        <v>794220.3</v>
      </c>
      <c r="O3132">
        <f>AVERAGE(SUMIFS(Actuals!$F:$F,Actuals!$A:$A,$A3132,Actuals!$D:$D,$D3132,Actuals!$B:$B,EOMONTH(DATE(2025,$C3132-1,1),0))/SUMIFS(Actuals!$F:$F,Actuals!$A:$A,$A3132,Actuals!$D:$D,$D3132,Actuals!$B:$B,EOMONTH(DATE(2024,$C3132-1,1),0)),
 SUMIFS(Actuals!$F:$F,Actuals!$A:$A,$A3132,Actuals!$D:$D,$D3132,Actuals!$B:$B,EOMONTH(DATE(2025,$C3132-2,1),0))/SUMIFS(Actuals!$F:$F,Actuals!$A:$A,$A3132,Actuals!$D:$D,$D3132,Actuals!$B:$B,EOMONTH(DATE(2024,$C3132-2,1),0)),
 SUMIFS(Actuals!$F:$F,Actuals!$A:$A,$A3132,Actuals!$D:$D,$D3132,Actuals!$B:$B,EOMONTH(DATE(2025,$C3132-3,1),0))/SUMIFS(Actuals!$F:$F,Actuals!$A:$A,$A3132,Actuals!$D:$D,$D3132,Actuals!$B:$B,EOMONTH(DATE(2024,$C3132-3,1),0))
)</f>
        <v>1.0755384664819847</v>
      </c>
      <c r="P3132" s="29">
        <f t="shared" si="288"/>
        <v>854214.48351086187</v>
      </c>
      <c r="Q3132" s="2" t="str">
        <f t="shared" si="289"/>
        <v/>
      </c>
      <c r="R3132" s="29" t="str">
        <f t="shared" si="290"/>
        <v>1 train date (May-Aug)</v>
      </c>
      <c r="S3132" s="29">
        <f t="shared" si="291"/>
        <v>1.0196167866584092</v>
      </c>
      <c r="T3132" s="29">
        <f t="shared" si="292"/>
        <v>844242.69935316278</v>
      </c>
      <c r="U3132" s="2" t="str">
        <f t="shared" si="293"/>
        <v/>
      </c>
    </row>
    <row r="3133" spans="1:21">
      <c r="A3133">
        <v>9656</v>
      </c>
      <c r="B3133" s="1">
        <v>46022</v>
      </c>
      <c r="C3133">
        <v>7</v>
      </c>
      <c r="D3133">
        <v>24</v>
      </c>
      <c r="E3133" t="s">
        <v>7</v>
      </c>
      <c r="F3133" s="3">
        <v>778500</v>
      </c>
      <c r="H3133">
        <v>5</v>
      </c>
      <c r="L3133" s="6"/>
      <c r="M3133" t="s">
        <v>32</v>
      </c>
      <c r="N3133">
        <f>SUMIFS(Actuals!$F:$F,Actuals!$A:$A,$A3133,Actuals!$D:$D,$D3133,Actuals!$B:$B,EDATE($B3133,-12))</f>
        <v>794220.3</v>
      </c>
      <c r="O3133">
        <f>AVERAGE(SUMIFS(Actuals!$F:$F,Actuals!$A:$A,$A3133,Actuals!$D:$D,$D3133,Actuals!$B:$B,EOMONTH(DATE(2025,$C3133-1,1),0))/SUMIFS(Actuals!$F:$F,Actuals!$A:$A,$A3133,Actuals!$D:$D,$D3133,Actuals!$B:$B,EOMONTH(DATE(2024,$C3133-1,1),0)),
 SUMIFS(Actuals!$F:$F,Actuals!$A:$A,$A3133,Actuals!$D:$D,$D3133,Actuals!$B:$B,EOMONTH(DATE(2025,$C3133-2,1),0))/SUMIFS(Actuals!$F:$F,Actuals!$A:$A,$A3133,Actuals!$D:$D,$D3133,Actuals!$B:$B,EOMONTH(DATE(2024,$C3133-2,1),0)),
 SUMIFS(Actuals!$F:$F,Actuals!$A:$A,$A3133,Actuals!$D:$D,$D3133,Actuals!$B:$B,EOMONTH(DATE(2025,$C3133-3,1),0))/SUMIFS(Actuals!$F:$F,Actuals!$A:$A,$A3133,Actuals!$D:$D,$D3133,Actuals!$B:$B,EOMONTH(DATE(2024,$C3133-3,1),0))
)</f>
        <v>1.0704661536963822</v>
      </c>
      <c r="P3133" s="29">
        <f t="shared" si="288"/>
        <v>850185.94972858683</v>
      </c>
      <c r="Q3133" s="2" t="str">
        <f t="shared" si="289"/>
        <v/>
      </c>
      <c r="R3133" s="29" t="str">
        <f t="shared" si="290"/>
        <v>1 train date (May-Aug)</v>
      </c>
      <c r="S3133" s="29">
        <f t="shared" si="291"/>
        <v>1.0196167866584092</v>
      </c>
      <c r="T3133" s="29">
        <f t="shared" si="292"/>
        <v>793771.66841357155</v>
      </c>
      <c r="U3133" s="2" t="str">
        <f t="shared" si="293"/>
        <v/>
      </c>
    </row>
    <row r="3134" spans="1:21">
      <c r="A3134">
        <v>9656</v>
      </c>
      <c r="B3134" s="1">
        <v>46022</v>
      </c>
      <c r="C3134">
        <v>8</v>
      </c>
      <c r="D3134">
        <v>24</v>
      </c>
      <c r="E3134" t="s">
        <v>7</v>
      </c>
      <c r="F3134" s="3">
        <v>952475.71040298452</v>
      </c>
      <c r="H3134">
        <v>4</v>
      </c>
      <c r="L3134" s="6"/>
      <c r="M3134" t="s">
        <v>32</v>
      </c>
      <c r="N3134">
        <f>SUMIFS(Actuals!$F:$F,Actuals!$A:$A,$A3134,Actuals!$D:$D,$D3134,Actuals!$B:$B,EDATE($B3134,-12))</f>
        <v>794220.3</v>
      </c>
      <c r="O3134">
        <f>AVERAGE(SUMIFS(Actuals!$F:$F,Actuals!$A:$A,$A3134,Actuals!$D:$D,$D3134,Actuals!$B:$B,EOMONTH(DATE(2025,$C3134-1,1),0))/SUMIFS(Actuals!$F:$F,Actuals!$A:$A,$A3134,Actuals!$D:$D,$D3134,Actuals!$B:$B,EOMONTH(DATE(2024,$C3134-1,1),0)),
 SUMIFS(Actuals!$F:$F,Actuals!$A:$A,$A3134,Actuals!$D:$D,$D3134,Actuals!$B:$B,EOMONTH(DATE(2025,$C3134-2,1),0))/SUMIFS(Actuals!$F:$F,Actuals!$A:$A,$A3134,Actuals!$D:$D,$D3134,Actuals!$B:$B,EOMONTH(DATE(2024,$C3134-2,1),0)),
 SUMIFS(Actuals!$F:$F,Actuals!$A:$A,$A3134,Actuals!$D:$D,$D3134,Actuals!$B:$B,EOMONTH(DATE(2025,$C3134-3,1),0))/SUMIFS(Actuals!$F:$F,Actuals!$A:$A,$A3134,Actuals!$D:$D,$D3134,Actuals!$B:$B,EOMONTH(DATE(2024,$C3134-3,1),0))
)</f>
        <v>1.1232604029353088</v>
      </c>
      <c r="P3134" s="29">
        <f t="shared" si="288"/>
        <v>892116.21419740189</v>
      </c>
      <c r="Q3134" s="2" t="str">
        <f t="shared" si="289"/>
        <v/>
      </c>
      <c r="R3134" s="29" t="str">
        <f t="shared" si="290"/>
        <v>1 train date (May-Aug)</v>
      </c>
      <c r="S3134" s="29">
        <f t="shared" si="291"/>
        <v>1.0196167866584092</v>
      </c>
      <c r="T3134" s="29">
        <f t="shared" si="292"/>
        <v>971160.22321127658</v>
      </c>
      <c r="U3134" s="2" t="str">
        <f t="shared" si="293"/>
        <v/>
      </c>
    </row>
    <row r="3135" spans="1:21">
      <c r="A3135">
        <v>9656</v>
      </c>
      <c r="B3135" s="1">
        <v>46022</v>
      </c>
      <c r="C3135">
        <v>9</v>
      </c>
      <c r="D3135">
        <v>24</v>
      </c>
      <c r="E3135" t="s">
        <v>7</v>
      </c>
      <c r="F3135" s="3">
        <v>891737.90339618956</v>
      </c>
      <c r="H3135">
        <v>3</v>
      </c>
      <c r="L3135" s="6"/>
      <c r="M3135" t="s">
        <v>32</v>
      </c>
      <c r="N3135">
        <f>SUMIFS(Actuals!$F:$F,Actuals!$A:$A,$A3135,Actuals!$D:$D,$D3135,Actuals!$B:$B,EDATE($B3135,-12))</f>
        <v>794220.3</v>
      </c>
      <c r="O3135">
        <f>AVERAGE(SUMIFS(Actuals!$F:$F,Actuals!$A:$A,$A3135,Actuals!$D:$D,$D3135,Actuals!$B:$B,EOMONTH(DATE(2025,$C3135-1,1),0))/SUMIFS(Actuals!$F:$F,Actuals!$A:$A,$A3135,Actuals!$D:$D,$D3135,Actuals!$B:$B,EOMONTH(DATE(2024,$C3135-1,1),0)),
 SUMIFS(Actuals!$F:$F,Actuals!$A:$A,$A3135,Actuals!$D:$D,$D3135,Actuals!$B:$B,EOMONTH(DATE(2025,$C3135-2,1),0))/SUMIFS(Actuals!$F:$F,Actuals!$A:$A,$A3135,Actuals!$D:$D,$D3135,Actuals!$B:$B,EOMONTH(DATE(2024,$C3135-2,1),0)),
 SUMIFS(Actuals!$F:$F,Actuals!$A:$A,$A3135,Actuals!$D:$D,$D3135,Actuals!$B:$B,EOMONTH(DATE(2025,$C3135-3,1),0))/SUMIFS(Actuals!$F:$F,Actuals!$A:$A,$A3135,Actuals!$D:$D,$D3135,Actuals!$B:$B,EOMONTH(DATE(2024,$C3135-3,1),0))
)</f>
        <v>1.1479869298225689</v>
      </c>
      <c r="P3135" s="29">
        <f t="shared" si="288"/>
        <v>911754.52379975969</v>
      </c>
      <c r="Q3135" s="2" t="str">
        <f t="shared" si="289"/>
        <v/>
      </c>
      <c r="R3135" s="29" t="str">
        <f t="shared" si="290"/>
        <v>2 Test data (Sep-Nov)</v>
      </c>
      <c r="S3135" s="29">
        <f t="shared" si="291"/>
        <v>1.0196167866584092</v>
      </c>
      <c r="T3135" s="29">
        <f t="shared" si="292"/>
        <v>909230.93560232967</v>
      </c>
      <c r="U3135" s="2" t="str">
        <f t="shared" si="293"/>
        <v/>
      </c>
    </row>
    <row r="3136" spans="1:21">
      <c r="A3136">
        <v>9656</v>
      </c>
      <c r="B3136" s="1">
        <v>46022</v>
      </c>
      <c r="C3136">
        <v>10</v>
      </c>
      <c r="D3136">
        <v>24</v>
      </c>
      <c r="E3136" t="s">
        <v>7</v>
      </c>
      <c r="F3136" s="3">
        <v>820020.27807062026</v>
      </c>
      <c r="H3136">
        <v>2</v>
      </c>
      <c r="L3136" s="6"/>
      <c r="M3136" t="s">
        <v>32</v>
      </c>
      <c r="N3136">
        <f>SUMIFS(Actuals!$F:$F,Actuals!$A:$A,$A3136,Actuals!$D:$D,$D3136,Actuals!$B:$B,EDATE($B3136,-12))</f>
        <v>794220.3</v>
      </c>
      <c r="O3136">
        <f>AVERAGE(SUMIFS(Actuals!$F:$F,Actuals!$A:$A,$A3136,Actuals!$D:$D,$D3136,Actuals!$B:$B,EOMONTH(DATE(2025,$C3136-1,1),0))/SUMIFS(Actuals!$F:$F,Actuals!$A:$A,$A3136,Actuals!$D:$D,$D3136,Actuals!$B:$B,EOMONTH(DATE(2024,$C3136-1,1),0)),
 SUMIFS(Actuals!$F:$F,Actuals!$A:$A,$A3136,Actuals!$D:$D,$D3136,Actuals!$B:$B,EOMONTH(DATE(2025,$C3136-2,1),0))/SUMIFS(Actuals!$F:$F,Actuals!$A:$A,$A3136,Actuals!$D:$D,$D3136,Actuals!$B:$B,EOMONTH(DATE(2024,$C3136-2,1),0)),
 SUMIFS(Actuals!$F:$F,Actuals!$A:$A,$A3136,Actuals!$D:$D,$D3136,Actuals!$B:$B,EOMONTH(DATE(2025,$C3136-3,1),0))/SUMIFS(Actuals!$F:$F,Actuals!$A:$A,$A3136,Actuals!$D:$D,$D3136,Actuals!$B:$B,EOMONTH(DATE(2024,$C3136-3,1),0))
)</f>
        <v>1.1674074222410891</v>
      </c>
      <c r="P3136" s="29">
        <f t="shared" si="288"/>
        <v>927178.67311454448</v>
      </c>
      <c r="Q3136" s="2" t="str">
        <f t="shared" si="289"/>
        <v/>
      </c>
      <c r="R3136" s="29" t="str">
        <f t="shared" si="290"/>
        <v>2 Test data (Sep-Nov)</v>
      </c>
      <c r="S3136" s="29">
        <f t="shared" si="291"/>
        <v>1.0196167866584092</v>
      </c>
      <c r="T3136" s="29">
        <f t="shared" si="292"/>
        <v>836106.44092110102</v>
      </c>
      <c r="U3136" s="2" t="str">
        <f t="shared" si="293"/>
        <v/>
      </c>
    </row>
    <row r="3137" spans="1:21">
      <c r="A3137">
        <v>9656</v>
      </c>
      <c r="B3137" s="1">
        <v>46022</v>
      </c>
      <c r="C3137">
        <v>11</v>
      </c>
      <c r="D3137">
        <v>24</v>
      </c>
      <c r="E3137" t="s">
        <v>7</v>
      </c>
      <c r="F3137" s="3">
        <v>893072.99877121637</v>
      </c>
      <c r="H3137">
        <v>1</v>
      </c>
      <c r="L3137" s="6"/>
      <c r="M3137" t="s">
        <v>32</v>
      </c>
      <c r="N3137">
        <f>SUMIFS(Actuals!$F:$F,Actuals!$A:$A,$A3137,Actuals!$D:$D,$D3137,Actuals!$B:$B,EDATE($B3137,-12))</f>
        <v>794220.3</v>
      </c>
      <c r="O3137">
        <f>AVERAGE(SUMIFS(Actuals!$F:$F,Actuals!$A:$A,$A3137,Actuals!$D:$D,$D3137,Actuals!$B:$B,EOMONTH(DATE(2025,$C3137-1,1),0))/SUMIFS(Actuals!$F:$F,Actuals!$A:$A,$A3137,Actuals!$D:$D,$D3137,Actuals!$B:$B,EOMONTH(DATE(2024,$C3137-1,1),0)),
 SUMIFS(Actuals!$F:$F,Actuals!$A:$A,$A3137,Actuals!$D:$D,$D3137,Actuals!$B:$B,EOMONTH(DATE(2025,$C3137-2,1),0))/SUMIFS(Actuals!$F:$F,Actuals!$A:$A,$A3137,Actuals!$D:$D,$D3137,Actuals!$B:$B,EOMONTH(DATE(2024,$C3137-2,1),0)),
 SUMIFS(Actuals!$F:$F,Actuals!$A:$A,$A3137,Actuals!$D:$D,$D3137,Actuals!$B:$B,EOMONTH(DATE(2025,$C3137-3,1),0))/SUMIFS(Actuals!$F:$F,Actuals!$A:$A,$A3137,Actuals!$D:$D,$D3137,Actuals!$B:$B,EOMONTH(DATE(2024,$C3137-3,1),0))
)</f>
        <v>1.0901313118624585</v>
      </c>
      <c r="P3137" s="29">
        <f t="shared" si="288"/>
        <v>865804.41754679533</v>
      </c>
      <c r="Q3137" s="2" t="str">
        <f t="shared" si="289"/>
        <v/>
      </c>
      <c r="R3137" s="29" t="str">
        <f t="shared" si="290"/>
        <v>2 Test data (Sep-Nov)</v>
      </c>
      <c r="S3137" s="29">
        <f t="shared" si="291"/>
        <v>1.0196167866584092</v>
      </c>
      <c r="T3137" s="29">
        <f t="shared" si="292"/>
        <v>910592.22125849698</v>
      </c>
      <c r="U3137" s="2" t="str">
        <f t="shared" si="293"/>
        <v/>
      </c>
    </row>
    <row r="3138" spans="1:21">
      <c r="A3138">
        <v>9657</v>
      </c>
      <c r="B3138" s="1">
        <v>46022</v>
      </c>
      <c r="C3138">
        <v>5</v>
      </c>
      <c r="D3138">
        <v>24</v>
      </c>
      <c r="E3138" t="s">
        <v>7</v>
      </c>
      <c r="F3138" s="3">
        <v>5779.8492976182679</v>
      </c>
      <c r="H3138">
        <v>7</v>
      </c>
      <c r="L3138" s="6"/>
      <c r="M3138" t="s">
        <v>34</v>
      </c>
      <c r="N3138">
        <f>SUMIFS(Actuals!$F:$F,Actuals!$A:$A,$A3138,Actuals!$D:$D,$D3138,Actuals!$B:$B,EDATE($B3138,-12))</f>
        <v>5323.5</v>
      </c>
      <c r="O3138">
        <f>AVERAGE(SUMIFS(Actuals!$F:$F,Actuals!$A:$A,$A3138,Actuals!$D:$D,$D3138,Actuals!$B:$B,EOMONTH(DATE(2025,$C3138-1,1),0))/SUMIFS(Actuals!$F:$F,Actuals!$A:$A,$A3138,Actuals!$D:$D,$D3138,Actuals!$B:$B,EOMONTH(DATE(2024,$C3138-1,1),0)),
 SUMIFS(Actuals!$F:$F,Actuals!$A:$A,$A3138,Actuals!$D:$D,$D3138,Actuals!$B:$B,EOMONTH(DATE(2025,$C3138-2,1),0))/SUMIFS(Actuals!$F:$F,Actuals!$A:$A,$A3138,Actuals!$D:$D,$D3138,Actuals!$B:$B,EOMONTH(DATE(2024,$C3138-2,1),0)),
 SUMIFS(Actuals!$F:$F,Actuals!$A:$A,$A3138,Actuals!$D:$D,$D3138,Actuals!$B:$B,EOMONTH(DATE(2025,$C3138-3,1),0))/SUMIFS(Actuals!$F:$F,Actuals!$A:$A,$A3138,Actuals!$D:$D,$D3138,Actuals!$B:$B,EOMONTH(DATE(2024,$C3138-3,1),0))
)</f>
        <v>1.0644342369087865</v>
      </c>
      <c r="P3138" s="29">
        <f t="shared" ref="P3138:P3201" si="294">N3138*O3138</f>
        <v>5666.5156601839244</v>
      </c>
      <c r="Q3138" s="2" t="str">
        <f t="shared" ref="Q3138:Q3201" si="295">IFERROR(ABS(P3138-G3138)/ABS(G3138),"")</f>
        <v/>
      </c>
      <c r="R3138" s="29" t="str">
        <f t="shared" ref="R3138:R3201" si="296">IF(C3138&lt;=8,"1 train date (May-Aug)","2 Test data (Sep-Nov)")</f>
        <v>1 train date (May-Aug)</v>
      </c>
      <c r="S3138" s="29">
        <f t="shared" ref="S3138:S3201" si="297">1/(1+AVERAGEIFS($L:$L,$A:$A,$A3138,$R:$R,"1 train date (May-Aug)"))</f>
        <v>1.0159969143173808</v>
      </c>
      <c r="T3138" s="29">
        <f t="shared" ref="T3138:T3201" si="298">F3138*S3138</f>
        <v>5872.309051599641</v>
      </c>
      <c r="U3138" s="2" t="str">
        <f t="shared" ref="U3138:U3201" si="299">IFERROR(ABS(T3138-G3138)/ABS(G3138),"")</f>
        <v/>
      </c>
    </row>
    <row r="3139" spans="1:21">
      <c r="A3139">
        <v>9657</v>
      </c>
      <c r="B3139" s="1">
        <v>46022</v>
      </c>
      <c r="C3139">
        <v>6</v>
      </c>
      <c r="D3139">
        <v>24</v>
      </c>
      <c r="E3139" t="s">
        <v>7</v>
      </c>
      <c r="F3139" s="3">
        <v>5783.2787454034642</v>
      </c>
      <c r="H3139">
        <v>6</v>
      </c>
      <c r="L3139" s="6"/>
      <c r="M3139" t="s">
        <v>34</v>
      </c>
      <c r="N3139">
        <f>SUMIFS(Actuals!$F:$F,Actuals!$A:$A,$A3139,Actuals!$D:$D,$D3139,Actuals!$B:$B,EDATE($B3139,-12))</f>
        <v>5323.5</v>
      </c>
      <c r="O3139">
        <f>AVERAGE(SUMIFS(Actuals!$F:$F,Actuals!$A:$A,$A3139,Actuals!$D:$D,$D3139,Actuals!$B:$B,EOMONTH(DATE(2025,$C3139-1,1),0))/SUMIFS(Actuals!$F:$F,Actuals!$A:$A,$A3139,Actuals!$D:$D,$D3139,Actuals!$B:$B,EOMONTH(DATE(2024,$C3139-1,1),0)),
 SUMIFS(Actuals!$F:$F,Actuals!$A:$A,$A3139,Actuals!$D:$D,$D3139,Actuals!$B:$B,EOMONTH(DATE(2025,$C3139-2,1),0))/SUMIFS(Actuals!$F:$F,Actuals!$A:$A,$A3139,Actuals!$D:$D,$D3139,Actuals!$B:$B,EOMONTH(DATE(2024,$C3139-2,1),0)),
 SUMIFS(Actuals!$F:$F,Actuals!$A:$A,$A3139,Actuals!$D:$D,$D3139,Actuals!$B:$B,EOMONTH(DATE(2025,$C3139-3,1),0))/SUMIFS(Actuals!$F:$F,Actuals!$A:$A,$A3139,Actuals!$D:$D,$D3139,Actuals!$B:$B,EOMONTH(DATE(2024,$C3139-3,1),0))
)</f>
        <v>1.0358274901698257</v>
      </c>
      <c r="P3139" s="29">
        <f t="shared" si="294"/>
        <v>5514.2276439190673</v>
      </c>
      <c r="Q3139" s="2" t="str">
        <f t="shared" si="295"/>
        <v/>
      </c>
      <c r="R3139" s="29" t="str">
        <f t="shared" si="296"/>
        <v>1 train date (May-Aug)</v>
      </c>
      <c r="S3139" s="29">
        <f t="shared" si="297"/>
        <v>1.0159969143173808</v>
      </c>
      <c r="T3139" s="29">
        <f t="shared" si="298"/>
        <v>5875.7933599672133</v>
      </c>
      <c r="U3139" s="2" t="str">
        <f t="shared" si="299"/>
        <v/>
      </c>
    </row>
    <row r="3140" spans="1:21">
      <c r="A3140">
        <v>9657</v>
      </c>
      <c r="B3140" s="1">
        <v>46022</v>
      </c>
      <c r="C3140">
        <v>7</v>
      </c>
      <c r="D3140">
        <v>24</v>
      </c>
      <c r="E3140" t="s">
        <v>7</v>
      </c>
      <c r="F3140" s="3">
        <v>5575.8174131354717</v>
      </c>
      <c r="H3140">
        <v>5</v>
      </c>
      <c r="L3140" s="6"/>
      <c r="M3140" t="s">
        <v>34</v>
      </c>
      <c r="N3140">
        <f>SUMIFS(Actuals!$F:$F,Actuals!$A:$A,$A3140,Actuals!$D:$D,$D3140,Actuals!$B:$B,EDATE($B3140,-12))</f>
        <v>5323.5</v>
      </c>
      <c r="O3140">
        <f>AVERAGE(SUMIFS(Actuals!$F:$F,Actuals!$A:$A,$A3140,Actuals!$D:$D,$D3140,Actuals!$B:$B,EOMONTH(DATE(2025,$C3140-1,1),0))/SUMIFS(Actuals!$F:$F,Actuals!$A:$A,$A3140,Actuals!$D:$D,$D3140,Actuals!$B:$B,EOMONTH(DATE(2024,$C3140-1,1),0)),
 SUMIFS(Actuals!$F:$F,Actuals!$A:$A,$A3140,Actuals!$D:$D,$D3140,Actuals!$B:$B,EOMONTH(DATE(2025,$C3140-2,1),0))/SUMIFS(Actuals!$F:$F,Actuals!$A:$A,$A3140,Actuals!$D:$D,$D3140,Actuals!$B:$B,EOMONTH(DATE(2024,$C3140-2,1),0)),
 SUMIFS(Actuals!$F:$F,Actuals!$A:$A,$A3140,Actuals!$D:$D,$D3140,Actuals!$B:$B,EOMONTH(DATE(2025,$C3140-3,1),0))/SUMIFS(Actuals!$F:$F,Actuals!$A:$A,$A3140,Actuals!$D:$D,$D3140,Actuals!$B:$B,EOMONTH(DATE(2024,$C3140-3,1),0))
)</f>
        <v>1.013542119589901</v>
      </c>
      <c r="P3140" s="29">
        <f t="shared" si="294"/>
        <v>5395.5914736368386</v>
      </c>
      <c r="Q3140" s="2" t="str">
        <f t="shared" si="295"/>
        <v/>
      </c>
      <c r="R3140" s="29" t="str">
        <f t="shared" si="296"/>
        <v>1 train date (May-Aug)</v>
      </c>
      <c r="S3140" s="29">
        <f t="shared" si="297"/>
        <v>1.0159969143173808</v>
      </c>
      <c r="T3140" s="29">
        <f t="shared" si="298"/>
        <v>5665.0132865427595</v>
      </c>
      <c r="U3140" s="2" t="str">
        <f t="shared" si="299"/>
        <v/>
      </c>
    </row>
    <row r="3141" spans="1:21">
      <c r="A3141">
        <v>9657</v>
      </c>
      <c r="B3141" s="1">
        <v>46022</v>
      </c>
      <c r="C3141">
        <v>8</v>
      </c>
      <c r="D3141">
        <v>24</v>
      </c>
      <c r="E3141" t="s">
        <v>7</v>
      </c>
      <c r="F3141" s="3">
        <v>5737.1888039714349</v>
      </c>
      <c r="H3141">
        <v>4</v>
      </c>
      <c r="L3141" s="6"/>
      <c r="M3141" t="s">
        <v>34</v>
      </c>
      <c r="N3141">
        <f>SUMIFS(Actuals!$F:$F,Actuals!$A:$A,$A3141,Actuals!$D:$D,$D3141,Actuals!$B:$B,EDATE($B3141,-12))</f>
        <v>5323.5</v>
      </c>
      <c r="O3141">
        <f>AVERAGE(SUMIFS(Actuals!$F:$F,Actuals!$A:$A,$A3141,Actuals!$D:$D,$D3141,Actuals!$B:$B,EOMONTH(DATE(2025,$C3141-1,1),0))/SUMIFS(Actuals!$F:$F,Actuals!$A:$A,$A3141,Actuals!$D:$D,$D3141,Actuals!$B:$B,EOMONTH(DATE(2024,$C3141-1,1),0)),
 SUMIFS(Actuals!$F:$F,Actuals!$A:$A,$A3141,Actuals!$D:$D,$D3141,Actuals!$B:$B,EOMONTH(DATE(2025,$C3141-2,1),0))/SUMIFS(Actuals!$F:$F,Actuals!$A:$A,$A3141,Actuals!$D:$D,$D3141,Actuals!$B:$B,EOMONTH(DATE(2024,$C3141-2,1),0)),
 SUMIFS(Actuals!$F:$F,Actuals!$A:$A,$A3141,Actuals!$D:$D,$D3141,Actuals!$B:$B,EOMONTH(DATE(2025,$C3141-3,1),0))/SUMIFS(Actuals!$F:$F,Actuals!$A:$A,$A3141,Actuals!$D:$D,$D3141,Actuals!$B:$B,EOMONTH(DATE(2024,$C3141-3,1),0))
)</f>
        <v>1.0195373490879327</v>
      </c>
      <c r="P3141" s="29">
        <f t="shared" si="294"/>
        <v>5427.5070778696099</v>
      </c>
      <c r="Q3141" s="2" t="str">
        <f t="shared" si="295"/>
        <v/>
      </c>
      <c r="R3141" s="29" t="str">
        <f t="shared" si="296"/>
        <v>1 train date (May-Aug)</v>
      </c>
      <c r="S3141" s="29">
        <f t="shared" si="297"/>
        <v>1.0159969143173808</v>
      </c>
      <c r="T3141" s="29">
        <f t="shared" si="298"/>
        <v>5828.9661216912027</v>
      </c>
      <c r="U3141" s="2" t="str">
        <f t="shared" si="299"/>
        <v/>
      </c>
    </row>
    <row r="3142" spans="1:21">
      <c r="A3142">
        <v>9657</v>
      </c>
      <c r="B3142" s="1">
        <v>46022</v>
      </c>
      <c r="C3142">
        <v>9</v>
      </c>
      <c r="D3142">
        <v>24</v>
      </c>
      <c r="E3142" t="s">
        <v>7</v>
      </c>
      <c r="F3142" s="3">
        <v>5751.7584827656783</v>
      </c>
      <c r="H3142">
        <v>3</v>
      </c>
      <c r="L3142" s="6"/>
      <c r="M3142" t="s">
        <v>34</v>
      </c>
      <c r="N3142">
        <f>SUMIFS(Actuals!$F:$F,Actuals!$A:$A,$A3142,Actuals!$D:$D,$D3142,Actuals!$B:$B,EDATE($B3142,-12))</f>
        <v>5323.5</v>
      </c>
      <c r="O3142">
        <f>AVERAGE(SUMIFS(Actuals!$F:$F,Actuals!$A:$A,$A3142,Actuals!$D:$D,$D3142,Actuals!$B:$B,EOMONTH(DATE(2025,$C3142-1,1),0))/SUMIFS(Actuals!$F:$F,Actuals!$A:$A,$A3142,Actuals!$D:$D,$D3142,Actuals!$B:$B,EOMONTH(DATE(2024,$C3142-1,1),0)),
 SUMIFS(Actuals!$F:$F,Actuals!$A:$A,$A3142,Actuals!$D:$D,$D3142,Actuals!$B:$B,EOMONTH(DATE(2025,$C3142-2,1),0))/SUMIFS(Actuals!$F:$F,Actuals!$A:$A,$A3142,Actuals!$D:$D,$D3142,Actuals!$B:$B,EOMONTH(DATE(2024,$C3142-2,1),0)),
 SUMIFS(Actuals!$F:$F,Actuals!$A:$A,$A3142,Actuals!$D:$D,$D3142,Actuals!$B:$B,EOMONTH(DATE(2025,$C3142-3,1),0))/SUMIFS(Actuals!$F:$F,Actuals!$A:$A,$A3142,Actuals!$D:$D,$D3142,Actuals!$B:$B,EOMONTH(DATE(2024,$C3142-3,1),0))
)</f>
        <v>1.0360241616743415</v>
      </c>
      <c r="P3142" s="29">
        <f t="shared" si="294"/>
        <v>5515.2746246733568</v>
      </c>
      <c r="Q3142" s="2" t="str">
        <f t="shared" si="295"/>
        <v/>
      </c>
      <c r="R3142" s="29" t="str">
        <f t="shared" si="296"/>
        <v>2 Test data (Sep-Nov)</v>
      </c>
      <c r="S3142" s="29">
        <f t="shared" si="297"/>
        <v>1.0159969143173808</v>
      </c>
      <c r="T3142" s="29">
        <f t="shared" si="298"/>
        <v>5843.7688703887488</v>
      </c>
      <c r="U3142" s="2" t="str">
        <f t="shared" si="299"/>
        <v/>
      </c>
    </row>
    <row r="3143" spans="1:21">
      <c r="A3143">
        <v>9657</v>
      </c>
      <c r="B3143" s="1">
        <v>46022</v>
      </c>
      <c r="C3143">
        <v>10</v>
      </c>
      <c r="D3143">
        <v>24</v>
      </c>
      <c r="E3143" t="s">
        <v>7</v>
      </c>
      <c r="F3143" s="3">
        <v>5719.5907446520241</v>
      </c>
      <c r="H3143">
        <v>2</v>
      </c>
      <c r="L3143" s="6"/>
      <c r="M3143" t="s">
        <v>34</v>
      </c>
      <c r="N3143">
        <f>SUMIFS(Actuals!$F:$F,Actuals!$A:$A,$A3143,Actuals!$D:$D,$D3143,Actuals!$B:$B,EDATE($B3143,-12))</f>
        <v>5323.5</v>
      </c>
      <c r="O3143">
        <f>AVERAGE(SUMIFS(Actuals!$F:$F,Actuals!$A:$A,$A3143,Actuals!$D:$D,$D3143,Actuals!$B:$B,EOMONTH(DATE(2025,$C3143-1,1),0))/SUMIFS(Actuals!$F:$F,Actuals!$A:$A,$A3143,Actuals!$D:$D,$D3143,Actuals!$B:$B,EOMONTH(DATE(2024,$C3143-1,1),0)),
 SUMIFS(Actuals!$F:$F,Actuals!$A:$A,$A3143,Actuals!$D:$D,$D3143,Actuals!$B:$B,EOMONTH(DATE(2025,$C3143-2,1),0))/SUMIFS(Actuals!$F:$F,Actuals!$A:$A,$A3143,Actuals!$D:$D,$D3143,Actuals!$B:$B,EOMONTH(DATE(2024,$C3143-2,1),0)),
 SUMIFS(Actuals!$F:$F,Actuals!$A:$A,$A3143,Actuals!$D:$D,$D3143,Actuals!$B:$B,EOMONTH(DATE(2025,$C3143-3,1),0))/SUMIFS(Actuals!$F:$F,Actuals!$A:$A,$A3143,Actuals!$D:$D,$D3143,Actuals!$B:$B,EOMONTH(DATE(2024,$C3143-3,1),0))
)</f>
        <v>1.0617685984636596</v>
      </c>
      <c r="P3143" s="29">
        <f t="shared" si="294"/>
        <v>5652.325133921292</v>
      </c>
      <c r="Q3143" s="2" t="str">
        <f t="shared" si="295"/>
        <v/>
      </c>
      <c r="R3143" s="29" t="str">
        <f t="shared" si="296"/>
        <v>2 Test data (Sep-Nov)</v>
      </c>
      <c r="S3143" s="29">
        <f t="shared" si="297"/>
        <v>1.0159969143173808</v>
      </c>
      <c r="T3143" s="29">
        <f t="shared" si="298"/>
        <v>5811.0865477247071</v>
      </c>
      <c r="U3143" s="2" t="str">
        <f t="shared" si="299"/>
        <v/>
      </c>
    </row>
    <row r="3144" spans="1:21">
      <c r="A3144">
        <v>9657</v>
      </c>
      <c r="B3144" s="1">
        <v>46022</v>
      </c>
      <c r="C3144">
        <v>11</v>
      </c>
      <c r="D3144">
        <v>24</v>
      </c>
      <c r="E3144" t="s">
        <v>7</v>
      </c>
      <c r="F3144" s="3">
        <v>5744.165703663929</v>
      </c>
      <c r="H3144">
        <v>1</v>
      </c>
      <c r="L3144" s="6"/>
      <c r="M3144" t="s">
        <v>34</v>
      </c>
      <c r="N3144">
        <f>SUMIFS(Actuals!$F:$F,Actuals!$A:$A,$A3144,Actuals!$D:$D,$D3144,Actuals!$B:$B,EDATE($B3144,-12))</f>
        <v>5323.5</v>
      </c>
      <c r="O3144">
        <f>AVERAGE(SUMIFS(Actuals!$F:$F,Actuals!$A:$A,$A3144,Actuals!$D:$D,$D3144,Actuals!$B:$B,EOMONTH(DATE(2025,$C3144-1,1),0))/SUMIFS(Actuals!$F:$F,Actuals!$A:$A,$A3144,Actuals!$D:$D,$D3144,Actuals!$B:$B,EOMONTH(DATE(2024,$C3144-1,1),0)),
 SUMIFS(Actuals!$F:$F,Actuals!$A:$A,$A3144,Actuals!$D:$D,$D3144,Actuals!$B:$B,EOMONTH(DATE(2025,$C3144-2,1),0))/SUMIFS(Actuals!$F:$F,Actuals!$A:$A,$A3144,Actuals!$D:$D,$D3144,Actuals!$B:$B,EOMONTH(DATE(2024,$C3144-2,1),0)),
 SUMIFS(Actuals!$F:$F,Actuals!$A:$A,$A3144,Actuals!$D:$D,$D3144,Actuals!$B:$B,EOMONTH(DATE(2025,$C3144-3,1),0))/SUMIFS(Actuals!$F:$F,Actuals!$A:$A,$A3144,Actuals!$D:$D,$D3144,Actuals!$B:$B,EOMONTH(DATE(2024,$C3144-3,1),0))
)</f>
        <v>1.0409772609740522</v>
      </c>
      <c r="P3144" s="29">
        <f t="shared" si="294"/>
        <v>5541.6424487953673</v>
      </c>
      <c r="Q3144" s="2" t="str">
        <f t="shared" si="295"/>
        <v/>
      </c>
      <c r="R3144" s="29" t="str">
        <f t="shared" si="296"/>
        <v>2 Test data (Sep-Nov)</v>
      </c>
      <c r="S3144" s="29">
        <f t="shared" si="297"/>
        <v>1.0159969143173808</v>
      </c>
      <c r="T3144" s="29">
        <f t="shared" si="298"/>
        <v>5836.054630250278</v>
      </c>
      <c r="U3144" s="2" t="str">
        <f t="shared" si="299"/>
        <v/>
      </c>
    </row>
    <row r="3145" spans="1:21">
      <c r="A3145">
        <v>9683</v>
      </c>
      <c r="B3145" s="1">
        <v>46022</v>
      </c>
      <c r="C3145">
        <v>5</v>
      </c>
      <c r="D3145">
        <v>24</v>
      </c>
      <c r="E3145" t="s">
        <v>7</v>
      </c>
      <c r="F3145" s="3">
        <v>3131740.9864742178</v>
      </c>
      <c r="H3145">
        <v>7</v>
      </c>
      <c r="L3145" s="6"/>
      <c r="M3145" t="s">
        <v>36</v>
      </c>
      <c r="N3145">
        <f>SUMIFS(Actuals!$F:$F,Actuals!$A:$A,$A3145,Actuals!$D:$D,$D3145,Actuals!$B:$B,EDATE($B3145,-12))</f>
        <v>3409377.3000000003</v>
      </c>
      <c r="O3145">
        <f>AVERAGE(SUMIFS(Actuals!$F:$F,Actuals!$A:$A,$A3145,Actuals!$D:$D,$D3145,Actuals!$B:$B,EOMONTH(DATE(2025,$C3145-1,1),0))/SUMIFS(Actuals!$F:$F,Actuals!$A:$A,$A3145,Actuals!$D:$D,$D3145,Actuals!$B:$B,EOMONTH(DATE(2024,$C3145-1,1),0)),
 SUMIFS(Actuals!$F:$F,Actuals!$A:$A,$A3145,Actuals!$D:$D,$D3145,Actuals!$B:$B,EOMONTH(DATE(2025,$C3145-2,1),0))/SUMIFS(Actuals!$F:$F,Actuals!$A:$A,$A3145,Actuals!$D:$D,$D3145,Actuals!$B:$B,EOMONTH(DATE(2024,$C3145-2,1),0)),
 SUMIFS(Actuals!$F:$F,Actuals!$A:$A,$A3145,Actuals!$D:$D,$D3145,Actuals!$B:$B,EOMONTH(DATE(2025,$C3145-3,1),0))/SUMIFS(Actuals!$F:$F,Actuals!$A:$A,$A3145,Actuals!$D:$D,$D3145,Actuals!$B:$B,EOMONTH(DATE(2024,$C3145-3,1),0))
)</f>
        <v>1.082550280353417</v>
      </c>
      <c r="P3145" s="29">
        <f t="shared" si="294"/>
        <v>3690822.3519455763</v>
      </c>
      <c r="Q3145" s="2" t="str">
        <f t="shared" si="295"/>
        <v/>
      </c>
      <c r="R3145" s="29" t="str">
        <f t="shared" si="296"/>
        <v>1 train date (May-Aug)</v>
      </c>
      <c r="S3145" s="29">
        <f t="shared" si="297"/>
        <v>1.0221222832217594</v>
      </c>
      <c r="T3145" s="29">
        <f t="shared" si="298"/>
        <v>3201022.2475541923</v>
      </c>
      <c r="U3145" s="2" t="str">
        <f t="shared" si="299"/>
        <v/>
      </c>
    </row>
    <row r="3146" spans="1:21">
      <c r="A3146">
        <v>9683</v>
      </c>
      <c r="B3146" s="1">
        <v>46022</v>
      </c>
      <c r="C3146">
        <v>6</v>
      </c>
      <c r="D3146">
        <v>24</v>
      </c>
      <c r="E3146" t="s">
        <v>7</v>
      </c>
      <c r="F3146" s="3">
        <v>3600000</v>
      </c>
      <c r="H3146">
        <v>6</v>
      </c>
      <c r="L3146" s="6"/>
      <c r="M3146" t="s">
        <v>36</v>
      </c>
      <c r="N3146">
        <f>SUMIFS(Actuals!$F:$F,Actuals!$A:$A,$A3146,Actuals!$D:$D,$D3146,Actuals!$B:$B,EDATE($B3146,-12))</f>
        <v>3409377.3000000003</v>
      </c>
      <c r="O3146">
        <f>AVERAGE(SUMIFS(Actuals!$F:$F,Actuals!$A:$A,$A3146,Actuals!$D:$D,$D3146,Actuals!$B:$B,EOMONTH(DATE(2025,$C3146-1,1),0))/SUMIFS(Actuals!$F:$F,Actuals!$A:$A,$A3146,Actuals!$D:$D,$D3146,Actuals!$B:$B,EOMONTH(DATE(2024,$C3146-1,1),0)),
 SUMIFS(Actuals!$F:$F,Actuals!$A:$A,$A3146,Actuals!$D:$D,$D3146,Actuals!$B:$B,EOMONTH(DATE(2025,$C3146-2,1),0))/SUMIFS(Actuals!$F:$F,Actuals!$A:$A,$A3146,Actuals!$D:$D,$D3146,Actuals!$B:$B,EOMONTH(DATE(2024,$C3146-2,1),0)),
 SUMIFS(Actuals!$F:$F,Actuals!$A:$A,$A3146,Actuals!$D:$D,$D3146,Actuals!$B:$B,EOMONTH(DATE(2025,$C3146-3,1),0))/SUMIFS(Actuals!$F:$F,Actuals!$A:$A,$A3146,Actuals!$D:$D,$D3146,Actuals!$B:$B,EOMONTH(DATE(2024,$C3146-3,1),0))
)</f>
        <v>1.076577096964827</v>
      </c>
      <c r="P3146" s="29">
        <f t="shared" si="294"/>
        <v>3670457.5160917803</v>
      </c>
      <c r="Q3146" s="2" t="str">
        <f t="shared" si="295"/>
        <v/>
      </c>
      <c r="R3146" s="29" t="str">
        <f t="shared" si="296"/>
        <v>1 train date (May-Aug)</v>
      </c>
      <c r="S3146" s="29">
        <f t="shared" si="297"/>
        <v>1.0221222832217594</v>
      </c>
      <c r="T3146" s="29">
        <f t="shared" si="298"/>
        <v>3679640.2195983338</v>
      </c>
      <c r="U3146" s="2" t="str">
        <f t="shared" si="299"/>
        <v/>
      </c>
    </row>
    <row r="3147" spans="1:21">
      <c r="A3147">
        <v>9683</v>
      </c>
      <c r="B3147" s="1">
        <v>46022</v>
      </c>
      <c r="C3147">
        <v>7</v>
      </c>
      <c r="D3147">
        <v>24</v>
      </c>
      <c r="E3147" t="s">
        <v>7</v>
      </c>
      <c r="F3147" s="3">
        <v>3449971.1922291056</v>
      </c>
      <c r="H3147">
        <v>5</v>
      </c>
      <c r="L3147" s="6"/>
      <c r="M3147" t="s">
        <v>36</v>
      </c>
      <c r="N3147">
        <f>SUMIFS(Actuals!$F:$F,Actuals!$A:$A,$A3147,Actuals!$D:$D,$D3147,Actuals!$B:$B,EDATE($B3147,-12))</f>
        <v>3409377.3000000003</v>
      </c>
      <c r="O3147">
        <f>AVERAGE(SUMIFS(Actuals!$F:$F,Actuals!$A:$A,$A3147,Actuals!$D:$D,$D3147,Actuals!$B:$B,EOMONTH(DATE(2025,$C3147-1,1),0))/SUMIFS(Actuals!$F:$F,Actuals!$A:$A,$A3147,Actuals!$D:$D,$D3147,Actuals!$B:$B,EOMONTH(DATE(2024,$C3147-1,1),0)),
 SUMIFS(Actuals!$F:$F,Actuals!$A:$A,$A3147,Actuals!$D:$D,$D3147,Actuals!$B:$B,EOMONTH(DATE(2025,$C3147-2,1),0))/SUMIFS(Actuals!$F:$F,Actuals!$A:$A,$A3147,Actuals!$D:$D,$D3147,Actuals!$B:$B,EOMONTH(DATE(2024,$C3147-2,1),0)),
 SUMIFS(Actuals!$F:$F,Actuals!$A:$A,$A3147,Actuals!$D:$D,$D3147,Actuals!$B:$B,EOMONTH(DATE(2025,$C3147-3,1),0))/SUMIFS(Actuals!$F:$F,Actuals!$A:$A,$A3147,Actuals!$D:$D,$D3147,Actuals!$B:$B,EOMONTH(DATE(2024,$C3147-3,1),0))
)</f>
        <v>1.0675404649103877</v>
      </c>
      <c r="P3147" s="29">
        <f t="shared" si="294"/>
        <v>3639648.2278969227</v>
      </c>
      <c r="Q3147" s="2" t="str">
        <f t="shared" si="295"/>
        <v/>
      </c>
      <c r="R3147" s="29" t="str">
        <f t="shared" si="296"/>
        <v>1 train date (May-Aug)</v>
      </c>
      <c r="S3147" s="29">
        <f t="shared" si="297"/>
        <v>1.0221222832217594</v>
      </c>
      <c r="T3147" s="29">
        <f t="shared" si="298"/>
        <v>3526292.4320505089</v>
      </c>
      <c r="U3147" s="2" t="str">
        <f t="shared" si="299"/>
        <v/>
      </c>
    </row>
    <row r="3148" spans="1:21">
      <c r="A3148">
        <v>9683</v>
      </c>
      <c r="B3148" s="1">
        <v>46022</v>
      </c>
      <c r="C3148">
        <v>8</v>
      </c>
      <c r="D3148">
        <v>24</v>
      </c>
      <c r="E3148" t="s">
        <v>7</v>
      </c>
      <c r="F3148" s="3">
        <v>3530966.622526058</v>
      </c>
      <c r="H3148">
        <v>4</v>
      </c>
      <c r="L3148" s="6"/>
      <c r="M3148" t="s">
        <v>36</v>
      </c>
      <c r="N3148">
        <f>SUMIFS(Actuals!$F:$F,Actuals!$A:$A,$A3148,Actuals!$D:$D,$D3148,Actuals!$B:$B,EDATE($B3148,-12))</f>
        <v>3409377.3000000003</v>
      </c>
      <c r="O3148">
        <f>AVERAGE(SUMIFS(Actuals!$F:$F,Actuals!$A:$A,$A3148,Actuals!$D:$D,$D3148,Actuals!$B:$B,EOMONTH(DATE(2025,$C3148-1,1),0))/SUMIFS(Actuals!$F:$F,Actuals!$A:$A,$A3148,Actuals!$D:$D,$D3148,Actuals!$B:$B,EOMONTH(DATE(2024,$C3148-1,1),0)),
 SUMIFS(Actuals!$F:$F,Actuals!$A:$A,$A3148,Actuals!$D:$D,$D3148,Actuals!$B:$B,EOMONTH(DATE(2025,$C3148-2,1),0))/SUMIFS(Actuals!$F:$F,Actuals!$A:$A,$A3148,Actuals!$D:$D,$D3148,Actuals!$B:$B,EOMONTH(DATE(2024,$C3148-2,1),0)),
 SUMIFS(Actuals!$F:$F,Actuals!$A:$A,$A3148,Actuals!$D:$D,$D3148,Actuals!$B:$B,EOMONTH(DATE(2025,$C3148-3,1),0))/SUMIFS(Actuals!$F:$F,Actuals!$A:$A,$A3148,Actuals!$D:$D,$D3148,Actuals!$B:$B,EOMONTH(DATE(2024,$C3148-3,1),0))
)</f>
        <v>1.0654887950026821</v>
      </c>
      <c r="P3148" s="29">
        <f t="shared" si="294"/>
        <v>3632653.3110864982</v>
      </c>
      <c r="Q3148" s="2" t="str">
        <f t="shared" si="295"/>
        <v/>
      </c>
      <c r="R3148" s="29" t="str">
        <f t="shared" si="296"/>
        <v>1 train date (May-Aug)</v>
      </c>
      <c r="S3148" s="29">
        <f t="shared" si="297"/>
        <v>1.0221222832217594</v>
      </c>
      <c r="T3148" s="29">
        <f t="shared" si="298"/>
        <v>3609079.6661961586</v>
      </c>
      <c r="U3148" s="2" t="str">
        <f t="shared" si="299"/>
        <v/>
      </c>
    </row>
    <row r="3149" spans="1:21">
      <c r="A3149">
        <v>9683</v>
      </c>
      <c r="B3149" s="1">
        <v>46022</v>
      </c>
      <c r="C3149">
        <v>9</v>
      </c>
      <c r="D3149">
        <v>24</v>
      </c>
      <c r="E3149" t="s">
        <v>7</v>
      </c>
      <c r="F3149" s="3">
        <v>3505042.5962476255</v>
      </c>
      <c r="H3149">
        <v>3</v>
      </c>
      <c r="L3149" s="6"/>
      <c r="M3149" t="s">
        <v>36</v>
      </c>
      <c r="N3149">
        <f>SUMIFS(Actuals!$F:$F,Actuals!$A:$A,$A3149,Actuals!$D:$D,$D3149,Actuals!$B:$B,EDATE($B3149,-12))</f>
        <v>3409377.3000000003</v>
      </c>
      <c r="O3149">
        <f>AVERAGE(SUMIFS(Actuals!$F:$F,Actuals!$A:$A,$A3149,Actuals!$D:$D,$D3149,Actuals!$B:$B,EOMONTH(DATE(2025,$C3149-1,1),0))/SUMIFS(Actuals!$F:$F,Actuals!$A:$A,$A3149,Actuals!$D:$D,$D3149,Actuals!$B:$B,EOMONTH(DATE(2024,$C3149-1,1),0)),
 SUMIFS(Actuals!$F:$F,Actuals!$A:$A,$A3149,Actuals!$D:$D,$D3149,Actuals!$B:$B,EOMONTH(DATE(2025,$C3149-2,1),0))/SUMIFS(Actuals!$F:$F,Actuals!$A:$A,$A3149,Actuals!$D:$D,$D3149,Actuals!$B:$B,EOMONTH(DATE(2024,$C3149-2,1),0)),
 SUMIFS(Actuals!$F:$F,Actuals!$A:$A,$A3149,Actuals!$D:$D,$D3149,Actuals!$B:$B,EOMONTH(DATE(2025,$C3149-3,1),0))/SUMIFS(Actuals!$F:$F,Actuals!$A:$A,$A3149,Actuals!$D:$D,$D3149,Actuals!$B:$B,EOMONTH(DATE(2024,$C3149-3,1),0))
)</f>
        <v>1.0897562301421724</v>
      </c>
      <c r="P3149" s="29">
        <f t="shared" si="294"/>
        <v>3715390.1535802986</v>
      </c>
      <c r="Q3149" s="2" t="str">
        <f t="shared" si="295"/>
        <v/>
      </c>
      <c r="R3149" s="29" t="str">
        <f t="shared" si="296"/>
        <v>2 Test data (Sep-Nov)</v>
      </c>
      <c r="S3149" s="29">
        <f t="shared" si="297"/>
        <v>1.0221222832217594</v>
      </c>
      <c r="T3149" s="29">
        <f t="shared" si="298"/>
        <v>3582582.1412661462</v>
      </c>
      <c r="U3149" s="2" t="str">
        <f t="shared" si="299"/>
        <v/>
      </c>
    </row>
    <row r="3150" spans="1:21">
      <c r="A3150">
        <v>9683</v>
      </c>
      <c r="B3150" s="1">
        <v>46022</v>
      </c>
      <c r="C3150">
        <v>10</v>
      </c>
      <c r="D3150">
        <v>24</v>
      </c>
      <c r="E3150" t="s">
        <v>7</v>
      </c>
      <c r="F3150" s="3">
        <v>3471325.7086188141</v>
      </c>
      <c r="H3150">
        <v>2</v>
      </c>
      <c r="L3150" s="6"/>
      <c r="M3150" t="s">
        <v>36</v>
      </c>
      <c r="N3150">
        <f>SUMIFS(Actuals!$F:$F,Actuals!$A:$A,$A3150,Actuals!$D:$D,$D3150,Actuals!$B:$B,EDATE($B3150,-12))</f>
        <v>3409377.3000000003</v>
      </c>
      <c r="O3150">
        <f>AVERAGE(SUMIFS(Actuals!$F:$F,Actuals!$A:$A,$A3150,Actuals!$D:$D,$D3150,Actuals!$B:$B,EOMONTH(DATE(2025,$C3150-1,1),0))/SUMIFS(Actuals!$F:$F,Actuals!$A:$A,$A3150,Actuals!$D:$D,$D3150,Actuals!$B:$B,EOMONTH(DATE(2024,$C3150-1,1),0)),
 SUMIFS(Actuals!$F:$F,Actuals!$A:$A,$A3150,Actuals!$D:$D,$D3150,Actuals!$B:$B,EOMONTH(DATE(2025,$C3150-2,1),0))/SUMIFS(Actuals!$F:$F,Actuals!$A:$A,$A3150,Actuals!$D:$D,$D3150,Actuals!$B:$B,EOMONTH(DATE(2024,$C3150-2,1),0)),
 SUMIFS(Actuals!$F:$F,Actuals!$A:$A,$A3150,Actuals!$D:$D,$D3150,Actuals!$B:$B,EOMONTH(DATE(2025,$C3150-3,1),0))/SUMIFS(Actuals!$F:$F,Actuals!$A:$A,$A3150,Actuals!$D:$D,$D3150,Actuals!$B:$B,EOMONTH(DATE(2024,$C3150-3,1),0))
)</f>
        <v>1.1009210970206893</v>
      </c>
      <c r="P3150" s="29">
        <f t="shared" si="294"/>
        <v>3753455.3972734362</v>
      </c>
      <c r="Q3150" s="2" t="str">
        <f t="shared" si="295"/>
        <v/>
      </c>
      <c r="R3150" s="29" t="str">
        <f t="shared" si="296"/>
        <v>2 Test data (Sep-Nov)</v>
      </c>
      <c r="S3150" s="29">
        <f t="shared" si="297"/>
        <v>1.0221222832217594</v>
      </c>
      <c r="T3150" s="29">
        <f t="shared" si="298"/>
        <v>3548119.3590998538</v>
      </c>
      <c r="U3150" s="2" t="str">
        <f t="shared" si="299"/>
        <v/>
      </c>
    </row>
    <row r="3151" spans="1:21">
      <c r="A3151">
        <v>9683</v>
      </c>
      <c r="B3151" s="1">
        <v>46022</v>
      </c>
      <c r="C3151">
        <v>11</v>
      </c>
      <c r="D3151">
        <v>24</v>
      </c>
      <c r="E3151" t="s">
        <v>7</v>
      </c>
      <c r="F3151" s="3">
        <v>3477948.7968327533</v>
      </c>
      <c r="H3151">
        <v>1</v>
      </c>
      <c r="L3151" s="6"/>
      <c r="M3151" t="s">
        <v>36</v>
      </c>
      <c r="N3151">
        <f>SUMIFS(Actuals!$F:$F,Actuals!$A:$A,$A3151,Actuals!$D:$D,$D3151,Actuals!$B:$B,EDATE($B3151,-12))</f>
        <v>3409377.3000000003</v>
      </c>
      <c r="O3151">
        <f>AVERAGE(SUMIFS(Actuals!$F:$F,Actuals!$A:$A,$A3151,Actuals!$D:$D,$D3151,Actuals!$B:$B,EOMONTH(DATE(2025,$C3151-1,1),0))/SUMIFS(Actuals!$F:$F,Actuals!$A:$A,$A3151,Actuals!$D:$D,$D3151,Actuals!$B:$B,EOMONTH(DATE(2024,$C3151-1,1),0)),
 SUMIFS(Actuals!$F:$F,Actuals!$A:$A,$A3151,Actuals!$D:$D,$D3151,Actuals!$B:$B,EOMONTH(DATE(2025,$C3151-2,1),0))/SUMIFS(Actuals!$F:$F,Actuals!$A:$A,$A3151,Actuals!$D:$D,$D3151,Actuals!$B:$B,EOMONTH(DATE(2024,$C3151-2,1),0)),
 SUMIFS(Actuals!$F:$F,Actuals!$A:$A,$A3151,Actuals!$D:$D,$D3151,Actuals!$B:$B,EOMONTH(DATE(2025,$C3151-3,1),0))/SUMIFS(Actuals!$F:$F,Actuals!$A:$A,$A3151,Actuals!$D:$D,$D3151,Actuals!$B:$B,EOMONTH(DATE(2024,$C3151-3,1),0))
)</f>
        <v>1.090895907503947</v>
      </c>
      <c r="P3151" s="29">
        <f t="shared" si="294"/>
        <v>3719275.7437068569</v>
      </c>
      <c r="Q3151" s="2" t="str">
        <f t="shared" si="295"/>
        <v/>
      </c>
      <c r="R3151" s="29" t="str">
        <f t="shared" si="296"/>
        <v>2 Test data (Sep-Nov)</v>
      </c>
      <c r="S3151" s="29">
        <f t="shared" si="297"/>
        <v>1.0221222832217594</v>
      </c>
      <c r="T3151" s="29">
        <f t="shared" si="298"/>
        <v>3554888.9651470645</v>
      </c>
      <c r="U3151" s="2" t="str">
        <f t="shared" si="299"/>
        <v/>
      </c>
    </row>
    <row r="3152" spans="1:21">
      <c r="A3152">
        <v>9692</v>
      </c>
      <c r="B3152" s="1">
        <v>46022</v>
      </c>
      <c r="C3152">
        <v>5</v>
      </c>
      <c r="D3152">
        <v>24</v>
      </c>
      <c r="E3152" t="s">
        <v>7</v>
      </c>
      <c r="F3152" s="3">
        <v>644544</v>
      </c>
      <c r="H3152">
        <v>7</v>
      </c>
      <c r="L3152" s="6"/>
      <c r="M3152" t="s">
        <v>38</v>
      </c>
      <c r="N3152">
        <f>SUMIFS(Actuals!$F:$F,Actuals!$A:$A,$A3152,Actuals!$D:$D,$D3152,Actuals!$B:$B,EDATE($B3152,-12))</f>
        <v>721252.8</v>
      </c>
      <c r="O3152">
        <f>AVERAGE(SUMIFS(Actuals!$F:$F,Actuals!$A:$A,$A3152,Actuals!$D:$D,$D3152,Actuals!$B:$B,EOMONTH(DATE(2025,$C3152-1,1),0))/SUMIFS(Actuals!$F:$F,Actuals!$A:$A,$A3152,Actuals!$D:$D,$D3152,Actuals!$B:$B,EOMONTH(DATE(2024,$C3152-1,1),0)),
 SUMIFS(Actuals!$F:$F,Actuals!$A:$A,$A3152,Actuals!$D:$D,$D3152,Actuals!$B:$B,EOMONTH(DATE(2025,$C3152-2,1),0))/SUMIFS(Actuals!$F:$F,Actuals!$A:$A,$A3152,Actuals!$D:$D,$D3152,Actuals!$B:$B,EOMONTH(DATE(2024,$C3152-2,1),0)),
 SUMIFS(Actuals!$F:$F,Actuals!$A:$A,$A3152,Actuals!$D:$D,$D3152,Actuals!$B:$B,EOMONTH(DATE(2025,$C3152-3,1),0))/SUMIFS(Actuals!$F:$F,Actuals!$A:$A,$A3152,Actuals!$D:$D,$D3152,Actuals!$B:$B,EOMONTH(DATE(2024,$C3152-3,1),0))
)</f>
        <v>1.2158492859694394</v>
      </c>
      <c r="P3152" s="29">
        <f t="shared" si="294"/>
        <v>876934.701883459</v>
      </c>
      <c r="Q3152" s="2" t="str">
        <f t="shared" si="295"/>
        <v/>
      </c>
      <c r="R3152" s="29" t="str">
        <f t="shared" si="296"/>
        <v>1 train date (May-Aug)</v>
      </c>
      <c r="S3152" s="29">
        <f t="shared" si="297"/>
        <v>0.93215158223729411</v>
      </c>
      <c r="T3152" s="29">
        <f t="shared" si="298"/>
        <v>600812.70942155446</v>
      </c>
      <c r="U3152" s="2" t="str">
        <f t="shared" si="299"/>
        <v/>
      </c>
    </row>
    <row r="3153" spans="1:21">
      <c r="A3153">
        <v>9692</v>
      </c>
      <c r="B3153" s="1">
        <v>46022</v>
      </c>
      <c r="C3153">
        <v>6</v>
      </c>
      <c r="D3153">
        <v>24</v>
      </c>
      <c r="E3153" t="s">
        <v>7</v>
      </c>
      <c r="F3153" s="3">
        <v>555570.15656948439</v>
      </c>
      <c r="H3153">
        <v>6</v>
      </c>
      <c r="L3153" s="6"/>
      <c r="M3153" t="s">
        <v>38</v>
      </c>
      <c r="N3153">
        <f>SUMIFS(Actuals!$F:$F,Actuals!$A:$A,$A3153,Actuals!$D:$D,$D3153,Actuals!$B:$B,EDATE($B3153,-12))</f>
        <v>721252.8</v>
      </c>
      <c r="O3153">
        <f>AVERAGE(SUMIFS(Actuals!$F:$F,Actuals!$A:$A,$A3153,Actuals!$D:$D,$D3153,Actuals!$B:$B,EOMONTH(DATE(2025,$C3153-1,1),0))/SUMIFS(Actuals!$F:$F,Actuals!$A:$A,$A3153,Actuals!$D:$D,$D3153,Actuals!$B:$B,EOMONTH(DATE(2024,$C3153-1,1),0)),
 SUMIFS(Actuals!$F:$F,Actuals!$A:$A,$A3153,Actuals!$D:$D,$D3153,Actuals!$B:$B,EOMONTH(DATE(2025,$C3153-2,1),0))/SUMIFS(Actuals!$F:$F,Actuals!$A:$A,$A3153,Actuals!$D:$D,$D3153,Actuals!$B:$B,EOMONTH(DATE(2024,$C3153-2,1),0)),
 SUMIFS(Actuals!$F:$F,Actuals!$A:$A,$A3153,Actuals!$D:$D,$D3153,Actuals!$B:$B,EOMONTH(DATE(2025,$C3153-3,1),0))/SUMIFS(Actuals!$F:$F,Actuals!$A:$A,$A3153,Actuals!$D:$D,$D3153,Actuals!$B:$B,EOMONTH(DATE(2024,$C3153-3,1),0))
)</f>
        <v>1.1904549013443859</v>
      </c>
      <c r="P3153" s="29">
        <f t="shared" si="294"/>
        <v>858618.93086836219</v>
      </c>
      <c r="Q3153" s="2" t="str">
        <f t="shared" si="295"/>
        <v/>
      </c>
      <c r="R3153" s="29" t="str">
        <f t="shared" si="296"/>
        <v>1 train date (May-Aug)</v>
      </c>
      <c r="S3153" s="29">
        <f t="shared" si="297"/>
        <v>0.93215158223729411</v>
      </c>
      <c r="T3153" s="29">
        <f t="shared" si="298"/>
        <v>517875.60049006611</v>
      </c>
      <c r="U3153" s="2" t="str">
        <f t="shared" si="299"/>
        <v/>
      </c>
    </row>
    <row r="3154" spans="1:21">
      <c r="A3154">
        <v>9692</v>
      </c>
      <c r="B3154" s="1">
        <v>46022</v>
      </c>
      <c r="C3154">
        <v>7</v>
      </c>
      <c r="D3154">
        <v>24</v>
      </c>
      <c r="E3154" t="s">
        <v>7</v>
      </c>
      <c r="F3154" s="3">
        <v>558000</v>
      </c>
      <c r="H3154">
        <v>5</v>
      </c>
      <c r="L3154" s="6"/>
      <c r="M3154" t="s">
        <v>38</v>
      </c>
      <c r="N3154">
        <f>SUMIFS(Actuals!$F:$F,Actuals!$A:$A,$A3154,Actuals!$D:$D,$D3154,Actuals!$B:$B,EDATE($B3154,-12))</f>
        <v>721252.8</v>
      </c>
      <c r="O3154">
        <f>AVERAGE(SUMIFS(Actuals!$F:$F,Actuals!$A:$A,$A3154,Actuals!$D:$D,$D3154,Actuals!$B:$B,EOMONTH(DATE(2025,$C3154-1,1),0))/SUMIFS(Actuals!$F:$F,Actuals!$A:$A,$A3154,Actuals!$D:$D,$D3154,Actuals!$B:$B,EOMONTH(DATE(2024,$C3154-1,1),0)),
 SUMIFS(Actuals!$F:$F,Actuals!$A:$A,$A3154,Actuals!$D:$D,$D3154,Actuals!$B:$B,EOMONTH(DATE(2025,$C3154-2,1),0))/SUMIFS(Actuals!$F:$F,Actuals!$A:$A,$A3154,Actuals!$D:$D,$D3154,Actuals!$B:$B,EOMONTH(DATE(2024,$C3154-2,1),0)),
 SUMIFS(Actuals!$F:$F,Actuals!$A:$A,$A3154,Actuals!$D:$D,$D3154,Actuals!$B:$B,EOMONTH(DATE(2025,$C3154-3,1),0))/SUMIFS(Actuals!$F:$F,Actuals!$A:$A,$A3154,Actuals!$D:$D,$D3154,Actuals!$B:$B,EOMONTH(DATE(2024,$C3154-3,1),0))
)</f>
        <v>1.1141892212809059</v>
      </c>
      <c r="P3154" s="29">
        <f t="shared" si="294"/>
        <v>803612.09557867306</v>
      </c>
      <c r="Q3154" s="2" t="str">
        <f t="shared" si="295"/>
        <v/>
      </c>
      <c r="R3154" s="29" t="str">
        <f t="shared" si="296"/>
        <v>1 train date (May-Aug)</v>
      </c>
      <c r="S3154" s="29">
        <f t="shared" si="297"/>
        <v>0.93215158223729411</v>
      </c>
      <c r="T3154" s="29">
        <f t="shared" si="298"/>
        <v>520140.58288841014</v>
      </c>
      <c r="U3154" s="2" t="str">
        <f t="shared" si="299"/>
        <v/>
      </c>
    </row>
    <row r="3155" spans="1:21">
      <c r="A3155">
        <v>9692</v>
      </c>
      <c r="B3155" s="1">
        <v>46022</v>
      </c>
      <c r="C3155">
        <v>8</v>
      </c>
      <c r="D3155">
        <v>24</v>
      </c>
      <c r="E3155" t="s">
        <v>7</v>
      </c>
      <c r="F3155" s="3">
        <v>729658.97619517986</v>
      </c>
      <c r="H3155">
        <v>4</v>
      </c>
      <c r="L3155" s="6"/>
      <c r="M3155" t="s">
        <v>38</v>
      </c>
      <c r="N3155">
        <f>SUMIFS(Actuals!$F:$F,Actuals!$A:$A,$A3155,Actuals!$D:$D,$D3155,Actuals!$B:$B,EDATE($B3155,-12))</f>
        <v>721252.8</v>
      </c>
      <c r="O3155">
        <f>AVERAGE(SUMIFS(Actuals!$F:$F,Actuals!$A:$A,$A3155,Actuals!$D:$D,$D3155,Actuals!$B:$B,EOMONTH(DATE(2025,$C3155-1,1),0))/SUMIFS(Actuals!$F:$F,Actuals!$A:$A,$A3155,Actuals!$D:$D,$D3155,Actuals!$B:$B,EOMONTH(DATE(2024,$C3155-1,1),0)),
 SUMIFS(Actuals!$F:$F,Actuals!$A:$A,$A3155,Actuals!$D:$D,$D3155,Actuals!$B:$B,EOMONTH(DATE(2025,$C3155-2,1),0))/SUMIFS(Actuals!$F:$F,Actuals!$A:$A,$A3155,Actuals!$D:$D,$D3155,Actuals!$B:$B,EOMONTH(DATE(2024,$C3155-2,1),0)),
 SUMIFS(Actuals!$F:$F,Actuals!$A:$A,$A3155,Actuals!$D:$D,$D3155,Actuals!$B:$B,EOMONTH(DATE(2025,$C3155-3,1),0))/SUMIFS(Actuals!$F:$F,Actuals!$A:$A,$A3155,Actuals!$D:$D,$D3155,Actuals!$B:$B,EOMONTH(DATE(2024,$C3155-3,1),0))
)</f>
        <v>1.077294638758086</v>
      </c>
      <c r="P3155" s="29">
        <f t="shared" si="294"/>
        <v>777001.77462925809</v>
      </c>
      <c r="Q3155" s="2" t="str">
        <f t="shared" si="295"/>
        <v/>
      </c>
      <c r="R3155" s="29" t="str">
        <f t="shared" si="296"/>
        <v>1 train date (May-Aug)</v>
      </c>
      <c r="S3155" s="29">
        <f t="shared" si="297"/>
        <v>0.93215158223729411</v>
      </c>
      <c r="T3155" s="29">
        <f t="shared" si="298"/>
        <v>680152.769153981</v>
      </c>
      <c r="U3155" s="2" t="str">
        <f t="shared" si="299"/>
        <v/>
      </c>
    </row>
    <row r="3156" spans="1:21">
      <c r="A3156">
        <v>9692</v>
      </c>
      <c r="B3156" s="1">
        <v>46022</v>
      </c>
      <c r="C3156">
        <v>9</v>
      </c>
      <c r="D3156">
        <v>24</v>
      </c>
      <c r="E3156" t="s">
        <v>7</v>
      </c>
      <c r="F3156" s="3">
        <v>611316.9</v>
      </c>
      <c r="H3156">
        <v>3</v>
      </c>
      <c r="L3156" s="6"/>
      <c r="M3156" t="s">
        <v>38</v>
      </c>
      <c r="N3156">
        <f>SUMIFS(Actuals!$F:$F,Actuals!$A:$A,$A3156,Actuals!$D:$D,$D3156,Actuals!$B:$B,EDATE($B3156,-12))</f>
        <v>721252.8</v>
      </c>
      <c r="O3156">
        <f>AVERAGE(SUMIFS(Actuals!$F:$F,Actuals!$A:$A,$A3156,Actuals!$D:$D,$D3156,Actuals!$B:$B,EOMONTH(DATE(2025,$C3156-1,1),0))/SUMIFS(Actuals!$F:$F,Actuals!$A:$A,$A3156,Actuals!$D:$D,$D3156,Actuals!$B:$B,EOMONTH(DATE(2024,$C3156-1,1),0)),
 SUMIFS(Actuals!$F:$F,Actuals!$A:$A,$A3156,Actuals!$D:$D,$D3156,Actuals!$B:$B,EOMONTH(DATE(2025,$C3156-2,1),0))/SUMIFS(Actuals!$F:$F,Actuals!$A:$A,$A3156,Actuals!$D:$D,$D3156,Actuals!$B:$B,EOMONTH(DATE(2024,$C3156-2,1),0)),
 SUMIFS(Actuals!$F:$F,Actuals!$A:$A,$A3156,Actuals!$D:$D,$D3156,Actuals!$B:$B,EOMONTH(DATE(2025,$C3156-3,1),0))/SUMIFS(Actuals!$F:$F,Actuals!$A:$A,$A3156,Actuals!$D:$D,$D3156,Actuals!$B:$B,EOMONTH(DATE(2024,$C3156-3,1),0))
)</f>
        <v>0.90766067839127951</v>
      </c>
      <c r="P3156" s="29">
        <f t="shared" si="294"/>
        <v>654652.80573960987</v>
      </c>
      <c r="Q3156" s="2" t="str">
        <f t="shared" si="295"/>
        <v/>
      </c>
      <c r="R3156" s="29" t="str">
        <f t="shared" si="296"/>
        <v>2 Test data (Sep-Nov)</v>
      </c>
      <c r="S3156" s="29">
        <f t="shared" si="297"/>
        <v>0.93215158223729411</v>
      </c>
      <c r="T3156" s="29">
        <f t="shared" si="298"/>
        <v>569840.0155833977</v>
      </c>
      <c r="U3156" s="2" t="str">
        <f t="shared" si="299"/>
        <v/>
      </c>
    </row>
    <row r="3157" spans="1:21">
      <c r="A3157">
        <v>9692</v>
      </c>
      <c r="B3157" s="1">
        <v>46022</v>
      </c>
      <c r="C3157">
        <v>10</v>
      </c>
      <c r="D3157">
        <v>24</v>
      </c>
      <c r="E3157" t="s">
        <v>7</v>
      </c>
      <c r="F3157" s="3">
        <v>609315.95472651394</v>
      </c>
      <c r="H3157">
        <v>2</v>
      </c>
      <c r="L3157" s="6"/>
      <c r="M3157" t="s">
        <v>38</v>
      </c>
      <c r="N3157">
        <f>SUMIFS(Actuals!$F:$F,Actuals!$A:$A,$A3157,Actuals!$D:$D,$D3157,Actuals!$B:$B,EDATE($B3157,-12))</f>
        <v>721252.8</v>
      </c>
      <c r="O3157">
        <f>AVERAGE(SUMIFS(Actuals!$F:$F,Actuals!$A:$A,$A3157,Actuals!$D:$D,$D3157,Actuals!$B:$B,EOMONTH(DATE(2025,$C3157-1,1),0))/SUMIFS(Actuals!$F:$F,Actuals!$A:$A,$A3157,Actuals!$D:$D,$D3157,Actuals!$B:$B,EOMONTH(DATE(2024,$C3157-1,1),0)),
 SUMIFS(Actuals!$F:$F,Actuals!$A:$A,$A3157,Actuals!$D:$D,$D3157,Actuals!$B:$B,EOMONTH(DATE(2025,$C3157-2,1),0))/SUMIFS(Actuals!$F:$F,Actuals!$A:$A,$A3157,Actuals!$D:$D,$D3157,Actuals!$B:$B,EOMONTH(DATE(2024,$C3157-2,1),0)),
 SUMIFS(Actuals!$F:$F,Actuals!$A:$A,$A3157,Actuals!$D:$D,$D3157,Actuals!$B:$B,EOMONTH(DATE(2025,$C3157-3,1),0))/SUMIFS(Actuals!$F:$F,Actuals!$A:$A,$A3157,Actuals!$D:$D,$D3157,Actuals!$B:$B,EOMONTH(DATE(2024,$C3157-3,1),0))
)</f>
        <v>0.82303427422319586</v>
      </c>
      <c r="P3157" s="29">
        <f t="shared" si="294"/>
        <v>593615.77477944782</v>
      </c>
      <c r="Q3157" s="2" t="str">
        <f t="shared" si="295"/>
        <v/>
      </c>
      <c r="R3157" s="29" t="str">
        <f t="shared" si="296"/>
        <v>2 Test data (Sep-Nov)</v>
      </c>
      <c r="S3157" s="29">
        <f t="shared" si="297"/>
        <v>0.93215158223729411</v>
      </c>
      <c r="T3157" s="29">
        <f t="shared" si="298"/>
        <v>567974.83128074743</v>
      </c>
      <c r="U3157" s="2" t="str">
        <f t="shared" si="299"/>
        <v/>
      </c>
    </row>
    <row r="3158" spans="1:21">
      <c r="A3158">
        <v>9692</v>
      </c>
      <c r="B3158" s="1">
        <v>46022</v>
      </c>
      <c r="C3158">
        <v>11</v>
      </c>
      <c r="D3158">
        <v>24</v>
      </c>
      <c r="E3158" t="s">
        <v>7</v>
      </c>
      <c r="F3158" s="3">
        <v>631223.1</v>
      </c>
      <c r="H3158">
        <v>1</v>
      </c>
      <c r="L3158" s="6"/>
      <c r="M3158" t="s">
        <v>38</v>
      </c>
      <c r="N3158">
        <f>SUMIFS(Actuals!$F:$F,Actuals!$A:$A,$A3158,Actuals!$D:$D,$D3158,Actuals!$B:$B,EDATE($B3158,-12))</f>
        <v>721252.8</v>
      </c>
      <c r="O3158">
        <f>AVERAGE(SUMIFS(Actuals!$F:$F,Actuals!$A:$A,$A3158,Actuals!$D:$D,$D3158,Actuals!$B:$B,EOMONTH(DATE(2025,$C3158-1,1),0))/SUMIFS(Actuals!$F:$F,Actuals!$A:$A,$A3158,Actuals!$D:$D,$D3158,Actuals!$B:$B,EOMONTH(DATE(2024,$C3158-1,1),0)),
 SUMIFS(Actuals!$F:$F,Actuals!$A:$A,$A3158,Actuals!$D:$D,$D3158,Actuals!$B:$B,EOMONTH(DATE(2025,$C3158-2,1),0))/SUMIFS(Actuals!$F:$F,Actuals!$A:$A,$A3158,Actuals!$D:$D,$D3158,Actuals!$B:$B,EOMONTH(DATE(2024,$C3158-2,1),0)),
 SUMIFS(Actuals!$F:$F,Actuals!$A:$A,$A3158,Actuals!$D:$D,$D3158,Actuals!$B:$B,EOMONTH(DATE(2025,$C3158-3,1),0))/SUMIFS(Actuals!$F:$F,Actuals!$A:$A,$A3158,Actuals!$D:$D,$D3158,Actuals!$B:$B,EOMONTH(DATE(2024,$C3158-3,1),0))
)</f>
        <v>0.95883322753952982</v>
      </c>
      <c r="P3158" s="29">
        <f t="shared" si="294"/>
        <v>691561.15009592299</v>
      </c>
      <c r="Q3158" s="2" t="str">
        <f t="shared" si="295"/>
        <v/>
      </c>
      <c r="R3158" s="29" t="str">
        <f t="shared" si="296"/>
        <v>2 Test data (Sep-Nov)</v>
      </c>
      <c r="S3158" s="29">
        <f t="shared" si="297"/>
        <v>0.93215158223729411</v>
      </c>
      <c r="T3158" s="29">
        <f t="shared" si="298"/>
        <v>588395.6114097297</v>
      </c>
      <c r="U3158" s="2" t="str">
        <f t="shared" si="299"/>
        <v/>
      </c>
    </row>
    <row r="3159" spans="1:21">
      <c r="A3159">
        <v>9700</v>
      </c>
      <c r="B3159" s="1">
        <v>46022</v>
      </c>
      <c r="C3159">
        <v>5</v>
      </c>
      <c r="D3159">
        <v>24</v>
      </c>
      <c r="E3159" t="s">
        <v>7</v>
      </c>
      <c r="F3159" s="3">
        <v>914732.14340052695</v>
      </c>
      <c r="H3159">
        <v>7</v>
      </c>
      <c r="L3159" s="6"/>
      <c r="M3159" t="s">
        <v>40</v>
      </c>
      <c r="N3159">
        <f>SUMIFS(Actuals!$F:$F,Actuals!$A:$A,$A3159,Actuals!$D:$D,$D3159,Actuals!$B:$B,EDATE($B3159,-12))</f>
        <v>946861.20000000007</v>
      </c>
      <c r="O3159">
        <f>AVERAGE(SUMIFS(Actuals!$F:$F,Actuals!$A:$A,$A3159,Actuals!$D:$D,$D3159,Actuals!$B:$B,EOMONTH(DATE(2025,$C3159-1,1),0))/SUMIFS(Actuals!$F:$F,Actuals!$A:$A,$A3159,Actuals!$D:$D,$D3159,Actuals!$B:$B,EOMONTH(DATE(2024,$C3159-1,1),0)),
 SUMIFS(Actuals!$F:$F,Actuals!$A:$A,$A3159,Actuals!$D:$D,$D3159,Actuals!$B:$B,EOMONTH(DATE(2025,$C3159-2,1),0))/SUMIFS(Actuals!$F:$F,Actuals!$A:$A,$A3159,Actuals!$D:$D,$D3159,Actuals!$B:$B,EOMONTH(DATE(2024,$C3159-2,1),0)),
 SUMIFS(Actuals!$F:$F,Actuals!$A:$A,$A3159,Actuals!$D:$D,$D3159,Actuals!$B:$B,EOMONTH(DATE(2025,$C3159-3,1),0))/SUMIFS(Actuals!$F:$F,Actuals!$A:$A,$A3159,Actuals!$D:$D,$D3159,Actuals!$B:$B,EOMONTH(DATE(2024,$C3159-3,1),0))
)</f>
        <v>1.0665461666367193</v>
      </c>
      <c r="P3159" s="29">
        <f t="shared" si="294"/>
        <v>1009871.1831970441</v>
      </c>
      <c r="Q3159" s="2" t="str">
        <f t="shared" si="295"/>
        <v/>
      </c>
      <c r="R3159" s="29" t="str">
        <f t="shared" si="296"/>
        <v>1 train date (May-Aug)</v>
      </c>
      <c r="S3159" s="29">
        <f t="shared" si="297"/>
        <v>1.0247686841986505</v>
      </c>
      <c r="T3159" s="29">
        <f t="shared" si="298"/>
        <v>937388.85498676926</v>
      </c>
      <c r="U3159" s="2" t="str">
        <f t="shared" si="299"/>
        <v/>
      </c>
    </row>
    <row r="3160" spans="1:21">
      <c r="A3160">
        <v>9700</v>
      </c>
      <c r="B3160" s="1">
        <v>46022</v>
      </c>
      <c r="C3160">
        <v>6</v>
      </c>
      <c r="D3160">
        <v>24</v>
      </c>
      <c r="E3160" t="s">
        <v>7</v>
      </c>
      <c r="F3160" s="3">
        <v>909372.2029779444</v>
      </c>
      <c r="H3160">
        <v>6</v>
      </c>
      <c r="L3160" s="6"/>
      <c r="M3160" t="s">
        <v>40</v>
      </c>
      <c r="N3160">
        <f>SUMIFS(Actuals!$F:$F,Actuals!$A:$A,$A3160,Actuals!$D:$D,$D3160,Actuals!$B:$B,EDATE($B3160,-12))</f>
        <v>946861.20000000007</v>
      </c>
      <c r="O3160">
        <f>AVERAGE(SUMIFS(Actuals!$F:$F,Actuals!$A:$A,$A3160,Actuals!$D:$D,$D3160,Actuals!$B:$B,EOMONTH(DATE(2025,$C3160-1,1),0))/SUMIFS(Actuals!$F:$F,Actuals!$A:$A,$A3160,Actuals!$D:$D,$D3160,Actuals!$B:$B,EOMONTH(DATE(2024,$C3160-1,1),0)),
 SUMIFS(Actuals!$F:$F,Actuals!$A:$A,$A3160,Actuals!$D:$D,$D3160,Actuals!$B:$B,EOMONTH(DATE(2025,$C3160-2,1),0))/SUMIFS(Actuals!$F:$F,Actuals!$A:$A,$A3160,Actuals!$D:$D,$D3160,Actuals!$B:$B,EOMONTH(DATE(2024,$C3160-2,1),0)),
 SUMIFS(Actuals!$F:$F,Actuals!$A:$A,$A3160,Actuals!$D:$D,$D3160,Actuals!$B:$B,EOMONTH(DATE(2025,$C3160-3,1),0))/SUMIFS(Actuals!$F:$F,Actuals!$A:$A,$A3160,Actuals!$D:$D,$D3160,Actuals!$B:$B,EOMONTH(DATE(2024,$C3160-3,1),0))
)</f>
        <v>1.0420162750294539</v>
      </c>
      <c r="P3160" s="29">
        <f t="shared" si="294"/>
        <v>986644.78059391887</v>
      </c>
      <c r="Q3160" s="2" t="str">
        <f t="shared" si="295"/>
        <v/>
      </c>
      <c r="R3160" s="29" t="str">
        <f t="shared" si="296"/>
        <v>1 train date (May-Aug)</v>
      </c>
      <c r="S3160" s="29">
        <f t="shared" si="297"/>
        <v>1.0247686841986505</v>
      </c>
      <c r="T3160" s="29">
        <f t="shared" si="298"/>
        <v>931896.15589253628</v>
      </c>
      <c r="U3160" s="2" t="str">
        <f t="shared" si="299"/>
        <v/>
      </c>
    </row>
    <row r="3161" spans="1:21">
      <c r="A3161">
        <v>9700</v>
      </c>
      <c r="B3161" s="1">
        <v>46022</v>
      </c>
      <c r="C3161">
        <v>7</v>
      </c>
      <c r="D3161">
        <v>24</v>
      </c>
      <c r="E3161" t="s">
        <v>7</v>
      </c>
      <c r="F3161" s="3">
        <v>919525.69780089753</v>
      </c>
      <c r="H3161">
        <v>5</v>
      </c>
      <c r="L3161" s="6"/>
      <c r="M3161" t="s">
        <v>40</v>
      </c>
      <c r="N3161">
        <f>SUMIFS(Actuals!$F:$F,Actuals!$A:$A,$A3161,Actuals!$D:$D,$D3161,Actuals!$B:$B,EDATE($B3161,-12))</f>
        <v>946861.20000000007</v>
      </c>
      <c r="O3161">
        <f>AVERAGE(SUMIFS(Actuals!$F:$F,Actuals!$A:$A,$A3161,Actuals!$D:$D,$D3161,Actuals!$B:$B,EOMONTH(DATE(2025,$C3161-1,1),0))/SUMIFS(Actuals!$F:$F,Actuals!$A:$A,$A3161,Actuals!$D:$D,$D3161,Actuals!$B:$B,EOMONTH(DATE(2024,$C3161-1,1),0)),
 SUMIFS(Actuals!$F:$F,Actuals!$A:$A,$A3161,Actuals!$D:$D,$D3161,Actuals!$B:$B,EOMONTH(DATE(2025,$C3161-2,1),0))/SUMIFS(Actuals!$F:$F,Actuals!$A:$A,$A3161,Actuals!$D:$D,$D3161,Actuals!$B:$B,EOMONTH(DATE(2024,$C3161-2,1),0)),
 SUMIFS(Actuals!$F:$F,Actuals!$A:$A,$A3161,Actuals!$D:$D,$D3161,Actuals!$B:$B,EOMONTH(DATE(2025,$C3161-3,1),0))/SUMIFS(Actuals!$F:$F,Actuals!$A:$A,$A3161,Actuals!$D:$D,$D3161,Actuals!$B:$B,EOMONTH(DATE(2024,$C3161-3,1),0))
)</f>
        <v>1.0277293018329761</v>
      </c>
      <c r="P3161" s="29">
        <f t="shared" si="294"/>
        <v>973117.00000873394</v>
      </c>
      <c r="Q3161" s="2" t="str">
        <f t="shared" si="295"/>
        <v/>
      </c>
      <c r="R3161" s="29" t="str">
        <f t="shared" si="296"/>
        <v>1 train date (May-Aug)</v>
      </c>
      <c r="S3161" s="29">
        <f t="shared" si="297"/>
        <v>1.0247686841986505</v>
      </c>
      <c r="T3161" s="29">
        <f t="shared" si="298"/>
        <v>942301.13942227175</v>
      </c>
      <c r="U3161" s="2" t="str">
        <f t="shared" si="299"/>
        <v/>
      </c>
    </row>
    <row r="3162" spans="1:21">
      <c r="A3162">
        <v>9700</v>
      </c>
      <c r="B3162" s="1">
        <v>46022</v>
      </c>
      <c r="C3162">
        <v>8</v>
      </c>
      <c r="D3162">
        <v>24</v>
      </c>
      <c r="E3162" t="s">
        <v>7</v>
      </c>
      <c r="F3162" s="3">
        <v>977112.59101813345</v>
      </c>
      <c r="H3162">
        <v>4</v>
      </c>
      <c r="L3162" s="6"/>
      <c r="M3162" t="s">
        <v>40</v>
      </c>
      <c r="N3162">
        <f>SUMIFS(Actuals!$F:$F,Actuals!$A:$A,$A3162,Actuals!$D:$D,$D3162,Actuals!$B:$B,EDATE($B3162,-12))</f>
        <v>946861.20000000007</v>
      </c>
      <c r="O3162">
        <f>AVERAGE(SUMIFS(Actuals!$F:$F,Actuals!$A:$A,$A3162,Actuals!$D:$D,$D3162,Actuals!$B:$B,EOMONTH(DATE(2025,$C3162-1,1),0))/SUMIFS(Actuals!$F:$F,Actuals!$A:$A,$A3162,Actuals!$D:$D,$D3162,Actuals!$B:$B,EOMONTH(DATE(2024,$C3162-1,1),0)),
 SUMIFS(Actuals!$F:$F,Actuals!$A:$A,$A3162,Actuals!$D:$D,$D3162,Actuals!$B:$B,EOMONTH(DATE(2025,$C3162-2,1),0))/SUMIFS(Actuals!$F:$F,Actuals!$A:$A,$A3162,Actuals!$D:$D,$D3162,Actuals!$B:$B,EOMONTH(DATE(2024,$C3162-2,1),0)),
 SUMIFS(Actuals!$F:$F,Actuals!$A:$A,$A3162,Actuals!$D:$D,$D3162,Actuals!$B:$B,EOMONTH(DATE(2025,$C3162-3,1),0))/SUMIFS(Actuals!$F:$F,Actuals!$A:$A,$A3162,Actuals!$D:$D,$D3162,Actuals!$B:$B,EOMONTH(DATE(2024,$C3162-3,1),0))
)</f>
        <v>1.0344754279817823</v>
      </c>
      <c r="P3162" s="29">
        <f t="shared" si="294"/>
        <v>979504.64510934404</v>
      </c>
      <c r="Q3162" s="2" t="str">
        <f t="shared" si="295"/>
        <v/>
      </c>
      <c r="R3162" s="29" t="str">
        <f t="shared" si="296"/>
        <v>1 train date (May-Aug)</v>
      </c>
      <c r="S3162" s="29">
        <f t="shared" si="297"/>
        <v>1.0247686841986505</v>
      </c>
      <c r="T3162" s="29">
        <f t="shared" si="298"/>
        <v>1001314.3842115868</v>
      </c>
      <c r="U3162" s="2" t="str">
        <f t="shared" si="299"/>
        <v/>
      </c>
    </row>
    <row r="3163" spans="1:21">
      <c r="A3163">
        <v>9700</v>
      </c>
      <c r="B3163" s="1">
        <v>46022</v>
      </c>
      <c r="C3163">
        <v>9</v>
      </c>
      <c r="D3163">
        <v>24</v>
      </c>
      <c r="E3163" t="s">
        <v>7</v>
      </c>
      <c r="F3163" s="3">
        <v>973346.78353744629</v>
      </c>
      <c r="H3163">
        <v>3</v>
      </c>
      <c r="L3163" s="6"/>
      <c r="M3163" t="s">
        <v>40</v>
      </c>
      <c r="N3163">
        <f>SUMIFS(Actuals!$F:$F,Actuals!$A:$A,$A3163,Actuals!$D:$D,$D3163,Actuals!$B:$B,EDATE($B3163,-12))</f>
        <v>946861.20000000007</v>
      </c>
      <c r="O3163">
        <f>AVERAGE(SUMIFS(Actuals!$F:$F,Actuals!$A:$A,$A3163,Actuals!$D:$D,$D3163,Actuals!$B:$B,EOMONTH(DATE(2025,$C3163-1,1),0))/SUMIFS(Actuals!$F:$F,Actuals!$A:$A,$A3163,Actuals!$D:$D,$D3163,Actuals!$B:$B,EOMONTH(DATE(2024,$C3163-1,1),0)),
 SUMIFS(Actuals!$F:$F,Actuals!$A:$A,$A3163,Actuals!$D:$D,$D3163,Actuals!$B:$B,EOMONTH(DATE(2025,$C3163-2,1),0))/SUMIFS(Actuals!$F:$F,Actuals!$A:$A,$A3163,Actuals!$D:$D,$D3163,Actuals!$B:$B,EOMONTH(DATE(2024,$C3163-2,1),0)),
 SUMIFS(Actuals!$F:$F,Actuals!$A:$A,$A3163,Actuals!$D:$D,$D3163,Actuals!$B:$B,EOMONTH(DATE(2025,$C3163-3,1),0))/SUMIFS(Actuals!$F:$F,Actuals!$A:$A,$A3163,Actuals!$D:$D,$D3163,Actuals!$B:$B,EOMONTH(DATE(2024,$C3163-3,1),0))
)</f>
        <v>1.0501531076836479</v>
      </c>
      <c r="P3163" s="29">
        <f t="shared" si="294"/>
        <v>994349.23172506818</v>
      </c>
      <c r="Q3163" s="2" t="str">
        <f t="shared" si="295"/>
        <v/>
      </c>
      <c r="R3163" s="29" t="str">
        <f t="shared" si="296"/>
        <v>2 Test data (Sep-Nov)</v>
      </c>
      <c r="S3163" s="29">
        <f t="shared" si="297"/>
        <v>1.0247686841986505</v>
      </c>
      <c r="T3163" s="29">
        <f t="shared" si="298"/>
        <v>997455.30263465759</v>
      </c>
      <c r="U3163" s="2" t="str">
        <f t="shared" si="299"/>
        <v/>
      </c>
    </row>
    <row r="3164" spans="1:21">
      <c r="A3164">
        <v>9700</v>
      </c>
      <c r="B3164" s="1">
        <v>46022</v>
      </c>
      <c r="C3164">
        <v>10</v>
      </c>
      <c r="D3164">
        <v>24</v>
      </c>
      <c r="E3164" t="s">
        <v>7</v>
      </c>
      <c r="F3164" s="3">
        <v>946169.59654403233</v>
      </c>
      <c r="H3164">
        <v>2</v>
      </c>
      <c r="L3164" s="6"/>
      <c r="M3164" t="s">
        <v>40</v>
      </c>
      <c r="N3164">
        <f>SUMIFS(Actuals!$F:$F,Actuals!$A:$A,$A3164,Actuals!$D:$D,$D3164,Actuals!$B:$B,EDATE($B3164,-12))</f>
        <v>946861.20000000007</v>
      </c>
      <c r="O3164">
        <f>AVERAGE(SUMIFS(Actuals!$F:$F,Actuals!$A:$A,$A3164,Actuals!$D:$D,$D3164,Actuals!$B:$B,EOMONTH(DATE(2025,$C3164-1,1),0))/SUMIFS(Actuals!$F:$F,Actuals!$A:$A,$A3164,Actuals!$D:$D,$D3164,Actuals!$B:$B,EOMONTH(DATE(2024,$C3164-1,1),0)),
 SUMIFS(Actuals!$F:$F,Actuals!$A:$A,$A3164,Actuals!$D:$D,$D3164,Actuals!$B:$B,EOMONTH(DATE(2025,$C3164-2,1),0))/SUMIFS(Actuals!$F:$F,Actuals!$A:$A,$A3164,Actuals!$D:$D,$D3164,Actuals!$B:$B,EOMONTH(DATE(2024,$C3164-2,1),0)),
 SUMIFS(Actuals!$F:$F,Actuals!$A:$A,$A3164,Actuals!$D:$D,$D3164,Actuals!$B:$B,EOMONTH(DATE(2025,$C3164-3,1),0))/SUMIFS(Actuals!$F:$F,Actuals!$A:$A,$A3164,Actuals!$D:$D,$D3164,Actuals!$B:$B,EOMONTH(DATE(2024,$C3164-3,1),0))
)</f>
        <v>1.0663445689017925</v>
      </c>
      <c r="P3164" s="29">
        <f t="shared" si="294"/>
        <v>1009680.2981238341</v>
      </c>
      <c r="Q3164" s="2" t="str">
        <f t="shared" si="295"/>
        <v/>
      </c>
      <c r="R3164" s="29" t="str">
        <f t="shared" si="296"/>
        <v>2 Test data (Sep-Nov)</v>
      </c>
      <c r="S3164" s="29">
        <f t="shared" si="297"/>
        <v>1.0247686841986505</v>
      </c>
      <c r="T3164" s="29">
        <f t="shared" si="298"/>
        <v>969604.97247919603</v>
      </c>
      <c r="U3164" s="2" t="str">
        <f t="shared" si="299"/>
        <v/>
      </c>
    </row>
    <row r="3165" spans="1:21">
      <c r="A3165">
        <v>9700</v>
      </c>
      <c r="B3165" s="1">
        <v>46022</v>
      </c>
      <c r="C3165">
        <v>11</v>
      </c>
      <c r="D3165">
        <v>24</v>
      </c>
      <c r="E3165" t="s">
        <v>7</v>
      </c>
      <c r="F3165" s="3">
        <v>968853.20718724304</v>
      </c>
      <c r="H3165">
        <v>1</v>
      </c>
      <c r="L3165" s="6"/>
      <c r="M3165" t="s">
        <v>40</v>
      </c>
      <c r="N3165">
        <f>SUMIFS(Actuals!$F:$F,Actuals!$A:$A,$A3165,Actuals!$D:$D,$D3165,Actuals!$B:$B,EDATE($B3165,-12))</f>
        <v>946861.20000000007</v>
      </c>
      <c r="O3165">
        <f>AVERAGE(SUMIFS(Actuals!$F:$F,Actuals!$A:$A,$A3165,Actuals!$D:$D,$D3165,Actuals!$B:$B,EOMONTH(DATE(2025,$C3165-1,1),0))/SUMIFS(Actuals!$F:$F,Actuals!$A:$A,$A3165,Actuals!$D:$D,$D3165,Actuals!$B:$B,EOMONTH(DATE(2024,$C3165-1,1),0)),
 SUMIFS(Actuals!$F:$F,Actuals!$A:$A,$A3165,Actuals!$D:$D,$D3165,Actuals!$B:$B,EOMONTH(DATE(2025,$C3165-2,1),0))/SUMIFS(Actuals!$F:$F,Actuals!$A:$A,$A3165,Actuals!$D:$D,$D3165,Actuals!$B:$B,EOMONTH(DATE(2024,$C3165-2,1),0)),
 SUMIFS(Actuals!$F:$F,Actuals!$A:$A,$A3165,Actuals!$D:$D,$D3165,Actuals!$B:$B,EOMONTH(DATE(2025,$C3165-3,1),0))/SUMIFS(Actuals!$F:$F,Actuals!$A:$A,$A3165,Actuals!$D:$D,$D3165,Actuals!$B:$B,EOMONTH(DATE(2024,$C3165-3,1),0))
)</f>
        <v>1.0410229277294032</v>
      </c>
      <c r="P3165" s="29">
        <f t="shared" si="294"/>
        <v>985704.2185773761</v>
      </c>
      <c r="Q3165" s="2" t="str">
        <f t="shared" si="295"/>
        <v/>
      </c>
      <c r="R3165" s="29" t="str">
        <f t="shared" si="296"/>
        <v>2 Test data (Sep-Nov)</v>
      </c>
      <c r="S3165" s="29">
        <f t="shared" si="297"/>
        <v>1.0247686841986505</v>
      </c>
      <c r="T3165" s="29">
        <f t="shared" si="298"/>
        <v>992850.42631091364</v>
      </c>
      <c r="U3165" s="2" t="str">
        <f t="shared" si="299"/>
        <v/>
      </c>
    </row>
    <row r="3166" spans="1:21">
      <c r="A3166">
        <v>9701</v>
      </c>
      <c r="B3166" s="1">
        <v>46022</v>
      </c>
      <c r="C3166">
        <v>5</v>
      </c>
      <c r="D3166">
        <v>24</v>
      </c>
      <c r="E3166" t="s">
        <v>7</v>
      </c>
      <c r="F3166" s="3">
        <v>8830.9841910996984</v>
      </c>
      <c r="H3166">
        <v>7</v>
      </c>
      <c r="L3166" s="6"/>
      <c r="M3166" t="s">
        <v>42</v>
      </c>
      <c r="N3166">
        <f>SUMIFS(Actuals!$F:$F,Actuals!$A:$A,$A3166,Actuals!$D:$D,$D3166,Actuals!$B:$B,EDATE($B3166,-12))</f>
        <v>8901</v>
      </c>
      <c r="O3166">
        <f>AVERAGE(SUMIFS(Actuals!$F:$F,Actuals!$A:$A,$A3166,Actuals!$D:$D,$D3166,Actuals!$B:$B,EOMONTH(DATE(2025,$C3166-1,1),0))/SUMIFS(Actuals!$F:$F,Actuals!$A:$A,$A3166,Actuals!$D:$D,$D3166,Actuals!$B:$B,EOMONTH(DATE(2024,$C3166-1,1),0)),
 SUMIFS(Actuals!$F:$F,Actuals!$A:$A,$A3166,Actuals!$D:$D,$D3166,Actuals!$B:$B,EOMONTH(DATE(2025,$C3166-2,1),0))/SUMIFS(Actuals!$F:$F,Actuals!$A:$A,$A3166,Actuals!$D:$D,$D3166,Actuals!$B:$B,EOMONTH(DATE(2024,$C3166-2,1),0)),
 SUMIFS(Actuals!$F:$F,Actuals!$A:$A,$A3166,Actuals!$D:$D,$D3166,Actuals!$B:$B,EOMONTH(DATE(2025,$C3166-3,1),0))/SUMIFS(Actuals!$F:$F,Actuals!$A:$A,$A3166,Actuals!$D:$D,$D3166,Actuals!$B:$B,EOMONTH(DATE(2024,$C3166-3,1),0))
)</f>
        <v>1.2218980987909187</v>
      </c>
      <c r="P3166" s="29">
        <f t="shared" si="294"/>
        <v>10876.114977337968</v>
      </c>
      <c r="Q3166" s="2" t="str">
        <f t="shared" si="295"/>
        <v/>
      </c>
      <c r="R3166" s="29" t="str">
        <f t="shared" si="296"/>
        <v>1 train date (May-Aug)</v>
      </c>
      <c r="S3166" s="29">
        <f t="shared" si="297"/>
        <v>1.005048087592062</v>
      </c>
      <c r="T3166" s="29">
        <f t="shared" si="298"/>
        <v>8875.5637728204838</v>
      </c>
      <c r="U3166" s="2" t="str">
        <f t="shared" si="299"/>
        <v/>
      </c>
    </row>
    <row r="3167" spans="1:21">
      <c r="A3167">
        <v>9701</v>
      </c>
      <c r="B3167" s="1">
        <v>46022</v>
      </c>
      <c r="C3167">
        <v>6</v>
      </c>
      <c r="D3167">
        <v>24</v>
      </c>
      <c r="E3167" t="s">
        <v>7</v>
      </c>
      <c r="F3167" s="3">
        <v>9726.3931670531019</v>
      </c>
      <c r="H3167">
        <v>6</v>
      </c>
      <c r="L3167" s="6"/>
      <c r="M3167" t="s">
        <v>42</v>
      </c>
      <c r="N3167">
        <f>SUMIFS(Actuals!$F:$F,Actuals!$A:$A,$A3167,Actuals!$D:$D,$D3167,Actuals!$B:$B,EDATE($B3167,-12))</f>
        <v>8901</v>
      </c>
      <c r="O3167">
        <f>AVERAGE(SUMIFS(Actuals!$F:$F,Actuals!$A:$A,$A3167,Actuals!$D:$D,$D3167,Actuals!$B:$B,EOMONTH(DATE(2025,$C3167-1,1),0))/SUMIFS(Actuals!$F:$F,Actuals!$A:$A,$A3167,Actuals!$D:$D,$D3167,Actuals!$B:$B,EOMONTH(DATE(2024,$C3167-1,1),0)),
 SUMIFS(Actuals!$F:$F,Actuals!$A:$A,$A3167,Actuals!$D:$D,$D3167,Actuals!$B:$B,EOMONTH(DATE(2025,$C3167-2,1),0))/SUMIFS(Actuals!$F:$F,Actuals!$A:$A,$A3167,Actuals!$D:$D,$D3167,Actuals!$B:$B,EOMONTH(DATE(2024,$C3167-2,1),0)),
 SUMIFS(Actuals!$F:$F,Actuals!$A:$A,$A3167,Actuals!$D:$D,$D3167,Actuals!$B:$B,EOMONTH(DATE(2025,$C3167-3,1),0))/SUMIFS(Actuals!$F:$F,Actuals!$A:$A,$A3167,Actuals!$D:$D,$D3167,Actuals!$B:$B,EOMONTH(DATE(2024,$C3167-3,1),0))
)</f>
        <v>1.1726257866093059</v>
      </c>
      <c r="P3167" s="29">
        <f t="shared" si="294"/>
        <v>10437.542126609433</v>
      </c>
      <c r="Q3167" s="2" t="str">
        <f t="shared" si="295"/>
        <v/>
      </c>
      <c r="R3167" s="29" t="str">
        <f t="shared" si="296"/>
        <v>1 train date (May-Aug)</v>
      </c>
      <c r="S3167" s="29">
        <f t="shared" si="297"/>
        <v>1.005048087592062</v>
      </c>
      <c r="T3167" s="29">
        <f t="shared" si="298"/>
        <v>9775.4928517152184</v>
      </c>
      <c r="U3167" s="2" t="str">
        <f t="shared" si="299"/>
        <v/>
      </c>
    </row>
    <row r="3168" spans="1:21">
      <c r="A3168">
        <v>9701</v>
      </c>
      <c r="B3168" s="1">
        <v>46022</v>
      </c>
      <c r="C3168">
        <v>7</v>
      </c>
      <c r="D3168">
        <v>24</v>
      </c>
      <c r="E3168" t="s">
        <v>7</v>
      </c>
      <c r="F3168" s="3">
        <v>9544.6160864412414</v>
      </c>
      <c r="H3168">
        <v>5</v>
      </c>
      <c r="L3168" s="6"/>
      <c r="M3168" t="s">
        <v>42</v>
      </c>
      <c r="N3168">
        <f>SUMIFS(Actuals!$F:$F,Actuals!$A:$A,$A3168,Actuals!$D:$D,$D3168,Actuals!$B:$B,EDATE($B3168,-12))</f>
        <v>8901</v>
      </c>
      <c r="O3168">
        <f>AVERAGE(SUMIFS(Actuals!$F:$F,Actuals!$A:$A,$A3168,Actuals!$D:$D,$D3168,Actuals!$B:$B,EOMONTH(DATE(2025,$C3168-1,1),0))/SUMIFS(Actuals!$F:$F,Actuals!$A:$A,$A3168,Actuals!$D:$D,$D3168,Actuals!$B:$B,EOMONTH(DATE(2024,$C3168-1,1),0)),
 SUMIFS(Actuals!$F:$F,Actuals!$A:$A,$A3168,Actuals!$D:$D,$D3168,Actuals!$B:$B,EOMONTH(DATE(2025,$C3168-2,1),0))/SUMIFS(Actuals!$F:$F,Actuals!$A:$A,$A3168,Actuals!$D:$D,$D3168,Actuals!$B:$B,EOMONTH(DATE(2024,$C3168-2,1),0)),
 SUMIFS(Actuals!$F:$F,Actuals!$A:$A,$A3168,Actuals!$D:$D,$D3168,Actuals!$B:$B,EOMONTH(DATE(2025,$C3168-3,1),0))/SUMIFS(Actuals!$F:$F,Actuals!$A:$A,$A3168,Actuals!$D:$D,$D3168,Actuals!$B:$B,EOMONTH(DATE(2024,$C3168-3,1),0))
)</f>
        <v>1.1258614469218047</v>
      </c>
      <c r="P3168" s="29">
        <f t="shared" si="294"/>
        <v>10021.292739050983</v>
      </c>
      <c r="Q3168" s="2" t="str">
        <f t="shared" si="295"/>
        <v/>
      </c>
      <c r="R3168" s="29" t="str">
        <f t="shared" si="296"/>
        <v>1 train date (May-Aug)</v>
      </c>
      <c r="S3168" s="29">
        <f t="shared" si="297"/>
        <v>1.005048087592062</v>
      </c>
      <c r="T3168" s="29">
        <f t="shared" si="298"/>
        <v>9592.7981444781999</v>
      </c>
      <c r="U3168" s="2" t="str">
        <f t="shared" si="299"/>
        <v/>
      </c>
    </row>
    <row r="3169" spans="1:21">
      <c r="A3169">
        <v>9701</v>
      </c>
      <c r="B3169" s="1">
        <v>46022</v>
      </c>
      <c r="C3169">
        <v>8</v>
      </c>
      <c r="D3169">
        <v>24</v>
      </c>
      <c r="E3169" t="s">
        <v>7</v>
      </c>
      <c r="F3169" s="3">
        <v>10262.248097251586</v>
      </c>
      <c r="H3169">
        <v>4</v>
      </c>
      <c r="L3169" s="6"/>
      <c r="M3169" t="s">
        <v>42</v>
      </c>
      <c r="N3169">
        <f>SUMIFS(Actuals!$F:$F,Actuals!$A:$A,$A3169,Actuals!$D:$D,$D3169,Actuals!$B:$B,EDATE($B3169,-12))</f>
        <v>8901</v>
      </c>
      <c r="O3169">
        <f>AVERAGE(SUMIFS(Actuals!$F:$F,Actuals!$A:$A,$A3169,Actuals!$D:$D,$D3169,Actuals!$B:$B,EOMONTH(DATE(2025,$C3169-1,1),0))/SUMIFS(Actuals!$F:$F,Actuals!$A:$A,$A3169,Actuals!$D:$D,$D3169,Actuals!$B:$B,EOMONTH(DATE(2024,$C3169-1,1),0)),
 SUMIFS(Actuals!$F:$F,Actuals!$A:$A,$A3169,Actuals!$D:$D,$D3169,Actuals!$B:$B,EOMONTH(DATE(2025,$C3169-2,1),0))/SUMIFS(Actuals!$F:$F,Actuals!$A:$A,$A3169,Actuals!$D:$D,$D3169,Actuals!$B:$B,EOMONTH(DATE(2024,$C3169-2,1),0)),
 SUMIFS(Actuals!$F:$F,Actuals!$A:$A,$A3169,Actuals!$D:$D,$D3169,Actuals!$B:$B,EOMONTH(DATE(2025,$C3169-3,1),0))/SUMIFS(Actuals!$F:$F,Actuals!$A:$A,$A3169,Actuals!$D:$D,$D3169,Actuals!$B:$B,EOMONTH(DATE(2024,$C3169-3,1),0))
)</f>
        <v>1.1195533406856237</v>
      </c>
      <c r="P3169" s="29">
        <f t="shared" si="294"/>
        <v>9965.1442854427369</v>
      </c>
      <c r="Q3169" s="2" t="str">
        <f t="shared" si="295"/>
        <v/>
      </c>
      <c r="R3169" s="29" t="str">
        <f t="shared" si="296"/>
        <v>1 train date (May-Aug)</v>
      </c>
      <c r="S3169" s="29">
        <f t="shared" si="297"/>
        <v>1.005048087592062</v>
      </c>
      <c r="T3169" s="29">
        <f t="shared" si="298"/>
        <v>10314.052824537983</v>
      </c>
      <c r="U3169" s="2" t="str">
        <f t="shared" si="299"/>
        <v/>
      </c>
    </row>
    <row r="3170" spans="1:21">
      <c r="A3170">
        <v>9701</v>
      </c>
      <c r="B3170" s="1">
        <v>46022</v>
      </c>
      <c r="C3170">
        <v>9</v>
      </c>
      <c r="D3170">
        <v>24</v>
      </c>
      <c r="E3170" t="s">
        <v>7</v>
      </c>
      <c r="F3170" s="3">
        <v>10115.839447211487</v>
      </c>
      <c r="H3170">
        <v>3</v>
      </c>
      <c r="L3170" s="6"/>
      <c r="M3170" t="s">
        <v>42</v>
      </c>
      <c r="N3170">
        <f>SUMIFS(Actuals!$F:$F,Actuals!$A:$A,$A3170,Actuals!$D:$D,$D3170,Actuals!$B:$B,EDATE($B3170,-12))</f>
        <v>8901</v>
      </c>
      <c r="O3170">
        <f>AVERAGE(SUMIFS(Actuals!$F:$F,Actuals!$A:$A,$A3170,Actuals!$D:$D,$D3170,Actuals!$B:$B,EOMONTH(DATE(2025,$C3170-1,1),0))/SUMIFS(Actuals!$F:$F,Actuals!$A:$A,$A3170,Actuals!$D:$D,$D3170,Actuals!$B:$B,EOMONTH(DATE(2024,$C3170-1,1),0)),
 SUMIFS(Actuals!$F:$F,Actuals!$A:$A,$A3170,Actuals!$D:$D,$D3170,Actuals!$B:$B,EOMONTH(DATE(2025,$C3170-2,1),0))/SUMIFS(Actuals!$F:$F,Actuals!$A:$A,$A3170,Actuals!$D:$D,$D3170,Actuals!$B:$B,EOMONTH(DATE(2024,$C3170-2,1),0)),
 SUMIFS(Actuals!$F:$F,Actuals!$A:$A,$A3170,Actuals!$D:$D,$D3170,Actuals!$B:$B,EOMONTH(DATE(2025,$C3170-3,1),0))/SUMIFS(Actuals!$F:$F,Actuals!$A:$A,$A3170,Actuals!$D:$D,$D3170,Actuals!$B:$B,EOMONTH(DATE(2024,$C3170-3,1),0))
)</f>
        <v>1.1273972698746437</v>
      </c>
      <c r="P3170" s="29">
        <f t="shared" si="294"/>
        <v>10034.963099154204</v>
      </c>
      <c r="Q3170" s="2" t="str">
        <f t="shared" si="295"/>
        <v/>
      </c>
      <c r="R3170" s="29" t="str">
        <f t="shared" si="296"/>
        <v>2 Test data (Sep-Nov)</v>
      </c>
      <c r="S3170" s="29">
        <f t="shared" si="297"/>
        <v>1.005048087592062</v>
      </c>
      <c r="T3170" s="29">
        <f t="shared" si="298"/>
        <v>10166.905090808246</v>
      </c>
      <c r="U3170" s="2" t="str">
        <f t="shared" si="299"/>
        <v/>
      </c>
    </row>
    <row r="3171" spans="1:21">
      <c r="A3171">
        <v>9701</v>
      </c>
      <c r="B3171" s="1">
        <v>46022</v>
      </c>
      <c r="C3171">
        <v>10</v>
      </c>
      <c r="D3171">
        <v>24</v>
      </c>
      <c r="E3171" t="s">
        <v>7</v>
      </c>
      <c r="F3171" s="3">
        <v>9521.6851584438609</v>
      </c>
      <c r="H3171">
        <v>2</v>
      </c>
      <c r="L3171" s="6"/>
      <c r="M3171" t="s">
        <v>42</v>
      </c>
      <c r="N3171">
        <f>SUMIFS(Actuals!$F:$F,Actuals!$A:$A,$A3171,Actuals!$D:$D,$D3171,Actuals!$B:$B,EDATE($B3171,-12))</f>
        <v>8901</v>
      </c>
      <c r="O3171">
        <f>AVERAGE(SUMIFS(Actuals!$F:$F,Actuals!$A:$A,$A3171,Actuals!$D:$D,$D3171,Actuals!$B:$B,EOMONTH(DATE(2025,$C3171-1,1),0))/SUMIFS(Actuals!$F:$F,Actuals!$A:$A,$A3171,Actuals!$D:$D,$D3171,Actuals!$B:$B,EOMONTH(DATE(2024,$C3171-1,1),0)),
 SUMIFS(Actuals!$F:$F,Actuals!$A:$A,$A3171,Actuals!$D:$D,$D3171,Actuals!$B:$B,EOMONTH(DATE(2025,$C3171-2,1),0))/SUMIFS(Actuals!$F:$F,Actuals!$A:$A,$A3171,Actuals!$D:$D,$D3171,Actuals!$B:$B,EOMONTH(DATE(2024,$C3171-2,1),0)),
 SUMIFS(Actuals!$F:$F,Actuals!$A:$A,$A3171,Actuals!$D:$D,$D3171,Actuals!$B:$B,EOMONTH(DATE(2025,$C3171-3,1),0))/SUMIFS(Actuals!$F:$F,Actuals!$A:$A,$A3171,Actuals!$D:$D,$D3171,Actuals!$B:$B,EOMONTH(DATE(2024,$C3171-3,1),0))
)</f>
        <v>1.1376788759569489</v>
      </c>
      <c r="P3171" s="29">
        <f t="shared" si="294"/>
        <v>10126.479674892802</v>
      </c>
      <c r="Q3171" s="2" t="str">
        <f t="shared" si="295"/>
        <v/>
      </c>
      <c r="R3171" s="29" t="str">
        <f t="shared" si="296"/>
        <v>2 Test data (Sep-Nov)</v>
      </c>
      <c r="S3171" s="29">
        <f t="shared" si="297"/>
        <v>1.005048087592062</v>
      </c>
      <c r="T3171" s="29">
        <f t="shared" si="298"/>
        <v>9569.7514591477229</v>
      </c>
      <c r="U3171" s="2" t="str">
        <f t="shared" si="299"/>
        <v/>
      </c>
    </row>
    <row r="3172" spans="1:21">
      <c r="A3172">
        <v>9701</v>
      </c>
      <c r="B3172" s="1">
        <v>46022</v>
      </c>
      <c r="C3172">
        <v>11</v>
      </c>
      <c r="D3172">
        <v>24</v>
      </c>
      <c r="E3172" t="s">
        <v>7</v>
      </c>
      <c r="F3172" s="3">
        <v>9548.4685153210849</v>
      </c>
      <c r="H3172">
        <v>1</v>
      </c>
      <c r="L3172" s="6"/>
      <c r="M3172" t="s">
        <v>42</v>
      </c>
      <c r="N3172">
        <f>SUMIFS(Actuals!$F:$F,Actuals!$A:$A,$A3172,Actuals!$D:$D,$D3172,Actuals!$B:$B,EDATE($B3172,-12))</f>
        <v>8901</v>
      </c>
      <c r="O3172">
        <f>AVERAGE(SUMIFS(Actuals!$F:$F,Actuals!$A:$A,$A3172,Actuals!$D:$D,$D3172,Actuals!$B:$B,EOMONTH(DATE(2025,$C3172-1,1),0))/SUMIFS(Actuals!$F:$F,Actuals!$A:$A,$A3172,Actuals!$D:$D,$D3172,Actuals!$B:$B,EOMONTH(DATE(2024,$C3172-1,1),0)),
 SUMIFS(Actuals!$F:$F,Actuals!$A:$A,$A3172,Actuals!$D:$D,$D3172,Actuals!$B:$B,EOMONTH(DATE(2025,$C3172-2,1),0))/SUMIFS(Actuals!$F:$F,Actuals!$A:$A,$A3172,Actuals!$D:$D,$D3172,Actuals!$B:$B,EOMONTH(DATE(2024,$C3172-2,1),0)),
 SUMIFS(Actuals!$F:$F,Actuals!$A:$A,$A3172,Actuals!$D:$D,$D3172,Actuals!$B:$B,EOMONTH(DATE(2025,$C3172-3,1),0))/SUMIFS(Actuals!$F:$F,Actuals!$A:$A,$A3172,Actuals!$D:$D,$D3172,Actuals!$B:$B,EOMONTH(DATE(2024,$C3172-3,1),0))
)</f>
        <v>1.1016620318336374</v>
      </c>
      <c r="P3172" s="29">
        <f t="shared" si="294"/>
        <v>9805.8937453512062</v>
      </c>
      <c r="Q3172" s="2" t="str">
        <f t="shared" si="295"/>
        <v/>
      </c>
      <c r="R3172" s="29" t="str">
        <f t="shared" si="296"/>
        <v>2 Test data (Sep-Nov)</v>
      </c>
      <c r="S3172" s="29">
        <f t="shared" si="297"/>
        <v>1.005048087592062</v>
      </c>
      <c r="T3172" s="29">
        <f t="shared" si="298"/>
        <v>9596.6700207564718</v>
      </c>
      <c r="U3172" s="2" t="str">
        <f t="shared" si="299"/>
        <v/>
      </c>
    </row>
    <row r="3173" spans="1:21">
      <c r="A3173">
        <v>9702</v>
      </c>
      <c r="B3173" s="1">
        <v>46022</v>
      </c>
      <c r="C3173">
        <v>5</v>
      </c>
      <c r="D3173">
        <v>24</v>
      </c>
      <c r="E3173" t="s">
        <v>7</v>
      </c>
      <c r="F3173" s="3">
        <v>5604.8435484246293</v>
      </c>
      <c r="H3173">
        <v>7</v>
      </c>
      <c r="L3173" s="6"/>
      <c r="M3173" t="s">
        <v>44</v>
      </c>
      <c r="N3173">
        <f>SUMIFS(Actuals!$F:$F,Actuals!$A:$A,$A3173,Actuals!$D:$D,$D3173,Actuals!$B:$B,EDATE($B3173,-12))</f>
        <v>5667.3</v>
      </c>
      <c r="O3173">
        <f>AVERAGE(SUMIFS(Actuals!$F:$F,Actuals!$A:$A,$A3173,Actuals!$D:$D,$D3173,Actuals!$B:$B,EOMONTH(DATE(2025,$C3173-1,1),0))/SUMIFS(Actuals!$F:$F,Actuals!$A:$A,$A3173,Actuals!$D:$D,$D3173,Actuals!$B:$B,EOMONTH(DATE(2024,$C3173-1,1),0)),
 SUMIFS(Actuals!$F:$F,Actuals!$A:$A,$A3173,Actuals!$D:$D,$D3173,Actuals!$B:$B,EOMONTH(DATE(2025,$C3173-2,1),0))/SUMIFS(Actuals!$F:$F,Actuals!$A:$A,$A3173,Actuals!$D:$D,$D3173,Actuals!$B:$B,EOMONTH(DATE(2024,$C3173-2,1),0)),
 SUMIFS(Actuals!$F:$F,Actuals!$A:$A,$A3173,Actuals!$D:$D,$D3173,Actuals!$B:$B,EOMONTH(DATE(2025,$C3173-3,1),0))/SUMIFS(Actuals!$F:$F,Actuals!$A:$A,$A3173,Actuals!$D:$D,$D3173,Actuals!$B:$B,EOMONTH(DATE(2024,$C3173-3,1),0))
)</f>
        <v>1.1941516180913279</v>
      </c>
      <c r="P3173" s="29">
        <f t="shared" si="294"/>
        <v>6767.6154652089826</v>
      </c>
      <c r="Q3173" s="2" t="str">
        <f t="shared" si="295"/>
        <v/>
      </c>
      <c r="R3173" s="29" t="str">
        <f t="shared" si="296"/>
        <v>1 train date (May-Aug)</v>
      </c>
      <c r="S3173" s="29">
        <f t="shared" si="297"/>
        <v>1.018716649634493</v>
      </c>
      <c r="T3173" s="29">
        <f t="shared" si="298"/>
        <v>5709.7474413766422</v>
      </c>
      <c r="U3173" s="2" t="str">
        <f t="shared" si="299"/>
        <v/>
      </c>
    </row>
    <row r="3174" spans="1:21">
      <c r="A3174">
        <v>9702</v>
      </c>
      <c r="B3174" s="1">
        <v>46022</v>
      </c>
      <c r="C3174">
        <v>6</v>
      </c>
      <c r="D3174">
        <v>24</v>
      </c>
      <c r="E3174" t="s">
        <v>7</v>
      </c>
      <c r="F3174" s="3">
        <v>5677.5525149925752</v>
      </c>
      <c r="H3174">
        <v>6</v>
      </c>
      <c r="L3174" s="6"/>
      <c r="M3174" t="s">
        <v>44</v>
      </c>
      <c r="N3174">
        <f>SUMIFS(Actuals!$F:$F,Actuals!$A:$A,$A3174,Actuals!$D:$D,$D3174,Actuals!$B:$B,EDATE($B3174,-12))</f>
        <v>5667.3</v>
      </c>
      <c r="O3174">
        <f>AVERAGE(SUMIFS(Actuals!$F:$F,Actuals!$A:$A,$A3174,Actuals!$D:$D,$D3174,Actuals!$B:$B,EOMONTH(DATE(2025,$C3174-1,1),0))/SUMIFS(Actuals!$F:$F,Actuals!$A:$A,$A3174,Actuals!$D:$D,$D3174,Actuals!$B:$B,EOMONTH(DATE(2024,$C3174-1,1),0)),
 SUMIFS(Actuals!$F:$F,Actuals!$A:$A,$A3174,Actuals!$D:$D,$D3174,Actuals!$B:$B,EOMONTH(DATE(2025,$C3174-2,1),0))/SUMIFS(Actuals!$F:$F,Actuals!$A:$A,$A3174,Actuals!$D:$D,$D3174,Actuals!$B:$B,EOMONTH(DATE(2024,$C3174-2,1),0)),
 SUMIFS(Actuals!$F:$F,Actuals!$A:$A,$A3174,Actuals!$D:$D,$D3174,Actuals!$B:$B,EOMONTH(DATE(2025,$C3174-3,1),0))/SUMIFS(Actuals!$F:$F,Actuals!$A:$A,$A3174,Actuals!$D:$D,$D3174,Actuals!$B:$B,EOMONTH(DATE(2024,$C3174-3,1),0))
)</f>
        <v>1.161432707101965</v>
      </c>
      <c r="P3174" s="29">
        <f t="shared" si="294"/>
        <v>6582.1875809589665</v>
      </c>
      <c r="Q3174" s="2" t="str">
        <f t="shared" si="295"/>
        <v/>
      </c>
      <c r="R3174" s="29" t="str">
        <f t="shared" si="296"/>
        <v>1 train date (May-Aug)</v>
      </c>
      <c r="S3174" s="29">
        <f t="shared" si="297"/>
        <v>1.018716649634493</v>
      </c>
      <c r="T3174" s="29">
        <f t="shared" si="298"/>
        <v>5783.8172761971264</v>
      </c>
      <c r="U3174" s="2" t="str">
        <f t="shared" si="299"/>
        <v/>
      </c>
    </row>
    <row r="3175" spans="1:21">
      <c r="A3175">
        <v>9702</v>
      </c>
      <c r="B3175" s="1">
        <v>46022</v>
      </c>
      <c r="C3175">
        <v>7</v>
      </c>
      <c r="D3175">
        <v>24</v>
      </c>
      <c r="E3175" t="s">
        <v>7</v>
      </c>
      <c r="F3175" s="3">
        <v>5805.5114775025932</v>
      </c>
      <c r="H3175">
        <v>5</v>
      </c>
      <c r="L3175" s="6"/>
      <c r="M3175" t="s">
        <v>44</v>
      </c>
      <c r="N3175">
        <f>SUMIFS(Actuals!$F:$F,Actuals!$A:$A,$A3175,Actuals!$D:$D,$D3175,Actuals!$B:$B,EDATE($B3175,-12))</f>
        <v>5667.3</v>
      </c>
      <c r="O3175">
        <f>AVERAGE(SUMIFS(Actuals!$F:$F,Actuals!$A:$A,$A3175,Actuals!$D:$D,$D3175,Actuals!$B:$B,EOMONTH(DATE(2025,$C3175-1,1),0))/SUMIFS(Actuals!$F:$F,Actuals!$A:$A,$A3175,Actuals!$D:$D,$D3175,Actuals!$B:$B,EOMONTH(DATE(2024,$C3175-1,1),0)),
 SUMIFS(Actuals!$F:$F,Actuals!$A:$A,$A3175,Actuals!$D:$D,$D3175,Actuals!$B:$B,EOMONTH(DATE(2025,$C3175-2,1),0))/SUMIFS(Actuals!$F:$F,Actuals!$A:$A,$A3175,Actuals!$D:$D,$D3175,Actuals!$B:$B,EOMONTH(DATE(2024,$C3175-2,1),0)),
 SUMIFS(Actuals!$F:$F,Actuals!$A:$A,$A3175,Actuals!$D:$D,$D3175,Actuals!$B:$B,EOMONTH(DATE(2025,$C3175-3,1),0))/SUMIFS(Actuals!$F:$F,Actuals!$A:$A,$A3175,Actuals!$D:$D,$D3175,Actuals!$B:$B,EOMONTH(DATE(2024,$C3175-3,1),0))
)</f>
        <v>1.1231236237289328</v>
      </c>
      <c r="P3175" s="29">
        <f t="shared" si="294"/>
        <v>6365.0785127589816</v>
      </c>
      <c r="Q3175" s="2" t="str">
        <f t="shared" si="295"/>
        <v/>
      </c>
      <c r="R3175" s="29" t="str">
        <f t="shared" si="296"/>
        <v>1 train date (May-Aug)</v>
      </c>
      <c r="S3175" s="29">
        <f t="shared" si="297"/>
        <v>1.018716649634493</v>
      </c>
      <c r="T3175" s="29">
        <f t="shared" si="298"/>
        <v>5914.1712017760374</v>
      </c>
      <c r="U3175" s="2" t="str">
        <f t="shared" si="299"/>
        <v/>
      </c>
    </row>
    <row r="3176" spans="1:21">
      <c r="A3176">
        <v>9702</v>
      </c>
      <c r="B3176" s="1">
        <v>46022</v>
      </c>
      <c r="C3176">
        <v>8</v>
      </c>
      <c r="D3176">
        <v>24</v>
      </c>
      <c r="E3176" t="s">
        <v>7</v>
      </c>
      <c r="F3176" s="3">
        <v>6063.6135447821234</v>
      </c>
      <c r="H3176">
        <v>4</v>
      </c>
      <c r="L3176" s="6"/>
      <c r="M3176" t="s">
        <v>44</v>
      </c>
      <c r="N3176">
        <f>SUMIFS(Actuals!$F:$F,Actuals!$A:$A,$A3176,Actuals!$D:$D,$D3176,Actuals!$B:$B,EDATE($B3176,-12))</f>
        <v>5667.3</v>
      </c>
      <c r="O3176">
        <f>AVERAGE(SUMIFS(Actuals!$F:$F,Actuals!$A:$A,$A3176,Actuals!$D:$D,$D3176,Actuals!$B:$B,EOMONTH(DATE(2025,$C3176-1,1),0))/SUMIFS(Actuals!$F:$F,Actuals!$A:$A,$A3176,Actuals!$D:$D,$D3176,Actuals!$B:$B,EOMONTH(DATE(2024,$C3176-1,1),0)),
 SUMIFS(Actuals!$F:$F,Actuals!$A:$A,$A3176,Actuals!$D:$D,$D3176,Actuals!$B:$B,EOMONTH(DATE(2025,$C3176-2,1),0))/SUMIFS(Actuals!$F:$F,Actuals!$A:$A,$A3176,Actuals!$D:$D,$D3176,Actuals!$B:$B,EOMONTH(DATE(2024,$C3176-2,1),0)),
 SUMIFS(Actuals!$F:$F,Actuals!$A:$A,$A3176,Actuals!$D:$D,$D3176,Actuals!$B:$B,EOMONTH(DATE(2025,$C3176-3,1),0))/SUMIFS(Actuals!$F:$F,Actuals!$A:$A,$A3176,Actuals!$D:$D,$D3176,Actuals!$B:$B,EOMONTH(DATE(2024,$C3176-3,1),0))
)</f>
        <v>1.1270571232566875</v>
      </c>
      <c r="P3176" s="29">
        <f t="shared" si="294"/>
        <v>6387.3708346326257</v>
      </c>
      <c r="Q3176" s="2" t="str">
        <f t="shared" si="295"/>
        <v/>
      </c>
      <c r="R3176" s="29" t="str">
        <f t="shared" si="296"/>
        <v>1 train date (May-Aug)</v>
      </c>
      <c r="S3176" s="29">
        <f t="shared" si="297"/>
        <v>1.018716649634493</v>
      </c>
      <c r="T3176" s="29">
        <f t="shared" si="298"/>
        <v>6177.1040750187767</v>
      </c>
      <c r="U3176" s="2" t="str">
        <f t="shared" si="299"/>
        <v/>
      </c>
    </row>
    <row r="3177" spans="1:21">
      <c r="A3177">
        <v>9702</v>
      </c>
      <c r="B3177" s="1">
        <v>46022</v>
      </c>
      <c r="C3177">
        <v>9</v>
      </c>
      <c r="D3177">
        <v>24</v>
      </c>
      <c r="E3177" t="s">
        <v>7</v>
      </c>
      <c r="F3177" s="3">
        <v>6035.4632745050594</v>
      </c>
      <c r="H3177">
        <v>3</v>
      </c>
      <c r="L3177" s="6"/>
      <c r="M3177" t="s">
        <v>44</v>
      </c>
      <c r="N3177">
        <f>SUMIFS(Actuals!$F:$F,Actuals!$A:$A,$A3177,Actuals!$D:$D,$D3177,Actuals!$B:$B,EDATE($B3177,-12))</f>
        <v>5667.3</v>
      </c>
      <c r="O3177">
        <f>AVERAGE(SUMIFS(Actuals!$F:$F,Actuals!$A:$A,$A3177,Actuals!$D:$D,$D3177,Actuals!$B:$B,EOMONTH(DATE(2025,$C3177-1,1),0))/SUMIFS(Actuals!$F:$F,Actuals!$A:$A,$A3177,Actuals!$D:$D,$D3177,Actuals!$B:$B,EOMONTH(DATE(2024,$C3177-1,1),0)),
 SUMIFS(Actuals!$F:$F,Actuals!$A:$A,$A3177,Actuals!$D:$D,$D3177,Actuals!$B:$B,EOMONTH(DATE(2025,$C3177-2,1),0))/SUMIFS(Actuals!$F:$F,Actuals!$A:$A,$A3177,Actuals!$D:$D,$D3177,Actuals!$B:$B,EOMONTH(DATE(2024,$C3177-2,1),0)),
 SUMIFS(Actuals!$F:$F,Actuals!$A:$A,$A3177,Actuals!$D:$D,$D3177,Actuals!$B:$B,EOMONTH(DATE(2025,$C3177-3,1),0))/SUMIFS(Actuals!$F:$F,Actuals!$A:$A,$A3177,Actuals!$D:$D,$D3177,Actuals!$B:$B,EOMONTH(DATE(2024,$C3177-3,1),0))
)</f>
        <v>1.1050820927488492</v>
      </c>
      <c r="P3177" s="29">
        <f t="shared" si="294"/>
        <v>6262.8317442355528</v>
      </c>
      <c r="Q3177" s="2" t="str">
        <f t="shared" si="295"/>
        <v/>
      </c>
      <c r="R3177" s="29" t="str">
        <f t="shared" si="296"/>
        <v>2 Test data (Sep-Nov)</v>
      </c>
      <c r="S3177" s="29">
        <f t="shared" si="297"/>
        <v>1.018716649634493</v>
      </c>
      <c r="T3177" s="29">
        <f t="shared" si="298"/>
        <v>6148.426925995821</v>
      </c>
      <c r="U3177" s="2" t="str">
        <f t="shared" si="299"/>
        <v/>
      </c>
    </row>
    <row r="3178" spans="1:21">
      <c r="A3178">
        <v>9702</v>
      </c>
      <c r="B3178" s="1">
        <v>46022</v>
      </c>
      <c r="C3178">
        <v>10</v>
      </c>
      <c r="D3178">
        <v>24</v>
      </c>
      <c r="E3178" t="s">
        <v>7</v>
      </c>
      <c r="F3178" s="3">
        <v>5941.4421065001852</v>
      </c>
      <c r="H3178">
        <v>2</v>
      </c>
      <c r="L3178" s="6"/>
      <c r="M3178" t="s">
        <v>44</v>
      </c>
      <c r="N3178">
        <f>SUMIFS(Actuals!$F:$F,Actuals!$A:$A,$A3178,Actuals!$D:$D,$D3178,Actuals!$B:$B,EDATE($B3178,-12))</f>
        <v>5667.3</v>
      </c>
      <c r="O3178">
        <f>AVERAGE(SUMIFS(Actuals!$F:$F,Actuals!$A:$A,$A3178,Actuals!$D:$D,$D3178,Actuals!$B:$B,EOMONTH(DATE(2025,$C3178-1,1),0))/SUMIFS(Actuals!$F:$F,Actuals!$A:$A,$A3178,Actuals!$D:$D,$D3178,Actuals!$B:$B,EOMONTH(DATE(2024,$C3178-1,1),0)),
 SUMIFS(Actuals!$F:$F,Actuals!$A:$A,$A3178,Actuals!$D:$D,$D3178,Actuals!$B:$B,EOMONTH(DATE(2025,$C3178-2,1),0))/SUMIFS(Actuals!$F:$F,Actuals!$A:$A,$A3178,Actuals!$D:$D,$D3178,Actuals!$B:$B,EOMONTH(DATE(2024,$C3178-2,1),0)),
 SUMIFS(Actuals!$F:$F,Actuals!$A:$A,$A3178,Actuals!$D:$D,$D3178,Actuals!$B:$B,EOMONTH(DATE(2025,$C3178-3,1),0))/SUMIFS(Actuals!$F:$F,Actuals!$A:$A,$A3178,Actuals!$D:$D,$D3178,Actuals!$B:$B,EOMONTH(DATE(2024,$C3178-3,1),0))
)</f>
        <v>1.10740222563496</v>
      </c>
      <c r="P3178" s="29">
        <f t="shared" si="294"/>
        <v>6275.9806333410097</v>
      </c>
      <c r="Q3178" s="2" t="str">
        <f t="shared" si="295"/>
        <v/>
      </c>
      <c r="R3178" s="29" t="str">
        <f t="shared" si="296"/>
        <v>2 Test data (Sep-Nov)</v>
      </c>
      <c r="S3178" s="29">
        <f t="shared" si="297"/>
        <v>1.018716649634493</v>
      </c>
      <c r="T3178" s="29">
        <f t="shared" si="298"/>
        <v>6052.6459967311739</v>
      </c>
      <c r="U3178" s="2" t="str">
        <f t="shared" si="299"/>
        <v/>
      </c>
    </row>
    <row r="3179" spans="1:21">
      <c r="A3179">
        <v>9702</v>
      </c>
      <c r="B3179" s="1">
        <v>46022</v>
      </c>
      <c r="C3179">
        <v>11</v>
      </c>
      <c r="D3179">
        <v>24</v>
      </c>
      <c r="E3179" t="s">
        <v>7</v>
      </c>
      <c r="F3179" s="3">
        <v>5968.7505379248578</v>
      </c>
      <c r="H3179">
        <v>1</v>
      </c>
      <c r="L3179" s="6"/>
      <c r="M3179" t="s">
        <v>44</v>
      </c>
      <c r="N3179">
        <f>SUMIFS(Actuals!$F:$F,Actuals!$A:$A,$A3179,Actuals!$D:$D,$D3179,Actuals!$B:$B,EDATE($B3179,-12))</f>
        <v>5667.3</v>
      </c>
      <c r="O3179">
        <f>AVERAGE(SUMIFS(Actuals!$F:$F,Actuals!$A:$A,$A3179,Actuals!$D:$D,$D3179,Actuals!$B:$B,EOMONTH(DATE(2025,$C3179-1,1),0))/SUMIFS(Actuals!$F:$F,Actuals!$A:$A,$A3179,Actuals!$D:$D,$D3179,Actuals!$B:$B,EOMONTH(DATE(2024,$C3179-1,1),0)),
 SUMIFS(Actuals!$F:$F,Actuals!$A:$A,$A3179,Actuals!$D:$D,$D3179,Actuals!$B:$B,EOMONTH(DATE(2025,$C3179-2,1),0))/SUMIFS(Actuals!$F:$F,Actuals!$A:$A,$A3179,Actuals!$D:$D,$D3179,Actuals!$B:$B,EOMONTH(DATE(2024,$C3179-2,1),0)),
 SUMIFS(Actuals!$F:$F,Actuals!$A:$A,$A3179,Actuals!$D:$D,$D3179,Actuals!$B:$B,EOMONTH(DATE(2025,$C3179-3,1),0))/SUMIFS(Actuals!$F:$F,Actuals!$A:$A,$A3179,Actuals!$D:$D,$D3179,Actuals!$B:$B,EOMONTH(DATE(2024,$C3179-3,1),0))
)</f>
        <v>1.0812391856050334</v>
      </c>
      <c r="P3179" s="29">
        <f t="shared" si="294"/>
        <v>6127.7068365794057</v>
      </c>
      <c r="Q3179" s="2" t="str">
        <f t="shared" si="295"/>
        <v/>
      </c>
      <c r="R3179" s="29" t="str">
        <f t="shared" si="296"/>
        <v>2 Test data (Sep-Nov)</v>
      </c>
      <c r="S3179" s="29">
        <f t="shared" si="297"/>
        <v>1.018716649634493</v>
      </c>
      <c r="T3179" s="29">
        <f t="shared" si="298"/>
        <v>6080.4655504988896</v>
      </c>
      <c r="U3179" s="2" t="str">
        <f t="shared" si="299"/>
        <v/>
      </c>
    </row>
    <row r="3180" spans="1:21">
      <c r="A3180">
        <v>9768</v>
      </c>
      <c r="B3180" s="1">
        <v>46022</v>
      </c>
      <c r="C3180">
        <v>5</v>
      </c>
      <c r="D3180">
        <v>24</v>
      </c>
      <c r="E3180" t="s">
        <v>7</v>
      </c>
      <c r="F3180" s="3">
        <v>482400</v>
      </c>
      <c r="H3180">
        <v>7</v>
      </c>
      <c r="L3180" s="6"/>
      <c r="M3180" t="s">
        <v>46</v>
      </c>
      <c r="N3180">
        <f>SUMIFS(Actuals!$F:$F,Actuals!$A:$A,$A3180,Actuals!$D:$D,$D3180,Actuals!$B:$B,EDATE($B3180,-12))</f>
        <v>479826</v>
      </c>
      <c r="O3180">
        <f>AVERAGE(SUMIFS(Actuals!$F:$F,Actuals!$A:$A,$A3180,Actuals!$D:$D,$D3180,Actuals!$B:$B,EOMONTH(DATE(2025,$C3180-1,1),0))/SUMIFS(Actuals!$F:$F,Actuals!$A:$A,$A3180,Actuals!$D:$D,$D3180,Actuals!$B:$B,EOMONTH(DATE(2024,$C3180-1,1),0)),
 SUMIFS(Actuals!$F:$F,Actuals!$A:$A,$A3180,Actuals!$D:$D,$D3180,Actuals!$B:$B,EOMONTH(DATE(2025,$C3180-2,1),0))/SUMIFS(Actuals!$F:$F,Actuals!$A:$A,$A3180,Actuals!$D:$D,$D3180,Actuals!$B:$B,EOMONTH(DATE(2024,$C3180-2,1),0)),
 SUMIFS(Actuals!$F:$F,Actuals!$A:$A,$A3180,Actuals!$D:$D,$D3180,Actuals!$B:$B,EOMONTH(DATE(2025,$C3180-3,1),0))/SUMIFS(Actuals!$F:$F,Actuals!$A:$A,$A3180,Actuals!$D:$D,$D3180,Actuals!$B:$B,EOMONTH(DATE(2024,$C3180-3,1),0))
)</f>
        <v>0.99008576187851827</v>
      </c>
      <c r="P3180" s="29">
        <f t="shared" si="294"/>
        <v>475068.8907791219</v>
      </c>
      <c r="Q3180" s="2" t="str">
        <f t="shared" si="295"/>
        <v/>
      </c>
      <c r="R3180" s="29" t="str">
        <f t="shared" si="296"/>
        <v>1 train date (May-Aug)</v>
      </c>
      <c r="S3180" s="29">
        <f t="shared" si="297"/>
        <v>0.9876487436855329</v>
      </c>
      <c r="T3180" s="29">
        <f t="shared" si="298"/>
        <v>476441.75395390106</v>
      </c>
      <c r="U3180" s="2" t="str">
        <f t="shared" si="299"/>
        <v/>
      </c>
    </row>
    <row r="3181" spans="1:21">
      <c r="A3181">
        <v>9768</v>
      </c>
      <c r="B3181" s="1">
        <v>46022</v>
      </c>
      <c r="C3181">
        <v>6</v>
      </c>
      <c r="D3181">
        <v>24</v>
      </c>
      <c r="E3181" t="s">
        <v>7</v>
      </c>
      <c r="F3181" s="3">
        <v>482400</v>
      </c>
      <c r="H3181">
        <v>6</v>
      </c>
      <c r="L3181" s="6"/>
      <c r="M3181" t="s">
        <v>46</v>
      </c>
      <c r="N3181">
        <f>SUMIFS(Actuals!$F:$F,Actuals!$A:$A,$A3181,Actuals!$D:$D,$D3181,Actuals!$B:$B,EDATE($B3181,-12))</f>
        <v>479826</v>
      </c>
      <c r="O3181">
        <f>AVERAGE(SUMIFS(Actuals!$F:$F,Actuals!$A:$A,$A3181,Actuals!$D:$D,$D3181,Actuals!$B:$B,EOMONTH(DATE(2025,$C3181-1,1),0))/SUMIFS(Actuals!$F:$F,Actuals!$A:$A,$A3181,Actuals!$D:$D,$D3181,Actuals!$B:$B,EOMONTH(DATE(2024,$C3181-1,1),0)),
 SUMIFS(Actuals!$F:$F,Actuals!$A:$A,$A3181,Actuals!$D:$D,$D3181,Actuals!$B:$B,EOMONTH(DATE(2025,$C3181-2,1),0))/SUMIFS(Actuals!$F:$F,Actuals!$A:$A,$A3181,Actuals!$D:$D,$D3181,Actuals!$B:$B,EOMONTH(DATE(2024,$C3181-2,1),0)),
 SUMIFS(Actuals!$F:$F,Actuals!$A:$A,$A3181,Actuals!$D:$D,$D3181,Actuals!$B:$B,EOMONTH(DATE(2025,$C3181-3,1),0))/SUMIFS(Actuals!$F:$F,Actuals!$A:$A,$A3181,Actuals!$D:$D,$D3181,Actuals!$B:$B,EOMONTH(DATE(2024,$C3181-3,1),0))
)</f>
        <v>1.2120965228131613</v>
      </c>
      <c r="P3181" s="29">
        <f t="shared" si="294"/>
        <v>581595.42615534796</v>
      </c>
      <c r="Q3181" s="2" t="str">
        <f t="shared" si="295"/>
        <v/>
      </c>
      <c r="R3181" s="29" t="str">
        <f t="shared" si="296"/>
        <v>1 train date (May-Aug)</v>
      </c>
      <c r="S3181" s="29">
        <f t="shared" si="297"/>
        <v>0.9876487436855329</v>
      </c>
      <c r="T3181" s="29">
        <f t="shared" si="298"/>
        <v>476441.75395390106</v>
      </c>
      <c r="U3181" s="2" t="str">
        <f t="shared" si="299"/>
        <v/>
      </c>
    </row>
    <row r="3182" spans="1:21">
      <c r="A3182">
        <v>9768</v>
      </c>
      <c r="B3182" s="1">
        <v>46022</v>
      </c>
      <c r="C3182">
        <v>7</v>
      </c>
      <c r="D3182">
        <v>24</v>
      </c>
      <c r="E3182" t="s">
        <v>7</v>
      </c>
      <c r="F3182" s="3">
        <v>553500</v>
      </c>
      <c r="H3182">
        <v>5</v>
      </c>
      <c r="L3182" s="6"/>
      <c r="M3182" t="s">
        <v>46</v>
      </c>
      <c r="N3182">
        <f>SUMIFS(Actuals!$F:$F,Actuals!$A:$A,$A3182,Actuals!$D:$D,$D3182,Actuals!$B:$B,EDATE($B3182,-12))</f>
        <v>479826</v>
      </c>
      <c r="O3182">
        <f>AVERAGE(SUMIFS(Actuals!$F:$F,Actuals!$A:$A,$A3182,Actuals!$D:$D,$D3182,Actuals!$B:$B,EOMONTH(DATE(2025,$C3182-1,1),0))/SUMIFS(Actuals!$F:$F,Actuals!$A:$A,$A3182,Actuals!$D:$D,$D3182,Actuals!$B:$B,EOMONTH(DATE(2024,$C3182-1,1),0)),
 SUMIFS(Actuals!$F:$F,Actuals!$A:$A,$A3182,Actuals!$D:$D,$D3182,Actuals!$B:$B,EOMONTH(DATE(2025,$C3182-2,1),0))/SUMIFS(Actuals!$F:$F,Actuals!$A:$A,$A3182,Actuals!$D:$D,$D3182,Actuals!$B:$B,EOMONTH(DATE(2024,$C3182-2,1),0)),
 SUMIFS(Actuals!$F:$F,Actuals!$A:$A,$A3182,Actuals!$D:$D,$D3182,Actuals!$B:$B,EOMONTH(DATE(2025,$C3182-3,1),0))/SUMIFS(Actuals!$F:$F,Actuals!$A:$A,$A3182,Actuals!$D:$D,$D3182,Actuals!$B:$B,EOMONTH(DATE(2024,$C3182-3,1),0))
)</f>
        <v>1.3220954388236676</v>
      </c>
      <c r="P3182" s="29">
        <f t="shared" si="294"/>
        <v>634375.76602900517</v>
      </c>
      <c r="Q3182" s="2" t="str">
        <f t="shared" si="295"/>
        <v/>
      </c>
      <c r="R3182" s="29" t="str">
        <f t="shared" si="296"/>
        <v>1 train date (May-Aug)</v>
      </c>
      <c r="S3182" s="29">
        <f t="shared" si="297"/>
        <v>0.9876487436855329</v>
      </c>
      <c r="T3182" s="29">
        <f t="shared" si="298"/>
        <v>546663.57962994243</v>
      </c>
      <c r="U3182" s="2" t="str">
        <f t="shared" si="299"/>
        <v/>
      </c>
    </row>
    <row r="3183" spans="1:21">
      <c r="A3183">
        <v>9768</v>
      </c>
      <c r="B3183" s="1">
        <v>46022</v>
      </c>
      <c r="C3183">
        <v>8</v>
      </c>
      <c r="D3183">
        <v>24</v>
      </c>
      <c r="E3183" t="s">
        <v>7</v>
      </c>
      <c r="F3183" s="3">
        <v>527994.48044604168</v>
      </c>
      <c r="H3183">
        <v>4</v>
      </c>
      <c r="L3183" s="6"/>
      <c r="M3183" t="s">
        <v>46</v>
      </c>
      <c r="N3183">
        <f>SUMIFS(Actuals!$F:$F,Actuals!$A:$A,$A3183,Actuals!$D:$D,$D3183,Actuals!$B:$B,EDATE($B3183,-12))</f>
        <v>479826</v>
      </c>
      <c r="O3183">
        <f>AVERAGE(SUMIFS(Actuals!$F:$F,Actuals!$A:$A,$A3183,Actuals!$D:$D,$D3183,Actuals!$B:$B,EOMONTH(DATE(2025,$C3183-1,1),0))/SUMIFS(Actuals!$F:$F,Actuals!$A:$A,$A3183,Actuals!$D:$D,$D3183,Actuals!$B:$B,EOMONTH(DATE(2024,$C3183-1,1),0)),
 SUMIFS(Actuals!$F:$F,Actuals!$A:$A,$A3183,Actuals!$D:$D,$D3183,Actuals!$B:$B,EOMONTH(DATE(2025,$C3183-2,1),0))/SUMIFS(Actuals!$F:$F,Actuals!$A:$A,$A3183,Actuals!$D:$D,$D3183,Actuals!$B:$B,EOMONTH(DATE(2024,$C3183-2,1),0)),
 SUMIFS(Actuals!$F:$F,Actuals!$A:$A,$A3183,Actuals!$D:$D,$D3183,Actuals!$B:$B,EOMONTH(DATE(2025,$C3183-3,1),0))/SUMIFS(Actuals!$F:$F,Actuals!$A:$A,$A3183,Actuals!$D:$D,$D3183,Actuals!$B:$B,EOMONTH(DATE(2024,$C3183-3,1),0))
)</f>
        <v>1.2612034444806868</v>
      </c>
      <c r="P3183" s="29">
        <f t="shared" si="294"/>
        <v>605158.20395138999</v>
      </c>
      <c r="Q3183" s="2" t="str">
        <f t="shared" si="295"/>
        <v/>
      </c>
      <c r="R3183" s="29" t="str">
        <f t="shared" si="296"/>
        <v>1 train date (May-Aug)</v>
      </c>
      <c r="S3183" s="29">
        <f t="shared" si="297"/>
        <v>0.9876487436855329</v>
      </c>
      <c r="T3183" s="29">
        <f t="shared" si="298"/>
        <v>521473.08528542874</v>
      </c>
      <c r="U3183" s="2" t="str">
        <f t="shared" si="299"/>
        <v/>
      </c>
    </row>
    <row r="3184" spans="1:21">
      <c r="A3184">
        <v>9768</v>
      </c>
      <c r="B3184" s="1">
        <v>46022</v>
      </c>
      <c r="C3184">
        <v>9</v>
      </c>
      <c r="D3184">
        <v>24</v>
      </c>
      <c r="E3184" t="s">
        <v>7</v>
      </c>
      <c r="F3184" s="3">
        <v>421915.5</v>
      </c>
      <c r="H3184">
        <v>3</v>
      </c>
      <c r="L3184" s="6"/>
      <c r="M3184" t="s">
        <v>46</v>
      </c>
      <c r="N3184">
        <f>SUMIFS(Actuals!$F:$F,Actuals!$A:$A,$A3184,Actuals!$D:$D,$D3184,Actuals!$B:$B,EDATE($B3184,-12))</f>
        <v>479826</v>
      </c>
      <c r="O3184">
        <f>AVERAGE(SUMIFS(Actuals!$F:$F,Actuals!$A:$A,$A3184,Actuals!$D:$D,$D3184,Actuals!$B:$B,EOMONTH(DATE(2025,$C3184-1,1),0))/SUMIFS(Actuals!$F:$F,Actuals!$A:$A,$A3184,Actuals!$D:$D,$D3184,Actuals!$B:$B,EOMONTH(DATE(2024,$C3184-1,1),0)),
 SUMIFS(Actuals!$F:$F,Actuals!$A:$A,$A3184,Actuals!$D:$D,$D3184,Actuals!$B:$B,EOMONTH(DATE(2025,$C3184-2,1),0))/SUMIFS(Actuals!$F:$F,Actuals!$A:$A,$A3184,Actuals!$D:$D,$D3184,Actuals!$B:$B,EOMONTH(DATE(2024,$C3184-2,1),0)),
 SUMIFS(Actuals!$F:$F,Actuals!$A:$A,$A3184,Actuals!$D:$D,$D3184,Actuals!$B:$B,EOMONTH(DATE(2025,$C3184-3,1),0))/SUMIFS(Actuals!$F:$F,Actuals!$A:$A,$A3184,Actuals!$D:$D,$D3184,Actuals!$B:$B,EOMONTH(DATE(2024,$C3184-3,1),0))
)</f>
        <v>1.0122773170274713</v>
      </c>
      <c r="P3184" s="29">
        <f t="shared" si="294"/>
        <v>485716.9759200234</v>
      </c>
      <c r="Q3184" s="2" t="str">
        <f t="shared" si="295"/>
        <v/>
      </c>
      <c r="R3184" s="29" t="str">
        <f t="shared" si="296"/>
        <v>2 Test data (Sep-Nov)</v>
      </c>
      <c r="S3184" s="29">
        <f t="shared" si="297"/>
        <v>0.9876487436855329</v>
      </c>
      <c r="T3184" s="29">
        <f t="shared" si="298"/>
        <v>416704.31351645343</v>
      </c>
      <c r="U3184" s="2" t="str">
        <f t="shared" si="299"/>
        <v/>
      </c>
    </row>
    <row r="3185" spans="1:21">
      <c r="A3185">
        <v>9768</v>
      </c>
      <c r="B3185" s="1">
        <v>46022</v>
      </c>
      <c r="C3185">
        <v>10</v>
      </c>
      <c r="D3185">
        <v>24</v>
      </c>
      <c r="E3185" t="s">
        <v>7</v>
      </c>
      <c r="F3185" s="3">
        <v>430177.54397744295</v>
      </c>
      <c r="H3185">
        <v>2</v>
      </c>
      <c r="L3185" s="6"/>
      <c r="M3185" t="s">
        <v>46</v>
      </c>
      <c r="N3185">
        <f>SUMIFS(Actuals!$F:$F,Actuals!$A:$A,$A3185,Actuals!$D:$D,$D3185,Actuals!$B:$B,EDATE($B3185,-12))</f>
        <v>479826</v>
      </c>
      <c r="O3185">
        <f>AVERAGE(SUMIFS(Actuals!$F:$F,Actuals!$A:$A,$A3185,Actuals!$D:$D,$D3185,Actuals!$B:$B,EOMONTH(DATE(2025,$C3185-1,1),0))/SUMIFS(Actuals!$F:$F,Actuals!$A:$A,$A3185,Actuals!$D:$D,$D3185,Actuals!$B:$B,EOMONTH(DATE(2024,$C3185-1,1),0)),
 SUMIFS(Actuals!$F:$F,Actuals!$A:$A,$A3185,Actuals!$D:$D,$D3185,Actuals!$B:$B,EOMONTH(DATE(2025,$C3185-2,1),0))/SUMIFS(Actuals!$F:$F,Actuals!$A:$A,$A3185,Actuals!$D:$D,$D3185,Actuals!$B:$B,EOMONTH(DATE(2024,$C3185-2,1),0)),
 SUMIFS(Actuals!$F:$F,Actuals!$A:$A,$A3185,Actuals!$D:$D,$D3185,Actuals!$B:$B,EOMONTH(DATE(2025,$C3185-3,1),0))/SUMIFS(Actuals!$F:$F,Actuals!$A:$A,$A3185,Actuals!$D:$D,$D3185,Actuals!$B:$B,EOMONTH(DATE(2024,$C3185-3,1),0))
)</f>
        <v>0.93308576885741934</v>
      </c>
      <c r="P3185" s="29">
        <f t="shared" si="294"/>
        <v>447718.81212778011</v>
      </c>
      <c r="Q3185" s="2" t="str">
        <f t="shared" si="295"/>
        <v/>
      </c>
      <c r="R3185" s="29" t="str">
        <f t="shared" si="296"/>
        <v>2 Test data (Sep-Nov)</v>
      </c>
      <c r="S3185" s="29">
        <f t="shared" si="297"/>
        <v>0.9876487436855329</v>
      </c>
      <c r="T3185" s="29">
        <f t="shared" si="298"/>
        <v>424864.31087104959</v>
      </c>
      <c r="U3185" s="2" t="str">
        <f t="shared" si="299"/>
        <v/>
      </c>
    </row>
    <row r="3186" spans="1:21">
      <c r="A3186">
        <v>9768</v>
      </c>
      <c r="B3186" s="1">
        <v>46022</v>
      </c>
      <c r="C3186">
        <v>11</v>
      </c>
      <c r="D3186">
        <v>24</v>
      </c>
      <c r="E3186" t="s">
        <v>7</v>
      </c>
      <c r="F3186" s="3">
        <v>517270.59508299048</v>
      </c>
      <c r="H3186">
        <v>1</v>
      </c>
      <c r="L3186" s="6"/>
      <c r="M3186" t="s">
        <v>46</v>
      </c>
      <c r="N3186">
        <f>SUMIFS(Actuals!$F:$F,Actuals!$A:$A,$A3186,Actuals!$D:$D,$D3186,Actuals!$B:$B,EDATE($B3186,-12))</f>
        <v>479826</v>
      </c>
      <c r="O3186">
        <f>AVERAGE(SUMIFS(Actuals!$F:$F,Actuals!$A:$A,$A3186,Actuals!$D:$D,$D3186,Actuals!$B:$B,EOMONTH(DATE(2025,$C3186-1,1),0))/SUMIFS(Actuals!$F:$F,Actuals!$A:$A,$A3186,Actuals!$D:$D,$D3186,Actuals!$B:$B,EOMONTH(DATE(2024,$C3186-1,1),0)),
 SUMIFS(Actuals!$F:$F,Actuals!$A:$A,$A3186,Actuals!$D:$D,$D3186,Actuals!$B:$B,EOMONTH(DATE(2025,$C3186-2,1),0))/SUMIFS(Actuals!$F:$F,Actuals!$A:$A,$A3186,Actuals!$D:$D,$D3186,Actuals!$B:$B,EOMONTH(DATE(2024,$C3186-2,1),0)),
 SUMIFS(Actuals!$F:$F,Actuals!$A:$A,$A3186,Actuals!$D:$D,$D3186,Actuals!$B:$B,EOMONTH(DATE(2025,$C3186-3,1),0))/SUMIFS(Actuals!$F:$F,Actuals!$A:$A,$A3186,Actuals!$D:$D,$D3186,Actuals!$B:$B,EOMONTH(DATE(2024,$C3186-3,1),0))
)</f>
        <v>1.0197192967934274</v>
      </c>
      <c r="P3186" s="29">
        <f t="shared" si="294"/>
        <v>489287.83130320313</v>
      </c>
      <c r="Q3186" s="2" t="str">
        <f t="shared" si="295"/>
        <v/>
      </c>
      <c r="R3186" s="29" t="str">
        <f t="shared" si="296"/>
        <v>2 Test data (Sep-Nov)</v>
      </c>
      <c r="S3186" s="29">
        <f t="shared" si="297"/>
        <v>0.9876487436855329</v>
      </c>
      <c r="T3186" s="29">
        <f t="shared" si="298"/>
        <v>510881.65337918355</v>
      </c>
      <c r="U3186" s="2" t="str">
        <f t="shared" si="299"/>
        <v/>
      </c>
    </row>
    <row r="3187" spans="1:21">
      <c r="A3187">
        <v>150</v>
      </c>
      <c r="B3187" s="1">
        <v>46022</v>
      </c>
      <c r="C3187">
        <v>5</v>
      </c>
      <c r="D3187">
        <v>8</v>
      </c>
      <c r="E3187" t="s">
        <v>7</v>
      </c>
      <c r="F3187" s="3">
        <v>50984.063686981783</v>
      </c>
      <c r="H3187">
        <v>7</v>
      </c>
      <c r="L3187" s="6"/>
      <c r="M3187" t="s">
        <v>22</v>
      </c>
      <c r="N3187">
        <f>SUMIFS(Actuals!$F:$F,Actuals!$A:$A,$A3187,Actuals!$D:$D,$D3187,Actuals!$B:$B,EDATE($B3187,-12))</f>
        <v>54231</v>
      </c>
      <c r="O3187">
        <f>AVERAGE(SUMIFS(Actuals!$F:$F,Actuals!$A:$A,$A3187,Actuals!$D:$D,$D3187,Actuals!$B:$B,EOMONTH(DATE(2025,$C3187-1,1),0))/SUMIFS(Actuals!$F:$F,Actuals!$A:$A,$A3187,Actuals!$D:$D,$D3187,Actuals!$B:$B,EOMONTH(DATE(2024,$C3187-1,1),0)),
 SUMIFS(Actuals!$F:$F,Actuals!$A:$A,$A3187,Actuals!$D:$D,$D3187,Actuals!$B:$B,EOMONTH(DATE(2025,$C3187-2,1),0))/SUMIFS(Actuals!$F:$F,Actuals!$A:$A,$A3187,Actuals!$D:$D,$D3187,Actuals!$B:$B,EOMONTH(DATE(2024,$C3187-2,1),0)),
 SUMIFS(Actuals!$F:$F,Actuals!$A:$A,$A3187,Actuals!$D:$D,$D3187,Actuals!$B:$B,EOMONTH(DATE(2025,$C3187-3,1),0))/SUMIFS(Actuals!$F:$F,Actuals!$A:$A,$A3187,Actuals!$D:$D,$D3187,Actuals!$B:$B,EOMONTH(DATE(2024,$C3187-3,1),0))
)</f>
        <v>0.92016261319476422</v>
      </c>
      <c r="P3187" s="29">
        <f t="shared" si="294"/>
        <v>49901.338676165258</v>
      </c>
      <c r="Q3187" s="2" t="str">
        <f t="shared" si="295"/>
        <v/>
      </c>
      <c r="R3187" s="29" t="str">
        <f t="shared" si="296"/>
        <v>1 train date (May-Aug)</v>
      </c>
      <c r="S3187" s="29">
        <f t="shared" si="297"/>
        <v>1.0018126307383399</v>
      </c>
      <c r="T3187" s="29">
        <f t="shared" si="298"/>
        <v>51076.478967986288</v>
      </c>
      <c r="U3187" s="2" t="str">
        <f t="shared" si="299"/>
        <v/>
      </c>
    </row>
    <row r="3188" spans="1:21">
      <c r="A3188">
        <v>150</v>
      </c>
      <c r="B3188" s="1">
        <v>46022</v>
      </c>
      <c r="C3188">
        <v>6</v>
      </c>
      <c r="D3188">
        <v>8</v>
      </c>
      <c r="E3188" t="s">
        <v>7</v>
      </c>
      <c r="F3188" s="3">
        <v>51461.260213792048</v>
      </c>
      <c r="H3188">
        <v>6</v>
      </c>
      <c r="L3188" s="6"/>
      <c r="M3188" t="s">
        <v>22</v>
      </c>
      <c r="N3188">
        <f>SUMIFS(Actuals!$F:$F,Actuals!$A:$A,$A3188,Actuals!$D:$D,$D3188,Actuals!$B:$B,EDATE($B3188,-12))</f>
        <v>54231</v>
      </c>
      <c r="O3188">
        <f>AVERAGE(SUMIFS(Actuals!$F:$F,Actuals!$A:$A,$A3188,Actuals!$D:$D,$D3188,Actuals!$B:$B,EOMONTH(DATE(2025,$C3188-1,1),0))/SUMIFS(Actuals!$F:$F,Actuals!$A:$A,$A3188,Actuals!$D:$D,$D3188,Actuals!$B:$B,EOMONTH(DATE(2024,$C3188-1,1),0)),
 SUMIFS(Actuals!$F:$F,Actuals!$A:$A,$A3188,Actuals!$D:$D,$D3188,Actuals!$B:$B,EOMONTH(DATE(2025,$C3188-2,1),0))/SUMIFS(Actuals!$F:$F,Actuals!$A:$A,$A3188,Actuals!$D:$D,$D3188,Actuals!$B:$B,EOMONTH(DATE(2024,$C3188-2,1),0)),
 SUMIFS(Actuals!$F:$F,Actuals!$A:$A,$A3188,Actuals!$D:$D,$D3188,Actuals!$B:$B,EOMONTH(DATE(2025,$C3188-3,1),0))/SUMIFS(Actuals!$F:$F,Actuals!$A:$A,$A3188,Actuals!$D:$D,$D3188,Actuals!$B:$B,EOMONTH(DATE(2024,$C3188-3,1),0))
)</f>
        <v>0.91318934112481864</v>
      </c>
      <c r="P3188" s="29">
        <f t="shared" si="294"/>
        <v>49523.171158540041</v>
      </c>
      <c r="Q3188" s="2" t="str">
        <f t="shared" si="295"/>
        <v/>
      </c>
      <c r="R3188" s="29" t="str">
        <f t="shared" si="296"/>
        <v>1 train date (May-Aug)</v>
      </c>
      <c r="S3188" s="29">
        <f t="shared" si="297"/>
        <v>1.0018126307383399</v>
      </c>
      <c r="T3188" s="29">
        <f t="shared" si="298"/>
        <v>51554.540475889276</v>
      </c>
      <c r="U3188" s="2" t="str">
        <f t="shared" si="299"/>
        <v/>
      </c>
    </row>
    <row r="3189" spans="1:21">
      <c r="A3189">
        <v>150</v>
      </c>
      <c r="B3189" s="1">
        <v>46022</v>
      </c>
      <c r="C3189">
        <v>7</v>
      </c>
      <c r="D3189">
        <v>8</v>
      </c>
      <c r="E3189" t="s">
        <v>7</v>
      </c>
      <c r="F3189" s="3">
        <v>52105.271237405977</v>
      </c>
      <c r="H3189">
        <v>5</v>
      </c>
      <c r="L3189" s="6"/>
      <c r="M3189" t="s">
        <v>22</v>
      </c>
      <c r="N3189">
        <f>SUMIFS(Actuals!$F:$F,Actuals!$A:$A,$A3189,Actuals!$D:$D,$D3189,Actuals!$B:$B,EDATE($B3189,-12))</f>
        <v>54231</v>
      </c>
      <c r="O3189">
        <f>AVERAGE(SUMIFS(Actuals!$F:$F,Actuals!$A:$A,$A3189,Actuals!$D:$D,$D3189,Actuals!$B:$B,EOMONTH(DATE(2025,$C3189-1,1),0))/SUMIFS(Actuals!$F:$F,Actuals!$A:$A,$A3189,Actuals!$D:$D,$D3189,Actuals!$B:$B,EOMONTH(DATE(2024,$C3189-1,1),0)),
 SUMIFS(Actuals!$F:$F,Actuals!$A:$A,$A3189,Actuals!$D:$D,$D3189,Actuals!$B:$B,EOMONTH(DATE(2025,$C3189-2,1),0))/SUMIFS(Actuals!$F:$F,Actuals!$A:$A,$A3189,Actuals!$D:$D,$D3189,Actuals!$B:$B,EOMONTH(DATE(2024,$C3189-2,1),0)),
 SUMIFS(Actuals!$F:$F,Actuals!$A:$A,$A3189,Actuals!$D:$D,$D3189,Actuals!$B:$B,EOMONTH(DATE(2025,$C3189-3,1),0))/SUMIFS(Actuals!$F:$F,Actuals!$A:$A,$A3189,Actuals!$D:$D,$D3189,Actuals!$B:$B,EOMONTH(DATE(2024,$C3189-3,1),0))
)</f>
        <v>0.90961023262597351</v>
      </c>
      <c r="P3189" s="29">
        <f t="shared" si="294"/>
        <v>49329.072525539166</v>
      </c>
      <c r="Q3189" s="2" t="str">
        <f t="shared" si="295"/>
        <v/>
      </c>
      <c r="R3189" s="29" t="str">
        <f t="shared" si="296"/>
        <v>1 train date (May-Aug)</v>
      </c>
      <c r="S3189" s="29">
        <f t="shared" si="297"/>
        <v>1.0018126307383399</v>
      </c>
      <c r="T3189" s="29">
        <f t="shared" si="298"/>
        <v>52199.718853680439</v>
      </c>
      <c r="U3189" s="2" t="str">
        <f t="shared" si="299"/>
        <v/>
      </c>
    </row>
    <row r="3190" spans="1:21">
      <c r="A3190">
        <v>150</v>
      </c>
      <c r="B3190" s="1">
        <v>46022</v>
      </c>
      <c r="C3190">
        <v>8</v>
      </c>
      <c r="D3190">
        <v>8</v>
      </c>
      <c r="E3190" t="s">
        <v>7</v>
      </c>
      <c r="F3190" s="3">
        <v>50247.565320757814</v>
      </c>
      <c r="H3190">
        <v>4</v>
      </c>
      <c r="L3190" s="6"/>
      <c r="M3190" t="s">
        <v>22</v>
      </c>
      <c r="N3190">
        <f>SUMIFS(Actuals!$F:$F,Actuals!$A:$A,$A3190,Actuals!$D:$D,$D3190,Actuals!$B:$B,EDATE($B3190,-12))</f>
        <v>54231</v>
      </c>
      <c r="O3190">
        <f>AVERAGE(SUMIFS(Actuals!$F:$F,Actuals!$A:$A,$A3190,Actuals!$D:$D,$D3190,Actuals!$B:$B,EOMONTH(DATE(2025,$C3190-1,1),0))/SUMIFS(Actuals!$F:$F,Actuals!$A:$A,$A3190,Actuals!$D:$D,$D3190,Actuals!$B:$B,EOMONTH(DATE(2024,$C3190-1,1),0)),
 SUMIFS(Actuals!$F:$F,Actuals!$A:$A,$A3190,Actuals!$D:$D,$D3190,Actuals!$B:$B,EOMONTH(DATE(2025,$C3190-2,1),0))/SUMIFS(Actuals!$F:$F,Actuals!$A:$A,$A3190,Actuals!$D:$D,$D3190,Actuals!$B:$B,EOMONTH(DATE(2024,$C3190-2,1),0)),
 SUMIFS(Actuals!$F:$F,Actuals!$A:$A,$A3190,Actuals!$D:$D,$D3190,Actuals!$B:$B,EOMONTH(DATE(2025,$C3190-3,1),0))/SUMIFS(Actuals!$F:$F,Actuals!$A:$A,$A3190,Actuals!$D:$D,$D3190,Actuals!$B:$B,EOMONTH(DATE(2024,$C3190-3,1),0))
)</f>
        <v>0.90703890009090549</v>
      </c>
      <c r="P3190" s="29">
        <f t="shared" si="294"/>
        <v>49189.626590829896</v>
      </c>
      <c r="Q3190" s="2" t="str">
        <f t="shared" si="295"/>
        <v/>
      </c>
      <c r="R3190" s="29" t="str">
        <f t="shared" si="296"/>
        <v>1 train date (May-Aug)</v>
      </c>
      <c r="S3190" s="29">
        <f t="shared" si="297"/>
        <v>1.0018126307383399</v>
      </c>
      <c r="T3190" s="29">
        <f t="shared" si="298"/>
        <v>50338.645602184966</v>
      </c>
      <c r="U3190" s="2" t="str">
        <f t="shared" si="299"/>
        <v/>
      </c>
    </row>
    <row r="3191" spans="1:21">
      <c r="A3191">
        <v>150</v>
      </c>
      <c r="B3191" s="1">
        <v>46022</v>
      </c>
      <c r="C3191">
        <v>9</v>
      </c>
      <c r="D3191">
        <v>8</v>
      </c>
      <c r="E3191" t="s">
        <v>7</v>
      </c>
      <c r="F3191" s="3">
        <v>50616.693623074156</v>
      </c>
      <c r="H3191">
        <v>3</v>
      </c>
      <c r="L3191" s="6"/>
      <c r="M3191" t="s">
        <v>22</v>
      </c>
      <c r="N3191">
        <f>SUMIFS(Actuals!$F:$F,Actuals!$A:$A,$A3191,Actuals!$D:$D,$D3191,Actuals!$B:$B,EDATE($B3191,-12))</f>
        <v>54231</v>
      </c>
      <c r="O3191">
        <f>AVERAGE(SUMIFS(Actuals!$F:$F,Actuals!$A:$A,$A3191,Actuals!$D:$D,$D3191,Actuals!$B:$B,EOMONTH(DATE(2025,$C3191-1,1),0))/SUMIFS(Actuals!$F:$F,Actuals!$A:$A,$A3191,Actuals!$D:$D,$D3191,Actuals!$B:$B,EOMONTH(DATE(2024,$C3191-1,1),0)),
 SUMIFS(Actuals!$F:$F,Actuals!$A:$A,$A3191,Actuals!$D:$D,$D3191,Actuals!$B:$B,EOMONTH(DATE(2025,$C3191-2,1),0))/SUMIFS(Actuals!$F:$F,Actuals!$A:$A,$A3191,Actuals!$D:$D,$D3191,Actuals!$B:$B,EOMONTH(DATE(2024,$C3191-2,1),0)),
 SUMIFS(Actuals!$F:$F,Actuals!$A:$A,$A3191,Actuals!$D:$D,$D3191,Actuals!$B:$B,EOMONTH(DATE(2025,$C3191-3,1),0))/SUMIFS(Actuals!$F:$F,Actuals!$A:$A,$A3191,Actuals!$D:$D,$D3191,Actuals!$B:$B,EOMONTH(DATE(2024,$C3191-3,1),0))
)</f>
        <v>0.90815134415533538</v>
      </c>
      <c r="P3191" s="29">
        <f t="shared" si="294"/>
        <v>49249.955544887991</v>
      </c>
      <c r="Q3191" s="2" t="str">
        <f t="shared" si="295"/>
        <v/>
      </c>
      <c r="R3191" s="29" t="str">
        <f t="shared" si="296"/>
        <v>2 Test data (Sep-Nov)</v>
      </c>
      <c r="S3191" s="29">
        <f t="shared" si="297"/>
        <v>1.0018126307383399</v>
      </c>
      <c r="T3191" s="29">
        <f t="shared" si="298"/>
        <v>50708.442997808474</v>
      </c>
      <c r="U3191" s="2" t="str">
        <f t="shared" si="299"/>
        <v/>
      </c>
    </row>
    <row r="3192" spans="1:21">
      <c r="A3192">
        <v>150</v>
      </c>
      <c r="B3192" s="1">
        <v>46022</v>
      </c>
      <c r="C3192">
        <v>10</v>
      </c>
      <c r="D3192">
        <v>8</v>
      </c>
      <c r="E3192" t="s">
        <v>7</v>
      </c>
      <c r="F3192" s="3">
        <v>49136.20482544088</v>
      </c>
      <c r="H3192">
        <v>2</v>
      </c>
      <c r="L3192" s="6"/>
      <c r="M3192" t="s">
        <v>22</v>
      </c>
      <c r="N3192">
        <f>SUMIFS(Actuals!$F:$F,Actuals!$A:$A,$A3192,Actuals!$D:$D,$D3192,Actuals!$B:$B,EDATE($B3192,-12))</f>
        <v>54231</v>
      </c>
      <c r="O3192">
        <f>AVERAGE(SUMIFS(Actuals!$F:$F,Actuals!$A:$A,$A3192,Actuals!$D:$D,$D3192,Actuals!$B:$B,EOMONTH(DATE(2025,$C3192-1,1),0))/SUMIFS(Actuals!$F:$F,Actuals!$A:$A,$A3192,Actuals!$D:$D,$D3192,Actuals!$B:$B,EOMONTH(DATE(2024,$C3192-1,1),0)),
 SUMIFS(Actuals!$F:$F,Actuals!$A:$A,$A3192,Actuals!$D:$D,$D3192,Actuals!$B:$B,EOMONTH(DATE(2025,$C3192-2,1),0))/SUMIFS(Actuals!$F:$F,Actuals!$A:$A,$A3192,Actuals!$D:$D,$D3192,Actuals!$B:$B,EOMONTH(DATE(2024,$C3192-2,1),0)),
 SUMIFS(Actuals!$F:$F,Actuals!$A:$A,$A3192,Actuals!$D:$D,$D3192,Actuals!$B:$B,EOMONTH(DATE(2025,$C3192-3,1),0))/SUMIFS(Actuals!$F:$F,Actuals!$A:$A,$A3192,Actuals!$D:$D,$D3192,Actuals!$B:$B,EOMONTH(DATE(2024,$C3192-3,1),0))
)</f>
        <v>0.91081216113459229</v>
      </c>
      <c r="P3192" s="29">
        <f t="shared" si="294"/>
        <v>49394.254310490076</v>
      </c>
      <c r="Q3192" s="2" t="str">
        <f t="shared" si="295"/>
        <v/>
      </c>
      <c r="R3192" s="29" t="str">
        <f t="shared" si="296"/>
        <v>2 Test data (Sep-Nov)</v>
      </c>
      <c r="S3192" s="29">
        <f t="shared" si="297"/>
        <v>1.0018126307383399</v>
      </c>
      <c r="T3192" s="29">
        <f t="shared" si="298"/>
        <v>49225.27062067284</v>
      </c>
      <c r="U3192" s="2" t="str">
        <f t="shared" si="299"/>
        <v/>
      </c>
    </row>
    <row r="3193" spans="1:21">
      <c r="A3193">
        <v>150</v>
      </c>
      <c r="B3193" s="1">
        <v>46022</v>
      </c>
      <c r="C3193">
        <v>11</v>
      </c>
      <c r="D3193">
        <v>8</v>
      </c>
      <c r="E3193" t="s">
        <v>7</v>
      </c>
      <c r="F3193" s="3">
        <v>49836.287321688273</v>
      </c>
      <c r="H3193">
        <v>1</v>
      </c>
      <c r="L3193" s="6"/>
      <c r="M3193" t="s">
        <v>22</v>
      </c>
      <c r="N3193">
        <f>SUMIFS(Actuals!$F:$F,Actuals!$A:$A,$A3193,Actuals!$D:$D,$D3193,Actuals!$B:$B,EDATE($B3193,-12))</f>
        <v>54231</v>
      </c>
      <c r="O3193">
        <f>AVERAGE(SUMIFS(Actuals!$F:$F,Actuals!$A:$A,$A3193,Actuals!$D:$D,$D3193,Actuals!$B:$B,EOMONTH(DATE(2025,$C3193-1,1),0))/SUMIFS(Actuals!$F:$F,Actuals!$A:$A,$A3193,Actuals!$D:$D,$D3193,Actuals!$B:$B,EOMONTH(DATE(2024,$C3193-1,1),0)),
 SUMIFS(Actuals!$F:$F,Actuals!$A:$A,$A3193,Actuals!$D:$D,$D3193,Actuals!$B:$B,EOMONTH(DATE(2025,$C3193-2,1),0))/SUMIFS(Actuals!$F:$F,Actuals!$A:$A,$A3193,Actuals!$D:$D,$D3193,Actuals!$B:$B,EOMONTH(DATE(2024,$C3193-2,1),0)),
 SUMIFS(Actuals!$F:$F,Actuals!$A:$A,$A3193,Actuals!$D:$D,$D3193,Actuals!$B:$B,EOMONTH(DATE(2025,$C3193-3,1),0))/SUMIFS(Actuals!$F:$F,Actuals!$A:$A,$A3193,Actuals!$D:$D,$D3193,Actuals!$B:$B,EOMONTH(DATE(2024,$C3193-3,1),0))
)</f>
        <v>0.91513492870524393</v>
      </c>
      <c r="P3193" s="29">
        <f t="shared" si="294"/>
        <v>49628.682318614083</v>
      </c>
      <c r="Q3193" s="2" t="str">
        <f t="shared" si="295"/>
        <v/>
      </c>
      <c r="R3193" s="29" t="str">
        <f t="shared" si="296"/>
        <v>2 Test data (Sep-Nov)</v>
      </c>
      <c r="S3193" s="29">
        <f t="shared" si="297"/>
        <v>1.0018126307383399</v>
      </c>
      <c r="T3193" s="29">
        <f t="shared" si="298"/>
        <v>49926.622107972304</v>
      </c>
      <c r="U3193" s="2" t="str">
        <f t="shared" si="299"/>
        <v/>
      </c>
    </row>
    <row r="3194" spans="1:21">
      <c r="A3194">
        <v>2370</v>
      </c>
      <c r="B3194" s="1">
        <v>46022</v>
      </c>
      <c r="C3194">
        <v>5</v>
      </c>
      <c r="D3194">
        <v>8</v>
      </c>
      <c r="E3194" t="s">
        <v>7</v>
      </c>
      <c r="F3194" s="3">
        <v>605.3814455495467</v>
      </c>
      <c r="H3194">
        <v>7</v>
      </c>
      <c r="L3194" s="6"/>
      <c r="M3194" t="s">
        <v>26</v>
      </c>
      <c r="N3194">
        <f>SUMIFS(Actuals!$F:$F,Actuals!$A:$A,$A3194,Actuals!$D:$D,$D3194,Actuals!$B:$B,EDATE($B3194,-12))</f>
        <v>708</v>
      </c>
      <c r="O3194">
        <f>AVERAGE(SUMIFS(Actuals!$F:$F,Actuals!$A:$A,$A3194,Actuals!$D:$D,$D3194,Actuals!$B:$B,EOMONTH(DATE(2025,$C3194-1,1),0))/SUMIFS(Actuals!$F:$F,Actuals!$A:$A,$A3194,Actuals!$D:$D,$D3194,Actuals!$B:$B,EOMONTH(DATE(2024,$C3194-1,1),0)),
 SUMIFS(Actuals!$F:$F,Actuals!$A:$A,$A3194,Actuals!$D:$D,$D3194,Actuals!$B:$B,EOMONTH(DATE(2025,$C3194-2,1),0))/SUMIFS(Actuals!$F:$F,Actuals!$A:$A,$A3194,Actuals!$D:$D,$D3194,Actuals!$B:$B,EOMONTH(DATE(2024,$C3194-2,1),0)),
 SUMIFS(Actuals!$F:$F,Actuals!$A:$A,$A3194,Actuals!$D:$D,$D3194,Actuals!$B:$B,EOMONTH(DATE(2025,$C3194-3,1),0))/SUMIFS(Actuals!$F:$F,Actuals!$A:$A,$A3194,Actuals!$D:$D,$D3194,Actuals!$B:$B,EOMONTH(DATE(2024,$C3194-3,1),0))
)</f>
        <v>1.2764123568152268</v>
      </c>
      <c r="P3194" s="29">
        <f t="shared" si="294"/>
        <v>903.69994862518058</v>
      </c>
      <c r="Q3194" s="2" t="str">
        <f t="shared" si="295"/>
        <v/>
      </c>
      <c r="R3194" s="29" t="str">
        <f t="shared" si="296"/>
        <v>1 train date (May-Aug)</v>
      </c>
      <c r="S3194" s="29">
        <f t="shared" si="297"/>
        <v>1.1836764017367896</v>
      </c>
      <c r="T3194" s="29">
        <f t="shared" si="298"/>
        <v>716.57573114630361</v>
      </c>
      <c r="U3194" s="2" t="str">
        <f t="shared" si="299"/>
        <v/>
      </c>
    </row>
    <row r="3195" spans="1:21">
      <c r="A3195">
        <v>2370</v>
      </c>
      <c r="B3195" s="1">
        <v>46022</v>
      </c>
      <c r="C3195">
        <v>6</v>
      </c>
      <c r="D3195">
        <v>8</v>
      </c>
      <c r="E3195" t="s">
        <v>7</v>
      </c>
      <c r="F3195" s="3">
        <v>605.3814455495467</v>
      </c>
      <c r="H3195">
        <v>6</v>
      </c>
      <c r="L3195" s="6"/>
      <c r="M3195" t="s">
        <v>26</v>
      </c>
      <c r="N3195">
        <f>SUMIFS(Actuals!$F:$F,Actuals!$A:$A,$A3195,Actuals!$D:$D,$D3195,Actuals!$B:$B,EDATE($B3195,-12))</f>
        <v>708</v>
      </c>
      <c r="O3195">
        <f>AVERAGE(SUMIFS(Actuals!$F:$F,Actuals!$A:$A,$A3195,Actuals!$D:$D,$D3195,Actuals!$B:$B,EOMONTH(DATE(2025,$C3195-1,1),0))/SUMIFS(Actuals!$F:$F,Actuals!$A:$A,$A3195,Actuals!$D:$D,$D3195,Actuals!$B:$B,EOMONTH(DATE(2024,$C3195-1,1),0)),
 SUMIFS(Actuals!$F:$F,Actuals!$A:$A,$A3195,Actuals!$D:$D,$D3195,Actuals!$B:$B,EOMONTH(DATE(2025,$C3195-2,1),0))/SUMIFS(Actuals!$F:$F,Actuals!$A:$A,$A3195,Actuals!$D:$D,$D3195,Actuals!$B:$B,EOMONTH(DATE(2024,$C3195-2,1),0)),
 SUMIFS(Actuals!$F:$F,Actuals!$A:$A,$A3195,Actuals!$D:$D,$D3195,Actuals!$B:$B,EOMONTH(DATE(2025,$C3195-3,1),0))/SUMIFS(Actuals!$F:$F,Actuals!$A:$A,$A3195,Actuals!$D:$D,$D3195,Actuals!$B:$B,EOMONTH(DATE(2024,$C3195-3,1),0))
)</f>
        <v>1.4102238803824443</v>
      </c>
      <c r="P3195" s="29">
        <f t="shared" si="294"/>
        <v>998.43850731077055</v>
      </c>
      <c r="Q3195" s="2" t="str">
        <f t="shared" si="295"/>
        <v/>
      </c>
      <c r="R3195" s="29" t="str">
        <f t="shared" si="296"/>
        <v>1 train date (May-Aug)</v>
      </c>
      <c r="S3195" s="29">
        <f t="shared" si="297"/>
        <v>1.1836764017367896</v>
      </c>
      <c r="T3195" s="29">
        <f t="shared" si="298"/>
        <v>716.57573114630361</v>
      </c>
      <c r="U3195" s="2" t="str">
        <f t="shared" si="299"/>
        <v/>
      </c>
    </row>
    <row r="3196" spans="1:21">
      <c r="A3196">
        <v>2370</v>
      </c>
      <c r="B3196" s="1">
        <v>46022</v>
      </c>
      <c r="C3196">
        <v>7</v>
      </c>
      <c r="D3196">
        <v>8</v>
      </c>
      <c r="E3196" t="s">
        <v>7</v>
      </c>
      <c r="F3196" s="3">
        <v>608.42356336637863</v>
      </c>
      <c r="H3196">
        <v>5</v>
      </c>
      <c r="L3196" s="6"/>
      <c r="M3196" t="s">
        <v>26</v>
      </c>
      <c r="N3196">
        <f>SUMIFS(Actuals!$F:$F,Actuals!$A:$A,$A3196,Actuals!$D:$D,$D3196,Actuals!$B:$B,EDATE($B3196,-12))</f>
        <v>708</v>
      </c>
      <c r="O3196">
        <f>AVERAGE(SUMIFS(Actuals!$F:$F,Actuals!$A:$A,$A3196,Actuals!$D:$D,$D3196,Actuals!$B:$B,EOMONTH(DATE(2025,$C3196-1,1),0))/SUMIFS(Actuals!$F:$F,Actuals!$A:$A,$A3196,Actuals!$D:$D,$D3196,Actuals!$B:$B,EOMONTH(DATE(2024,$C3196-1,1),0)),
 SUMIFS(Actuals!$F:$F,Actuals!$A:$A,$A3196,Actuals!$D:$D,$D3196,Actuals!$B:$B,EOMONTH(DATE(2025,$C3196-2,1),0))/SUMIFS(Actuals!$F:$F,Actuals!$A:$A,$A3196,Actuals!$D:$D,$D3196,Actuals!$B:$B,EOMONTH(DATE(2024,$C3196-2,1),0)),
 SUMIFS(Actuals!$F:$F,Actuals!$A:$A,$A3196,Actuals!$D:$D,$D3196,Actuals!$B:$B,EOMONTH(DATE(2025,$C3196-3,1),0))/SUMIFS(Actuals!$F:$F,Actuals!$A:$A,$A3196,Actuals!$D:$D,$D3196,Actuals!$B:$B,EOMONTH(DATE(2024,$C3196-3,1),0))
)</f>
        <v>1.1878088998098868</v>
      </c>
      <c r="P3196" s="29">
        <f t="shared" si="294"/>
        <v>840.96870106539984</v>
      </c>
      <c r="Q3196" s="2" t="str">
        <f t="shared" si="295"/>
        <v/>
      </c>
      <c r="R3196" s="29" t="str">
        <f t="shared" si="296"/>
        <v>1 train date (May-Aug)</v>
      </c>
      <c r="S3196" s="29">
        <f t="shared" si="297"/>
        <v>1.1836764017367896</v>
      </c>
      <c r="T3196" s="29">
        <f t="shared" si="298"/>
        <v>720.17661421739058</v>
      </c>
      <c r="U3196" s="2" t="str">
        <f t="shared" si="299"/>
        <v/>
      </c>
    </row>
    <row r="3197" spans="1:21">
      <c r="A3197">
        <v>2370</v>
      </c>
      <c r="B3197" s="1">
        <v>46022</v>
      </c>
      <c r="C3197">
        <v>8</v>
      </c>
      <c r="D3197">
        <v>8</v>
      </c>
      <c r="E3197" t="s">
        <v>7</v>
      </c>
      <c r="F3197" s="3">
        <v>668.06777442000021</v>
      </c>
      <c r="H3197">
        <v>4</v>
      </c>
      <c r="L3197" s="6"/>
      <c r="M3197" t="s">
        <v>26</v>
      </c>
      <c r="N3197">
        <f>SUMIFS(Actuals!$F:$F,Actuals!$A:$A,$A3197,Actuals!$D:$D,$D3197,Actuals!$B:$B,EDATE($B3197,-12))</f>
        <v>708</v>
      </c>
      <c r="O3197">
        <f>AVERAGE(SUMIFS(Actuals!$F:$F,Actuals!$A:$A,$A3197,Actuals!$D:$D,$D3197,Actuals!$B:$B,EOMONTH(DATE(2025,$C3197-1,1),0))/SUMIFS(Actuals!$F:$F,Actuals!$A:$A,$A3197,Actuals!$D:$D,$D3197,Actuals!$B:$B,EOMONTH(DATE(2024,$C3197-1,1),0)),
 SUMIFS(Actuals!$F:$F,Actuals!$A:$A,$A3197,Actuals!$D:$D,$D3197,Actuals!$B:$B,EOMONTH(DATE(2025,$C3197-2,1),0))/SUMIFS(Actuals!$F:$F,Actuals!$A:$A,$A3197,Actuals!$D:$D,$D3197,Actuals!$B:$B,EOMONTH(DATE(2024,$C3197-2,1),0)),
 SUMIFS(Actuals!$F:$F,Actuals!$A:$A,$A3197,Actuals!$D:$D,$D3197,Actuals!$B:$B,EOMONTH(DATE(2025,$C3197-3,1),0))/SUMIFS(Actuals!$F:$F,Actuals!$A:$A,$A3197,Actuals!$D:$D,$D3197,Actuals!$B:$B,EOMONTH(DATE(2024,$C3197-3,1),0))
)</f>
        <v>1.1570886285887523</v>
      </c>
      <c r="P3197" s="29">
        <f t="shared" si="294"/>
        <v>819.21874904083666</v>
      </c>
      <c r="Q3197" s="2" t="str">
        <f t="shared" si="295"/>
        <v/>
      </c>
      <c r="R3197" s="29" t="str">
        <f t="shared" si="296"/>
        <v>1 train date (May-Aug)</v>
      </c>
      <c r="S3197" s="29">
        <f t="shared" si="297"/>
        <v>1.1836764017367896</v>
      </c>
      <c r="T3197" s="29">
        <f t="shared" si="298"/>
        <v>790.77605934177109</v>
      </c>
      <c r="U3197" s="2" t="str">
        <f t="shared" si="299"/>
        <v/>
      </c>
    </row>
    <row r="3198" spans="1:21">
      <c r="A3198">
        <v>2370</v>
      </c>
      <c r="B3198" s="1">
        <v>46022</v>
      </c>
      <c r="C3198">
        <v>9</v>
      </c>
      <c r="D3198">
        <v>8</v>
      </c>
      <c r="E3198" t="s">
        <v>7</v>
      </c>
      <c r="F3198" s="3">
        <v>651.50105708245246</v>
      </c>
      <c r="H3198">
        <v>3</v>
      </c>
      <c r="L3198" s="6"/>
      <c r="M3198" t="s">
        <v>26</v>
      </c>
      <c r="N3198">
        <f>SUMIFS(Actuals!$F:$F,Actuals!$A:$A,$A3198,Actuals!$D:$D,$D3198,Actuals!$B:$B,EDATE($B3198,-12))</f>
        <v>708</v>
      </c>
      <c r="O3198">
        <f>AVERAGE(SUMIFS(Actuals!$F:$F,Actuals!$A:$A,$A3198,Actuals!$D:$D,$D3198,Actuals!$B:$B,EOMONTH(DATE(2025,$C3198-1,1),0))/SUMIFS(Actuals!$F:$F,Actuals!$A:$A,$A3198,Actuals!$D:$D,$D3198,Actuals!$B:$B,EOMONTH(DATE(2024,$C3198-1,1),0)),
 SUMIFS(Actuals!$F:$F,Actuals!$A:$A,$A3198,Actuals!$D:$D,$D3198,Actuals!$B:$B,EOMONTH(DATE(2025,$C3198-2,1),0))/SUMIFS(Actuals!$F:$F,Actuals!$A:$A,$A3198,Actuals!$D:$D,$D3198,Actuals!$B:$B,EOMONTH(DATE(2024,$C3198-2,1),0)),
 SUMIFS(Actuals!$F:$F,Actuals!$A:$A,$A3198,Actuals!$D:$D,$D3198,Actuals!$B:$B,EOMONTH(DATE(2025,$C3198-3,1),0))/SUMIFS(Actuals!$F:$F,Actuals!$A:$A,$A3198,Actuals!$D:$D,$D3198,Actuals!$B:$B,EOMONTH(DATE(2024,$C3198-3,1),0))
)</f>
        <v>0.85135167191436134</v>
      </c>
      <c r="P3198" s="29">
        <f t="shared" si="294"/>
        <v>602.75698371536782</v>
      </c>
      <c r="Q3198" s="2" t="str">
        <f t="shared" si="295"/>
        <v/>
      </c>
      <c r="R3198" s="29" t="str">
        <f t="shared" si="296"/>
        <v>2 Test data (Sep-Nov)</v>
      </c>
      <c r="S3198" s="29">
        <f t="shared" si="297"/>
        <v>1.1836764017367896</v>
      </c>
      <c r="T3198" s="29">
        <f t="shared" si="298"/>
        <v>771.16642697507211</v>
      </c>
      <c r="U3198" s="2" t="str">
        <f t="shared" si="299"/>
        <v/>
      </c>
    </row>
    <row r="3199" spans="1:21">
      <c r="A3199">
        <v>2370</v>
      </c>
      <c r="B3199" s="1">
        <v>46022</v>
      </c>
      <c r="C3199">
        <v>10</v>
      </c>
      <c r="D3199">
        <v>8</v>
      </c>
      <c r="E3199" t="s">
        <v>7</v>
      </c>
      <c r="F3199" s="3">
        <v>708.23659739915706</v>
      </c>
      <c r="H3199">
        <v>2</v>
      </c>
      <c r="L3199" s="6"/>
      <c r="M3199" t="s">
        <v>26</v>
      </c>
      <c r="N3199">
        <f>SUMIFS(Actuals!$F:$F,Actuals!$A:$A,$A3199,Actuals!$D:$D,$D3199,Actuals!$B:$B,EDATE($B3199,-12))</f>
        <v>708</v>
      </c>
      <c r="O3199">
        <f>AVERAGE(SUMIFS(Actuals!$F:$F,Actuals!$A:$A,$A3199,Actuals!$D:$D,$D3199,Actuals!$B:$B,EOMONTH(DATE(2025,$C3199-1,1),0))/SUMIFS(Actuals!$F:$F,Actuals!$A:$A,$A3199,Actuals!$D:$D,$D3199,Actuals!$B:$B,EOMONTH(DATE(2024,$C3199-1,1),0)),
 SUMIFS(Actuals!$F:$F,Actuals!$A:$A,$A3199,Actuals!$D:$D,$D3199,Actuals!$B:$B,EOMONTH(DATE(2025,$C3199-2,1),0))/SUMIFS(Actuals!$F:$F,Actuals!$A:$A,$A3199,Actuals!$D:$D,$D3199,Actuals!$B:$B,EOMONTH(DATE(2024,$C3199-2,1),0)),
 SUMIFS(Actuals!$F:$F,Actuals!$A:$A,$A3199,Actuals!$D:$D,$D3199,Actuals!$B:$B,EOMONTH(DATE(2025,$C3199-3,1),0))/SUMIFS(Actuals!$F:$F,Actuals!$A:$A,$A3199,Actuals!$D:$D,$D3199,Actuals!$B:$B,EOMONTH(DATE(2024,$C3199-3,1),0))
)</f>
        <v>1.0930566992205371</v>
      </c>
      <c r="P3199" s="29">
        <f t="shared" si="294"/>
        <v>773.88414304814023</v>
      </c>
      <c r="Q3199" s="2" t="str">
        <f t="shared" si="295"/>
        <v/>
      </c>
      <c r="R3199" s="29" t="str">
        <f t="shared" si="296"/>
        <v>2 Test data (Sep-Nov)</v>
      </c>
      <c r="S3199" s="29">
        <f t="shared" si="297"/>
        <v>1.1836764017367896</v>
      </c>
      <c r="T3199" s="29">
        <f t="shared" si="298"/>
        <v>838.32294718774153</v>
      </c>
      <c r="U3199" s="2" t="str">
        <f t="shared" si="299"/>
        <v/>
      </c>
    </row>
    <row r="3200" spans="1:21">
      <c r="A3200">
        <v>2370</v>
      </c>
      <c r="B3200" s="1">
        <v>46022</v>
      </c>
      <c r="C3200">
        <v>11</v>
      </c>
      <c r="D3200">
        <v>8</v>
      </c>
      <c r="E3200" t="s">
        <v>7</v>
      </c>
      <c r="F3200" s="3">
        <v>644.37109796611162</v>
      </c>
      <c r="H3200">
        <v>1</v>
      </c>
      <c r="L3200" s="6"/>
      <c r="M3200" t="s">
        <v>26</v>
      </c>
      <c r="N3200">
        <f>SUMIFS(Actuals!$F:$F,Actuals!$A:$A,$A3200,Actuals!$D:$D,$D3200,Actuals!$B:$B,EDATE($B3200,-12))</f>
        <v>708</v>
      </c>
      <c r="O3200">
        <f>AVERAGE(SUMIFS(Actuals!$F:$F,Actuals!$A:$A,$A3200,Actuals!$D:$D,$D3200,Actuals!$B:$B,EOMONTH(DATE(2025,$C3200-1,1),0))/SUMIFS(Actuals!$F:$F,Actuals!$A:$A,$A3200,Actuals!$D:$D,$D3200,Actuals!$B:$B,EOMONTH(DATE(2024,$C3200-1,1),0)),
 SUMIFS(Actuals!$F:$F,Actuals!$A:$A,$A3200,Actuals!$D:$D,$D3200,Actuals!$B:$B,EOMONTH(DATE(2025,$C3200-2,1),0))/SUMIFS(Actuals!$F:$F,Actuals!$A:$A,$A3200,Actuals!$D:$D,$D3200,Actuals!$B:$B,EOMONTH(DATE(2024,$C3200-2,1),0)),
 SUMIFS(Actuals!$F:$F,Actuals!$A:$A,$A3200,Actuals!$D:$D,$D3200,Actuals!$B:$B,EOMONTH(DATE(2025,$C3200-3,1),0))/SUMIFS(Actuals!$F:$F,Actuals!$A:$A,$A3200,Actuals!$D:$D,$D3200,Actuals!$B:$B,EOMONTH(DATE(2024,$C3200-3,1),0))
)</f>
        <v>1.9442912671217716</v>
      </c>
      <c r="P3200" s="29">
        <f t="shared" si="294"/>
        <v>1376.5582171222143</v>
      </c>
      <c r="Q3200" s="2" t="str">
        <f t="shared" si="295"/>
        <v/>
      </c>
      <c r="R3200" s="29" t="str">
        <f t="shared" si="296"/>
        <v>2 Test data (Sep-Nov)</v>
      </c>
      <c r="S3200" s="29">
        <f t="shared" si="297"/>
        <v>1.1836764017367896</v>
      </c>
      <c r="T3200" s="29">
        <f t="shared" si="298"/>
        <v>762.72686262371133</v>
      </c>
      <c r="U3200" s="2" t="str">
        <f t="shared" si="299"/>
        <v/>
      </c>
    </row>
    <row r="3201" spans="1:21">
      <c r="A3201">
        <v>360</v>
      </c>
      <c r="B3201" s="1">
        <v>46022</v>
      </c>
      <c r="C3201">
        <v>5</v>
      </c>
      <c r="D3201">
        <v>8</v>
      </c>
      <c r="E3201" t="s">
        <v>7</v>
      </c>
      <c r="F3201" s="3">
        <v>5311.428746909266</v>
      </c>
      <c r="H3201">
        <v>7</v>
      </c>
      <c r="L3201" s="6"/>
      <c r="M3201" t="s">
        <v>24</v>
      </c>
      <c r="N3201">
        <f>SUMIFS(Actuals!$F:$F,Actuals!$A:$A,$A3201,Actuals!$D:$D,$D3201,Actuals!$B:$B,EDATE($B3201,-12))</f>
        <v>7473</v>
      </c>
      <c r="O3201">
        <f>AVERAGE(SUMIFS(Actuals!$F:$F,Actuals!$A:$A,$A3201,Actuals!$D:$D,$D3201,Actuals!$B:$B,EOMONTH(DATE(2025,$C3201-1,1),0))/SUMIFS(Actuals!$F:$F,Actuals!$A:$A,$A3201,Actuals!$D:$D,$D3201,Actuals!$B:$B,EOMONTH(DATE(2024,$C3201-1,1),0)),
 SUMIFS(Actuals!$F:$F,Actuals!$A:$A,$A3201,Actuals!$D:$D,$D3201,Actuals!$B:$B,EOMONTH(DATE(2025,$C3201-2,1),0))/SUMIFS(Actuals!$F:$F,Actuals!$A:$A,$A3201,Actuals!$D:$D,$D3201,Actuals!$B:$B,EOMONTH(DATE(2024,$C3201-2,1),0)),
 SUMIFS(Actuals!$F:$F,Actuals!$A:$A,$A3201,Actuals!$D:$D,$D3201,Actuals!$B:$B,EOMONTH(DATE(2025,$C3201-3,1),0))/SUMIFS(Actuals!$F:$F,Actuals!$A:$A,$A3201,Actuals!$D:$D,$D3201,Actuals!$B:$B,EOMONTH(DATE(2024,$C3201-3,1),0))
)</f>
        <v>1.5233248650975559</v>
      </c>
      <c r="P3201" s="29">
        <f t="shared" si="294"/>
        <v>11383.806716874036</v>
      </c>
      <c r="Q3201" s="2" t="str">
        <f t="shared" si="295"/>
        <v/>
      </c>
      <c r="R3201" s="29" t="str">
        <f t="shared" si="296"/>
        <v>1 train date (May-Aug)</v>
      </c>
      <c r="S3201" s="29">
        <f t="shared" si="297"/>
        <v>1.0370054508427586</v>
      </c>
      <c r="T3201" s="29">
        <f t="shared" si="298"/>
        <v>5507.9805623078319</v>
      </c>
      <c r="U3201" s="2" t="str">
        <f t="shared" si="299"/>
        <v/>
      </c>
    </row>
    <row r="3202" spans="1:21">
      <c r="A3202">
        <v>360</v>
      </c>
      <c r="B3202" s="1">
        <v>46022</v>
      </c>
      <c r="C3202">
        <v>6</v>
      </c>
      <c r="D3202">
        <v>8</v>
      </c>
      <c r="E3202" t="s">
        <v>7</v>
      </c>
      <c r="F3202" s="3">
        <v>5758.3287792268602</v>
      </c>
      <c r="H3202">
        <v>6</v>
      </c>
      <c r="L3202" s="6"/>
      <c r="M3202" t="s">
        <v>24</v>
      </c>
      <c r="N3202">
        <f>SUMIFS(Actuals!$F:$F,Actuals!$A:$A,$A3202,Actuals!$D:$D,$D3202,Actuals!$B:$B,EDATE($B3202,-12))</f>
        <v>7473</v>
      </c>
      <c r="O3202">
        <f>AVERAGE(SUMIFS(Actuals!$F:$F,Actuals!$A:$A,$A3202,Actuals!$D:$D,$D3202,Actuals!$B:$B,EOMONTH(DATE(2025,$C3202-1,1),0))/SUMIFS(Actuals!$F:$F,Actuals!$A:$A,$A3202,Actuals!$D:$D,$D3202,Actuals!$B:$B,EOMONTH(DATE(2024,$C3202-1,1),0)),
 SUMIFS(Actuals!$F:$F,Actuals!$A:$A,$A3202,Actuals!$D:$D,$D3202,Actuals!$B:$B,EOMONTH(DATE(2025,$C3202-2,1),0))/SUMIFS(Actuals!$F:$F,Actuals!$A:$A,$A3202,Actuals!$D:$D,$D3202,Actuals!$B:$B,EOMONTH(DATE(2024,$C3202-2,1),0)),
 SUMIFS(Actuals!$F:$F,Actuals!$A:$A,$A3202,Actuals!$D:$D,$D3202,Actuals!$B:$B,EOMONTH(DATE(2025,$C3202-3,1),0))/SUMIFS(Actuals!$F:$F,Actuals!$A:$A,$A3202,Actuals!$D:$D,$D3202,Actuals!$B:$B,EOMONTH(DATE(2024,$C3202-3,1),0))
)</f>
        <v>1.6249649414336804</v>
      </c>
      <c r="P3202" s="29">
        <f t="shared" ref="P3202:P3265" si="300">N3202*O3202</f>
        <v>12143.363007333894</v>
      </c>
      <c r="Q3202" s="2" t="str">
        <f t="shared" ref="Q3202:Q3265" si="301">IFERROR(ABS(P3202-G3202)/ABS(G3202),"")</f>
        <v/>
      </c>
      <c r="R3202" s="29" t="str">
        <f t="shared" ref="R3202:R3265" si="302">IF(C3202&lt;=8,"1 train date (May-Aug)","2 Test data (Sep-Nov)")</f>
        <v>1 train date (May-Aug)</v>
      </c>
      <c r="S3202" s="29">
        <f t="shared" ref="S3202:S3265" si="303">1/(1+AVERAGEIFS($L:$L,$A:$A,$A3202,$R:$R,"1 train date (May-Aug)"))</f>
        <v>1.0370054508427586</v>
      </c>
      <c r="T3202" s="29">
        <f t="shared" ref="T3202:T3265" si="304">F3202*S3202</f>
        <v>5971.4183318029818</v>
      </c>
      <c r="U3202" s="2" t="str">
        <f t="shared" ref="U3202:U3265" si="305">IFERROR(ABS(T3202-G3202)/ABS(G3202),"")</f>
        <v/>
      </c>
    </row>
    <row r="3203" spans="1:21">
      <c r="A3203">
        <v>360</v>
      </c>
      <c r="B3203" s="1">
        <v>46022</v>
      </c>
      <c r="C3203">
        <v>7</v>
      </c>
      <c r="D3203">
        <v>8</v>
      </c>
      <c r="E3203" t="s">
        <v>7</v>
      </c>
      <c r="F3203" s="3">
        <v>4780.5833751113059</v>
      </c>
      <c r="H3203">
        <v>5</v>
      </c>
      <c r="L3203" s="6"/>
      <c r="M3203" t="s">
        <v>24</v>
      </c>
      <c r="N3203">
        <f>SUMIFS(Actuals!$F:$F,Actuals!$A:$A,$A3203,Actuals!$D:$D,$D3203,Actuals!$B:$B,EDATE($B3203,-12))</f>
        <v>7473</v>
      </c>
      <c r="O3203">
        <f>AVERAGE(SUMIFS(Actuals!$F:$F,Actuals!$A:$A,$A3203,Actuals!$D:$D,$D3203,Actuals!$B:$B,EOMONTH(DATE(2025,$C3203-1,1),0))/SUMIFS(Actuals!$F:$F,Actuals!$A:$A,$A3203,Actuals!$D:$D,$D3203,Actuals!$B:$B,EOMONTH(DATE(2024,$C3203-1,1),0)),
 SUMIFS(Actuals!$F:$F,Actuals!$A:$A,$A3203,Actuals!$D:$D,$D3203,Actuals!$B:$B,EOMONTH(DATE(2025,$C3203-2,1),0))/SUMIFS(Actuals!$F:$F,Actuals!$A:$A,$A3203,Actuals!$D:$D,$D3203,Actuals!$B:$B,EOMONTH(DATE(2024,$C3203-2,1),0)),
 SUMIFS(Actuals!$F:$F,Actuals!$A:$A,$A3203,Actuals!$D:$D,$D3203,Actuals!$B:$B,EOMONTH(DATE(2025,$C3203-3,1),0))/SUMIFS(Actuals!$F:$F,Actuals!$A:$A,$A3203,Actuals!$D:$D,$D3203,Actuals!$B:$B,EOMONTH(DATE(2024,$C3203-3,1),0))
)</f>
        <v>1.3682121695535201</v>
      </c>
      <c r="P3203" s="29">
        <f t="shared" si="300"/>
        <v>10224.649543073456</v>
      </c>
      <c r="Q3203" s="2" t="str">
        <f t="shared" si="301"/>
        <v/>
      </c>
      <c r="R3203" s="29" t="str">
        <f t="shared" si="302"/>
        <v>1 train date (May-Aug)</v>
      </c>
      <c r="S3203" s="29">
        <f t="shared" si="303"/>
        <v>1.0370054508427586</v>
      </c>
      <c r="T3203" s="29">
        <f t="shared" si="304"/>
        <v>4957.4910181986961</v>
      </c>
      <c r="U3203" s="2" t="str">
        <f t="shared" si="305"/>
        <v/>
      </c>
    </row>
    <row r="3204" spans="1:21">
      <c r="A3204">
        <v>360</v>
      </c>
      <c r="B3204" s="1">
        <v>46022</v>
      </c>
      <c r="C3204">
        <v>8</v>
      </c>
      <c r="D3204">
        <v>8</v>
      </c>
      <c r="E3204" t="s">
        <v>7</v>
      </c>
      <c r="F3204" s="3">
        <v>5873.1135096730395</v>
      </c>
      <c r="H3204">
        <v>4</v>
      </c>
      <c r="L3204" s="6"/>
      <c r="M3204" t="s">
        <v>24</v>
      </c>
      <c r="N3204">
        <f>SUMIFS(Actuals!$F:$F,Actuals!$A:$A,$A3204,Actuals!$D:$D,$D3204,Actuals!$B:$B,EDATE($B3204,-12))</f>
        <v>7473</v>
      </c>
      <c r="O3204">
        <f>AVERAGE(SUMIFS(Actuals!$F:$F,Actuals!$A:$A,$A3204,Actuals!$D:$D,$D3204,Actuals!$B:$B,EOMONTH(DATE(2025,$C3204-1,1),0))/SUMIFS(Actuals!$F:$F,Actuals!$A:$A,$A3204,Actuals!$D:$D,$D3204,Actuals!$B:$B,EOMONTH(DATE(2024,$C3204-1,1),0)),
 SUMIFS(Actuals!$F:$F,Actuals!$A:$A,$A3204,Actuals!$D:$D,$D3204,Actuals!$B:$B,EOMONTH(DATE(2025,$C3204-2,1),0))/SUMIFS(Actuals!$F:$F,Actuals!$A:$A,$A3204,Actuals!$D:$D,$D3204,Actuals!$B:$B,EOMONTH(DATE(2024,$C3204-2,1),0)),
 SUMIFS(Actuals!$F:$F,Actuals!$A:$A,$A3204,Actuals!$D:$D,$D3204,Actuals!$B:$B,EOMONTH(DATE(2025,$C3204-3,1),0))/SUMIFS(Actuals!$F:$F,Actuals!$A:$A,$A3204,Actuals!$D:$D,$D3204,Actuals!$B:$B,EOMONTH(DATE(2024,$C3204-3,1),0))
)</f>
        <v>1.2253911666160988</v>
      </c>
      <c r="P3204" s="29">
        <f t="shared" si="300"/>
        <v>9157.3481881221069</v>
      </c>
      <c r="Q3204" s="2" t="str">
        <f t="shared" si="301"/>
        <v/>
      </c>
      <c r="R3204" s="29" t="str">
        <f t="shared" si="302"/>
        <v>1 train date (May-Aug)</v>
      </c>
      <c r="S3204" s="29">
        <f t="shared" si="303"/>
        <v>1.0370054508427586</v>
      </c>
      <c r="T3204" s="29">
        <f t="shared" si="304"/>
        <v>6090.4507229491865</v>
      </c>
      <c r="U3204" s="2" t="str">
        <f t="shared" si="305"/>
        <v/>
      </c>
    </row>
    <row r="3205" spans="1:21">
      <c r="A3205">
        <v>360</v>
      </c>
      <c r="B3205" s="1">
        <v>46022</v>
      </c>
      <c r="C3205">
        <v>9</v>
      </c>
      <c r="D3205">
        <v>8</v>
      </c>
      <c r="E3205" t="s">
        <v>7</v>
      </c>
      <c r="F3205" s="3">
        <v>6081.9820682998052</v>
      </c>
      <c r="H3205">
        <v>3</v>
      </c>
      <c r="L3205" s="6"/>
      <c r="M3205" t="s">
        <v>24</v>
      </c>
      <c r="N3205">
        <f>SUMIFS(Actuals!$F:$F,Actuals!$A:$A,$A3205,Actuals!$D:$D,$D3205,Actuals!$B:$B,EDATE($B3205,-12))</f>
        <v>7473</v>
      </c>
      <c r="O3205">
        <f>AVERAGE(SUMIFS(Actuals!$F:$F,Actuals!$A:$A,$A3205,Actuals!$D:$D,$D3205,Actuals!$B:$B,EOMONTH(DATE(2025,$C3205-1,1),0))/SUMIFS(Actuals!$F:$F,Actuals!$A:$A,$A3205,Actuals!$D:$D,$D3205,Actuals!$B:$B,EOMONTH(DATE(2024,$C3205-1,1),0)),
 SUMIFS(Actuals!$F:$F,Actuals!$A:$A,$A3205,Actuals!$D:$D,$D3205,Actuals!$B:$B,EOMONTH(DATE(2025,$C3205-2,1),0))/SUMIFS(Actuals!$F:$F,Actuals!$A:$A,$A3205,Actuals!$D:$D,$D3205,Actuals!$B:$B,EOMONTH(DATE(2024,$C3205-2,1),0)),
 SUMIFS(Actuals!$F:$F,Actuals!$A:$A,$A3205,Actuals!$D:$D,$D3205,Actuals!$B:$B,EOMONTH(DATE(2025,$C3205-3,1),0))/SUMIFS(Actuals!$F:$F,Actuals!$A:$A,$A3205,Actuals!$D:$D,$D3205,Actuals!$B:$B,EOMONTH(DATE(2024,$C3205-3,1),0))
)</f>
        <v>1.0820123322366084</v>
      </c>
      <c r="P3205" s="29">
        <f t="shared" si="300"/>
        <v>8085.8781588041747</v>
      </c>
      <c r="Q3205" s="2" t="str">
        <f t="shared" si="301"/>
        <v/>
      </c>
      <c r="R3205" s="29" t="str">
        <f t="shared" si="302"/>
        <v>2 Test data (Sep-Nov)</v>
      </c>
      <c r="S3205" s="29">
        <f t="shared" si="303"/>
        <v>1.0370054508427586</v>
      </c>
      <c r="T3205" s="29">
        <f t="shared" si="304"/>
        <v>6307.048556754813</v>
      </c>
      <c r="U3205" s="2" t="str">
        <f t="shared" si="305"/>
        <v/>
      </c>
    </row>
    <row r="3206" spans="1:21">
      <c r="A3206">
        <v>360</v>
      </c>
      <c r="B3206" s="1">
        <v>46022</v>
      </c>
      <c r="C3206">
        <v>10</v>
      </c>
      <c r="D3206">
        <v>8</v>
      </c>
      <c r="E3206" t="s">
        <v>7</v>
      </c>
      <c r="F3206" s="3">
        <v>7630.5496181393792</v>
      </c>
      <c r="H3206">
        <v>2</v>
      </c>
      <c r="L3206" s="6"/>
      <c r="M3206" t="s">
        <v>24</v>
      </c>
      <c r="N3206">
        <f>SUMIFS(Actuals!$F:$F,Actuals!$A:$A,$A3206,Actuals!$D:$D,$D3206,Actuals!$B:$B,EDATE($B3206,-12))</f>
        <v>7473</v>
      </c>
      <c r="O3206">
        <f>AVERAGE(SUMIFS(Actuals!$F:$F,Actuals!$A:$A,$A3206,Actuals!$D:$D,$D3206,Actuals!$B:$B,EOMONTH(DATE(2025,$C3206-1,1),0))/SUMIFS(Actuals!$F:$F,Actuals!$A:$A,$A3206,Actuals!$D:$D,$D3206,Actuals!$B:$B,EOMONTH(DATE(2024,$C3206-1,1),0)),
 SUMIFS(Actuals!$F:$F,Actuals!$A:$A,$A3206,Actuals!$D:$D,$D3206,Actuals!$B:$B,EOMONTH(DATE(2025,$C3206-2,1),0))/SUMIFS(Actuals!$F:$F,Actuals!$A:$A,$A3206,Actuals!$D:$D,$D3206,Actuals!$B:$B,EOMONTH(DATE(2024,$C3206-2,1),0)),
 SUMIFS(Actuals!$F:$F,Actuals!$A:$A,$A3206,Actuals!$D:$D,$D3206,Actuals!$B:$B,EOMONTH(DATE(2025,$C3206-3,1),0))/SUMIFS(Actuals!$F:$F,Actuals!$A:$A,$A3206,Actuals!$D:$D,$D3206,Actuals!$B:$B,EOMONTH(DATE(2024,$C3206-3,1),0))
)</f>
        <v>1.1117859140577626</v>
      </c>
      <c r="P3206" s="29">
        <f t="shared" si="300"/>
        <v>8308.3761357536605</v>
      </c>
      <c r="Q3206" s="2" t="str">
        <f t="shared" si="301"/>
        <v/>
      </c>
      <c r="R3206" s="29" t="str">
        <f t="shared" si="302"/>
        <v>2 Test data (Sep-Nov)</v>
      </c>
      <c r="S3206" s="29">
        <f t="shared" si="303"/>
        <v>1.0370054508427586</v>
      </c>
      <c r="T3206" s="29">
        <f t="shared" si="304"/>
        <v>7912.9215469366663</v>
      </c>
      <c r="U3206" s="2" t="str">
        <f t="shared" si="305"/>
        <v/>
      </c>
    </row>
    <row r="3207" spans="1:21">
      <c r="A3207">
        <v>360</v>
      </c>
      <c r="B3207" s="1">
        <v>46022</v>
      </c>
      <c r="C3207">
        <v>11</v>
      </c>
      <c r="D3207">
        <v>8</v>
      </c>
      <c r="E3207" t="s">
        <v>7</v>
      </c>
      <c r="F3207" s="3">
        <v>7035</v>
      </c>
      <c r="H3207">
        <v>1</v>
      </c>
      <c r="L3207" s="6"/>
      <c r="M3207" t="s">
        <v>24</v>
      </c>
      <c r="N3207">
        <f>SUMIFS(Actuals!$F:$F,Actuals!$A:$A,$A3207,Actuals!$D:$D,$D3207,Actuals!$B:$B,EDATE($B3207,-12))</f>
        <v>7473</v>
      </c>
      <c r="O3207">
        <f>AVERAGE(SUMIFS(Actuals!$F:$F,Actuals!$A:$A,$A3207,Actuals!$D:$D,$D3207,Actuals!$B:$B,EOMONTH(DATE(2025,$C3207-1,1),0))/SUMIFS(Actuals!$F:$F,Actuals!$A:$A,$A3207,Actuals!$D:$D,$D3207,Actuals!$B:$B,EOMONTH(DATE(2024,$C3207-1,1),0)),
 SUMIFS(Actuals!$F:$F,Actuals!$A:$A,$A3207,Actuals!$D:$D,$D3207,Actuals!$B:$B,EOMONTH(DATE(2025,$C3207-2,1),0))/SUMIFS(Actuals!$F:$F,Actuals!$A:$A,$A3207,Actuals!$D:$D,$D3207,Actuals!$B:$B,EOMONTH(DATE(2024,$C3207-2,1),0)),
 SUMIFS(Actuals!$F:$F,Actuals!$A:$A,$A3207,Actuals!$D:$D,$D3207,Actuals!$B:$B,EOMONTH(DATE(2025,$C3207-3,1),0))/SUMIFS(Actuals!$F:$F,Actuals!$A:$A,$A3207,Actuals!$D:$D,$D3207,Actuals!$B:$B,EOMONTH(DATE(2024,$C3207-3,1),0))
)</f>
        <v>1.4242045726493482</v>
      </c>
      <c r="P3207" s="29">
        <f t="shared" si="300"/>
        <v>10643.080771408579</v>
      </c>
      <c r="Q3207" s="2" t="str">
        <f t="shared" si="301"/>
        <v/>
      </c>
      <c r="R3207" s="29" t="str">
        <f t="shared" si="302"/>
        <v>2 Test data (Sep-Nov)</v>
      </c>
      <c r="S3207" s="29">
        <f t="shared" si="303"/>
        <v>1.0370054508427586</v>
      </c>
      <c r="T3207" s="29">
        <f t="shared" si="304"/>
        <v>7295.3333466788072</v>
      </c>
      <c r="U3207" s="2" t="str">
        <f t="shared" si="305"/>
        <v/>
      </c>
    </row>
    <row r="3208" spans="1:21">
      <c r="A3208">
        <v>9649</v>
      </c>
      <c r="B3208" s="1">
        <v>46022</v>
      </c>
      <c r="C3208">
        <v>5</v>
      </c>
      <c r="D3208">
        <v>8</v>
      </c>
      <c r="E3208" t="s">
        <v>7</v>
      </c>
      <c r="F3208" s="3">
        <v>1012.7578927922542</v>
      </c>
      <c r="H3208">
        <v>7</v>
      </c>
      <c r="L3208" s="6"/>
      <c r="M3208" t="s">
        <v>28</v>
      </c>
      <c r="N3208">
        <f>SUMIFS(Actuals!$F:$F,Actuals!$A:$A,$A3208,Actuals!$D:$D,$D3208,Actuals!$B:$B,EDATE($B3208,-12))</f>
        <v>1035</v>
      </c>
      <c r="O3208">
        <f>AVERAGE(SUMIFS(Actuals!$F:$F,Actuals!$A:$A,$A3208,Actuals!$D:$D,$D3208,Actuals!$B:$B,EOMONTH(DATE(2025,$C3208-1,1),0))/SUMIFS(Actuals!$F:$F,Actuals!$A:$A,$A3208,Actuals!$D:$D,$D3208,Actuals!$B:$B,EOMONTH(DATE(2024,$C3208-1,1),0)),
 SUMIFS(Actuals!$F:$F,Actuals!$A:$A,$A3208,Actuals!$D:$D,$D3208,Actuals!$B:$B,EOMONTH(DATE(2025,$C3208-2,1),0))/SUMIFS(Actuals!$F:$F,Actuals!$A:$A,$A3208,Actuals!$D:$D,$D3208,Actuals!$B:$B,EOMONTH(DATE(2024,$C3208-2,1),0)),
 SUMIFS(Actuals!$F:$F,Actuals!$A:$A,$A3208,Actuals!$D:$D,$D3208,Actuals!$B:$B,EOMONTH(DATE(2025,$C3208-3,1),0))/SUMIFS(Actuals!$F:$F,Actuals!$A:$A,$A3208,Actuals!$D:$D,$D3208,Actuals!$B:$B,EOMONTH(DATE(2024,$C3208-3,1),0))
)</f>
        <v>1.126376302732343</v>
      </c>
      <c r="P3208" s="29">
        <f t="shared" si="300"/>
        <v>1165.799473327975</v>
      </c>
      <c r="Q3208" s="2" t="str">
        <f t="shared" si="301"/>
        <v/>
      </c>
      <c r="R3208" s="29" t="str">
        <f t="shared" si="302"/>
        <v>1 train date (May-Aug)</v>
      </c>
      <c r="S3208" s="29">
        <f t="shared" si="303"/>
        <v>1.0552169608377078</v>
      </c>
      <c r="T3208" s="29">
        <f t="shared" si="304"/>
        <v>1068.6793056966435</v>
      </c>
      <c r="U3208" s="2" t="str">
        <f t="shared" si="305"/>
        <v/>
      </c>
    </row>
    <row r="3209" spans="1:21">
      <c r="A3209">
        <v>9649</v>
      </c>
      <c r="B3209" s="1">
        <v>46022</v>
      </c>
      <c r="C3209">
        <v>6</v>
      </c>
      <c r="D3209">
        <v>8</v>
      </c>
      <c r="E3209" t="s">
        <v>7</v>
      </c>
      <c r="F3209" s="3">
        <v>1012.7578927922542</v>
      </c>
      <c r="H3209">
        <v>6</v>
      </c>
      <c r="L3209" s="6"/>
      <c r="M3209" t="s">
        <v>28</v>
      </c>
      <c r="N3209">
        <f>SUMIFS(Actuals!$F:$F,Actuals!$A:$A,$A3209,Actuals!$D:$D,$D3209,Actuals!$B:$B,EDATE($B3209,-12))</f>
        <v>1035</v>
      </c>
      <c r="O3209">
        <f>AVERAGE(SUMIFS(Actuals!$F:$F,Actuals!$A:$A,$A3209,Actuals!$D:$D,$D3209,Actuals!$B:$B,EOMONTH(DATE(2025,$C3209-1,1),0))/SUMIFS(Actuals!$F:$F,Actuals!$A:$A,$A3209,Actuals!$D:$D,$D3209,Actuals!$B:$B,EOMONTH(DATE(2024,$C3209-1,1),0)),
 SUMIFS(Actuals!$F:$F,Actuals!$A:$A,$A3209,Actuals!$D:$D,$D3209,Actuals!$B:$B,EOMONTH(DATE(2025,$C3209-2,1),0))/SUMIFS(Actuals!$F:$F,Actuals!$A:$A,$A3209,Actuals!$D:$D,$D3209,Actuals!$B:$B,EOMONTH(DATE(2024,$C3209-2,1),0)),
 SUMIFS(Actuals!$F:$F,Actuals!$A:$A,$A3209,Actuals!$D:$D,$D3209,Actuals!$B:$B,EOMONTH(DATE(2025,$C3209-3,1),0))/SUMIFS(Actuals!$F:$F,Actuals!$A:$A,$A3209,Actuals!$D:$D,$D3209,Actuals!$B:$B,EOMONTH(DATE(2024,$C3209-3,1),0))
)</f>
        <v>1.1748619737750172</v>
      </c>
      <c r="P3209" s="29">
        <f t="shared" si="300"/>
        <v>1215.9821428571429</v>
      </c>
      <c r="Q3209" s="2" t="str">
        <f t="shared" si="301"/>
        <v/>
      </c>
      <c r="R3209" s="29" t="str">
        <f t="shared" si="302"/>
        <v>1 train date (May-Aug)</v>
      </c>
      <c r="S3209" s="29">
        <f t="shared" si="303"/>
        <v>1.0552169608377078</v>
      </c>
      <c r="T3209" s="29">
        <f t="shared" si="304"/>
        <v>1068.6793056966435</v>
      </c>
      <c r="U3209" s="2" t="str">
        <f t="shared" si="305"/>
        <v/>
      </c>
    </row>
    <row r="3210" spans="1:21">
      <c r="A3210">
        <v>9649</v>
      </c>
      <c r="B3210" s="1">
        <v>46022</v>
      </c>
      <c r="C3210">
        <v>7</v>
      </c>
      <c r="D3210">
        <v>8</v>
      </c>
      <c r="E3210" t="s">
        <v>7</v>
      </c>
      <c r="F3210" s="3">
        <v>925.4622172047716</v>
      </c>
      <c r="H3210">
        <v>5</v>
      </c>
      <c r="L3210" s="6"/>
      <c r="M3210" t="s">
        <v>28</v>
      </c>
      <c r="N3210">
        <f>SUMIFS(Actuals!$F:$F,Actuals!$A:$A,$A3210,Actuals!$D:$D,$D3210,Actuals!$B:$B,EDATE($B3210,-12))</f>
        <v>1035</v>
      </c>
      <c r="O3210">
        <f>AVERAGE(SUMIFS(Actuals!$F:$F,Actuals!$A:$A,$A3210,Actuals!$D:$D,$D3210,Actuals!$B:$B,EOMONTH(DATE(2025,$C3210-1,1),0))/SUMIFS(Actuals!$F:$F,Actuals!$A:$A,$A3210,Actuals!$D:$D,$D3210,Actuals!$B:$B,EOMONTH(DATE(2024,$C3210-1,1),0)),
 SUMIFS(Actuals!$F:$F,Actuals!$A:$A,$A3210,Actuals!$D:$D,$D3210,Actuals!$B:$B,EOMONTH(DATE(2025,$C3210-2,1),0))/SUMIFS(Actuals!$F:$F,Actuals!$A:$A,$A3210,Actuals!$D:$D,$D3210,Actuals!$B:$B,EOMONTH(DATE(2024,$C3210-2,1),0)),
 SUMIFS(Actuals!$F:$F,Actuals!$A:$A,$A3210,Actuals!$D:$D,$D3210,Actuals!$B:$B,EOMONTH(DATE(2025,$C3210-3,1),0))/SUMIFS(Actuals!$F:$F,Actuals!$A:$A,$A3210,Actuals!$D:$D,$D3210,Actuals!$B:$B,EOMONTH(DATE(2024,$C3210-3,1),0))
)</f>
        <v>1.1664043819840921</v>
      </c>
      <c r="P3210" s="29">
        <f t="shared" si="300"/>
        <v>1207.2285353535353</v>
      </c>
      <c r="Q3210" s="2" t="str">
        <f t="shared" si="301"/>
        <v/>
      </c>
      <c r="R3210" s="29" t="str">
        <f t="shared" si="302"/>
        <v>1 train date (May-Aug)</v>
      </c>
      <c r="S3210" s="29">
        <f t="shared" si="303"/>
        <v>1.0552169608377078</v>
      </c>
      <c r="T3210" s="29">
        <f t="shared" si="304"/>
        <v>976.56342820894565</v>
      </c>
      <c r="U3210" s="2" t="str">
        <f t="shared" si="305"/>
        <v/>
      </c>
    </row>
    <row r="3211" spans="1:21">
      <c r="A3211">
        <v>9649</v>
      </c>
      <c r="B3211" s="1">
        <v>46022</v>
      </c>
      <c r="C3211">
        <v>8</v>
      </c>
      <c r="D3211">
        <v>8</v>
      </c>
      <c r="E3211" t="s">
        <v>7</v>
      </c>
      <c r="F3211" s="3">
        <v>792.83192021067453</v>
      </c>
      <c r="H3211">
        <v>4</v>
      </c>
      <c r="L3211" s="6"/>
      <c r="M3211" t="s">
        <v>28</v>
      </c>
      <c r="N3211">
        <f>SUMIFS(Actuals!$F:$F,Actuals!$A:$A,$A3211,Actuals!$D:$D,$D3211,Actuals!$B:$B,EDATE($B3211,-12))</f>
        <v>1035</v>
      </c>
      <c r="O3211">
        <f>AVERAGE(SUMIFS(Actuals!$F:$F,Actuals!$A:$A,$A3211,Actuals!$D:$D,$D3211,Actuals!$B:$B,EOMONTH(DATE(2025,$C3211-1,1),0))/SUMIFS(Actuals!$F:$F,Actuals!$A:$A,$A3211,Actuals!$D:$D,$D3211,Actuals!$B:$B,EOMONTH(DATE(2024,$C3211-1,1),0)),
 SUMIFS(Actuals!$F:$F,Actuals!$A:$A,$A3211,Actuals!$D:$D,$D3211,Actuals!$B:$B,EOMONTH(DATE(2025,$C3211-2,1),0))/SUMIFS(Actuals!$F:$F,Actuals!$A:$A,$A3211,Actuals!$D:$D,$D3211,Actuals!$B:$B,EOMONTH(DATE(2024,$C3211-2,1),0)),
 SUMIFS(Actuals!$F:$F,Actuals!$A:$A,$A3211,Actuals!$D:$D,$D3211,Actuals!$B:$B,EOMONTH(DATE(2025,$C3211-3,1),0))/SUMIFS(Actuals!$F:$F,Actuals!$A:$A,$A3211,Actuals!$D:$D,$D3211,Actuals!$B:$B,EOMONTH(DATE(2024,$C3211-3,1),0))
)</f>
        <v>1.0010305585473693</v>
      </c>
      <c r="P3211" s="29">
        <f t="shared" si="300"/>
        <v>1036.0666280965272</v>
      </c>
      <c r="Q3211" s="2" t="str">
        <f t="shared" si="301"/>
        <v/>
      </c>
      <c r="R3211" s="29" t="str">
        <f t="shared" si="302"/>
        <v>1 train date (May-Aug)</v>
      </c>
      <c r="S3211" s="29">
        <f t="shared" si="303"/>
        <v>1.0552169608377078</v>
      </c>
      <c r="T3211" s="29">
        <f t="shared" si="304"/>
        <v>836.60968929983198</v>
      </c>
      <c r="U3211" s="2" t="str">
        <f t="shared" si="305"/>
        <v/>
      </c>
    </row>
    <row r="3212" spans="1:21">
      <c r="A3212">
        <v>9649</v>
      </c>
      <c r="B3212" s="1">
        <v>46022</v>
      </c>
      <c r="C3212">
        <v>9</v>
      </c>
      <c r="D3212">
        <v>8</v>
      </c>
      <c r="E3212" t="s">
        <v>7</v>
      </c>
      <c r="F3212" s="3">
        <v>905.79279880956028</v>
      </c>
      <c r="H3212">
        <v>3</v>
      </c>
      <c r="L3212" s="6"/>
      <c r="M3212" t="s">
        <v>28</v>
      </c>
      <c r="N3212">
        <f>SUMIFS(Actuals!$F:$F,Actuals!$A:$A,$A3212,Actuals!$D:$D,$D3212,Actuals!$B:$B,EDATE($B3212,-12))</f>
        <v>1035</v>
      </c>
      <c r="O3212">
        <f>AVERAGE(SUMIFS(Actuals!$F:$F,Actuals!$A:$A,$A3212,Actuals!$D:$D,$D3212,Actuals!$B:$B,EOMONTH(DATE(2025,$C3212-1,1),0))/SUMIFS(Actuals!$F:$F,Actuals!$A:$A,$A3212,Actuals!$D:$D,$D3212,Actuals!$B:$B,EOMONTH(DATE(2024,$C3212-1,1),0)),
 SUMIFS(Actuals!$F:$F,Actuals!$A:$A,$A3212,Actuals!$D:$D,$D3212,Actuals!$B:$B,EOMONTH(DATE(2025,$C3212-2,1),0))/SUMIFS(Actuals!$F:$F,Actuals!$A:$A,$A3212,Actuals!$D:$D,$D3212,Actuals!$B:$B,EOMONTH(DATE(2024,$C3212-2,1),0)),
 SUMIFS(Actuals!$F:$F,Actuals!$A:$A,$A3212,Actuals!$D:$D,$D3212,Actuals!$B:$B,EOMONTH(DATE(2025,$C3212-3,1),0))/SUMIFS(Actuals!$F:$F,Actuals!$A:$A,$A3212,Actuals!$D:$D,$D3212,Actuals!$B:$B,EOMONTH(DATE(2024,$C3212-3,1),0))
)</f>
        <v>0.93758876354819731</v>
      </c>
      <c r="P3212" s="29">
        <f t="shared" si="300"/>
        <v>970.4043702723842</v>
      </c>
      <c r="Q3212" s="2" t="str">
        <f t="shared" si="301"/>
        <v/>
      </c>
      <c r="R3212" s="29" t="str">
        <f t="shared" si="302"/>
        <v>2 Test data (Sep-Nov)</v>
      </c>
      <c r="S3212" s="29">
        <f t="shared" si="303"/>
        <v>1.0552169608377078</v>
      </c>
      <c r="T3212" s="29">
        <f t="shared" si="304"/>
        <v>955.80792430850545</v>
      </c>
      <c r="U3212" s="2" t="str">
        <f t="shared" si="305"/>
        <v/>
      </c>
    </row>
    <row r="3213" spans="1:21">
      <c r="A3213">
        <v>9649</v>
      </c>
      <c r="B3213" s="1">
        <v>46022</v>
      </c>
      <c r="C3213">
        <v>10</v>
      </c>
      <c r="D3213">
        <v>8</v>
      </c>
      <c r="E3213" t="s">
        <v>7</v>
      </c>
      <c r="F3213" s="3">
        <v>852</v>
      </c>
      <c r="H3213">
        <v>2</v>
      </c>
      <c r="L3213" s="6"/>
      <c r="M3213" t="s">
        <v>28</v>
      </c>
      <c r="N3213">
        <f>SUMIFS(Actuals!$F:$F,Actuals!$A:$A,$A3213,Actuals!$D:$D,$D3213,Actuals!$B:$B,EDATE($B3213,-12))</f>
        <v>1035</v>
      </c>
      <c r="O3213">
        <f>AVERAGE(SUMIFS(Actuals!$F:$F,Actuals!$A:$A,$A3213,Actuals!$D:$D,$D3213,Actuals!$B:$B,EOMONTH(DATE(2025,$C3213-1,1),0))/SUMIFS(Actuals!$F:$F,Actuals!$A:$A,$A3213,Actuals!$D:$D,$D3213,Actuals!$B:$B,EOMONTH(DATE(2024,$C3213-1,1),0)),
 SUMIFS(Actuals!$F:$F,Actuals!$A:$A,$A3213,Actuals!$D:$D,$D3213,Actuals!$B:$B,EOMONTH(DATE(2025,$C3213-2,1),0))/SUMIFS(Actuals!$F:$F,Actuals!$A:$A,$A3213,Actuals!$D:$D,$D3213,Actuals!$B:$B,EOMONTH(DATE(2024,$C3213-2,1),0)),
 SUMIFS(Actuals!$F:$F,Actuals!$A:$A,$A3213,Actuals!$D:$D,$D3213,Actuals!$B:$B,EOMONTH(DATE(2025,$C3213-3,1),0))/SUMIFS(Actuals!$F:$F,Actuals!$A:$A,$A3213,Actuals!$D:$D,$D3213,Actuals!$B:$B,EOMONTH(DATE(2024,$C3213-3,1),0))
)</f>
        <v>0.9366390959318629</v>
      </c>
      <c r="P3213" s="29">
        <f t="shared" si="300"/>
        <v>969.42146428947808</v>
      </c>
      <c r="Q3213" s="2" t="str">
        <f t="shared" si="301"/>
        <v/>
      </c>
      <c r="R3213" s="29" t="str">
        <f t="shared" si="302"/>
        <v>2 Test data (Sep-Nov)</v>
      </c>
      <c r="S3213" s="29">
        <f t="shared" si="303"/>
        <v>1.0552169608377078</v>
      </c>
      <c r="T3213" s="29">
        <f t="shared" si="304"/>
        <v>899.04485063372704</v>
      </c>
      <c r="U3213" s="2" t="str">
        <f t="shared" si="305"/>
        <v/>
      </c>
    </row>
    <row r="3214" spans="1:21">
      <c r="A3214">
        <v>9649</v>
      </c>
      <c r="B3214" s="1">
        <v>46022</v>
      </c>
      <c r="C3214">
        <v>11</v>
      </c>
      <c r="D3214">
        <v>8</v>
      </c>
      <c r="E3214" t="s">
        <v>7</v>
      </c>
      <c r="F3214" s="3">
        <v>807.97853066635423</v>
      </c>
      <c r="H3214">
        <v>1</v>
      </c>
      <c r="L3214" s="6"/>
      <c r="M3214" t="s">
        <v>28</v>
      </c>
      <c r="N3214">
        <f>SUMIFS(Actuals!$F:$F,Actuals!$A:$A,$A3214,Actuals!$D:$D,$D3214,Actuals!$B:$B,EDATE($B3214,-12))</f>
        <v>1035</v>
      </c>
      <c r="O3214">
        <f>AVERAGE(SUMIFS(Actuals!$F:$F,Actuals!$A:$A,$A3214,Actuals!$D:$D,$D3214,Actuals!$B:$B,EOMONTH(DATE(2025,$C3214-1,1),0))/SUMIFS(Actuals!$F:$F,Actuals!$A:$A,$A3214,Actuals!$D:$D,$D3214,Actuals!$B:$B,EOMONTH(DATE(2024,$C3214-1,1),0)),
 SUMIFS(Actuals!$F:$F,Actuals!$A:$A,$A3214,Actuals!$D:$D,$D3214,Actuals!$B:$B,EOMONTH(DATE(2025,$C3214-2,1),0))/SUMIFS(Actuals!$F:$F,Actuals!$A:$A,$A3214,Actuals!$D:$D,$D3214,Actuals!$B:$B,EOMONTH(DATE(2024,$C3214-2,1),0)),
 SUMIFS(Actuals!$F:$F,Actuals!$A:$A,$A3214,Actuals!$D:$D,$D3214,Actuals!$B:$B,EOMONTH(DATE(2025,$C3214-3,1),0))/SUMIFS(Actuals!$F:$F,Actuals!$A:$A,$A3214,Actuals!$D:$D,$D3214,Actuals!$B:$B,EOMONTH(DATE(2024,$C3214-3,1),0))
)</f>
        <v>0.94985245043793054</v>
      </c>
      <c r="P3214" s="29">
        <f t="shared" si="300"/>
        <v>983.09728620325814</v>
      </c>
      <c r="Q3214" s="2" t="str">
        <f t="shared" si="301"/>
        <v/>
      </c>
      <c r="R3214" s="29" t="str">
        <f t="shared" si="302"/>
        <v>2 Test data (Sep-Nov)</v>
      </c>
      <c r="S3214" s="29">
        <f t="shared" si="303"/>
        <v>1.0552169608377078</v>
      </c>
      <c r="T3214" s="29">
        <f t="shared" si="304"/>
        <v>852.592649551867</v>
      </c>
      <c r="U3214" s="2" t="str">
        <f t="shared" si="305"/>
        <v/>
      </c>
    </row>
    <row r="3215" spans="1:21">
      <c r="A3215">
        <v>9652</v>
      </c>
      <c r="B3215" s="1">
        <v>46022</v>
      </c>
      <c r="C3215">
        <v>5</v>
      </c>
      <c r="D3215">
        <v>8</v>
      </c>
      <c r="E3215" t="s">
        <v>7</v>
      </c>
      <c r="F3215" s="3">
        <v>4847.8970686867797</v>
      </c>
      <c r="H3215">
        <v>7</v>
      </c>
      <c r="L3215" s="6"/>
      <c r="M3215" t="s">
        <v>30</v>
      </c>
      <c r="N3215">
        <f>SUMIFS(Actuals!$F:$F,Actuals!$A:$A,$A3215,Actuals!$D:$D,$D3215,Actuals!$B:$B,EDATE($B3215,-12))</f>
        <v>6132</v>
      </c>
      <c r="O3215">
        <f>AVERAGE(SUMIFS(Actuals!$F:$F,Actuals!$A:$A,$A3215,Actuals!$D:$D,$D3215,Actuals!$B:$B,EOMONTH(DATE(2025,$C3215-1,1),0))/SUMIFS(Actuals!$F:$F,Actuals!$A:$A,$A3215,Actuals!$D:$D,$D3215,Actuals!$B:$B,EOMONTH(DATE(2024,$C3215-1,1),0)),
 SUMIFS(Actuals!$F:$F,Actuals!$A:$A,$A3215,Actuals!$D:$D,$D3215,Actuals!$B:$B,EOMONTH(DATE(2025,$C3215-2,1),0))/SUMIFS(Actuals!$F:$F,Actuals!$A:$A,$A3215,Actuals!$D:$D,$D3215,Actuals!$B:$B,EOMONTH(DATE(2024,$C3215-2,1),0)),
 SUMIFS(Actuals!$F:$F,Actuals!$A:$A,$A3215,Actuals!$D:$D,$D3215,Actuals!$B:$B,EOMONTH(DATE(2025,$C3215-3,1),0))/SUMIFS(Actuals!$F:$F,Actuals!$A:$A,$A3215,Actuals!$D:$D,$D3215,Actuals!$B:$B,EOMONTH(DATE(2024,$C3215-3,1),0))
)</f>
        <v>1.6176301006867473</v>
      </c>
      <c r="P3215" s="29">
        <f t="shared" si="300"/>
        <v>9919.3077774111352</v>
      </c>
      <c r="Q3215" s="2" t="str">
        <f t="shared" si="301"/>
        <v/>
      </c>
      <c r="R3215" s="29" t="str">
        <f t="shared" si="302"/>
        <v>1 train date (May-Aug)</v>
      </c>
      <c r="S3215" s="29">
        <f t="shared" si="303"/>
        <v>0.97740808992841244</v>
      </c>
      <c r="T3215" s="29">
        <f t="shared" si="304"/>
        <v>4738.3738140746946</v>
      </c>
      <c r="U3215" s="2" t="str">
        <f t="shared" si="305"/>
        <v/>
      </c>
    </row>
    <row r="3216" spans="1:21">
      <c r="A3216">
        <v>9652</v>
      </c>
      <c r="B3216" s="1">
        <v>46022</v>
      </c>
      <c r="C3216">
        <v>6</v>
      </c>
      <c r="D3216">
        <v>8</v>
      </c>
      <c r="E3216" t="s">
        <v>7</v>
      </c>
      <c r="F3216" s="3">
        <v>5315.0542851839991</v>
      </c>
      <c r="H3216">
        <v>6</v>
      </c>
      <c r="L3216" s="6"/>
      <c r="M3216" t="s">
        <v>30</v>
      </c>
      <c r="N3216">
        <f>SUMIFS(Actuals!$F:$F,Actuals!$A:$A,$A3216,Actuals!$D:$D,$D3216,Actuals!$B:$B,EDATE($B3216,-12))</f>
        <v>6132</v>
      </c>
      <c r="O3216">
        <f>AVERAGE(SUMIFS(Actuals!$F:$F,Actuals!$A:$A,$A3216,Actuals!$D:$D,$D3216,Actuals!$B:$B,EOMONTH(DATE(2025,$C3216-1,1),0))/SUMIFS(Actuals!$F:$F,Actuals!$A:$A,$A3216,Actuals!$D:$D,$D3216,Actuals!$B:$B,EOMONTH(DATE(2024,$C3216-1,1),0)),
 SUMIFS(Actuals!$F:$F,Actuals!$A:$A,$A3216,Actuals!$D:$D,$D3216,Actuals!$B:$B,EOMONTH(DATE(2025,$C3216-2,1),0))/SUMIFS(Actuals!$F:$F,Actuals!$A:$A,$A3216,Actuals!$D:$D,$D3216,Actuals!$B:$B,EOMONTH(DATE(2024,$C3216-2,1),0)),
 SUMIFS(Actuals!$F:$F,Actuals!$A:$A,$A3216,Actuals!$D:$D,$D3216,Actuals!$B:$B,EOMONTH(DATE(2025,$C3216-3,1),0))/SUMIFS(Actuals!$F:$F,Actuals!$A:$A,$A3216,Actuals!$D:$D,$D3216,Actuals!$B:$B,EOMONTH(DATE(2024,$C3216-3,1),0))
)</f>
        <v>1.8738087100645895</v>
      </c>
      <c r="P3216" s="29">
        <f t="shared" si="300"/>
        <v>11490.195010116062</v>
      </c>
      <c r="Q3216" s="2" t="str">
        <f t="shared" si="301"/>
        <v/>
      </c>
      <c r="R3216" s="29" t="str">
        <f t="shared" si="302"/>
        <v>1 train date (May-Aug)</v>
      </c>
      <c r="S3216" s="29">
        <f t="shared" si="303"/>
        <v>0.97740808992841244</v>
      </c>
      <c r="T3216" s="29">
        <f t="shared" si="304"/>
        <v>5194.9770567475161</v>
      </c>
      <c r="U3216" s="2" t="str">
        <f t="shared" si="305"/>
        <v/>
      </c>
    </row>
    <row r="3217" spans="1:21">
      <c r="A3217">
        <v>9652</v>
      </c>
      <c r="B3217" s="1">
        <v>46022</v>
      </c>
      <c r="C3217">
        <v>7</v>
      </c>
      <c r="D3217">
        <v>8</v>
      </c>
      <c r="E3217" t="s">
        <v>7</v>
      </c>
      <c r="F3217" s="3">
        <v>5287.996977650776</v>
      </c>
      <c r="H3217">
        <v>5</v>
      </c>
      <c r="L3217" s="6"/>
      <c r="M3217" t="s">
        <v>30</v>
      </c>
      <c r="N3217">
        <f>SUMIFS(Actuals!$F:$F,Actuals!$A:$A,$A3217,Actuals!$D:$D,$D3217,Actuals!$B:$B,EDATE($B3217,-12))</f>
        <v>6132</v>
      </c>
      <c r="O3217">
        <f>AVERAGE(SUMIFS(Actuals!$F:$F,Actuals!$A:$A,$A3217,Actuals!$D:$D,$D3217,Actuals!$B:$B,EOMONTH(DATE(2025,$C3217-1,1),0))/SUMIFS(Actuals!$F:$F,Actuals!$A:$A,$A3217,Actuals!$D:$D,$D3217,Actuals!$B:$B,EOMONTH(DATE(2024,$C3217-1,1),0)),
 SUMIFS(Actuals!$F:$F,Actuals!$A:$A,$A3217,Actuals!$D:$D,$D3217,Actuals!$B:$B,EOMONTH(DATE(2025,$C3217-2,1),0))/SUMIFS(Actuals!$F:$F,Actuals!$A:$A,$A3217,Actuals!$D:$D,$D3217,Actuals!$B:$B,EOMONTH(DATE(2024,$C3217-2,1),0)),
 SUMIFS(Actuals!$F:$F,Actuals!$A:$A,$A3217,Actuals!$D:$D,$D3217,Actuals!$B:$B,EOMONTH(DATE(2025,$C3217-3,1),0))/SUMIFS(Actuals!$F:$F,Actuals!$A:$A,$A3217,Actuals!$D:$D,$D3217,Actuals!$B:$B,EOMONTH(DATE(2024,$C3217-3,1),0))
)</f>
        <v>1.57315192957622</v>
      </c>
      <c r="P3217" s="29">
        <f t="shared" si="300"/>
        <v>9646.567632161381</v>
      </c>
      <c r="Q3217" s="2" t="str">
        <f t="shared" si="301"/>
        <v/>
      </c>
      <c r="R3217" s="29" t="str">
        <f t="shared" si="302"/>
        <v>1 train date (May-Aug)</v>
      </c>
      <c r="S3217" s="29">
        <f t="shared" si="303"/>
        <v>0.97740808992841244</v>
      </c>
      <c r="T3217" s="29">
        <f t="shared" si="304"/>
        <v>5168.5310254728629</v>
      </c>
      <c r="U3217" s="2" t="str">
        <f t="shared" si="305"/>
        <v/>
      </c>
    </row>
    <row r="3218" spans="1:21">
      <c r="A3218">
        <v>9652</v>
      </c>
      <c r="B3218" s="1">
        <v>46022</v>
      </c>
      <c r="C3218">
        <v>8</v>
      </c>
      <c r="D3218">
        <v>8</v>
      </c>
      <c r="E3218" t="s">
        <v>7</v>
      </c>
      <c r="F3218" s="3">
        <v>6450.0905660026965</v>
      </c>
      <c r="H3218">
        <v>4</v>
      </c>
      <c r="L3218" s="6"/>
      <c r="M3218" t="s">
        <v>30</v>
      </c>
      <c r="N3218">
        <f>SUMIFS(Actuals!$F:$F,Actuals!$A:$A,$A3218,Actuals!$D:$D,$D3218,Actuals!$B:$B,EDATE($B3218,-12))</f>
        <v>6132</v>
      </c>
      <c r="O3218">
        <f>AVERAGE(SUMIFS(Actuals!$F:$F,Actuals!$A:$A,$A3218,Actuals!$D:$D,$D3218,Actuals!$B:$B,EOMONTH(DATE(2025,$C3218-1,1),0))/SUMIFS(Actuals!$F:$F,Actuals!$A:$A,$A3218,Actuals!$D:$D,$D3218,Actuals!$B:$B,EOMONTH(DATE(2024,$C3218-1,1),0)),
 SUMIFS(Actuals!$F:$F,Actuals!$A:$A,$A3218,Actuals!$D:$D,$D3218,Actuals!$B:$B,EOMONTH(DATE(2025,$C3218-2,1),0))/SUMIFS(Actuals!$F:$F,Actuals!$A:$A,$A3218,Actuals!$D:$D,$D3218,Actuals!$B:$B,EOMONTH(DATE(2024,$C3218-2,1),0)),
 SUMIFS(Actuals!$F:$F,Actuals!$A:$A,$A3218,Actuals!$D:$D,$D3218,Actuals!$B:$B,EOMONTH(DATE(2025,$C3218-3,1),0))/SUMIFS(Actuals!$F:$F,Actuals!$A:$A,$A3218,Actuals!$D:$D,$D3218,Actuals!$B:$B,EOMONTH(DATE(2024,$C3218-3,1),0))
)</f>
        <v>1.3269162540156498</v>
      </c>
      <c r="P3218" s="29">
        <f t="shared" si="300"/>
        <v>8136.6504696239645</v>
      </c>
      <c r="Q3218" s="2" t="str">
        <f t="shared" si="301"/>
        <v/>
      </c>
      <c r="R3218" s="29" t="str">
        <f t="shared" si="302"/>
        <v>1 train date (May-Aug)</v>
      </c>
      <c r="S3218" s="29">
        <f t="shared" si="303"/>
        <v>0.97740808992841244</v>
      </c>
      <c r="T3218" s="29">
        <f t="shared" si="304"/>
        <v>6304.3706999819678</v>
      </c>
      <c r="U3218" s="2" t="str">
        <f t="shared" si="305"/>
        <v/>
      </c>
    </row>
    <row r="3219" spans="1:21">
      <c r="A3219">
        <v>9652</v>
      </c>
      <c r="B3219" s="1">
        <v>46022</v>
      </c>
      <c r="C3219">
        <v>9</v>
      </c>
      <c r="D3219">
        <v>8</v>
      </c>
      <c r="E3219" t="s">
        <v>7</v>
      </c>
      <c r="F3219" s="3">
        <v>6249.5463484660659</v>
      </c>
      <c r="H3219">
        <v>3</v>
      </c>
      <c r="L3219" s="6"/>
      <c r="M3219" t="s">
        <v>30</v>
      </c>
      <c r="N3219">
        <f>SUMIFS(Actuals!$F:$F,Actuals!$A:$A,$A3219,Actuals!$D:$D,$D3219,Actuals!$B:$B,EDATE($B3219,-12))</f>
        <v>6132</v>
      </c>
      <c r="O3219">
        <f>AVERAGE(SUMIFS(Actuals!$F:$F,Actuals!$A:$A,$A3219,Actuals!$D:$D,$D3219,Actuals!$B:$B,EOMONTH(DATE(2025,$C3219-1,1),0))/SUMIFS(Actuals!$F:$F,Actuals!$A:$A,$A3219,Actuals!$D:$D,$D3219,Actuals!$B:$B,EOMONTH(DATE(2024,$C3219-1,1),0)),
 SUMIFS(Actuals!$F:$F,Actuals!$A:$A,$A3219,Actuals!$D:$D,$D3219,Actuals!$B:$B,EOMONTH(DATE(2025,$C3219-2,1),0))/SUMIFS(Actuals!$F:$F,Actuals!$A:$A,$A3219,Actuals!$D:$D,$D3219,Actuals!$B:$B,EOMONTH(DATE(2024,$C3219-2,1),0)),
 SUMIFS(Actuals!$F:$F,Actuals!$A:$A,$A3219,Actuals!$D:$D,$D3219,Actuals!$B:$B,EOMONTH(DATE(2025,$C3219-3,1),0))/SUMIFS(Actuals!$F:$F,Actuals!$A:$A,$A3219,Actuals!$D:$D,$D3219,Actuals!$B:$B,EOMONTH(DATE(2024,$C3219-3,1),0))
)</f>
        <v>1.048936667868442</v>
      </c>
      <c r="P3219" s="29">
        <f t="shared" si="300"/>
        <v>6432.0796473692862</v>
      </c>
      <c r="Q3219" s="2" t="str">
        <f t="shared" si="301"/>
        <v/>
      </c>
      <c r="R3219" s="29" t="str">
        <f t="shared" si="302"/>
        <v>2 Test data (Sep-Nov)</v>
      </c>
      <c r="S3219" s="29">
        <f t="shared" si="303"/>
        <v>0.97740808992841244</v>
      </c>
      <c r="T3219" s="29">
        <f t="shared" si="304"/>
        <v>6108.3571593733022</v>
      </c>
      <c r="U3219" s="2" t="str">
        <f t="shared" si="305"/>
        <v/>
      </c>
    </row>
    <row r="3220" spans="1:21">
      <c r="A3220">
        <v>9652</v>
      </c>
      <c r="B3220" s="1">
        <v>46022</v>
      </c>
      <c r="C3220">
        <v>10</v>
      </c>
      <c r="D3220">
        <v>8</v>
      </c>
      <c r="E3220" t="s">
        <v>7</v>
      </c>
      <c r="F3220" s="3">
        <v>6126</v>
      </c>
      <c r="H3220">
        <v>2</v>
      </c>
      <c r="L3220" s="6"/>
      <c r="M3220" t="s">
        <v>30</v>
      </c>
      <c r="N3220">
        <f>SUMIFS(Actuals!$F:$F,Actuals!$A:$A,$A3220,Actuals!$D:$D,$D3220,Actuals!$B:$B,EDATE($B3220,-12))</f>
        <v>6132</v>
      </c>
      <c r="O3220">
        <f>AVERAGE(SUMIFS(Actuals!$F:$F,Actuals!$A:$A,$A3220,Actuals!$D:$D,$D3220,Actuals!$B:$B,EOMONTH(DATE(2025,$C3220-1,1),0))/SUMIFS(Actuals!$F:$F,Actuals!$A:$A,$A3220,Actuals!$D:$D,$D3220,Actuals!$B:$B,EOMONTH(DATE(2024,$C3220-1,1),0)),
 SUMIFS(Actuals!$F:$F,Actuals!$A:$A,$A3220,Actuals!$D:$D,$D3220,Actuals!$B:$B,EOMONTH(DATE(2025,$C3220-2,1),0))/SUMIFS(Actuals!$F:$F,Actuals!$A:$A,$A3220,Actuals!$D:$D,$D3220,Actuals!$B:$B,EOMONTH(DATE(2024,$C3220-2,1),0)),
 SUMIFS(Actuals!$F:$F,Actuals!$A:$A,$A3220,Actuals!$D:$D,$D3220,Actuals!$B:$B,EOMONTH(DATE(2025,$C3220-3,1),0))/SUMIFS(Actuals!$F:$F,Actuals!$A:$A,$A3220,Actuals!$D:$D,$D3220,Actuals!$B:$B,EOMONTH(DATE(2024,$C3220-3,1),0))
)</f>
        <v>0.87435922497500018</v>
      </c>
      <c r="P3220" s="29">
        <f t="shared" si="300"/>
        <v>5361.5707675467011</v>
      </c>
      <c r="Q3220" s="2" t="str">
        <f t="shared" si="301"/>
        <v/>
      </c>
      <c r="R3220" s="29" t="str">
        <f t="shared" si="302"/>
        <v>2 Test data (Sep-Nov)</v>
      </c>
      <c r="S3220" s="29">
        <f t="shared" si="303"/>
        <v>0.97740808992841244</v>
      </c>
      <c r="T3220" s="29">
        <f t="shared" si="304"/>
        <v>5987.601958901455</v>
      </c>
      <c r="U3220" s="2" t="str">
        <f t="shared" si="305"/>
        <v/>
      </c>
    </row>
    <row r="3221" spans="1:21">
      <c r="A3221">
        <v>9652</v>
      </c>
      <c r="B3221" s="1">
        <v>46022</v>
      </c>
      <c r="C3221">
        <v>11</v>
      </c>
      <c r="D3221">
        <v>8</v>
      </c>
      <c r="E3221" t="s">
        <v>7</v>
      </c>
      <c r="F3221" s="3">
        <v>6251.0222297403052</v>
      </c>
      <c r="H3221">
        <v>1</v>
      </c>
      <c r="L3221" s="6"/>
      <c r="M3221" t="s">
        <v>30</v>
      </c>
      <c r="N3221">
        <f>SUMIFS(Actuals!$F:$F,Actuals!$A:$A,$A3221,Actuals!$D:$D,$D3221,Actuals!$B:$B,EDATE($B3221,-12))</f>
        <v>6132</v>
      </c>
      <c r="O3221">
        <f>AVERAGE(SUMIFS(Actuals!$F:$F,Actuals!$A:$A,$A3221,Actuals!$D:$D,$D3221,Actuals!$B:$B,EOMONTH(DATE(2025,$C3221-1,1),0))/SUMIFS(Actuals!$F:$F,Actuals!$A:$A,$A3221,Actuals!$D:$D,$D3221,Actuals!$B:$B,EOMONTH(DATE(2024,$C3221-1,1),0)),
 SUMIFS(Actuals!$F:$F,Actuals!$A:$A,$A3221,Actuals!$D:$D,$D3221,Actuals!$B:$B,EOMONTH(DATE(2025,$C3221-2,1),0))/SUMIFS(Actuals!$F:$F,Actuals!$A:$A,$A3221,Actuals!$D:$D,$D3221,Actuals!$B:$B,EOMONTH(DATE(2024,$C3221-2,1),0)),
 SUMIFS(Actuals!$F:$F,Actuals!$A:$A,$A3221,Actuals!$D:$D,$D3221,Actuals!$B:$B,EOMONTH(DATE(2025,$C3221-3,1),0))/SUMIFS(Actuals!$F:$F,Actuals!$A:$A,$A3221,Actuals!$D:$D,$D3221,Actuals!$B:$B,EOMONTH(DATE(2024,$C3221-3,1),0))
)</f>
        <v>0.81015508792723223</v>
      </c>
      <c r="P3221" s="29">
        <f t="shared" si="300"/>
        <v>4967.8709991697879</v>
      </c>
      <c r="Q3221" s="2" t="str">
        <f t="shared" si="301"/>
        <v/>
      </c>
      <c r="R3221" s="29" t="str">
        <f t="shared" si="302"/>
        <v>2 Test data (Sep-Nov)</v>
      </c>
      <c r="S3221" s="29">
        <f t="shared" si="303"/>
        <v>0.97740808992841244</v>
      </c>
      <c r="T3221" s="29">
        <f t="shared" si="304"/>
        <v>6109.7996976705172</v>
      </c>
      <c r="U3221" s="2" t="str">
        <f t="shared" si="305"/>
        <v/>
      </c>
    </row>
    <row r="3222" spans="1:21">
      <c r="A3222">
        <v>9656</v>
      </c>
      <c r="B3222" s="1">
        <v>46022</v>
      </c>
      <c r="C3222">
        <v>5</v>
      </c>
      <c r="D3222">
        <v>8</v>
      </c>
      <c r="E3222" t="s">
        <v>7</v>
      </c>
      <c r="F3222" s="3">
        <v>426228.90521263506</v>
      </c>
      <c r="H3222">
        <v>7</v>
      </c>
      <c r="L3222" s="6"/>
      <c r="M3222" t="s">
        <v>32</v>
      </c>
      <c r="N3222">
        <f>SUMIFS(Actuals!$F:$F,Actuals!$A:$A,$A3222,Actuals!$D:$D,$D3222,Actuals!$B:$B,EDATE($B3222,-12))</f>
        <v>389664</v>
      </c>
      <c r="O3222">
        <f>AVERAGE(SUMIFS(Actuals!$F:$F,Actuals!$A:$A,$A3222,Actuals!$D:$D,$D3222,Actuals!$B:$B,EOMONTH(DATE(2025,$C3222-1,1),0))/SUMIFS(Actuals!$F:$F,Actuals!$A:$A,$A3222,Actuals!$D:$D,$D3222,Actuals!$B:$B,EOMONTH(DATE(2024,$C3222-1,1),0)),
 SUMIFS(Actuals!$F:$F,Actuals!$A:$A,$A3222,Actuals!$D:$D,$D3222,Actuals!$B:$B,EOMONTH(DATE(2025,$C3222-2,1),0))/SUMIFS(Actuals!$F:$F,Actuals!$A:$A,$A3222,Actuals!$D:$D,$D3222,Actuals!$B:$B,EOMONTH(DATE(2024,$C3222-2,1),0)),
 SUMIFS(Actuals!$F:$F,Actuals!$A:$A,$A3222,Actuals!$D:$D,$D3222,Actuals!$B:$B,EOMONTH(DATE(2025,$C3222-3,1),0))/SUMIFS(Actuals!$F:$F,Actuals!$A:$A,$A3222,Actuals!$D:$D,$D3222,Actuals!$B:$B,EOMONTH(DATE(2024,$C3222-3,1),0))
)</f>
        <v>1.034595761808988</v>
      </c>
      <c r="P3222" s="29">
        <f t="shared" si="300"/>
        <v>403144.72292953753</v>
      </c>
      <c r="Q3222" s="2" t="str">
        <f t="shared" si="301"/>
        <v/>
      </c>
      <c r="R3222" s="29" t="str">
        <f t="shared" si="302"/>
        <v>1 train date (May-Aug)</v>
      </c>
      <c r="S3222" s="29">
        <f t="shared" si="303"/>
        <v>1.0196167866584092</v>
      </c>
      <c r="T3222" s="29">
        <f t="shared" si="304"/>
        <v>434590.14671383862</v>
      </c>
      <c r="U3222" s="2" t="str">
        <f t="shared" si="305"/>
        <v/>
      </c>
    </row>
    <row r="3223" spans="1:21">
      <c r="A3223">
        <v>9656</v>
      </c>
      <c r="B3223" s="1">
        <v>46022</v>
      </c>
      <c r="C3223">
        <v>6</v>
      </c>
      <c r="D3223">
        <v>8</v>
      </c>
      <c r="E3223" t="s">
        <v>7</v>
      </c>
      <c r="F3223" s="3">
        <v>422768.09483069996</v>
      </c>
      <c r="H3223">
        <v>6</v>
      </c>
      <c r="L3223" s="6"/>
      <c r="M3223" t="s">
        <v>32</v>
      </c>
      <c r="N3223">
        <f>SUMIFS(Actuals!$F:$F,Actuals!$A:$A,$A3223,Actuals!$D:$D,$D3223,Actuals!$B:$B,EDATE($B3223,-12))</f>
        <v>389664</v>
      </c>
      <c r="O3223">
        <f>AVERAGE(SUMIFS(Actuals!$F:$F,Actuals!$A:$A,$A3223,Actuals!$D:$D,$D3223,Actuals!$B:$B,EOMONTH(DATE(2025,$C3223-1,1),0))/SUMIFS(Actuals!$F:$F,Actuals!$A:$A,$A3223,Actuals!$D:$D,$D3223,Actuals!$B:$B,EOMONTH(DATE(2024,$C3223-1,1),0)),
 SUMIFS(Actuals!$F:$F,Actuals!$A:$A,$A3223,Actuals!$D:$D,$D3223,Actuals!$B:$B,EOMONTH(DATE(2025,$C3223-2,1),0))/SUMIFS(Actuals!$F:$F,Actuals!$A:$A,$A3223,Actuals!$D:$D,$D3223,Actuals!$B:$B,EOMONTH(DATE(2024,$C3223-2,1),0)),
 SUMIFS(Actuals!$F:$F,Actuals!$A:$A,$A3223,Actuals!$D:$D,$D3223,Actuals!$B:$B,EOMONTH(DATE(2025,$C3223-3,1),0))/SUMIFS(Actuals!$F:$F,Actuals!$A:$A,$A3223,Actuals!$D:$D,$D3223,Actuals!$B:$B,EOMONTH(DATE(2024,$C3223-3,1),0))
)</f>
        <v>1.0243075996044109</v>
      </c>
      <c r="P3223" s="29">
        <f t="shared" si="300"/>
        <v>399135.79649225314</v>
      </c>
      <c r="Q3223" s="2" t="str">
        <f t="shared" si="301"/>
        <v/>
      </c>
      <c r="R3223" s="29" t="str">
        <f t="shared" si="302"/>
        <v>1 train date (May-Aug)</v>
      </c>
      <c r="S3223" s="29">
        <f t="shared" si="303"/>
        <v>1.0196167866584092</v>
      </c>
      <c r="T3223" s="29">
        <f t="shared" si="304"/>
        <v>431061.44635297591</v>
      </c>
      <c r="U3223" s="2" t="str">
        <f t="shared" si="305"/>
        <v/>
      </c>
    </row>
    <row r="3224" spans="1:21">
      <c r="A3224">
        <v>9656</v>
      </c>
      <c r="B3224" s="1">
        <v>46022</v>
      </c>
      <c r="C3224">
        <v>7</v>
      </c>
      <c r="D3224">
        <v>8</v>
      </c>
      <c r="E3224" t="s">
        <v>7</v>
      </c>
      <c r="F3224" s="3">
        <v>376825.88158208149</v>
      </c>
      <c r="H3224">
        <v>5</v>
      </c>
      <c r="L3224" s="6"/>
      <c r="M3224" t="s">
        <v>32</v>
      </c>
      <c r="N3224">
        <f>SUMIFS(Actuals!$F:$F,Actuals!$A:$A,$A3224,Actuals!$D:$D,$D3224,Actuals!$B:$B,EDATE($B3224,-12))</f>
        <v>389664</v>
      </c>
      <c r="O3224">
        <f>AVERAGE(SUMIFS(Actuals!$F:$F,Actuals!$A:$A,$A3224,Actuals!$D:$D,$D3224,Actuals!$B:$B,EOMONTH(DATE(2025,$C3224-1,1),0))/SUMIFS(Actuals!$F:$F,Actuals!$A:$A,$A3224,Actuals!$D:$D,$D3224,Actuals!$B:$B,EOMONTH(DATE(2024,$C3224-1,1),0)),
 SUMIFS(Actuals!$F:$F,Actuals!$A:$A,$A3224,Actuals!$D:$D,$D3224,Actuals!$B:$B,EOMONTH(DATE(2025,$C3224-2,1),0))/SUMIFS(Actuals!$F:$F,Actuals!$A:$A,$A3224,Actuals!$D:$D,$D3224,Actuals!$B:$B,EOMONTH(DATE(2024,$C3224-2,1),0)),
 SUMIFS(Actuals!$F:$F,Actuals!$A:$A,$A3224,Actuals!$D:$D,$D3224,Actuals!$B:$B,EOMONTH(DATE(2025,$C3224-3,1),0))/SUMIFS(Actuals!$F:$F,Actuals!$A:$A,$A3224,Actuals!$D:$D,$D3224,Actuals!$B:$B,EOMONTH(DATE(2024,$C3224-3,1),0))
)</f>
        <v>1.005214088467014</v>
      </c>
      <c r="P3224" s="29">
        <f t="shared" si="300"/>
        <v>391695.74256841053</v>
      </c>
      <c r="Q3224" s="2" t="str">
        <f t="shared" si="301"/>
        <v/>
      </c>
      <c r="R3224" s="29" t="str">
        <f t="shared" si="302"/>
        <v>1 train date (May-Aug)</v>
      </c>
      <c r="S3224" s="29">
        <f t="shared" si="303"/>
        <v>1.0196167866584092</v>
      </c>
      <c r="T3224" s="29">
        <f t="shared" si="304"/>
        <v>384217.99450844416</v>
      </c>
      <c r="U3224" s="2" t="str">
        <f t="shared" si="305"/>
        <v/>
      </c>
    </row>
    <row r="3225" spans="1:21">
      <c r="A3225">
        <v>9656</v>
      </c>
      <c r="B3225" s="1">
        <v>46022</v>
      </c>
      <c r="C3225">
        <v>8</v>
      </c>
      <c r="D3225">
        <v>8</v>
      </c>
      <c r="E3225" t="s">
        <v>7</v>
      </c>
      <c r="F3225" s="3">
        <v>463488.18364958715</v>
      </c>
      <c r="H3225">
        <v>4</v>
      </c>
      <c r="L3225" s="6"/>
      <c r="M3225" t="s">
        <v>32</v>
      </c>
      <c r="N3225">
        <f>SUMIFS(Actuals!$F:$F,Actuals!$A:$A,$A3225,Actuals!$D:$D,$D3225,Actuals!$B:$B,EDATE($B3225,-12))</f>
        <v>389664</v>
      </c>
      <c r="O3225">
        <f>AVERAGE(SUMIFS(Actuals!$F:$F,Actuals!$A:$A,$A3225,Actuals!$D:$D,$D3225,Actuals!$B:$B,EOMONTH(DATE(2025,$C3225-1,1),0))/SUMIFS(Actuals!$F:$F,Actuals!$A:$A,$A3225,Actuals!$D:$D,$D3225,Actuals!$B:$B,EOMONTH(DATE(2024,$C3225-1,1),0)),
 SUMIFS(Actuals!$F:$F,Actuals!$A:$A,$A3225,Actuals!$D:$D,$D3225,Actuals!$B:$B,EOMONTH(DATE(2025,$C3225-2,1),0))/SUMIFS(Actuals!$F:$F,Actuals!$A:$A,$A3225,Actuals!$D:$D,$D3225,Actuals!$B:$B,EOMONTH(DATE(2024,$C3225-2,1),0)),
 SUMIFS(Actuals!$F:$F,Actuals!$A:$A,$A3225,Actuals!$D:$D,$D3225,Actuals!$B:$B,EOMONTH(DATE(2025,$C3225-3,1),0))/SUMIFS(Actuals!$F:$F,Actuals!$A:$A,$A3225,Actuals!$D:$D,$D3225,Actuals!$B:$B,EOMONTH(DATE(2024,$C3225-3,1),0))
)</f>
        <v>1.0417757277920201</v>
      </c>
      <c r="P3225" s="29">
        <f t="shared" si="300"/>
        <v>405942.49719434971</v>
      </c>
      <c r="Q3225" s="2" t="str">
        <f t="shared" si="301"/>
        <v/>
      </c>
      <c r="R3225" s="29" t="str">
        <f t="shared" si="302"/>
        <v>1 train date (May-Aug)</v>
      </c>
      <c r="S3225" s="29">
        <f t="shared" si="303"/>
        <v>1.0196167866584092</v>
      </c>
      <c r="T3225" s="29">
        <f t="shared" si="304"/>
        <v>472580.33246693469</v>
      </c>
      <c r="U3225" s="2" t="str">
        <f t="shared" si="305"/>
        <v/>
      </c>
    </row>
    <row r="3226" spans="1:21">
      <c r="A3226">
        <v>9656</v>
      </c>
      <c r="B3226" s="1">
        <v>46022</v>
      </c>
      <c r="C3226">
        <v>9</v>
      </c>
      <c r="D3226">
        <v>8</v>
      </c>
      <c r="E3226" t="s">
        <v>7</v>
      </c>
      <c r="F3226" s="3">
        <v>438290.17402698088</v>
      </c>
      <c r="H3226">
        <v>3</v>
      </c>
      <c r="L3226" s="6"/>
      <c r="M3226" t="s">
        <v>32</v>
      </c>
      <c r="N3226">
        <f>SUMIFS(Actuals!$F:$F,Actuals!$A:$A,$A3226,Actuals!$D:$D,$D3226,Actuals!$B:$B,EDATE($B3226,-12))</f>
        <v>389664</v>
      </c>
      <c r="O3226">
        <f>AVERAGE(SUMIFS(Actuals!$F:$F,Actuals!$A:$A,$A3226,Actuals!$D:$D,$D3226,Actuals!$B:$B,EOMONTH(DATE(2025,$C3226-1,1),0))/SUMIFS(Actuals!$F:$F,Actuals!$A:$A,$A3226,Actuals!$D:$D,$D3226,Actuals!$B:$B,EOMONTH(DATE(2024,$C3226-1,1),0)),
 SUMIFS(Actuals!$F:$F,Actuals!$A:$A,$A3226,Actuals!$D:$D,$D3226,Actuals!$B:$B,EOMONTH(DATE(2025,$C3226-2,1),0))/SUMIFS(Actuals!$F:$F,Actuals!$A:$A,$A3226,Actuals!$D:$D,$D3226,Actuals!$B:$B,EOMONTH(DATE(2024,$C3226-2,1),0)),
 SUMIFS(Actuals!$F:$F,Actuals!$A:$A,$A3226,Actuals!$D:$D,$D3226,Actuals!$B:$B,EOMONTH(DATE(2025,$C3226-3,1),0))/SUMIFS(Actuals!$F:$F,Actuals!$A:$A,$A3226,Actuals!$D:$D,$D3226,Actuals!$B:$B,EOMONTH(DATE(2024,$C3226-3,1),0))
)</f>
        <v>1.0699812861630369</v>
      </c>
      <c r="P3226" s="29">
        <f t="shared" si="300"/>
        <v>416933.1878914336</v>
      </c>
      <c r="Q3226" s="2" t="str">
        <f t="shared" si="301"/>
        <v/>
      </c>
      <c r="R3226" s="29" t="str">
        <f t="shared" si="302"/>
        <v>2 Test data (Sep-Nov)</v>
      </c>
      <c r="S3226" s="29">
        <f t="shared" si="303"/>
        <v>1.0196167866584092</v>
      </c>
      <c r="T3226" s="29">
        <f t="shared" si="304"/>
        <v>446888.01886534516</v>
      </c>
      <c r="U3226" s="2" t="str">
        <f t="shared" si="305"/>
        <v/>
      </c>
    </row>
    <row r="3227" spans="1:21">
      <c r="A3227">
        <v>9656</v>
      </c>
      <c r="B3227" s="1">
        <v>46022</v>
      </c>
      <c r="C3227">
        <v>10</v>
      </c>
      <c r="D3227">
        <v>8</v>
      </c>
      <c r="E3227" t="s">
        <v>7</v>
      </c>
      <c r="F3227" s="3">
        <v>396459</v>
      </c>
      <c r="H3227">
        <v>2</v>
      </c>
      <c r="L3227" s="6"/>
      <c r="M3227" t="s">
        <v>32</v>
      </c>
      <c r="N3227">
        <f>SUMIFS(Actuals!$F:$F,Actuals!$A:$A,$A3227,Actuals!$D:$D,$D3227,Actuals!$B:$B,EDATE($B3227,-12))</f>
        <v>389664</v>
      </c>
      <c r="O3227">
        <f>AVERAGE(SUMIFS(Actuals!$F:$F,Actuals!$A:$A,$A3227,Actuals!$D:$D,$D3227,Actuals!$B:$B,EOMONTH(DATE(2025,$C3227-1,1),0))/SUMIFS(Actuals!$F:$F,Actuals!$A:$A,$A3227,Actuals!$D:$D,$D3227,Actuals!$B:$B,EOMONTH(DATE(2024,$C3227-1,1),0)),
 SUMIFS(Actuals!$F:$F,Actuals!$A:$A,$A3227,Actuals!$D:$D,$D3227,Actuals!$B:$B,EOMONTH(DATE(2025,$C3227-2,1),0))/SUMIFS(Actuals!$F:$F,Actuals!$A:$A,$A3227,Actuals!$D:$D,$D3227,Actuals!$B:$B,EOMONTH(DATE(2024,$C3227-2,1),0)),
 SUMIFS(Actuals!$F:$F,Actuals!$A:$A,$A3227,Actuals!$D:$D,$D3227,Actuals!$B:$B,EOMONTH(DATE(2025,$C3227-3,1),0))/SUMIFS(Actuals!$F:$F,Actuals!$A:$A,$A3227,Actuals!$D:$D,$D3227,Actuals!$B:$B,EOMONTH(DATE(2024,$C3227-3,1),0))
)</f>
        <v>1.0948016989482754</v>
      </c>
      <c r="P3227" s="29">
        <f t="shared" si="300"/>
        <v>426604.80921898078</v>
      </c>
      <c r="Q3227" s="2" t="str">
        <f t="shared" si="301"/>
        <v/>
      </c>
      <c r="R3227" s="29" t="str">
        <f t="shared" si="302"/>
        <v>2 Test data (Sep-Nov)</v>
      </c>
      <c r="S3227" s="29">
        <f t="shared" si="303"/>
        <v>1.0196167866584092</v>
      </c>
      <c r="T3227" s="29">
        <f t="shared" si="304"/>
        <v>404236.25162180624</v>
      </c>
      <c r="U3227" s="2" t="str">
        <f t="shared" si="305"/>
        <v/>
      </c>
    </row>
    <row r="3228" spans="1:21">
      <c r="A3228">
        <v>9656</v>
      </c>
      <c r="B3228" s="1">
        <v>46022</v>
      </c>
      <c r="C3228">
        <v>11</v>
      </c>
      <c r="D3228">
        <v>8</v>
      </c>
      <c r="E3228" t="s">
        <v>7</v>
      </c>
      <c r="F3228" s="3">
        <v>426410.01161735732</v>
      </c>
      <c r="H3228">
        <v>1</v>
      </c>
      <c r="L3228" s="6"/>
      <c r="M3228" t="s">
        <v>32</v>
      </c>
      <c r="N3228">
        <f>SUMIFS(Actuals!$F:$F,Actuals!$A:$A,$A3228,Actuals!$D:$D,$D3228,Actuals!$B:$B,EDATE($B3228,-12))</f>
        <v>389664</v>
      </c>
      <c r="O3228">
        <f>AVERAGE(SUMIFS(Actuals!$F:$F,Actuals!$A:$A,$A3228,Actuals!$D:$D,$D3228,Actuals!$B:$B,EOMONTH(DATE(2025,$C3228-1,1),0))/SUMIFS(Actuals!$F:$F,Actuals!$A:$A,$A3228,Actuals!$D:$D,$D3228,Actuals!$B:$B,EOMONTH(DATE(2024,$C3228-1,1),0)),
 SUMIFS(Actuals!$F:$F,Actuals!$A:$A,$A3228,Actuals!$D:$D,$D3228,Actuals!$B:$B,EOMONTH(DATE(2025,$C3228-2,1),0))/SUMIFS(Actuals!$F:$F,Actuals!$A:$A,$A3228,Actuals!$D:$D,$D3228,Actuals!$B:$B,EOMONTH(DATE(2024,$C3228-2,1),0)),
 SUMIFS(Actuals!$F:$F,Actuals!$A:$A,$A3228,Actuals!$D:$D,$D3228,Actuals!$B:$B,EOMONTH(DATE(2025,$C3228-3,1),0))/SUMIFS(Actuals!$F:$F,Actuals!$A:$A,$A3228,Actuals!$D:$D,$D3228,Actuals!$B:$B,EOMONTH(DATE(2024,$C3228-3,1),0))
)</f>
        <v>1.0356865157179469</v>
      </c>
      <c r="P3228" s="29">
        <f t="shared" si="300"/>
        <v>403569.75046071806</v>
      </c>
      <c r="Q3228" s="2" t="str">
        <f t="shared" si="301"/>
        <v/>
      </c>
      <c r="R3228" s="29" t="str">
        <f t="shared" si="302"/>
        <v>2 Test data (Sep-Nov)</v>
      </c>
      <c r="S3228" s="29">
        <f t="shared" si="303"/>
        <v>1.0196167866584092</v>
      </c>
      <c r="T3228" s="29">
        <f t="shared" si="304"/>
        <v>434774.8058442648</v>
      </c>
      <c r="U3228" s="2" t="str">
        <f t="shared" si="305"/>
        <v/>
      </c>
    </row>
    <row r="3229" spans="1:21">
      <c r="A3229">
        <v>9657</v>
      </c>
      <c r="B3229" s="1">
        <v>46022</v>
      </c>
      <c r="C3229">
        <v>5</v>
      </c>
      <c r="D3229">
        <v>8</v>
      </c>
      <c r="E3229" t="s">
        <v>7</v>
      </c>
      <c r="F3229" s="3">
        <v>2555.43117552485</v>
      </c>
      <c r="H3229">
        <v>7</v>
      </c>
      <c r="L3229" s="6"/>
      <c r="M3229" t="s">
        <v>34</v>
      </c>
      <c r="N3229">
        <f>SUMIFS(Actuals!$F:$F,Actuals!$A:$A,$A3229,Actuals!$D:$D,$D3229,Actuals!$B:$B,EDATE($B3229,-12))</f>
        <v>2391</v>
      </c>
      <c r="O3229">
        <f>AVERAGE(SUMIFS(Actuals!$F:$F,Actuals!$A:$A,$A3229,Actuals!$D:$D,$D3229,Actuals!$B:$B,EOMONTH(DATE(2025,$C3229-1,1),0))/SUMIFS(Actuals!$F:$F,Actuals!$A:$A,$A3229,Actuals!$D:$D,$D3229,Actuals!$B:$B,EOMONTH(DATE(2024,$C3229-1,1),0)),
 SUMIFS(Actuals!$F:$F,Actuals!$A:$A,$A3229,Actuals!$D:$D,$D3229,Actuals!$B:$B,EOMONTH(DATE(2025,$C3229-2,1),0))/SUMIFS(Actuals!$F:$F,Actuals!$A:$A,$A3229,Actuals!$D:$D,$D3229,Actuals!$B:$B,EOMONTH(DATE(2024,$C3229-2,1),0)),
 SUMIFS(Actuals!$F:$F,Actuals!$A:$A,$A3229,Actuals!$D:$D,$D3229,Actuals!$B:$B,EOMONTH(DATE(2025,$C3229-3,1),0))/SUMIFS(Actuals!$F:$F,Actuals!$A:$A,$A3229,Actuals!$D:$D,$D3229,Actuals!$B:$B,EOMONTH(DATE(2024,$C3229-3,1),0))
)</f>
        <v>1.0438480926397504</v>
      </c>
      <c r="P3229" s="29">
        <f t="shared" si="300"/>
        <v>2495.8407895016435</v>
      </c>
      <c r="Q3229" s="2" t="str">
        <f t="shared" si="301"/>
        <v/>
      </c>
      <c r="R3229" s="29" t="str">
        <f t="shared" si="302"/>
        <v>1 train date (May-Aug)</v>
      </c>
      <c r="S3229" s="29">
        <f t="shared" si="303"/>
        <v>1.0159969143173808</v>
      </c>
      <c r="T3229" s="29">
        <f t="shared" si="304"/>
        <v>2596.3101890836847</v>
      </c>
      <c r="U3229" s="2" t="str">
        <f t="shared" si="305"/>
        <v/>
      </c>
    </row>
    <row r="3230" spans="1:21">
      <c r="A3230">
        <v>9657</v>
      </c>
      <c r="B3230" s="1">
        <v>46022</v>
      </c>
      <c r="C3230">
        <v>6</v>
      </c>
      <c r="D3230">
        <v>8</v>
      </c>
      <c r="E3230" t="s">
        <v>7</v>
      </c>
      <c r="F3230" s="3">
        <v>2555.4817268582424</v>
      </c>
      <c r="H3230">
        <v>6</v>
      </c>
      <c r="L3230" s="6"/>
      <c r="M3230" t="s">
        <v>34</v>
      </c>
      <c r="N3230">
        <f>SUMIFS(Actuals!$F:$F,Actuals!$A:$A,$A3230,Actuals!$D:$D,$D3230,Actuals!$B:$B,EDATE($B3230,-12))</f>
        <v>2391</v>
      </c>
      <c r="O3230">
        <f>AVERAGE(SUMIFS(Actuals!$F:$F,Actuals!$A:$A,$A3230,Actuals!$D:$D,$D3230,Actuals!$B:$B,EOMONTH(DATE(2025,$C3230-1,1),0))/SUMIFS(Actuals!$F:$F,Actuals!$A:$A,$A3230,Actuals!$D:$D,$D3230,Actuals!$B:$B,EOMONTH(DATE(2024,$C3230-1,1),0)),
 SUMIFS(Actuals!$F:$F,Actuals!$A:$A,$A3230,Actuals!$D:$D,$D3230,Actuals!$B:$B,EOMONTH(DATE(2025,$C3230-2,1),0))/SUMIFS(Actuals!$F:$F,Actuals!$A:$A,$A3230,Actuals!$D:$D,$D3230,Actuals!$B:$B,EOMONTH(DATE(2024,$C3230-2,1),0)),
 SUMIFS(Actuals!$F:$F,Actuals!$A:$A,$A3230,Actuals!$D:$D,$D3230,Actuals!$B:$B,EOMONTH(DATE(2025,$C3230-3,1),0))/SUMIFS(Actuals!$F:$F,Actuals!$A:$A,$A3230,Actuals!$D:$D,$D3230,Actuals!$B:$B,EOMONTH(DATE(2024,$C3230-3,1),0))
)</f>
        <v>1.0188347719364172</v>
      </c>
      <c r="P3230" s="29">
        <f t="shared" si="300"/>
        <v>2436.0339396999734</v>
      </c>
      <c r="Q3230" s="2" t="str">
        <f t="shared" si="301"/>
        <v/>
      </c>
      <c r="R3230" s="29" t="str">
        <f t="shared" si="302"/>
        <v>1 train date (May-Aug)</v>
      </c>
      <c r="S3230" s="29">
        <f t="shared" si="303"/>
        <v>1.0159969143173808</v>
      </c>
      <c r="T3230" s="29">
        <f t="shared" si="304"/>
        <v>2596.3615490824259</v>
      </c>
      <c r="U3230" s="2" t="str">
        <f t="shared" si="305"/>
        <v/>
      </c>
    </row>
    <row r="3231" spans="1:21">
      <c r="A3231">
        <v>9657</v>
      </c>
      <c r="B3231" s="1">
        <v>46022</v>
      </c>
      <c r="C3231">
        <v>7</v>
      </c>
      <c r="D3231">
        <v>8</v>
      </c>
      <c r="E3231" t="s">
        <v>7</v>
      </c>
      <c r="F3231" s="3">
        <v>2466.203551516785</v>
      </c>
      <c r="H3231">
        <v>5</v>
      </c>
      <c r="L3231" s="6"/>
      <c r="M3231" t="s">
        <v>34</v>
      </c>
      <c r="N3231">
        <f>SUMIFS(Actuals!$F:$F,Actuals!$A:$A,$A3231,Actuals!$D:$D,$D3231,Actuals!$B:$B,EDATE($B3231,-12))</f>
        <v>2391</v>
      </c>
      <c r="O3231">
        <f>AVERAGE(SUMIFS(Actuals!$F:$F,Actuals!$A:$A,$A3231,Actuals!$D:$D,$D3231,Actuals!$B:$B,EOMONTH(DATE(2025,$C3231-1,1),0))/SUMIFS(Actuals!$F:$F,Actuals!$A:$A,$A3231,Actuals!$D:$D,$D3231,Actuals!$B:$B,EOMONTH(DATE(2024,$C3231-1,1),0)),
 SUMIFS(Actuals!$F:$F,Actuals!$A:$A,$A3231,Actuals!$D:$D,$D3231,Actuals!$B:$B,EOMONTH(DATE(2025,$C3231-2,1),0))/SUMIFS(Actuals!$F:$F,Actuals!$A:$A,$A3231,Actuals!$D:$D,$D3231,Actuals!$B:$B,EOMONTH(DATE(2024,$C3231-2,1),0)),
 SUMIFS(Actuals!$F:$F,Actuals!$A:$A,$A3231,Actuals!$D:$D,$D3231,Actuals!$B:$B,EOMONTH(DATE(2025,$C3231-3,1),0))/SUMIFS(Actuals!$F:$F,Actuals!$A:$A,$A3231,Actuals!$D:$D,$D3231,Actuals!$B:$B,EOMONTH(DATE(2024,$C3231-3,1),0))
)</f>
        <v>1.0017900599626308</v>
      </c>
      <c r="P3231" s="29">
        <f t="shared" si="300"/>
        <v>2395.2800333706505</v>
      </c>
      <c r="Q3231" s="2" t="str">
        <f t="shared" si="301"/>
        <v/>
      </c>
      <c r="R3231" s="29" t="str">
        <f t="shared" si="302"/>
        <v>1 train date (May-Aug)</v>
      </c>
      <c r="S3231" s="29">
        <f t="shared" si="303"/>
        <v>1.0159969143173808</v>
      </c>
      <c r="T3231" s="29">
        <f t="shared" si="304"/>
        <v>2505.6551984196194</v>
      </c>
      <c r="U3231" s="2" t="str">
        <f t="shared" si="305"/>
        <v/>
      </c>
    </row>
    <row r="3232" spans="1:21">
      <c r="A3232">
        <v>9657</v>
      </c>
      <c r="B3232" s="1">
        <v>46022</v>
      </c>
      <c r="C3232">
        <v>8</v>
      </c>
      <c r="D3232">
        <v>8</v>
      </c>
      <c r="E3232" t="s">
        <v>7</v>
      </c>
      <c r="F3232" s="3">
        <v>2557.7476278166828</v>
      </c>
      <c r="H3232">
        <v>4</v>
      </c>
      <c r="L3232" s="6"/>
      <c r="M3232" t="s">
        <v>34</v>
      </c>
      <c r="N3232">
        <f>SUMIFS(Actuals!$F:$F,Actuals!$A:$A,$A3232,Actuals!$D:$D,$D3232,Actuals!$B:$B,EDATE($B3232,-12))</f>
        <v>2391</v>
      </c>
      <c r="O3232">
        <f>AVERAGE(SUMIFS(Actuals!$F:$F,Actuals!$A:$A,$A3232,Actuals!$D:$D,$D3232,Actuals!$B:$B,EOMONTH(DATE(2025,$C3232-1,1),0))/SUMIFS(Actuals!$F:$F,Actuals!$A:$A,$A3232,Actuals!$D:$D,$D3232,Actuals!$B:$B,EOMONTH(DATE(2024,$C3232-1,1),0)),
 SUMIFS(Actuals!$F:$F,Actuals!$A:$A,$A3232,Actuals!$D:$D,$D3232,Actuals!$B:$B,EOMONTH(DATE(2025,$C3232-2,1),0))/SUMIFS(Actuals!$F:$F,Actuals!$A:$A,$A3232,Actuals!$D:$D,$D3232,Actuals!$B:$B,EOMONTH(DATE(2024,$C3232-2,1),0)),
 SUMIFS(Actuals!$F:$F,Actuals!$A:$A,$A3232,Actuals!$D:$D,$D3232,Actuals!$B:$B,EOMONTH(DATE(2025,$C3232-3,1),0))/SUMIFS(Actuals!$F:$F,Actuals!$A:$A,$A3232,Actuals!$D:$D,$D3232,Actuals!$B:$B,EOMONTH(DATE(2024,$C3232-3,1),0))
)</f>
        <v>1.0134262171926578</v>
      </c>
      <c r="P3232" s="29">
        <f t="shared" si="300"/>
        <v>2423.1020853076448</v>
      </c>
      <c r="Q3232" s="2" t="str">
        <f t="shared" si="301"/>
        <v/>
      </c>
      <c r="R3232" s="29" t="str">
        <f t="shared" si="302"/>
        <v>1 train date (May-Aug)</v>
      </c>
      <c r="S3232" s="29">
        <f t="shared" si="303"/>
        <v>1.0159969143173808</v>
      </c>
      <c r="T3232" s="29">
        <f t="shared" si="304"/>
        <v>2598.6636974643502</v>
      </c>
      <c r="U3232" s="2" t="str">
        <f t="shared" si="305"/>
        <v/>
      </c>
    </row>
    <row r="3233" spans="1:21">
      <c r="A3233">
        <v>9657</v>
      </c>
      <c r="B3233" s="1">
        <v>46022</v>
      </c>
      <c r="C3233">
        <v>9</v>
      </c>
      <c r="D3233">
        <v>8</v>
      </c>
      <c r="E3233" t="s">
        <v>7</v>
      </c>
      <c r="F3233" s="3">
        <v>2541.7736103902939</v>
      </c>
      <c r="H3233">
        <v>3</v>
      </c>
      <c r="L3233" s="6"/>
      <c r="M3233" t="s">
        <v>34</v>
      </c>
      <c r="N3233">
        <f>SUMIFS(Actuals!$F:$F,Actuals!$A:$A,$A3233,Actuals!$D:$D,$D3233,Actuals!$B:$B,EDATE($B3233,-12))</f>
        <v>2391</v>
      </c>
      <c r="O3233">
        <f>AVERAGE(SUMIFS(Actuals!$F:$F,Actuals!$A:$A,$A3233,Actuals!$D:$D,$D3233,Actuals!$B:$B,EOMONTH(DATE(2025,$C3233-1,1),0))/SUMIFS(Actuals!$F:$F,Actuals!$A:$A,$A3233,Actuals!$D:$D,$D3233,Actuals!$B:$B,EOMONTH(DATE(2024,$C3233-1,1),0)),
 SUMIFS(Actuals!$F:$F,Actuals!$A:$A,$A3233,Actuals!$D:$D,$D3233,Actuals!$B:$B,EOMONTH(DATE(2025,$C3233-2,1),0))/SUMIFS(Actuals!$F:$F,Actuals!$A:$A,$A3233,Actuals!$D:$D,$D3233,Actuals!$B:$B,EOMONTH(DATE(2024,$C3233-2,1),0)),
 SUMIFS(Actuals!$F:$F,Actuals!$A:$A,$A3233,Actuals!$D:$D,$D3233,Actuals!$B:$B,EOMONTH(DATE(2025,$C3233-3,1),0))/SUMIFS(Actuals!$F:$F,Actuals!$A:$A,$A3233,Actuals!$D:$D,$D3233,Actuals!$B:$B,EOMONTH(DATE(2024,$C3233-3,1),0))
)</f>
        <v>1.0279049302990904</v>
      </c>
      <c r="P3233" s="29">
        <f t="shared" si="300"/>
        <v>2457.7206883451249</v>
      </c>
      <c r="Q3233" s="2" t="str">
        <f t="shared" si="301"/>
        <v/>
      </c>
      <c r="R3233" s="29" t="str">
        <f t="shared" si="302"/>
        <v>2 Test data (Sep-Nov)</v>
      </c>
      <c r="S3233" s="29">
        <f t="shared" si="303"/>
        <v>1.0159969143173808</v>
      </c>
      <c r="T3233" s="29">
        <f t="shared" si="304"/>
        <v>2582.4341450498873</v>
      </c>
      <c r="U3233" s="2" t="str">
        <f t="shared" si="305"/>
        <v/>
      </c>
    </row>
    <row r="3234" spans="1:21">
      <c r="A3234">
        <v>9657</v>
      </c>
      <c r="B3234" s="1">
        <v>46022</v>
      </c>
      <c r="C3234">
        <v>10</v>
      </c>
      <c r="D3234">
        <v>8</v>
      </c>
      <c r="E3234" t="s">
        <v>7</v>
      </c>
      <c r="F3234" s="3">
        <v>2529.1008966788186</v>
      </c>
      <c r="H3234">
        <v>2</v>
      </c>
      <c r="L3234" s="6"/>
      <c r="M3234" t="s">
        <v>34</v>
      </c>
      <c r="N3234">
        <f>SUMIFS(Actuals!$F:$F,Actuals!$A:$A,$A3234,Actuals!$D:$D,$D3234,Actuals!$B:$B,EDATE($B3234,-12))</f>
        <v>2391</v>
      </c>
      <c r="O3234">
        <f>AVERAGE(SUMIFS(Actuals!$F:$F,Actuals!$A:$A,$A3234,Actuals!$D:$D,$D3234,Actuals!$B:$B,EOMONTH(DATE(2025,$C3234-1,1),0))/SUMIFS(Actuals!$F:$F,Actuals!$A:$A,$A3234,Actuals!$D:$D,$D3234,Actuals!$B:$B,EOMONTH(DATE(2024,$C3234-1,1),0)),
 SUMIFS(Actuals!$F:$F,Actuals!$A:$A,$A3234,Actuals!$D:$D,$D3234,Actuals!$B:$B,EOMONTH(DATE(2025,$C3234-2,1),0))/SUMIFS(Actuals!$F:$F,Actuals!$A:$A,$A3234,Actuals!$D:$D,$D3234,Actuals!$B:$B,EOMONTH(DATE(2024,$C3234-2,1),0)),
 SUMIFS(Actuals!$F:$F,Actuals!$A:$A,$A3234,Actuals!$D:$D,$D3234,Actuals!$B:$B,EOMONTH(DATE(2025,$C3234-3,1),0))/SUMIFS(Actuals!$F:$F,Actuals!$A:$A,$A3234,Actuals!$D:$D,$D3234,Actuals!$B:$B,EOMONTH(DATE(2024,$C3234-3,1),0))
)</f>
        <v>1.0485194771680131</v>
      </c>
      <c r="P3234" s="29">
        <f t="shared" si="300"/>
        <v>2507.0100699087193</v>
      </c>
      <c r="Q3234" s="2" t="str">
        <f t="shared" si="301"/>
        <v/>
      </c>
      <c r="R3234" s="29" t="str">
        <f t="shared" si="302"/>
        <v>2 Test data (Sep-Nov)</v>
      </c>
      <c r="S3234" s="29">
        <f t="shared" si="303"/>
        <v>1.0159969143173808</v>
      </c>
      <c r="T3234" s="29">
        <f t="shared" si="304"/>
        <v>2569.5587070230008</v>
      </c>
      <c r="U3234" s="2" t="str">
        <f t="shared" si="305"/>
        <v/>
      </c>
    </row>
    <row r="3235" spans="1:21">
      <c r="A3235">
        <v>9657</v>
      </c>
      <c r="B3235" s="1">
        <v>46022</v>
      </c>
      <c r="C3235">
        <v>11</v>
      </c>
      <c r="D3235">
        <v>8</v>
      </c>
      <c r="E3235" t="s">
        <v>7</v>
      </c>
      <c r="F3235" s="3">
        <v>2539.4631834917855</v>
      </c>
      <c r="H3235">
        <v>1</v>
      </c>
      <c r="L3235" s="6"/>
      <c r="M3235" t="s">
        <v>34</v>
      </c>
      <c r="N3235">
        <f>SUMIFS(Actuals!$F:$F,Actuals!$A:$A,$A3235,Actuals!$D:$D,$D3235,Actuals!$B:$B,EDATE($B3235,-12))</f>
        <v>2391</v>
      </c>
      <c r="O3235">
        <f>AVERAGE(SUMIFS(Actuals!$F:$F,Actuals!$A:$A,$A3235,Actuals!$D:$D,$D3235,Actuals!$B:$B,EOMONTH(DATE(2025,$C3235-1,1),0))/SUMIFS(Actuals!$F:$F,Actuals!$A:$A,$A3235,Actuals!$D:$D,$D3235,Actuals!$B:$B,EOMONTH(DATE(2024,$C3235-1,1),0)),
 SUMIFS(Actuals!$F:$F,Actuals!$A:$A,$A3235,Actuals!$D:$D,$D3235,Actuals!$B:$B,EOMONTH(DATE(2025,$C3235-2,1),0))/SUMIFS(Actuals!$F:$F,Actuals!$A:$A,$A3235,Actuals!$D:$D,$D3235,Actuals!$B:$B,EOMONTH(DATE(2024,$C3235-2,1),0)),
 SUMIFS(Actuals!$F:$F,Actuals!$A:$A,$A3235,Actuals!$D:$D,$D3235,Actuals!$B:$B,EOMONTH(DATE(2025,$C3235-3,1),0))/SUMIFS(Actuals!$F:$F,Actuals!$A:$A,$A3235,Actuals!$D:$D,$D3235,Actuals!$B:$B,EOMONTH(DATE(2024,$C3235-3,1),0))
)</f>
        <v>1.021372082204526</v>
      </c>
      <c r="P3235" s="29">
        <f t="shared" si="300"/>
        <v>2442.1006485510215</v>
      </c>
      <c r="Q3235" s="2" t="str">
        <f t="shared" si="301"/>
        <v/>
      </c>
      <c r="R3235" s="29" t="str">
        <f t="shared" si="302"/>
        <v>2 Test data (Sep-Nov)</v>
      </c>
      <c r="S3235" s="29">
        <f t="shared" si="303"/>
        <v>1.0159969143173808</v>
      </c>
      <c r="T3235" s="29">
        <f t="shared" si="304"/>
        <v>2580.0867584502466</v>
      </c>
      <c r="U3235" s="2" t="str">
        <f t="shared" si="305"/>
        <v/>
      </c>
    </row>
    <row r="3236" spans="1:21">
      <c r="A3236">
        <v>9683</v>
      </c>
      <c r="B3236" s="1">
        <v>46022</v>
      </c>
      <c r="C3236">
        <v>5</v>
      </c>
      <c r="D3236">
        <v>8</v>
      </c>
      <c r="E3236" t="s">
        <v>7</v>
      </c>
      <c r="F3236" s="3">
        <v>1433636.0830869733</v>
      </c>
      <c r="H3236">
        <v>7</v>
      </c>
      <c r="L3236" s="6"/>
      <c r="M3236" t="s">
        <v>36</v>
      </c>
      <c r="N3236">
        <f>SUMIFS(Actuals!$F:$F,Actuals!$A:$A,$A3236,Actuals!$D:$D,$D3236,Actuals!$B:$B,EDATE($B3236,-12))</f>
        <v>1525683</v>
      </c>
      <c r="O3236">
        <f>AVERAGE(SUMIFS(Actuals!$F:$F,Actuals!$A:$A,$A3236,Actuals!$D:$D,$D3236,Actuals!$B:$B,EOMONTH(DATE(2025,$C3236-1,1),0))/SUMIFS(Actuals!$F:$F,Actuals!$A:$A,$A3236,Actuals!$D:$D,$D3236,Actuals!$B:$B,EOMONTH(DATE(2024,$C3236-1,1),0)),
 SUMIFS(Actuals!$F:$F,Actuals!$A:$A,$A3236,Actuals!$D:$D,$D3236,Actuals!$B:$B,EOMONTH(DATE(2025,$C3236-2,1),0))/SUMIFS(Actuals!$F:$F,Actuals!$A:$A,$A3236,Actuals!$D:$D,$D3236,Actuals!$B:$B,EOMONTH(DATE(2024,$C3236-2,1),0)),
 SUMIFS(Actuals!$F:$F,Actuals!$A:$A,$A3236,Actuals!$D:$D,$D3236,Actuals!$B:$B,EOMONTH(DATE(2025,$C3236-3,1),0))/SUMIFS(Actuals!$F:$F,Actuals!$A:$A,$A3236,Actuals!$D:$D,$D3236,Actuals!$B:$B,EOMONTH(DATE(2024,$C3236-3,1),0))
)</f>
        <v>1.0995912114103241</v>
      </c>
      <c r="P3236" s="29">
        <f t="shared" si="300"/>
        <v>1677627.6181981375</v>
      </c>
      <c r="Q3236" s="2" t="str">
        <f t="shared" si="301"/>
        <v/>
      </c>
      <c r="R3236" s="29" t="str">
        <f t="shared" si="302"/>
        <v>1 train date (May-Aug)</v>
      </c>
      <c r="S3236" s="29">
        <f t="shared" si="303"/>
        <v>1.0221222832217594</v>
      </c>
      <c r="T3236" s="29">
        <f t="shared" si="304"/>
        <v>1465351.3865539571</v>
      </c>
      <c r="U3236" s="2" t="str">
        <f t="shared" si="305"/>
        <v/>
      </c>
    </row>
    <row r="3237" spans="1:21">
      <c r="A3237">
        <v>9683</v>
      </c>
      <c r="B3237" s="1">
        <v>46022</v>
      </c>
      <c r="C3237">
        <v>6</v>
      </c>
      <c r="D3237">
        <v>8</v>
      </c>
      <c r="E3237" t="s">
        <v>7</v>
      </c>
      <c r="F3237" s="3">
        <v>1545413.3331168245</v>
      </c>
      <c r="H3237">
        <v>6</v>
      </c>
      <c r="L3237" s="6"/>
      <c r="M3237" t="s">
        <v>36</v>
      </c>
      <c r="N3237">
        <f>SUMIFS(Actuals!$F:$F,Actuals!$A:$A,$A3237,Actuals!$D:$D,$D3237,Actuals!$B:$B,EDATE($B3237,-12))</f>
        <v>1525683</v>
      </c>
      <c r="O3237">
        <f>AVERAGE(SUMIFS(Actuals!$F:$F,Actuals!$A:$A,$A3237,Actuals!$D:$D,$D3237,Actuals!$B:$B,EOMONTH(DATE(2025,$C3237-1,1),0))/SUMIFS(Actuals!$F:$F,Actuals!$A:$A,$A3237,Actuals!$D:$D,$D3237,Actuals!$B:$B,EOMONTH(DATE(2024,$C3237-1,1),0)),
 SUMIFS(Actuals!$F:$F,Actuals!$A:$A,$A3237,Actuals!$D:$D,$D3237,Actuals!$B:$B,EOMONTH(DATE(2025,$C3237-2,1),0))/SUMIFS(Actuals!$F:$F,Actuals!$A:$A,$A3237,Actuals!$D:$D,$D3237,Actuals!$B:$B,EOMONTH(DATE(2024,$C3237-2,1),0)),
 SUMIFS(Actuals!$F:$F,Actuals!$A:$A,$A3237,Actuals!$D:$D,$D3237,Actuals!$B:$B,EOMONTH(DATE(2025,$C3237-3,1),0))/SUMIFS(Actuals!$F:$F,Actuals!$A:$A,$A3237,Actuals!$D:$D,$D3237,Actuals!$B:$B,EOMONTH(DATE(2024,$C3237-3,1),0))
)</f>
        <v>1.0870693310489437</v>
      </c>
      <c r="P3237" s="29">
        <f t="shared" si="300"/>
        <v>1658523.1982027455</v>
      </c>
      <c r="Q3237" s="2" t="str">
        <f t="shared" si="301"/>
        <v/>
      </c>
      <c r="R3237" s="29" t="str">
        <f t="shared" si="302"/>
        <v>1 train date (May-Aug)</v>
      </c>
      <c r="S3237" s="29">
        <f t="shared" si="303"/>
        <v>1.0221222832217594</v>
      </c>
      <c r="T3237" s="29">
        <f t="shared" si="304"/>
        <v>1579601.404566718</v>
      </c>
      <c r="U3237" s="2" t="str">
        <f t="shared" si="305"/>
        <v/>
      </c>
    </row>
    <row r="3238" spans="1:21">
      <c r="A3238">
        <v>9683</v>
      </c>
      <c r="B3238" s="1">
        <v>46022</v>
      </c>
      <c r="C3238">
        <v>7</v>
      </c>
      <c r="D3238">
        <v>8</v>
      </c>
      <c r="E3238" t="s">
        <v>7</v>
      </c>
      <c r="F3238" s="3">
        <v>1561091.8920247771</v>
      </c>
      <c r="H3238">
        <v>5</v>
      </c>
      <c r="L3238" s="6"/>
      <c r="M3238" t="s">
        <v>36</v>
      </c>
      <c r="N3238">
        <f>SUMIFS(Actuals!$F:$F,Actuals!$A:$A,$A3238,Actuals!$D:$D,$D3238,Actuals!$B:$B,EDATE($B3238,-12))</f>
        <v>1525683</v>
      </c>
      <c r="O3238">
        <f>AVERAGE(SUMIFS(Actuals!$F:$F,Actuals!$A:$A,$A3238,Actuals!$D:$D,$D3238,Actuals!$B:$B,EOMONTH(DATE(2025,$C3238-1,1),0))/SUMIFS(Actuals!$F:$F,Actuals!$A:$A,$A3238,Actuals!$D:$D,$D3238,Actuals!$B:$B,EOMONTH(DATE(2024,$C3238-1,1),0)),
 SUMIFS(Actuals!$F:$F,Actuals!$A:$A,$A3238,Actuals!$D:$D,$D3238,Actuals!$B:$B,EOMONTH(DATE(2025,$C3238-2,1),0))/SUMIFS(Actuals!$F:$F,Actuals!$A:$A,$A3238,Actuals!$D:$D,$D3238,Actuals!$B:$B,EOMONTH(DATE(2024,$C3238-2,1),0)),
 SUMIFS(Actuals!$F:$F,Actuals!$A:$A,$A3238,Actuals!$D:$D,$D3238,Actuals!$B:$B,EOMONTH(DATE(2025,$C3238-3,1),0))/SUMIFS(Actuals!$F:$F,Actuals!$A:$A,$A3238,Actuals!$D:$D,$D3238,Actuals!$B:$B,EOMONTH(DATE(2024,$C3238-3,1),0))
)</f>
        <v>1.0790270740669969</v>
      </c>
      <c r="P3238" s="29">
        <f t="shared" si="300"/>
        <v>1646253.263443758</v>
      </c>
      <c r="Q3238" s="2" t="str">
        <f t="shared" si="301"/>
        <v/>
      </c>
      <c r="R3238" s="29" t="str">
        <f t="shared" si="302"/>
        <v>1 train date (May-Aug)</v>
      </c>
      <c r="S3238" s="29">
        <f t="shared" si="303"/>
        <v>1.0221222832217594</v>
      </c>
      <c r="T3238" s="29">
        <f t="shared" si="304"/>
        <v>1595626.8089953414</v>
      </c>
      <c r="U3238" s="2" t="str">
        <f t="shared" si="305"/>
        <v/>
      </c>
    </row>
    <row r="3239" spans="1:21">
      <c r="A3239">
        <v>9683</v>
      </c>
      <c r="B3239" s="1">
        <v>46022</v>
      </c>
      <c r="C3239">
        <v>8</v>
      </c>
      <c r="D3239">
        <v>8</v>
      </c>
      <c r="E3239" t="s">
        <v>7</v>
      </c>
      <c r="F3239" s="3">
        <v>1626676.9332376458</v>
      </c>
      <c r="H3239">
        <v>4</v>
      </c>
      <c r="L3239" s="6"/>
      <c r="M3239" t="s">
        <v>36</v>
      </c>
      <c r="N3239">
        <f>SUMIFS(Actuals!$F:$F,Actuals!$A:$A,$A3239,Actuals!$D:$D,$D3239,Actuals!$B:$B,EDATE($B3239,-12))</f>
        <v>1525683</v>
      </c>
      <c r="O3239">
        <f>AVERAGE(SUMIFS(Actuals!$F:$F,Actuals!$A:$A,$A3239,Actuals!$D:$D,$D3239,Actuals!$B:$B,EOMONTH(DATE(2025,$C3239-1,1),0))/SUMIFS(Actuals!$F:$F,Actuals!$A:$A,$A3239,Actuals!$D:$D,$D3239,Actuals!$B:$B,EOMONTH(DATE(2024,$C3239-1,1),0)),
 SUMIFS(Actuals!$F:$F,Actuals!$A:$A,$A3239,Actuals!$D:$D,$D3239,Actuals!$B:$B,EOMONTH(DATE(2025,$C3239-2,1),0))/SUMIFS(Actuals!$F:$F,Actuals!$A:$A,$A3239,Actuals!$D:$D,$D3239,Actuals!$B:$B,EOMONTH(DATE(2024,$C3239-2,1),0)),
 SUMIFS(Actuals!$F:$F,Actuals!$A:$A,$A3239,Actuals!$D:$D,$D3239,Actuals!$B:$B,EOMONTH(DATE(2025,$C3239-3,1),0))/SUMIFS(Actuals!$F:$F,Actuals!$A:$A,$A3239,Actuals!$D:$D,$D3239,Actuals!$B:$B,EOMONTH(DATE(2024,$C3239-3,1),0))
)</f>
        <v>1.0932082705907022</v>
      </c>
      <c r="P3239" s="29">
        <f t="shared" si="300"/>
        <v>1667889.2738996344</v>
      </c>
      <c r="Q3239" s="2" t="str">
        <f t="shared" si="301"/>
        <v/>
      </c>
      <c r="R3239" s="29" t="str">
        <f t="shared" si="302"/>
        <v>1 train date (May-Aug)</v>
      </c>
      <c r="S3239" s="29">
        <f t="shared" si="303"/>
        <v>1.0221222832217594</v>
      </c>
      <c r="T3239" s="29">
        <f t="shared" si="304"/>
        <v>1662662.7410650318</v>
      </c>
      <c r="U3239" s="2" t="str">
        <f t="shared" si="305"/>
        <v/>
      </c>
    </row>
    <row r="3240" spans="1:21">
      <c r="A3240">
        <v>9683</v>
      </c>
      <c r="B3240" s="1">
        <v>46022</v>
      </c>
      <c r="C3240">
        <v>9</v>
      </c>
      <c r="D3240">
        <v>8</v>
      </c>
      <c r="E3240" t="s">
        <v>7</v>
      </c>
      <c r="F3240" s="3">
        <v>1595128.904518743</v>
      </c>
      <c r="H3240">
        <v>3</v>
      </c>
      <c r="L3240" s="6"/>
      <c r="M3240" t="s">
        <v>36</v>
      </c>
      <c r="N3240">
        <f>SUMIFS(Actuals!$F:$F,Actuals!$A:$A,$A3240,Actuals!$D:$D,$D3240,Actuals!$B:$B,EDATE($B3240,-12))</f>
        <v>1525683</v>
      </c>
      <c r="O3240">
        <f>AVERAGE(SUMIFS(Actuals!$F:$F,Actuals!$A:$A,$A3240,Actuals!$D:$D,$D3240,Actuals!$B:$B,EOMONTH(DATE(2025,$C3240-1,1),0))/SUMIFS(Actuals!$F:$F,Actuals!$A:$A,$A3240,Actuals!$D:$D,$D3240,Actuals!$B:$B,EOMONTH(DATE(2024,$C3240-1,1),0)),
 SUMIFS(Actuals!$F:$F,Actuals!$A:$A,$A3240,Actuals!$D:$D,$D3240,Actuals!$B:$B,EOMONTH(DATE(2025,$C3240-2,1),0))/SUMIFS(Actuals!$F:$F,Actuals!$A:$A,$A3240,Actuals!$D:$D,$D3240,Actuals!$B:$B,EOMONTH(DATE(2024,$C3240-2,1),0)),
 SUMIFS(Actuals!$F:$F,Actuals!$A:$A,$A3240,Actuals!$D:$D,$D3240,Actuals!$B:$B,EOMONTH(DATE(2025,$C3240-3,1),0))/SUMIFS(Actuals!$F:$F,Actuals!$A:$A,$A3240,Actuals!$D:$D,$D3240,Actuals!$B:$B,EOMONTH(DATE(2024,$C3240-3,1),0))
)</f>
        <v>1.1242397835422437</v>
      </c>
      <c r="P3240" s="29">
        <f t="shared" si="300"/>
        <v>1715233.5256740812</v>
      </c>
      <c r="Q3240" s="2" t="str">
        <f t="shared" si="301"/>
        <v/>
      </c>
      <c r="R3240" s="29" t="str">
        <f t="shared" si="302"/>
        <v>2 Test data (Sep-Nov)</v>
      </c>
      <c r="S3240" s="29">
        <f t="shared" si="303"/>
        <v>1.0221222832217594</v>
      </c>
      <c r="T3240" s="29">
        <f t="shared" si="304"/>
        <v>1630416.7979197213</v>
      </c>
      <c r="U3240" s="2" t="str">
        <f t="shared" si="305"/>
        <v/>
      </c>
    </row>
    <row r="3241" spans="1:21">
      <c r="A3241">
        <v>9683</v>
      </c>
      <c r="B3241" s="1">
        <v>46022</v>
      </c>
      <c r="C3241">
        <v>10</v>
      </c>
      <c r="D3241">
        <v>8</v>
      </c>
      <c r="E3241" t="s">
        <v>7</v>
      </c>
      <c r="F3241" s="3">
        <v>1604431.9239550224</v>
      </c>
      <c r="H3241">
        <v>2</v>
      </c>
      <c r="L3241" s="6"/>
      <c r="M3241" t="s">
        <v>36</v>
      </c>
      <c r="N3241">
        <f>SUMIFS(Actuals!$F:$F,Actuals!$A:$A,$A3241,Actuals!$D:$D,$D3241,Actuals!$B:$B,EDATE($B3241,-12))</f>
        <v>1525683</v>
      </c>
      <c r="O3241">
        <f>AVERAGE(SUMIFS(Actuals!$F:$F,Actuals!$A:$A,$A3241,Actuals!$D:$D,$D3241,Actuals!$B:$B,EOMONTH(DATE(2025,$C3241-1,1),0))/SUMIFS(Actuals!$F:$F,Actuals!$A:$A,$A3241,Actuals!$D:$D,$D3241,Actuals!$B:$B,EOMONTH(DATE(2024,$C3241-1,1),0)),
 SUMIFS(Actuals!$F:$F,Actuals!$A:$A,$A3241,Actuals!$D:$D,$D3241,Actuals!$B:$B,EOMONTH(DATE(2025,$C3241-2,1),0))/SUMIFS(Actuals!$F:$F,Actuals!$A:$A,$A3241,Actuals!$D:$D,$D3241,Actuals!$B:$B,EOMONTH(DATE(2024,$C3241-2,1),0)),
 SUMIFS(Actuals!$F:$F,Actuals!$A:$A,$A3241,Actuals!$D:$D,$D3241,Actuals!$B:$B,EOMONTH(DATE(2025,$C3241-3,1),0))/SUMIFS(Actuals!$F:$F,Actuals!$A:$A,$A3241,Actuals!$D:$D,$D3241,Actuals!$B:$B,EOMONTH(DATE(2024,$C3241-3,1),0))
)</f>
        <v>1.138981947666432</v>
      </c>
      <c r="P3241" s="29">
        <f t="shared" si="300"/>
        <v>1737725.394861565</v>
      </c>
      <c r="Q3241" s="2" t="str">
        <f t="shared" si="301"/>
        <v/>
      </c>
      <c r="R3241" s="29" t="str">
        <f t="shared" si="302"/>
        <v>2 Test data (Sep-Nov)</v>
      </c>
      <c r="S3241" s="29">
        <f t="shared" si="303"/>
        <v>1.0221222832217594</v>
      </c>
      <c r="T3241" s="29">
        <f t="shared" si="304"/>
        <v>1639925.6213867876</v>
      </c>
      <c r="U3241" s="2" t="str">
        <f t="shared" si="305"/>
        <v/>
      </c>
    </row>
    <row r="3242" spans="1:21">
      <c r="A3242">
        <v>9683</v>
      </c>
      <c r="B3242" s="1">
        <v>46022</v>
      </c>
      <c r="C3242">
        <v>11</v>
      </c>
      <c r="D3242">
        <v>8</v>
      </c>
      <c r="E3242" t="s">
        <v>7</v>
      </c>
      <c r="F3242" s="3">
        <v>1620243.1546337705</v>
      </c>
      <c r="H3242">
        <v>1</v>
      </c>
      <c r="L3242" s="6"/>
      <c r="M3242" t="s">
        <v>36</v>
      </c>
      <c r="N3242">
        <f>SUMIFS(Actuals!$F:$F,Actuals!$A:$A,$A3242,Actuals!$D:$D,$D3242,Actuals!$B:$B,EDATE($B3242,-12))</f>
        <v>1525683</v>
      </c>
      <c r="O3242">
        <f>AVERAGE(SUMIFS(Actuals!$F:$F,Actuals!$A:$A,$A3242,Actuals!$D:$D,$D3242,Actuals!$B:$B,EOMONTH(DATE(2025,$C3242-1,1),0))/SUMIFS(Actuals!$F:$F,Actuals!$A:$A,$A3242,Actuals!$D:$D,$D3242,Actuals!$B:$B,EOMONTH(DATE(2024,$C3242-1,1),0)),
 SUMIFS(Actuals!$F:$F,Actuals!$A:$A,$A3242,Actuals!$D:$D,$D3242,Actuals!$B:$B,EOMONTH(DATE(2025,$C3242-2,1),0))/SUMIFS(Actuals!$F:$F,Actuals!$A:$A,$A3242,Actuals!$D:$D,$D3242,Actuals!$B:$B,EOMONTH(DATE(2024,$C3242-2,1),0)),
 SUMIFS(Actuals!$F:$F,Actuals!$A:$A,$A3242,Actuals!$D:$D,$D3242,Actuals!$B:$B,EOMONTH(DATE(2025,$C3242-3,1),0))/SUMIFS(Actuals!$F:$F,Actuals!$A:$A,$A3242,Actuals!$D:$D,$D3242,Actuals!$B:$B,EOMONTH(DATE(2024,$C3242-3,1),0))
)</f>
        <v>1.1133091712096466</v>
      </c>
      <c r="P3242" s="29">
        <f t="shared" si="300"/>
        <v>1698556.8762586473</v>
      </c>
      <c r="Q3242" s="2" t="str">
        <f t="shared" si="301"/>
        <v/>
      </c>
      <c r="R3242" s="29" t="str">
        <f t="shared" si="302"/>
        <v>2 Test data (Sep-Nov)</v>
      </c>
      <c r="S3242" s="29">
        <f t="shared" si="303"/>
        <v>1.0221222832217594</v>
      </c>
      <c r="T3242" s="29">
        <f t="shared" si="304"/>
        <v>1656086.6325886955</v>
      </c>
      <c r="U3242" s="2" t="str">
        <f t="shared" si="305"/>
        <v/>
      </c>
    </row>
    <row r="3243" spans="1:21">
      <c r="A3243">
        <v>9692</v>
      </c>
      <c r="B3243" s="1">
        <v>46022</v>
      </c>
      <c r="C3243">
        <v>5</v>
      </c>
      <c r="D3243">
        <v>8</v>
      </c>
      <c r="E3243" t="s">
        <v>7</v>
      </c>
      <c r="F3243" s="3">
        <v>306000</v>
      </c>
      <c r="H3243">
        <v>7</v>
      </c>
      <c r="L3243" s="6"/>
      <c r="M3243" t="s">
        <v>38</v>
      </c>
      <c r="N3243">
        <f>SUMIFS(Actuals!$F:$F,Actuals!$A:$A,$A3243,Actuals!$D:$D,$D3243,Actuals!$B:$B,EDATE($B3243,-12))</f>
        <v>329058</v>
      </c>
      <c r="O3243">
        <f>AVERAGE(SUMIFS(Actuals!$F:$F,Actuals!$A:$A,$A3243,Actuals!$D:$D,$D3243,Actuals!$B:$B,EOMONTH(DATE(2025,$C3243-1,1),0))/SUMIFS(Actuals!$F:$F,Actuals!$A:$A,$A3243,Actuals!$D:$D,$D3243,Actuals!$B:$B,EOMONTH(DATE(2024,$C3243-1,1),0)),
 SUMIFS(Actuals!$F:$F,Actuals!$A:$A,$A3243,Actuals!$D:$D,$D3243,Actuals!$B:$B,EOMONTH(DATE(2025,$C3243-2,1),0))/SUMIFS(Actuals!$F:$F,Actuals!$A:$A,$A3243,Actuals!$D:$D,$D3243,Actuals!$B:$B,EOMONTH(DATE(2024,$C3243-2,1),0)),
 SUMIFS(Actuals!$F:$F,Actuals!$A:$A,$A3243,Actuals!$D:$D,$D3243,Actuals!$B:$B,EOMONTH(DATE(2025,$C3243-3,1),0))/SUMIFS(Actuals!$F:$F,Actuals!$A:$A,$A3243,Actuals!$D:$D,$D3243,Actuals!$B:$B,EOMONTH(DATE(2024,$C3243-3,1),0))
)</f>
        <v>1.1666090569855647</v>
      </c>
      <c r="P3243" s="29">
        <f t="shared" si="300"/>
        <v>383882.04307355598</v>
      </c>
      <c r="Q3243" s="2" t="str">
        <f t="shared" si="301"/>
        <v/>
      </c>
      <c r="R3243" s="29" t="str">
        <f t="shared" si="302"/>
        <v>1 train date (May-Aug)</v>
      </c>
      <c r="S3243" s="29">
        <f t="shared" si="303"/>
        <v>0.93215158223729411</v>
      </c>
      <c r="T3243" s="29">
        <f t="shared" si="304"/>
        <v>285238.38416461198</v>
      </c>
      <c r="U3243" s="2" t="str">
        <f t="shared" si="305"/>
        <v/>
      </c>
    </row>
    <row r="3244" spans="1:21">
      <c r="A3244">
        <v>9692</v>
      </c>
      <c r="B3244" s="1">
        <v>46022</v>
      </c>
      <c r="C3244">
        <v>6</v>
      </c>
      <c r="D3244">
        <v>8</v>
      </c>
      <c r="E3244" t="s">
        <v>7</v>
      </c>
      <c r="F3244" s="3">
        <v>277070.3930244029</v>
      </c>
      <c r="H3244">
        <v>6</v>
      </c>
      <c r="L3244" s="6"/>
      <c r="M3244" t="s">
        <v>38</v>
      </c>
      <c r="N3244">
        <f>SUMIFS(Actuals!$F:$F,Actuals!$A:$A,$A3244,Actuals!$D:$D,$D3244,Actuals!$B:$B,EDATE($B3244,-12))</f>
        <v>329058</v>
      </c>
      <c r="O3244">
        <f>AVERAGE(SUMIFS(Actuals!$F:$F,Actuals!$A:$A,$A3244,Actuals!$D:$D,$D3244,Actuals!$B:$B,EOMONTH(DATE(2025,$C3244-1,1),0))/SUMIFS(Actuals!$F:$F,Actuals!$A:$A,$A3244,Actuals!$D:$D,$D3244,Actuals!$B:$B,EOMONTH(DATE(2024,$C3244-1,1),0)),
 SUMIFS(Actuals!$F:$F,Actuals!$A:$A,$A3244,Actuals!$D:$D,$D3244,Actuals!$B:$B,EOMONTH(DATE(2025,$C3244-2,1),0))/SUMIFS(Actuals!$F:$F,Actuals!$A:$A,$A3244,Actuals!$D:$D,$D3244,Actuals!$B:$B,EOMONTH(DATE(2024,$C3244-2,1),0)),
 SUMIFS(Actuals!$F:$F,Actuals!$A:$A,$A3244,Actuals!$D:$D,$D3244,Actuals!$B:$B,EOMONTH(DATE(2025,$C3244-3,1),0))/SUMIFS(Actuals!$F:$F,Actuals!$A:$A,$A3244,Actuals!$D:$D,$D3244,Actuals!$B:$B,EOMONTH(DATE(2024,$C3244-3,1),0))
)</f>
        <v>1.0369198323155089</v>
      </c>
      <c r="P3244" s="29">
        <f t="shared" si="300"/>
        <v>341206.76618207671</v>
      </c>
      <c r="Q3244" s="2" t="str">
        <f t="shared" si="301"/>
        <v/>
      </c>
      <c r="R3244" s="29" t="str">
        <f t="shared" si="302"/>
        <v>1 train date (May-Aug)</v>
      </c>
      <c r="S3244" s="29">
        <f t="shared" si="303"/>
        <v>0.93215158223729411</v>
      </c>
      <c r="T3244" s="29">
        <f t="shared" si="304"/>
        <v>258271.6052488061</v>
      </c>
      <c r="U3244" s="2" t="str">
        <f t="shared" si="305"/>
        <v/>
      </c>
    </row>
    <row r="3245" spans="1:21">
      <c r="A3245">
        <v>9692</v>
      </c>
      <c r="B3245" s="1">
        <v>46022</v>
      </c>
      <c r="C3245">
        <v>7</v>
      </c>
      <c r="D3245">
        <v>8</v>
      </c>
      <c r="E3245" t="s">
        <v>7</v>
      </c>
      <c r="F3245" s="3">
        <v>282195.45249165245</v>
      </c>
      <c r="H3245">
        <v>5</v>
      </c>
      <c r="L3245" s="6"/>
      <c r="M3245" t="s">
        <v>38</v>
      </c>
      <c r="N3245">
        <f>SUMIFS(Actuals!$F:$F,Actuals!$A:$A,$A3245,Actuals!$D:$D,$D3245,Actuals!$B:$B,EDATE($B3245,-12))</f>
        <v>329058</v>
      </c>
      <c r="O3245">
        <f>AVERAGE(SUMIFS(Actuals!$F:$F,Actuals!$A:$A,$A3245,Actuals!$D:$D,$D3245,Actuals!$B:$B,EOMONTH(DATE(2025,$C3245-1,1),0))/SUMIFS(Actuals!$F:$F,Actuals!$A:$A,$A3245,Actuals!$D:$D,$D3245,Actuals!$B:$B,EOMONTH(DATE(2024,$C3245-1,1),0)),
 SUMIFS(Actuals!$F:$F,Actuals!$A:$A,$A3245,Actuals!$D:$D,$D3245,Actuals!$B:$B,EOMONTH(DATE(2025,$C3245-2,1),0))/SUMIFS(Actuals!$F:$F,Actuals!$A:$A,$A3245,Actuals!$D:$D,$D3245,Actuals!$B:$B,EOMONTH(DATE(2024,$C3245-2,1),0)),
 SUMIFS(Actuals!$F:$F,Actuals!$A:$A,$A3245,Actuals!$D:$D,$D3245,Actuals!$B:$B,EOMONTH(DATE(2025,$C3245-3,1),0))/SUMIFS(Actuals!$F:$F,Actuals!$A:$A,$A3245,Actuals!$D:$D,$D3245,Actuals!$B:$B,EOMONTH(DATE(2024,$C3245-3,1),0))
)</f>
        <v>1.0344753995909959</v>
      </c>
      <c r="P3245" s="29">
        <f t="shared" si="300"/>
        <v>340402.40603861393</v>
      </c>
      <c r="Q3245" s="2" t="str">
        <f t="shared" si="301"/>
        <v/>
      </c>
      <c r="R3245" s="29" t="str">
        <f t="shared" si="302"/>
        <v>1 train date (May-Aug)</v>
      </c>
      <c r="S3245" s="29">
        <f t="shared" si="303"/>
        <v>0.93215158223729411</v>
      </c>
      <c r="T3245" s="29">
        <f t="shared" si="304"/>
        <v>263048.937540263</v>
      </c>
      <c r="U3245" s="2" t="str">
        <f t="shared" si="305"/>
        <v/>
      </c>
    </row>
    <row r="3246" spans="1:21">
      <c r="A3246">
        <v>9692</v>
      </c>
      <c r="B3246" s="1">
        <v>46022</v>
      </c>
      <c r="C3246">
        <v>8</v>
      </c>
      <c r="D3246">
        <v>8</v>
      </c>
      <c r="E3246" t="s">
        <v>7</v>
      </c>
      <c r="F3246" s="3">
        <v>322319.16251664027</v>
      </c>
      <c r="H3246">
        <v>4</v>
      </c>
      <c r="L3246" s="6"/>
      <c r="M3246" t="s">
        <v>38</v>
      </c>
      <c r="N3246">
        <f>SUMIFS(Actuals!$F:$F,Actuals!$A:$A,$A3246,Actuals!$D:$D,$D3246,Actuals!$B:$B,EDATE($B3246,-12))</f>
        <v>329058</v>
      </c>
      <c r="O3246">
        <f>AVERAGE(SUMIFS(Actuals!$F:$F,Actuals!$A:$A,$A3246,Actuals!$D:$D,$D3246,Actuals!$B:$B,EOMONTH(DATE(2025,$C3246-1,1),0))/SUMIFS(Actuals!$F:$F,Actuals!$A:$A,$A3246,Actuals!$D:$D,$D3246,Actuals!$B:$B,EOMONTH(DATE(2024,$C3246-1,1),0)),
 SUMIFS(Actuals!$F:$F,Actuals!$A:$A,$A3246,Actuals!$D:$D,$D3246,Actuals!$B:$B,EOMONTH(DATE(2025,$C3246-2,1),0))/SUMIFS(Actuals!$F:$F,Actuals!$A:$A,$A3246,Actuals!$D:$D,$D3246,Actuals!$B:$B,EOMONTH(DATE(2024,$C3246-2,1),0)),
 SUMIFS(Actuals!$F:$F,Actuals!$A:$A,$A3246,Actuals!$D:$D,$D3246,Actuals!$B:$B,EOMONTH(DATE(2025,$C3246-3,1),0))/SUMIFS(Actuals!$F:$F,Actuals!$A:$A,$A3246,Actuals!$D:$D,$D3246,Actuals!$B:$B,EOMONTH(DATE(2024,$C3246-3,1),0))
)</f>
        <v>1.0413729806156848</v>
      </c>
      <c r="P3246" s="29">
        <f t="shared" si="300"/>
        <v>342672.11025543604</v>
      </c>
      <c r="Q3246" s="2" t="str">
        <f t="shared" si="301"/>
        <v/>
      </c>
      <c r="R3246" s="29" t="str">
        <f t="shared" si="302"/>
        <v>1 train date (May-Aug)</v>
      </c>
      <c r="S3246" s="29">
        <f t="shared" si="303"/>
        <v>0.93215158223729411</v>
      </c>
      <c r="T3246" s="29">
        <f t="shared" si="304"/>
        <v>300450.31732528575</v>
      </c>
      <c r="U3246" s="2" t="str">
        <f t="shared" si="305"/>
        <v/>
      </c>
    </row>
    <row r="3247" spans="1:21">
      <c r="A3247">
        <v>9692</v>
      </c>
      <c r="B3247" s="1">
        <v>46022</v>
      </c>
      <c r="C3247">
        <v>9</v>
      </c>
      <c r="D3247">
        <v>8</v>
      </c>
      <c r="E3247" t="s">
        <v>7</v>
      </c>
      <c r="F3247" s="3">
        <v>273735</v>
      </c>
      <c r="H3247">
        <v>3</v>
      </c>
      <c r="L3247" s="6"/>
      <c r="M3247" t="s">
        <v>38</v>
      </c>
      <c r="N3247">
        <f>SUMIFS(Actuals!$F:$F,Actuals!$A:$A,$A3247,Actuals!$D:$D,$D3247,Actuals!$B:$B,EDATE($B3247,-12))</f>
        <v>329058</v>
      </c>
      <c r="O3247">
        <f>AVERAGE(SUMIFS(Actuals!$F:$F,Actuals!$A:$A,$A3247,Actuals!$D:$D,$D3247,Actuals!$B:$B,EOMONTH(DATE(2025,$C3247-1,1),0))/SUMIFS(Actuals!$F:$F,Actuals!$A:$A,$A3247,Actuals!$D:$D,$D3247,Actuals!$B:$B,EOMONTH(DATE(2024,$C3247-1,1),0)),
 SUMIFS(Actuals!$F:$F,Actuals!$A:$A,$A3247,Actuals!$D:$D,$D3247,Actuals!$B:$B,EOMONTH(DATE(2025,$C3247-2,1),0))/SUMIFS(Actuals!$F:$F,Actuals!$A:$A,$A3247,Actuals!$D:$D,$D3247,Actuals!$B:$B,EOMONTH(DATE(2024,$C3247-2,1),0)),
 SUMIFS(Actuals!$F:$F,Actuals!$A:$A,$A3247,Actuals!$D:$D,$D3247,Actuals!$B:$B,EOMONTH(DATE(2025,$C3247-3,1),0))/SUMIFS(Actuals!$F:$F,Actuals!$A:$A,$A3247,Actuals!$D:$D,$D3247,Actuals!$B:$B,EOMONTH(DATE(2024,$C3247-3,1),0))
)</f>
        <v>0.96106436734933032</v>
      </c>
      <c r="P3247" s="29">
        <f t="shared" si="300"/>
        <v>316245.91859123594</v>
      </c>
      <c r="Q3247" s="2" t="str">
        <f t="shared" si="301"/>
        <v/>
      </c>
      <c r="R3247" s="29" t="str">
        <f t="shared" si="302"/>
        <v>2 Test data (Sep-Nov)</v>
      </c>
      <c r="S3247" s="29">
        <f t="shared" si="303"/>
        <v>0.93215158223729411</v>
      </c>
      <c r="T3247" s="29">
        <f t="shared" si="304"/>
        <v>255162.51336372571</v>
      </c>
      <c r="U3247" s="2" t="str">
        <f t="shared" si="305"/>
        <v/>
      </c>
    </row>
    <row r="3248" spans="1:21">
      <c r="A3248">
        <v>9692</v>
      </c>
      <c r="B3248" s="1">
        <v>46022</v>
      </c>
      <c r="C3248">
        <v>10</v>
      </c>
      <c r="D3248">
        <v>8</v>
      </c>
      <c r="E3248" t="s">
        <v>7</v>
      </c>
      <c r="F3248" s="3">
        <v>273735</v>
      </c>
      <c r="H3248">
        <v>2</v>
      </c>
      <c r="L3248" s="6"/>
      <c r="M3248" t="s">
        <v>38</v>
      </c>
      <c r="N3248">
        <f>SUMIFS(Actuals!$F:$F,Actuals!$A:$A,$A3248,Actuals!$D:$D,$D3248,Actuals!$B:$B,EDATE($B3248,-12))</f>
        <v>329058</v>
      </c>
      <c r="O3248">
        <f>AVERAGE(SUMIFS(Actuals!$F:$F,Actuals!$A:$A,$A3248,Actuals!$D:$D,$D3248,Actuals!$B:$B,EOMONTH(DATE(2025,$C3248-1,1),0))/SUMIFS(Actuals!$F:$F,Actuals!$A:$A,$A3248,Actuals!$D:$D,$D3248,Actuals!$B:$B,EOMONTH(DATE(2024,$C3248-1,1),0)),
 SUMIFS(Actuals!$F:$F,Actuals!$A:$A,$A3248,Actuals!$D:$D,$D3248,Actuals!$B:$B,EOMONTH(DATE(2025,$C3248-2,1),0))/SUMIFS(Actuals!$F:$F,Actuals!$A:$A,$A3248,Actuals!$D:$D,$D3248,Actuals!$B:$B,EOMONTH(DATE(2024,$C3248-2,1),0)),
 SUMIFS(Actuals!$F:$F,Actuals!$A:$A,$A3248,Actuals!$D:$D,$D3248,Actuals!$B:$B,EOMONTH(DATE(2025,$C3248-3,1),0))/SUMIFS(Actuals!$F:$F,Actuals!$A:$A,$A3248,Actuals!$D:$D,$D3248,Actuals!$B:$B,EOMONTH(DATE(2024,$C3248-3,1),0))
)</f>
        <v>0.86472464042448927</v>
      </c>
      <c r="P3248" s="29">
        <f t="shared" si="300"/>
        <v>284544.56072880159</v>
      </c>
      <c r="Q3248" s="2" t="str">
        <f t="shared" si="301"/>
        <v/>
      </c>
      <c r="R3248" s="29" t="str">
        <f t="shared" si="302"/>
        <v>2 Test data (Sep-Nov)</v>
      </c>
      <c r="S3248" s="29">
        <f t="shared" si="303"/>
        <v>0.93215158223729411</v>
      </c>
      <c r="T3248" s="29">
        <f t="shared" si="304"/>
        <v>255162.51336372571</v>
      </c>
      <c r="U3248" s="2" t="str">
        <f t="shared" si="305"/>
        <v/>
      </c>
    </row>
    <row r="3249" spans="1:21">
      <c r="A3249">
        <v>9692</v>
      </c>
      <c r="B3249" s="1">
        <v>46022</v>
      </c>
      <c r="C3249">
        <v>11</v>
      </c>
      <c r="D3249">
        <v>8</v>
      </c>
      <c r="E3249" t="s">
        <v>7</v>
      </c>
      <c r="F3249" s="3">
        <v>285378</v>
      </c>
      <c r="H3249">
        <v>1</v>
      </c>
      <c r="L3249" s="6"/>
      <c r="M3249" t="s">
        <v>38</v>
      </c>
      <c r="N3249">
        <f>SUMIFS(Actuals!$F:$F,Actuals!$A:$A,$A3249,Actuals!$D:$D,$D3249,Actuals!$B:$B,EDATE($B3249,-12))</f>
        <v>329058</v>
      </c>
      <c r="O3249">
        <f>AVERAGE(SUMIFS(Actuals!$F:$F,Actuals!$A:$A,$A3249,Actuals!$D:$D,$D3249,Actuals!$B:$B,EOMONTH(DATE(2025,$C3249-1,1),0))/SUMIFS(Actuals!$F:$F,Actuals!$A:$A,$A3249,Actuals!$D:$D,$D3249,Actuals!$B:$B,EOMONTH(DATE(2024,$C3249-1,1),0)),
 SUMIFS(Actuals!$F:$F,Actuals!$A:$A,$A3249,Actuals!$D:$D,$D3249,Actuals!$B:$B,EOMONTH(DATE(2025,$C3249-2,1),0))/SUMIFS(Actuals!$F:$F,Actuals!$A:$A,$A3249,Actuals!$D:$D,$D3249,Actuals!$B:$B,EOMONTH(DATE(2024,$C3249-2,1),0)),
 SUMIFS(Actuals!$F:$F,Actuals!$A:$A,$A3249,Actuals!$D:$D,$D3249,Actuals!$B:$B,EOMONTH(DATE(2025,$C3249-3,1),0))/SUMIFS(Actuals!$F:$F,Actuals!$A:$A,$A3249,Actuals!$D:$D,$D3249,Actuals!$B:$B,EOMONTH(DATE(2024,$C3249-3,1),0))
)</f>
        <v>0.90440903355742697</v>
      </c>
      <c r="P3249" s="29">
        <f t="shared" si="300"/>
        <v>297603.02776433981</v>
      </c>
      <c r="Q3249" s="2" t="str">
        <f t="shared" si="301"/>
        <v/>
      </c>
      <c r="R3249" s="29" t="str">
        <f t="shared" si="302"/>
        <v>2 Test data (Sep-Nov)</v>
      </c>
      <c r="S3249" s="29">
        <f t="shared" si="303"/>
        <v>0.93215158223729411</v>
      </c>
      <c r="T3249" s="29">
        <f t="shared" si="304"/>
        <v>266015.55423571455</v>
      </c>
      <c r="U3249" s="2" t="str">
        <f t="shared" si="305"/>
        <v/>
      </c>
    </row>
    <row r="3250" spans="1:21">
      <c r="A3250">
        <v>9700</v>
      </c>
      <c r="B3250" s="1">
        <v>46022</v>
      </c>
      <c r="C3250">
        <v>5</v>
      </c>
      <c r="D3250">
        <v>8</v>
      </c>
      <c r="E3250" t="s">
        <v>7</v>
      </c>
      <c r="F3250" s="3">
        <v>438635.15122176008</v>
      </c>
      <c r="H3250">
        <v>7</v>
      </c>
      <c r="L3250" s="6"/>
      <c r="M3250" t="s">
        <v>40</v>
      </c>
      <c r="N3250">
        <f>SUMIFS(Actuals!$F:$F,Actuals!$A:$A,$A3250,Actuals!$D:$D,$D3250,Actuals!$B:$B,EDATE($B3250,-12))</f>
        <v>452898</v>
      </c>
      <c r="O3250">
        <f>AVERAGE(SUMIFS(Actuals!$F:$F,Actuals!$A:$A,$A3250,Actuals!$D:$D,$D3250,Actuals!$B:$B,EOMONTH(DATE(2025,$C3250-1,1),0))/SUMIFS(Actuals!$F:$F,Actuals!$A:$A,$A3250,Actuals!$D:$D,$D3250,Actuals!$B:$B,EOMONTH(DATE(2024,$C3250-1,1),0)),
 SUMIFS(Actuals!$F:$F,Actuals!$A:$A,$A3250,Actuals!$D:$D,$D3250,Actuals!$B:$B,EOMONTH(DATE(2025,$C3250-2,1),0))/SUMIFS(Actuals!$F:$F,Actuals!$A:$A,$A3250,Actuals!$D:$D,$D3250,Actuals!$B:$B,EOMONTH(DATE(2024,$C3250-2,1),0)),
 SUMIFS(Actuals!$F:$F,Actuals!$A:$A,$A3250,Actuals!$D:$D,$D3250,Actuals!$B:$B,EOMONTH(DATE(2025,$C3250-3,1),0))/SUMIFS(Actuals!$F:$F,Actuals!$A:$A,$A3250,Actuals!$D:$D,$D3250,Actuals!$B:$B,EOMONTH(DATE(2024,$C3250-3,1),0))
)</f>
        <v>1.0566262558926223</v>
      </c>
      <c r="P3250" s="29">
        <f t="shared" si="300"/>
        <v>478543.91804125684</v>
      </c>
      <c r="Q3250" s="2" t="str">
        <f t="shared" si="301"/>
        <v/>
      </c>
      <c r="R3250" s="29" t="str">
        <f t="shared" si="302"/>
        <v>1 train date (May-Aug)</v>
      </c>
      <c r="S3250" s="29">
        <f t="shared" si="303"/>
        <v>1.0247686841986505</v>
      </c>
      <c r="T3250" s="29">
        <f t="shared" si="304"/>
        <v>449499.56676079915</v>
      </c>
      <c r="U3250" s="2" t="str">
        <f t="shared" si="305"/>
        <v/>
      </c>
    </row>
    <row r="3251" spans="1:21">
      <c r="A3251">
        <v>9700</v>
      </c>
      <c r="B3251" s="1">
        <v>46022</v>
      </c>
      <c r="C3251">
        <v>6</v>
      </c>
      <c r="D3251">
        <v>8</v>
      </c>
      <c r="E3251" t="s">
        <v>7</v>
      </c>
      <c r="F3251" s="3">
        <v>443566.83616185916</v>
      </c>
      <c r="H3251">
        <v>6</v>
      </c>
      <c r="L3251" s="6"/>
      <c r="M3251" t="s">
        <v>40</v>
      </c>
      <c r="N3251">
        <f>SUMIFS(Actuals!$F:$F,Actuals!$A:$A,$A3251,Actuals!$D:$D,$D3251,Actuals!$B:$B,EDATE($B3251,-12))</f>
        <v>452898</v>
      </c>
      <c r="O3251">
        <f>AVERAGE(SUMIFS(Actuals!$F:$F,Actuals!$A:$A,$A3251,Actuals!$D:$D,$D3251,Actuals!$B:$B,EOMONTH(DATE(2025,$C3251-1,1),0))/SUMIFS(Actuals!$F:$F,Actuals!$A:$A,$A3251,Actuals!$D:$D,$D3251,Actuals!$B:$B,EOMONTH(DATE(2024,$C3251-1,1),0)),
 SUMIFS(Actuals!$F:$F,Actuals!$A:$A,$A3251,Actuals!$D:$D,$D3251,Actuals!$B:$B,EOMONTH(DATE(2025,$C3251-2,1),0))/SUMIFS(Actuals!$F:$F,Actuals!$A:$A,$A3251,Actuals!$D:$D,$D3251,Actuals!$B:$B,EOMONTH(DATE(2024,$C3251-2,1),0)),
 SUMIFS(Actuals!$F:$F,Actuals!$A:$A,$A3251,Actuals!$D:$D,$D3251,Actuals!$B:$B,EOMONTH(DATE(2025,$C3251-3,1),0))/SUMIFS(Actuals!$F:$F,Actuals!$A:$A,$A3251,Actuals!$D:$D,$D3251,Actuals!$B:$B,EOMONTH(DATE(2024,$C3251-3,1),0))
)</f>
        <v>1.0328927828345262</v>
      </c>
      <c r="P3251" s="29">
        <f t="shared" si="300"/>
        <v>467795.07556019124</v>
      </c>
      <c r="Q3251" s="2" t="str">
        <f t="shared" si="301"/>
        <v/>
      </c>
      <c r="R3251" s="29" t="str">
        <f t="shared" si="302"/>
        <v>1 train date (May-Aug)</v>
      </c>
      <c r="S3251" s="29">
        <f t="shared" si="303"/>
        <v>1.0247686841986505</v>
      </c>
      <c r="T3251" s="29">
        <f t="shared" si="304"/>
        <v>454553.4030477468</v>
      </c>
      <c r="U3251" s="2" t="str">
        <f t="shared" si="305"/>
        <v/>
      </c>
    </row>
    <row r="3252" spans="1:21">
      <c r="A3252">
        <v>9700</v>
      </c>
      <c r="B3252" s="1">
        <v>46022</v>
      </c>
      <c r="C3252">
        <v>7</v>
      </c>
      <c r="D3252">
        <v>8</v>
      </c>
      <c r="E3252" t="s">
        <v>7</v>
      </c>
      <c r="F3252" s="3">
        <v>443142.17059832846</v>
      </c>
      <c r="H3252">
        <v>5</v>
      </c>
      <c r="L3252" s="6"/>
      <c r="M3252" t="s">
        <v>40</v>
      </c>
      <c r="N3252">
        <f>SUMIFS(Actuals!$F:$F,Actuals!$A:$A,$A3252,Actuals!$D:$D,$D3252,Actuals!$B:$B,EDATE($B3252,-12))</f>
        <v>452898</v>
      </c>
      <c r="O3252">
        <f>AVERAGE(SUMIFS(Actuals!$F:$F,Actuals!$A:$A,$A3252,Actuals!$D:$D,$D3252,Actuals!$B:$B,EOMONTH(DATE(2025,$C3252-1,1),0))/SUMIFS(Actuals!$F:$F,Actuals!$A:$A,$A3252,Actuals!$D:$D,$D3252,Actuals!$B:$B,EOMONTH(DATE(2024,$C3252-1,1),0)),
 SUMIFS(Actuals!$F:$F,Actuals!$A:$A,$A3252,Actuals!$D:$D,$D3252,Actuals!$B:$B,EOMONTH(DATE(2025,$C3252-2,1),0))/SUMIFS(Actuals!$F:$F,Actuals!$A:$A,$A3252,Actuals!$D:$D,$D3252,Actuals!$B:$B,EOMONTH(DATE(2024,$C3252-2,1),0)),
 SUMIFS(Actuals!$F:$F,Actuals!$A:$A,$A3252,Actuals!$D:$D,$D3252,Actuals!$B:$B,EOMONTH(DATE(2025,$C3252-3,1),0))/SUMIFS(Actuals!$F:$F,Actuals!$A:$A,$A3252,Actuals!$D:$D,$D3252,Actuals!$B:$B,EOMONTH(DATE(2024,$C3252-3,1),0))
)</f>
        <v>1.0151820025774632</v>
      </c>
      <c r="P3252" s="29">
        <f t="shared" si="300"/>
        <v>459773.89860332792</v>
      </c>
      <c r="Q3252" s="2" t="str">
        <f t="shared" si="301"/>
        <v/>
      </c>
      <c r="R3252" s="29" t="str">
        <f t="shared" si="302"/>
        <v>1 train date (May-Aug)</v>
      </c>
      <c r="S3252" s="29">
        <f t="shared" si="303"/>
        <v>1.0247686841986505</v>
      </c>
      <c r="T3252" s="29">
        <f t="shared" si="304"/>
        <v>454118.21907698299</v>
      </c>
      <c r="U3252" s="2" t="str">
        <f t="shared" si="305"/>
        <v/>
      </c>
    </row>
    <row r="3253" spans="1:21">
      <c r="A3253">
        <v>9700</v>
      </c>
      <c r="B3253" s="1">
        <v>46022</v>
      </c>
      <c r="C3253">
        <v>8</v>
      </c>
      <c r="D3253">
        <v>8</v>
      </c>
      <c r="E3253" t="s">
        <v>7</v>
      </c>
      <c r="F3253" s="3">
        <v>462708.77193056163</v>
      </c>
      <c r="H3253">
        <v>4</v>
      </c>
      <c r="L3253" s="6"/>
      <c r="M3253" t="s">
        <v>40</v>
      </c>
      <c r="N3253">
        <f>SUMIFS(Actuals!$F:$F,Actuals!$A:$A,$A3253,Actuals!$D:$D,$D3253,Actuals!$B:$B,EDATE($B3253,-12))</f>
        <v>452898</v>
      </c>
      <c r="O3253">
        <f>AVERAGE(SUMIFS(Actuals!$F:$F,Actuals!$A:$A,$A3253,Actuals!$D:$D,$D3253,Actuals!$B:$B,EOMONTH(DATE(2025,$C3253-1,1),0))/SUMIFS(Actuals!$F:$F,Actuals!$A:$A,$A3253,Actuals!$D:$D,$D3253,Actuals!$B:$B,EOMONTH(DATE(2024,$C3253-1,1),0)),
 SUMIFS(Actuals!$F:$F,Actuals!$A:$A,$A3253,Actuals!$D:$D,$D3253,Actuals!$B:$B,EOMONTH(DATE(2025,$C3253-2,1),0))/SUMIFS(Actuals!$F:$F,Actuals!$A:$A,$A3253,Actuals!$D:$D,$D3253,Actuals!$B:$B,EOMONTH(DATE(2024,$C3253-2,1),0)),
 SUMIFS(Actuals!$F:$F,Actuals!$A:$A,$A3253,Actuals!$D:$D,$D3253,Actuals!$B:$B,EOMONTH(DATE(2025,$C3253-3,1),0))/SUMIFS(Actuals!$F:$F,Actuals!$A:$A,$A3253,Actuals!$D:$D,$D3253,Actuals!$B:$B,EOMONTH(DATE(2024,$C3253-3,1),0))
)</f>
        <v>1.0236857177228165</v>
      </c>
      <c r="P3253" s="29">
        <f t="shared" si="300"/>
        <v>463625.21418522811</v>
      </c>
      <c r="Q3253" s="2" t="str">
        <f t="shared" si="301"/>
        <v/>
      </c>
      <c r="R3253" s="29" t="str">
        <f t="shared" si="302"/>
        <v>1 train date (May-Aug)</v>
      </c>
      <c r="S3253" s="29">
        <f t="shared" si="303"/>
        <v>1.0247686841986505</v>
      </c>
      <c r="T3253" s="29">
        <f t="shared" si="304"/>
        <v>474169.45937845513</v>
      </c>
      <c r="U3253" s="2" t="str">
        <f t="shared" si="305"/>
        <v/>
      </c>
    </row>
    <row r="3254" spans="1:21">
      <c r="A3254">
        <v>9700</v>
      </c>
      <c r="B3254" s="1">
        <v>46022</v>
      </c>
      <c r="C3254">
        <v>9</v>
      </c>
      <c r="D3254">
        <v>8</v>
      </c>
      <c r="E3254" t="s">
        <v>7</v>
      </c>
      <c r="F3254" s="3">
        <v>461968.49337092094</v>
      </c>
      <c r="H3254">
        <v>3</v>
      </c>
      <c r="L3254" s="6"/>
      <c r="M3254" t="s">
        <v>40</v>
      </c>
      <c r="N3254">
        <f>SUMIFS(Actuals!$F:$F,Actuals!$A:$A,$A3254,Actuals!$D:$D,$D3254,Actuals!$B:$B,EDATE($B3254,-12))</f>
        <v>452898</v>
      </c>
      <c r="O3254">
        <f>AVERAGE(SUMIFS(Actuals!$F:$F,Actuals!$A:$A,$A3254,Actuals!$D:$D,$D3254,Actuals!$B:$B,EOMONTH(DATE(2025,$C3254-1,1),0))/SUMIFS(Actuals!$F:$F,Actuals!$A:$A,$A3254,Actuals!$D:$D,$D3254,Actuals!$B:$B,EOMONTH(DATE(2024,$C3254-1,1),0)),
 SUMIFS(Actuals!$F:$F,Actuals!$A:$A,$A3254,Actuals!$D:$D,$D3254,Actuals!$B:$B,EOMONTH(DATE(2025,$C3254-2,1),0))/SUMIFS(Actuals!$F:$F,Actuals!$A:$A,$A3254,Actuals!$D:$D,$D3254,Actuals!$B:$B,EOMONTH(DATE(2024,$C3254-2,1),0)),
 SUMIFS(Actuals!$F:$F,Actuals!$A:$A,$A3254,Actuals!$D:$D,$D3254,Actuals!$B:$B,EOMONTH(DATE(2025,$C3254-3,1),0))/SUMIFS(Actuals!$F:$F,Actuals!$A:$A,$A3254,Actuals!$D:$D,$D3254,Actuals!$B:$B,EOMONTH(DATE(2024,$C3254-3,1),0))
)</f>
        <v>1.0349100686542609</v>
      </c>
      <c r="P3254" s="29">
        <f t="shared" si="300"/>
        <v>468708.70027337747</v>
      </c>
      <c r="Q3254" s="2" t="str">
        <f t="shared" si="301"/>
        <v/>
      </c>
      <c r="R3254" s="29" t="str">
        <f t="shared" si="302"/>
        <v>2 Test data (Sep-Nov)</v>
      </c>
      <c r="S3254" s="29">
        <f t="shared" si="303"/>
        <v>1.0247686841986505</v>
      </c>
      <c r="T3254" s="29">
        <f t="shared" si="304"/>
        <v>473410.84509295167</v>
      </c>
      <c r="U3254" s="2" t="str">
        <f t="shared" si="305"/>
        <v/>
      </c>
    </row>
    <row r="3255" spans="1:21">
      <c r="A3255">
        <v>9700</v>
      </c>
      <c r="B3255" s="1">
        <v>46022</v>
      </c>
      <c r="C3255">
        <v>10</v>
      </c>
      <c r="D3255">
        <v>8</v>
      </c>
      <c r="E3255" t="s">
        <v>7</v>
      </c>
      <c r="F3255" s="3">
        <v>451209.16293779574</v>
      </c>
      <c r="H3255">
        <v>2</v>
      </c>
      <c r="L3255" s="6"/>
      <c r="M3255" t="s">
        <v>40</v>
      </c>
      <c r="N3255">
        <f>SUMIFS(Actuals!$F:$F,Actuals!$A:$A,$A3255,Actuals!$D:$D,$D3255,Actuals!$B:$B,EDATE($B3255,-12))</f>
        <v>452898</v>
      </c>
      <c r="O3255">
        <f>AVERAGE(SUMIFS(Actuals!$F:$F,Actuals!$A:$A,$A3255,Actuals!$D:$D,$D3255,Actuals!$B:$B,EOMONTH(DATE(2025,$C3255-1,1),0))/SUMIFS(Actuals!$F:$F,Actuals!$A:$A,$A3255,Actuals!$D:$D,$D3255,Actuals!$B:$B,EOMONTH(DATE(2024,$C3255-1,1),0)),
 SUMIFS(Actuals!$F:$F,Actuals!$A:$A,$A3255,Actuals!$D:$D,$D3255,Actuals!$B:$B,EOMONTH(DATE(2025,$C3255-2,1),0))/SUMIFS(Actuals!$F:$F,Actuals!$A:$A,$A3255,Actuals!$D:$D,$D3255,Actuals!$B:$B,EOMONTH(DATE(2024,$C3255-2,1),0)),
 SUMIFS(Actuals!$F:$F,Actuals!$A:$A,$A3255,Actuals!$D:$D,$D3255,Actuals!$B:$B,EOMONTH(DATE(2025,$C3255-3,1),0))/SUMIFS(Actuals!$F:$F,Actuals!$A:$A,$A3255,Actuals!$D:$D,$D3255,Actuals!$B:$B,EOMONTH(DATE(2024,$C3255-3,1),0))
)</f>
        <v>1.0533929687860522</v>
      </c>
      <c r="P3255" s="29">
        <f t="shared" si="300"/>
        <v>477079.56877726543</v>
      </c>
      <c r="Q3255" s="2" t="str">
        <f t="shared" si="301"/>
        <v/>
      </c>
      <c r="R3255" s="29" t="str">
        <f t="shared" si="302"/>
        <v>2 Test data (Sep-Nov)</v>
      </c>
      <c r="S3255" s="29">
        <f t="shared" si="303"/>
        <v>1.0247686841986505</v>
      </c>
      <c r="T3255" s="29">
        <f t="shared" si="304"/>
        <v>462385.02020213945</v>
      </c>
      <c r="U3255" s="2" t="str">
        <f t="shared" si="305"/>
        <v/>
      </c>
    </row>
    <row r="3256" spans="1:21">
      <c r="A3256">
        <v>9700</v>
      </c>
      <c r="B3256" s="1">
        <v>46022</v>
      </c>
      <c r="C3256">
        <v>11</v>
      </c>
      <c r="D3256">
        <v>8</v>
      </c>
      <c r="E3256" t="s">
        <v>7</v>
      </c>
      <c r="F3256" s="3">
        <v>460210.68324293697</v>
      </c>
      <c r="H3256">
        <v>1</v>
      </c>
      <c r="L3256" s="6"/>
      <c r="M3256" t="s">
        <v>40</v>
      </c>
      <c r="N3256">
        <f>SUMIFS(Actuals!$F:$F,Actuals!$A:$A,$A3256,Actuals!$D:$D,$D3256,Actuals!$B:$B,EDATE($B3256,-12))</f>
        <v>452898</v>
      </c>
      <c r="O3256">
        <f>AVERAGE(SUMIFS(Actuals!$F:$F,Actuals!$A:$A,$A3256,Actuals!$D:$D,$D3256,Actuals!$B:$B,EOMONTH(DATE(2025,$C3256-1,1),0))/SUMIFS(Actuals!$F:$F,Actuals!$A:$A,$A3256,Actuals!$D:$D,$D3256,Actuals!$B:$B,EOMONTH(DATE(2024,$C3256-1,1),0)),
 SUMIFS(Actuals!$F:$F,Actuals!$A:$A,$A3256,Actuals!$D:$D,$D3256,Actuals!$B:$B,EOMONTH(DATE(2025,$C3256-2,1),0))/SUMIFS(Actuals!$F:$F,Actuals!$A:$A,$A3256,Actuals!$D:$D,$D3256,Actuals!$B:$B,EOMONTH(DATE(2024,$C3256-2,1),0)),
 SUMIFS(Actuals!$F:$F,Actuals!$A:$A,$A3256,Actuals!$D:$D,$D3256,Actuals!$B:$B,EOMONTH(DATE(2025,$C3256-3,1),0))/SUMIFS(Actuals!$F:$F,Actuals!$A:$A,$A3256,Actuals!$D:$D,$D3256,Actuals!$B:$B,EOMONTH(DATE(2024,$C3256-3,1),0))
)</f>
        <v>1.0267978503891271</v>
      </c>
      <c r="P3256" s="29">
        <f t="shared" si="300"/>
        <v>465034.69284553488</v>
      </c>
      <c r="Q3256" s="2" t="str">
        <f t="shared" si="301"/>
        <v/>
      </c>
      <c r="R3256" s="29" t="str">
        <f t="shared" si="302"/>
        <v>2 Test data (Sep-Nov)</v>
      </c>
      <c r="S3256" s="29">
        <f t="shared" si="303"/>
        <v>1.0247686841986505</v>
      </c>
      <c r="T3256" s="29">
        <f t="shared" si="304"/>
        <v>471609.49632102647</v>
      </c>
      <c r="U3256" s="2" t="str">
        <f t="shared" si="305"/>
        <v/>
      </c>
    </row>
    <row r="3257" spans="1:21">
      <c r="A3257">
        <v>9701</v>
      </c>
      <c r="B3257" s="1">
        <v>46022</v>
      </c>
      <c r="C3257">
        <v>5</v>
      </c>
      <c r="D3257">
        <v>8</v>
      </c>
      <c r="E3257" t="s">
        <v>7</v>
      </c>
      <c r="F3257" s="3">
        <v>3252.9847434371022</v>
      </c>
      <c r="H3257">
        <v>7</v>
      </c>
      <c r="L3257" s="6"/>
      <c r="M3257" t="s">
        <v>42</v>
      </c>
      <c r="N3257">
        <f>SUMIFS(Actuals!$F:$F,Actuals!$A:$A,$A3257,Actuals!$D:$D,$D3257,Actuals!$B:$B,EDATE($B3257,-12))</f>
        <v>3516</v>
      </c>
      <c r="O3257">
        <f>AVERAGE(SUMIFS(Actuals!$F:$F,Actuals!$A:$A,$A3257,Actuals!$D:$D,$D3257,Actuals!$B:$B,EOMONTH(DATE(2025,$C3257-1,1),0))/SUMIFS(Actuals!$F:$F,Actuals!$A:$A,$A3257,Actuals!$D:$D,$D3257,Actuals!$B:$B,EOMONTH(DATE(2024,$C3257-1,1),0)),
 SUMIFS(Actuals!$F:$F,Actuals!$A:$A,$A3257,Actuals!$D:$D,$D3257,Actuals!$B:$B,EOMONTH(DATE(2025,$C3257-2,1),0))/SUMIFS(Actuals!$F:$F,Actuals!$A:$A,$A3257,Actuals!$D:$D,$D3257,Actuals!$B:$B,EOMONTH(DATE(2024,$C3257-2,1),0)),
 SUMIFS(Actuals!$F:$F,Actuals!$A:$A,$A3257,Actuals!$D:$D,$D3257,Actuals!$B:$B,EOMONTH(DATE(2025,$C3257-3,1),0))/SUMIFS(Actuals!$F:$F,Actuals!$A:$A,$A3257,Actuals!$D:$D,$D3257,Actuals!$B:$B,EOMONTH(DATE(2024,$C3257-3,1),0))
)</f>
        <v>1.0317716141776059</v>
      </c>
      <c r="P3257" s="29">
        <f t="shared" si="300"/>
        <v>3627.7089954484622</v>
      </c>
      <c r="Q3257" s="2" t="str">
        <f t="shared" si="301"/>
        <v/>
      </c>
      <c r="R3257" s="29" t="str">
        <f t="shared" si="302"/>
        <v>1 train date (May-Aug)</v>
      </c>
      <c r="S3257" s="29">
        <f t="shared" si="303"/>
        <v>1.005048087592062</v>
      </c>
      <c r="T3257" s="29">
        <f t="shared" si="304"/>
        <v>3269.406095357614</v>
      </c>
      <c r="U3257" s="2" t="str">
        <f t="shared" si="305"/>
        <v/>
      </c>
    </row>
    <row r="3258" spans="1:21">
      <c r="A3258">
        <v>9701</v>
      </c>
      <c r="B3258" s="1">
        <v>46022</v>
      </c>
      <c r="C3258">
        <v>6</v>
      </c>
      <c r="D3258">
        <v>8</v>
      </c>
      <c r="E3258" t="s">
        <v>7</v>
      </c>
      <c r="F3258" s="3">
        <v>3492.7203899999995</v>
      </c>
      <c r="H3258">
        <v>6</v>
      </c>
      <c r="L3258" s="6"/>
      <c r="M3258" t="s">
        <v>42</v>
      </c>
      <c r="N3258">
        <f>SUMIFS(Actuals!$F:$F,Actuals!$A:$A,$A3258,Actuals!$D:$D,$D3258,Actuals!$B:$B,EDATE($B3258,-12))</f>
        <v>3516</v>
      </c>
      <c r="O3258">
        <f>AVERAGE(SUMIFS(Actuals!$F:$F,Actuals!$A:$A,$A3258,Actuals!$D:$D,$D3258,Actuals!$B:$B,EOMONTH(DATE(2025,$C3258-1,1),0))/SUMIFS(Actuals!$F:$F,Actuals!$A:$A,$A3258,Actuals!$D:$D,$D3258,Actuals!$B:$B,EOMONTH(DATE(2024,$C3258-1,1),0)),
 SUMIFS(Actuals!$F:$F,Actuals!$A:$A,$A3258,Actuals!$D:$D,$D3258,Actuals!$B:$B,EOMONTH(DATE(2025,$C3258-2,1),0))/SUMIFS(Actuals!$F:$F,Actuals!$A:$A,$A3258,Actuals!$D:$D,$D3258,Actuals!$B:$B,EOMONTH(DATE(2024,$C3258-2,1),0)),
 SUMIFS(Actuals!$F:$F,Actuals!$A:$A,$A3258,Actuals!$D:$D,$D3258,Actuals!$B:$B,EOMONTH(DATE(2025,$C3258-3,1),0))/SUMIFS(Actuals!$F:$F,Actuals!$A:$A,$A3258,Actuals!$D:$D,$D3258,Actuals!$B:$B,EOMONTH(DATE(2024,$C3258-3,1),0))
)</f>
        <v>0.98749798763159602</v>
      </c>
      <c r="P3258" s="29">
        <f t="shared" si="300"/>
        <v>3472.0429245126916</v>
      </c>
      <c r="Q3258" s="2" t="str">
        <f t="shared" si="301"/>
        <v/>
      </c>
      <c r="R3258" s="29" t="str">
        <f t="shared" si="302"/>
        <v>1 train date (May-Aug)</v>
      </c>
      <c r="S3258" s="29">
        <f t="shared" si="303"/>
        <v>1.005048087592062</v>
      </c>
      <c r="T3258" s="29">
        <f t="shared" si="304"/>
        <v>3510.3519484633002</v>
      </c>
      <c r="U3258" s="2" t="str">
        <f t="shared" si="305"/>
        <v/>
      </c>
    </row>
    <row r="3259" spans="1:21">
      <c r="A3259">
        <v>9701</v>
      </c>
      <c r="B3259" s="1">
        <v>46022</v>
      </c>
      <c r="C3259">
        <v>7</v>
      </c>
      <c r="D3259">
        <v>8</v>
      </c>
      <c r="E3259" t="s">
        <v>7</v>
      </c>
      <c r="F3259" s="3">
        <v>3316.231831215302</v>
      </c>
      <c r="H3259">
        <v>5</v>
      </c>
      <c r="L3259" s="6"/>
      <c r="M3259" t="s">
        <v>42</v>
      </c>
      <c r="N3259">
        <f>SUMIFS(Actuals!$F:$F,Actuals!$A:$A,$A3259,Actuals!$D:$D,$D3259,Actuals!$B:$B,EDATE($B3259,-12))</f>
        <v>3516</v>
      </c>
      <c r="O3259">
        <f>AVERAGE(SUMIFS(Actuals!$F:$F,Actuals!$A:$A,$A3259,Actuals!$D:$D,$D3259,Actuals!$B:$B,EOMONTH(DATE(2025,$C3259-1,1),0))/SUMIFS(Actuals!$F:$F,Actuals!$A:$A,$A3259,Actuals!$D:$D,$D3259,Actuals!$B:$B,EOMONTH(DATE(2024,$C3259-1,1),0)),
 SUMIFS(Actuals!$F:$F,Actuals!$A:$A,$A3259,Actuals!$D:$D,$D3259,Actuals!$B:$B,EOMONTH(DATE(2025,$C3259-2,1),0))/SUMIFS(Actuals!$F:$F,Actuals!$A:$A,$A3259,Actuals!$D:$D,$D3259,Actuals!$B:$B,EOMONTH(DATE(2024,$C3259-2,1),0)),
 SUMIFS(Actuals!$F:$F,Actuals!$A:$A,$A3259,Actuals!$D:$D,$D3259,Actuals!$B:$B,EOMONTH(DATE(2025,$C3259-3,1),0))/SUMIFS(Actuals!$F:$F,Actuals!$A:$A,$A3259,Actuals!$D:$D,$D3259,Actuals!$B:$B,EOMONTH(DATE(2024,$C3259-3,1),0))
)</f>
        <v>0.96462053551660409</v>
      </c>
      <c r="P3259" s="29">
        <f t="shared" si="300"/>
        <v>3391.60580287638</v>
      </c>
      <c r="Q3259" s="2" t="str">
        <f t="shared" si="301"/>
        <v/>
      </c>
      <c r="R3259" s="29" t="str">
        <f t="shared" si="302"/>
        <v>1 train date (May-Aug)</v>
      </c>
      <c r="S3259" s="29">
        <f t="shared" si="303"/>
        <v>1.005048087592062</v>
      </c>
      <c r="T3259" s="29">
        <f t="shared" si="304"/>
        <v>3332.9724599748611</v>
      </c>
      <c r="U3259" s="2" t="str">
        <f t="shared" si="305"/>
        <v/>
      </c>
    </row>
    <row r="3260" spans="1:21">
      <c r="A3260">
        <v>9701</v>
      </c>
      <c r="B3260" s="1">
        <v>46022</v>
      </c>
      <c r="C3260">
        <v>8</v>
      </c>
      <c r="D3260">
        <v>8</v>
      </c>
      <c r="E3260" t="s">
        <v>7</v>
      </c>
      <c r="F3260" s="3">
        <v>3388.959223403941</v>
      </c>
      <c r="H3260">
        <v>4</v>
      </c>
      <c r="L3260" s="6"/>
      <c r="M3260" t="s">
        <v>42</v>
      </c>
      <c r="N3260">
        <f>SUMIFS(Actuals!$F:$F,Actuals!$A:$A,$A3260,Actuals!$D:$D,$D3260,Actuals!$B:$B,EDATE($B3260,-12))</f>
        <v>3516</v>
      </c>
      <c r="O3260">
        <f>AVERAGE(SUMIFS(Actuals!$F:$F,Actuals!$A:$A,$A3260,Actuals!$D:$D,$D3260,Actuals!$B:$B,EOMONTH(DATE(2025,$C3260-1,1),0))/SUMIFS(Actuals!$F:$F,Actuals!$A:$A,$A3260,Actuals!$D:$D,$D3260,Actuals!$B:$B,EOMONTH(DATE(2024,$C3260-1,1),0)),
 SUMIFS(Actuals!$F:$F,Actuals!$A:$A,$A3260,Actuals!$D:$D,$D3260,Actuals!$B:$B,EOMONTH(DATE(2025,$C3260-2,1),0))/SUMIFS(Actuals!$F:$F,Actuals!$A:$A,$A3260,Actuals!$D:$D,$D3260,Actuals!$B:$B,EOMONTH(DATE(2024,$C3260-2,1),0)),
 SUMIFS(Actuals!$F:$F,Actuals!$A:$A,$A3260,Actuals!$D:$D,$D3260,Actuals!$B:$B,EOMONTH(DATE(2025,$C3260-3,1),0))/SUMIFS(Actuals!$F:$F,Actuals!$A:$A,$A3260,Actuals!$D:$D,$D3260,Actuals!$B:$B,EOMONTH(DATE(2024,$C3260-3,1),0))
)</f>
        <v>1.0073781760394274</v>
      </c>
      <c r="P3260" s="29">
        <f t="shared" si="300"/>
        <v>3541.9416669546267</v>
      </c>
      <c r="Q3260" s="2" t="str">
        <f t="shared" si="301"/>
        <v/>
      </c>
      <c r="R3260" s="29" t="str">
        <f t="shared" si="302"/>
        <v>1 train date (May-Aug)</v>
      </c>
      <c r="S3260" s="29">
        <f t="shared" si="303"/>
        <v>1.005048087592062</v>
      </c>
      <c r="T3260" s="29">
        <f t="shared" si="304"/>
        <v>3406.0669864096103</v>
      </c>
      <c r="U3260" s="2" t="str">
        <f t="shared" si="305"/>
        <v/>
      </c>
    </row>
    <row r="3261" spans="1:21">
      <c r="A3261">
        <v>9701</v>
      </c>
      <c r="B3261" s="1">
        <v>46022</v>
      </c>
      <c r="C3261">
        <v>9</v>
      </c>
      <c r="D3261">
        <v>8</v>
      </c>
      <c r="E3261" t="s">
        <v>7</v>
      </c>
      <c r="F3261" s="3">
        <v>3360.4172674262536</v>
      </c>
      <c r="H3261">
        <v>3</v>
      </c>
      <c r="L3261" s="6"/>
      <c r="M3261" t="s">
        <v>42</v>
      </c>
      <c r="N3261">
        <f>SUMIFS(Actuals!$F:$F,Actuals!$A:$A,$A3261,Actuals!$D:$D,$D3261,Actuals!$B:$B,EDATE($B3261,-12))</f>
        <v>3516</v>
      </c>
      <c r="O3261">
        <f>AVERAGE(SUMIFS(Actuals!$F:$F,Actuals!$A:$A,$A3261,Actuals!$D:$D,$D3261,Actuals!$B:$B,EOMONTH(DATE(2025,$C3261-1,1),0))/SUMIFS(Actuals!$F:$F,Actuals!$A:$A,$A3261,Actuals!$D:$D,$D3261,Actuals!$B:$B,EOMONTH(DATE(2024,$C3261-1,1),0)),
 SUMIFS(Actuals!$F:$F,Actuals!$A:$A,$A3261,Actuals!$D:$D,$D3261,Actuals!$B:$B,EOMONTH(DATE(2025,$C3261-2,1),0))/SUMIFS(Actuals!$F:$F,Actuals!$A:$A,$A3261,Actuals!$D:$D,$D3261,Actuals!$B:$B,EOMONTH(DATE(2024,$C3261-2,1),0)),
 SUMIFS(Actuals!$F:$F,Actuals!$A:$A,$A3261,Actuals!$D:$D,$D3261,Actuals!$B:$B,EOMONTH(DATE(2025,$C3261-3,1),0))/SUMIFS(Actuals!$F:$F,Actuals!$A:$A,$A3261,Actuals!$D:$D,$D3261,Actuals!$B:$B,EOMONTH(DATE(2024,$C3261-3,1),0))
)</f>
        <v>1.0248409136899215</v>
      </c>
      <c r="P3261" s="29">
        <f t="shared" si="300"/>
        <v>3603.3406525337641</v>
      </c>
      <c r="Q3261" s="2" t="str">
        <f t="shared" si="301"/>
        <v/>
      </c>
      <c r="R3261" s="29" t="str">
        <f t="shared" si="302"/>
        <v>2 Test data (Sep-Nov)</v>
      </c>
      <c r="S3261" s="29">
        <f t="shared" si="303"/>
        <v>1.005048087592062</v>
      </c>
      <c r="T3261" s="29">
        <f t="shared" si="304"/>
        <v>3377.380948138099</v>
      </c>
      <c r="U3261" s="2" t="str">
        <f t="shared" si="305"/>
        <v/>
      </c>
    </row>
    <row r="3262" spans="1:21">
      <c r="A3262">
        <v>9701</v>
      </c>
      <c r="B3262" s="1">
        <v>46022</v>
      </c>
      <c r="C3262">
        <v>10</v>
      </c>
      <c r="D3262">
        <v>8</v>
      </c>
      <c r="E3262" t="s">
        <v>7</v>
      </c>
      <c r="F3262" s="3">
        <v>3155.1886388523953</v>
      </c>
      <c r="H3262">
        <v>2</v>
      </c>
      <c r="L3262" s="6"/>
      <c r="M3262" t="s">
        <v>42</v>
      </c>
      <c r="N3262">
        <f>SUMIFS(Actuals!$F:$F,Actuals!$A:$A,$A3262,Actuals!$D:$D,$D3262,Actuals!$B:$B,EDATE($B3262,-12))</f>
        <v>3516</v>
      </c>
      <c r="O3262">
        <f>AVERAGE(SUMIFS(Actuals!$F:$F,Actuals!$A:$A,$A3262,Actuals!$D:$D,$D3262,Actuals!$B:$B,EOMONTH(DATE(2025,$C3262-1,1),0))/SUMIFS(Actuals!$F:$F,Actuals!$A:$A,$A3262,Actuals!$D:$D,$D3262,Actuals!$B:$B,EOMONTH(DATE(2024,$C3262-1,1),0)),
 SUMIFS(Actuals!$F:$F,Actuals!$A:$A,$A3262,Actuals!$D:$D,$D3262,Actuals!$B:$B,EOMONTH(DATE(2025,$C3262-2,1),0))/SUMIFS(Actuals!$F:$F,Actuals!$A:$A,$A3262,Actuals!$D:$D,$D3262,Actuals!$B:$B,EOMONTH(DATE(2024,$C3262-2,1),0)),
 SUMIFS(Actuals!$F:$F,Actuals!$A:$A,$A3262,Actuals!$D:$D,$D3262,Actuals!$B:$B,EOMONTH(DATE(2025,$C3262-3,1),0))/SUMIFS(Actuals!$F:$F,Actuals!$A:$A,$A3262,Actuals!$D:$D,$D3262,Actuals!$B:$B,EOMONTH(DATE(2024,$C3262-3,1),0))
)</f>
        <v>1.0148290657740777</v>
      </c>
      <c r="P3262" s="29">
        <f t="shared" si="300"/>
        <v>3568.1389952616573</v>
      </c>
      <c r="Q3262" s="2" t="str">
        <f t="shared" si="301"/>
        <v/>
      </c>
      <c r="R3262" s="29" t="str">
        <f t="shared" si="302"/>
        <v>2 Test data (Sep-Nov)</v>
      </c>
      <c r="S3262" s="29">
        <f t="shared" si="303"/>
        <v>1.005048087592062</v>
      </c>
      <c r="T3262" s="29">
        <f t="shared" si="304"/>
        <v>3171.1163074708011</v>
      </c>
      <c r="U3262" s="2" t="str">
        <f t="shared" si="305"/>
        <v/>
      </c>
    </row>
    <row r="3263" spans="1:21">
      <c r="A3263">
        <v>9701</v>
      </c>
      <c r="B3263" s="1">
        <v>46022</v>
      </c>
      <c r="C3263">
        <v>11</v>
      </c>
      <c r="D3263">
        <v>8</v>
      </c>
      <c r="E3263" t="s">
        <v>7</v>
      </c>
      <c r="F3263" s="3">
        <v>3348.5619838007851</v>
      </c>
      <c r="H3263">
        <v>1</v>
      </c>
      <c r="L3263" s="6"/>
      <c r="M3263" t="s">
        <v>42</v>
      </c>
      <c r="N3263">
        <f>SUMIFS(Actuals!$F:$F,Actuals!$A:$A,$A3263,Actuals!$D:$D,$D3263,Actuals!$B:$B,EDATE($B3263,-12))</f>
        <v>3516</v>
      </c>
      <c r="O3263">
        <f>AVERAGE(SUMIFS(Actuals!$F:$F,Actuals!$A:$A,$A3263,Actuals!$D:$D,$D3263,Actuals!$B:$B,EOMONTH(DATE(2025,$C3263-1,1),0))/SUMIFS(Actuals!$F:$F,Actuals!$A:$A,$A3263,Actuals!$D:$D,$D3263,Actuals!$B:$B,EOMONTH(DATE(2024,$C3263-1,1),0)),
 SUMIFS(Actuals!$F:$F,Actuals!$A:$A,$A3263,Actuals!$D:$D,$D3263,Actuals!$B:$B,EOMONTH(DATE(2025,$C3263-2,1),0))/SUMIFS(Actuals!$F:$F,Actuals!$A:$A,$A3263,Actuals!$D:$D,$D3263,Actuals!$B:$B,EOMONTH(DATE(2024,$C3263-2,1),0)),
 SUMIFS(Actuals!$F:$F,Actuals!$A:$A,$A3263,Actuals!$D:$D,$D3263,Actuals!$B:$B,EOMONTH(DATE(2025,$C3263-3,1),0))/SUMIFS(Actuals!$F:$F,Actuals!$A:$A,$A3263,Actuals!$D:$D,$D3263,Actuals!$B:$B,EOMONTH(DATE(2024,$C3263-3,1),0))
)</f>
        <v>0.94557653386081386</v>
      </c>
      <c r="P3263" s="29">
        <f t="shared" si="300"/>
        <v>3324.6470930546216</v>
      </c>
      <c r="Q3263" s="2" t="str">
        <f t="shared" si="301"/>
        <v/>
      </c>
      <c r="R3263" s="29" t="str">
        <f t="shared" si="302"/>
        <v>2 Test data (Sep-Nov)</v>
      </c>
      <c r="S3263" s="29">
        <f t="shared" si="303"/>
        <v>1.005048087592062</v>
      </c>
      <c r="T3263" s="29">
        <f t="shared" si="304"/>
        <v>3365.4658180024603</v>
      </c>
      <c r="U3263" s="2" t="str">
        <f t="shared" si="305"/>
        <v/>
      </c>
    </row>
    <row r="3264" spans="1:21">
      <c r="A3264">
        <v>9702</v>
      </c>
      <c r="B3264" s="1">
        <v>46022</v>
      </c>
      <c r="C3264">
        <v>5</v>
      </c>
      <c r="D3264">
        <v>8</v>
      </c>
      <c r="E3264" t="s">
        <v>7</v>
      </c>
      <c r="F3264" s="3">
        <v>1434.7639292059962</v>
      </c>
      <c r="H3264">
        <v>7</v>
      </c>
      <c r="L3264" s="6"/>
      <c r="M3264" t="s">
        <v>44</v>
      </c>
      <c r="N3264">
        <f>SUMIFS(Actuals!$F:$F,Actuals!$A:$A,$A3264,Actuals!$D:$D,$D3264,Actuals!$B:$B,EDATE($B3264,-12))</f>
        <v>1464</v>
      </c>
      <c r="O3264">
        <f>AVERAGE(SUMIFS(Actuals!$F:$F,Actuals!$A:$A,$A3264,Actuals!$D:$D,$D3264,Actuals!$B:$B,EOMONTH(DATE(2025,$C3264-1,1),0))/SUMIFS(Actuals!$F:$F,Actuals!$A:$A,$A3264,Actuals!$D:$D,$D3264,Actuals!$B:$B,EOMONTH(DATE(2024,$C3264-1,1),0)),
 SUMIFS(Actuals!$F:$F,Actuals!$A:$A,$A3264,Actuals!$D:$D,$D3264,Actuals!$B:$B,EOMONTH(DATE(2025,$C3264-2,1),0))/SUMIFS(Actuals!$F:$F,Actuals!$A:$A,$A3264,Actuals!$D:$D,$D3264,Actuals!$B:$B,EOMONTH(DATE(2024,$C3264-2,1),0)),
 SUMIFS(Actuals!$F:$F,Actuals!$A:$A,$A3264,Actuals!$D:$D,$D3264,Actuals!$B:$B,EOMONTH(DATE(2025,$C3264-3,1),0))/SUMIFS(Actuals!$F:$F,Actuals!$A:$A,$A3264,Actuals!$D:$D,$D3264,Actuals!$B:$B,EOMONTH(DATE(2024,$C3264-3,1),0))
)</f>
        <v>1.105917759149502</v>
      </c>
      <c r="P3264" s="29">
        <f t="shared" si="300"/>
        <v>1619.0635993948708</v>
      </c>
      <c r="Q3264" s="2" t="str">
        <f t="shared" si="301"/>
        <v/>
      </c>
      <c r="R3264" s="29" t="str">
        <f t="shared" si="302"/>
        <v>1 train date (May-Aug)</v>
      </c>
      <c r="S3264" s="29">
        <f t="shared" si="303"/>
        <v>1.018716649634493</v>
      </c>
      <c r="T3264" s="29">
        <f t="shared" si="304"/>
        <v>1461.6179029771533</v>
      </c>
      <c r="U3264" s="2" t="str">
        <f t="shared" si="305"/>
        <v/>
      </c>
    </row>
    <row r="3265" spans="1:21">
      <c r="A3265">
        <v>9702</v>
      </c>
      <c r="B3265" s="1">
        <v>46022</v>
      </c>
      <c r="C3265">
        <v>6</v>
      </c>
      <c r="D3265">
        <v>8</v>
      </c>
      <c r="E3265" t="s">
        <v>7</v>
      </c>
      <c r="F3265" s="3">
        <v>1440.413627156147</v>
      </c>
      <c r="H3265">
        <v>6</v>
      </c>
      <c r="L3265" s="6"/>
      <c r="M3265" t="s">
        <v>44</v>
      </c>
      <c r="N3265">
        <f>SUMIFS(Actuals!$F:$F,Actuals!$A:$A,$A3265,Actuals!$D:$D,$D3265,Actuals!$B:$B,EDATE($B3265,-12))</f>
        <v>1464</v>
      </c>
      <c r="O3265">
        <f>AVERAGE(SUMIFS(Actuals!$F:$F,Actuals!$A:$A,$A3265,Actuals!$D:$D,$D3265,Actuals!$B:$B,EOMONTH(DATE(2025,$C3265-1,1),0))/SUMIFS(Actuals!$F:$F,Actuals!$A:$A,$A3265,Actuals!$D:$D,$D3265,Actuals!$B:$B,EOMONTH(DATE(2024,$C3265-1,1),0)),
 SUMIFS(Actuals!$F:$F,Actuals!$A:$A,$A3265,Actuals!$D:$D,$D3265,Actuals!$B:$B,EOMONTH(DATE(2025,$C3265-2,1),0))/SUMIFS(Actuals!$F:$F,Actuals!$A:$A,$A3265,Actuals!$D:$D,$D3265,Actuals!$B:$B,EOMONTH(DATE(2024,$C3265-2,1),0)),
 SUMIFS(Actuals!$F:$F,Actuals!$A:$A,$A3265,Actuals!$D:$D,$D3265,Actuals!$B:$B,EOMONTH(DATE(2025,$C3265-3,1),0))/SUMIFS(Actuals!$F:$F,Actuals!$A:$A,$A3265,Actuals!$D:$D,$D3265,Actuals!$B:$B,EOMONTH(DATE(2024,$C3265-3,1),0))
)</f>
        <v>1.0523232488088692</v>
      </c>
      <c r="P3265" s="29">
        <f t="shared" si="300"/>
        <v>1540.6012362561844</v>
      </c>
      <c r="Q3265" s="2" t="str">
        <f t="shared" si="301"/>
        <v/>
      </c>
      <c r="R3265" s="29" t="str">
        <f t="shared" si="302"/>
        <v>1 train date (May-Aug)</v>
      </c>
      <c r="S3265" s="29">
        <f t="shared" si="303"/>
        <v>1.018716649634493</v>
      </c>
      <c r="T3265" s="29">
        <f t="shared" si="304"/>
        <v>1467.3733443443778</v>
      </c>
      <c r="U3265" s="2" t="str">
        <f t="shared" si="305"/>
        <v/>
      </c>
    </row>
    <row r="3266" spans="1:21">
      <c r="A3266">
        <v>9702</v>
      </c>
      <c r="B3266" s="1">
        <v>46022</v>
      </c>
      <c r="C3266">
        <v>7</v>
      </c>
      <c r="D3266">
        <v>8</v>
      </c>
      <c r="E3266" t="s">
        <v>7</v>
      </c>
      <c r="F3266" s="3">
        <v>1355.2936840481898</v>
      </c>
      <c r="H3266">
        <v>5</v>
      </c>
      <c r="L3266" s="6"/>
      <c r="M3266" t="s">
        <v>44</v>
      </c>
      <c r="N3266">
        <f>SUMIFS(Actuals!$F:$F,Actuals!$A:$A,$A3266,Actuals!$D:$D,$D3266,Actuals!$B:$B,EDATE($B3266,-12))</f>
        <v>1464</v>
      </c>
      <c r="O3266">
        <f>AVERAGE(SUMIFS(Actuals!$F:$F,Actuals!$A:$A,$A3266,Actuals!$D:$D,$D3266,Actuals!$B:$B,EOMONTH(DATE(2025,$C3266-1,1),0))/SUMIFS(Actuals!$F:$F,Actuals!$A:$A,$A3266,Actuals!$D:$D,$D3266,Actuals!$B:$B,EOMONTH(DATE(2024,$C3266-1,1),0)),
 SUMIFS(Actuals!$F:$F,Actuals!$A:$A,$A3266,Actuals!$D:$D,$D3266,Actuals!$B:$B,EOMONTH(DATE(2025,$C3266-2,1),0))/SUMIFS(Actuals!$F:$F,Actuals!$A:$A,$A3266,Actuals!$D:$D,$D3266,Actuals!$B:$B,EOMONTH(DATE(2024,$C3266-2,1),0)),
 SUMIFS(Actuals!$F:$F,Actuals!$A:$A,$A3266,Actuals!$D:$D,$D3266,Actuals!$B:$B,EOMONTH(DATE(2025,$C3266-3,1),0))/SUMIFS(Actuals!$F:$F,Actuals!$A:$A,$A3266,Actuals!$D:$D,$D3266,Actuals!$B:$B,EOMONTH(DATE(2024,$C3266-3,1),0))
)</f>
        <v>1.003777839013152</v>
      </c>
      <c r="P3266" s="29">
        <f t="shared" ref="P3266:P3329" si="306">N3266*O3266</f>
        <v>1469.5307563152544</v>
      </c>
      <c r="Q3266" s="2" t="str">
        <f t="shared" ref="Q3266:Q3329" si="307">IFERROR(ABS(P3266-G3266)/ABS(G3266),"")</f>
        <v/>
      </c>
      <c r="R3266" s="29" t="str">
        <f t="shared" ref="R3266:R3329" si="308">IF(C3266&lt;=8,"1 train date (May-Aug)","2 Test data (Sep-Nov)")</f>
        <v>1 train date (May-Aug)</v>
      </c>
      <c r="S3266" s="29">
        <f t="shared" ref="S3266:S3329" si="309">1/(1+AVERAGEIFS($L:$L,$A:$A,$A3266,$R:$R,"1 train date (May-Aug)"))</f>
        <v>1.018716649634493</v>
      </c>
      <c r="T3266" s="29">
        <f t="shared" ref="T3266:T3329" si="310">F3266*S3266</f>
        <v>1380.6602410843611</v>
      </c>
      <c r="U3266" s="2" t="str">
        <f t="shared" ref="U3266:U3329" si="311">IFERROR(ABS(T3266-G3266)/ABS(G3266),"")</f>
        <v/>
      </c>
    </row>
    <row r="3267" spans="1:21">
      <c r="A3267">
        <v>9702</v>
      </c>
      <c r="B3267" s="1">
        <v>46022</v>
      </c>
      <c r="C3267">
        <v>8</v>
      </c>
      <c r="D3267">
        <v>8</v>
      </c>
      <c r="E3267" t="s">
        <v>7</v>
      </c>
      <c r="F3267" s="3">
        <v>1425.5079517865188</v>
      </c>
      <c r="H3267">
        <v>4</v>
      </c>
      <c r="L3267" s="6"/>
      <c r="M3267" t="s">
        <v>44</v>
      </c>
      <c r="N3267">
        <f>SUMIFS(Actuals!$F:$F,Actuals!$A:$A,$A3267,Actuals!$D:$D,$D3267,Actuals!$B:$B,EDATE($B3267,-12))</f>
        <v>1464</v>
      </c>
      <c r="O3267">
        <f>AVERAGE(SUMIFS(Actuals!$F:$F,Actuals!$A:$A,$A3267,Actuals!$D:$D,$D3267,Actuals!$B:$B,EOMONTH(DATE(2025,$C3267-1,1),0))/SUMIFS(Actuals!$F:$F,Actuals!$A:$A,$A3267,Actuals!$D:$D,$D3267,Actuals!$B:$B,EOMONTH(DATE(2024,$C3267-1,1),0)),
 SUMIFS(Actuals!$F:$F,Actuals!$A:$A,$A3267,Actuals!$D:$D,$D3267,Actuals!$B:$B,EOMONTH(DATE(2025,$C3267-2,1),0))/SUMIFS(Actuals!$F:$F,Actuals!$A:$A,$A3267,Actuals!$D:$D,$D3267,Actuals!$B:$B,EOMONTH(DATE(2024,$C3267-2,1),0)),
 SUMIFS(Actuals!$F:$F,Actuals!$A:$A,$A3267,Actuals!$D:$D,$D3267,Actuals!$B:$B,EOMONTH(DATE(2025,$C3267-3,1),0))/SUMIFS(Actuals!$F:$F,Actuals!$A:$A,$A3267,Actuals!$D:$D,$D3267,Actuals!$B:$B,EOMONTH(DATE(2024,$C3267-3,1),0))
)</f>
        <v>1.005648830400361</v>
      </c>
      <c r="P3267" s="29">
        <f t="shared" si="306"/>
        <v>1472.2698877061284</v>
      </c>
      <c r="Q3267" s="2" t="str">
        <f t="shared" si="307"/>
        <v/>
      </c>
      <c r="R3267" s="29" t="str">
        <f t="shared" si="308"/>
        <v>1 train date (May-Aug)</v>
      </c>
      <c r="S3267" s="29">
        <f t="shared" si="309"/>
        <v>1.018716649634493</v>
      </c>
      <c r="T3267" s="29">
        <f t="shared" si="310"/>
        <v>1452.188684671291</v>
      </c>
      <c r="U3267" s="2" t="str">
        <f t="shared" si="311"/>
        <v/>
      </c>
    </row>
    <row r="3268" spans="1:21">
      <c r="A3268">
        <v>9702</v>
      </c>
      <c r="B3268" s="1">
        <v>46022</v>
      </c>
      <c r="C3268">
        <v>9</v>
      </c>
      <c r="D3268">
        <v>8</v>
      </c>
      <c r="E3268" t="s">
        <v>7</v>
      </c>
      <c r="F3268" s="3">
        <v>1344.2752642706132</v>
      </c>
      <c r="H3268">
        <v>3</v>
      </c>
      <c r="L3268" s="6"/>
      <c r="M3268" t="s">
        <v>44</v>
      </c>
      <c r="N3268">
        <f>SUMIFS(Actuals!$F:$F,Actuals!$A:$A,$A3268,Actuals!$D:$D,$D3268,Actuals!$B:$B,EDATE($B3268,-12))</f>
        <v>1464</v>
      </c>
      <c r="O3268">
        <f>AVERAGE(SUMIFS(Actuals!$F:$F,Actuals!$A:$A,$A3268,Actuals!$D:$D,$D3268,Actuals!$B:$B,EOMONTH(DATE(2025,$C3268-1,1),0))/SUMIFS(Actuals!$F:$F,Actuals!$A:$A,$A3268,Actuals!$D:$D,$D3268,Actuals!$B:$B,EOMONTH(DATE(2024,$C3268-1,1),0)),
 SUMIFS(Actuals!$F:$F,Actuals!$A:$A,$A3268,Actuals!$D:$D,$D3268,Actuals!$B:$B,EOMONTH(DATE(2025,$C3268-2,1),0))/SUMIFS(Actuals!$F:$F,Actuals!$A:$A,$A3268,Actuals!$D:$D,$D3268,Actuals!$B:$B,EOMONTH(DATE(2024,$C3268-2,1),0)),
 SUMIFS(Actuals!$F:$F,Actuals!$A:$A,$A3268,Actuals!$D:$D,$D3268,Actuals!$B:$B,EOMONTH(DATE(2025,$C3268-3,1),0))/SUMIFS(Actuals!$F:$F,Actuals!$A:$A,$A3268,Actuals!$D:$D,$D3268,Actuals!$B:$B,EOMONTH(DATE(2024,$C3268-3,1),0))
)</f>
        <v>0.99530906885928838</v>
      </c>
      <c r="P3268" s="29">
        <f t="shared" si="306"/>
        <v>1457.1324768099983</v>
      </c>
      <c r="Q3268" s="2" t="str">
        <f t="shared" si="307"/>
        <v/>
      </c>
      <c r="R3268" s="29" t="str">
        <f t="shared" si="308"/>
        <v>2 Test data (Sep-Nov)</v>
      </c>
      <c r="S3268" s="29">
        <f t="shared" si="309"/>
        <v>1.018716649634493</v>
      </c>
      <c r="T3268" s="29">
        <f t="shared" si="310"/>
        <v>1369.4355934042819</v>
      </c>
      <c r="U3268" s="2" t="str">
        <f t="shared" si="311"/>
        <v/>
      </c>
    </row>
    <row r="3269" spans="1:21">
      <c r="A3269">
        <v>9702</v>
      </c>
      <c r="B3269" s="1">
        <v>46022</v>
      </c>
      <c r="C3269">
        <v>10</v>
      </c>
      <c r="D3269">
        <v>8</v>
      </c>
      <c r="E3269" t="s">
        <v>7</v>
      </c>
      <c r="F3269" s="3">
        <v>1348.2146595340914</v>
      </c>
      <c r="H3269">
        <v>2</v>
      </c>
      <c r="L3269" s="6"/>
      <c r="M3269" t="s">
        <v>44</v>
      </c>
      <c r="N3269">
        <f>SUMIFS(Actuals!$F:$F,Actuals!$A:$A,$A3269,Actuals!$D:$D,$D3269,Actuals!$B:$B,EDATE($B3269,-12))</f>
        <v>1464</v>
      </c>
      <c r="O3269">
        <f>AVERAGE(SUMIFS(Actuals!$F:$F,Actuals!$A:$A,$A3269,Actuals!$D:$D,$D3269,Actuals!$B:$B,EOMONTH(DATE(2025,$C3269-1,1),0))/SUMIFS(Actuals!$F:$F,Actuals!$A:$A,$A3269,Actuals!$D:$D,$D3269,Actuals!$B:$B,EOMONTH(DATE(2024,$C3269-1,1),0)),
 SUMIFS(Actuals!$F:$F,Actuals!$A:$A,$A3269,Actuals!$D:$D,$D3269,Actuals!$B:$B,EOMONTH(DATE(2025,$C3269-2,1),0))/SUMIFS(Actuals!$F:$F,Actuals!$A:$A,$A3269,Actuals!$D:$D,$D3269,Actuals!$B:$B,EOMONTH(DATE(2024,$C3269-2,1),0)),
 SUMIFS(Actuals!$F:$F,Actuals!$A:$A,$A3269,Actuals!$D:$D,$D3269,Actuals!$B:$B,EOMONTH(DATE(2025,$C3269-3,1),0))/SUMIFS(Actuals!$F:$F,Actuals!$A:$A,$A3269,Actuals!$D:$D,$D3269,Actuals!$B:$B,EOMONTH(DATE(2024,$C3269-3,1),0))
)</f>
        <v>0.95858487081186861</v>
      </c>
      <c r="P3269" s="29">
        <f t="shared" si="306"/>
        <v>1403.3682508685756</v>
      </c>
      <c r="Q3269" s="2" t="str">
        <f t="shared" si="307"/>
        <v/>
      </c>
      <c r="R3269" s="29" t="str">
        <f t="shared" si="308"/>
        <v>2 Test data (Sep-Nov)</v>
      </c>
      <c r="S3269" s="29">
        <f t="shared" si="309"/>
        <v>1.018716649634493</v>
      </c>
      <c r="T3269" s="29">
        <f t="shared" si="310"/>
        <v>1373.4487209486783</v>
      </c>
      <c r="U3269" s="2" t="str">
        <f t="shared" si="311"/>
        <v/>
      </c>
    </row>
    <row r="3270" spans="1:21">
      <c r="A3270">
        <v>9702</v>
      </c>
      <c r="B3270" s="1">
        <v>46022</v>
      </c>
      <c r="C3270">
        <v>11</v>
      </c>
      <c r="D3270">
        <v>8</v>
      </c>
      <c r="E3270" t="s">
        <v>7</v>
      </c>
      <c r="F3270" s="3">
        <v>1352.7654415253746</v>
      </c>
      <c r="H3270">
        <v>1</v>
      </c>
      <c r="L3270" s="6"/>
      <c r="M3270" t="s">
        <v>44</v>
      </c>
      <c r="N3270">
        <f>SUMIFS(Actuals!$F:$F,Actuals!$A:$A,$A3270,Actuals!$D:$D,$D3270,Actuals!$B:$B,EDATE($B3270,-12))</f>
        <v>1464</v>
      </c>
      <c r="O3270">
        <f>AVERAGE(SUMIFS(Actuals!$F:$F,Actuals!$A:$A,$A3270,Actuals!$D:$D,$D3270,Actuals!$B:$B,EOMONTH(DATE(2025,$C3270-1,1),0))/SUMIFS(Actuals!$F:$F,Actuals!$A:$A,$A3270,Actuals!$D:$D,$D3270,Actuals!$B:$B,EOMONTH(DATE(2024,$C3270-1,1),0)),
 SUMIFS(Actuals!$F:$F,Actuals!$A:$A,$A3270,Actuals!$D:$D,$D3270,Actuals!$B:$B,EOMONTH(DATE(2025,$C3270-2,1),0))/SUMIFS(Actuals!$F:$F,Actuals!$A:$A,$A3270,Actuals!$D:$D,$D3270,Actuals!$B:$B,EOMONTH(DATE(2024,$C3270-2,1),0)),
 SUMIFS(Actuals!$F:$F,Actuals!$A:$A,$A3270,Actuals!$D:$D,$D3270,Actuals!$B:$B,EOMONTH(DATE(2025,$C3270-3,1),0))/SUMIFS(Actuals!$F:$F,Actuals!$A:$A,$A3270,Actuals!$D:$D,$D3270,Actuals!$B:$B,EOMONTH(DATE(2024,$C3270-3,1),0))
)</f>
        <v>0.88948874455648841</v>
      </c>
      <c r="P3270" s="29">
        <f t="shared" si="306"/>
        <v>1302.2115220306991</v>
      </c>
      <c r="Q3270" s="2" t="str">
        <f t="shared" si="307"/>
        <v/>
      </c>
      <c r="R3270" s="29" t="str">
        <f t="shared" si="308"/>
        <v>2 Test data (Sep-Nov)</v>
      </c>
      <c r="S3270" s="29">
        <f t="shared" si="309"/>
        <v>1.018716649634493</v>
      </c>
      <c r="T3270" s="29">
        <f t="shared" si="310"/>
        <v>1378.0846783320553</v>
      </c>
      <c r="U3270" s="2" t="str">
        <f t="shared" si="311"/>
        <v/>
      </c>
    </row>
    <row r="3271" spans="1:21">
      <c r="A3271">
        <v>9768</v>
      </c>
      <c r="B3271" s="1">
        <v>46022</v>
      </c>
      <c r="C3271">
        <v>5</v>
      </c>
      <c r="D3271">
        <v>8</v>
      </c>
      <c r="E3271" t="s">
        <v>7</v>
      </c>
      <c r="F3271" s="3">
        <v>230031.28125526983</v>
      </c>
      <c r="H3271">
        <v>7</v>
      </c>
      <c r="L3271" s="6"/>
      <c r="M3271" t="s">
        <v>46</v>
      </c>
      <c r="N3271">
        <f>SUMIFS(Actuals!$F:$F,Actuals!$A:$A,$A3271,Actuals!$D:$D,$D3271,Actuals!$B:$B,EDATE($B3271,-12))</f>
        <v>281544</v>
      </c>
      <c r="O3271">
        <f>AVERAGE(SUMIFS(Actuals!$F:$F,Actuals!$A:$A,$A3271,Actuals!$D:$D,$D3271,Actuals!$B:$B,EOMONTH(DATE(2025,$C3271-1,1),0))/SUMIFS(Actuals!$F:$F,Actuals!$A:$A,$A3271,Actuals!$D:$D,$D3271,Actuals!$B:$B,EOMONTH(DATE(2024,$C3271-1,1),0)),
 SUMIFS(Actuals!$F:$F,Actuals!$A:$A,$A3271,Actuals!$D:$D,$D3271,Actuals!$B:$B,EOMONTH(DATE(2025,$C3271-2,1),0))/SUMIFS(Actuals!$F:$F,Actuals!$A:$A,$A3271,Actuals!$D:$D,$D3271,Actuals!$B:$B,EOMONTH(DATE(2024,$C3271-2,1),0)),
 SUMIFS(Actuals!$F:$F,Actuals!$A:$A,$A3271,Actuals!$D:$D,$D3271,Actuals!$B:$B,EOMONTH(DATE(2025,$C3271-3,1),0))/SUMIFS(Actuals!$F:$F,Actuals!$A:$A,$A3271,Actuals!$D:$D,$D3271,Actuals!$B:$B,EOMONTH(DATE(2024,$C3271-3,1),0))
)</f>
        <v>1.0025055615963097</v>
      </c>
      <c r="P3271" s="29">
        <f t="shared" si="306"/>
        <v>282249.42583407142</v>
      </c>
      <c r="Q3271" s="2" t="str">
        <f t="shared" si="307"/>
        <v/>
      </c>
      <c r="R3271" s="29" t="str">
        <f t="shared" si="308"/>
        <v>1 train date (May-Aug)</v>
      </c>
      <c r="S3271" s="29">
        <f t="shared" si="309"/>
        <v>0.9876487436855329</v>
      </c>
      <c r="T3271" s="29">
        <f t="shared" si="310"/>
        <v>227190.10594014073</v>
      </c>
      <c r="U3271" s="2" t="str">
        <f t="shared" si="311"/>
        <v/>
      </c>
    </row>
    <row r="3272" spans="1:21">
      <c r="A3272">
        <v>9768</v>
      </c>
      <c r="B3272" s="1">
        <v>46022</v>
      </c>
      <c r="C3272">
        <v>6</v>
      </c>
      <c r="D3272">
        <v>8</v>
      </c>
      <c r="E3272" t="s">
        <v>7</v>
      </c>
      <c r="F3272" s="3">
        <v>228309.81737776703</v>
      </c>
      <c r="H3272">
        <v>6</v>
      </c>
      <c r="L3272" s="6"/>
      <c r="M3272" t="s">
        <v>46</v>
      </c>
      <c r="N3272">
        <f>SUMIFS(Actuals!$F:$F,Actuals!$A:$A,$A3272,Actuals!$D:$D,$D3272,Actuals!$B:$B,EDATE($B3272,-12))</f>
        <v>281544</v>
      </c>
      <c r="O3272">
        <f>AVERAGE(SUMIFS(Actuals!$F:$F,Actuals!$A:$A,$A3272,Actuals!$D:$D,$D3272,Actuals!$B:$B,EOMONTH(DATE(2025,$C3272-1,1),0))/SUMIFS(Actuals!$F:$F,Actuals!$A:$A,$A3272,Actuals!$D:$D,$D3272,Actuals!$B:$B,EOMONTH(DATE(2024,$C3272-1,1),0)),
 SUMIFS(Actuals!$F:$F,Actuals!$A:$A,$A3272,Actuals!$D:$D,$D3272,Actuals!$B:$B,EOMONTH(DATE(2025,$C3272-2,1),0))/SUMIFS(Actuals!$F:$F,Actuals!$A:$A,$A3272,Actuals!$D:$D,$D3272,Actuals!$B:$B,EOMONTH(DATE(2024,$C3272-2,1),0)),
 SUMIFS(Actuals!$F:$F,Actuals!$A:$A,$A3272,Actuals!$D:$D,$D3272,Actuals!$B:$B,EOMONTH(DATE(2025,$C3272-3,1),0))/SUMIFS(Actuals!$F:$F,Actuals!$A:$A,$A3272,Actuals!$D:$D,$D3272,Actuals!$B:$B,EOMONTH(DATE(2024,$C3272-3,1),0))
)</f>
        <v>1.0909510747605837</v>
      </c>
      <c r="P3272" s="29">
        <f t="shared" si="306"/>
        <v>307150.72939239378</v>
      </c>
      <c r="Q3272" s="2" t="str">
        <f t="shared" si="307"/>
        <v/>
      </c>
      <c r="R3272" s="29" t="str">
        <f t="shared" si="308"/>
        <v>1 train date (May-Aug)</v>
      </c>
      <c r="S3272" s="29">
        <f t="shared" si="309"/>
        <v>0.9876487436855329</v>
      </c>
      <c r="T3272" s="29">
        <f t="shared" si="310"/>
        <v>225489.90430422506</v>
      </c>
      <c r="U3272" s="2" t="str">
        <f t="shared" si="311"/>
        <v/>
      </c>
    </row>
    <row r="3273" spans="1:21">
      <c r="A3273">
        <v>9768</v>
      </c>
      <c r="B3273" s="1">
        <v>46022</v>
      </c>
      <c r="C3273">
        <v>7</v>
      </c>
      <c r="D3273">
        <v>8</v>
      </c>
      <c r="E3273" t="s">
        <v>7</v>
      </c>
      <c r="F3273" s="3">
        <v>247499.40724810079</v>
      </c>
      <c r="H3273">
        <v>5</v>
      </c>
      <c r="L3273" s="6"/>
      <c r="M3273" t="s">
        <v>46</v>
      </c>
      <c r="N3273">
        <f>SUMIFS(Actuals!$F:$F,Actuals!$A:$A,$A3273,Actuals!$D:$D,$D3273,Actuals!$B:$B,EDATE($B3273,-12))</f>
        <v>281544</v>
      </c>
      <c r="O3273">
        <f>AVERAGE(SUMIFS(Actuals!$F:$F,Actuals!$A:$A,$A3273,Actuals!$D:$D,$D3273,Actuals!$B:$B,EOMONTH(DATE(2025,$C3273-1,1),0))/SUMIFS(Actuals!$F:$F,Actuals!$A:$A,$A3273,Actuals!$D:$D,$D3273,Actuals!$B:$B,EOMONTH(DATE(2024,$C3273-1,1),0)),
 SUMIFS(Actuals!$F:$F,Actuals!$A:$A,$A3273,Actuals!$D:$D,$D3273,Actuals!$B:$B,EOMONTH(DATE(2025,$C3273-2,1),0))/SUMIFS(Actuals!$F:$F,Actuals!$A:$A,$A3273,Actuals!$D:$D,$D3273,Actuals!$B:$B,EOMONTH(DATE(2024,$C3273-2,1),0)),
 SUMIFS(Actuals!$F:$F,Actuals!$A:$A,$A3273,Actuals!$D:$D,$D3273,Actuals!$B:$B,EOMONTH(DATE(2025,$C3273-3,1),0))/SUMIFS(Actuals!$F:$F,Actuals!$A:$A,$A3273,Actuals!$D:$D,$D3273,Actuals!$B:$B,EOMONTH(DATE(2024,$C3273-3,1),0))
)</f>
        <v>1.3296004119096076</v>
      </c>
      <c r="P3273" s="29">
        <f t="shared" si="306"/>
        <v>374341.01837067859</v>
      </c>
      <c r="Q3273" s="2" t="str">
        <f t="shared" si="307"/>
        <v/>
      </c>
      <c r="R3273" s="29" t="str">
        <f t="shared" si="308"/>
        <v>1 train date (May-Aug)</v>
      </c>
      <c r="S3273" s="29">
        <f t="shared" si="309"/>
        <v>0.9876487436855329</v>
      </c>
      <c r="T3273" s="29">
        <f t="shared" si="310"/>
        <v>244442.47863150082</v>
      </c>
      <c r="U3273" s="2" t="str">
        <f t="shared" si="311"/>
        <v/>
      </c>
    </row>
    <row r="3274" spans="1:21">
      <c r="A3274">
        <v>9768</v>
      </c>
      <c r="B3274" s="1">
        <v>46022</v>
      </c>
      <c r="C3274">
        <v>8</v>
      </c>
      <c r="D3274">
        <v>8</v>
      </c>
      <c r="E3274" t="s">
        <v>7</v>
      </c>
      <c r="F3274" s="3">
        <v>223806.8386187295</v>
      </c>
      <c r="H3274">
        <v>4</v>
      </c>
      <c r="L3274" s="6"/>
      <c r="M3274" t="s">
        <v>46</v>
      </c>
      <c r="N3274">
        <f>SUMIFS(Actuals!$F:$F,Actuals!$A:$A,$A3274,Actuals!$D:$D,$D3274,Actuals!$B:$B,EDATE($B3274,-12))</f>
        <v>281544</v>
      </c>
      <c r="O3274">
        <f>AVERAGE(SUMIFS(Actuals!$F:$F,Actuals!$A:$A,$A3274,Actuals!$D:$D,$D3274,Actuals!$B:$B,EOMONTH(DATE(2025,$C3274-1,1),0))/SUMIFS(Actuals!$F:$F,Actuals!$A:$A,$A3274,Actuals!$D:$D,$D3274,Actuals!$B:$B,EOMONTH(DATE(2024,$C3274-1,1),0)),
 SUMIFS(Actuals!$F:$F,Actuals!$A:$A,$A3274,Actuals!$D:$D,$D3274,Actuals!$B:$B,EOMONTH(DATE(2025,$C3274-2,1),0))/SUMIFS(Actuals!$F:$F,Actuals!$A:$A,$A3274,Actuals!$D:$D,$D3274,Actuals!$B:$B,EOMONTH(DATE(2024,$C3274-2,1),0)),
 SUMIFS(Actuals!$F:$F,Actuals!$A:$A,$A3274,Actuals!$D:$D,$D3274,Actuals!$B:$B,EOMONTH(DATE(2025,$C3274-3,1),0))/SUMIFS(Actuals!$F:$F,Actuals!$A:$A,$A3274,Actuals!$D:$D,$D3274,Actuals!$B:$B,EOMONTH(DATE(2024,$C3274-3,1),0))
)</f>
        <v>1.4089178994541804</v>
      </c>
      <c r="P3274" s="29">
        <f t="shared" si="306"/>
        <v>396672.38108392776</v>
      </c>
      <c r="Q3274" s="2" t="str">
        <f t="shared" si="307"/>
        <v/>
      </c>
      <c r="R3274" s="29" t="str">
        <f t="shared" si="308"/>
        <v>1 train date (May-Aug)</v>
      </c>
      <c r="S3274" s="29">
        <f t="shared" si="309"/>
        <v>0.9876487436855329</v>
      </c>
      <c r="T3274" s="29">
        <f t="shared" si="310"/>
        <v>221042.54299001899</v>
      </c>
      <c r="U3274" s="2" t="str">
        <f t="shared" si="311"/>
        <v/>
      </c>
    </row>
    <row r="3275" spans="1:21">
      <c r="A3275">
        <v>9768</v>
      </c>
      <c r="B3275" s="1">
        <v>46022</v>
      </c>
      <c r="C3275">
        <v>9</v>
      </c>
      <c r="D3275">
        <v>8</v>
      </c>
      <c r="E3275" t="s">
        <v>7</v>
      </c>
      <c r="F3275" s="3">
        <v>222108.29142431734</v>
      </c>
      <c r="H3275">
        <v>3</v>
      </c>
      <c r="L3275" s="6"/>
      <c r="M3275" t="s">
        <v>46</v>
      </c>
      <c r="N3275">
        <f>SUMIFS(Actuals!$F:$F,Actuals!$A:$A,$A3275,Actuals!$D:$D,$D3275,Actuals!$B:$B,EDATE($B3275,-12))</f>
        <v>281544</v>
      </c>
      <c r="O3275">
        <f>AVERAGE(SUMIFS(Actuals!$F:$F,Actuals!$A:$A,$A3275,Actuals!$D:$D,$D3275,Actuals!$B:$B,EOMONTH(DATE(2025,$C3275-1,1),0))/SUMIFS(Actuals!$F:$F,Actuals!$A:$A,$A3275,Actuals!$D:$D,$D3275,Actuals!$B:$B,EOMONTH(DATE(2024,$C3275-1,1),0)),
 SUMIFS(Actuals!$F:$F,Actuals!$A:$A,$A3275,Actuals!$D:$D,$D3275,Actuals!$B:$B,EOMONTH(DATE(2025,$C3275-2,1),0))/SUMIFS(Actuals!$F:$F,Actuals!$A:$A,$A3275,Actuals!$D:$D,$D3275,Actuals!$B:$B,EOMONTH(DATE(2024,$C3275-2,1),0)),
 SUMIFS(Actuals!$F:$F,Actuals!$A:$A,$A3275,Actuals!$D:$D,$D3275,Actuals!$B:$B,EOMONTH(DATE(2025,$C3275-3,1),0))/SUMIFS(Actuals!$F:$F,Actuals!$A:$A,$A3275,Actuals!$D:$D,$D3275,Actuals!$B:$B,EOMONTH(DATE(2024,$C3275-3,1),0))
)</f>
        <v>1.235618416892257</v>
      </c>
      <c r="P3275" s="29">
        <f t="shared" si="306"/>
        <v>347880.95156551362</v>
      </c>
      <c r="Q3275" s="2" t="str">
        <f t="shared" si="307"/>
        <v/>
      </c>
      <c r="R3275" s="29" t="str">
        <f t="shared" si="308"/>
        <v>2 Test data (Sep-Nov)</v>
      </c>
      <c r="S3275" s="29">
        <f t="shared" si="309"/>
        <v>0.9876487436855329</v>
      </c>
      <c r="T3275" s="29">
        <f t="shared" si="310"/>
        <v>219364.97498736726</v>
      </c>
      <c r="U3275" s="2" t="str">
        <f t="shared" si="311"/>
        <v/>
      </c>
    </row>
    <row r="3276" spans="1:21">
      <c r="A3276">
        <v>9768</v>
      </c>
      <c r="B3276" s="1">
        <v>46022</v>
      </c>
      <c r="C3276">
        <v>10</v>
      </c>
      <c r="D3276">
        <v>8</v>
      </c>
      <c r="E3276" t="s">
        <v>7</v>
      </c>
      <c r="F3276" s="3">
        <v>235612.01376766776</v>
      </c>
      <c r="H3276">
        <v>2</v>
      </c>
      <c r="L3276" s="6"/>
      <c r="M3276" t="s">
        <v>46</v>
      </c>
      <c r="N3276">
        <f>SUMIFS(Actuals!$F:$F,Actuals!$A:$A,$A3276,Actuals!$D:$D,$D3276,Actuals!$B:$B,EDATE($B3276,-12))</f>
        <v>281544</v>
      </c>
      <c r="O3276">
        <f>AVERAGE(SUMIFS(Actuals!$F:$F,Actuals!$A:$A,$A3276,Actuals!$D:$D,$D3276,Actuals!$B:$B,EOMONTH(DATE(2025,$C3276-1,1),0))/SUMIFS(Actuals!$F:$F,Actuals!$A:$A,$A3276,Actuals!$D:$D,$D3276,Actuals!$B:$B,EOMONTH(DATE(2024,$C3276-1,1),0)),
 SUMIFS(Actuals!$F:$F,Actuals!$A:$A,$A3276,Actuals!$D:$D,$D3276,Actuals!$B:$B,EOMONTH(DATE(2025,$C3276-2,1),0))/SUMIFS(Actuals!$F:$F,Actuals!$A:$A,$A3276,Actuals!$D:$D,$D3276,Actuals!$B:$B,EOMONTH(DATE(2024,$C3276-2,1),0)),
 SUMIFS(Actuals!$F:$F,Actuals!$A:$A,$A3276,Actuals!$D:$D,$D3276,Actuals!$B:$B,EOMONTH(DATE(2025,$C3276-3,1),0))/SUMIFS(Actuals!$F:$F,Actuals!$A:$A,$A3276,Actuals!$D:$D,$D3276,Actuals!$B:$B,EOMONTH(DATE(2024,$C3276-3,1),0))
)</f>
        <v>1.0603047023775019</v>
      </c>
      <c r="P3276" s="29">
        <f t="shared" si="306"/>
        <v>298522.42712617136</v>
      </c>
      <c r="Q3276" s="2" t="str">
        <f t="shared" si="307"/>
        <v/>
      </c>
      <c r="R3276" s="29" t="str">
        <f t="shared" si="308"/>
        <v>2 Test data (Sep-Nov)</v>
      </c>
      <c r="S3276" s="29">
        <f t="shared" si="309"/>
        <v>0.9876487436855329</v>
      </c>
      <c r="T3276" s="29">
        <f t="shared" si="310"/>
        <v>232701.90939485555</v>
      </c>
      <c r="U3276" s="2" t="str">
        <f t="shared" si="311"/>
        <v/>
      </c>
    </row>
    <row r="3277" spans="1:21">
      <c r="A3277">
        <v>9768</v>
      </c>
      <c r="B3277" s="1">
        <v>46022</v>
      </c>
      <c r="C3277">
        <v>11</v>
      </c>
      <c r="D3277">
        <v>8</v>
      </c>
      <c r="E3277" t="s">
        <v>7</v>
      </c>
      <c r="F3277" s="3">
        <v>273873.93775808479</v>
      </c>
      <c r="H3277">
        <v>1</v>
      </c>
      <c r="L3277" s="6"/>
      <c r="M3277" t="s">
        <v>46</v>
      </c>
      <c r="N3277">
        <f>SUMIFS(Actuals!$F:$F,Actuals!$A:$A,$A3277,Actuals!$D:$D,$D3277,Actuals!$B:$B,EDATE($B3277,-12))</f>
        <v>281544</v>
      </c>
      <c r="O3277">
        <f>AVERAGE(SUMIFS(Actuals!$F:$F,Actuals!$A:$A,$A3277,Actuals!$D:$D,$D3277,Actuals!$B:$B,EOMONTH(DATE(2025,$C3277-1,1),0))/SUMIFS(Actuals!$F:$F,Actuals!$A:$A,$A3277,Actuals!$D:$D,$D3277,Actuals!$B:$B,EOMONTH(DATE(2024,$C3277-1,1),0)),
 SUMIFS(Actuals!$F:$F,Actuals!$A:$A,$A3277,Actuals!$D:$D,$D3277,Actuals!$B:$B,EOMONTH(DATE(2025,$C3277-2,1),0))/SUMIFS(Actuals!$F:$F,Actuals!$A:$A,$A3277,Actuals!$D:$D,$D3277,Actuals!$B:$B,EOMONTH(DATE(2024,$C3277-2,1),0)),
 SUMIFS(Actuals!$F:$F,Actuals!$A:$A,$A3277,Actuals!$D:$D,$D3277,Actuals!$B:$B,EOMONTH(DATE(2025,$C3277-3,1),0))/SUMIFS(Actuals!$F:$F,Actuals!$A:$A,$A3277,Actuals!$D:$D,$D3277,Actuals!$B:$B,EOMONTH(DATE(2024,$C3277-3,1),0))
)</f>
        <v>0.96338387171515294</v>
      </c>
      <c r="P3277" s="29">
        <f t="shared" si="306"/>
        <v>271234.94877817103</v>
      </c>
      <c r="Q3277" s="2" t="str">
        <f t="shared" si="307"/>
        <v/>
      </c>
      <c r="R3277" s="29" t="str">
        <f t="shared" si="308"/>
        <v>2 Test data (Sep-Nov)</v>
      </c>
      <c r="S3277" s="29">
        <f t="shared" si="309"/>
        <v>0.9876487436855329</v>
      </c>
      <c r="T3277" s="29">
        <f t="shared" si="310"/>
        <v>270491.25055498228</v>
      </c>
      <c r="U3277" s="2" t="str">
        <f t="shared" si="311"/>
        <v/>
      </c>
    </row>
    <row r="3278" spans="1:21">
      <c r="A3278">
        <v>150</v>
      </c>
      <c r="B3278" s="1">
        <v>46022</v>
      </c>
      <c r="C3278">
        <v>5</v>
      </c>
      <c r="D3278">
        <v>9</v>
      </c>
      <c r="E3278" t="s">
        <v>7</v>
      </c>
      <c r="F3278" s="3">
        <v>126625.7058252003</v>
      </c>
      <c r="H3278">
        <v>7</v>
      </c>
      <c r="L3278" s="6"/>
      <c r="M3278" t="s">
        <v>22</v>
      </c>
      <c r="N3278">
        <f>SUMIFS(Actuals!$F:$F,Actuals!$A:$A,$A3278,Actuals!$D:$D,$D3278,Actuals!$B:$B,EDATE($B3278,-12))</f>
        <v>122662.5</v>
      </c>
      <c r="O3278">
        <f>AVERAGE(SUMIFS(Actuals!$F:$F,Actuals!$A:$A,$A3278,Actuals!$D:$D,$D3278,Actuals!$B:$B,EOMONTH(DATE(2025,$C3278-1,1),0))/SUMIFS(Actuals!$F:$F,Actuals!$A:$A,$A3278,Actuals!$D:$D,$D3278,Actuals!$B:$B,EOMONTH(DATE(2024,$C3278-1,1),0)),
 SUMIFS(Actuals!$F:$F,Actuals!$A:$A,$A3278,Actuals!$D:$D,$D3278,Actuals!$B:$B,EOMONTH(DATE(2025,$C3278-2,1),0))/SUMIFS(Actuals!$F:$F,Actuals!$A:$A,$A3278,Actuals!$D:$D,$D3278,Actuals!$B:$B,EOMONTH(DATE(2024,$C3278-2,1),0)),
 SUMIFS(Actuals!$F:$F,Actuals!$A:$A,$A3278,Actuals!$D:$D,$D3278,Actuals!$B:$B,EOMONTH(DATE(2025,$C3278-3,1),0))/SUMIFS(Actuals!$F:$F,Actuals!$A:$A,$A3278,Actuals!$D:$D,$D3278,Actuals!$B:$B,EOMONTH(DATE(2024,$C3278-3,1),0))
)</f>
        <v>1.0400008839277533</v>
      </c>
      <c r="P3278" s="29">
        <f t="shared" si="306"/>
        <v>127569.10842478804</v>
      </c>
      <c r="Q3278" s="2" t="str">
        <f t="shared" si="307"/>
        <v/>
      </c>
      <c r="R3278" s="29" t="str">
        <f t="shared" si="308"/>
        <v>1 train date (May-Aug)</v>
      </c>
      <c r="S3278" s="29">
        <f t="shared" si="309"/>
        <v>1.0018126307383399</v>
      </c>
      <c r="T3278" s="29">
        <f t="shared" si="310"/>
        <v>126855.23147184306</v>
      </c>
      <c r="U3278" s="2" t="str">
        <f t="shared" si="311"/>
        <v/>
      </c>
    </row>
    <row r="3279" spans="1:21">
      <c r="A3279">
        <v>150</v>
      </c>
      <c r="B3279" s="1">
        <v>46022</v>
      </c>
      <c r="C3279">
        <v>6</v>
      </c>
      <c r="D3279">
        <v>9</v>
      </c>
      <c r="E3279" t="s">
        <v>7</v>
      </c>
      <c r="F3279" s="3">
        <v>126924.44718864505</v>
      </c>
      <c r="H3279">
        <v>6</v>
      </c>
      <c r="L3279" s="6"/>
      <c r="M3279" t="s">
        <v>22</v>
      </c>
      <c r="N3279">
        <f>SUMIFS(Actuals!$F:$F,Actuals!$A:$A,$A3279,Actuals!$D:$D,$D3279,Actuals!$B:$B,EDATE($B3279,-12))</f>
        <v>122662.5</v>
      </c>
      <c r="O3279">
        <f>AVERAGE(SUMIFS(Actuals!$F:$F,Actuals!$A:$A,$A3279,Actuals!$D:$D,$D3279,Actuals!$B:$B,EOMONTH(DATE(2025,$C3279-1,1),0))/SUMIFS(Actuals!$F:$F,Actuals!$A:$A,$A3279,Actuals!$D:$D,$D3279,Actuals!$B:$B,EOMONTH(DATE(2024,$C3279-1,1),0)),
 SUMIFS(Actuals!$F:$F,Actuals!$A:$A,$A3279,Actuals!$D:$D,$D3279,Actuals!$B:$B,EOMONTH(DATE(2025,$C3279-2,1),0))/SUMIFS(Actuals!$F:$F,Actuals!$A:$A,$A3279,Actuals!$D:$D,$D3279,Actuals!$B:$B,EOMONTH(DATE(2024,$C3279-2,1),0)),
 SUMIFS(Actuals!$F:$F,Actuals!$A:$A,$A3279,Actuals!$D:$D,$D3279,Actuals!$B:$B,EOMONTH(DATE(2025,$C3279-3,1),0))/SUMIFS(Actuals!$F:$F,Actuals!$A:$A,$A3279,Actuals!$D:$D,$D3279,Actuals!$B:$B,EOMONTH(DATE(2024,$C3279-3,1),0))
)</f>
        <v>1.0333602069517756</v>
      </c>
      <c r="P3279" s="29">
        <f t="shared" si="306"/>
        <v>126754.54638522217</v>
      </c>
      <c r="Q3279" s="2" t="str">
        <f t="shared" si="307"/>
        <v/>
      </c>
      <c r="R3279" s="29" t="str">
        <f t="shared" si="308"/>
        <v>1 train date (May-Aug)</v>
      </c>
      <c r="S3279" s="29">
        <f t="shared" si="309"/>
        <v>1.0018126307383399</v>
      </c>
      <c r="T3279" s="29">
        <f t="shared" si="310"/>
        <v>127154.514343066</v>
      </c>
      <c r="U3279" s="2" t="str">
        <f t="shared" si="311"/>
        <v/>
      </c>
    </row>
    <row r="3280" spans="1:21">
      <c r="A3280">
        <v>150</v>
      </c>
      <c r="B3280" s="1">
        <v>46022</v>
      </c>
      <c r="C3280">
        <v>7</v>
      </c>
      <c r="D3280">
        <v>9</v>
      </c>
      <c r="E3280" t="s">
        <v>7</v>
      </c>
      <c r="F3280" s="3">
        <v>126978.45028623345</v>
      </c>
      <c r="H3280">
        <v>5</v>
      </c>
      <c r="L3280" s="6"/>
      <c r="M3280" t="s">
        <v>22</v>
      </c>
      <c r="N3280">
        <f>SUMIFS(Actuals!$F:$F,Actuals!$A:$A,$A3280,Actuals!$D:$D,$D3280,Actuals!$B:$B,EDATE($B3280,-12))</f>
        <v>122662.5</v>
      </c>
      <c r="O3280">
        <f>AVERAGE(SUMIFS(Actuals!$F:$F,Actuals!$A:$A,$A3280,Actuals!$D:$D,$D3280,Actuals!$B:$B,EOMONTH(DATE(2025,$C3280-1,1),0))/SUMIFS(Actuals!$F:$F,Actuals!$A:$A,$A3280,Actuals!$D:$D,$D3280,Actuals!$B:$B,EOMONTH(DATE(2024,$C3280-1,1),0)),
 SUMIFS(Actuals!$F:$F,Actuals!$A:$A,$A3280,Actuals!$D:$D,$D3280,Actuals!$B:$B,EOMONTH(DATE(2025,$C3280-2,1),0))/SUMIFS(Actuals!$F:$F,Actuals!$A:$A,$A3280,Actuals!$D:$D,$D3280,Actuals!$B:$B,EOMONTH(DATE(2024,$C3280-2,1),0)),
 SUMIFS(Actuals!$F:$F,Actuals!$A:$A,$A3280,Actuals!$D:$D,$D3280,Actuals!$B:$B,EOMONTH(DATE(2025,$C3280-3,1),0))/SUMIFS(Actuals!$F:$F,Actuals!$A:$A,$A3280,Actuals!$D:$D,$D3280,Actuals!$B:$B,EOMONTH(DATE(2024,$C3280-3,1),0))
)</f>
        <v>1.026684762050194</v>
      </c>
      <c r="P3280" s="29">
        <f t="shared" si="306"/>
        <v>125935.71962498192</v>
      </c>
      <c r="Q3280" s="2" t="str">
        <f t="shared" si="307"/>
        <v/>
      </c>
      <c r="R3280" s="29" t="str">
        <f t="shared" si="308"/>
        <v>1 train date (May-Aug)</v>
      </c>
      <c r="S3280" s="29">
        <f t="shared" si="309"/>
        <v>1.0018126307383399</v>
      </c>
      <c r="T3280" s="29">
        <f t="shared" si="310"/>
        <v>127208.61532832905</v>
      </c>
      <c r="U3280" s="2" t="str">
        <f t="shared" si="311"/>
        <v/>
      </c>
    </row>
    <row r="3281" spans="1:21">
      <c r="A3281">
        <v>150</v>
      </c>
      <c r="B3281" s="1">
        <v>46022</v>
      </c>
      <c r="C3281">
        <v>8</v>
      </c>
      <c r="D3281">
        <v>9</v>
      </c>
      <c r="E3281" t="s">
        <v>7</v>
      </c>
      <c r="F3281" s="3">
        <v>125497.72214403292</v>
      </c>
      <c r="H3281">
        <v>4</v>
      </c>
      <c r="L3281" s="6"/>
      <c r="M3281" t="s">
        <v>22</v>
      </c>
      <c r="N3281">
        <f>SUMIFS(Actuals!$F:$F,Actuals!$A:$A,$A3281,Actuals!$D:$D,$D3281,Actuals!$B:$B,EDATE($B3281,-12))</f>
        <v>122662.5</v>
      </c>
      <c r="O3281">
        <f>AVERAGE(SUMIFS(Actuals!$F:$F,Actuals!$A:$A,$A3281,Actuals!$D:$D,$D3281,Actuals!$B:$B,EOMONTH(DATE(2025,$C3281-1,1),0))/SUMIFS(Actuals!$F:$F,Actuals!$A:$A,$A3281,Actuals!$D:$D,$D3281,Actuals!$B:$B,EOMONTH(DATE(2024,$C3281-1,1),0)),
 SUMIFS(Actuals!$F:$F,Actuals!$A:$A,$A3281,Actuals!$D:$D,$D3281,Actuals!$B:$B,EOMONTH(DATE(2025,$C3281-2,1),0))/SUMIFS(Actuals!$F:$F,Actuals!$A:$A,$A3281,Actuals!$D:$D,$D3281,Actuals!$B:$B,EOMONTH(DATE(2024,$C3281-2,1),0)),
 SUMIFS(Actuals!$F:$F,Actuals!$A:$A,$A3281,Actuals!$D:$D,$D3281,Actuals!$B:$B,EOMONTH(DATE(2025,$C3281-3,1),0))/SUMIFS(Actuals!$F:$F,Actuals!$A:$A,$A3281,Actuals!$D:$D,$D3281,Actuals!$B:$B,EOMONTH(DATE(2024,$C3281-3,1),0))
)</f>
        <v>1.016221681614444</v>
      </c>
      <c r="P3281" s="29">
        <f t="shared" si="306"/>
        <v>124652.29202103174</v>
      </c>
      <c r="Q3281" s="2" t="str">
        <f t="shared" si="307"/>
        <v/>
      </c>
      <c r="R3281" s="29" t="str">
        <f t="shared" si="308"/>
        <v>1 train date (May-Aug)</v>
      </c>
      <c r="S3281" s="29">
        <f t="shared" si="309"/>
        <v>1.0018126307383399</v>
      </c>
      <c r="T3281" s="29">
        <f t="shared" si="310"/>
        <v>125725.20317278283</v>
      </c>
      <c r="U3281" s="2" t="str">
        <f t="shared" si="311"/>
        <v/>
      </c>
    </row>
    <row r="3282" spans="1:21">
      <c r="A3282">
        <v>150</v>
      </c>
      <c r="B3282" s="1">
        <v>46022</v>
      </c>
      <c r="C3282">
        <v>9</v>
      </c>
      <c r="D3282">
        <v>9</v>
      </c>
      <c r="E3282" t="s">
        <v>7</v>
      </c>
      <c r="F3282" s="3">
        <v>124682.87888681321</v>
      </c>
      <c r="H3282">
        <v>3</v>
      </c>
      <c r="L3282" s="6"/>
      <c r="M3282" t="s">
        <v>22</v>
      </c>
      <c r="N3282">
        <f>SUMIFS(Actuals!$F:$F,Actuals!$A:$A,$A3282,Actuals!$D:$D,$D3282,Actuals!$B:$B,EDATE($B3282,-12))</f>
        <v>122662.5</v>
      </c>
      <c r="O3282">
        <f>AVERAGE(SUMIFS(Actuals!$F:$F,Actuals!$A:$A,$A3282,Actuals!$D:$D,$D3282,Actuals!$B:$B,EOMONTH(DATE(2025,$C3282-1,1),0))/SUMIFS(Actuals!$F:$F,Actuals!$A:$A,$A3282,Actuals!$D:$D,$D3282,Actuals!$B:$B,EOMONTH(DATE(2024,$C3282-1,1),0)),
 SUMIFS(Actuals!$F:$F,Actuals!$A:$A,$A3282,Actuals!$D:$D,$D3282,Actuals!$B:$B,EOMONTH(DATE(2025,$C3282-2,1),0))/SUMIFS(Actuals!$F:$F,Actuals!$A:$A,$A3282,Actuals!$D:$D,$D3282,Actuals!$B:$B,EOMONTH(DATE(2024,$C3282-2,1),0)),
 SUMIFS(Actuals!$F:$F,Actuals!$A:$A,$A3282,Actuals!$D:$D,$D3282,Actuals!$B:$B,EOMONTH(DATE(2025,$C3282-3,1),0))/SUMIFS(Actuals!$F:$F,Actuals!$A:$A,$A3282,Actuals!$D:$D,$D3282,Actuals!$B:$B,EOMONTH(DATE(2024,$C3282-3,1),0))
)</f>
        <v>1.0109271675223326</v>
      </c>
      <c r="P3282" s="29">
        <f t="shared" si="306"/>
        <v>124002.85368620812</v>
      </c>
      <c r="Q3282" s="2" t="str">
        <f t="shared" si="307"/>
        <v/>
      </c>
      <c r="R3282" s="29" t="str">
        <f t="shared" si="308"/>
        <v>2 Test data (Sep-Nov)</v>
      </c>
      <c r="S3282" s="29">
        <f t="shared" si="309"/>
        <v>1.0018126307383399</v>
      </c>
      <c r="T3282" s="29">
        <f t="shared" si="310"/>
        <v>124908.88290562817</v>
      </c>
      <c r="U3282" s="2" t="str">
        <f t="shared" si="311"/>
        <v/>
      </c>
    </row>
    <row r="3283" spans="1:21">
      <c r="A3283">
        <v>150</v>
      </c>
      <c r="B3283" s="1">
        <v>46022</v>
      </c>
      <c r="C3283">
        <v>10</v>
      </c>
      <c r="D3283">
        <v>9</v>
      </c>
      <c r="E3283" t="s">
        <v>7</v>
      </c>
      <c r="F3283" s="3">
        <v>125052.5</v>
      </c>
      <c r="H3283">
        <v>2</v>
      </c>
      <c r="L3283" s="6"/>
      <c r="M3283" t="s">
        <v>22</v>
      </c>
      <c r="N3283">
        <f>SUMIFS(Actuals!$F:$F,Actuals!$A:$A,$A3283,Actuals!$D:$D,$D3283,Actuals!$B:$B,EDATE($B3283,-12))</f>
        <v>122662.5</v>
      </c>
      <c r="O3283">
        <f>AVERAGE(SUMIFS(Actuals!$F:$F,Actuals!$A:$A,$A3283,Actuals!$D:$D,$D3283,Actuals!$B:$B,EOMONTH(DATE(2025,$C3283-1,1),0))/SUMIFS(Actuals!$F:$F,Actuals!$A:$A,$A3283,Actuals!$D:$D,$D3283,Actuals!$B:$B,EOMONTH(DATE(2024,$C3283-1,1),0)),
 SUMIFS(Actuals!$F:$F,Actuals!$A:$A,$A3283,Actuals!$D:$D,$D3283,Actuals!$B:$B,EOMONTH(DATE(2025,$C3283-2,1),0))/SUMIFS(Actuals!$F:$F,Actuals!$A:$A,$A3283,Actuals!$D:$D,$D3283,Actuals!$B:$B,EOMONTH(DATE(2024,$C3283-2,1),0)),
 SUMIFS(Actuals!$F:$F,Actuals!$A:$A,$A3283,Actuals!$D:$D,$D3283,Actuals!$B:$B,EOMONTH(DATE(2025,$C3283-3,1),0))/SUMIFS(Actuals!$F:$F,Actuals!$A:$A,$A3283,Actuals!$D:$D,$D3283,Actuals!$B:$B,EOMONTH(DATE(2024,$C3283-3,1),0))
)</f>
        <v>1.0105915162768186</v>
      </c>
      <c r="P3283" s="29">
        <f t="shared" si="306"/>
        <v>123961.68186530526</v>
      </c>
      <c r="Q3283" s="2" t="str">
        <f t="shared" si="307"/>
        <v/>
      </c>
      <c r="R3283" s="29" t="str">
        <f t="shared" si="308"/>
        <v>2 Test data (Sep-Nov)</v>
      </c>
      <c r="S3283" s="29">
        <f t="shared" si="309"/>
        <v>1.0018126307383399</v>
      </c>
      <c r="T3283" s="29">
        <f t="shared" si="310"/>
        <v>125279.17400540625</v>
      </c>
      <c r="U3283" s="2" t="str">
        <f t="shared" si="311"/>
        <v/>
      </c>
    </row>
    <row r="3284" spans="1:21">
      <c r="A3284">
        <v>150</v>
      </c>
      <c r="B3284" s="1">
        <v>46022</v>
      </c>
      <c r="C3284">
        <v>11</v>
      </c>
      <c r="D3284">
        <v>9</v>
      </c>
      <c r="E3284" t="s">
        <v>7</v>
      </c>
      <c r="F3284" s="3">
        <v>125577.03876762056</v>
      </c>
      <c r="H3284">
        <v>1</v>
      </c>
      <c r="L3284" s="6"/>
      <c r="M3284" t="s">
        <v>22</v>
      </c>
      <c r="N3284">
        <f>SUMIFS(Actuals!$F:$F,Actuals!$A:$A,$A3284,Actuals!$D:$D,$D3284,Actuals!$B:$B,EDATE($B3284,-12))</f>
        <v>122662.5</v>
      </c>
      <c r="O3284">
        <f>AVERAGE(SUMIFS(Actuals!$F:$F,Actuals!$A:$A,$A3284,Actuals!$D:$D,$D3284,Actuals!$B:$B,EOMONTH(DATE(2025,$C3284-1,1),0))/SUMIFS(Actuals!$F:$F,Actuals!$A:$A,$A3284,Actuals!$D:$D,$D3284,Actuals!$B:$B,EOMONTH(DATE(2024,$C3284-1,1),0)),
 SUMIFS(Actuals!$F:$F,Actuals!$A:$A,$A3284,Actuals!$D:$D,$D3284,Actuals!$B:$B,EOMONTH(DATE(2025,$C3284-2,1),0))/SUMIFS(Actuals!$F:$F,Actuals!$A:$A,$A3284,Actuals!$D:$D,$D3284,Actuals!$B:$B,EOMONTH(DATE(2024,$C3284-2,1),0)),
 SUMIFS(Actuals!$F:$F,Actuals!$A:$A,$A3284,Actuals!$D:$D,$D3284,Actuals!$B:$B,EOMONTH(DATE(2025,$C3284-3,1),0))/SUMIFS(Actuals!$F:$F,Actuals!$A:$A,$A3284,Actuals!$D:$D,$D3284,Actuals!$B:$B,EOMONTH(DATE(2024,$C3284-3,1),0))
)</f>
        <v>1.0166866873428386</v>
      </c>
      <c r="P3284" s="29">
        <f t="shared" si="306"/>
        <v>124709.33078619094</v>
      </c>
      <c r="Q3284" s="2" t="str">
        <f t="shared" si="307"/>
        <v/>
      </c>
      <c r="R3284" s="29" t="str">
        <f t="shared" si="308"/>
        <v>2 Test data (Sep-Nov)</v>
      </c>
      <c r="S3284" s="29">
        <f t="shared" si="309"/>
        <v>1.0018126307383399</v>
      </c>
      <c r="T3284" s="29">
        <f t="shared" si="310"/>
        <v>125804.66356812045</v>
      </c>
      <c r="U3284" s="2" t="str">
        <f t="shared" si="311"/>
        <v/>
      </c>
    </row>
    <row r="3285" spans="1:21">
      <c r="A3285">
        <v>2370</v>
      </c>
      <c r="B3285" s="1">
        <v>46022</v>
      </c>
      <c r="C3285">
        <v>5</v>
      </c>
      <c r="D3285">
        <v>9</v>
      </c>
      <c r="E3285" t="s">
        <v>7</v>
      </c>
      <c r="F3285" s="3">
        <v>2825.5196242575626</v>
      </c>
      <c r="H3285">
        <v>7</v>
      </c>
      <c r="L3285" s="6"/>
      <c r="M3285" t="s">
        <v>26</v>
      </c>
      <c r="N3285">
        <f>SUMIFS(Actuals!$F:$F,Actuals!$A:$A,$A3285,Actuals!$D:$D,$D3285,Actuals!$B:$B,EDATE($B3285,-12))</f>
        <v>3340</v>
      </c>
      <c r="O3285">
        <f>AVERAGE(SUMIFS(Actuals!$F:$F,Actuals!$A:$A,$A3285,Actuals!$D:$D,$D3285,Actuals!$B:$B,EOMONTH(DATE(2025,$C3285-1,1),0))/SUMIFS(Actuals!$F:$F,Actuals!$A:$A,$A3285,Actuals!$D:$D,$D3285,Actuals!$B:$B,EOMONTH(DATE(2024,$C3285-1,1),0)),
 SUMIFS(Actuals!$F:$F,Actuals!$A:$A,$A3285,Actuals!$D:$D,$D3285,Actuals!$B:$B,EOMONTH(DATE(2025,$C3285-2,1),0))/SUMIFS(Actuals!$F:$F,Actuals!$A:$A,$A3285,Actuals!$D:$D,$D3285,Actuals!$B:$B,EOMONTH(DATE(2024,$C3285-2,1),0)),
 SUMIFS(Actuals!$F:$F,Actuals!$A:$A,$A3285,Actuals!$D:$D,$D3285,Actuals!$B:$B,EOMONTH(DATE(2025,$C3285-3,1),0))/SUMIFS(Actuals!$F:$F,Actuals!$A:$A,$A3285,Actuals!$D:$D,$D3285,Actuals!$B:$B,EOMONTH(DATE(2024,$C3285-3,1),0))
)</f>
        <v>0.97275727172409709</v>
      </c>
      <c r="P3285" s="29">
        <f t="shared" si="306"/>
        <v>3249.0092875584842</v>
      </c>
      <c r="Q3285" s="2" t="str">
        <f t="shared" si="307"/>
        <v/>
      </c>
      <c r="R3285" s="29" t="str">
        <f t="shared" si="308"/>
        <v>1 train date (May-Aug)</v>
      </c>
      <c r="S3285" s="29">
        <f t="shared" si="309"/>
        <v>1.1836764017367896</v>
      </c>
      <c r="T3285" s="29">
        <f t="shared" si="310"/>
        <v>3344.5009018778774</v>
      </c>
      <c r="U3285" s="2" t="str">
        <f t="shared" si="311"/>
        <v/>
      </c>
    </row>
    <row r="3286" spans="1:21">
      <c r="A3286">
        <v>2370</v>
      </c>
      <c r="B3286" s="1">
        <v>46022</v>
      </c>
      <c r="C3286">
        <v>6</v>
      </c>
      <c r="D3286">
        <v>9</v>
      </c>
      <c r="E3286" t="s">
        <v>7</v>
      </c>
      <c r="F3286" s="3">
        <v>2825.5196242575626</v>
      </c>
      <c r="H3286">
        <v>6</v>
      </c>
      <c r="L3286" s="6"/>
      <c r="M3286" t="s">
        <v>26</v>
      </c>
      <c r="N3286">
        <f>SUMIFS(Actuals!$F:$F,Actuals!$A:$A,$A3286,Actuals!$D:$D,$D3286,Actuals!$B:$B,EDATE($B3286,-12))</f>
        <v>3340</v>
      </c>
      <c r="O3286">
        <f>AVERAGE(SUMIFS(Actuals!$F:$F,Actuals!$A:$A,$A3286,Actuals!$D:$D,$D3286,Actuals!$B:$B,EOMONTH(DATE(2025,$C3286-1,1),0))/SUMIFS(Actuals!$F:$F,Actuals!$A:$A,$A3286,Actuals!$D:$D,$D3286,Actuals!$B:$B,EOMONTH(DATE(2024,$C3286-1,1),0)),
 SUMIFS(Actuals!$F:$F,Actuals!$A:$A,$A3286,Actuals!$D:$D,$D3286,Actuals!$B:$B,EOMONTH(DATE(2025,$C3286-2,1),0))/SUMIFS(Actuals!$F:$F,Actuals!$A:$A,$A3286,Actuals!$D:$D,$D3286,Actuals!$B:$B,EOMONTH(DATE(2024,$C3286-2,1),0)),
 SUMIFS(Actuals!$F:$F,Actuals!$A:$A,$A3286,Actuals!$D:$D,$D3286,Actuals!$B:$B,EOMONTH(DATE(2025,$C3286-3,1),0))/SUMIFS(Actuals!$F:$F,Actuals!$A:$A,$A3286,Actuals!$D:$D,$D3286,Actuals!$B:$B,EOMONTH(DATE(2024,$C3286-3,1),0))
)</f>
        <v>1.0288307180517806</v>
      </c>
      <c r="P3286" s="29">
        <f t="shared" si="306"/>
        <v>3436.2945982929473</v>
      </c>
      <c r="Q3286" s="2" t="str">
        <f t="shared" si="307"/>
        <v/>
      </c>
      <c r="R3286" s="29" t="str">
        <f t="shared" si="308"/>
        <v>1 train date (May-Aug)</v>
      </c>
      <c r="S3286" s="29">
        <f t="shared" si="309"/>
        <v>1.1836764017367896</v>
      </c>
      <c r="T3286" s="29">
        <f t="shared" si="310"/>
        <v>3344.5009018778774</v>
      </c>
      <c r="U3286" s="2" t="str">
        <f t="shared" si="311"/>
        <v/>
      </c>
    </row>
    <row r="3287" spans="1:21">
      <c r="A3287">
        <v>2370</v>
      </c>
      <c r="B3287" s="1">
        <v>46022</v>
      </c>
      <c r="C3287">
        <v>7</v>
      </c>
      <c r="D3287">
        <v>9</v>
      </c>
      <c r="E3287" t="s">
        <v>7</v>
      </c>
      <c r="F3287" s="3">
        <v>2811.4623126940924</v>
      </c>
      <c r="H3287">
        <v>5</v>
      </c>
      <c r="L3287" s="6"/>
      <c r="M3287" t="s">
        <v>26</v>
      </c>
      <c r="N3287">
        <f>SUMIFS(Actuals!$F:$F,Actuals!$A:$A,$A3287,Actuals!$D:$D,$D3287,Actuals!$B:$B,EDATE($B3287,-12))</f>
        <v>3340</v>
      </c>
      <c r="O3287">
        <f>AVERAGE(SUMIFS(Actuals!$F:$F,Actuals!$A:$A,$A3287,Actuals!$D:$D,$D3287,Actuals!$B:$B,EOMONTH(DATE(2025,$C3287-1,1),0))/SUMIFS(Actuals!$F:$F,Actuals!$A:$A,$A3287,Actuals!$D:$D,$D3287,Actuals!$B:$B,EOMONTH(DATE(2024,$C3287-1,1),0)),
 SUMIFS(Actuals!$F:$F,Actuals!$A:$A,$A3287,Actuals!$D:$D,$D3287,Actuals!$B:$B,EOMONTH(DATE(2025,$C3287-2,1),0))/SUMIFS(Actuals!$F:$F,Actuals!$A:$A,$A3287,Actuals!$D:$D,$D3287,Actuals!$B:$B,EOMONTH(DATE(2024,$C3287-2,1),0)),
 SUMIFS(Actuals!$F:$F,Actuals!$A:$A,$A3287,Actuals!$D:$D,$D3287,Actuals!$B:$B,EOMONTH(DATE(2025,$C3287-3,1),0))/SUMIFS(Actuals!$F:$F,Actuals!$A:$A,$A3287,Actuals!$D:$D,$D3287,Actuals!$B:$B,EOMONTH(DATE(2024,$C3287-3,1),0))
)</f>
        <v>0.90476426636820495</v>
      </c>
      <c r="P3287" s="29">
        <f t="shared" si="306"/>
        <v>3021.9126496698045</v>
      </c>
      <c r="Q3287" s="2" t="str">
        <f t="shared" si="307"/>
        <v/>
      </c>
      <c r="R3287" s="29" t="str">
        <f t="shared" si="308"/>
        <v>1 train date (May-Aug)</v>
      </c>
      <c r="S3287" s="29">
        <f t="shared" si="309"/>
        <v>1.1836764017367896</v>
      </c>
      <c r="T3287" s="29">
        <f t="shared" si="310"/>
        <v>3327.8615939083361</v>
      </c>
      <c r="U3287" s="2" t="str">
        <f t="shared" si="311"/>
        <v/>
      </c>
    </row>
    <row r="3288" spans="1:21">
      <c r="A3288">
        <v>2370</v>
      </c>
      <c r="B3288" s="1">
        <v>46022</v>
      </c>
      <c r="C3288">
        <v>8</v>
      </c>
      <c r="D3288">
        <v>9</v>
      </c>
      <c r="E3288" t="s">
        <v>7</v>
      </c>
      <c r="F3288" s="3">
        <v>2797.4749380040721</v>
      </c>
      <c r="H3288">
        <v>4</v>
      </c>
      <c r="L3288" s="6"/>
      <c r="M3288" t="s">
        <v>26</v>
      </c>
      <c r="N3288">
        <f>SUMIFS(Actuals!$F:$F,Actuals!$A:$A,$A3288,Actuals!$D:$D,$D3288,Actuals!$B:$B,EDATE($B3288,-12))</f>
        <v>3340</v>
      </c>
      <c r="O3288">
        <f>AVERAGE(SUMIFS(Actuals!$F:$F,Actuals!$A:$A,$A3288,Actuals!$D:$D,$D3288,Actuals!$B:$B,EOMONTH(DATE(2025,$C3288-1,1),0))/SUMIFS(Actuals!$F:$F,Actuals!$A:$A,$A3288,Actuals!$D:$D,$D3288,Actuals!$B:$B,EOMONTH(DATE(2024,$C3288-1,1),0)),
 SUMIFS(Actuals!$F:$F,Actuals!$A:$A,$A3288,Actuals!$D:$D,$D3288,Actuals!$B:$B,EOMONTH(DATE(2025,$C3288-2,1),0))/SUMIFS(Actuals!$F:$F,Actuals!$A:$A,$A3288,Actuals!$D:$D,$D3288,Actuals!$B:$B,EOMONTH(DATE(2024,$C3288-2,1),0)),
 SUMIFS(Actuals!$F:$F,Actuals!$A:$A,$A3288,Actuals!$D:$D,$D3288,Actuals!$B:$B,EOMONTH(DATE(2025,$C3288-3,1),0))/SUMIFS(Actuals!$F:$F,Actuals!$A:$A,$A3288,Actuals!$D:$D,$D3288,Actuals!$B:$B,EOMONTH(DATE(2024,$C3288-3,1),0))
)</f>
        <v>0.84472977708809915</v>
      </c>
      <c r="P3288" s="29">
        <f t="shared" si="306"/>
        <v>2821.3974554742513</v>
      </c>
      <c r="Q3288" s="2" t="str">
        <f t="shared" si="307"/>
        <v/>
      </c>
      <c r="R3288" s="29" t="str">
        <f t="shared" si="308"/>
        <v>1 train date (May-Aug)</v>
      </c>
      <c r="S3288" s="29">
        <f t="shared" si="309"/>
        <v>1.1836764017367896</v>
      </c>
      <c r="T3288" s="29">
        <f t="shared" si="310"/>
        <v>3311.3050685655085</v>
      </c>
      <c r="U3288" s="2" t="str">
        <f t="shared" si="311"/>
        <v/>
      </c>
    </row>
    <row r="3289" spans="1:21">
      <c r="A3289">
        <v>2370</v>
      </c>
      <c r="B3289" s="1">
        <v>46022</v>
      </c>
      <c r="C3289">
        <v>9</v>
      </c>
      <c r="D3289">
        <v>9</v>
      </c>
      <c r="E3289" t="s">
        <v>7</v>
      </c>
      <c r="F3289" s="3">
        <v>2783.5571522428581</v>
      </c>
      <c r="H3289">
        <v>3</v>
      </c>
      <c r="L3289" s="6"/>
      <c r="M3289" t="s">
        <v>26</v>
      </c>
      <c r="N3289">
        <f>SUMIFS(Actuals!$F:$F,Actuals!$A:$A,$A3289,Actuals!$D:$D,$D3289,Actuals!$B:$B,EDATE($B3289,-12))</f>
        <v>3340</v>
      </c>
      <c r="O3289">
        <f>AVERAGE(SUMIFS(Actuals!$F:$F,Actuals!$A:$A,$A3289,Actuals!$D:$D,$D3289,Actuals!$B:$B,EOMONTH(DATE(2025,$C3289-1,1),0))/SUMIFS(Actuals!$F:$F,Actuals!$A:$A,$A3289,Actuals!$D:$D,$D3289,Actuals!$B:$B,EOMONTH(DATE(2024,$C3289-1,1),0)),
 SUMIFS(Actuals!$F:$F,Actuals!$A:$A,$A3289,Actuals!$D:$D,$D3289,Actuals!$B:$B,EOMONTH(DATE(2025,$C3289-2,1),0))/SUMIFS(Actuals!$F:$F,Actuals!$A:$A,$A3289,Actuals!$D:$D,$D3289,Actuals!$B:$B,EOMONTH(DATE(2024,$C3289-2,1),0)),
 SUMIFS(Actuals!$F:$F,Actuals!$A:$A,$A3289,Actuals!$D:$D,$D3289,Actuals!$B:$B,EOMONTH(DATE(2025,$C3289-3,1),0))/SUMIFS(Actuals!$F:$F,Actuals!$A:$A,$A3289,Actuals!$D:$D,$D3289,Actuals!$B:$B,EOMONTH(DATE(2024,$C3289-3,1),0))
)</f>
        <v>0.93834768878510688</v>
      </c>
      <c r="P3289" s="29">
        <f t="shared" si="306"/>
        <v>3134.081280542257</v>
      </c>
      <c r="Q3289" s="2" t="str">
        <f t="shared" si="307"/>
        <v/>
      </c>
      <c r="R3289" s="29" t="str">
        <f t="shared" si="308"/>
        <v>2 Test data (Sep-Nov)</v>
      </c>
      <c r="S3289" s="29">
        <f t="shared" si="309"/>
        <v>1.1836764017367896</v>
      </c>
      <c r="T3289" s="29">
        <f t="shared" si="310"/>
        <v>3294.8309139955313</v>
      </c>
      <c r="U3289" s="2" t="str">
        <f t="shared" si="311"/>
        <v/>
      </c>
    </row>
    <row r="3290" spans="1:21">
      <c r="A3290">
        <v>2370</v>
      </c>
      <c r="B3290" s="1">
        <v>46022</v>
      </c>
      <c r="C3290">
        <v>10</v>
      </c>
      <c r="D3290">
        <v>9</v>
      </c>
      <c r="E3290" t="s">
        <v>7</v>
      </c>
      <c r="F3290" s="3">
        <v>2783.5571522428581</v>
      </c>
      <c r="H3290">
        <v>2</v>
      </c>
      <c r="L3290" s="6"/>
      <c r="M3290" t="s">
        <v>26</v>
      </c>
      <c r="N3290">
        <f>SUMIFS(Actuals!$F:$F,Actuals!$A:$A,$A3290,Actuals!$D:$D,$D3290,Actuals!$B:$B,EDATE($B3290,-12))</f>
        <v>3340</v>
      </c>
      <c r="O3290">
        <f>AVERAGE(SUMIFS(Actuals!$F:$F,Actuals!$A:$A,$A3290,Actuals!$D:$D,$D3290,Actuals!$B:$B,EOMONTH(DATE(2025,$C3290-1,1),0))/SUMIFS(Actuals!$F:$F,Actuals!$A:$A,$A3290,Actuals!$D:$D,$D3290,Actuals!$B:$B,EOMONTH(DATE(2024,$C3290-1,1),0)),
 SUMIFS(Actuals!$F:$F,Actuals!$A:$A,$A3290,Actuals!$D:$D,$D3290,Actuals!$B:$B,EOMONTH(DATE(2025,$C3290-2,1),0))/SUMIFS(Actuals!$F:$F,Actuals!$A:$A,$A3290,Actuals!$D:$D,$D3290,Actuals!$B:$B,EOMONTH(DATE(2024,$C3290-2,1),0)),
 SUMIFS(Actuals!$F:$F,Actuals!$A:$A,$A3290,Actuals!$D:$D,$D3290,Actuals!$B:$B,EOMONTH(DATE(2025,$C3290-3,1),0))/SUMIFS(Actuals!$F:$F,Actuals!$A:$A,$A3290,Actuals!$D:$D,$D3290,Actuals!$B:$B,EOMONTH(DATE(2024,$C3290-3,1),0))
)</f>
        <v>0.97111025229034498</v>
      </c>
      <c r="P3290" s="29">
        <f t="shared" si="306"/>
        <v>3243.5082426497524</v>
      </c>
      <c r="Q3290" s="2" t="str">
        <f t="shared" si="307"/>
        <v/>
      </c>
      <c r="R3290" s="29" t="str">
        <f t="shared" si="308"/>
        <v>2 Test data (Sep-Nov)</v>
      </c>
      <c r="S3290" s="29">
        <f t="shared" si="309"/>
        <v>1.1836764017367896</v>
      </c>
      <c r="T3290" s="29">
        <f t="shared" si="310"/>
        <v>3294.8309139955313</v>
      </c>
      <c r="U3290" s="2" t="str">
        <f t="shared" si="311"/>
        <v/>
      </c>
    </row>
    <row r="3291" spans="1:21">
      <c r="A3291">
        <v>2370</v>
      </c>
      <c r="B3291" s="1">
        <v>46022</v>
      </c>
      <c r="C3291">
        <v>11</v>
      </c>
      <c r="D3291">
        <v>9</v>
      </c>
      <c r="E3291" t="s">
        <v>7</v>
      </c>
      <c r="F3291" s="3">
        <v>3700</v>
      </c>
      <c r="H3291">
        <v>1</v>
      </c>
      <c r="L3291" s="6"/>
      <c r="M3291" t="s">
        <v>26</v>
      </c>
      <c r="N3291">
        <f>SUMIFS(Actuals!$F:$F,Actuals!$A:$A,$A3291,Actuals!$D:$D,$D3291,Actuals!$B:$B,EDATE($B3291,-12))</f>
        <v>3340</v>
      </c>
      <c r="O3291">
        <f>AVERAGE(SUMIFS(Actuals!$F:$F,Actuals!$A:$A,$A3291,Actuals!$D:$D,$D3291,Actuals!$B:$B,EOMONTH(DATE(2025,$C3291-1,1),0))/SUMIFS(Actuals!$F:$F,Actuals!$A:$A,$A3291,Actuals!$D:$D,$D3291,Actuals!$B:$B,EOMONTH(DATE(2024,$C3291-1,1),0)),
 SUMIFS(Actuals!$F:$F,Actuals!$A:$A,$A3291,Actuals!$D:$D,$D3291,Actuals!$B:$B,EOMONTH(DATE(2025,$C3291-2,1),0))/SUMIFS(Actuals!$F:$F,Actuals!$A:$A,$A3291,Actuals!$D:$D,$D3291,Actuals!$B:$B,EOMONTH(DATE(2024,$C3291-2,1),0)),
 SUMIFS(Actuals!$F:$F,Actuals!$A:$A,$A3291,Actuals!$D:$D,$D3291,Actuals!$B:$B,EOMONTH(DATE(2025,$C3291-3,1),0))/SUMIFS(Actuals!$F:$F,Actuals!$A:$A,$A3291,Actuals!$D:$D,$D3291,Actuals!$B:$B,EOMONTH(DATE(2024,$C3291-3,1),0))
)</f>
        <v>1.0738970840789428</v>
      </c>
      <c r="P3291" s="29">
        <f t="shared" si="306"/>
        <v>3586.8162608236689</v>
      </c>
      <c r="Q3291" s="2" t="str">
        <f t="shared" si="307"/>
        <v/>
      </c>
      <c r="R3291" s="29" t="str">
        <f t="shared" si="308"/>
        <v>2 Test data (Sep-Nov)</v>
      </c>
      <c r="S3291" s="29">
        <f t="shared" si="309"/>
        <v>1.1836764017367896</v>
      </c>
      <c r="T3291" s="29">
        <f t="shared" si="310"/>
        <v>4379.6026864261212</v>
      </c>
      <c r="U3291" s="2" t="str">
        <f t="shared" si="311"/>
        <v/>
      </c>
    </row>
    <row r="3292" spans="1:21">
      <c r="A3292">
        <v>360</v>
      </c>
      <c r="B3292" s="1">
        <v>46022</v>
      </c>
      <c r="C3292">
        <v>5</v>
      </c>
      <c r="D3292">
        <v>9</v>
      </c>
      <c r="E3292" t="s">
        <v>7</v>
      </c>
      <c r="F3292" s="3">
        <v>12874.171439218866</v>
      </c>
      <c r="H3292">
        <v>7</v>
      </c>
      <c r="L3292" s="6"/>
      <c r="M3292" t="s">
        <v>24</v>
      </c>
      <c r="N3292">
        <f>SUMIFS(Actuals!$F:$F,Actuals!$A:$A,$A3292,Actuals!$D:$D,$D3292,Actuals!$B:$B,EDATE($B3292,-12))</f>
        <v>14320</v>
      </c>
      <c r="O3292">
        <f>AVERAGE(SUMIFS(Actuals!$F:$F,Actuals!$A:$A,$A3292,Actuals!$D:$D,$D3292,Actuals!$B:$B,EOMONTH(DATE(2025,$C3292-1,1),0))/SUMIFS(Actuals!$F:$F,Actuals!$A:$A,$A3292,Actuals!$D:$D,$D3292,Actuals!$B:$B,EOMONTH(DATE(2024,$C3292-1,1),0)),
 SUMIFS(Actuals!$F:$F,Actuals!$A:$A,$A3292,Actuals!$D:$D,$D3292,Actuals!$B:$B,EOMONTH(DATE(2025,$C3292-2,1),0))/SUMIFS(Actuals!$F:$F,Actuals!$A:$A,$A3292,Actuals!$D:$D,$D3292,Actuals!$B:$B,EOMONTH(DATE(2024,$C3292-2,1),0)),
 SUMIFS(Actuals!$F:$F,Actuals!$A:$A,$A3292,Actuals!$D:$D,$D3292,Actuals!$B:$B,EOMONTH(DATE(2025,$C3292-3,1),0))/SUMIFS(Actuals!$F:$F,Actuals!$A:$A,$A3292,Actuals!$D:$D,$D3292,Actuals!$B:$B,EOMONTH(DATE(2024,$C3292-3,1),0))
)</f>
        <v>1.1154703398603345</v>
      </c>
      <c r="P3292" s="29">
        <f t="shared" si="306"/>
        <v>15973.53526679999</v>
      </c>
      <c r="Q3292" s="2" t="str">
        <f t="shared" si="307"/>
        <v/>
      </c>
      <c r="R3292" s="29" t="str">
        <f t="shared" si="308"/>
        <v>1 train date (May-Aug)</v>
      </c>
      <c r="S3292" s="29">
        <f t="shared" si="309"/>
        <v>1.0370054508427586</v>
      </c>
      <c r="T3292" s="29">
        <f t="shared" si="310"/>
        <v>13350.585957554127</v>
      </c>
      <c r="U3292" s="2" t="str">
        <f t="shared" si="311"/>
        <v/>
      </c>
    </row>
    <row r="3293" spans="1:21">
      <c r="A3293">
        <v>360</v>
      </c>
      <c r="B3293" s="1">
        <v>46022</v>
      </c>
      <c r="C3293">
        <v>6</v>
      </c>
      <c r="D3293">
        <v>9</v>
      </c>
      <c r="E3293" t="s">
        <v>7</v>
      </c>
      <c r="F3293" s="3">
        <v>12874.171439218866</v>
      </c>
      <c r="H3293">
        <v>6</v>
      </c>
      <c r="L3293" s="6"/>
      <c r="M3293" t="s">
        <v>24</v>
      </c>
      <c r="N3293">
        <f>SUMIFS(Actuals!$F:$F,Actuals!$A:$A,$A3293,Actuals!$D:$D,$D3293,Actuals!$B:$B,EDATE($B3293,-12))</f>
        <v>14320</v>
      </c>
      <c r="O3293">
        <f>AVERAGE(SUMIFS(Actuals!$F:$F,Actuals!$A:$A,$A3293,Actuals!$D:$D,$D3293,Actuals!$B:$B,EOMONTH(DATE(2025,$C3293-1,1),0))/SUMIFS(Actuals!$F:$F,Actuals!$A:$A,$A3293,Actuals!$D:$D,$D3293,Actuals!$B:$B,EOMONTH(DATE(2024,$C3293-1,1),0)),
 SUMIFS(Actuals!$F:$F,Actuals!$A:$A,$A3293,Actuals!$D:$D,$D3293,Actuals!$B:$B,EOMONTH(DATE(2025,$C3293-2,1),0))/SUMIFS(Actuals!$F:$F,Actuals!$A:$A,$A3293,Actuals!$D:$D,$D3293,Actuals!$B:$B,EOMONTH(DATE(2024,$C3293-2,1),0)),
 SUMIFS(Actuals!$F:$F,Actuals!$A:$A,$A3293,Actuals!$D:$D,$D3293,Actuals!$B:$B,EOMONTH(DATE(2025,$C3293-3,1),0))/SUMIFS(Actuals!$F:$F,Actuals!$A:$A,$A3293,Actuals!$D:$D,$D3293,Actuals!$B:$B,EOMONTH(DATE(2024,$C3293-3,1),0))
)</f>
        <v>1.157965364408605</v>
      </c>
      <c r="P3293" s="29">
        <f t="shared" si="306"/>
        <v>16582.064018331224</v>
      </c>
      <c r="Q3293" s="2" t="str">
        <f t="shared" si="307"/>
        <v/>
      </c>
      <c r="R3293" s="29" t="str">
        <f t="shared" si="308"/>
        <v>1 train date (May-Aug)</v>
      </c>
      <c r="S3293" s="29">
        <f t="shared" si="309"/>
        <v>1.0370054508427586</v>
      </c>
      <c r="T3293" s="29">
        <f t="shared" si="310"/>
        <v>13350.585957554127</v>
      </c>
      <c r="U3293" s="2" t="str">
        <f t="shared" si="311"/>
        <v/>
      </c>
    </row>
    <row r="3294" spans="1:21">
      <c r="A3294">
        <v>360</v>
      </c>
      <c r="B3294" s="1">
        <v>46022</v>
      </c>
      <c r="C3294">
        <v>7</v>
      </c>
      <c r="D3294">
        <v>9</v>
      </c>
      <c r="E3294" t="s">
        <v>7</v>
      </c>
      <c r="F3294" s="3">
        <v>13455.463243308179</v>
      </c>
      <c r="H3294">
        <v>5</v>
      </c>
      <c r="L3294" s="6"/>
      <c r="M3294" t="s">
        <v>24</v>
      </c>
      <c r="N3294">
        <f>SUMIFS(Actuals!$F:$F,Actuals!$A:$A,$A3294,Actuals!$D:$D,$D3294,Actuals!$B:$B,EDATE($B3294,-12))</f>
        <v>14320</v>
      </c>
      <c r="O3294">
        <f>AVERAGE(SUMIFS(Actuals!$F:$F,Actuals!$A:$A,$A3294,Actuals!$D:$D,$D3294,Actuals!$B:$B,EOMONTH(DATE(2025,$C3294-1,1),0))/SUMIFS(Actuals!$F:$F,Actuals!$A:$A,$A3294,Actuals!$D:$D,$D3294,Actuals!$B:$B,EOMONTH(DATE(2024,$C3294-1,1),0)),
 SUMIFS(Actuals!$F:$F,Actuals!$A:$A,$A3294,Actuals!$D:$D,$D3294,Actuals!$B:$B,EOMONTH(DATE(2025,$C3294-2,1),0))/SUMIFS(Actuals!$F:$F,Actuals!$A:$A,$A3294,Actuals!$D:$D,$D3294,Actuals!$B:$B,EOMONTH(DATE(2024,$C3294-2,1),0)),
 SUMIFS(Actuals!$F:$F,Actuals!$A:$A,$A3294,Actuals!$D:$D,$D3294,Actuals!$B:$B,EOMONTH(DATE(2025,$C3294-3,1),0))/SUMIFS(Actuals!$F:$F,Actuals!$A:$A,$A3294,Actuals!$D:$D,$D3294,Actuals!$B:$B,EOMONTH(DATE(2024,$C3294-3,1),0))
)</f>
        <v>1.02291455946854</v>
      </c>
      <c r="P3294" s="29">
        <f t="shared" si="306"/>
        <v>14648.136491589494</v>
      </c>
      <c r="Q3294" s="2" t="str">
        <f t="shared" si="307"/>
        <v/>
      </c>
      <c r="R3294" s="29" t="str">
        <f t="shared" si="308"/>
        <v>1 train date (May-Aug)</v>
      </c>
      <c r="S3294" s="29">
        <f t="shared" si="309"/>
        <v>1.0370054508427586</v>
      </c>
      <c r="T3294" s="29">
        <f t="shared" si="310"/>
        <v>13953.388726924964</v>
      </c>
      <c r="U3294" s="2" t="str">
        <f t="shared" si="311"/>
        <v/>
      </c>
    </row>
    <row r="3295" spans="1:21">
      <c r="A3295">
        <v>360</v>
      </c>
      <c r="B3295" s="1">
        <v>46022</v>
      </c>
      <c r="C3295">
        <v>8</v>
      </c>
      <c r="D3295">
        <v>9</v>
      </c>
      <c r="E3295" t="s">
        <v>7</v>
      </c>
      <c r="F3295" s="3">
        <v>12064.385031050142</v>
      </c>
      <c r="H3295">
        <v>4</v>
      </c>
      <c r="L3295" s="6"/>
      <c r="M3295" t="s">
        <v>24</v>
      </c>
      <c r="N3295">
        <f>SUMIFS(Actuals!$F:$F,Actuals!$A:$A,$A3295,Actuals!$D:$D,$D3295,Actuals!$B:$B,EDATE($B3295,-12))</f>
        <v>14320</v>
      </c>
      <c r="O3295">
        <f>AVERAGE(SUMIFS(Actuals!$F:$F,Actuals!$A:$A,$A3295,Actuals!$D:$D,$D3295,Actuals!$B:$B,EOMONTH(DATE(2025,$C3295-1,1),0))/SUMIFS(Actuals!$F:$F,Actuals!$A:$A,$A3295,Actuals!$D:$D,$D3295,Actuals!$B:$B,EOMONTH(DATE(2024,$C3295-1,1),0)),
 SUMIFS(Actuals!$F:$F,Actuals!$A:$A,$A3295,Actuals!$D:$D,$D3295,Actuals!$B:$B,EOMONTH(DATE(2025,$C3295-2,1),0))/SUMIFS(Actuals!$F:$F,Actuals!$A:$A,$A3295,Actuals!$D:$D,$D3295,Actuals!$B:$B,EOMONTH(DATE(2024,$C3295-2,1),0)),
 SUMIFS(Actuals!$F:$F,Actuals!$A:$A,$A3295,Actuals!$D:$D,$D3295,Actuals!$B:$B,EOMONTH(DATE(2025,$C3295-3,1),0))/SUMIFS(Actuals!$F:$F,Actuals!$A:$A,$A3295,Actuals!$D:$D,$D3295,Actuals!$B:$B,EOMONTH(DATE(2024,$C3295-3,1),0))
)</f>
        <v>0.84799008996950132</v>
      </c>
      <c r="P3295" s="29">
        <f t="shared" si="306"/>
        <v>12143.218088363259</v>
      </c>
      <c r="Q3295" s="2" t="str">
        <f t="shared" si="307"/>
        <v/>
      </c>
      <c r="R3295" s="29" t="str">
        <f t="shared" si="308"/>
        <v>1 train date (May-Aug)</v>
      </c>
      <c r="S3295" s="29">
        <f t="shared" si="309"/>
        <v>1.0370054508427586</v>
      </c>
      <c r="T3295" s="29">
        <f t="shared" si="310"/>
        <v>12510.833038264782</v>
      </c>
      <c r="U3295" s="2" t="str">
        <f t="shared" si="311"/>
        <v/>
      </c>
    </row>
    <row r="3296" spans="1:21">
      <c r="A3296">
        <v>360</v>
      </c>
      <c r="B3296" s="1">
        <v>46022</v>
      </c>
      <c r="C3296">
        <v>9</v>
      </c>
      <c r="D3296">
        <v>9</v>
      </c>
      <c r="E3296" t="s">
        <v>7</v>
      </c>
      <c r="F3296" s="3">
        <v>13115</v>
      </c>
      <c r="H3296">
        <v>3</v>
      </c>
      <c r="L3296" s="6"/>
      <c r="M3296" t="s">
        <v>24</v>
      </c>
      <c r="N3296">
        <f>SUMIFS(Actuals!$F:$F,Actuals!$A:$A,$A3296,Actuals!$D:$D,$D3296,Actuals!$B:$B,EDATE($B3296,-12))</f>
        <v>14320</v>
      </c>
      <c r="O3296">
        <f>AVERAGE(SUMIFS(Actuals!$F:$F,Actuals!$A:$A,$A3296,Actuals!$D:$D,$D3296,Actuals!$B:$B,EOMONTH(DATE(2025,$C3296-1,1),0))/SUMIFS(Actuals!$F:$F,Actuals!$A:$A,$A3296,Actuals!$D:$D,$D3296,Actuals!$B:$B,EOMONTH(DATE(2024,$C3296-1,1),0)),
 SUMIFS(Actuals!$F:$F,Actuals!$A:$A,$A3296,Actuals!$D:$D,$D3296,Actuals!$B:$B,EOMONTH(DATE(2025,$C3296-2,1),0))/SUMIFS(Actuals!$F:$F,Actuals!$A:$A,$A3296,Actuals!$D:$D,$D3296,Actuals!$B:$B,EOMONTH(DATE(2024,$C3296-2,1),0)),
 SUMIFS(Actuals!$F:$F,Actuals!$A:$A,$A3296,Actuals!$D:$D,$D3296,Actuals!$B:$B,EOMONTH(DATE(2025,$C3296-3,1),0))/SUMIFS(Actuals!$F:$F,Actuals!$A:$A,$A3296,Actuals!$D:$D,$D3296,Actuals!$B:$B,EOMONTH(DATE(2024,$C3296-3,1),0))
)</f>
        <v>1.0478263897123719</v>
      </c>
      <c r="P3296" s="29">
        <f t="shared" si="306"/>
        <v>15004.873900681165</v>
      </c>
      <c r="Q3296" s="2" t="str">
        <f t="shared" si="307"/>
        <v/>
      </c>
      <c r="R3296" s="29" t="str">
        <f t="shared" si="308"/>
        <v>2 Test data (Sep-Nov)</v>
      </c>
      <c r="S3296" s="29">
        <f t="shared" si="309"/>
        <v>1.0370054508427586</v>
      </c>
      <c r="T3296" s="29">
        <f t="shared" si="310"/>
        <v>13600.32648780278</v>
      </c>
      <c r="U3296" s="2" t="str">
        <f t="shared" si="311"/>
        <v/>
      </c>
    </row>
    <row r="3297" spans="1:21">
      <c r="A3297">
        <v>360</v>
      </c>
      <c r="B3297" s="1">
        <v>46022</v>
      </c>
      <c r="C3297">
        <v>10</v>
      </c>
      <c r="D3297">
        <v>9</v>
      </c>
      <c r="E3297" t="s">
        <v>7</v>
      </c>
      <c r="F3297" s="3">
        <v>13115</v>
      </c>
      <c r="H3297">
        <v>2</v>
      </c>
      <c r="L3297" s="6"/>
      <c r="M3297" t="s">
        <v>24</v>
      </c>
      <c r="N3297">
        <f>SUMIFS(Actuals!$F:$F,Actuals!$A:$A,$A3297,Actuals!$D:$D,$D3297,Actuals!$B:$B,EDATE($B3297,-12))</f>
        <v>14320</v>
      </c>
      <c r="O3297">
        <f>AVERAGE(SUMIFS(Actuals!$F:$F,Actuals!$A:$A,$A3297,Actuals!$D:$D,$D3297,Actuals!$B:$B,EOMONTH(DATE(2025,$C3297-1,1),0))/SUMIFS(Actuals!$F:$F,Actuals!$A:$A,$A3297,Actuals!$D:$D,$D3297,Actuals!$B:$B,EOMONTH(DATE(2024,$C3297-1,1),0)),
 SUMIFS(Actuals!$F:$F,Actuals!$A:$A,$A3297,Actuals!$D:$D,$D3297,Actuals!$B:$B,EOMONTH(DATE(2025,$C3297-2,1),0))/SUMIFS(Actuals!$F:$F,Actuals!$A:$A,$A3297,Actuals!$D:$D,$D3297,Actuals!$B:$B,EOMONTH(DATE(2024,$C3297-2,1),0)),
 SUMIFS(Actuals!$F:$F,Actuals!$A:$A,$A3297,Actuals!$D:$D,$D3297,Actuals!$B:$B,EOMONTH(DATE(2025,$C3297-3,1),0))/SUMIFS(Actuals!$F:$F,Actuals!$A:$A,$A3297,Actuals!$D:$D,$D3297,Actuals!$B:$B,EOMONTH(DATE(2024,$C3297-3,1),0))
)</f>
        <v>1.1240482638722866</v>
      </c>
      <c r="P3297" s="29">
        <f t="shared" si="306"/>
        <v>16096.371138651144</v>
      </c>
      <c r="Q3297" s="2" t="str">
        <f t="shared" si="307"/>
        <v/>
      </c>
      <c r="R3297" s="29" t="str">
        <f t="shared" si="308"/>
        <v>2 Test data (Sep-Nov)</v>
      </c>
      <c r="S3297" s="29">
        <f t="shared" si="309"/>
        <v>1.0370054508427586</v>
      </c>
      <c r="T3297" s="29">
        <f t="shared" si="310"/>
        <v>13600.32648780278</v>
      </c>
      <c r="U3297" s="2" t="str">
        <f t="shared" si="311"/>
        <v/>
      </c>
    </row>
    <row r="3298" spans="1:21">
      <c r="A3298">
        <v>360</v>
      </c>
      <c r="B3298" s="1">
        <v>46022</v>
      </c>
      <c r="C3298">
        <v>11</v>
      </c>
      <c r="D3298">
        <v>9</v>
      </c>
      <c r="E3298" t="s">
        <v>7</v>
      </c>
      <c r="F3298" s="3">
        <v>13550</v>
      </c>
      <c r="H3298">
        <v>1</v>
      </c>
      <c r="L3298" s="6"/>
      <c r="M3298" t="s">
        <v>24</v>
      </c>
      <c r="N3298">
        <f>SUMIFS(Actuals!$F:$F,Actuals!$A:$A,$A3298,Actuals!$D:$D,$D3298,Actuals!$B:$B,EDATE($B3298,-12))</f>
        <v>14320</v>
      </c>
      <c r="O3298">
        <f>AVERAGE(SUMIFS(Actuals!$F:$F,Actuals!$A:$A,$A3298,Actuals!$D:$D,$D3298,Actuals!$B:$B,EOMONTH(DATE(2025,$C3298-1,1),0))/SUMIFS(Actuals!$F:$F,Actuals!$A:$A,$A3298,Actuals!$D:$D,$D3298,Actuals!$B:$B,EOMONTH(DATE(2024,$C3298-1,1),0)),
 SUMIFS(Actuals!$F:$F,Actuals!$A:$A,$A3298,Actuals!$D:$D,$D3298,Actuals!$B:$B,EOMONTH(DATE(2025,$C3298-2,1),0))/SUMIFS(Actuals!$F:$F,Actuals!$A:$A,$A3298,Actuals!$D:$D,$D3298,Actuals!$B:$B,EOMONTH(DATE(2024,$C3298-2,1),0)),
 SUMIFS(Actuals!$F:$F,Actuals!$A:$A,$A3298,Actuals!$D:$D,$D3298,Actuals!$B:$B,EOMONTH(DATE(2025,$C3298-3,1),0))/SUMIFS(Actuals!$F:$F,Actuals!$A:$A,$A3298,Actuals!$D:$D,$D3298,Actuals!$B:$B,EOMONTH(DATE(2024,$C3298-3,1),0))
)</f>
        <v>1.2693038323727706</v>
      </c>
      <c r="P3298" s="29">
        <f t="shared" si="306"/>
        <v>18176.430879578074</v>
      </c>
      <c r="Q3298" s="2" t="str">
        <f t="shared" si="307"/>
        <v/>
      </c>
      <c r="R3298" s="29" t="str">
        <f t="shared" si="308"/>
        <v>2 Test data (Sep-Nov)</v>
      </c>
      <c r="S3298" s="29">
        <f t="shared" si="309"/>
        <v>1.0370054508427586</v>
      </c>
      <c r="T3298" s="29">
        <f t="shared" si="310"/>
        <v>14051.423858919379</v>
      </c>
      <c r="U3298" s="2" t="str">
        <f t="shared" si="311"/>
        <v/>
      </c>
    </row>
    <row r="3299" spans="1:21">
      <c r="A3299">
        <v>9649</v>
      </c>
      <c r="B3299" s="1">
        <v>46022</v>
      </c>
      <c r="C3299">
        <v>5</v>
      </c>
      <c r="D3299">
        <v>9</v>
      </c>
      <c r="E3299" t="s">
        <v>7</v>
      </c>
      <c r="F3299" s="3">
        <v>2571.1165802436021</v>
      </c>
      <c r="H3299">
        <v>7</v>
      </c>
      <c r="L3299" s="6"/>
      <c r="M3299" t="s">
        <v>28</v>
      </c>
      <c r="N3299">
        <f>SUMIFS(Actuals!$F:$F,Actuals!$A:$A,$A3299,Actuals!$D:$D,$D3299,Actuals!$B:$B,EDATE($B3299,-12))</f>
        <v>2462.5</v>
      </c>
      <c r="O3299">
        <f>AVERAGE(SUMIFS(Actuals!$F:$F,Actuals!$A:$A,$A3299,Actuals!$D:$D,$D3299,Actuals!$B:$B,EOMONTH(DATE(2025,$C3299-1,1),0))/SUMIFS(Actuals!$F:$F,Actuals!$A:$A,$A3299,Actuals!$D:$D,$D3299,Actuals!$B:$B,EOMONTH(DATE(2024,$C3299-1,1),0)),
 SUMIFS(Actuals!$F:$F,Actuals!$A:$A,$A3299,Actuals!$D:$D,$D3299,Actuals!$B:$B,EOMONTH(DATE(2025,$C3299-2,1),0))/SUMIFS(Actuals!$F:$F,Actuals!$A:$A,$A3299,Actuals!$D:$D,$D3299,Actuals!$B:$B,EOMONTH(DATE(2024,$C3299-2,1),0)),
 SUMIFS(Actuals!$F:$F,Actuals!$A:$A,$A3299,Actuals!$D:$D,$D3299,Actuals!$B:$B,EOMONTH(DATE(2025,$C3299-3,1),0))/SUMIFS(Actuals!$F:$F,Actuals!$A:$A,$A3299,Actuals!$D:$D,$D3299,Actuals!$B:$B,EOMONTH(DATE(2024,$C3299-3,1),0))
)</f>
        <v>0.90595761737216929</v>
      </c>
      <c r="P3299" s="29">
        <f t="shared" si="306"/>
        <v>2230.920632778967</v>
      </c>
      <c r="Q3299" s="2" t="str">
        <f t="shared" si="307"/>
        <v/>
      </c>
      <c r="R3299" s="29" t="str">
        <f t="shared" si="308"/>
        <v>1 train date (May-Aug)</v>
      </c>
      <c r="S3299" s="29">
        <f t="shared" si="309"/>
        <v>1.0552169608377078</v>
      </c>
      <c r="T3299" s="29">
        <f t="shared" si="310"/>
        <v>2713.0858237640941</v>
      </c>
      <c r="U3299" s="2" t="str">
        <f t="shared" si="311"/>
        <v/>
      </c>
    </row>
    <row r="3300" spans="1:21">
      <c r="A3300">
        <v>9649</v>
      </c>
      <c r="B3300" s="1">
        <v>46022</v>
      </c>
      <c r="C3300">
        <v>6</v>
      </c>
      <c r="D3300">
        <v>9</v>
      </c>
      <c r="E3300" t="s">
        <v>7</v>
      </c>
      <c r="F3300" s="3">
        <v>2565</v>
      </c>
      <c r="H3300">
        <v>6</v>
      </c>
      <c r="L3300" s="6"/>
      <c r="M3300" t="s">
        <v>28</v>
      </c>
      <c r="N3300">
        <f>SUMIFS(Actuals!$F:$F,Actuals!$A:$A,$A3300,Actuals!$D:$D,$D3300,Actuals!$B:$B,EDATE($B3300,-12))</f>
        <v>2462.5</v>
      </c>
      <c r="O3300">
        <f>AVERAGE(SUMIFS(Actuals!$F:$F,Actuals!$A:$A,$A3300,Actuals!$D:$D,$D3300,Actuals!$B:$B,EOMONTH(DATE(2025,$C3300-1,1),0))/SUMIFS(Actuals!$F:$F,Actuals!$A:$A,$A3300,Actuals!$D:$D,$D3300,Actuals!$B:$B,EOMONTH(DATE(2024,$C3300-1,1),0)),
 SUMIFS(Actuals!$F:$F,Actuals!$A:$A,$A3300,Actuals!$D:$D,$D3300,Actuals!$B:$B,EOMONTH(DATE(2025,$C3300-2,1),0))/SUMIFS(Actuals!$F:$F,Actuals!$A:$A,$A3300,Actuals!$D:$D,$D3300,Actuals!$B:$B,EOMONTH(DATE(2024,$C3300-2,1),0)),
 SUMIFS(Actuals!$F:$F,Actuals!$A:$A,$A3300,Actuals!$D:$D,$D3300,Actuals!$B:$B,EOMONTH(DATE(2025,$C3300-3,1),0))/SUMIFS(Actuals!$F:$F,Actuals!$A:$A,$A3300,Actuals!$D:$D,$D3300,Actuals!$B:$B,EOMONTH(DATE(2024,$C3300-3,1),0))
)</f>
        <v>0.99092731936938838</v>
      </c>
      <c r="P3300" s="29">
        <f t="shared" si="306"/>
        <v>2440.1585239471187</v>
      </c>
      <c r="Q3300" s="2" t="str">
        <f t="shared" si="307"/>
        <v/>
      </c>
      <c r="R3300" s="29" t="str">
        <f t="shared" si="308"/>
        <v>1 train date (May-Aug)</v>
      </c>
      <c r="S3300" s="29">
        <f t="shared" si="309"/>
        <v>1.0552169608377078</v>
      </c>
      <c r="T3300" s="29">
        <f t="shared" si="310"/>
        <v>2706.6315045487204</v>
      </c>
      <c r="U3300" s="2" t="str">
        <f t="shared" si="311"/>
        <v/>
      </c>
    </row>
    <row r="3301" spans="1:21">
      <c r="A3301">
        <v>9649</v>
      </c>
      <c r="B3301" s="1">
        <v>46022</v>
      </c>
      <c r="C3301">
        <v>7</v>
      </c>
      <c r="D3301">
        <v>9</v>
      </c>
      <c r="E3301" t="s">
        <v>7</v>
      </c>
      <c r="F3301" s="3">
        <v>2557.5</v>
      </c>
      <c r="H3301">
        <v>5</v>
      </c>
      <c r="L3301" s="6"/>
      <c r="M3301" t="s">
        <v>28</v>
      </c>
      <c r="N3301">
        <f>SUMIFS(Actuals!$F:$F,Actuals!$A:$A,$A3301,Actuals!$D:$D,$D3301,Actuals!$B:$B,EDATE($B3301,-12))</f>
        <v>2462.5</v>
      </c>
      <c r="O3301">
        <f>AVERAGE(SUMIFS(Actuals!$F:$F,Actuals!$A:$A,$A3301,Actuals!$D:$D,$D3301,Actuals!$B:$B,EOMONTH(DATE(2025,$C3301-1,1),0))/SUMIFS(Actuals!$F:$F,Actuals!$A:$A,$A3301,Actuals!$D:$D,$D3301,Actuals!$B:$B,EOMONTH(DATE(2024,$C3301-1,1),0)),
 SUMIFS(Actuals!$F:$F,Actuals!$A:$A,$A3301,Actuals!$D:$D,$D3301,Actuals!$B:$B,EOMONTH(DATE(2025,$C3301-2,1),0))/SUMIFS(Actuals!$F:$F,Actuals!$A:$A,$A3301,Actuals!$D:$D,$D3301,Actuals!$B:$B,EOMONTH(DATE(2024,$C3301-2,1),0)),
 SUMIFS(Actuals!$F:$F,Actuals!$A:$A,$A3301,Actuals!$D:$D,$D3301,Actuals!$B:$B,EOMONTH(DATE(2025,$C3301-3,1),0))/SUMIFS(Actuals!$F:$F,Actuals!$A:$A,$A3301,Actuals!$D:$D,$D3301,Actuals!$B:$B,EOMONTH(DATE(2024,$C3301-3,1),0))
)</f>
        <v>1.0612617634024626</v>
      </c>
      <c r="P3301" s="29">
        <f t="shared" si="306"/>
        <v>2613.3570923785642</v>
      </c>
      <c r="Q3301" s="2" t="str">
        <f t="shared" si="307"/>
        <v/>
      </c>
      <c r="R3301" s="29" t="str">
        <f t="shared" si="308"/>
        <v>1 train date (May-Aug)</v>
      </c>
      <c r="S3301" s="29">
        <f t="shared" si="309"/>
        <v>1.0552169608377078</v>
      </c>
      <c r="T3301" s="29">
        <f t="shared" si="310"/>
        <v>2698.7173773424374</v>
      </c>
      <c r="U3301" s="2" t="str">
        <f t="shared" si="311"/>
        <v/>
      </c>
    </row>
    <row r="3302" spans="1:21">
      <c r="A3302">
        <v>9649</v>
      </c>
      <c r="B3302" s="1">
        <v>46022</v>
      </c>
      <c r="C3302">
        <v>8</v>
      </c>
      <c r="D3302">
        <v>9</v>
      </c>
      <c r="E3302" t="s">
        <v>7</v>
      </c>
      <c r="F3302" s="3">
        <v>2587.5</v>
      </c>
      <c r="H3302">
        <v>4</v>
      </c>
      <c r="L3302" s="6"/>
      <c r="M3302" t="s">
        <v>28</v>
      </c>
      <c r="N3302">
        <f>SUMIFS(Actuals!$F:$F,Actuals!$A:$A,$A3302,Actuals!$D:$D,$D3302,Actuals!$B:$B,EDATE($B3302,-12))</f>
        <v>2462.5</v>
      </c>
      <c r="O3302">
        <f>AVERAGE(SUMIFS(Actuals!$F:$F,Actuals!$A:$A,$A3302,Actuals!$D:$D,$D3302,Actuals!$B:$B,EOMONTH(DATE(2025,$C3302-1,1),0))/SUMIFS(Actuals!$F:$F,Actuals!$A:$A,$A3302,Actuals!$D:$D,$D3302,Actuals!$B:$B,EOMONTH(DATE(2024,$C3302-1,1),0)),
 SUMIFS(Actuals!$F:$F,Actuals!$A:$A,$A3302,Actuals!$D:$D,$D3302,Actuals!$B:$B,EOMONTH(DATE(2025,$C3302-2,1),0))/SUMIFS(Actuals!$F:$F,Actuals!$A:$A,$A3302,Actuals!$D:$D,$D3302,Actuals!$B:$B,EOMONTH(DATE(2024,$C3302-2,1),0)),
 SUMIFS(Actuals!$F:$F,Actuals!$A:$A,$A3302,Actuals!$D:$D,$D3302,Actuals!$B:$B,EOMONTH(DATE(2025,$C3302-3,1),0))/SUMIFS(Actuals!$F:$F,Actuals!$A:$A,$A3302,Actuals!$D:$D,$D3302,Actuals!$B:$B,EOMONTH(DATE(2024,$C3302-3,1),0))
)</f>
        <v>1.1321514576164746</v>
      </c>
      <c r="P3302" s="29">
        <f t="shared" si="306"/>
        <v>2787.9229643805688</v>
      </c>
      <c r="Q3302" s="2" t="str">
        <f t="shared" si="307"/>
        <v/>
      </c>
      <c r="R3302" s="29" t="str">
        <f t="shared" si="308"/>
        <v>1 train date (May-Aug)</v>
      </c>
      <c r="S3302" s="29">
        <f t="shared" si="309"/>
        <v>1.0552169608377078</v>
      </c>
      <c r="T3302" s="29">
        <f t="shared" si="310"/>
        <v>2730.3738861675688</v>
      </c>
      <c r="U3302" s="2" t="str">
        <f t="shared" si="311"/>
        <v/>
      </c>
    </row>
    <row r="3303" spans="1:21">
      <c r="A3303">
        <v>9649</v>
      </c>
      <c r="B3303" s="1">
        <v>46022</v>
      </c>
      <c r="C3303">
        <v>9</v>
      </c>
      <c r="D3303">
        <v>9</v>
      </c>
      <c r="E3303" t="s">
        <v>7</v>
      </c>
      <c r="F3303" s="3">
        <v>2521.807687271757</v>
      </c>
      <c r="H3303">
        <v>3</v>
      </c>
      <c r="L3303" s="6"/>
      <c r="M3303" t="s">
        <v>28</v>
      </c>
      <c r="N3303">
        <f>SUMIFS(Actuals!$F:$F,Actuals!$A:$A,$A3303,Actuals!$D:$D,$D3303,Actuals!$B:$B,EDATE($B3303,-12))</f>
        <v>2462.5</v>
      </c>
      <c r="O3303">
        <f>AVERAGE(SUMIFS(Actuals!$F:$F,Actuals!$A:$A,$A3303,Actuals!$D:$D,$D3303,Actuals!$B:$B,EOMONTH(DATE(2025,$C3303-1,1),0))/SUMIFS(Actuals!$F:$F,Actuals!$A:$A,$A3303,Actuals!$D:$D,$D3303,Actuals!$B:$B,EOMONTH(DATE(2024,$C3303-1,1),0)),
 SUMIFS(Actuals!$F:$F,Actuals!$A:$A,$A3303,Actuals!$D:$D,$D3303,Actuals!$B:$B,EOMONTH(DATE(2025,$C3303-2,1),0))/SUMIFS(Actuals!$F:$F,Actuals!$A:$A,$A3303,Actuals!$D:$D,$D3303,Actuals!$B:$B,EOMONTH(DATE(2024,$C3303-2,1),0)),
 SUMIFS(Actuals!$F:$F,Actuals!$A:$A,$A3303,Actuals!$D:$D,$D3303,Actuals!$B:$B,EOMONTH(DATE(2025,$C3303-3,1),0))/SUMIFS(Actuals!$F:$F,Actuals!$A:$A,$A3303,Actuals!$D:$D,$D3303,Actuals!$B:$B,EOMONTH(DATE(2024,$C3303-3,1),0))
)</f>
        <v>1.1429146061954849</v>
      </c>
      <c r="P3303" s="29">
        <f t="shared" si="306"/>
        <v>2814.4272177563817</v>
      </c>
      <c r="Q3303" s="2" t="str">
        <f t="shared" si="307"/>
        <v/>
      </c>
      <c r="R3303" s="29" t="str">
        <f t="shared" si="308"/>
        <v>2 Test data (Sep-Nov)</v>
      </c>
      <c r="S3303" s="29">
        <f t="shared" si="309"/>
        <v>1.0552169608377078</v>
      </c>
      <c r="T3303" s="29">
        <f t="shared" si="310"/>
        <v>2661.0542435800721</v>
      </c>
      <c r="U3303" s="2" t="str">
        <f t="shared" si="311"/>
        <v/>
      </c>
    </row>
    <row r="3304" spans="1:21">
      <c r="A3304">
        <v>9649</v>
      </c>
      <c r="B3304" s="1">
        <v>46022</v>
      </c>
      <c r="C3304">
        <v>10</v>
      </c>
      <c r="D3304">
        <v>9</v>
      </c>
      <c r="E3304" t="s">
        <v>7</v>
      </c>
      <c r="F3304" s="3">
        <v>2569.731706956406</v>
      </c>
      <c r="H3304">
        <v>2</v>
      </c>
      <c r="L3304" s="6"/>
      <c r="M3304" t="s">
        <v>28</v>
      </c>
      <c r="N3304">
        <f>SUMIFS(Actuals!$F:$F,Actuals!$A:$A,$A3304,Actuals!$D:$D,$D3304,Actuals!$B:$B,EDATE($B3304,-12))</f>
        <v>2462.5</v>
      </c>
      <c r="O3304">
        <f>AVERAGE(SUMIFS(Actuals!$F:$F,Actuals!$A:$A,$A3304,Actuals!$D:$D,$D3304,Actuals!$B:$B,EOMONTH(DATE(2025,$C3304-1,1),0))/SUMIFS(Actuals!$F:$F,Actuals!$A:$A,$A3304,Actuals!$D:$D,$D3304,Actuals!$B:$B,EOMONTH(DATE(2024,$C3304-1,1),0)),
 SUMIFS(Actuals!$F:$F,Actuals!$A:$A,$A3304,Actuals!$D:$D,$D3304,Actuals!$B:$B,EOMONTH(DATE(2025,$C3304-2,1),0))/SUMIFS(Actuals!$F:$F,Actuals!$A:$A,$A3304,Actuals!$D:$D,$D3304,Actuals!$B:$B,EOMONTH(DATE(2024,$C3304-2,1),0)),
 SUMIFS(Actuals!$F:$F,Actuals!$A:$A,$A3304,Actuals!$D:$D,$D3304,Actuals!$B:$B,EOMONTH(DATE(2025,$C3304-3,1),0))/SUMIFS(Actuals!$F:$F,Actuals!$A:$A,$A3304,Actuals!$D:$D,$D3304,Actuals!$B:$B,EOMONTH(DATE(2024,$C3304-3,1),0))
)</f>
        <v>1.1254007694888231</v>
      </c>
      <c r="P3304" s="29">
        <f t="shared" si="306"/>
        <v>2771.299394866227</v>
      </c>
      <c r="Q3304" s="2" t="str">
        <f t="shared" si="307"/>
        <v/>
      </c>
      <c r="R3304" s="29" t="str">
        <f t="shared" si="308"/>
        <v>2 Test data (Sep-Nov)</v>
      </c>
      <c r="S3304" s="29">
        <f t="shared" si="309"/>
        <v>1.0552169608377078</v>
      </c>
      <c r="T3304" s="29">
        <f t="shared" si="310"/>
        <v>2711.6244819828339</v>
      </c>
      <c r="U3304" s="2" t="str">
        <f t="shared" si="311"/>
        <v/>
      </c>
    </row>
    <row r="3305" spans="1:21">
      <c r="A3305">
        <v>9649</v>
      </c>
      <c r="B3305" s="1">
        <v>46022</v>
      </c>
      <c r="C3305">
        <v>11</v>
      </c>
      <c r="D3305">
        <v>9</v>
      </c>
      <c r="E3305" t="s">
        <v>7</v>
      </c>
      <c r="F3305" s="3">
        <v>2532.5</v>
      </c>
      <c r="H3305">
        <v>1</v>
      </c>
      <c r="L3305" s="6"/>
      <c r="M3305" t="s">
        <v>28</v>
      </c>
      <c r="N3305">
        <f>SUMIFS(Actuals!$F:$F,Actuals!$A:$A,$A3305,Actuals!$D:$D,$D3305,Actuals!$B:$B,EDATE($B3305,-12))</f>
        <v>2462.5</v>
      </c>
      <c r="O3305">
        <f>AVERAGE(SUMIFS(Actuals!$F:$F,Actuals!$A:$A,$A3305,Actuals!$D:$D,$D3305,Actuals!$B:$B,EOMONTH(DATE(2025,$C3305-1,1),0))/SUMIFS(Actuals!$F:$F,Actuals!$A:$A,$A3305,Actuals!$D:$D,$D3305,Actuals!$B:$B,EOMONTH(DATE(2024,$C3305-1,1),0)),
 SUMIFS(Actuals!$F:$F,Actuals!$A:$A,$A3305,Actuals!$D:$D,$D3305,Actuals!$B:$B,EOMONTH(DATE(2025,$C3305-2,1),0))/SUMIFS(Actuals!$F:$F,Actuals!$A:$A,$A3305,Actuals!$D:$D,$D3305,Actuals!$B:$B,EOMONTH(DATE(2024,$C3305-2,1),0)),
 SUMIFS(Actuals!$F:$F,Actuals!$A:$A,$A3305,Actuals!$D:$D,$D3305,Actuals!$B:$B,EOMONTH(DATE(2025,$C3305-3,1),0))/SUMIFS(Actuals!$F:$F,Actuals!$A:$A,$A3305,Actuals!$D:$D,$D3305,Actuals!$B:$B,EOMONTH(DATE(2024,$C3305-3,1),0))
)</f>
        <v>1.1127289054450078</v>
      </c>
      <c r="P3305" s="29">
        <f t="shared" si="306"/>
        <v>2740.0949296583317</v>
      </c>
      <c r="Q3305" s="2" t="str">
        <f t="shared" si="307"/>
        <v/>
      </c>
      <c r="R3305" s="29" t="str">
        <f t="shared" si="308"/>
        <v>2 Test data (Sep-Nov)</v>
      </c>
      <c r="S3305" s="29">
        <f t="shared" si="309"/>
        <v>1.0552169608377078</v>
      </c>
      <c r="T3305" s="29">
        <f t="shared" si="310"/>
        <v>2672.336953321495</v>
      </c>
      <c r="U3305" s="2" t="str">
        <f t="shared" si="311"/>
        <v/>
      </c>
    </row>
    <row r="3306" spans="1:21">
      <c r="A3306">
        <v>9652</v>
      </c>
      <c r="B3306" s="1">
        <v>46022</v>
      </c>
      <c r="C3306">
        <v>5</v>
      </c>
      <c r="D3306">
        <v>9</v>
      </c>
      <c r="E3306" t="s">
        <v>7</v>
      </c>
      <c r="F3306" s="3">
        <v>16125</v>
      </c>
      <c r="H3306">
        <v>7</v>
      </c>
      <c r="L3306" s="6"/>
      <c r="M3306" t="s">
        <v>30</v>
      </c>
      <c r="N3306">
        <f>SUMIFS(Actuals!$F:$F,Actuals!$A:$A,$A3306,Actuals!$D:$D,$D3306,Actuals!$B:$B,EDATE($B3306,-12))</f>
        <v>28135</v>
      </c>
      <c r="O3306">
        <f>AVERAGE(SUMIFS(Actuals!$F:$F,Actuals!$A:$A,$A3306,Actuals!$D:$D,$D3306,Actuals!$B:$B,EOMONTH(DATE(2025,$C3306-1,1),0))/SUMIFS(Actuals!$F:$F,Actuals!$A:$A,$A3306,Actuals!$D:$D,$D3306,Actuals!$B:$B,EOMONTH(DATE(2024,$C3306-1,1),0)),
 SUMIFS(Actuals!$F:$F,Actuals!$A:$A,$A3306,Actuals!$D:$D,$D3306,Actuals!$B:$B,EOMONTH(DATE(2025,$C3306-2,1),0))/SUMIFS(Actuals!$F:$F,Actuals!$A:$A,$A3306,Actuals!$D:$D,$D3306,Actuals!$B:$B,EOMONTH(DATE(2024,$C3306-2,1),0)),
 SUMIFS(Actuals!$F:$F,Actuals!$A:$A,$A3306,Actuals!$D:$D,$D3306,Actuals!$B:$B,EOMONTH(DATE(2025,$C3306-3,1),0))/SUMIFS(Actuals!$F:$F,Actuals!$A:$A,$A3306,Actuals!$D:$D,$D3306,Actuals!$B:$B,EOMONTH(DATE(2024,$C3306-3,1),0))
)</f>
        <v>1.1645296341907534</v>
      </c>
      <c r="P3306" s="29">
        <f t="shared" si="306"/>
        <v>32764.041257956847</v>
      </c>
      <c r="Q3306" s="2" t="str">
        <f t="shared" si="307"/>
        <v/>
      </c>
      <c r="R3306" s="29" t="str">
        <f t="shared" si="308"/>
        <v>1 train date (May-Aug)</v>
      </c>
      <c r="S3306" s="29">
        <f t="shared" si="309"/>
        <v>0.97740808992841244</v>
      </c>
      <c r="T3306" s="29">
        <f t="shared" si="310"/>
        <v>15760.705450095651</v>
      </c>
      <c r="U3306" s="2" t="str">
        <f t="shared" si="311"/>
        <v/>
      </c>
    </row>
    <row r="3307" spans="1:21">
      <c r="A3307">
        <v>9652</v>
      </c>
      <c r="B3307" s="1">
        <v>46022</v>
      </c>
      <c r="C3307">
        <v>6</v>
      </c>
      <c r="D3307">
        <v>9</v>
      </c>
      <c r="E3307" t="s">
        <v>7</v>
      </c>
      <c r="F3307" s="3">
        <v>15920.159840079987</v>
      </c>
      <c r="H3307">
        <v>6</v>
      </c>
      <c r="L3307" s="6"/>
      <c r="M3307" t="s">
        <v>30</v>
      </c>
      <c r="N3307">
        <f>SUMIFS(Actuals!$F:$F,Actuals!$A:$A,$A3307,Actuals!$D:$D,$D3307,Actuals!$B:$B,EDATE($B3307,-12))</f>
        <v>28135</v>
      </c>
      <c r="O3307">
        <f>AVERAGE(SUMIFS(Actuals!$F:$F,Actuals!$A:$A,$A3307,Actuals!$D:$D,$D3307,Actuals!$B:$B,EOMONTH(DATE(2025,$C3307-1,1),0))/SUMIFS(Actuals!$F:$F,Actuals!$A:$A,$A3307,Actuals!$D:$D,$D3307,Actuals!$B:$B,EOMONTH(DATE(2024,$C3307-1,1),0)),
 SUMIFS(Actuals!$F:$F,Actuals!$A:$A,$A3307,Actuals!$D:$D,$D3307,Actuals!$B:$B,EOMONTH(DATE(2025,$C3307-2,1),0))/SUMIFS(Actuals!$F:$F,Actuals!$A:$A,$A3307,Actuals!$D:$D,$D3307,Actuals!$B:$B,EOMONTH(DATE(2024,$C3307-2,1),0)),
 SUMIFS(Actuals!$F:$F,Actuals!$A:$A,$A3307,Actuals!$D:$D,$D3307,Actuals!$B:$B,EOMONTH(DATE(2025,$C3307-3,1),0))/SUMIFS(Actuals!$F:$F,Actuals!$A:$A,$A3307,Actuals!$D:$D,$D3307,Actuals!$B:$B,EOMONTH(DATE(2024,$C3307-3,1),0))
)</f>
        <v>1.0130723608688623</v>
      </c>
      <c r="P3307" s="29">
        <f t="shared" si="306"/>
        <v>28502.79087304544</v>
      </c>
      <c r="Q3307" s="2" t="str">
        <f t="shared" si="307"/>
        <v/>
      </c>
      <c r="R3307" s="29" t="str">
        <f t="shared" si="308"/>
        <v>1 train date (May-Aug)</v>
      </c>
      <c r="S3307" s="29">
        <f t="shared" si="309"/>
        <v>0.97740808992841244</v>
      </c>
      <c r="T3307" s="29">
        <f t="shared" si="310"/>
        <v>15560.4930206476</v>
      </c>
      <c r="U3307" s="2" t="str">
        <f t="shared" si="311"/>
        <v/>
      </c>
    </row>
    <row r="3308" spans="1:21">
      <c r="A3308">
        <v>9652</v>
      </c>
      <c r="B3308" s="1">
        <v>46022</v>
      </c>
      <c r="C3308">
        <v>7</v>
      </c>
      <c r="D3308">
        <v>9</v>
      </c>
      <c r="E3308" t="s">
        <v>7</v>
      </c>
      <c r="F3308" s="3">
        <v>16925.938801332944</v>
      </c>
      <c r="H3308">
        <v>5</v>
      </c>
      <c r="L3308" s="6"/>
      <c r="M3308" t="s">
        <v>30</v>
      </c>
      <c r="N3308">
        <f>SUMIFS(Actuals!$F:$F,Actuals!$A:$A,$A3308,Actuals!$D:$D,$D3308,Actuals!$B:$B,EDATE($B3308,-12))</f>
        <v>28135</v>
      </c>
      <c r="O3308">
        <f>AVERAGE(SUMIFS(Actuals!$F:$F,Actuals!$A:$A,$A3308,Actuals!$D:$D,$D3308,Actuals!$B:$B,EOMONTH(DATE(2025,$C3308-1,1),0))/SUMIFS(Actuals!$F:$F,Actuals!$A:$A,$A3308,Actuals!$D:$D,$D3308,Actuals!$B:$B,EOMONTH(DATE(2024,$C3308-1,1),0)),
 SUMIFS(Actuals!$F:$F,Actuals!$A:$A,$A3308,Actuals!$D:$D,$D3308,Actuals!$B:$B,EOMONTH(DATE(2025,$C3308-2,1),0))/SUMIFS(Actuals!$F:$F,Actuals!$A:$A,$A3308,Actuals!$D:$D,$D3308,Actuals!$B:$B,EOMONTH(DATE(2024,$C3308-2,1),0)),
 SUMIFS(Actuals!$F:$F,Actuals!$A:$A,$A3308,Actuals!$D:$D,$D3308,Actuals!$B:$B,EOMONTH(DATE(2025,$C3308-3,1),0))/SUMIFS(Actuals!$F:$F,Actuals!$A:$A,$A3308,Actuals!$D:$D,$D3308,Actuals!$B:$B,EOMONTH(DATE(2024,$C3308-3,1),0))
)</f>
        <v>1.0746734801184754</v>
      </c>
      <c r="P3308" s="29">
        <f t="shared" si="306"/>
        <v>30235.938363133304</v>
      </c>
      <c r="Q3308" s="2" t="str">
        <f t="shared" si="307"/>
        <v/>
      </c>
      <c r="R3308" s="29" t="str">
        <f t="shared" si="308"/>
        <v>1 train date (May-Aug)</v>
      </c>
      <c r="S3308" s="29">
        <f t="shared" si="309"/>
        <v>0.97740808992841244</v>
      </c>
      <c r="T3308" s="29">
        <f t="shared" si="310"/>
        <v>16543.549514056034</v>
      </c>
      <c r="U3308" s="2" t="str">
        <f t="shared" si="311"/>
        <v/>
      </c>
    </row>
    <row r="3309" spans="1:21">
      <c r="A3309">
        <v>9652</v>
      </c>
      <c r="B3309" s="1">
        <v>46022</v>
      </c>
      <c r="C3309">
        <v>8</v>
      </c>
      <c r="D3309">
        <v>9</v>
      </c>
      <c r="E3309" t="s">
        <v>7</v>
      </c>
      <c r="F3309" s="3">
        <v>16692.667120713249</v>
      </c>
      <c r="H3309">
        <v>4</v>
      </c>
      <c r="L3309" s="6"/>
      <c r="M3309" t="s">
        <v>30</v>
      </c>
      <c r="N3309">
        <f>SUMIFS(Actuals!$F:$F,Actuals!$A:$A,$A3309,Actuals!$D:$D,$D3309,Actuals!$B:$B,EDATE($B3309,-12))</f>
        <v>28135</v>
      </c>
      <c r="O3309">
        <f>AVERAGE(SUMIFS(Actuals!$F:$F,Actuals!$A:$A,$A3309,Actuals!$D:$D,$D3309,Actuals!$B:$B,EOMONTH(DATE(2025,$C3309-1,1),0))/SUMIFS(Actuals!$F:$F,Actuals!$A:$A,$A3309,Actuals!$D:$D,$D3309,Actuals!$B:$B,EOMONTH(DATE(2024,$C3309-1,1),0)),
 SUMIFS(Actuals!$F:$F,Actuals!$A:$A,$A3309,Actuals!$D:$D,$D3309,Actuals!$B:$B,EOMONTH(DATE(2025,$C3309-2,1),0))/SUMIFS(Actuals!$F:$F,Actuals!$A:$A,$A3309,Actuals!$D:$D,$D3309,Actuals!$B:$B,EOMONTH(DATE(2024,$C3309-2,1),0)),
 SUMIFS(Actuals!$F:$F,Actuals!$A:$A,$A3309,Actuals!$D:$D,$D3309,Actuals!$B:$B,EOMONTH(DATE(2025,$C3309-3,1),0))/SUMIFS(Actuals!$F:$F,Actuals!$A:$A,$A3309,Actuals!$D:$D,$D3309,Actuals!$B:$B,EOMONTH(DATE(2024,$C3309-3,1),0))
)</f>
        <v>0.84235151487019355</v>
      </c>
      <c r="P3309" s="29">
        <f t="shared" si="306"/>
        <v>23699.559870872894</v>
      </c>
      <c r="Q3309" s="2" t="str">
        <f t="shared" si="307"/>
        <v/>
      </c>
      <c r="R3309" s="29" t="str">
        <f t="shared" si="308"/>
        <v>1 train date (May-Aug)</v>
      </c>
      <c r="S3309" s="29">
        <f t="shared" si="309"/>
        <v>0.97740808992841244</v>
      </c>
      <c r="T3309" s="29">
        <f t="shared" si="310"/>
        <v>16315.54788626715</v>
      </c>
      <c r="U3309" s="2" t="str">
        <f t="shared" si="311"/>
        <v/>
      </c>
    </row>
    <row r="3310" spans="1:21">
      <c r="A3310">
        <v>9652</v>
      </c>
      <c r="B3310" s="1">
        <v>46022</v>
      </c>
      <c r="C3310">
        <v>9</v>
      </c>
      <c r="D3310">
        <v>9</v>
      </c>
      <c r="E3310" t="s">
        <v>7</v>
      </c>
      <c r="F3310" s="3">
        <v>16044.247709654685</v>
      </c>
      <c r="H3310">
        <v>3</v>
      </c>
      <c r="L3310" s="6"/>
      <c r="M3310" t="s">
        <v>30</v>
      </c>
      <c r="N3310">
        <f>SUMIFS(Actuals!$F:$F,Actuals!$A:$A,$A3310,Actuals!$D:$D,$D3310,Actuals!$B:$B,EDATE($B3310,-12))</f>
        <v>28135</v>
      </c>
      <c r="O3310">
        <f>AVERAGE(SUMIFS(Actuals!$F:$F,Actuals!$A:$A,$A3310,Actuals!$D:$D,$D3310,Actuals!$B:$B,EOMONTH(DATE(2025,$C3310-1,1),0))/SUMIFS(Actuals!$F:$F,Actuals!$A:$A,$A3310,Actuals!$D:$D,$D3310,Actuals!$B:$B,EOMONTH(DATE(2024,$C3310-1,1),0)),
 SUMIFS(Actuals!$F:$F,Actuals!$A:$A,$A3310,Actuals!$D:$D,$D3310,Actuals!$B:$B,EOMONTH(DATE(2025,$C3310-2,1),0))/SUMIFS(Actuals!$F:$F,Actuals!$A:$A,$A3310,Actuals!$D:$D,$D3310,Actuals!$B:$B,EOMONTH(DATE(2024,$C3310-2,1),0)),
 SUMIFS(Actuals!$F:$F,Actuals!$A:$A,$A3310,Actuals!$D:$D,$D3310,Actuals!$B:$B,EOMONTH(DATE(2025,$C3310-3,1),0))/SUMIFS(Actuals!$F:$F,Actuals!$A:$A,$A3310,Actuals!$D:$D,$D3310,Actuals!$B:$B,EOMONTH(DATE(2024,$C3310-3,1),0))
)</f>
        <v>0.72931161401160638</v>
      </c>
      <c r="P3310" s="29">
        <f t="shared" si="306"/>
        <v>20519.182260216545</v>
      </c>
      <c r="Q3310" s="2" t="str">
        <f t="shared" si="307"/>
        <v/>
      </c>
      <c r="R3310" s="29" t="str">
        <f t="shared" si="308"/>
        <v>2 Test data (Sep-Nov)</v>
      </c>
      <c r="S3310" s="29">
        <f t="shared" si="309"/>
        <v>0.97740808992841244</v>
      </c>
      <c r="T3310" s="29">
        <f t="shared" si="310"/>
        <v>15681.777508231891</v>
      </c>
      <c r="U3310" s="2" t="str">
        <f t="shared" si="311"/>
        <v/>
      </c>
    </row>
    <row r="3311" spans="1:21">
      <c r="A3311">
        <v>9652</v>
      </c>
      <c r="B3311" s="1">
        <v>46022</v>
      </c>
      <c r="C3311">
        <v>10</v>
      </c>
      <c r="D3311">
        <v>9</v>
      </c>
      <c r="E3311" t="s">
        <v>7</v>
      </c>
      <c r="F3311" s="3">
        <v>16044.247709654685</v>
      </c>
      <c r="H3311">
        <v>2</v>
      </c>
      <c r="L3311" s="6"/>
      <c r="M3311" t="s">
        <v>30</v>
      </c>
      <c r="N3311">
        <f>SUMIFS(Actuals!$F:$F,Actuals!$A:$A,$A3311,Actuals!$D:$D,$D3311,Actuals!$B:$B,EDATE($B3311,-12))</f>
        <v>28135</v>
      </c>
      <c r="O3311">
        <f>AVERAGE(SUMIFS(Actuals!$F:$F,Actuals!$A:$A,$A3311,Actuals!$D:$D,$D3311,Actuals!$B:$B,EOMONTH(DATE(2025,$C3311-1,1),0))/SUMIFS(Actuals!$F:$F,Actuals!$A:$A,$A3311,Actuals!$D:$D,$D3311,Actuals!$B:$B,EOMONTH(DATE(2024,$C3311-1,1),0)),
 SUMIFS(Actuals!$F:$F,Actuals!$A:$A,$A3311,Actuals!$D:$D,$D3311,Actuals!$B:$B,EOMONTH(DATE(2025,$C3311-2,1),0))/SUMIFS(Actuals!$F:$F,Actuals!$A:$A,$A3311,Actuals!$D:$D,$D3311,Actuals!$B:$B,EOMONTH(DATE(2024,$C3311-2,1),0)),
 SUMIFS(Actuals!$F:$F,Actuals!$A:$A,$A3311,Actuals!$D:$D,$D3311,Actuals!$B:$B,EOMONTH(DATE(2025,$C3311-3,1),0))/SUMIFS(Actuals!$F:$F,Actuals!$A:$A,$A3311,Actuals!$D:$D,$D3311,Actuals!$B:$B,EOMONTH(DATE(2024,$C3311-3,1),0))
)</f>
        <v>0.7470245816398724</v>
      </c>
      <c r="P3311" s="29">
        <f t="shared" si="306"/>
        <v>21017.53660443781</v>
      </c>
      <c r="Q3311" s="2" t="str">
        <f t="shared" si="307"/>
        <v/>
      </c>
      <c r="R3311" s="29" t="str">
        <f t="shared" si="308"/>
        <v>2 Test data (Sep-Nov)</v>
      </c>
      <c r="S3311" s="29">
        <f t="shared" si="309"/>
        <v>0.97740808992841244</v>
      </c>
      <c r="T3311" s="29">
        <f t="shared" si="310"/>
        <v>15681.777508231891</v>
      </c>
      <c r="U3311" s="2" t="str">
        <f t="shared" si="311"/>
        <v/>
      </c>
    </row>
    <row r="3312" spans="1:21">
      <c r="A3312">
        <v>9652</v>
      </c>
      <c r="B3312" s="1">
        <v>46022</v>
      </c>
      <c r="C3312">
        <v>11</v>
      </c>
      <c r="D3312">
        <v>9</v>
      </c>
      <c r="E3312" t="s">
        <v>7</v>
      </c>
      <c r="F3312" s="3">
        <v>16044.247709654685</v>
      </c>
      <c r="H3312">
        <v>1</v>
      </c>
      <c r="L3312" s="6"/>
      <c r="M3312" t="s">
        <v>30</v>
      </c>
      <c r="N3312">
        <f>SUMIFS(Actuals!$F:$F,Actuals!$A:$A,$A3312,Actuals!$D:$D,$D3312,Actuals!$B:$B,EDATE($B3312,-12))</f>
        <v>28135</v>
      </c>
      <c r="O3312">
        <f>AVERAGE(SUMIFS(Actuals!$F:$F,Actuals!$A:$A,$A3312,Actuals!$D:$D,$D3312,Actuals!$B:$B,EOMONTH(DATE(2025,$C3312-1,1),0))/SUMIFS(Actuals!$F:$F,Actuals!$A:$A,$A3312,Actuals!$D:$D,$D3312,Actuals!$B:$B,EOMONTH(DATE(2024,$C3312-1,1),0)),
 SUMIFS(Actuals!$F:$F,Actuals!$A:$A,$A3312,Actuals!$D:$D,$D3312,Actuals!$B:$B,EOMONTH(DATE(2025,$C3312-2,1),0))/SUMIFS(Actuals!$F:$F,Actuals!$A:$A,$A3312,Actuals!$D:$D,$D3312,Actuals!$B:$B,EOMONTH(DATE(2024,$C3312-2,1),0)),
 SUMIFS(Actuals!$F:$F,Actuals!$A:$A,$A3312,Actuals!$D:$D,$D3312,Actuals!$B:$B,EOMONTH(DATE(2025,$C3312-3,1),0))/SUMIFS(Actuals!$F:$F,Actuals!$A:$A,$A3312,Actuals!$D:$D,$D3312,Actuals!$B:$B,EOMONTH(DATE(2024,$C3312-3,1),0))
)</f>
        <v>0.82334735442273133</v>
      </c>
      <c r="P3312" s="29">
        <f t="shared" si="306"/>
        <v>23164.877816683547</v>
      </c>
      <c r="Q3312" s="2" t="str">
        <f t="shared" si="307"/>
        <v/>
      </c>
      <c r="R3312" s="29" t="str">
        <f t="shared" si="308"/>
        <v>2 Test data (Sep-Nov)</v>
      </c>
      <c r="S3312" s="29">
        <f t="shared" si="309"/>
        <v>0.97740808992841244</v>
      </c>
      <c r="T3312" s="29">
        <f t="shared" si="310"/>
        <v>15681.777508231891</v>
      </c>
      <c r="U3312" s="2" t="str">
        <f t="shared" si="311"/>
        <v/>
      </c>
    </row>
    <row r="3313" spans="1:21">
      <c r="A3313">
        <v>9656</v>
      </c>
      <c r="B3313" s="1">
        <v>46022</v>
      </c>
      <c r="C3313">
        <v>5</v>
      </c>
      <c r="D3313">
        <v>9</v>
      </c>
      <c r="E3313" t="s">
        <v>7</v>
      </c>
      <c r="F3313" s="3">
        <v>644136.27107108838</v>
      </c>
      <c r="H3313">
        <v>7</v>
      </c>
      <c r="L3313" s="6"/>
      <c r="M3313" t="s">
        <v>32</v>
      </c>
      <c r="N3313">
        <f>SUMIFS(Actuals!$F:$F,Actuals!$A:$A,$A3313,Actuals!$D:$D,$D3313,Actuals!$B:$B,EDATE($B3313,-12))</f>
        <v>577770</v>
      </c>
      <c r="O3313">
        <f>AVERAGE(SUMIFS(Actuals!$F:$F,Actuals!$A:$A,$A3313,Actuals!$D:$D,$D3313,Actuals!$B:$B,EOMONTH(DATE(2025,$C3313-1,1),0))/SUMIFS(Actuals!$F:$F,Actuals!$A:$A,$A3313,Actuals!$D:$D,$D3313,Actuals!$B:$B,EOMONTH(DATE(2024,$C3313-1,1),0)),
 SUMIFS(Actuals!$F:$F,Actuals!$A:$A,$A3313,Actuals!$D:$D,$D3313,Actuals!$B:$B,EOMONTH(DATE(2025,$C3313-2,1),0))/SUMIFS(Actuals!$F:$F,Actuals!$A:$A,$A3313,Actuals!$D:$D,$D3313,Actuals!$B:$B,EOMONTH(DATE(2024,$C3313-2,1),0)),
 SUMIFS(Actuals!$F:$F,Actuals!$A:$A,$A3313,Actuals!$D:$D,$D3313,Actuals!$B:$B,EOMONTH(DATE(2025,$C3313-3,1),0))/SUMIFS(Actuals!$F:$F,Actuals!$A:$A,$A3313,Actuals!$D:$D,$D3313,Actuals!$B:$B,EOMONTH(DATE(2024,$C3313-3,1),0))
)</f>
        <v>1.1025413634493961</v>
      </c>
      <c r="P3313" s="29">
        <f t="shared" si="306"/>
        <v>637015.32356015756</v>
      </c>
      <c r="Q3313" s="2" t="str">
        <f t="shared" si="307"/>
        <v/>
      </c>
      <c r="R3313" s="29" t="str">
        <f t="shared" si="308"/>
        <v>1 train date (May-Aug)</v>
      </c>
      <c r="S3313" s="29">
        <f t="shared" si="309"/>
        <v>1.0196167866584092</v>
      </c>
      <c r="T3313" s="29">
        <f t="shared" si="310"/>
        <v>656772.1548796331</v>
      </c>
      <c r="U3313" s="2" t="str">
        <f t="shared" si="311"/>
        <v/>
      </c>
    </row>
    <row r="3314" spans="1:21">
      <c r="A3314">
        <v>9656</v>
      </c>
      <c r="B3314" s="1">
        <v>46022</v>
      </c>
      <c r="C3314">
        <v>6</v>
      </c>
      <c r="D3314">
        <v>9</v>
      </c>
      <c r="E3314" t="s">
        <v>7</v>
      </c>
      <c r="F3314" s="3">
        <v>645000</v>
      </c>
      <c r="H3314">
        <v>6</v>
      </c>
      <c r="L3314" s="6"/>
      <c r="M3314" t="s">
        <v>32</v>
      </c>
      <c r="N3314">
        <f>SUMIFS(Actuals!$F:$F,Actuals!$A:$A,$A3314,Actuals!$D:$D,$D3314,Actuals!$B:$B,EDATE($B3314,-12))</f>
        <v>577770</v>
      </c>
      <c r="O3314">
        <f>AVERAGE(SUMIFS(Actuals!$F:$F,Actuals!$A:$A,$A3314,Actuals!$D:$D,$D3314,Actuals!$B:$B,EOMONTH(DATE(2025,$C3314-1,1),0))/SUMIFS(Actuals!$F:$F,Actuals!$A:$A,$A3314,Actuals!$D:$D,$D3314,Actuals!$B:$B,EOMONTH(DATE(2024,$C3314-1,1),0)),
 SUMIFS(Actuals!$F:$F,Actuals!$A:$A,$A3314,Actuals!$D:$D,$D3314,Actuals!$B:$B,EOMONTH(DATE(2025,$C3314-2,1),0))/SUMIFS(Actuals!$F:$F,Actuals!$A:$A,$A3314,Actuals!$D:$D,$D3314,Actuals!$B:$B,EOMONTH(DATE(2024,$C3314-2,1),0)),
 SUMIFS(Actuals!$F:$F,Actuals!$A:$A,$A3314,Actuals!$D:$D,$D3314,Actuals!$B:$B,EOMONTH(DATE(2025,$C3314-3,1),0))/SUMIFS(Actuals!$F:$F,Actuals!$A:$A,$A3314,Actuals!$D:$D,$D3314,Actuals!$B:$B,EOMONTH(DATE(2024,$C3314-3,1),0))
)</f>
        <v>1.0909091009687073</v>
      </c>
      <c r="P3314" s="29">
        <f t="shared" si="306"/>
        <v>630294.55126669002</v>
      </c>
      <c r="Q3314" s="2" t="str">
        <f t="shared" si="307"/>
        <v/>
      </c>
      <c r="R3314" s="29" t="str">
        <f t="shared" si="308"/>
        <v>1 train date (May-Aug)</v>
      </c>
      <c r="S3314" s="29">
        <f t="shared" si="309"/>
        <v>1.0196167866584092</v>
      </c>
      <c r="T3314" s="29">
        <f t="shared" si="310"/>
        <v>657652.82739467395</v>
      </c>
      <c r="U3314" s="2" t="str">
        <f t="shared" si="311"/>
        <v/>
      </c>
    </row>
    <row r="3315" spans="1:21">
      <c r="A3315">
        <v>9656</v>
      </c>
      <c r="B3315" s="1">
        <v>46022</v>
      </c>
      <c r="C3315">
        <v>7</v>
      </c>
      <c r="D3315">
        <v>9</v>
      </c>
      <c r="E3315" t="s">
        <v>7</v>
      </c>
      <c r="F3315" s="3">
        <v>628564.86206833879</v>
      </c>
      <c r="H3315">
        <v>5</v>
      </c>
      <c r="L3315" s="6"/>
      <c r="M3315" t="s">
        <v>32</v>
      </c>
      <c r="N3315">
        <f>SUMIFS(Actuals!$F:$F,Actuals!$A:$A,$A3315,Actuals!$D:$D,$D3315,Actuals!$B:$B,EDATE($B3315,-12))</f>
        <v>577770</v>
      </c>
      <c r="O3315">
        <f>AVERAGE(SUMIFS(Actuals!$F:$F,Actuals!$A:$A,$A3315,Actuals!$D:$D,$D3315,Actuals!$B:$B,EOMONTH(DATE(2025,$C3315-1,1),0))/SUMIFS(Actuals!$F:$F,Actuals!$A:$A,$A3315,Actuals!$D:$D,$D3315,Actuals!$B:$B,EOMONTH(DATE(2024,$C3315-1,1),0)),
 SUMIFS(Actuals!$F:$F,Actuals!$A:$A,$A3315,Actuals!$D:$D,$D3315,Actuals!$B:$B,EOMONTH(DATE(2025,$C3315-2,1),0))/SUMIFS(Actuals!$F:$F,Actuals!$A:$A,$A3315,Actuals!$D:$D,$D3315,Actuals!$B:$B,EOMONTH(DATE(2024,$C3315-2,1),0)),
 SUMIFS(Actuals!$F:$F,Actuals!$A:$A,$A3315,Actuals!$D:$D,$D3315,Actuals!$B:$B,EOMONTH(DATE(2025,$C3315-3,1),0))/SUMIFS(Actuals!$F:$F,Actuals!$A:$A,$A3315,Actuals!$D:$D,$D3315,Actuals!$B:$B,EOMONTH(DATE(2024,$C3315-3,1),0))
)</f>
        <v>1.071789610360824</v>
      </c>
      <c r="P3315" s="29">
        <f t="shared" si="306"/>
        <v>619247.88317817333</v>
      </c>
      <c r="Q3315" s="2" t="str">
        <f t="shared" si="307"/>
        <v/>
      </c>
      <c r="R3315" s="29" t="str">
        <f t="shared" si="308"/>
        <v>1 train date (May-Aug)</v>
      </c>
      <c r="S3315" s="29">
        <f t="shared" si="309"/>
        <v>1.0196167866584092</v>
      </c>
      <c r="T3315" s="29">
        <f t="shared" si="310"/>
        <v>640895.28486850578</v>
      </c>
      <c r="U3315" s="2" t="str">
        <f t="shared" si="311"/>
        <v/>
      </c>
    </row>
    <row r="3316" spans="1:21">
      <c r="A3316">
        <v>9656</v>
      </c>
      <c r="B3316" s="1">
        <v>46022</v>
      </c>
      <c r="C3316">
        <v>8</v>
      </c>
      <c r="D3316">
        <v>9</v>
      </c>
      <c r="E3316" t="s">
        <v>7</v>
      </c>
      <c r="F3316" s="3">
        <v>662666.81334058382</v>
      </c>
      <c r="H3316">
        <v>4</v>
      </c>
      <c r="L3316" s="6"/>
      <c r="M3316" t="s">
        <v>32</v>
      </c>
      <c r="N3316">
        <f>SUMIFS(Actuals!$F:$F,Actuals!$A:$A,$A3316,Actuals!$D:$D,$D3316,Actuals!$B:$B,EDATE($B3316,-12))</f>
        <v>577770</v>
      </c>
      <c r="O3316">
        <f>AVERAGE(SUMIFS(Actuals!$F:$F,Actuals!$A:$A,$A3316,Actuals!$D:$D,$D3316,Actuals!$B:$B,EOMONTH(DATE(2025,$C3316-1,1),0))/SUMIFS(Actuals!$F:$F,Actuals!$A:$A,$A3316,Actuals!$D:$D,$D3316,Actuals!$B:$B,EOMONTH(DATE(2024,$C3316-1,1),0)),
 SUMIFS(Actuals!$F:$F,Actuals!$A:$A,$A3316,Actuals!$D:$D,$D3316,Actuals!$B:$B,EOMONTH(DATE(2025,$C3316-2,1),0))/SUMIFS(Actuals!$F:$F,Actuals!$A:$A,$A3316,Actuals!$D:$D,$D3316,Actuals!$B:$B,EOMONTH(DATE(2024,$C3316-2,1),0)),
 SUMIFS(Actuals!$F:$F,Actuals!$A:$A,$A3316,Actuals!$D:$D,$D3316,Actuals!$B:$B,EOMONTH(DATE(2025,$C3316-3,1),0))/SUMIFS(Actuals!$F:$F,Actuals!$A:$A,$A3316,Actuals!$D:$D,$D3316,Actuals!$B:$B,EOMONTH(DATE(2024,$C3316-3,1),0))
)</f>
        <v>1.1036688241260109</v>
      </c>
      <c r="P3316" s="29">
        <f t="shared" si="306"/>
        <v>637666.73651528533</v>
      </c>
      <c r="Q3316" s="2" t="str">
        <f t="shared" si="307"/>
        <v/>
      </c>
      <c r="R3316" s="29" t="str">
        <f t="shared" si="308"/>
        <v>1 train date (May-Aug)</v>
      </c>
      <c r="S3316" s="29">
        <f t="shared" si="309"/>
        <v>1.0196167866584092</v>
      </c>
      <c r="T3316" s="29">
        <f t="shared" si="310"/>
        <v>675666.20684349386</v>
      </c>
      <c r="U3316" s="2" t="str">
        <f t="shared" si="311"/>
        <v/>
      </c>
    </row>
    <row r="3317" spans="1:21">
      <c r="A3317">
        <v>9656</v>
      </c>
      <c r="B3317" s="1">
        <v>46022</v>
      </c>
      <c r="C3317">
        <v>9</v>
      </c>
      <c r="D3317">
        <v>9</v>
      </c>
      <c r="E3317" t="s">
        <v>7</v>
      </c>
      <c r="F3317" s="3">
        <v>657339.21729396039</v>
      </c>
      <c r="H3317">
        <v>3</v>
      </c>
      <c r="L3317" s="6"/>
      <c r="M3317" t="s">
        <v>32</v>
      </c>
      <c r="N3317">
        <f>SUMIFS(Actuals!$F:$F,Actuals!$A:$A,$A3317,Actuals!$D:$D,$D3317,Actuals!$B:$B,EDATE($B3317,-12))</f>
        <v>577770</v>
      </c>
      <c r="O3317">
        <f>AVERAGE(SUMIFS(Actuals!$F:$F,Actuals!$A:$A,$A3317,Actuals!$D:$D,$D3317,Actuals!$B:$B,EOMONTH(DATE(2025,$C3317-1,1),0))/SUMIFS(Actuals!$F:$F,Actuals!$A:$A,$A3317,Actuals!$D:$D,$D3317,Actuals!$B:$B,EOMONTH(DATE(2024,$C3317-1,1),0)),
 SUMIFS(Actuals!$F:$F,Actuals!$A:$A,$A3317,Actuals!$D:$D,$D3317,Actuals!$B:$B,EOMONTH(DATE(2025,$C3317-2,1),0))/SUMIFS(Actuals!$F:$F,Actuals!$A:$A,$A3317,Actuals!$D:$D,$D3317,Actuals!$B:$B,EOMONTH(DATE(2024,$C3317-2,1),0)),
 SUMIFS(Actuals!$F:$F,Actuals!$A:$A,$A3317,Actuals!$D:$D,$D3317,Actuals!$B:$B,EOMONTH(DATE(2025,$C3317-3,1),0))/SUMIFS(Actuals!$F:$F,Actuals!$A:$A,$A3317,Actuals!$D:$D,$D3317,Actuals!$B:$B,EOMONTH(DATE(2024,$C3317-3,1),0))
)</f>
        <v>1.1372138819104043</v>
      </c>
      <c r="P3317" s="29">
        <f t="shared" si="306"/>
        <v>657048.06455137429</v>
      </c>
      <c r="Q3317" s="2" t="str">
        <f t="shared" si="307"/>
        <v/>
      </c>
      <c r="R3317" s="29" t="str">
        <f t="shared" si="308"/>
        <v>2 Test data (Sep-Nov)</v>
      </c>
      <c r="S3317" s="29">
        <f t="shared" si="309"/>
        <v>1.0196167866584092</v>
      </c>
      <c r="T3317" s="29">
        <f t="shared" si="310"/>
        <v>670234.10048182169</v>
      </c>
      <c r="U3317" s="2" t="str">
        <f t="shared" si="311"/>
        <v/>
      </c>
    </row>
    <row r="3318" spans="1:21">
      <c r="A3318">
        <v>9656</v>
      </c>
      <c r="B3318" s="1">
        <v>46022</v>
      </c>
      <c r="C3318">
        <v>10</v>
      </c>
      <c r="D3318">
        <v>9</v>
      </c>
      <c r="E3318" t="s">
        <v>7</v>
      </c>
      <c r="F3318" s="3">
        <v>612347.57121158543</v>
      </c>
      <c r="H3318">
        <v>2</v>
      </c>
      <c r="L3318" s="6"/>
      <c r="M3318" t="s">
        <v>32</v>
      </c>
      <c r="N3318">
        <f>SUMIFS(Actuals!$F:$F,Actuals!$A:$A,$A3318,Actuals!$D:$D,$D3318,Actuals!$B:$B,EDATE($B3318,-12))</f>
        <v>577770</v>
      </c>
      <c r="O3318">
        <f>AVERAGE(SUMIFS(Actuals!$F:$F,Actuals!$A:$A,$A3318,Actuals!$D:$D,$D3318,Actuals!$B:$B,EOMONTH(DATE(2025,$C3318-1,1),0))/SUMIFS(Actuals!$F:$F,Actuals!$A:$A,$A3318,Actuals!$D:$D,$D3318,Actuals!$B:$B,EOMONTH(DATE(2024,$C3318-1,1),0)),
 SUMIFS(Actuals!$F:$F,Actuals!$A:$A,$A3318,Actuals!$D:$D,$D3318,Actuals!$B:$B,EOMONTH(DATE(2025,$C3318-2,1),0))/SUMIFS(Actuals!$F:$F,Actuals!$A:$A,$A3318,Actuals!$D:$D,$D3318,Actuals!$B:$B,EOMONTH(DATE(2024,$C3318-2,1),0)),
 SUMIFS(Actuals!$F:$F,Actuals!$A:$A,$A3318,Actuals!$D:$D,$D3318,Actuals!$B:$B,EOMONTH(DATE(2025,$C3318-3,1),0))/SUMIFS(Actuals!$F:$F,Actuals!$A:$A,$A3318,Actuals!$D:$D,$D3318,Actuals!$B:$B,EOMONTH(DATE(2024,$C3318-3,1),0))
)</f>
        <v>1.164126326762877</v>
      </c>
      <c r="P3318" s="29">
        <f t="shared" si="306"/>
        <v>672597.26781378745</v>
      </c>
      <c r="Q3318" s="2" t="str">
        <f t="shared" si="307"/>
        <v/>
      </c>
      <c r="R3318" s="29" t="str">
        <f t="shared" si="308"/>
        <v>2 Test data (Sep-Nov)</v>
      </c>
      <c r="S3318" s="29">
        <f t="shared" si="309"/>
        <v>1.0196167866584092</v>
      </c>
      <c r="T3318" s="29">
        <f t="shared" si="310"/>
        <v>624359.86287683807</v>
      </c>
      <c r="U3318" s="2" t="str">
        <f t="shared" si="311"/>
        <v/>
      </c>
    </row>
    <row r="3319" spans="1:21">
      <c r="A3319">
        <v>9656</v>
      </c>
      <c r="B3319" s="1">
        <v>46022</v>
      </c>
      <c r="C3319">
        <v>11</v>
      </c>
      <c r="D3319">
        <v>9</v>
      </c>
      <c r="E3319" t="s">
        <v>7</v>
      </c>
      <c r="F3319" s="3">
        <v>655885</v>
      </c>
      <c r="H3319">
        <v>1</v>
      </c>
      <c r="L3319" s="6"/>
      <c r="M3319" t="s">
        <v>32</v>
      </c>
      <c r="N3319">
        <f>SUMIFS(Actuals!$F:$F,Actuals!$A:$A,$A3319,Actuals!$D:$D,$D3319,Actuals!$B:$B,EDATE($B3319,-12))</f>
        <v>577770</v>
      </c>
      <c r="O3319">
        <f>AVERAGE(SUMIFS(Actuals!$F:$F,Actuals!$A:$A,$A3319,Actuals!$D:$D,$D3319,Actuals!$B:$B,EOMONTH(DATE(2025,$C3319-1,1),0))/SUMIFS(Actuals!$F:$F,Actuals!$A:$A,$A3319,Actuals!$D:$D,$D3319,Actuals!$B:$B,EOMONTH(DATE(2024,$C3319-1,1),0)),
 SUMIFS(Actuals!$F:$F,Actuals!$A:$A,$A3319,Actuals!$D:$D,$D3319,Actuals!$B:$B,EOMONTH(DATE(2025,$C3319-2,1),0))/SUMIFS(Actuals!$F:$F,Actuals!$A:$A,$A3319,Actuals!$D:$D,$D3319,Actuals!$B:$B,EOMONTH(DATE(2024,$C3319-2,1),0)),
 SUMIFS(Actuals!$F:$F,Actuals!$A:$A,$A3319,Actuals!$D:$D,$D3319,Actuals!$B:$B,EOMONTH(DATE(2025,$C3319-3,1),0))/SUMIFS(Actuals!$F:$F,Actuals!$A:$A,$A3319,Actuals!$D:$D,$D3319,Actuals!$B:$B,EOMONTH(DATE(2024,$C3319-3,1),0))
)</f>
        <v>1.1021850505771367</v>
      </c>
      <c r="P3319" s="29">
        <f t="shared" si="306"/>
        <v>636809.45667195227</v>
      </c>
      <c r="Q3319" s="2" t="str">
        <f t="shared" si="307"/>
        <v/>
      </c>
      <c r="R3319" s="29" t="str">
        <f t="shared" si="308"/>
        <v>2 Test data (Sep-Nov)</v>
      </c>
      <c r="S3319" s="29">
        <f t="shared" si="309"/>
        <v>1.0196167866584092</v>
      </c>
      <c r="T3319" s="29">
        <f t="shared" si="310"/>
        <v>668751.35611745075</v>
      </c>
      <c r="U3319" s="2" t="str">
        <f t="shared" si="311"/>
        <v/>
      </c>
    </row>
    <row r="3320" spans="1:21">
      <c r="A3320">
        <v>9657</v>
      </c>
      <c r="B3320" s="1">
        <v>46022</v>
      </c>
      <c r="C3320">
        <v>5</v>
      </c>
      <c r="D3320">
        <v>9</v>
      </c>
      <c r="E3320" t="s">
        <v>7</v>
      </c>
      <c r="F3320" s="3">
        <v>4315.9772814732169</v>
      </c>
      <c r="H3320">
        <v>7</v>
      </c>
      <c r="L3320" s="6"/>
      <c r="M3320" t="s">
        <v>34</v>
      </c>
      <c r="N3320">
        <f>SUMIFS(Actuals!$F:$F,Actuals!$A:$A,$A3320,Actuals!$D:$D,$D3320,Actuals!$B:$B,EDATE($B3320,-12))</f>
        <v>3800</v>
      </c>
      <c r="O3320">
        <f>AVERAGE(SUMIFS(Actuals!$F:$F,Actuals!$A:$A,$A3320,Actuals!$D:$D,$D3320,Actuals!$B:$B,EOMONTH(DATE(2025,$C3320-1,1),0))/SUMIFS(Actuals!$F:$F,Actuals!$A:$A,$A3320,Actuals!$D:$D,$D3320,Actuals!$B:$B,EOMONTH(DATE(2024,$C3320-1,1),0)),
 SUMIFS(Actuals!$F:$F,Actuals!$A:$A,$A3320,Actuals!$D:$D,$D3320,Actuals!$B:$B,EOMONTH(DATE(2025,$C3320-2,1),0))/SUMIFS(Actuals!$F:$F,Actuals!$A:$A,$A3320,Actuals!$D:$D,$D3320,Actuals!$B:$B,EOMONTH(DATE(2024,$C3320-2,1),0)),
 SUMIFS(Actuals!$F:$F,Actuals!$A:$A,$A3320,Actuals!$D:$D,$D3320,Actuals!$B:$B,EOMONTH(DATE(2025,$C3320-3,1),0))/SUMIFS(Actuals!$F:$F,Actuals!$A:$A,$A3320,Actuals!$D:$D,$D3320,Actuals!$B:$B,EOMONTH(DATE(2024,$C3320-3,1),0))
)</f>
        <v>1.1176449616499582</v>
      </c>
      <c r="P3320" s="29">
        <f t="shared" si="306"/>
        <v>4247.0508542698408</v>
      </c>
      <c r="Q3320" s="2" t="str">
        <f t="shared" si="307"/>
        <v/>
      </c>
      <c r="R3320" s="29" t="str">
        <f t="shared" si="308"/>
        <v>1 train date (May-Aug)</v>
      </c>
      <c r="S3320" s="29">
        <f t="shared" si="309"/>
        <v>1.0159969143173808</v>
      </c>
      <c r="T3320" s="29">
        <f t="shared" si="310"/>
        <v>4385.0196002407065</v>
      </c>
      <c r="U3320" s="2" t="str">
        <f t="shared" si="311"/>
        <v/>
      </c>
    </row>
    <row r="3321" spans="1:21">
      <c r="A3321">
        <v>9657</v>
      </c>
      <c r="B3321" s="1">
        <v>46022</v>
      </c>
      <c r="C3321">
        <v>6</v>
      </c>
      <c r="D3321">
        <v>9</v>
      </c>
      <c r="E3321" t="s">
        <v>7</v>
      </c>
      <c r="F3321" s="3">
        <v>4316.6120860284709</v>
      </c>
      <c r="H3321">
        <v>6</v>
      </c>
      <c r="L3321" s="6"/>
      <c r="M3321" t="s">
        <v>34</v>
      </c>
      <c r="N3321">
        <f>SUMIFS(Actuals!$F:$F,Actuals!$A:$A,$A3321,Actuals!$D:$D,$D3321,Actuals!$B:$B,EDATE($B3321,-12))</f>
        <v>3800</v>
      </c>
      <c r="O3321">
        <f>AVERAGE(SUMIFS(Actuals!$F:$F,Actuals!$A:$A,$A3321,Actuals!$D:$D,$D3321,Actuals!$B:$B,EOMONTH(DATE(2025,$C3321-1,1),0))/SUMIFS(Actuals!$F:$F,Actuals!$A:$A,$A3321,Actuals!$D:$D,$D3321,Actuals!$B:$B,EOMONTH(DATE(2024,$C3321-1,1),0)),
 SUMIFS(Actuals!$F:$F,Actuals!$A:$A,$A3321,Actuals!$D:$D,$D3321,Actuals!$B:$B,EOMONTH(DATE(2025,$C3321-2,1),0))/SUMIFS(Actuals!$F:$F,Actuals!$A:$A,$A3321,Actuals!$D:$D,$D3321,Actuals!$B:$B,EOMONTH(DATE(2024,$C3321-2,1),0)),
 SUMIFS(Actuals!$F:$F,Actuals!$A:$A,$A3321,Actuals!$D:$D,$D3321,Actuals!$B:$B,EOMONTH(DATE(2025,$C3321-3,1),0))/SUMIFS(Actuals!$F:$F,Actuals!$A:$A,$A3321,Actuals!$D:$D,$D3321,Actuals!$B:$B,EOMONTH(DATE(2024,$C3321-3,1),0))
)</f>
        <v>1.0885107736708306</v>
      </c>
      <c r="P3321" s="29">
        <f t="shared" si="306"/>
        <v>4136.3409399491566</v>
      </c>
      <c r="Q3321" s="2" t="str">
        <f t="shared" si="307"/>
        <v/>
      </c>
      <c r="R3321" s="29" t="str">
        <f t="shared" si="308"/>
        <v>1 train date (May-Aug)</v>
      </c>
      <c r="S3321" s="29">
        <f t="shared" si="309"/>
        <v>1.0159969143173808</v>
      </c>
      <c r="T3321" s="29">
        <f t="shared" si="310"/>
        <v>4385.6645597100387</v>
      </c>
      <c r="U3321" s="2" t="str">
        <f t="shared" si="311"/>
        <v/>
      </c>
    </row>
    <row r="3322" spans="1:21">
      <c r="A3322">
        <v>9657</v>
      </c>
      <c r="B3322" s="1">
        <v>46022</v>
      </c>
      <c r="C3322">
        <v>7</v>
      </c>
      <c r="D3322">
        <v>9</v>
      </c>
      <c r="E3322" t="s">
        <v>7</v>
      </c>
      <c r="F3322" s="3">
        <v>4233.3864455290823</v>
      </c>
      <c r="H3322">
        <v>5</v>
      </c>
      <c r="L3322" s="6"/>
      <c r="M3322" t="s">
        <v>34</v>
      </c>
      <c r="N3322">
        <f>SUMIFS(Actuals!$F:$F,Actuals!$A:$A,$A3322,Actuals!$D:$D,$D3322,Actuals!$B:$B,EDATE($B3322,-12))</f>
        <v>3800</v>
      </c>
      <c r="O3322">
        <f>AVERAGE(SUMIFS(Actuals!$F:$F,Actuals!$A:$A,$A3322,Actuals!$D:$D,$D3322,Actuals!$B:$B,EOMONTH(DATE(2025,$C3322-1,1),0))/SUMIFS(Actuals!$F:$F,Actuals!$A:$A,$A3322,Actuals!$D:$D,$D3322,Actuals!$B:$B,EOMONTH(DATE(2024,$C3322-1,1),0)),
 SUMIFS(Actuals!$F:$F,Actuals!$A:$A,$A3322,Actuals!$D:$D,$D3322,Actuals!$B:$B,EOMONTH(DATE(2025,$C3322-2,1),0))/SUMIFS(Actuals!$F:$F,Actuals!$A:$A,$A3322,Actuals!$D:$D,$D3322,Actuals!$B:$B,EOMONTH(DATE(2024,$C3322-2,1),0)),
 SUMIFS(Actuals!$F:$F,Actuals!$A:$A,$A3322,Actuals!$D:$D,$D3322,Actuals!$B:$B,EOMONTH(DATE(2025,$C3322-3,1),0))/SUMIFS(Actuals!$F:$F,Actuals!$A:$A,$A3322,Actuals!$D:$D,$D3322,Actuals!$B:$B,EOMONTH(DATE(2024,$C3322-3,1),0))
)</f>
        <v>1.0659726373534648</v>
      </c>
      <c r="P3322" s="29">
        <f t="shared" si="306"/>
        <v>4050.6960219431662</v>
      </c>
      <c r="Q3322" s="2" t="str">
        <f t="shared" si="307"/>
        <v/>
      </c>
      <c r="R3322" s="29" t="str">
        <f t="shared" si="308"/>
        <v>1 train date (May-Aug)</v>
      </c>
      <c r="S3322" s="29">
        <f t="shared" si="309"/>
        <v>1.0159969143173808</v>
      </c>
      <c r="T3322" s="29">
        <f t="shared" si="310"/>
        <v>4301.1075657705724</v>
      </c>
      <c r="U3322" s="2" t="str">
        <f t="shared" si="311"/>
        <v/>
      </c>
    </row>
    <row r="3323" spans="1:21">
      <c r="A3323">
        <v>9657</v>
      </c>
      <c r="B3323" s="1">
        <v>46022</v>
      </c>
      <c r="C3323">
        <v>8</v>
      </c>
      <c r="D3323">
        <v>9</v>
      </c>
      <c r="E3323" t="s">
        <v>7</v>
      </c>
      <c r="F3323" s="3">
        <v>4314.2344207040533</v>
      </c>
      <c r="H3323">
        <v>4</v>
      </c>
      <c r="L3323" s="6"/>
      <c r="M3323" t="s">
        <v>34</v>
      </c>
      <c r="N3323">
        <f>SUMIFS(Actuals!$F:$F,Actuals!$A:$A,$A3323,Actuals!$D:$D,$D3323,Actuals!$B:$B,EDATE($B3323,-12))</f>
        <v>3800</v>
      </c>
      <c r="O3323">
        <f>AVERAGE(SUMIFS(Actuals!$F:$F,Actuals!$A:$A,$A3323,Actuals!$D:$D,$D3323,Actuals!$B:$B,EOMONTH(DATE(2025,$C3323-1,1),0))/SUMIFS(Actuals!$F:$F,Actuals!$A:$A,$A3323,Actuals!$D:$D,$D3323,Actuals!$B:$B,EOMONTH(DATE(2024,$C3323-1,1),0)),
 SUMIFS(Actuals!$F:$F,Actuals!$A:$A,$A3323,Actuals!$D:$D,$D3323,Actuals!$B:$B,EOMONTH(DATE(2025,$C3323-2,1),0))/SUMIFS(Actuals!$F:$F,Actuals!$A:$A,$A3323,Actuals!$D:$D,$D3323,Actuals!$B:$B,EOMONTH(DATE(2024,$C3323-2,1),0)),
 SUMIFS(Actuals!$F:$F,Actuals!$A:$A,$A3323,Actuals!$D:$D,$D3323,Actuals!$B:$B,EOMONTH(DATE(2025,$C3323-3,1),0))/SUMIFS(Actuals!$F:$F,Actuals!$A:$A,$A3323,Actuals!$D:$D,$D3323,Actuals!$B:$B,EOMONTH(DATE(2024,$C3323-3,1),0))
)</f>
        <v>1.0749895550474415</v>
      </c>
      <c r="P3323" s="29">
        <f t="shared" si="306"/>
        <v>4084.9603091802778</v>
      </c>
      <c r="Q3323" s="2" t="str">
        <f t="shared" si="307"/>
        <v/>
      </c>
      <c r="R3323" s="29" t="str">
        <f t="shared" si="308"/>
        <v>1 train date (May-Aug)</v>
      </c>
      <c r="S3323" s="29">
        <f t="shared" si="309"/>
        <v>1.0159969143173808</v>
      </c>
      <c r="T3323" s="29">
        <f t="shared" si="310"/>
        <v>4383.2488590771509</v>
      </c>
      <c r="U3323" s="2" t="str">
        <f t="shared" si="311"/>
        <v/>
      </c>
    </row>
    <row r="3324" spans="1:21">
      <c r="A3324">
        <v>9657</v>
      </c>
      <c r="B3324" s="1">
        <v>46022</v>
      </c>
      <c r="C3324">
        <v>9</v>
      </c>
      <c r="D3324">
        <v>9</v>
      </c>
      <c r="E3324" t="s">
        <v>7</v>
      </c>
      <c r="F3324" s="3">
        <v>4353.2859108731882</v>
      </c>
      <c r="H3324">
        <v>3</v>
      </c>
      <c r="L3324" s="6"/>
      <c r="M3324" t="s">
        <v>34</v>
      </c>
      <c r="N3324">
        <f>SUMIFS(Actuals!$F:$F,Actuals!$A:$A,$A3324,Actuals!$D:$D,$D3324,Actuals!$B:$B,EDATE($B3324,-12))</f>
        <v>3800</v>
      </c>
      <c r="O3324">
        <f>AVERAGE(SUMIFS(Actuals!$F:$F,Actuals!$A:$A,$A3324,Actuals!$D:$D,$D3324,Actuals!$B:$B,EOMONTH(DATE(2025,$C3324-1,1),0))/SUMIFS(Actuals!$F:$F,Actuals!$A:$A,$A3324,Actuals!$D:$D,$D3324,Actuals!$B:$B,EOMONTH(DATE(2024,$C3324-1,1),0)),
 SUMIFS(Actuals!$F:$F,Actuals!$A:$A,$A3324,Actuals!$D:$D,$D3324,Actuals!$B:$B,EOMONTH(DATE(2025,$C3324-2,1),0))/SUMIFS(Actuals!$F:$F,Actuals!$A:$A,$A3324,Actuals!$D:$D,$D3324,Actuals!$B:$B,EOMONTH(DATE(2024,$C3324-2,1),0)),
 SUMIFS(Actuals!$F:$F,Actuals!$A:$A,$A3324,Actuals!$D:$D,$D3324,Actuals!$B:$B,EOMONTH(DATE(2025,$C3324-3,1),0))/SUMIFS(Actuals!$F:$F,Actuals!$A:$A,$A3324,Actuals!$D:$D,$D3324,Actuals!$B:$B,EOMONTH(DATE(2024,$C3324-3,1),0))
)</f>
        <v>1.091675744138574</v>
      </c>
      <c r="P3324" s="29">
        <f t="shared" si="306"/>
        <v>4148.3678277265817</v>
      </c>
      <c r="Q3324" s="2" t="str">
        <f t="shared" si="307"/>
        <v/>
      </c>
      <c r="R3324" s="29" t="str">
        <f t="shared" si="308"/>
        <v>2 Test data (Sep-Nov)</v>
      </c>
      <c r="S3324" s="29">
        <f t="shared" si="309"/>
        <v>1.0159969143173808</v>
      </c>
      <c r="T3324" s="29">
        <f t="shared" si="310"/>
        <v>4422.9250525884872</v>
      </c>
      <c r="U3324" s="2" t="str">
        <f t="shared" si="311"/>
        <v/>
      </c>
    </row>
    <row r="3325" spans="1:21">
      <c r="A3325">
        <v>9657</v>
      </c>
      <c r="B3325" s="1">
        <v>46022</v>
      </c>
      <c r="C3325">
        <v>10</v>
      </c>
      <c r="D3325">
        <v>9</v>
      </c>
      <c r="E3325" t="s">
        <v>7</v>
      </c>
      <c r="F3325" s="3">
        <v>4230.3440314593508</v>
      </c>
      <c r="H3325">
        <v>2</v>
      </c>
      <c r="L3325" s="6"/>
      <c r="M3325" t="s">
        <v>34</v>
      </c>
      <c r="N3325">
        <f>SUMIFS(Actuals!$F:$F,Actuals!$A:$A,$A3325,Actuals!$D:$D,$D3325,Actuals!$B:$B,EDATE($B3325,-12))</f>
        <v>3800</v>
      </c>
      <c r="O3325">
        <f>AVERAGE(SUMIFS(Actuals!$F:$F,Actuals!$A:$A,$A3325,Actuals!$D:$D,$D3325,Actuals!$B:$B,EOMONTH(DATE(2025,$C3325-1,1),0))/SUMIFS(Actuals!$F:$F,Actuals!$A:$A,$A3325,Actuals!$D:$D,$D3325,Actuals!$B:$B,EOMONTH(DATE(2024,$C3325-1,1),0)),
 SUMIFS(Actuals!$F:$F,Actuals!$A:$A,$A3325,Actuals!$D:$D,$D3325,Actuals!$B:$B,EOMONTH(DATE(2025,$C3325-2,1),0))/SUMIFS(Actuals!$F:$F,Actuals!$A:$A,$A3325,Actuals!$D:$D,$D3325,Actuals!$B:$B,EOMONTH(DATE(2024,$C3325-2,1),0)),
 SUMIFS(Actuals!$F:$F,Actuals!$A:$A,$A3325,Actuals!$D:$D,$D3325,Actuals!$B:$B,EOMONTH(DATE(2025,$C3325-3,1),0))/SUMIFS(Actuals!$F:$F,Actuals!$A:$A,$A3325,Actuals!$D:$D,$D3325,Actuals!$B:$B,EOMONTH(DATE(2024,$C3325-3,1),0))
)</f>
        <v>1.1144791000539507</v>
      </c>
      <c r="P3325" s="29">
        <f t="shared" si="306"/>
        <v>4235.0205802050123</v>
      </c>
      <c r="Q3325" s="2" t="str">
        <f t="shared" si="307"/>
        <v/>
      </c>
      <c r="R3325" s="29" t="str">
        <f t="shared" si="308"/>
        <v>2 Test data (Sep-Nov)</v>
      </c>
      <c r="S3325" s="29">
        <f t="shared" si="309"/>
        <v>1.0159969143173808</v>
      </c>
      <c r="T3325" s="29">
        <f t="shared" si="310"/>
        <v>4298.0164824636495</v>
      </c>
      <c r="U3325" s="2" t="str">
        <f t="shared" si="311"/>
        <v/>
      </c>
    </row>
    <row r="3326" spans="1:21">
      <c r="A3326">
        <v>9657</v>
      </c>
      <c r="B3326" s="1">
        <v>46022</v>
      </c>
      <c r="C3326">
        <v>11</v>
      </c>
      <c r="D3326">
        <v>9</v>
      </c>
      <c r="E3326" t="s">
        <v>7</v>
      </c>
      <c r="F3326" s="3">
        <v>4298.1201767942812</v>
      </c>
      <c r="H3326">
        <v>1</v>
      </c>
      <c r="L3326" s="6"/>
      <c r="M3326" t="s">
        <v>34</v>
      </c>
      <c r="N3326">
        <f>SUMIFS(Actuals!$F:$F,Actuals!$A:$A,$A3326,Actuals!$D:$D,$D3326,Actuals!$B:$B,EDATE($B3326,-12))</f>
        <v>3800</v>
      </c>
      <c r="O3326">
        <f>AVERAGE(SUMIFS(Actuals!$F:$F,Actuals!$A:$A,$A3326,Actuals!$D:$D,$D3326,Actuals!$B:$B,EOMONTH(DATE(2025,$C3326-1,1),0))/SUMIFS(Actuals!$F:$F,Actuals!$A:$A,$A3326,Actuals!$D:$D,$D3326,Actuals!$B:$B,EOMONTH(DATE(2024,$C3326-1,1),0)),
 SUMIFS(Actuals!$F:$F,Actuals!$A:$A,$A3326,Actuals!$D:$D,$D3326,Actuals!$B:$B,EOMONTH(DATE(2025,$C3326-2,1),0))/SUMIFS(Actuals!$F:$F,Actuals!$A:$A,$A3326,Actuals!$D:$D,$D3326,Actuals!$B:$B,EOMONTH(DATE(2024,$C3326-2,1),0)),
 SUMIFS(Actuals!$F:$F,Actuals!$A:$A,$A3326,Actuals!$D:$D,$D3326,Actuals!$B:$B,EOMONTH(DATE(2025,$C3326-3,1),0))/SUMIFS(Actuals!$F:$F,Actuals!$A:$A,$A3326,Actuals!$D:$D,$D3326,Actuals!$B:$B,EOMONTH(DATE(2024,$C3326-3,1),0))
)</f>
        <v>1.0922617982134313</v>
      </c>
      <c r="P3326" s="29">
        <f t="shared" si="306"/>
        <v>4150.5948332110393</v>
      </c>
      <c r="Q3326" s="2" t="str">
        <f t="shared" si="307"/>
        <v/>
      </c>
      <c r="R3326" s="29" t="str">
        <f t="shared" si="308"/>
        <v>2 Test data (Sep-Nov)</v>
      </c>
      <c r="S3326" s="29">
        <f t="shared" si="309"/>
        <v>1.0159969143173808</v>
      </c>
      <c r="T3326" s="29">
        <f t="shared" si="310"/>
        <v>4366.8768369882646</v>
      </c>
      <c r="U3326" s="2" t="str">
        <f t="shared" si="311"/>
        <v/>
      </c>
    </row>
    <row r="3327" spans="1:21">
      <c r="A3327">
        <v>9683</v>
      </c>
      <c r="B3327" s="1">
        <v>46022</v>
      </c>
      <c r="C3327">
        <v>5</v>
      </c>
      <c r="D3327">
        <v>9</v>
      </c>
      <c r="E3327" t="s">
        <v>7</v>
      </c>
      <c r="F3327" s="3">
        <v>2172251.0986505169</v>
      </c>
      <c r="H3327">
        <v>7</v>
      </c>
      <c r="L3327" s="6"/>
      <c r="M3327" t="s">
        <v>36</v>
      </c>
      <c r="N3327">
        <f>SUMIFS(Actuals!$F:$F,Actuals!$A:$A,$A3327,Actuals!$D:$D,$D3327,Actuals!$B:$B,EDATE($B3327,-12))</f>
        <v>2314802.5</v>
      </c>
      <c r="O3327">
        <f>AVERAGE(SUMIFS(Actuals!$F:$F,Actuals!$A:$A,$A3327,Actuals!$D:$D,$D3327,Actuals!$B:$B,EOMONTH(DATE(2025,$C3327-1,1),0))/SUMIFS(Actuals!$F:$F,Actuals!$A:$A,$A3327,Actuals!$D:$D,$D3327,Actuals!$B:$B,EOMONTH(DATE(2024,$C3327-1,1),0)),
 SUMIFS(Actuals!$F:$F,Actuals!$A:$A,$A3327,Actuals!$D:$D,$D3327,Actuals!$B:$B,EOMONTH(DATE(2025,$C3327-2,1),0))/SUMIFS(Actuals!$F:$F,Actuals!$A:$A,$A3327,Actuals!$D:$D,$D3327,Actuals!$B:$B,EOMONTH(DATE(2024,$C3327-2,1),0)),
 SUMIFS(Actuals!$F:$F,Actuals!$A:$A,$A3327,Actuals!$D:$D,$D3327,Actuals!$B:$B,EOMONTH(DATE(2025,$C3327-3,1),0))/SUMIFS(Actuals!$F:$F,Actuals!$A:$A,$A3327,Actuals!$D:$D,$D3327,Actuals!$B:$B,EOMONTH(DATE(2024,$C3327-3,1),0))
)</f>
        <v>1.1536158647703272</v>
      </c>
      <c r="P3327" s="29">
        <f t="shared" si="306"/>
        <v>2670392.8878100151</v>
      </c>
      <c r="Q3327" s="2" t="str">
        <f t="shared" si="307"/>
        <v/>
      </c>
      <c r="R3327" s="29" t="str">
        <f t="shared" si="308"/>
        <v>1 train date (May-Aug)</v>
      </c>
      <c r="S3327" s="29">
        <f t="shared" si="309"/>
        <v>1.0221222832217594</v>
      </c>
      <c r="T3327" s="29">
        <f t="shared" si="310"/>
        <v>2220306.2526836414</v>
      </c>
      <c r="U3327" s="2" t="str">
        <f t="shared" si="311"/>
        <v/>
      </c>
    </row>
    <row r="3328" spans="1:21">
      <c r="A3328">
        <v>9683</v>
      </c>
      <c r="B3328" s="1">
        <v>46022</v>
      </c>
      <c r="C3328">
        <v>6</v>
      </c>
      <c r="D3328">
        <v>9</v>
      </c>
      <c r="E3328" t="s">
        <v>7</v>
      </c>
      <c r="F3328" s="3">
        <v>2327986.5813799249</v>
      </c>
      <c r="H3328">
        <v>6</v>
      </c>
      <c r="L3328" s="6"/>
      <c r="M3328" t="s">
        <v>36</v>
      </c>
      <c r="N3328">
        <f>SUMIFS(Actuals!$F:$F,Actuals!$A:$A,$A3328,Actuals!$D:$D,$D3328,Actuals!$B:$B,EDATE($B3328,-12))</f>
        <v>2314802.5</v>
      </c>
      <c r="O3328">
        <f>AVERAGE(SUMIFS(Actuals!$F:$F,Actuals!$A:$A,$A3328,Actuals!$D:$D,$D3328,Actuals!$B:$B,EOMONTH(DATE(2025,$C3328-1,1),0))/SUMIFS(Actuals!$F:$F,Actuals!$A:$A,$A3328,Actuals!$D:$D,$D3328,Actuals!$B:$B,EOMONTH(DATE(2024,$C3328-1,1),0)),
 SUMIFS(Actuals!$F:$F,Actuals!$A:$A,$A3328,Actuals!$D:$D,$D3328,Actuals!$B:$B,EOMONTH(DATE(2025,$C3328-2,1),0))/SUMIFS(Actuals!$F:$F,Actuals!$A:$A,$A3328,Actuals!$D:$D,$D3328,Actuals!$B:$B,EOMONTH(DATE(2024,$C3328-2,1),0)),
 SUMIFS(Actuals!$F:$F,Actuals!$A:$A,$A3328,Actuals!$D:$D,$D3328,Actuals!$B:$B,EOMONTH(DATE(2025,$C3328-3,1),0))/SUMIFS(Actuals!$F:$F,Actuals!$A:$A,$A3328,Actuals!$D:$D,$D3328,Actuals!$B:$B,EOMONTH(DATE(2024,$C3328-3,1),0))
)</f>
        <v>1.140980541853045</v>
      </c>
      <c r="P3328" s="29">
        <f t="shared" si="306"/>
        <v>2641144.6107327831</v>
      </c>
      <c r="Q3328" s="2" t="str">
        <f t="shared" si="307"/>
        <v/>
      </c>
      <c r="R3328" s="29" t="str">
        <f t="shared" si="308"/>
        <v>1 train date (May-Aug)</v>
      </c>
      <c r="S3328" s="29">
        <f t="shared" si="309"/>
        <v>1.0221222832217594</v>
      </c>
      <c r="T3328" s="29">
        <f t="shared" si="310"/>
        <v>2379486.959869667</v>
      </c>
      <c r="U3328" s="2" t="str">
        <f t="shared" si="311"/>
        <v/>
      </c>
    </row>
    <row r="3329" spans="1:21">
      <c r="A3329">
        <v>9683</v>
      </c>
      <c r="B3329" s="1">
        <v>46022</v>
      </c>
      <c r="C3329">
        <v>7</v>
      </c>
      <c r="D3329">
        <v>9</v>
      </c>
      <c r="E3329" t="s">
        <v>7</v>
      </c>
      <c r="F3329" s="3">
        <v>2462643.2226337031</v>
      </c>
      <c r="H3329">
        <v>5</v>
      </c>
      <c r="L3329" s="6"/>
      <c r="M3329" t="s">
        <v>36</v>
      </c>
      <c r="N3329">
        <f>SUMIFS(Actuals!$F:$F,Actuals!$A:$A,$A3329,Actuals!$D:$D,$D3329,Actuals!$B:$B,EDATE($B3329,-12))</f>
        <v>2314802.5</v>
      </c>
      <c r="O3329">
        <f>AVERAGE(SUMIFS(Actuals!$F:$F,Actuals!$A:$A,$A3329,Actuals!$D:$D,$D3329,Actuals!$B:$B,EOMONTH(DATE(2025,$C3329-1,1),0))/SUMIFS(Actuals!$F:$F,Actuals!$A:$A,$A3329,Actuals!$D:$D,$D3329,Actuals!$B:$B,EOMONTH(DATE(2024,$C3329-1,1),0)),
 SUMIFS(Actuals!$F:$F,Actuals!$A:$A,$A3329,Actuals!$D:$D,$D3329,Actuals!$B:$B,EOMONTH(DATE(2025,$C3329-2,1),0))/SUMIFS(Actuals!$F:$F,Actuals!$A:$A,$A3329,Actuals!$D:$D,$D3329,Actuals!$B:$B,EOMONTH(DATE(2024,$C3329-2,1),0)),
 SUMIFS(Actuals!$F:$F,Actuals!$A:$A,$A3329,Actuals!$D:$D,$D3329,Actuals!$B:$B,EOMONTH(DATE(2025,$C3329-3,1),0))/SUMIFS(Actuals!$F:$F,Actuals!$A:$A,$A3329,Actuals!$D:$D,$D3329,Actuals!$B:$B,EOMONTH(DATE(2024,$C3329-3,1),0))
)</f>
        <v>1.1262282253484306</v>
      </c>
      <c r="P3329" s="29">
        <f t="shared" si="306"/>
        <v>2606995.9116071104</v>
      </c>
      <c r="Q3329" s="2" t="str">
        <f t="shared" si="307"/>
        <v/>
      </c>
      <c r="R3329" s="29" t="str">
        <f t="shared" si="308"/>
        <v>1 train date (May-Aug)</v>
      </c>
      <c r="S3329" s="29">
        <f t="shared" si="309"/>
        <v>1.0221222832217594</v>
      </c>
      <c r="T3329" s="29">
        <f t="shared" si="310"/>
        <v>2517122.513478952</v>
      </c>
      <c r="U3329" s="2" t="str">
        <f t="shared" si="311"/>
        <v/>
      </c>
    </row>
    <row r="3330" spans="1:21">
      <c r="A3330">
        <v>9683</v>
      </c>
      <c r="B3330" s="1">
        <v>46022</v>
      </c>
      <c r="C3330">
        <v>8</v>
      </c>
      <c r="D3330">
        <v>9</v>
      </c>
      <c r="E3330" t="s">
        <v>7</v>
      </c>
      <c r="F3330" s="3">
        <v>2494633.1032963889</v>
      </c>
      <c r="H3330">
        <v>4</v>
      </c>
      <c r="L3330" s="6"/>
      <c r="M3330" t="s">
        <v>36</v>
      </c>
      <c r="N3330">
        <f>SUMIFS(Actuals!$F:$F,Actuals!$A:$A,$A3330,Actuals!$D:$D,$D3330,Actuals!$B:$B,EDATE($B3330,-12))</f>
        <v>2314802.5</v>
      </c>
      <c r="O3330">
        <f>AVERAGE(SUMIFS(Actuals!$F:$F,Actuals!$A:$A,$A3330,Actuals!$D:$D,$D3330,Actuals!$B:$B,EOMONTH(DATE(2025,$C3330-1,1),0))/SUMIFS(Actuals!$F:$F,Actuals!$A:$A,$A3330,Actuals!$D:$D,$D3330,Actuals!$B:$B,EOMONTH(DATE(2024,$C3330-1,1),0)),
 SUMIFS(Actuals!$F:$F,Actuals!$A:$A,$A3330,Actuals!$D:$D,$D3330,Actuals!$B:$B,EOMONTH(DATE(2025,$C3330-2,1),0))/SUMIFS(Actuals!$F:$F,Actuals!$A:$A,$A3330,Actuals!$D:$D,$D3330,Actuals!$B:$B,EOMONTH(DATE(2024,$C3330-2,1),0)),
 SUMIFS(Actuals!$F:$F,Actuals!$A:$A,$A3330,Actuals!$D:$D,$D3330,Actuals!$B:$B,EOMONTH(DATE(2025,$C3330-3,1),0))/SUMIFS(Actuals!$F:$F,Actuals!$A:$A,$A3330,Actuals!$D:$D,$D3330,Actuals!$B:$B,EOMONTH(DATE(2024,$C3330-3,1),0))
)</f>
        <v>1.1305404240537367</v>
      </c>
      <c r="P3330" s="29">
        <f t="shared" ref="P3330:P3393" si="312">N3330*O3330</f>
        <v>2616977.79995065</v>
      </c>
      <c r="Q3330" s="2" t="str">
        <f t="shared" ref="Q3330:Q3393" si="313">IFERROR(ABS(P3330-G3330)/ABS(G3330),"")</f>
        <v/>
      </c>
      <c r="R3330" s="29" t="str">
        <f t="shared" ref="R3330:R3393" si="314">IF(C3330&lt;=8,"1 train date (May-Aug)","2 Test data (Sep-Nov)")</f>
        <v>1 train date (May-Aug)</v>
      </c>
      <c r="S3330" s="29">
        <f t="shared" ref="S3330:S3393" si="315">1/(1+AVERAGEIFS($L:$L,$A:$A,$A3330,$R:$R,"1 train date (May-Aug)"))</f>
        <v>1.0221222832217594</v>
      </c>
      <c r="T3330" s="29">
        <f t="shared" ref="T3330:T3393" si="316">F3330*S3330</f>
        <v>2549820.0833418882</v>
      </c>
      <c r="U3330" s="2" t="str">
        <f t="shared" ref="U3330:U3393" si="317">IFERROR(ABS(T3330-G3330)/ABS(G3330),"")</f>
        <v/>
      </c>
    </row>
    <row r="3331" spans="1:21">
      <c r="A3331">
        <v>9683</v>
      </c>
      <c r="B3331" s="1">
        <v>46022</v>
      </c>
      <c r="C3331">
        <v>9</v>
      </c>
      <c r="D3331">
        <v>9</v>
      </c>
      <c r="E3331" t="s">
        <v>7</v>
      </c>
      <c r="F3331" s="3">
        <v>2524804.2136207973</v>
      </c>
      <c r="H3331">
        <v>3</v>
      </c>
      <c r="L3331" s="6"/>
      <c r="M3331" t="s">
        <v>36</v>
      </c>
      <c r="N3331">
        <f>SUMIFS(Actuals!$F:$F,Actuals!$A:$A,$A3331,Actuals!$D:$D,$D3331,Actuals!$B:$B,EDATE($B3331,-12))</f>
        <v>2314802.5</v>
      </c>
      <c r="O3331">
        <f>AVERAGE(SUMIFS(Actuals!$F:$F,Actuals!$A:$A,$A3331,Actuals!$D:$D,$D3331,Actuals!$B:$B,EOMONTH(DATE(2025,$C3331-1,1),0))/SUMIFS(Actuals!$F:$F,Actuals!$A:$A,$A3331,Actuals!$D:$D,$D3331,Actuals!$B:$B,EOMONTH(DATE(2024,$C3331-1,1),0)),
 SUMIFS(Actuals!$F:$F,Actuals!$A:$A,$A3331,Actuals!$D:$D,$D3331,Actuals!$B:$B,EOMONTH(DATE(2025,$C3331-2,1),0))/SUMIFS(Actuals!$F:$F,Actuals!$A:$A,$A3331,Actuals!$D:$D,$D3331,Actuals!$B:$B,EOMONTH(DATE(2024,$C3331-2,1),0)),
 SUMIFS(Actuals!$F:$F,Actuals!$A:$A,$A3331,Actuals!$D:$D,$D3331,Actuals!$B:$B,EOMONTH(DATE(2025,$C3331-3,1),0))/SUMIFS(Actuals!$F:$F,Actuals!$A:$A,$A3331,Actuals!$D:$D,$D3331,Actuals!$B:$B,EOMONTH(DATE(2024,$C3331-3,1),0))
)</f>
        <v>1.168036255654586</v>
      </c>
      <c r="P3331" s="29">
        <f t="shared" si="312"/>
        <v>2703773.2446798747</v>
      </c>
      <c r="Q3331" s="2" t="str">
        <f t="shared" si="313"/>
        <v/>
      </c>
      <c r="R3331" s="29" t="str">
        <f t="shared" si="314"/>
        <v>2 Test data (Sep-Nov)</v>
      </c>
      <c r="S3331" s="29">
        <f t="shared" si="315"/>
        <v>1.0221222832217594</v>
      </c>
      <c r="T3331" s="29">
        <f t="shared" si="316"/>
        <v>2580658.647514008</v>
      </c>
      <c r="U3331" s="2" t="str">
        <f t="shared" si="317"/>
        <v/>
      </c>
    </row>
    <row r="3332" spans="1:21">
      <c r="A3332">
        <v>9683</v>
      </c>
      <c r="B3332" s="1">
        <v>46022</v>
      </c>
      <c r="C3332">
        <v>10</v>
      </c>
      <c r="D3332">
        <v>9</v>
      </c>
      <c r="E3332" t="s">
        <v>7</v>
      </c>
      <c r="F3332" s="3">
        <v>2432893.9942828114</v>
      </c>
      <c r="H3332">
        <v>2</v>
      </c>
      <c r="L3332" s="6"/>
      <c r="M3332" t="s">
        <v>36</v>
      </c>
      <c r="N3332">
        <f>SUMIFS(Actuals!$F:$F,Actuals!$A:$A,$A3332,Actuals!$D:$D,$D3332,Actuals!$B:$B,EDATE($B3332,-12))</f>
        <v>2314802.5</v>
      </c>
      <c r="O3332">
        <f>AVERAGE(SUMIFS(Actuals!$F:$F,Actuals!$A:$A,$A3332,Actuals!$D:$D,$D3332,Actuals!$B:$B,EOMONTH(DATE(2025,$C3332-1,1),0))/SUMIFS(Actuals!$F:$F,Actuals!$A:$A,$A3332,Actuals!$D:$D,$D3332,Actuals!$B:$B,EOMONTH(DATE(2024,$C3332-1,1),0)),
 SUMIFS(Actuals!$F:$F,Actuals!$A:$A,$A3332,Actuals!$D:$D,$D3332,Actuals!$B:$B,EOMONTH(DATE(2025,$C3332-2,1),0))/SUMIFS(Actuals!$F:$F,Actuals!$A:$A,$A3332,Actuals!$D:$D,$D3332,Actuals!$B:$B,EOMONTH(DATE(2024,$C3332-2,1),0)),
 SUMIFS(Actuals!$F:$F,Actuals!$A:$A,$A3332,Actuals!$D:$D,$D3332,Actuals!$B:$B,EOMONTH(DATE(2025,$C3332-3,1),0))/SUMIFS(Actuals!$F:$F,Actuals!$A:$A,$A3332,Actuals!$D:$D,$D3332,Actuals!$B:$B,EOMONTH(DATE(2024,$C3332-3,1),0))
)</f>
        <v>1.1862407658645244</v>
      </c>
      <c r="P3332" s="29">
        <f t="shared" si="312"/>
        <v>2745913.090425116</v>
      </c>
      <c r="Q3332" s="2" t="str">
        <f t="shared" si="313"/>
        <v/>
      </c>
      <c r="R3332" s="29" t="str">
        <f t="shared" si="314"/>
        <v>2 Test data (Sep-Nov)</v>
      </c>
      <c r="S3332" s="29">
        <f t="shared" si="315"/>
        <v>1.0221222832217594</v>
      </c>
      <c r="T3332" s="29">
        <f t="shared" si="316"/>
        <v>2486715.1642728532</v>
      </c>
      <c r="U3332" s="2" t="str">
        <f t="shared" si="317"/>
        <v/>
      </c>
    </row>
    <row r="3333" spans="1:21">
      <c r="A3333">
        <v>9683</v>
      </c>
      <c r="B3333" s="1">
        <v>46022</v>
      </c>
      <c r="C3333">
        <v>11</v>
      </c>
      <c r="D3333">
        <v>9</v>
      </c>
      <c r="E3333" t="s">
        <v>7</v>
      </c>
      <c r="F3333" s="3">
        <v>2524834.7058603968</v>
      </c>
      <c r="H3333">
        <v>1</v>
      </c>
      <c r="L3333" s="6"/>
      <c r="M3333" t="s">
        <v>36</v>
      </c>
      <c r="N3333">
        <f>SUMIFS(Actuals!$F:$F,Actuals!$A:$A,$A3333,Actuals!$D:$D,$D3333,Actuals!$B:$B,EDATE($B3333,-12))</f>
        <v>2314802.5</v>
      </c>
      <c r="O3333">
        <f>AVERAGE(SUMIFS(Actuals!$F:$F,Actuals!$A:$A,$A3333,Actuals!$D:$D,$D3333,Actuals!$B:$B,EOMONTH(DATE(2025,$C3333-1,1),0))/SUMIFS(Actuals!$F:$F,Actuals!$A:$A,$A3333,Actuals!$D:$D,$D3333,Actuals!$B:$B,EOMONTH(DATE(2024,$C3333-1,1),0)),
 SUMIFS(Actuals!$F:$F,Actuals!$A:$A,$A3333,Actuals!$D:$D,$D3333,Actuals!$B:$B,EOMONTH(DATE(2025,$C3333-2,1),0))/SUMIFS(Actuals!$F:$F,Actuals!$A:$A,$A3333,Actuals!$D:$D,$D3333,Actuals!$B:$B,EOMONTH(DATE(2024,$C3333-2,1),0)),
 SUMIFS(Actuals!$F:$F,Actuals!$A:$A,$A3333,Actuals!$D:$D,$D3333,Actuals!$B:$B,EOMONTH(DATE(2025,$C3333-3,1),0))/SUMIFS(Actuals!$F:$F,Actuals!$A:$A,$A3333,Actuals!$D:$D,$D3333,Actuals!$B:$B,EOMONTH(DATE(2024,$C3333-3,1),0))
)</f>
        <v>1.1746168725449404</v>
      </c>
      <c r="P3333" s="29">
        <f t="shared" si="312"/>
        <v>2719006.0731092095</v>
      </c>
      <c r="Q3333" s="2" t="str">
        <f t="shared" si="313"/>
        <v/>
      </c>
      <c r="R3333" s="29" t="str">
        <f t="shared" si="314"/>
        <v>2 Test data (Sep-Nov)</v>
      </c>
      <c r="S3333" s="29">
        <f t="shared" si="315"/>
        <v>1.0221222832217594</v>
      </c>
      <c r="T3333" s="29">
        <f t="shared" si="316"/>
        <v>2580689.8143115682</v>
      </c>
      <c r="U3333" s="2" t="str">
        <f t="shared" si="317"/>
        <v/>
      </c>
    </row>
    <row r="3334" spans="1:21">
      <c r="A3334">
        <v>9692</v>
      </c>
      <c r="B3334" s="1">
        <v>46022</v>
      </c>
      <c r="C3334">
        <v>5</v>
      </c>
      <c r="D3334">
        <v>9</v>
      </c>
      <c r="E3334" t="s">
        <v>7</v>
      </c>
      <c r="F3334" s="3">
        <v>479750</v>
      </c>
      <c r="H3334">
        <v>7</v>
      </c>
      <c r="L3334" s="6"/>
      <c r="M3334" t="s">
        <v>38</v>
      </c>
      <c r="N3334">
        <f>SUMIFS(Actuals!$F:$F,Actuals!$A:$A,$A3334,Actuals!$D:$D,$D3334,Actuals!$B:$B,EDATE($B3334,-12))</f>
        <v>627930</v>
      </c>
      <c r="O3334">
        <f>AVERAGE(SUMIFS(Actuals!$F:$F,Actuals!$A:$A,$A3334,Actuals!$D:$D,$D3334,Actuals!$B:$B,EOMONTH(DATE(2025,$C3334-1,1),0))/SUMIFS(Actuals!$F:$F,Actuals!$A:$A,$A3334,Actuals!$D:$D,$D3334,Actuals!$B:$B,EOMONTH(DATE(2024,$C3334-1,1),0)),
 SUMIFS(Actuals!$F:$F,Actuals!$A:$A,$A3334,Actuals!$D:$D,$D3334,Actuals!$B:$B,EOMONTH(DATE(2025,$C3334-2,1),0))/SUMIFS(Actuals!$F:$F,Actuals!$A:$A,$A3334,Actuals!$D:$D,$D3334,Actuals!$B:$B,EOMONTH(DATE(2024,$C3334-2,1),0)),
 SUMIFS(Actuals!$F:$F,Actuals!$A:$A,$A3334,Actuals!$D:$D,$D3334,Actuals!$B:$B,EOMONTH(DATE(2025,$C3334-3,1),0))/SUMIFS(Actuals!$F:$F,Actuals!$A:$A,$A3334,Actuals!$D:$D,$D3334,Actuals!$B:$B,EOMONTH(DATE(2024,$C3334-3,1),0))
)</f>
        <v>1.2986457380824581</v>
      </c>
      <c r="P3334" s="29">
        <f t="shared" si="312"/>
        <v>815458.61831411789</v>
      </c>
      <c r="Q3334" s="2" t="str">
        <f t="shared" si="313"/>
        <v/>
      </c>
      <c r="R3334" s="29" t="str">
        <f t="shared" si="314"/>
        <v>1 train date (May-Aug)</v>
      </c>
      <c r="S3334" s="29">
        <f t="shared" si="315"/>
        <v>0.93215158223729411</v>
      </c>
      <c r="T3334" s="29">
        <f t="shared" si="316"/>
        <v>447199.72157834185</v>
      </c>
      <c r="U3334" s="2" t="str">
        <f t="shared" si="317"/>
        <v/>
      </c>
    </row>
    <row r="3335" spans="1:21">
      <c r="A3335">
        <v>9692</v>
      </c>
      <c r="B3335" s="1">
        <v>46022</v>
      </c>
      <c r="C3335">
        <v>6</v>
      </c>
      <c r="D3335">
        <v>9</v>
      </c>
      <c r="E3335" t="s">
        <v>7</v>
      </c>
      <c r="F3335" s="3">
        <v>487500</v>
      </c>
      <c r="H3335">
        <v>6</v>
      </c>
      <c r="L3335" s="6"/>
      <c r="M3335" t="s">
        <v>38</v>
      </c>
      <c r="N3335">
        <f>SUMIFS(Actuals!$F:$F,Actuals!$A:$A,$A3335,Actuals!$D:$D,$D3335,Actuals!$B:$B,EDATE($B3335,-12))</f>
        <v>627930</v>
      </c>
      <c r="O3335">
        <f>AVERAGE(SUMIFS(Actuals!$F:$F,Actuals!$A:$A,$A3335,Actuals!$D:$D,$D3335,Actuals!$B:$B,EOMONTH(DATE(2025,$C3335-1,1),0))/SUMIFS(Actuals!$F:$F,Actuals!$A:$A,$A3335,Actuals!$D:$D,$D3335,Actuals!$B:$B,EOMONTH(DATE(2024,$C3335-1,1),0)),
 SUMIFS(Actuals!$F:$F,Actuals!$A:$A,$A3335,Actuals!$D:$D,$D3335,Actuals!$B:$B,EOMONTH(DATE(2025,$C3335-2,1),0))/SUMIFS(Actuals!$F:$F,Actuals!$A:$A,$A3335,Actuals!$D:$D,$D3335,Actuals!$B:$B,EOMONTH(DATE(2024,$C3335-2,1),0)),
 SUMIFS(Actuals!$F:$F,Actuals!$A:$A,$A3335,Actuals!$D:$D,$D3335,Actuals!$B:$B,EOMONTH(DATE(2025,$C3335-3,1),0))/SUMIFS(Actuals!$F:$F,Actuals!$A:$A,$A3335,Actuals!$D:$D,$D3335,Actuals!$B:$B,EOMONTH(DATE(2024,$C3335-3,1),0))
)</f>
        <v>1.2552443722291746</v>
      </c>
      <c r="P3335" s="29">
        <f t="shared" si="312"/>
        <v>788205.59865386563</v>
      </c>
      <c r="Q3335" s="2" t="str">
        <f t="shared" si="313"/>
        <v/>
      </c>
      <c r="R3335" s="29" t="str">
        <f t="shared" si="314"/>
        <v>1 train date (May-Aug)</v>
      </c>
      <c r="S3335" s="29">
        <f t="shared" si="315"/>
        <v>0.93215158223729411</v>
      </c>
      <c r="T3335" s="29">
        <f t="shared" si="316"/>
        <v>454423.89634068089</v>
      </c>
      <c r="U3335" s="2" t="str">
        <f t="shared" si="317"/>
        <v/>
      </c>
    </row>
    <row r="3336" spans="1:21">
      <c r="A3336">
        <v>9692</v>
      </c>
      <c r="B3336" s="1">
        <v>46022</v>
      </c>
      <c r="C3336">
        <v>7</v>
      </c>
      <c r="D3336">
        <v>9</v>
      </c>
      <c r="E3336" t="s">
        <v>7</v>
      </c>
      <c r="F3336" s="3">
        <v>551701.62024057796</v>
      </c>
      <c r="H3336">
        <v>5</v>
      </c>
      <c r="L3336" s="6"/>
      <c r="M3336" t="s">
        <v>38</v>
      </c>
      <c r="N3336">
        <f>SUMIFS(Actuals!$F:$F,Actuals!$A:$A,$A3336,Actuals!$D:$D,$D3336,Actuals!$B:$B,EDATE($B3336,-12))</f>
        <v>627930</v>
      </c>
      <c r="O3336">
        <f>AVERAGE(SUMIFS(Actuals!$F:$F,Actuals!$A:$A,$A3336,Actuals!$D:$D,$D3336,Actuals!$B:$B,EOMONTH(DATE(2025,$C3336-1,1),0))/SUMIFS(Actuals!$F:$F,Actuals!$A:$A,$A3336,Actuals!$D:$D,$D3336,Actuals!$B:$B,EOMONTH(DATE(2024,$C3336-1,1),0)),
 SUMIFS(Actuals!$F:$F,Actuals!$A:$A,$A3336,Actuals!$D:$D,$D3336,Actuals!$B:$B,EOMONTH(DATE(2025,$C3336-2,1),0))/SUMIFS(Actuals!$F:$F,Actuals!$A:$A,$A3336,Actuals!$D:$D,$D3336,Actuals!$B:$B,EOMONTH(DATE(2024,$C3336-2,1),0)),
 SUMIFS(Actuals!$F:$F,Actuals!$A:$A,$A3336,Actuals!$D:$D,$D3336,Actuals!$B:$B,EOMONTH(DATE(2025,$C3336-3,1),0))/SUMIFS(Actuals!$F:$F,Actuals!$A:$A,$A3336,Actuals!$D:$D,$D3336,Actuals!$B:$B,EOMONTH(DATE(2024,$C3336-3,1),0))
)</f>
        <v>1.0591667058368588</v>
      </c>
      <c r="P3336" s="29">
        <f t="shared" si="312"/>
        <v>665082.54959613876</v>
      </c>
      <c r="Q3336" s="2" t="str">
        <f t="shared" si="313"/>
        <v/>
      </c>
      <c r="R3336" s="29" t="str">
        <f t="shared" si="314"/>
        <v>1 train date (May-Aug)</v>
      </c>
      <c r="S3336" s="29">
        <f t="shared" si="315"/>
        <v>0.93215158223729411</v>
      </c>
      <c r="T3336" s="29">
        <f t="shared" si="316"/>
        <v>514269.53823013353</v>
      </c>
      <c r="U3336" s="2" t="str">
        <f t="shared" si="317"/>
        <v/>
      </c>
    </row>
    <row r="3337" spans="1:21">
      <c r="A3337">
        <v>9692</v>
      </c>
      <c r="B3337" s="1">
        <v>46022</v>
      </c>
      <c r="C3337">
        <v>8</v>
      </c>
      <c r="D3337">
        <v>9</v>
      </c>
      <c r="E3337" t="s">
        <v>7</v>
      </c>
      <c r="F3337" s="3">
        <v>536683.50720756059</v>
      </c>
      <c r="H3337">
        <v>4</v>
      </c>
      <c r="L3337" s="6"/>
      <c r="M3337" t="s">
        <v>38</v>
      </c>
      <c r="N3337">
        <f>SUMIFS(Actuals!$F:$F,Actuals!$A:$A,$A3337,Actuals!$D:$D,$D3337,Actuals!$B:$B,EDATE($B3337,-12))</f>
        <v>627930</v>
      </c>
      <c r="O3337">
        <f>AVERAGE(SUMIFS(Actuals!$F:$F,Actuals!$A:$A,$A3337,Actuals!$D:$D,$D3337,Actuals!$B:$B,EOMONTH(DATE(2025,$C3337-1,1),0))/SUMIFS(Actuals!$F:$F,Actuals!$A:$A,$A3337,Actuals!$D:$D,$D3337,Actuals!$B:$B,EOMONTH(DATE(2024,$C3337-1,1),0)),
 SUMIFS(Actuals!$F:$F,Actuals!$A:$A,$A3337,Actuals!$D:$D,$D3337,Actuals!$B:$B,EOMONTH(DATE(2025,$C3337-2,1),0))/SUMIFS(Actuals!$F:$F,Actuals!$A:$A,$A3337,Actuals!$D:$D,$D3337,Actuals!$B:$B,EOMONTH(DATE(2024,$C3337-2,1),0)),
 SUMIFS(Actuals!$F:$F,Actuals!$A:$A,$A3337,Actuals!$D:$D,$D3337,Actuals!$B:$B,EOMONTH(DATE(2025,$C3337-3,1),0))/SUMIFS(Actuals!$F:$F,Actuals!$A:$A,$A3337,Actuals!$D:$D,$D3337,Actuals!$B:$B,EOMONTH(DATE(2024,$C3337-3,1),0))
)</f>
        <v>1.0489386327422079</v>
      </c>
      <c r="P3337" s="29">
        <f t="shared" si="312"/>
        <v>658660.03565781459</v>
      </c>
      <c r="Q3337" s="2" t="str">
        <f t="shared" si="313"/>
        <v/>
      </c>
      <c r="R3337" s="29" t="str">
        <f t="shared" si="314"/>
        <v>1 train date (May-Aug)</v>
      </c>
      <c r="S3337" s="29">
        <f t="shared" si="315"/>
        <v>0.93215158223729411</v>
      </c>
      <c r="T3337" s="29">
        <f t="shared" si="316"/>
        <v>500270.38040418783</v>
      </c>
      <c r="U3337" s="2" t="str">
        <f t="shared" si="317"/>
        <v/>
      </c>
    </row>
    <row r="3338" spans="1:21">
      <c r="A3338">
        <v>9692</v>
      </c>
      <c r="B3338" s="1">
        <v>46022</v>
      </c>
      <c r="C3338">
        <v>9</v>
      </c>
      <c r="D3338">
        <v>9</v>
      </c>
      <c r="E3338" t="s">
        <v>7</v>
      </c>
      <c r="F3338" s="3">
        <v>547576.81299032457</v>
      </c>
      <c r="H3338">
        <v>3</v>
      </c>
      <c r="L3338" s="6"/>
      <c r="M3338" t="s">
        <v>38</v>
      </c>
      <c r="N3338">
        <f>SUMIFS(Actuals!$F:$F,Actuals!$A:$A,$A3338,Actuals!$D:$D,$D3338,Actuals!$B:$B,EDATE($B3338,-12))</f>
        <v>627930</v>
      </c>
      <c r="O3338">
        <f>AVERAGE(SUMIFS(Actuals!$F:$F,Actuals!$A:$A,$A3338,Actuals!$D:$D,$D3338,Actuals!$B:$B,EOMONTH(DATE(2025,$C3338-1,1),0))/SUMIFS(Actuals!$F:$F,Actuals!$A:$A,$A3338,Actuals!$D:$D,$D3338,Actuals!$B:$B,EOMONTH(DATE(2024,$C3338-1,1),0)),
 SUMIFS(Actuals!$F:$F,Actuals!$A:$A,$A3338,Actuals!$D:$D,$D3338,Actuals!$B:$B,EOMONTH(DATE(2025,$C3338-2,1),0))/SUMIFS(Actuals!$F:$F,Actuals!$A:$A,$A3338,Actuals!$D:$D,$D3338,Actuals!$B:$B,EOMONTH(DATE(2024,$C3338-2,1),0)),
 SUMIFS(Actuals!$F:$F,Actuals!$A:$A,$A3338,Actuals!$D:$D,$D3338,Actuals!$B:$B,EOMONTH(DATE(2025,$C3338-3,1),0))/SUMIFS(Actuals!$F:$F,Actuals!$A:$A,$A3338,Actuals!$D:$D,$D3338,Actuals!$B:$B,EOMONTH(DATE(2024,$C3338-3,1),0))
)</f>
        <v>0.97890727734106697</v>
      </c>
      <c r="P3338" s="29">
        <f t="shared" si="312"/>
        <v>614685.2466607762</v>
      </c>
      <c r="Q3338" s="2" t="str">
        <f t="shared" si="313"/>
        <v/>
      </c>
      <c r="R3338" s="29" t="str">
        <f t="shared" si="314"/>
        <v>2 Test data (Sep-Nov)</v>
      </c>
      <c r="S3338" s="29">
        <f t="shared" si="315"/>
        <v>0.93215158223729411</v>
      </c>
      <c r="T3338" s="29">
        <f t="shared" si="316"/>
        <v>510424.59262538597</v>
      </c>
      <c r="U3338" s="2" t="str">
        <f t="shared" si="317"/>
        <v/>
      </c>
    </row>
    <row r="3339" spans="1:21">
      <c r="A3339">
        <v>9692</v>
      </c>
      <c r="B3339" s="1">
        <v>46022</v>
      </c>
      <c r="C3339">
        <v>10</v>
      </c>
      <c r="D3339">
        <v>9</v>
      </c>
      <c r="E3339" t="s">
        <v>7</v>
      </c>
      <c r="F3339" s="3">
        <v>521125</v>
      </c>
      <c r="H3339">
        <v>2</v>
      </c>
      <c r="L3339" s="6"/>
      <c r="M3339" t="s">
        <v>38</v>
      </c>
      <c r="N3339">
        <f>SUMIFS(Actuals!$F:$F,Actuals!$A:$A,$A3339,Actuals!$D:$D,$D3339,Actuals!$B:$B,EDATE($B3339,-12))</f>
        <v>627930</v>
      </c>
      <c r="O3339">
        <f>AVERAGE(SUMIFS(Actuals!$F:$F,Actuals!$A:$A,$A3339,Actuals!$D:$D,$D3339,Actuals!$B:$B,EOMONTH(DATE(2025,$C3339-1,1),0))/SUMIFS(Actuals!$F:$F,Actuals!$A:$A,$A3339,Actuals!$D:$D,$D3339,Actuals!$B:$B,EOMONTH(DATE(2024,$C3339-1,1),0)),
 SUMIFS(Actuals!$F:$F,Actuals!$A:$A,$A3339,Actuals!$D:$D,$D3339,Actuals!$B:$B,EOMONTH(DATE(2025,$C3339-2,1),0))/SUMIFS(Actuals!$F:$F,Actuals!$A:$A,$A3339,Actuals!$D:$D,$D3339,Actuals!$B:$B,EOMONTH(DATE(2024,$C3339-2,1),0)),
 SUMIFS(Actuals!$F:$F,Actuals!$A:$A,$A3339,Actuals!$D:$D,$D3339,Actuals!$B:$B,EOMONTH(DATE(2025,$C3339-3,1),0))/SUMIFS(Actuals!$F:$F,Actuals!$A:$A,$A3339,Actuals!$D:$D,$D3339,Actuals!$B:$B,EOMONTH(DATE(2024,$C3339-3,1),0))
)</f>
        <v>0.83774592490208688</v>
      </c>
      <c r="P3339" s="29">
        <f t="shared" si="312"/>
        <v>526045.79862376745</v>
      </c>
      <c r="Q3339" s="2" t="str">
        <f t="shared" si="313"/>
        <v/>
      </c>
      <c r="R3339" s="29" t="str">
        <f t="shared" si="314"/>
        <v>2 Test data (Sep-Nov)</v>
      </c>
      <c r="S3339" s="29">
        <f t="shared" si="315"/>
        <v>0.93215158223729411</v>
      </c>
      <c r="T3339" s="29">
        <f t="shared" si="316"/>
        <v>485767.49329340988</v>
      </c>
      <c r="U3339" s="2" t="str">
        <f t="shared" si="317"/>
        <v/>
      </c>
    </row>
    <row r="3340" spans="1:21">
      <c r="A3340">
        <v>9692</v>
      </c>
      <c r="B3340" s="1">
        <v>46022</v>
      </c>
      <c r="C3340">
        <v>11</v>
      </c>
      <c r="D3340">
        <v>9</v>
      </c>
      <c r="E3340" t="s">
        <v>7</v>
      </c>
      <c r="F3340" s="3">
        <v>521125</v>
      </c>
      <c r="H3340">
        <v>1</v>
      </c>
      <c r="L3340" s="6"/>
      <c r="M3340" t="s">
        <v>38</v>
      </c>
      <c r="N3340">
        <f>SUMIFS(Actuals!$F:$F,Actuals!$A:$A,$A3340,Actuals!$D:$D,$D3340,Actuals!$B:$B,EDATE($B3340,-12))</f>
        <v>627930</v>
      </c>
      <c r="O3340">
        <f>AVERAGE(SUMIFS(Actuals!$F:$F,Actuals!$A:$A,$A3340,Actuals!$D:$D,$D3340,Actuals!$B:$B,EOMONTH(DATE(2025,$C3340-1,1),0))/SUMIFS(Actuals!$F:$F,Actuals!$A:$A,$A3340,Actuals!$D:$D,$D3340,Actuals!$B:$B,EOMONTH(DATE(2024,$C3340-1,1),0)),
 SUMIFS(Actuals!$F:$F,Actuals!$A:$A,$A3340,Actuals!$D:$D,$D3340,Actuals!$B:$B,EOMONTH(DATE(2025,$C3340-2,1),0))/SUMIFS(Actuals!$F:$F,Actuals!$A:$A,$A3340,Actuals!$D:$D,$D3340,Actuals!$B:$B,EOMONTH(DATE(2024,$C3340-2,1),0)),
 SUMIFS(Actuals!$F:$F,Actuals!$A:$A,$A3340,Actuals!$D:$D,$D3340,Actuals!$B:$B,EOMONTH(DATE(2025,$C3340-3,1),0))/SUMIFS(Actuals!$F:$F,Actuals!$A:$A,$A3340,Actuals!$D:$D,$D3340,Actuals!$B:$B,EOMONTH(DATE(2024,$C3340-3,1),0))
)</f>
        <v>0.9689972871651259</v>
      </c>
      <c r="P3340" s="29">
        <f t="shared" si="312"/>
        <v>608462.46652959753</v>
      </c>
      <c r="Q3340" s="2" t="str">
        <f t="shared" si="313"/>
        <v/>
      </c>
      <c r="R3340" s="29" t="str">
        <f t="shared" si="314"/>
        <v>2 Test data (Sep-Nov)</v>
      </c>
      <c r="S3340" s="29">
        <f t="shared" si="315"/>
        <v>0.93215158223729411</v>
      </c>
      <c r="T3340" s="29">
        <f t="shared" si="316"/>
        <v>485767.49329340988</v>
      </c>
      <c r="U3340" s="2" t="str">
        <f t="shared" si="317"/>
        <v/>
      </c>
    </row>
    <row r="3341" spans="1:21">
      <c r="A3341">
        <v>9700</v>
      </c>
      <c r="B3341" s="1">
        <v>46022</v>
      </c>
      <c r="C3341">
        <v>5</v>
      </c>
      <c r="D3341">
        <v>9</v>
      </c>
      <c r="E3341" t="s">
        <v>7</v>
      </c>
      <c r="F3341" s="3">
        <v>681188.58832057915</v>
      </c>
      <c r="H3341">
        <v>7</v>
      </c>
      <c r="L3341" s="6"/>
      <c r="M3341" t="s">
        <v>40</v>
      </c>
      <c r="N3341">
        <f>SUMIFS(Actuals!$F:$F,Actuals!$A:$A,$A3341,Actuals!$D:$D,$D3341,Actuals!$B:$B,EDATE($B3341,-12))</f>
        <v>716360</v>
      </c>
      <c r="O3341">
        <f>AVERAGE(SUMIFS(Actuals!$F:$F,Actuals!$A:$A,$A3341,Actuals!$D:$D,$D3341,Actuals!$B:$B,EOMONTH(DATE(2025,$C3341-1,1),0))/SUMIFS(Actuals!$F:$F,Actuals!$A:$A,$A3341,Actuals!$D:$D,$D3341,Actuals!$B:$B,EOMONTH(DATE(2024,$C3341-1,1),0)),
 SUMIFS(Actuals!$F:$F,Actuals!$A:$A,$A3341,Actuals!$D:$D,$D3341,Actuals!$B:$B,EOMONTH(DATE(2025,$C3341-2,1),0))/SUMIFS(Actuals!$F:$F,Actuals!$A:$A,$A3341,Actuals!$D:$D,$D3341,Actuals!$B:$B,EOMONTH(DATE(2024,$C3341-2,1),0)),
 SUMIFS(Actuals!$F:$F,Actuals!$A:$A,$A3341,Actuals!$D:$D,$D3341,Actuals!$B:$B,EOMONTH(DATE(2025,$C3341-3,1),0))/SUMIFS(Actuals!$F:$F,Actuals!$A:$A,$A3341,Actuals!$D:$D,$D3341,Actuals!$B:$B,EOMONTH(DATE(2024,$C3341-3,1),0))
)</f>
        <v>1.1156120802414153</v>
      </c>
      <c r="P3341" s="29">
        <f t="shared" si="312"/>
        <v>799179.86980174028</v>
      </c>
      <c r="Q3341" s="2" t="str">
        <f t="shared" si="313"/>
        <v/>
      </c>
      <c r="R3341" s="29" t="str">
        <f t="shared" si="314"/>
        <v>1 train date (May-Aug)</v>
      </c>
      <c r="S3341" s="29">
        <f t="shared" si="315"/>
        <v>1.0247686841986505</v>
      </c>
      <c r="T3341" s="29">
        <f t="shared" si="316"/>
        <v>698060.73334441613</v>
      </c>
      <c r="U3341" s="2" t="str">
        <f t="shared" si="317"/>
        <v/>
      </c>
    </row>
    <row r="3342" spans="1:21">
      <c r="A3342">
        <v>9700</v>
      </c>
      <c r="B3342" s="1">
        <v>46022</v>
      </c>
      <c r="C3342">
        <v>6</v>
      </c>
      <c r="D3342">
        <v>9</v>
      </c>
      <c r="E3342" t="s">
        <v>7</v>
      </c>
      <c r="F3342" s="3">
        <v>696279.02041701716</v>
      </c>
      <c r="H3342">
        <v>6</v>
      </c>
      <c r="L3342" s="6"/>
      <c r="M3342" t="s">
        <v>40</v>
      </c>
      <c r="N3342">
        <f>SUMIFS(Actuals!$F:$F,Actuals!$A:$A,$A3342,Actuals!$D:$D,$D3342,Actuals!$B:$B,EDATE($B3342,-12))</f>
        <v>716360</v>
      </c>
      <c r="O3342">
        <f>AVERAGE(SUMIFS(Actuals!$F:$F,Actuals!$A:$A,$A3342,Actuals!$D:$D,$D3342,Actuals!$B:$B,EOMONTH(DATE(2025,$C3342-1,1),0))/SUMIFS(Actuals!$F:$F,Actuals!$A:$A,$A3342,Actuals!$D:$D,$D3342,Actuals!$B:$B,EOMONTH(DATE(2024,$C3342-1,1),0)),
 SUMIFS(Actuals!$F:$F,Actuals!$A:$A,$A3342,Actuals!$D:$D,$D3342,Actuals!$B:$B,EOMONTH(DATE(2025,$C3342-2,1),0))/SUMIFS(Actuals!$F:$F,Actuals!$A:$A,$A3342,Actuals!$D:$D,$D3342,Actuals!$B:$B,EOMONTH(DATE(2024,$C3342-2,1),0)),
 SUMIFS(Actuals!$F:$F,Actuals!$A:$A,$A3342,Actuals!$D:$D,$D3342,Actuals!$B:$B,EOMONTH(DATE(2025,$C3342-3,1),0))/SUMIFS(Actuals!$F:$F,Actuals!$A:$A,$A3342,Actuals!$D:$D,$D3342,Actuals!$B:$B,EOMONTH(DATE(2024,$C3342-3,1),0))
)</f>
        <v>1.0914716604628631</v>
      </c>
      <c r="P3342" s="29">
        <f t="shared" si="312"/>
        <v>781886.63868917665</v>
      </c>
      <c r="Q3342" s="2" t="str">
        <f t="shared" si="313"/>
        <v/>
      </c>
      <c r="R3342" s="29" t="str">
        <f t="shared" si="314"/>
        <v>1 train date (May-Aug)</v>
      </c>
      <c r="S3342" s="29">
        <f t="shared" si="315"/>
        <v>1.0247686841986505</v>
      </c>
      <c r="T3342" s="29">
        <f t="shared" si="316"/>
        <v>713524.93558787205</v>
      </c>
      <c r="U3342" s="2" t="str">
        <f t="shared" si="317"/>
        <v/>
      </c>
    </row>
    <row r="3343" spans="1:21">
      <c r="A3343">
        <v>9700</v>
      </c>
      <c r="B3343" s="1">
        <v>46022</v>
      </c>
      <c r="C3343">
        <v>7</v>
      </c>
      <c r="D3343">
        <v>9</v>
      </c>
      <c r="E3343" t="s">
        <v>7</v>
      </c>
      <c r="F3343" s="3">
        <v>709582.63421738392</v>
      </c>
      <c r="H3343">
        <v>5</v>
      </c>
      <c r="L3343" s="6"/>
      <c r="M3343" t="s">
        <v>40</v>
      </c>
      <c r="N3343">
        <f>SUMIFS(Actuals!$F:$F,Actuals!$A:$A,$A3343,Actuals!$D:$D,$D3343,Actuals!$B:$B,EDATE($B3343,-12))</f>
        <v>716360</v>
      </c>
      <c r="O3343">
        <f>AVERAGE(SUMIFS(Actuals!$F:$F,Actuals!$A:$A,$A3343,Actuals!$D:$D,$D3343,Actuals!$B:$B,EOMONTH(DATE(2025,$C3343-1,1),0))/SUMIFS(Actuals!$F:$F,Actuals!$A:$A,$A3343,Actuals!$D:$D,$D3343,Actuals!$B:$B,EOMONTH(DATE(2024,$C3343-1,1),0)),
 SUMIFS(Actuals!$F:$F,Actuals!$A:$A,$A3343,Actuals!$D:$D,$D3343,Actuals!$B:$B,EOMONTH(DATE(2025,$C3343-2,1),0))/SUMIFS(Actuals!$F:$F,Actuals!$A:$A,$A3343,Actuals!$D:$D,$D3343,Actuals!$B:$B,EOMONTH(DATE(2024,$C3343-2,1),0)),
 SUMIFS(Actuals!$F:$F,Actuals!$A:$A,$A3343,Actuals!$D:$D,$D3343,Actuals!$B:$B,EOMONTH(DATE(2025,$C3343-3,1),0))/SUMIFS(Actuals!$F:$F,Actuals!$A:$A,$A3343,Actuals!$D:$D,$D3343,Actuals!$B:$B,EOMONTH(DATE(2024,$C3343-3,1),0))
)</f>
        <v>1.0772888276663364</v>
      </c>
      <c r="P3343" s="29">
        <f t="shared" si="312"/>
        <v>771726.62458705669</v>
      </c>
      <c r="Q3343" s="2" t="str">
        <f t="shared" si="313"/>
        <v/>
      </c>
      <c r="R3343" s="29" t="str">
        <f t="shared" si="314"/>
        <v>1 train date (May-Aug)</v>
      </c>
      <c r="S3343" s="29">
        <f t="shared" si="315"/>
        <v>1.0247686841986505</v>
      </c>
      <c r="T3343" s="29">
        <f t="shared" si="316"/>
        <v>727158.0623971608</v>
      </c>
      <c r="U3343" s="2" t="str">
        <f t="shared" si="317"/>
        <v/>
      </c>
    </row>
    <row r="3344" spans="1:21">
      <c r="A3344">
        <v>9700</v>
      </c>
      <c r="B3344" s="1">
        <v>46022</v>
      </c>
      <c r="C3344">
        <v>8</v>
      </c>
      <c r="D3344">
        <v>9</v>
      </c>
      <c r="E3344" t="s">
        <v>7</v>
      </c>
      <c r="F3344" s="3">
        <v>774760.85879800119</v>
      </c>
      <c r="H3344">
        <v>4</v>
      </c>
      <c r="L3344" s="6"/>
      <c r="M3344" t="s">
        <v>40</v>
      </c>
      <c r="N3344">
        <f>SUMIFS(Actuals!$F:$F,Actuals!$A:$A,$A3344,Actuals!$D:$D,$D3344,Actuals!$B:$B,EDATE($B3344,-12))</f>
        <v>716360</v>
      </c>
      <c r="O3344">
        <f>AVERAGE(SUMIFS(Actuals!$F:$F,Actuals!$A:$A,$A3344,Actuals!$D:$D,$D3344,Actuals!$B:$B,EOMONTH(DATE(2025,$C3344-1,1),0))/SUMIFS(Actuals!$F:$F,Actuals!$A:$A,$A3344,Actuals!$D:$D,$D3344,Actuals!$B:$B,EOMONTH(DATE(2024,$C3344-1,1),0)),
 SUMIFS(Actuals!$F:$F,Actuals!$A:$A,$A3344,Actuals!$D:$D,$D3344,Actuals!$B:$B,EOMONTH(DATE(2025,$C3344-2,1),0))/SUMIFS(Actuals!$F:$F,Actuals!$A:$A,$A3344,Actuals!$D:$D,$D3344,Actuals!$B:$B,EOMONTH(DATE(2024,$C3344-2,1),0)),
 SUMIFS(Actuals!$F:$F,Actuals!$A:$A,$A3344,Actuals!$D:$D,$D3344,Actuals!$B:$B,EOMONTH(DATE(2025,$C3344-3,1),0))/SUMIFS(Actuals!$F:$F,Actuals!$A:$A,$A3344,Actuals!$D:$D,$D3344,Actuals!$B:$B,EOMONTH(DATE(2024,$C3344-3,1),0))
)</f>
        <v>1.0848876493678397</v>
      </c>
      <c r="P3344" s="29">
        <f t="shared" si="312"/>
        <v>777170.11650114565</v>
      </c>
      <c r="Q3344" s="2" t="str">
        <f t="shared" si="313"/>
        <v/>
      </c>
      <c r="R3344" s="29" t="str">
        <f t="shared" si="314"/>
        <v>1 train date (May-Aug)</v>
      </c>
      <c r="S3344" s="29">
        <f t="shared" si="315"/>
        <v>1.0247686841986505</v>
      </c>
      <c r="T3344" s="29">
        <f t="shared" si="316"/>
        <v>793950.66583904414</v>
      </c>
      <c r="U3344" s="2" t="str">
        <f t="shared" si="317"/>
        <v/>
      </c>
    </row>
    <row r="3345" spans="1:21">
      <c r="A3345">
        <v>9700</v>
      </c>
      <c r="B3345" s="1">
        <v>46022</v>
      </c>
      <c r="C3345">
        <v>9</v>
      </c>
      <c r="D3345">
        <v>9</v>
      </c>
      <c r="E3345" t="s">
        <v>7</v>
      </c>
      <c r="F3345" s="3">
        <v>772580.72600829997</v>
      </c>
      <c r="H3345">
        <v>3</v>
      </c>
      <c r="L3345" s="6"/>
      <c r="M3345" t="s">
        <v>40</v>
      </c>
      <c r="N3345">
        <f>SUMIFS(Actuals!$F:$F,Actuals!$A:$A,$A3345,Actuals!$D:$D,$D3345,Actuals!$B:$B,EDATE($B3345,-12))</f>
        <v>716360</v>
      </c>
      <c r="O3345">
        <f>AVERAGE(SUMIFS(Actuals!$F:$F,Actuals!$A:$A,$A3345,Actuals!$D:$D,$D3345,Actuals!$B:$B,EOMONTH(DATE(2025,$C3345-1,1),0))/SUMIFS(Actuals!$F:$F,Actuals!$A:$A,$A3345,Actuals!$D:$D,$D3345,Actuals!$B:$B,EOMONTH(DATE(2024,$C3345-1,1),0)),
 SUMIFS(Actuals!$F:$F,Actuals!$A:$A,$A3345,Actuals!$D:$D,$D3345,Actuals!$B:$B,EOMONTH(DATE(2025,$C3345-2,1),0))/SUMIFS(Actuals!$F:$F,Actuals!$A:$A,$A3345,Actuals!$D:$D,$D3345,Actuals!$B:$B,EOMONTH(DATE(2024,$C3345-2,1),0)),
 SUMIFS(Actuals!$F:$F,Actuals!$A:$A,$A3345,Actuals!$D:$D,$D3345,Actuals!$B:$B,EOMONTH(DATE(2025,$C3345-3,1),0))/SUMIFS(Actuals!$F:$F,Actuals!$A:$A,$A3345,Actuals!$D:$D,$D3345,Actuals!$B:$B,EOMONTH(DATE(2024,$C3345-3,1),0))
)</f>
        <v>1.098726757296532</v>
      </c>
      <c r="P3345" s="29">
        <f t="shared" si="312"/>
        <v>787083.89985694364</v>
      </c>
      <c r="Q3345" s="2" t="str">
        <f t="shared" si="313"/>
        <v/>
      </c>
      <c r="R3345" s="29" t="str">
        <f t="shared" si="314"/>
        <v>2 Test data (Sep-Nov)</v>
      </c>
      <c r="S3345" s="29">
        <f t="shared" si="315"/>
        <v>1.0247686841986505</v>
      </c>
      <c r="T3345" s="29">
        <f t="shared" si="316"/>
        <v>791716.53402876365</v>
      </c>
      <c r="U3345" s="2" t="str">
        <f t="shared" si="317"/>
        <v/>
      </c>
    </row>
    <row r="3346" spans="1:21">
      <c r="A3346">
        <v>9700</v>
      </c>
      <c r="B3346" s="1">
        <v>46022</v>
      </c>
      <c r="C3346">
        <v>10</v>
      </c>
      <c r="D3346">
        <v>9</v>
      </c>
      <c r="E3346" t="s">
        <v>7</v>
      </c>
      <c r="F3346" s="3">
        <v>739640.8733376551</v>
      </c>
      <c r="H3346">
        <v>2</v>
      </c>
      <c r="L3346" s="6"/>
      <c r="M3346" t="s">
        <v>40</v>
      </c>
      <c r="N3346">
        <f>SUMIFS(Actuals!$F:$F,Actuals!$A:$A,$A3346,Actuals!$D:$D,$D3346,Actuals!$B:$B,EDATE($B3346,-12))</f>
        <v>716360</v>
      </c>
      <c r="O3346">
        <f>AVERAGE(SUMIFS(Actuals!$F:$F,Actuals!$A:$A,$A3346,Actuals!$D:$D,$D3346,Actuals!$B:$B,EOMONTH(DATE(2025,$C3346-1,1),0))/SUMIFS(Actuals!$F:$F,Actuals!$A:$A,$A3346,Actuals!$D:$D,$D3346,Actuals!$B:$B,EOMONTH(DATE(2024,$C3346-1,1),0)),
 SUMIFS(Actuals!$F:$F,Actuals!$A:$A,$A3346,Actuals!$D:$D,$D3346,Actuals!$B:$B,EOMONTH(DATE(2025,$C3346-2,1),0))/SUMIFS(Actuals!$F:$F,Actuals!$A:$A,$A3346,Actuals!$D:$D,$D3346,Actuals!$B:$B,EOMONTH(DATE(2024,$C3346-2,1),0)),
 SUMIFS(Actuals!$F:$F,Actuals!$A:$A,$A3346,Actuals!$D:$D,$D3346,Actuals!$B:$B,EOMONTH(DATE(2025,$C3346-3,1),0))/SUMIFS(Actuals!$F:$F,Actuals!$A:$A,$A3346,Actuals!$D:$D,$D3346,Actuals!$B:$B,EOMONTH(DATE(2024,$C3346-3,1),0))
)</f>
        <v>1.1128361174766572</v>
      </c>
      <c r="P3346" s="29">
        <f t="shared" si="312"/>
        <v>797191.28111557814</v>
      </c>
      <c r="Q3346" s="2" t="str">
        <f t="shared" si="313"/>
        <v/>
      </c>
      <c r="R3346" s="29" t="str">
        <f t="shared" si="314"/>
        <v>2 Test data (Sep-Nov)</v>
      </c>
      <c r="S3346" s="29">
        <f t="shared" si="315"/>
        <v>1.0247686841986505</v>
      </c>
      <c r="T3346" s="29">
        <f t="shared" si="316"/>
        <v>757960.8045497695</v>
      </c>
      <c r="U3346" s="2" t="str">
        <f t="shared" si="317"/>
        <v/>
      </c>
    </row>
    <row r="3347" spans="1:21">
      <c r="A3347">
        <v>9700</v>
      </c>
      <c r="B3347" s="1">
        <v>46022</v>
      </c>
      <c r="C3347">
        <v>11</v>
      </c>
      <c r="D3347">
        <v>9</v>
      </c>
      <c r="E3347" t="s">
        <v>7</v>
      </c>
      <c r="F3347" s="3">
        <v>767355.24196167011</v>
      </c>
      <c r="H3347">
        <v>1</v>
      </c>
      <c r="L3347" s="6"/>
      <c r="M3347" t="s">
        <v>40</v>
      </c>
      <c r="N3347">
        <f>SUMIFS(Actuals!$F:$F,Actuals!$A:$A,$A3347,Actuals!$D:$D,$D3347,Actuals!$B:$B,EDATE($B3347,-12))</f>
        <v>716360</v>
      </c>
      <c r="O3347">
        <f>AVERAGE(SUMIFS(Actuals!$F:$F,Actuals!$A:$A,$A3347,Actuals!$D:$D,$D3347,Actuals!$B:$B,EOMONTH(DATE(2025,$C3347-1,1),0))/SUMIFS(Actuals!$F:$F,Actuals!$A:$A,$A3347,Actuals!$D:$D,$D3347,Actuals!$B:$B,EOMONTH(DATE(2024,$C3347-1,1),0)),
 SUMIFS(Actuals!$F:$F,Actuals!$A:$A,$A3347,Actuals!$D:$D,$D3347,Actuals!$B:$B,EOMONTH(DATE(2025,$C3347-2,1),0))/SUMIFS(Actuals!$F:$F,Actuals!$A:$A,$A3347,Actuals!$D:$D,$D3347,Actuals!$B:$B,EOMONTH(DATE(2024,$C3347-2,1),0)),
 SUMIFS(Actuals!$F:$F,Actuals!$A:$A,$A3347,Actuals!$D:$D,$D3347,Actuals!$B:$B,EOMONTH(DATE(2025,$C3347-3,1),0))/SUMIFS(Actuals!$F:$F,Actuals!$A:$A,$A3347,Actuals!$D:$D,$D3347,Actuals!$B:$B,EOMONTH(DATE(2024,$C3347-3,1),0))
)</f>
        <v>1.0855605613704498</v>
      </c>
      <c r="P3347" s="29">
        <f t="shared" si="312"/>
        <v>777652.1637433354</v>
      </c>
      <c r="Q3347" s="2" t="str">
        <f t="shared" si="313"/>
        <v/>
      </c>
      <c r="R3347" s="29" t="str">
        <f t="shared" si="314"/>
        <v>2 Test data (Sep-Nov)</v>
      </c>
      <c r="S3347" s="29">
        <f t="shared" si="315"/>
        <v>1.0247686841986505</v>
      </c>
      <c r="T3347" s="29">
        <f t="shared" si="316"/>
        <v>786361.62161799776</v>
      </c>
      <c r="U3347" s="2" t="str">
        <f t="shared" si="317"/>
        <v/>
      </c>
    </row>
    <row r="3348" spans="1:21">
      <c r="A3348">
        <v>9701</v>
      </c>
      <c r="B3348" s="1">
        <v>46022</v>
      </c>
      <c r="C3348">
        <v>5</v>
      </c>
      <c r="D3348">
        <v>9</v>
      </c>
      <c r="E3348" t="s">
        <v>7</v>
      </c>
      <c r="F3348" s="3">
        <v>7254.3769123473794</v>
      </c>
      <c r="H3348">
        <v>7</v>
      </c>
      <c r="L3348" s="6"/>
      <c r="M3348" t="s">
        <v>42</v>
      </c>
      <c r="N3348">
        <f>SUMIFS(Actuals!$F:$F,Actuals!$A:$A,$A3348,Actuals!$D:$D,$D3348,Actuals!$B:$B,EDATE($B3348,-12))</f>
        <v>7782.5</v>
      </c>
      <c r="O3348">
        <f>AVERAGE(SUMIFS(Actuals!$F:$F,Actuals!$A:$A,$A3348,Actuals!$D:$D,$D3348,Actuals!$B:$B,EOMONTH(DATE(2025,$C3348-1,1),0))/SUMIFS(Actuals!$F:$F,Actuals!$A:$A,$A3348,Actuals!$D:$D,$D3348,Actuals!$B:$B,EOMONTH(DATE(2024,$C3348-1,1),0)),
 SUMIFS(Actuals!$F:$F,Actuals!$A:$A,$A3348,Actuals!$D:$D,$D3348,Actuals!$B:$B,EOMONTH(DATE(2025,$C3348-2,1),0))/SUMIFS(Actuals!$F:$F,Actuals!$A:$A,$A3348,Actuals!$D:$D,$D3348,Actuals!$B:$B,EOMONTH(DATE(2024,$C3348-2,1),0)),
 SUMIFS(Actuals!$F:$F,Actuals!$A:$A,$A3348,Actuals!$D:$D,$D3348,Actuals!$B:$B,EOMONTH(DATE(2025,$C3348-3,1),0))/SUMIFS(Actuals!$F:$F,Actuals!$A:$A,$A3348,Actuals!$D:$D,$D3348,Actuals!$B:$B,EOMONTH(DATE(2024,$C3348-3,1),0))
)</f>
        <v>1.0653010371221681</v>
      </c>
      <c r="P3348" s="29">
        <f t="shared" si="312"/>
        <v>8290.705321403273</v>
      </c>
      <c r="Q3348" s="2" t="str">
        <f t="shared" si="313"/>
        <v/>
      </c>
      <c r="R3348" s="29" t="str">
        <f t="shared" si="314"/>
        <v>1 train date (May-Aug)</v>
      </c>
      <c r="S3348" s="29">
        <f t="shared" si="315"/>
        <v>1.005048087592062</v>
      </c>
      <c r="T3348" s="29">
        <f t="shared" si="316"/>
        <v>7290.9976424267415</v>
      </c>
      <c r="U3348" s="2" t="str">
        <f t="shared" si="317"/>
        <v/>
      </c>
    </row>
    <row r="3349" spans="1:21">
      <c r="A3349">
        <v>9701</v>
      </c>
      <c r="B3349" s="1">
        <v>46022</v>
      </c>
      <c r="C3349">
        <v>6</v>
      </c>
      <c r="D3349">
        <v>9</v>
      </c>
      <c r="E3349" t="s">
        <v>7</v>
      </c>
      <c r="F3349" s="3">
        <v>7645.9383871476239</v>
      </c>
      <c r="H3349">
        <v>6</v>
      </c>
      <c r="L3349" s="6"/>
      <c r="M3349" t="s">
        <v>42</v>
      </c>
      <c r="N3349">
        <f>SUMIFS(Actuals!$F:$F,Actuals!$A:$A,$A3349,Actuals!$D:$D,$D3349,Actuals!$B:$B,EDATE($B3349,-12))</f>
        <v>7782.5</v>
      </c>
      <c r="O3349">
        <f>AVERAGE(SUMIFS(Actuals!$F:$F,Actuals!$A:$A,$A3349,Actuals!$D:$D,$D3349,Actuals!$B:$B,EOMONTH(DATE(2025,$C3349-1,1),0))/SUMIFS(Actuals!$F:$F,Actuals!$A:$A,$A3349,Actuals!$D:$D,$D3349,Actuals!$B:$B,EOMONTH(DATE(2024,$C3349-1,1),0)),
 SUMIFS(Actuals!$F:$F,Actuals!$A:$A,$A3349,Actuals!$D:$D,$D3349,Actuals!$B:$B,EOMONTH(DATE(2025,$C3349-2,1),0))/SUMIFS(Actuals!$F:$F,Actuals!$A:$A,$A3349,Actuals!$D:$D,$D3349,Actuals!$B:$B,EOMONTH(DATE(2024,$C3349-2,1),0)),
 SUMIFS(Actuals!$F:$F,Actuals!$A:$A,$A3349,Actuals!$D:$D,$D3349,Actuals!$B:$B,EOMONTH(DATE(2025,$C3349-3,1),0))/SUMIFS(Actuals!$F:$F,Actuals!$A:$A,$A3349,Actuals!$D:$D,$D3349,Actuals!$B:$B,EOMONTH(DATE(2024,$C3349-3,1),0))
)</f>
        <v>1.0144688742110801</v>
      </c>
      <c r="P3349" s="29">
        <f t="shared" si="312"/>
        <v>7895.1040135477306</v>
      </c>
      <c r="Q3349" s="2" t="str">
        <f t="shared" si="313"/>
        <v/>
      </c>
      <c r="R3349" s="29" t="str">
        <f t="shared" si="314"/>
        <v>1 train date (May-Aug)</v>
      </c>
      <c r="S3349" s="29">
        <f t="shared" si="315"/>
        <v>1.005048087592062</v>
      </c>
      <c r="T3349" s="29">
        <f t="shared" si="316"/>
        <v>7684.5357538494545</v>
      </c>
      <c r="U3349" s="2" t="str">
        <f t="shared" si="317"/>
        <v/>
      </c>
    </row>
    <row r="3350" spans="1:21">
      <c r="A3350">
        <v>9701</v>
      </c>
      <c r="B3350" s="1">
        <v>46022</v>
      </c>
      <c r="C3350">
        <v>7</v>
      </c>
      <c r="D3350">
        <v>9</v>
      </c>
      <c r="E3350" t="s">
        <v>7</v>
      </c>
      <c r="F3350" s="3">
        <v>7179.7084144221399</v>
      </c>
      <c r="H3350">
        <v>5</v>
      </c>
      <c r="L3350" s="6"/>
      <c r="M3350" t="s">
        <v>42</v>
      </c>
      <c r="N3350">
        <f>SUMIFS(Actuals!$F:$F,Actuals!$A:$A,$A3350,Actuals!$D:$D,$D3350,Actuals!$B:$B,EDATE($B3350,-12))</f>
        <v>7782.5</v>
      </c>
      <c r="O3350">
        <f>AVERAGE(SUMIFS(Actuals!$F:$F,Actuals!$A:$A,$A3350,Actuals!$D:$D,$D3350,Actuals!$B:$B,EOMONTH(DATE(2025,$C3350-1,1),0))/SUMIFS(Actuals!$F:$F,Actuals!$A:$A,$A3350,Actuals!$D:$D,$D3350,Actuals!$B:$B,EOMONTH(DATE(2024,$C3350-1,1),0)),
 SUMIFS(Actuals!$F:$F,Actuals!$A:$A,$A3350,Actuals!$D:$D,$D3350,Actuals!$B:$B,EOMONTH(DATE(2025,$C3350-2,1),0))/SUMIFS(Actuals!$F:$F,Actuals!$A:$A,$A3350,Actuals!$D:$D,$D3350,Actuals!$B:$B,EOMONTH(DATE(2024,$C3350-2,1),0)),
 SUMIFS(Actuals!$F:$F,Actuals!$A:$A,$A3350,Actuals!$D:$D,$D3350,Actuals!$B:$B,EOMONTH(DATE(2025,$C3350-3,1),0))/SUMIFS(Actuals!$F:$F,Actuals!$A:$A,$A3350,Actuals!$D:$D,$D3350,Actuals!$B:$B,EOMONTH(DATE(2024,$C3350-3,1),0))
)</f>
        <v>1.013729991624289</v>
      </c>
      <c r="P3350" s="29">
        <f t="shared" si="312"/>
        <v>7889.353659816029</v>
      </c>
      <c r="Q3350" s="2" t="str">
        <f t="shared" si="313"/>
        <v/>
      </c>
      <c r="R3350" s="29" t="str">
        <f t="shared" si="314"/>
        <v>1 train date (May-Aug)</v>
      </c>
      <c r="S3350" s="29">
        <f t="shared" si="315"/>
        <v>1.005048087592062</v>
      </c>
      <c r="T3350" s="29">
        <f t="shared" si="316"/>
        <v>7215.9522113836074</v>
      </c>
      <c r="U3350" s="2" t="str">
        <f t="shared" si="317"/>
        <v/>
      </c>
    </row>
    <row r="3351" spans="1:21">
      <c r="A3351">
        <v>9701</v>
      </c>
      <c r="B3351" s="1">
        <v>46022</v>
      </c>
      <c r="C3351">
        <v>8</v>
      </c>
      <c r="D3351">
        <v>9</v>
      </c>
      <c r="E3351" t="s">
        <v>7</v>
      </c>
      <c r="F3351" s="3">
        <v>7700.8116233120272</v>
      </c>
      <c r="H3351">
        <v>4</v>
      </c>
      <c r="L3351" s="6"/>
      <c r="M3351" t="s">
        <v>42</v>
      </c>
      <c r="N3351">
        <f>SUMIFS(Actuals!$F:$F,Actuals!$A:$A,$A3351,Actuals!$D:$D,$D3351,Actuals!$B:$B,EDATE($B3351,-12))</f>
        <v>7782.5</v>
      </c>
      <c r="O3351">
        <f>AVERAGE(SUMIFS(Actuals!$F:$F,Actuals!$A:$A,$A3351,Actuals!$D:$D,$D3351,Actuals!$B:$B,EOMONTH(DATE(2025,$C3351-1,1),0))/SUMIFS(Actuals!$F:$F,Actuals!$A:$A,$A3351,Actuals!$D:$D,$D3351,Actuals!$B:$B,EOMONTH(DATE(2024,$C3351-1,1),0)),
 SUMIFS(Actuals!$F:$F,Actuals!$A:$A,$A3351,Actuals!$D:$D,$D3351,Actuals!$B:$B,EOMONTH(DATE(2025,$C3351-2,1),0))/SUMIFS(Actuals!$F:$F,Actuals!$A:$A,$A3351,Actuals!$D:$D,$D3351,Actuals!$B:$B,EOMONTH(DATE(2024,$C3351-2,1),0)),
 SUMIFS(Actuals!$F:$F,Actuals!$A:$A,$A3351,Actuals!$D:$D,$D3351,Actuals!$B:$B,EOMONTH(DATE(2025,$C3351-3,1),0))/SUMIFS(Actuals!$F:$F,Actuals!$A:$A,$A3351,Actuals!$D:$D,$D3351,Actuals!$B:$B,EOMONTH(DATE(2024,$C3351-3,1),0))
)</f>
        <v>1.0411847203799034</v>
      </c>
      <c r="P3351" s="29">
        <f t="shared" si="312"/>
        <v>8103.0200863565979</v>
      </c>
      <c r="Q3351" s="2" t="str">
        <f t="shared" si="313"/>
        <v/>
      </c>
      <c r="R3351" s="29" t="str">
        <f t="shared" si="314"/>
        <v>1 train date (May-Aug)</v>
      </c>
      <c r="S3351" s="29">
        <f t="shared" si="315"/>
        <v>1.005048087592062</v>
      </c>
      <c r="T3351" s="29">
        <f t="shared" si="316"/>
        <v>7739.6859949164755</v>
      </c>
      <c r="U3351" s="2" t="str">
        <f t="shared" si="317"/>
        <v/>
      </c>
    </row>
    <row r="3352" spans="1:21">
      <c r="A3352">
        <v>9701</v>
      </c>
      <c r="B3352" s="1">
        <v>46022</v>
      </c>
      <c r="C3352">
        <v>9</v>
      </c>
      <c r="D3352">
        <v>9</v>
      </c>
      <c r="E3352" t="s">
        <v>7</v>
      </c>
      <c r="F3352" s="3">
        <v>7973.9568081238231</v>
      </c>
      <c r="H3352">
        <v>3</v>
      </c>
      <c r="L3352" s="6"/>
      <c r="M3352" t="s">
        <v>42</v>
      </c>
      <c r="N3352">
        <f>SUMIFS(Actuals!$F:$F,Actuals!$A:$A,$A3352,Actuals!$D:$D,$D3352,Actuals!$B:$B,EDATE($B3352,-12))</f>
        <v>7782.5</v>
      </c>
      <c r="O3352">
        <f>AVERAGE(SUMIFS(Actuals!$F:$F,Actuals!$A:$A,$A3352,Actuals!$D:$D,$D3352,Actuals!$B:$B,EOMONTH(DATE(2025,$C3352-1,1),0))/SUMIFS(Actuals!$F:$F,Actuals!$A:$A,$A3352,Actuals!$D:$D,$D3352,Actuals!$B:$B,EOMONTH(DATE(2024,$C3352-1,1),0)),
 SUMIFS(Actuals!$F:$F,Actuals!$A:$A,$A3352,Actuals!$D:$D,$D3352,Actuals!$B:$B,EOMONTH(DATE(2025,$C3352-2,1),0))/SUMIFS(Actuals!$F:$F,Actuals!$A:$A,$A3352,Actuals!$D:$D,$D3352,Actuals!$B:$B,EOMONTH(DATE(2024,$C3352-2,1),0)),
 SUMIFS(Actuals!$F:$F,Actuals!$A:$A,$A3352,Actuals!$D:$D,$D3352,Actuals!$B:$B,EOMONTH(DATE(2025,$C3352-3,1),0))/SUMIFS(Actuals!$F:$F,Actuals!$A:$A,$A3352,Actuals!$D:$D,$D3352,Actuals!$B:$B,EOMONTH(DATE(2024,$C3352-3,1),0))
)</f>
        <v>1.0623090727271898</v>
      </c>
      <c r="P3352" s="29">
        <f t="shared" si="312"/>
        <v>8267.4203584993538</v>
      </c>
      <c r="Q3352" s="2" t="str">
        <f t="shared" si="313"/>
        <v/>
      </c>
      <c r="R3352" s="29" t="str">
        <f t="shared" si="314"/>
        <v>2 Test data (Sep-Nov)</v>
      </c>
      <c r="S3352" s="29">
        <f t="shared" si="315"/>
        <v>1.005048087592062</v>
      </c>
      <c r="T3352" s="29">
        <f t="shared" si="316"/>
        <v>8014.2100405465508</v>
      </c>
      <c r="U3352" s="2" t="str">
        <f t="shared" si="317"/>
        <v/>
      </c>
    </row>
    <row r="3353" spans="1:21">
      <c r="A3353">
        <v>9701</v>
      </c>
      <c r="B3353" s="1">
        <v>46022</v>
      </c>
      <c r="C3353">
        <v>10</v>
      </c>
      <c r="D3353">
        <v>9</v>
      </c>
      <c r="E3353" t="s">
        <v>7</v>
      </c>
      <c r="F3353" s="3">
        <v>7308.2459718994887</v>
      </c>
      <c r="H3353">
        <v>2</v>
      </c>
      <c r="L3353" s="6"/>
      <c r="M3353" t="s">
        <v>42</v>
      </c>
      <c r="N3353">
        <f>SUMIFS(Actuals!$F:$F,Actuals!$A:$A,$A3353,Actuals!$D:$D,$D3353,Actuals!$B:$B,EDATE($B3353,-12))</f>
        <v>7782.5</v>
      </c>
      <c r="O3353">
        <f>AVERAGE(SUMIFS(Actuals!$F:$F,Actuals!$A:$A,$A3353,Actuals!$D:$D,$D3353,Actuals!$B:$B,EOMONTH(DATE(2025,$C3353-1,1),0))/SUMIFS(Actuals!$F:$F,Actuals!$A:$A,$A3353,Actuals!$D:$D,$D3353,Actuals!$B:$B,EOMONTH(DATE(2024,$C3353-1,1),0)),
 SUMIFS(Actuals!$F:$F,Actuals!$A:$A,$A3353,Actuals!$D:$D,$D3353,Actuals!$B:$B,EOMONTH(DATE(2025,$C3353-2,1),0))/SUMIFS(Actuals!$F:$F,Actuals!$A:$A,$A3353,Actuals!$D:$D,$D3353,Actuals!$B:$B,EOMONTH(DATE(2024,$C3353-2,1),0)),
 SUMIFS(Actuals!$F:$F,Actuals!$A:$A,$A3353,Actuals!$D:$D,$D3353,Actuals!$B:$B,EOMONTH(DATE(2025,$C3353-3,1),0))/SUMIFS(Actuals!$F:$F,Actuals!$A:$A,$A3353,Actuals!$D:$D,$D3353,Actuals!$B:$B,EOMONTH(DATE(2024,$C3353-3,1),0))
)</f>
        <v>1.0746734614469842</v>
      </c>
      <c r="P3353" s="29">
        <f t="shared" si="312"/>
        <v>8363.6462137111539</v>
      </c>
      <c r="Q3353" s="2" t="str">
        <f t="shared" si="313"/>
        <v/>
      </c>
      <c r="R3353" s="29" t="str">
        <f t="shared" si="314"/>
        <v>2 Test data (Sep-Nov)</v>
      </c>
      <c r="S3353" s="29">
        <f t="shared" si="315"/>
        <v>1.005048087592062</v>
      </c>
      <c r="T3353" s="29">
        <f t="shared" si="316"/>
        <v>7345.1386377099716</v>
      </c>
      <c r="U3353" s="2" t="str">
        <f t="shared" si="317"/>
        <v/>
      </c>
    </row>
    <row r="3354" spans="1:21">
      <c r="A3354">
        <v>9701</v>
      </c>
      <c r="B3354" s="1">
        <v>46022</v>
      </c>
      <c r="C3354">
        <v>11</v>
      </c>
      <c r="D3354">
        <v>9</v>
      </c>
      <c r="E3354" t="s">
        <v>7</v>
      </c>
      <c r="F3354" s="3">
        <v>7570.9227581401783</v>
      </c>
      <c r="H3354">
        <v>1</v>
      </c>
      <c r="L3354" s="6"/>
      <c r="M3354" t="s">
        <v>42</v>
      </c>
      <c r="N3354">
        <f>SUMIFS(Actuals!$F:$F,Actuals!$A:$A,$A3354,Actuals!$D:$D,$D3354,Actuals!$B:$B,EDATE($B3354,-12))</f>
        <v>7782.5</v>
      </c>
      <c r="O3354">
        <f>AVERAGE(SUMIFS(Actuals!$F:$F,Actuals!$A:$A,$A3354,Actuals!$D:$D,$D3354,Actuals!$B:$B,EOMONTH(DATE(2025,$C3354-1,1),0))/SUMIFS(Actuals!$F:$F,Actuals!$A:$A,$A3354,Actuals!$D:$D,$D3354,Actuals!$B:$B,EOMONTH(DATE(2024,$C3354-1,1),0)),
 SUMIFS(Actuals!$F:$F,Actuals!$A:$A,$A3354,Actuals!$D:$D,$D3354,Actuals!$B:$B,EOMONTH(DATE(2025,$C3354-2,1),0))/SUMIFS(Actuals!$F:$F,Actuals!$A:$A,$A3354,Actuals!$D:$D,$D3354,Actuals!$B:$B,EOMONTH(DATE(2024,$C3354-2,1),0)),
 SUMIFS(Actuals!$F:$F,Actuals!$A:$A,$A3354,Actuals!$D:$D,$D3354,Actuals!$B:$B,EOMONTH(DATE(2025,$C3354-3,1),0))/SUMIFS(Actuals!$F:$F,Actuals!$A:$A,$A3354,Actuals!$D:$D,$D3354,Actuals!$B:$B,EOMONTH(DATE(2024,$C3354-3,1),0))
)</f>
        <v>1.0340004803802747</v>
      </c>
      <c r="P3354" s="29">
        <f t="shared" si="312"/>
        <v>8047.1087385594883</v>
      </c>
      <c r="Q3354" s="2" t="str">
        <f t="shared" si="313"/>
        <v/>
      </c>
      <c r="R3354" s="29" t="str">
        <f t="shared" si="314"/>
        <v>2 Test data (Sep-Nov)</v>
      </c>
      <c r="S3354" s="29">
        <f t="shared" si="315"/>
        <v>1.005048087592062</v>
      </c>
      <c r="T3354" s="29">
        <f t="shared" si="316"/>
        <v>7609.1414393760051</v>
      </c>
      <c r="U3354" s="2" t="str">
        <f t="shared" si="317"/>
        <v/>
      </c>
    </row>
    <row r="3355" spans="1:21">
      <c r="A3355">
        <v>9702</v>
      </c>
      <c r="B3355" s="1">
        <v>46022</v>
      </c>
      <c r="C3355">
        <v>5</v>
      </c>
      <c r="D3355">
        <v>9</v>
      </c>
      <c r="E3355" t="s">
        <v>7</v>
      </c>
      <c r="F3355" s="3">
        <v>3970.0640025754919</v>
      </c>
      <c r="H3355">
        <v>7</v>
      </c>
      <c r="L3355" s="6"/>
      <c r="M3355" t="s">
        <v>44</v>
      </c>
      <c r="N3355">
        <f>SUMIFS(Actuals!$F:$F,Actuals!$A:$A,$A3355,Actuals!$D:$D,$D3355,Actuals!$B:$B,EDATE($B3355,-12))</f>
        <v>4252.5</v>
      </c>
      <c r="O3355">
        <f>AVERAGE(SUMIFS(Actuals!$F:$F,Actuals!$A:$A,$A3355,Actuals!$D:$D,$D3355,Actuals!$B:$B,EOMONTH(DATE(2025,$C3355-1,1),0))/SUMIFS(Actuals!$F:$F,Actuals!$A:$A,$A3355,Actuals!$D:$D,$D3355,Actuals!$B:$B,EOMONTH(DATE(2024,$C3355-1,1),0)),
 SUMIFS(Actuals!$F:$F,Actuals!$A:$A,$A3355,Actuals!$D:$D,$D3355,Actuals!$B:$B,EOMONTH(DATE(2025,$C3355-2,1),0))/SUMIFS(Actuals!$F:$F,Actuals!$A:$A,$A3355,Actuals!$D:$D,$D3355,Actuals!$B:$B,EOMONTH(DATE(2024,$C3355-2,1),0)),
 SUMIFS(Actuals!$F:$F,Actuals!$A:$A,$A3355,Actuals!$D:$D,$D3355,Actuals!$B:$B,EOMONTH(DATE(2025,$C3355-3,1),0))/SUMIFS(Actuals!$F:$F,Actuals!$A:$A,$A3355,Actuals!$D:$D,$D3355,Actuals!$B:$B,EOMONTH(DATE(2024,$C3355-3,1),0))
)</f>
        <v>1.0727627861860187</v>
      </c>
      <c r="P3355" s="29">
        <f t="shared" si="312"/>
        <v>4561.9237482560447</v>
      </c>
      <c r="Q3355" s="2" t="str">
        <f t="shared" si="313"/>
        <v/>
      </c>
      <c r="R3355" s="29" t="str">
        <f t="shared" si="314"/>
        <v>1 train date (May-Aug)</v>
      </c>
      <c r="S3355" s="29">
        <f t="shared" si="315"/>
        <v>1.018716649634493</v>
      </c>
      <c r="T3355" s="29">
        <f t="shared" si="316"/>
        <v>4044.3702995382105</v>
      </c>
      <c r="U3355" s="2" t="str">
        <f t="shared" si="317"/>
        <v/>
      </c>
    </row>
    <row r="3356" spans="1:21">
      <c r="A3356">
        <v>9702</v>
      </c>
      <c r="B3356" s="1">
        <v>46022</v>
      </c>
      <c r="C3356">
        <v>6</v>
      </c>
      <c r="D3356">
        <v>9</v>
      </c>
      <c r="E3356" t="s">
        <v>7</v>
      </c>
      <c r="F3356" s="3">
        <v>3970.0640025754919</v>
      </c>
      <c r="H3356">
        <v>6</v>
      </c>
      <c r="L3356" s="6"/>
      <c r="M3356" t="s">
        <v>44</v>
      </c>
      <c r="N3356">
        <f>SUMIFS(Actuals!$F:$F,Actuals!$A:$A,$A3356,Actuals!$D:$D,$D3356,Actuals!$B:$B,EDATE($B3356,-12))</f>
        <v>4252.5</v>
      </c>
      <c r="O3356">
        <f>AVERAGE(SUMIFS(Actuals!$F:$F,Actuals!$A:$A,$A3356,Actuals!$D:$D,$D3356,Actuals!$B:$B,EOMONTH(DATE(2025,$C3356-1,1),0))/SUMIFS(Actuals!$F:$F,Actuals!$A:$A,$A3356,Actuals!$D:$D,$D3356,Actuals!$B:$B,EOMONTH(DATE(2024,$C3356-1,1),0)),
 SUMIFS(Actuals!$F:$F,Actuals!$A:$A,$A3356,Actuals!$D:$D,$D3356,Actuals!$B:$B,EOMONTH(DATE(2025,$C3356-2,1),0))/SUMIFS(Actuals!$F:$F,Actuals!$A:$A,$A3356,Actuals!$D:$D,$D3356,Actuals!$B:$B,EOMONTH(DATE(2024,$C3356-2,1),0)),
 SUMIFS(Actuals!$F:$F,Actuals!$A:$A,$A3356,Actuals!$D:$D,$D3356,Actuals!$B:$B,EOMONTH(DATE(2025,$C3356-3,1),0))/SUMIFS(Actuals!$F:$F,Actuals!$A:$A,$A3356,Actuals!$D:$D,$D3356,Actuals!$B:$B,EOMONTH(DATE(2024,$C3356-3,1),0))
)</f>
        <v>1.0485656228529656</v>
      </c>
      <c r="P3356" s="29">
        <f t="shared" si="312"/>
        <v>4459.0253111822367</v>
      </c>
      <c r="Q3356" s="2" t="str">
        <f t="shared" si="313"/>
        <v/>
      </c>
      <c r="R3356" s="29" t="str">
        <f t="shared" si="314"/>
        <v>1 train date (May-Aug)</v>
      </c>
      <c r="S3356" s="29">
        <f t="shared" si="315"/>
        <v>1.018716649634493</v>
      </c>
      <c r="T3356" s="29">
        <f t="shared" si="316"/>
        <v>4044.3702995382105</v>
      </c>
      <c r="U3356" s="2" t="str">
        <f t="shared" si="317"/>
        <v/>
      </c>
    </row>
    <row r="3357" spans="1:21">
      <c r="A3357">
        <v>9702</v>
      </c>
      <c r="B3357" s="1">
        <v>46022</v>
      </c>
      <c r="C3357">
        <v>7</v>
      </c>
      <c r="D3357">
        <v>9</v>
      </c>
      <c r="E3357" t="s">
        <v>7</v>
      </c>
      <c r="F3357" s="3">
        <v>3970.0640025754919</v>
      </c>
      <c r="H3357">
        <v>5</v>
      </c>
      <c r="L3357" s="6"/>
      <c r="M3357" t="s">
        <v>44</v>
      </c>
      <c r="N3357">
        <f>SUMIFS(Actuals!$F:$F,Actuals!$A:$A,$A3357,Actuals!$D:$D,$D3357,Actuals!$B:$B,EDATE($B3357,-12))</f>
        <v>4252.5</v>
      </c>
      <c r="O3357">
        <f>AVERAGE(SUMIFS(Actuals!$F:$F,Actuals!$A:$A,$A3357,Actuals!$D:$D,$D3357,Actuals!$B:$B,EOMONTH(DATE(2025,$C3357-1,1),0))/SUMIFS(Actuals!$F:$F,Actuals!$A:$A,$A3357,Actuals!$D:$D,$D3357,Actuals!$B:$B,EOMONTH(DATE(2024,$C3357-1,1),0)),
 SUMIFS(Actuals!$F:$F,Actuals!$A:$A,$A3357,Actuals!$D:$D,$D3357,Actuals!$B:$B,EOMONTH(DATE(2025,$C3357-2,1),0))/SUMIFS(Actuals!$F:$F,Actuals!$A:$A,$A3357,Actuals!$D:$D,$D3357,Actuals!$B:$B,EOMONTH(DATE(2024,$C3357-2,1),0)),
 SUMIFS(Actuals!$F:$F,Actuals!$A:$A,$A3357,Actuals!$D:$D,$D3357,Actuals!$B:$B,EOMONTH(DATE(2025,$C3357-3,1),0))/SUMIFS(Actuals!$F:$F,Actuals!$A:$A,$A3357,Actuals!$D:$D,$D3357,Actuals!$B:$B,EOMONTH(DATE(2024,$C3357-3,1),0))
)</f>
        <v>1.0262202637966948</v>
      </c>
      <c r="P3357" s="29">
        <f t="shared" si="312"/>
        <v>4364.001671795445</v>
      </c>
      <c r="Q3357" s="2" t="str">
        <f t="shared" si="313"/>
        <v/>
      </c>
      <c r="R3357" s="29" t="str">
        <f t="shared" si="314"/>
        <v>1 train date (May-Aug)</v>
      </c>
      <c r="S3357" s="29">
        <f t="shared" si="315"/>
        <v>1.018716649634493</v>
      </c>
      <c r="T3357" s="29">
        <f t="shared" si="316"/>
        <v>4044.3702995382105</v>
      </c>
      <c r="U3357" s="2" t="str">
        <f t="shared" si="317"/>
        <v/>
      </c>
    </row>
    <row r="3358" spans="1:21">
      <c r="A3358">
        <v>9702</v>
      </c>
      <c r="B3358" s="1">
        <v>46022</v>
      </c>
      <c r="C3358">
        <v>8</v>
      </c>
      <c r="D3358">
        <v>9</v>
      </c>
      <c r="E3358" t="s">
        <v>7</v>
      </c>
      <c r="F3358" s="3">
        <v>4479.6156604880898</v>
      </c>
      <c r="H3358">
        <v>4</v>
      </c>
      <c r="L3358" s="6"/>
      <c r="M3358" t="s">
        <v>44</v>
      </c>
      <c r="N3358">
        <f>SUMIFS(Actuals!$F:$F,Actuals!$A:$A,$A3358,Actuals!$D:$D,$D3358,Actuals!$B:$B,EDATE($B3358,-12))</f>
        <v>4252.5</v>
      </c>
      <c r="O3358">
        <f>AVERAGE(SUMIFS(Actuals!$F:$F,Actuals!$A:$A,$A3358,Actuals!$D:$D,$D3358,Actuals!$B:$B,EOMONTH(DATE(2025,$C3358-1,1),0))/SUMIFS(Actuals!$F:$F,Actuals!$A:$A,$A3358,Actuals!$D:$D,$D3358,Actuals!$B:$B,EOMONTH(DATE(2024,$C3358-1,1),0)),
 SUMIFS(Actuals!$F:$F,Actuals!$A:$A,$A3358,Actuals!$D:$D,$D3358,Actuals!$B:$B,EOMONTH(DATE(2025,$C3358-2,1),0))/SUMIFS(Actuals!$F:$F,Actuals!$A:$A,$A3358,Actuals!$D:$D,$D3358,Actuals!$B:$B,EOMONTH(DATE(2024,$C3358-2,1),0)),
 SUMIFS(Actuals!$F:$F,Actuals!$A:$A,$A3358,Actuals!$D:$D,$D3358,Actuals!$B:$B,EOMONTH(DATE(2025,$C3358-3,1),0))/SUMIFS(Actuals!$F:$F,Actuals!$A:$A,$A3358,Actuals!$D:$D,$D3358,Actuals!$B:$B,EOMONTH(DATE(2024,$C3358-3,1),0))
)</f>
        <v>1.0662893187905722</v>
      </c>
      <c r="P3358" s="29">
        <f t="shared" si="312"/>
        <v>4534.3953281569084</v>
      </c>
      <c r="Q3358" s="2" t="str">
        <f t="shared" si="313"/>
        <v/>
      </c>
      <c r="R3358" s="29" t="str">
        <f t="shared" si="314"/>
        <v>1 train date (May-Aug)</v>
      </c>
      <c r="S3358" s="29">
        <f t="shared" si="315"/>
        <v>1.018716649634493</v>
      </c>
      <c r="T3358" s="29">
        <f t="shared" si="316"/>
        <v>4563.4590573026335</v>
      </c>
      <c r="U3358" s="2" t="str">
        <f t="shared" si="317"/>
        <v/>
      </c>
    </row>
    <row r="3359" spans="1:21">
      <c r="A3359">
        <v>9702</v>
      </c>
      <c r="B3359" s="1">
        <v>46022</v>
      </c>
      <c r="C3359">
        <v>9</v>
      </c>
      <c r="D3359">
        <v>9</v>
      </c>
      <c r="E3359" t="s">
        <v>7</v>
      </c>
      <c r="F3359" s="3">
        <v>4554.3503459926242</v>
      </c>
      <c r="H3359">
        <v>3</v>
      </c>
      <c r="L3359" s="6"/>
      <c r="M3359" t="s">
        <v>44</v>
      </c>
      <c r="N3359">
        <f>SUMIFS(Actuals!$F:$F,Actuals!$A:$A,$A3359,Actuals!$D:$D,$D3359,Actuals!$B:$B,EDATE($B3359,-12))</f>
        <v>4252.5</v>
      </c>
      <c r="O3359">
        <f>AVERAGE(SUMIFS(Actuals!$F:$F,Actuals!$A:$A,$A3359,Actuals!$D:$D,$D3359,Actuals!$B:$B,EOMONTH(DATE(2025,$C3359-1,1),0))/SUMIFS(Actuals!$F:$F,Actuals!$A:$A,$A3359,Actuals!$D:$D,$D3359,Actuals!$B:$B,EOMONTH(DATE(2024,$C3359-1,1),0)),
 SUMIFS(Actuals!$F:$F,Actuals!$A:$A,$A3359,Actuals!$D:$D,$D3359,Actuals!$B:$B,EOMONTH(DATE(2025,$C3359-2,1),0))/SUMIFS(Actuals!$F:$F,Actuals!$A:$A,$A3359,Actuals!$D:$D,$D3359,Actuals!$B:$B,EOMONTH(DATE(2024,$C3359-2,1),0)),
 SUMIFS(Actuals!$F:$F,Actuals!$A:$A,$A3359,Actuals!$D:$D,$D3359,Actuals!$B:$B,EOMONTH(DATE(2025,$C3359-3,1),0))/SUMIFS(Actuals!$F:$F,Actuals!$A:$A,$A3359,Actuals!$D:$D,$D3359,Actuals!$B:$B,EOMONTH(DATE(2024,$C3359-3,1),0))
)</f>
        <v>1.0882714939985603</v>
      </c>
      <c r="P3359" s="29">
        <f t="shared" si="312"/>
        <v>4627.8745282288774</v>
      </c>
      <c r="Q3359" s="2" t="str">
        <f t="shared" si="313"/>
        <v/>
      </c>
      <c r="R3359" s="29" t="str">
        <f t="shared" si="314"/>
        <v>2 Test data (Sep-Nov)</v>
      </c>
      <c r="S3359" s="29">
        <f t="shared" si="315"/>
        <v>1.018716649634493</v>
      </c>
      <c r="T3359" s="29">
        <f t="shared" si="316"/>
        <v>4639.5925257313002</v>
      </c>
      <c r="U3359" s="2" t="str">
        <f t="shared" si="317"/>
        <v/>
      </c>
    </row>
    <row r="3360" spans="1:21">
      <c r="A3360">
        <v>9702</v>
      </c>
      <c r="B3360" s="1">
        <v>46022</v>
      </c>
      <c r="C3360">
        <v>10</v>
      </c>
      <c r="D3360">
        <v>9</v>
      </c>
      <c r="E3360" t="s">
        <v>7</v>
      </c>
      <c r="F3360" s="3">
        <v>4470.7154444603902</v>
      </c>
      <c r="H3360">
        <v>2</v>
      </c>
      <c r="L3360" s="6"/>
      <c r="M3360" t="s">
        <v>44</v>
      </c>
      <c r="N3360">
        <f>SUMIFS(Actuals!$F:$F,Actuals!$A:$A,$A3360,Actuals!$D:$D,$D3360,Actuals!$B:$B,EDATE($B3360,-12))</f>
        <v>4252.5</v>
      </c>
      <c r="O3360">
        <f>AVERAGE(SUMIFS(Actuals!$F:$F,Actuals!$A:$A,$A3360,Actuals!$D:$D,$D3360,Actuals!$B:$B,EOMONTH(DATE(2025,$C3360-1,1),0))/SUMIFS(Actuals!$F:$F,Actuals!$A:$A,$A3360,Actuals!$D:$D,$D3360,Actuals!$B:$B,EOMONTH(DATE(2024,$C3360-1,1),0)),
 SUMIFS(Actuals!$F:$F,Actuals!$A:$A,$A3360,Actuals!$D:$D,$D3360,Actuals!$B:$B,EOMONTH(DATE(2025,$C3360-2,1),0))/SUMIFS(Actuals!$F:$F,Actuals!$A:$A,$A3360,Actuals!$D:$D,$D3360,Actuals!$B:$B,EOMONTH(DATE(2024,$C3360-2,1),0)),
 SUMIFS(Actuals!$F:$F,Actuals!$A:$A,$A3360,Actuals!$D:$D,$D3360,Actuals!$B:$B,EOMONTH(DATE(2025,$C3360-3,1),0))/SUMIFS(Actuals!$F:$F,Actuals!$A:$A,$A3360,Actuals!$D:$D,$D3360,Actuals!$B:$B,EOMONTH(DATE(2024,$C3360-3,1),0))
)</f>
        <v>1.1183942456158977</v>
      </c>
      <c r="P3360" s="29">
        <f t="shared" si="312"/>
        <v>4755.9715294816051</v>
      </c>
      <c r="Q3360" s="2" t="str">
        <f t="shared" si="313"/>
        <v/>
      </c>
      <c r="R3360" s="29" t="str">
        <f t="shared" si="314"/>
        <v>2 Test data (Sep-Nov)</v>
      </c>
      <c r="S3360" s="29">
        <f t="shared" si="315"/>
        <v>1.018716649634493</v>
      </c>
      <c r="T3360" s="29">
        <f t="shared" si="316"/>
        <v>4554.3922590498723</v>
      </c>
      <c r="U3360" s="2" t="str">
        <f t="shared" si="317"/>
        <v/>
      </c>
    </row>
    <row r="3361" spans="1:21">
      <c r="A3361">
        <v>9702</v>
      </c>
      <c r="B3361" s="1">
        <v>46022</v>
      </c>
      <c r="C3361">
        <v>11</v>
      </c>
      <c r="D3361">
        <v>9</v>
      </c>
      <c r="E3361" t="s">
        <v>7</v>
      </c>
      <c r="F3361" s="3">
        <v>4316.4847383644046</v>
      </c>
      <c r="H3361">
        <v>1</v>
      </c>
      <c r="L3361" s="6"/>
      <c r="M3361" t="s">
        <v>44</v>
      </c>
      <c r="N3361">
        <f>SUMIFS(Actuals!$F:$F,Actuals!$A:$A,$A3361,Actuals!$D:$D,$D3361,Actuals!$B:$B,EDATE($B3361,-12))</f>
        <v>4252.5</v>
      </c>
      <c r="O3361">
        <f>AVERAGE(SUMIFS(Actuals!$F:$F,Actuals!$A:$A,$A3361,Actuals!$D:$D,$D3361,Actuals!$B:$B,EOMONTH(DATE(2025,$C3361-1,1),0))/SUMIFS(Actuals!$F:$F,Actuals!$A:$A,$A3361,Actuals!$D:$D,$D3361,Actuals!$B:$B,EOMONTH(DATE(2024,$C3361-1,1),0)),
 SUMIFS(Actuals!$F:$F,Actuals!$A:$A,$A3361,Actuals!$D:$D,$D3361,Actuals!$B:$B,EOMONTH(DATE(2025,$C3361-2,1),0))/SUMIFS(Actuals!$F:$F,Actuals!$A:$A,$A3361,Actuals!$D:$D,$D3361,Actuals!$B:$B,EOMONTH(DATE(2024,$C3361-2,1),0)),
 SUMIFS(Actuals!$F:$F,Actuals!$A:$A,$A3361,Actuals!$D:$D,$D3361,Actuals!$B:$B,EOMONTH(DATE(2025,$C3361-3,1),0))/SUMIFS(Actuals!$F:$F,Actuals!$A:$A,$A3361,Actuals!$D:$D,$D3361,Actuals!$B:$B,EOMONTH(DATE(2024,$C3361-3,1),0))
)</f>
        <v>1.0761147504864323</v>
      </c>
      <c r="P3361" s="29">
        <f t="shared" si="312"/>
        <v>4576.1779764435532</v>
      </c>
      <c r="Q3361" s="2" t="str">
        <f t="shared" si="313"/>
        <v/>
      </c>
      <c r="R3361" s="29" t="str">
        <f t="shared" si="314"/>
        <v>2 Test data (Sep-Nov)</v>
      </c>
      <c r="S3361" s="29">
        <f t="shared" si="315"/>
        <v>1.018716649634493</v>
      </c>
      <c r="T3361" s="29">
        <f t="shared" si="316"/>
        <v>4397.2748708650079</v>
      </c>
      <c r="U3361" s="2" t="str">
        <f t="shared" si="317"/>
        <v/>
      </c>
    </row>
    <row r="3362" spans="1:21">
      <c r="A3362">
        <v>9768</v>
      </c>
      <c r="B3362" s="1">
        <v>46022</v>
      </c>
      <c r="C3362">
        <v>5</v>
      </c>
      <c r="D3362">
        <v>9</v>
      </c>
      <c r="E3362" t="s">
        <v>7</v>
      </c>
      <c r="F3362" s="3">
        <v>335950</v>
      </c>
      <c r="H3362">
        <v>7</v>
      </c>
      <c r="L3362" s="6"/>
      <c r="M3362" t="s">
        <v>46</v>
      </c>
      <c r="N3362">
        <f>SUMIFS(Actuals!$F:$F,Actuals!$A:$A,$A3362,Actuals!$D:$D,$D3362,Actuals!$B:$B,EDATE($B3362,-12))</f>
        <v>323450</v>
      </c>
      <c r="O3362">
        <f>AVERAGE(SUMIFS(Actuals!$F:$F,Actuals!$A:$A,$A3362,Actuals!$D:$D,$D3362,Actuals!$B:$B,EOMONTH(DATE(2025,$C3362-1,1),0))/SUMIFS(Actuals!$F:$F,Actuals!$A:$A,$A3362,Actuals!$D:$D,$D3362,Actuals!$B:$B,EOMONTH(DATE(2024,$C3362-1,1),0)),
 SUMIFS(Actuals!$F:$F,Actuals!$A:$A,$A3362,Actuals!$D:$D,$D3362,Actuals!$B:$B,EOMONTH(DATE(2025,$C3362-2,1),0))/SUMIFS(Actuals!$F:$F,Actuals!$A:$A,$A3362,Actuals!$D:$D,$D3362,Actuals!$B:$B,EOMONTH(DATE(2024,$C3362-2,1),0)),
 SUMIFS(Actuals!$F:$F,Actuals!$A:$A,$A3362,Actuals!$D:$D,$D3362,Actuals!$B:$B,EOMONTH(DATE(2025,$C3362-3,1),0))/SUMIFS(Actuals!$F:$F,Actuals!$A:$A,$A3362,Actuals!$D:$D,$D3362,Actuals!$B:$B,EOMONTH(DATE(2024,$C3362-3,1),0))
)</f>
        <v>1.0577422008619519</v>
      </c>
      <c r="P3362" s="29">
        <f t="shared" si="312"/>
        <v>342126.71486879833</v>
      </c>
      <c r="Q3362" s="2" t="str">
        <f t="shared" si="313"/>
        <v/>
      </c>
      <c r="R3362" s="29" t="str">
        <f t="shared" si="314"/>
        <v>1 train date (May-Aug)</v>
      </c>
      <c r="S3362" s="29">
        <f t="shared" si="315"/>
        <v>0.9876487436855329</v>
      </c>
      <c r="T3362" s="29">
        <f t="shared" si="316"/>
        <v>331800.59544115479</v>
      </c>
      <c r="U3362" s="2" t="str">
        <f t="shared" si="317"/>
        <v/>
      </c>
    </row>
    <row r="3363" spans="1:21">
      <c r="A3363">
        <v>9768</v>
      </c>
      <c r="B3363" s="1">
        <v>46022</v>
      </c>
      <c r="C3363">
        <v>6</v>
      </c>
      <c r="D3363">
        <v>9</v>
      </c>
      <c r="E3363" t="s">
        <v>7</v>
      </c>
      <c r="F3363" s="3">
        <v>335950</v>
      </c>
      <c r="H3363">
        <v>6</v>
      </c>
      <c r="L3363" s="6"/>
      <c r="M3363" t="s">
        <v>46</v>
      </c>
      <c r="N3363">
        <f>SUMIFS(Actuals!$F:$F,Actuals!$A:$A,$A3363,Actuals!$D:$D,$D3363,Actuals!$B:$B,EDATE($B3363,-12))</f>
        <v>323450</v>
      </c>
      <c r="O3363">
        <f>AVERAGE(SUMIFS(Actuals!$F:$F,Actuals!$A:$A,$A3363,Actuals!$D:$D,$D3363,Actuals!$B:$B,EOMONTH(DATE(2025,$C3363-1,1),0))/SUMIFS(Actuals!$F:$F,Actuals!$A:$A,$A3363,Actuals!$D:$D,$D3363,Actuals!$B:$B,EOMONTH(DATE(2024,$C3363-1,1),0)),
 SUMIFS(Actuals!$F:$F,Actuals!$A:$A,$A3363,Actuals!$D:$D,$D3363,Actuals!$B:$B,EOMONTH(DATE(2025,$C3363-2,1),0))/SUMIFS(Actuals!$F:$F,Actuals!$A:$A,$A3363,Actuals!$D:$D,$D3363,Actuals!$B:$B,EOMONTH(DATE(2024,$C3363-2,1),0)),
 SUMIFS(Actuals!$F:$F,Actuals!$A:$A,$A3363,Actuals!$D:$D,$D3363,Actuals!$B:$B,EOMONTH(DATE(2025,$C3363-3,1),0))/SUMIFS(Actuals!$F:$F,Actuals!$A:$A,$A3363,Actuals!$D:$D,$D3363,Actuals!$B:$B,EOMONTH(DATE(2024,$C3363-3,1),0))
)</f>
        <v>1.1539171030420574</v>
      </c>
      <c r="P3363" s="29">
        <f t="shared" si="312"/>
        <v>373234.48697895347</v>
      </c>
      <c r="Q3363" s="2" t="str">
        <f t="shared" si="313"/>
        <v/>
      </c>
      <c r="R3363" s="29" t="str">
        <f t="shared" si="314"/>
        <v>1 train date (May-Aug)</v>
      </c>
      <c r="S3363" s="29">
        <f t="shared" si="315"/>
        <v>0.9876487436855329</v>
      </c>
      <c r="T3363" s="29">
        <f t="shared" si="316"/>
        <v>331800.59544115479</v>
      </c>
      <c r="U3363" s="2" t="str">
        <f t="shared" si="317"/>
        <v/>
      </c>
    </row>
    <row r="3364" spans="1:21">
      <c r="A3364">
        <v>9768</v>
      </c>
      <c r="B3364" s="1">
        <v>46022</v>
      </c>
      <c r="C3364">
        <v>7</v>
      </c>
      <c r="D3364">
        <v>9</v>
      </c>
      <c r="E3364" t="s">
        <v>7</v>
      </c>
      <c r="F3364" s="3">
        <v>376657.5</v>
      </c>
      <c r="H3364">
        <v>5</v>
      </c>
      <c r="L3364" s="6"/>
      <c r="M3364" t="s">
        <v>46</v>
      </c>
      <c r="N3364">
        <f>SUMIFS(Actuals!$F:$F,Actuals!$A:$A,$A3364,Actuals!$D:$D,$D3364,Actuals!$B:$B,EDATE($B3364,-12))</f>
        <v>323450</v>
      </c>
      <c r="O3364">
        <f>AVERAGE(SUMIFS(Actuals!$F:$F,Actuals!$A:$A,$A3364,Actuals!$D:$D,$D3364,Actuals!$B:$B,EOMONTH(DATE(2025,$C3364-1,1),0))/SUMIFS(Actuals!$F:$F,Actuals!$A:$A,$A3364,Actuals!$D:$D,$D3364,Actuals!$B:$B,EOMONTH(DATE(2024,$C3364-1,1),0)),
 SUMIFS(Actuals!$F:$F,Actuals!$A:$A,$A3364,Actuals!$D:$D,$D3364,Actuals!$B:$B,EOMONTH(DATE(2025,$C3364-2,1),0))/SUMIFS(Actuals!$F:$F,Actuals!$A:$A,$A3364,Actuals!$D:$D,$D3364,Actuals!$B:$B,EOMONTH(DATE(2024,$C3364-2,1),0)),
 SUMIFS(Actuals!$F:$F,Actuals!$A:$A,$A3364,Actuals!$D:$D,$D3364,Actuals!$B:$B,EOMONTH(DATE(2025,$C3364-3,1),0))/SUMIFS(Actuals!$F:$F,Actuals!$A:$A,$A3364,Actuals!$D:$D,$D3364,Actuals!$B:$B,EOMONTH(DATE(2024,$C3364-3,1),0))
)</f>
        <v>1.2652825009301167</v>
      </c>
      <c r="P3364" s="29">
        <f t="shared" si="312"/>
        <v>409255.62492584623</v>
      </c>
      <c r="Q3364" s="2" t="str">
        <f t="shared" si="313"/>
        <v/>
      </c>
      <c r="R3364" s="29" t="str">
        <f t="shared" si="314"/>
        <v>1 train date (May-Aug)</v>
      </c>
      <c r="S3364" s="29">
        <f t="shared" si="315"/>
        <v>0.9876487436855329</v>
      </c>
      <c r="T3364" s="29">
        <f t="shared" si="316"/>
        <v>372005.30667473358</v>
      </c>
      <c r="U3364" s="2" t="str">
        <f t="shared" si="317"/>
        <v/>
      </c>
    </row>
    <row r="3365" spans="1:21">
      <c r="A3365">
        <v>9768</v>
      </c>
      <c r="B3365" s="1">
        <v>46022</v>
      </c>
      <c r="C3365">
        <v>8</v>
      </c>
      <c r="D3365">
        <v>9</v>
      </c>
      <c r="E3365" t="s">
        <v>7</v>
      </c>
      <c r="F3365" s="3">
        <v>376873.86815119837</v>
      </c>
      <c r="H3365">
        <v>4</v>
      </c>
      <c r="L3365" s="6"/>
      <c r="M3365" t="s">
        <v>46</v>
      </c>
      <c r="N3365">
        <f>SUMIFS(Actuals!$F:$F,Actuals!$A:$A,$A3365,Actuals!$D:$D,$D3365,Actuals!$B:$B,EDATE($B3365,-12))</f>
        <v>323450</v>
      </c>
      <c r="O3365">
        <f>AVERAGE(SUMIFS(Actuals!$F:$F,Actuals!$A:$A,$A3365,Actuals!$D:$D,$D3365,Actuals!$B:$B,EOMONTH(DATE(2025,$C3365-1,1),0))/SUMIFS(Actuals!$F:$F,Actuals!$A:$A,$A3365,Actuals!$D:$D,$D3365,Actuals!$B:$B,EOMONTH(DATE(2024,$C3365-1,1),0)),
 SUMIFS(Actuals!$F:$F,Actuals!$A:$A,$A3365,Actuals!$D:$D,$D3365,Actuals!$B:$B,EOMONTH(DATE(2025,$C3365-2,1),0))/SUMIFS(Actuals!$F:$F,Actuals!$A:$A,$A3365,Actuals!$D:$D,$D3365,Actuals!$B:$B,EOMONTH(DATE(2024,$C3365-2,1),0)),
 SUMIFS(Actuals!$F:$F,Actuals!$A:$A,$A3365,Actuals!$D:$D,$D3365,Actuals!$B:$B,EOMONTH(DATE(2025,$C3365-3,1),0))/SUMIFS(Actuals!$F:$F,Actuals!$A:$A,$A3365,Actuals!$D:$D,$D3365,Actuals!$B:$B,EOMONTH(DATE(2024,$C3365-3,1),0))
)</f>
        <v>1.2424282757730785</v>
      </c>
      <c r="P3365" s="29">
        <f t="shared" si="312"/>
        <v>401863.42579880223</v>
      </c>
      <c r="Q3365" s="2" t="str">
        <f t="shared" si="313"/>
        <v/>
      </c>
      <c r="R3365" s="29" t="str">
        <f t="shared" si="314"/>
        <v>1 train date (May-Aug)</v>
      </c>
      <c r="S3365" s="29">
        <f t="shared" si="315"/>
        <v>0.9876487436855329</v>
      </c>
      <c r="T3365" s="29">
        <f t="shared" si="316"/>
        <v>372219.00240743824</v>
      </c>
      <c r="U3365" s="2" t="str">
        <f t="shared" si="317"/>
        <v/>
      </c>
    </row>
    <row r="3366" spans="1:21">
      <c r="A3366">
        <v>9768</v>
      </c>
      <c r="B3366" s="1">
        <v>46022</v>
      </c>
      <c r="C3366">
        <v>9</v>
      </c>
      <c r="D3366">
        <v>9</v>
      </c>
      <c r="E3366" t="s">
        <v>7</v>
      </c>
      <c r="F3366" s="3">
        <v>369492.82033085672</v>
      </c>
      <c r="H3366">
        <v>3</v>
      </c>
      <c r="L3366" s="6"/>
      <c r="M3366" t="s">
        <v>46</v>
      </c>
      <c r="N3366">
        <f>SUMIFS(Actuals!$F:$F,Actuals!$A:$A,$A3366,Actuals!$D:$D,$D3366,Actuals!$B:$B,EDATE($B3366,-12))</f>
        <v>323450</v>
      </c>
      <c r="O3366">
        <f>AVERAGE(SUMIFS(Actuals!$F:$F,Actuals!$A:$A,$A3366,Actuals!$D:$D,$D3366,Actuals!$B:$B,EOMONTH(DATE(2025,$C3366-1,1),0))/SUMIFS(Actuals!$F:$F,Actuals!$A:$A,$A3366,Actuals!$D:$D,$D3366,Actuals!$B:$B,EOMONTH(DATE(2024,$C3366-1,1),0)),
 SUMIFS(Actuals!$F:$F,Actuals!$A:$A,$A3366,Actuals!$D:$D,$D3366,Actuals!$B:$B,EOMONTH(DATE(2025,$C3366-2,1),0))/SUMIFS(Actuals!$F:$F,Actuals!$A:$A,$A3366,Actuals!$D:$D,$D3366,Actuals!$B:$B,EOMONTH(DATE(2024,$C3366-2,1),0)),
 SUMIFS(Actuals!$F:$F,Actuals!$A:$A,$A3366,Actuals!$D:$D,$D3366,Actuals!$B:$B,EOMONTH(DATE(2025,$C3366-3,1),0))/SUMIFS(Actuals!$F:$F,Actuals!$A:$A,$A3366,Actuals!$D:$D,$D3366,Actuals!$B:$B,EOMONTH(DATE(2024,$C3366-3,1),0))
)</f>
        <v>1.1633352660900511</v>
      </c>
      <c r="P3366" s="29">
        <f t="shared" si="312"/>
        <v>376280.79181682703</v>
      </c>
      <c r="Q3366" s="2" t="str">
        <f t="shared" si="313"/>
        <v/>
      </c>
      <c r="R3366" s="29" t="str">
        <f t="shared" si="314"/>
        <v>2 Test data (Sep-Nov)</v>
      </c>
      <c r="S3366" s="29">
        <f t="shared" si="315"/>
        <v>0.9876487436855329</v>
      </c>
      <c r="T3366" s="29">
        <f t="shared" si="316"/>
        <v>364929.11980059498</v>
      </c>
      <c r="U3366" s="2" t="str">
        <f t="shared" si="317"/>
        <v/>
      </c>
    </row>
    <row r="3367" spans="1:21">
      <c r="A3367">
        <v>9768</v>
      </c>
      <c r="B3367" s="1">
        <v>46022</v>
      </c>
      <c r="C3367">
        <v>10</v>
      </c>
      <c r="D3367">
        <v>9</v>
      </c>
      <c r="E3367" t="s">
        <v>7</v>
      </c>
      <c r="F3367" s="3">
        <v>357943.50389239413</v>
      </c>
      <c r="H3367">
        <v>2</v>
      </c>
      <c r="L3367" s="6"/>
      <c r="M3367" t="s">
        <v>46</v>
      </c>
      <c r="N3367">
        <f>SUMIFS(Actuals!$F:$F,Actuals!$A:$A,$A3367,Actuals!$D:$D,$D3367,Actuals!$B:$B,EDATE($B3367,-12))</f>
        <v>323450</v>
      </c>
      <c r="O3367">
        <f>AVERAGE(SUMIFS(Actuals!$F:$F,Actuals!$A:$A,$A3367,Actuals!$D:$D,$D3367,Actuals!$B:$B,EOMONTH(DATE(2025,$C3367-1,1),0))/SUMIFS(Actuals!$F:$F,Actuals!$A:$A,$A3367,Actuals!$D:$D,$D3367,Actuals!$B:$B,EOMONTH(DATE(2024,$C3367-1,1),0)),
 SUMIFS(Actuals!$F:$F,Actuals!$A:$A,$A3367,Actuals!$D:$D,$D3367,Actuals!$B:$B,EOMONTH(DATE(2025,$C3367-2,1),0))/SUMIFS(Actuals!$F:$F,Actuals!$A:$A,$A3367,Actuals!$D:$D,$D3367,Actuals!$B:$B,EOMONTH(DATE(2024,$C3367-2,1),0)),
 SUMIFS(Actuals!$F:$F,Actuals!$A:$A,$A3367,Actuals!$D:$D,$D3367,Actuals!$B:$B,EOMONTH(DATE(2025,$C3367-3,1),0))/SUMIFS(Actuals!$F:$F,Actuals!$A:$A,$A3367,Actuals!$D:$D,$D3367,Actuals!$B:$B,EOMONTH(DATE(2024,$C3367-3,1),0))
)</f>
        <v>1.0596869000426918</v>
      </c>
      <c r="P3367" s="29">
        <f t="shared" si="312"/>
        <v>342755.72781880869</v>
      </c>
      <c r="Q3367" s="2" t="str">
        <f t="shared" si="313"/>
        <v/>
      </c>
      <c r="R3367" s="29" t="str">
        <f t="shared" si="314"/>
        <v>2 Test data (Sep-Nov)</v>
      </c>
      <c r="S3367" s="29">
        <f t="shared" si="315"/>
        <v>0.9876487436855329</v>
      </c>
      <c r="T3367" s="29">
        <f t="shared" si="316"/>
        <v>353522.4519297207</v>
      </c>
      <c r="U3367" s="2" t="str">
        <f t="shared" si="317"/>
        <v/>
      </c>
    </row>
    <row r="3368" spans="1:21">
      <c r="A3368">
        <v>9768</v>
      </c>
      <c r="B3368" s="1">
        <v>46022</v>
      </c>
      <c r="C3368">
        <v>11</v>
      </c>
      <c r="D3368">
        <v>9</v>
      </c>
      <c r="E3368" t="s">
        <v>7</v>
      </c>
      <c r="F3368" s="3">
        <v>392687.90858356073</v>
      </c>
      <c r="H3368">
        <v>1</v>
      </c>
      <c r="L3368" s="6"/>
      <c r="M3368" t="s">
        <v>46</v>
      </c>
      <c r="N3368">
        <f>SUMIFS(Actuals!$F:$F,Actuals!$A:$A,$A3368,Actuals!$D:$D,$D3368,Actuals!$B:$B,EDATE($B3368,-12))</f>
        <v>323450</v>
      </c>
      <c r="O3368">
        <f>AVERAGE(SUMIFS(Actuals!$F:$F,Actuals!$A:$A,$A3368,Actuals!$D:$D,$D3368,Actuals!$B:$B,EOMONTH(DATE(2025,$C3368-1,1),0))/SUMIFS(Actuals!$F:$F,Actuals!$A:$A,$A3368,Actuals!$D:$D,$D3368,Actuals!$B:$B,EOMONTH(DATE(2024,$C3368-1,1),0)),
 SUMIFS(Actuals!$F:$F,Actuals!$A:$A,$A3368,Actuals!$D:$D,$D3368,Actuals!$B:$B,EOMONTH(DATE(2025,$C3368-2,1),0))/SUMIFS(Actuals!$F:$F,Actuals!$A:$A,$A3368,Actuals!$D:$D,$D3368,Actuals!$B:$B,EOMONTH(DATE(2024,$C3368-2,1),0)),
 SUMIFS(Actuals!$F:$F,Actuals!$A:$A,$A3368,Actuals!$D:$D,$D3368,Actuals!$B:$B,EOMONTH(DATE(2025,$C3368-3,1),0))/SUMIFS(Actuals!$F:$F,Actuals!$A:$A,$A3368,Actuals!$D:$D,$D3368,Actuals!$B:$B,EOMONTH(DATE(2024,$C3368-3,1),0))
)</f>
        <v>1.0054387046536089</v>
      </c>
      <c r="P3368" s="29">
        <f t="shared" si="312"/>
        <v>325209.14902020979</v>
      </c>
      <c r="Q3368" s="2" t="str">
        <f t="shared" si="313"/>
        <v/>
      </c>
      <c r="R3368" s="29" t="str">
        <f t="shared" si="314"/>
        <v>2 Test data (Sep-Nov)</v>
      </c>
      <c r="S3368" s="29">
        <f t="shared" si="315"/>
        <v>0.9876487436855329</v>
      </c>
      <c r="T3368" s="29">
        <f t="shared" si="316"/>
        <v>387837.71957305312</v>
      </c>
      <c r="U3368" s="2" t="str">
        <f t="shared" si="317"/>
        <v/>
      </c>
    </row>
    <row r="3369" spans="1:21">
      <c r="A3369">
        <v>150</v>
      </c>
      <c r="B3369" s="1">
        <v>46022</v>
      </c>
      <c r="C3369">
        <v>5</v>
      </c>
      <c r="D3369">
        <v>13</v>
      </c>
      <c r="E3369" t="s">
        <v>7</v>
      </c>
      <c r="F3369" s="3">
        <v>106657.93657068844</v>
      </c>
      <c r="H3369">
        <v>7</v>
      </c>
      <c r="L3369" s="6"/>
      <c r="M3369" t="s">
        <v>22</v>
      </c>
      <c r="N3369">
        <f>SUMIFS(Actuals!$F:$F,Actuals!$A:$A,$A3369,Actuals!$D:$D,$D3369,Actuals!$B:$B,EDATE($B3369,-12))</f>
        <v>104290.5</v>
      </c>
      <c r="O3369">
        <f>AVERAGE(SUMIFS(Actuals!$F:$F,Actuals!$A:$A,$A3369,Actuals!$D:$D,$D3369,Actuals!$B:$B,EOMONTH(DATE(2025,$C3369-1,1),0))/SUMIFS(Actuals!$F:$F,Actuals!$A:$A,$A3369,Actuals!$D:$D,$D3369,Actuals!$B:$B,EOMONTH(DATE(2024,$C3369-1,1),0)),
 SUMIFS(Actuals!$F:$F,Actuals!$A:$A,$A3369,Actuals!$D:$D,$D3369,Actuals!$B:$B,EOMONTH(DATE(2025,$C3369-2,1),0))/SUMIFS(Actuals!$F:$F,Actuals!$A:$A,$A3369,Actuals!$D:$D,$D3369,Actuals!$B:$B,EOMONTH(DATE(2024,$C3369-2,1),0)),
 SUMIFS(Actuals!$F:$F,Actuals!$A:$A,$A3369,Actuals!$D:$D,$D3369,Actuals!$B:$B,EOMONTH(DATE(2025,$C3369-3,1),0))/SUMIFS(Actuals!$F:$F,Actuals!$A:$A,$A3369,Actuals!$D:$D,$D3369,Actuals!$B:$B,EOMONTH(DATE(2024,$C3369-3,1),0))
)</f>
        <v>1.0489362945319807</v>
      </c>
      <c r="P3369" s="29">
        <f t="shared" si="312"/>
        <v>109394.09062488753</v>
      </c>
      <c r="Q3369" s="2" t="str">
        <f t="shared" si="313"/>
        <v/>
      </c>
      <c r="R3369" s="29" t="str">
        <f t="shared" si="314"/>
        <v>1 train date (May-Aug)</v>
      </c>
      <c r="S3369" s="29">
        <f t="shared" si="315"/>
        <v>1.0018126307383399</v>
      </c>
      <c r="T3369" s="29">
        <f t="shared" si="316"/>
        <v>106851.26802500438</v>
      </c>
      <c r="U3369" s="2" t="str">
        <f t="shared" si="317"/>
        <v/>
      </c>
    </row>
    <row r="3370" spans="1:21">
      <c r="A3370">
        <v>150</v>
      </c>
      <c r="B3370" s="1">
        <v>46022</v>
      </c>
      <c r="C3370">
        <v>6</v>
      </c>
      <c r="D3370">
        <v>13</v>
      </c>
      <c r="E3370" t="s">
        <v>7</v>
      </c>
      <c r="F3370" s="3">
        <v>107351.96690835577</v>
      </c>
      <c r="H3370">
        <v>6</v>
      </c>
      <c r="L3370" s="6"/>
      <c r="M3370" t="s">
        <v>22</v>
      </c>
      <c r="N3370">
        <f>SUMIFS(Actuals!$F:$F,Actuals!$A:$A,$A3370,Actuals!$D:$D,$D3370,Actuals!$B:$B,EDATE($B3370,-12))</f>
        <v>104290.5</v>
      </c>
      <c r="O3370">
        <f>AVERAGE(SUMIFS(Actuals!$F:$F,Actuals!$A:$A,$A3370,Actuals!$D:$D,$D3370,Actuals!$B:$B,EOMONTH(DATE(2025,$C3370-1,1),0))/SUMIFS(Actuals!$F:$F,Actuals!$A:$A,$A3370,Actuals!$D:$D,$D3370,Actuals!$B:$B,EOMONTH(DATE(2024,$C3370-1,1),0)),
 SUMIFS(Actuals!$F:$F,Actuals!$A:$A,$A3370,Actuals!$D:$D,$D3370,Actuals!$B:$B,EOMONTH(DATE(2025,$C3370-2,1),0))/SUMIFS(Actuals!$F:$F,Actuals!$A:$A,$A3370,Actuals!$D:$D,$D3370,Actuals!$B:$B,EOMONTH(DATE(2024,$C3370-2,1),0)),
 SUMIFS(Actuals!$F:$F,Actuals!$A:$A,$A3370,Actuals!$D:$D,$D3370,Actuals!$B:$B,EOMONTH(DATE(2025,$C3370-3,1),0))/SUMIFS(Actuals!$F:$F,Actuals!$A:$A,$A3370,Actuals!$D:$D,$D3370,Actuals!$B:$B,EOMONTH(DATE(2024,$C3370-3,1),0))
)</f>
        <v>1.0434660686124502</v>
      </c>
      <c r="P3370" s="29">
        <f t="shared" si="312"/>
        <v>108823.59802862673</v>
      </c>
      <c r="Q3370" s="2" t="str">
        <f t="shared" si="313"/>
        <v/>
      </c>
      <c r="R3370" s="29" t="str">
        <f t="shared" si="314"/>
        <v>1 train date (May-Aug)</v>
      </c>
      <c r="S3370" s="29">
        <f t="shared" si="315"/>
        <v>1.0018126307383399</v>
      </c>
      <c r="T3370" s="29">
        <f t="shared" si="316"/>
        <v>107546.5563833951</v>
      </c>
      <c r="U3370" s="2" t="str">
        <f t="shared" si="317"/>
        <v/>
      </c>
    </row>
    <row r="3371" spans="1:21">
      <c r="A3371">
        <v>150</v>
      </c>
      <c r="B3371" s="1">
        <v>46022</v>
      </c>
      <c r="C3371">
        <v>7</v>
      </c>
      <c r="D3371">
        <v>13</v>
      </c>
      <c r="E3371" t="s">
        <v>7</v>
      </c>
      <c r="F3371" s="3">
        <v>107240.19511857958</v>
      </c>
      <c r="H3371">
        <v>5</v>
      </c>
      <c r="L3371" s="6"/>
      <c r="M3371" t="s">
        <v>22</v>
      </c>
      <c r="N3371">
        <f>SUMIFS(Actuals!$F:$F,Actuals!$A:$A,$A3371,Actuals!$D:$D,$D3371,Actuals!$B:$B,EDATE($B3371,-12))</f>
        <v>104290.5</v>
      </c>
      <c r="O3371">
        <f>AVERAGE(SUMIFS(Actuals!$F:$F,Actuals!$A:$A,$A3371,Actuals!$D:$D,$D3371,Actuals!$B:$B,EOMONTH(DATE(2025,$C3371-1,1),0))/SUMIFS(Actuals!$F:$F,Actuals!$A:$A,$A3371,Actuals!$D:$D,$D3371,Actuals!$B:$B,EOMONTH(DATE(2024,$C3371-1,1),0)),
 SUMIFS(Actuals!$F:$F,Actuals!$A:$A,$A3371,Actuals!$D:$D,$D3371,Actuals!$B:$B,EOMONTH(DATE(2025,$C3371-2,1),0))/SUMIFS(Actuals!$F:$F,Actuals!$A:$A,$A3371,Actuals!$D:$D,$D3371,Actuals!$B:$B,EOMONTH(DATE(2024,$C3371-2,1),0)),
 SUMIFS(Actuals!$F:$F,Actuals!$A:$A,$A3371,Actuals!$D:$D,$D3371,Actuals!$B:$B,EOMONTH(DATE(2025,$C3371-3,1),0))/SUMIFS(Actuals!$F:$F,Actuals!$A:$A,$A3371,Actuals!$D:$D,$D3371,Actuals!$B:$B,EOMONTH(DATE(2024,$C3371-3,1),0))
)</f>
        <v>1.0379839370949002</v>
      </c>
      <c r="P3371" s="29">
        <f t="shared" si="312"/>
        <v>108251.86379159569</v>
      </c>
      <c r="Q3371" s="2" t="str">
        <f t="shared" si="313"/>
        <v/>
      </c>
      <c r="R3371" s="29" t="str">
        <f t="shared" si="314"/>
        <v>1 train date (May-Aug)</v>
      </c>
      <c r="S3371" s="29">
        <f t="shared" si="315"/>
        <v>1.0018126307383399</v>
      </c>
      <c r="T3371" s="29">
        <f t="shared" si="316"/>
        <v>107434.58199263709</v>
      </c>
      <c r="U3371" s="2" t="str">
        <f t="shared" si="317"/>
        <v/>
      </c>
    </row>
    <row r="3372" spans="1:21">
      <c r="A3372">
        <v>150</v>
      </c>
      <c r="B3372" s="1">
        <v>46022</v>
      </c>
      <c r="C3372">
        <v>8</v>
      </c>
      <c r="D3372">
        <v>13</v>
      </c>
      <c r="E3372" t="s">
        <v>7</v>
      </c>
      <c r="F3372" s="3">
        <v>107694.59544897324</v>
      </c>
      <c r="H3372">
        <v>4</v>
      </c>
      <c r="L3372" s="6"/>
      <c r="M3372" t="s">
        <v>22</v>
      </c>
      <c r="N3372">
        <f>SUMIFS(Actuals!$F:$F,Actuals!$A:$A,$A3372,Actuals!$D:$D,$D3372,Actuals!$B:$B,EDATE($B3372,-12))</f>
        <v>104290.5</v>
      </c>
      <c r="O3372">
        <f>AVERAGE(SUMIFS(Actuals!$F:$F,Actuals!$A:$A,$A3372,Actuals!$D:$D,$D3372,Actuals!$B:$B,EOMONTH(DATE(2025,$C3372-1,1),0))/SUMIFS(Actuals!$F:$F,Actuals!$A:$A,$A3372,Actuals!$D:$D,$D3372,Actuals!$B:$B,EOMONTH(DATE(2024,$C3372-1,1),0)),
 SUMIFS(Actuals!$F:$F,Actuals!$A:$A,$A3372,Actuals!$D:$D,$D3372,Actuals!$B:$B,EOMONTH(DATE(2025,$C3372-2,1),0))/SUMIFS(Actuals!$F:$F,Actuals!$A:$A,$A3372,Actuals!$D:$D,$D3372,Actuals!$B:$B,EOMONTH(DATE(2024,$C3372-2,1),0)),
 SUMIFS(Actuals!$F:$F,Actuals!$A:$A,$A3372,Actuals!$D:$D,$D3372,Actuals!$B:$B,EOMONTH(DATE(2025,$C3372-3,1),0))/SUMIFS(Actuals!$F:$F,Actuals!$A:$A,$A3372,Actuals!$D:$D,$D3372,Actuals!$B:$B,EOMONTH(DATE(2024,$C3372-3,1),0))
)</f>
        <v>1.0321007550878003</v>
      </c>
      <c r="P3372" s="29">
        <f t="shared" si="312"/>
        <v>107638.30379848424</v>
      </c>
      <c r="Q3372" s="2" t="str">
        <f t="shared" si="313"/>
        <v/>
      </c>
      <c r="R3372" s="29" t="str">
        <f t="shared" si="314"/>
        <v>1 train date (May-Aug)</v>
      </c>
      <c r="S3372" s="29">
        <f t="shared" si="315"/>
        <v>1.0018126307383399</v>
      </c>
      <c r="T3372" s="29">
        <f t="shared" si="316"/>
        <v>107889.80598303713</v>
      </c>
      <c r="U3372" s="2" t="str">
        <f t="shared" si="317"/>
        <v/>
      </c>
    </row>
    <row r="3373" spans="1:21">
      <c r="A3373">
        <v>150</v>
      </c>
      <c r="B3373" s="1">
        <v>46022</v>
      </c>
      <c r="C3373">
        <v>9</v>
      </c>
      <c r="D3373">
        <v>13</v>
      </c>
      <c r="E3373" t="s">
        <v>7</v>
      </c>
      <c r="F3373" s="3">
        <v>108050.4005897333</v>
      </c>
      <c r="H3373">
        <v>3</v>
      </c>
      <c r="L3373" s="6"/>
      <c r="M3373" t="s">
        <v>22</v>
      </c>
      <c r="N3373">
        <f>SUMIFS(Actuals!$F:$F,Actuals!$A:$A,$A3373,Actuals!$D:$D,$D3373,Actuals!$B:$B,EDATE($B3373,-12))</f>
        <v>104290.5</v>
      </c>
      <c r="O3373">
        <f>AVERAGE(SUMIFS(Actuals!$F:$F,Actuals!$A:$A,$A3373,Actuals!$D:$D,$D3373,Actuals!$B:$B,EOMONTH(DATE(2025,$C3373-1,1),0))/SUMIFS(Actuals!$F:$F,Actuals!$A:$A,$A3373,Actuals!$D:$D,$D3373,Actuals!$B:$B,EOMONTH(DATE(2024,$C3373-1,1),0)),
 SUMIFS(Actuals!$F:$F,Actuals!$A:$A,$A3373,Actuals!$D:$D,$D3373,Actuals!$B:$B,EOMONTH(DATE(2025,$C3373-2,1),0))/SUMIFS(Actuals!$F:$F,Actuals!$A:$A,$A3373,Actuals!$D:$D,$D3373,Actuals!$B:$B,EOMONTH(DATE(2024,$C3373-2,1),0)),
 SUMIFS(Actuals!$F:$F,Actuals!$A:$A,$A3373,Actuals!$D:$D,$D3373,Actuals!$B:$B,EOMONTH(DATE(2025,$C3373-3,1),0))/SUMIFS(Actuals!$F:$F,Actuals!$A:$A,$A3373,Actuals!$D:$D,$D3373,Actuals!$B:$B,EOMONTH(DATE(2024,$C3373-3,1),0))
)</f>
        <v>1.0304256800485181</v>
      </c>
      <c r="P3373" s="29">
        <f t="shared" si="312"/>
        <v>107463.60938509998</v>
      </c>
      <c r="Q3373" s="2" t="str">
        <f t="shared" si="313"/>
        <v/>
      </c>
      <c r="R3373" s="29" t="str">
        <f t="shared" si="314"/>
        <v>2 Test data (Sep-Nov)</v>
      </c>
      <c r="S3373" s="29">
        <f t="shared" si="315"/>
        <v>1.0018126307383399</v>
      </c>
      <c r="T3373" s="29">
        <f t="shared" si="316"/>
        <v>108246.25606713218</v>
      </c>
      <c r="U3373" s="2" t="str">
        <f t="shared" si="317"/>
        <v/>
      </c>
    </row>
    <row r="3374" spans="1:21">
      <c r="A3374">
        <v>150</v>
      </c>
      <c r="B3374" s="1">
        <v>46022</v>
      </c>
      <c r="C3374">
        <v>10</v>
      </c>
      <c r="D3374">
        <v>13</v>
      </c>
      <c r="E3374" t="s">
        <v>7</v>
      </c>
      <c r="F3374" s="3">
        <v>107929.5</v>
      </c>
      <c r="H3374">
        <v>2</v>
      </c>
      <c r="L3374" s="6"/>
      <c r="M3374" t="s">
        <v>22</v>
      </c>
      <c r="N3374">
        <f>SUMIFS(Actuals!$F:$F,Actuals!$A:$A,$A3374,Actuals!$D:$D,$D3374,Actuals!$B:$B,EDATE($B3374,-12))</f>
        <v>104290.5</v>
      </c>
      <c r="O3374">
        <f>AVERAGE(SUMIFS(Actuals!$F:$F,Actuals!$A:$A,$A3374,Actuals!$D:$D,$D3374,Actuals!$B:$B,EOMONTH(DATE(2025,$C3374-1,1),0))/SUMIFS(Actuals!$F:$F,Actuals!$A:$A,$A3374,Actuals!$D:$D,$D3374,Actuals!$B:$B,EOMONTH(DATE(2024,$C3374-1,1),0)),
 SUMIFS(Actuals!$F:$F,Actuals!$A:$A,$A3374,Actuals!$D:$D,$D3374,Actuals!$B:$B,EOMONTH(DATE(2025,$C3374-2,1),0))/SUMIFS(Actuals!$F:$F,Actuals!$A:$A,$A3374,Actuals!$D:$D,$D3374,Actuals!$B:$B,EOMONTH(DATE(2024,$C3374-2,1),0)),
 SUMIFS(Actuals!$F:$F,Actuals!$A:$A,$A3374,Actuals!$D:$D,$D3374,Actuals!$B:$B,EOMONTH(DATE(2025,$C3374-3,1),0))/SUMIFS(Actuals!$F:$F,Actuals!$A:$A,$A3374,Actuals!$D:$D,$D3374,Actuals!$B:$B,EOMONTH(DATE(2024,$C3374-3,1),0))
)</f>
        <v>1.0339497093339547</v>
      </c>
      <c r="P3374" s="29">
        <f t="shared" si="312"/>
        <v>107831.1321612928</v>
      </c>
      <c r="Q3374" s="2" t="str">
        <f t="shared" si="313"/>
        <v/>
      </c>
      <c r="R3374" s="29" t="str">
        <f t="shared" si="314"/>
        <v>2 Test data (Sep-Nov)</v>
      </c>
      <c r="S3374" s="29">
        <f t="shared" si="315"/>
        <v>1.0018126307383399</v>
      </c>
      <c r="T3374" s="29">
        <f t="shared" si="316"/>
        <v>108125.13632927366</v>
      </c>
      <c r="U3374" s="2" t="str">
        <f t="shared" si="317"/>
        <v/>
      </c>
    </row>
    <row r="3375" spans="1:21">
      <c r="A3375">
        <v>150</v>
      </c>
      <c r="B3375" s="1">
        <v>46022</v>
      </c>
      <c r="C3375">
        <v>11</v>
      </c>
      <c r="D3375">
        <v>13</v>
      </c>
      <c r="E3375" t="s">
        <v>7</v>
      </c>
      <c r="F3375" s="3">
        <v>109036.72211500864</v>
      </c>
      <c r="H3375">
        <v>1</v>
      </c>
      <c r="L3375" s="6"/>
      <c r="M3375" t="s">
        <v>22</v>
      </c>
      <c r="N3375">
        <f>SUMIFS(Actuals!$F:$F,Actuals!$A:$A,$A3375,Actuals!$D:$D,$D3375,Actuals!$B:$B,EDATE($B3375,-12))</f>
        <v>104290.5</v>
      </c>
      <c r="O3375">
        <f>AVERAGE(SUMIFS(Actuals!$F:$F,Actuals!$A:$A,$A3375,Actuals!$D:$D,$D3375,Actuals!$B:$B,EOMONTH(DATE(2025,$C3375-1,1),0))/SUMIFS(Actuals!$F:$F,Actuals!$A:$A,$A3375,Actuals!$D:$D,$D3375,Actuals!$B:$B,EOMONTH(DATE(2024,$C3375-1,1),0)),
 SUMIFS(Actuals!$F:$F,Actuals!$A:$A,$A3375,Actuals!$D:$D,$D3375,Actuals!$B:$B,EOMONTH(DATE(2025,$C3375-2,1),0))/SUMIFS(Actuals!$F:$F,Actuals!$A:$A,$A3375,Actuals!$D:$D,$D3375,Actuals!$B:$B,EOMONTH(DATE(2024,$C3375-2,1),0)),
 SUMIFS(Actuals!$F:$F,Actuals!$A:$A,$A3375,Actuals!$D:$D,$D3375,Actuals!$B:$B,EOMONTH(DATE(2025,$C3375-3,1),0))/SUMIFS(Actuals!$F:$F,Actuals!$A:$A,$A3375,Actuals!$D:$D,$D3375,Actuals!$B:$B,EOMONTH(DATE(2024,$C3375-3,1),0))
)</f>
        <v>1.0425971578759936</v>
      </c>
      <c r="P3375" s="29">
        <f t="shared" si="312"/>
        <v>108732.97889346631</v>
      </c>
      <c r="Q3375" s="2" t="str">
        <f t="shared" si="313"/>
        <v/>
      </c>
      <c r="R3375" s="29" t="str">
        <f t="shared" si="314"/>
        <v>2 Test data (Sep-Nov)</v>
      </c>
      <c r="S3375" s="29">
        <f t="shared" si="315"/>
        <v>1.0018126307383399</v>
      </c>
      <c r="T3375" s="29">
        <f t="shared" si="316"/>
        <v>109234.36542912213</v>
      </c>
      <c r="U3375" s="2" t="str">
        <f t="shared" si="317"/>
        <v/>
      </c>
    </row>
    <row r="3376" spans="1:21">
      <c r="A3376">
        <v>2370</v>
      </c>
      <c r="B3376" s="1">
        <v>46022</v>
      </c>
      <c r="C3376">
        <v>5</v>
      </c>
      <c r="D3376">
        <v>13</v>
      </c>
      <c r="E3376" t="s">
        <v>7</v>
      </c>
      <c r="F3376" s="3">
        <v>1215</v>
      </c>
      <c r="H3376">
        <v>7</v>
      </c>
      <c r="L3376" s="6"/>
      <c r="M3376" t="s">
        <v>26</v>
      </c>
      <c r="N3376">
        <f>SUMIFS(Actuals!$F:$F,Actuals!$A:$A,$A3376,Actuals!$D:$D,$D3376,Actuals!$B:$B,EDATE($B3376,-12))</f>
        <v>1707</v>
      </c>
      <c r="O3376">
        <f>AVERAGE(SUMIFS(Actuals!$F:$F,Actuals!$A:$A,$A3376,Actuals!$D:$D,$D3376,Actuals!$B:$B,EOMONTH(DATE(2025,$C3376-1,1),0))/SUMIFS(Actuals!$F:$F,Actuals!$A:$A,$A3376,Actuals!$D:$D,$D3376,Actuals!$B:$B,EOMONTH(DATE(2024,$C3376-1,1),0)),
 SUMIFS(Actuals!$F:$F,Actuals!$A:$A,$A3376,Actuals!$D:$D,$D3376,Actuals!$B:$B,EOMONTH(DATE(2025,$C3376-2,1),0))/SUMIFS(Actuals!$F:$F,Actuals!$A:$A,$A3376,Actuals!$D:$D,$D3376,Actuals!$B:$B,EOMONTH(DATE(2024,$C3376-2,1),0)),
 SUMIFS(Actuals!$F:$F,Actuals!$A:$A,$A3376,Actuals!$D:$D,$D3376,Actuals!$B:$B,EOMONTH(DATE(2025,$C3376-3,1),0))/SUMIFS(Actuals!$F:$F,Actuals!$A:$A,$A3376,Actuals!$D:$D,$D3376,Actuals!$B:$B,EOMONTH(DATE(2024,$C3376-3,1),0))
)</f>
        <v>1.3966307277628032</v>
      </c>
      <c r="P3376" s="29">
        <f t="shared" si="312"/>
        <v>2384.0486522911051</v>
      </c>
      <c r="Q3376" s="2" t="str">
        <f t="shared" si="313"/>
        <v/>
      </c>
      <c r="R3376" s="29" t="str">
        <f t="shared" si="314"/>
        <v>1 train date (May-Aug)</v>
      </c>
      <c r="S3376" s="29">
        <f t="shared" si="315"/>
        <v>1.1836764017367896</v>
      </c>
      <c r="T3376" s="29">
        <f t="shared" si="316"/>
        <v>1438.1668281101993</v>
      </c>
      <c r="U3376" s="2" t="str">
        <f t="shared" si="317"/>
        <v/>
      </c>
    </row>
    <row r="3377" spans="1:21">
      <c r="A3377">
        <v>2370</v>
      </c>
      <c r="B3377" s="1">
        <v>46022</v>
      </c>
      <c r="C3377">
        <v>6</v>
      </c>
      <c r="D3377">
        <v>13</v>
      </c>
      <c r="E3377" t="s">
        <v>7</v>
      </c>
      <c r="F3377" s="3">
        <v>1215</v>
      </c>
      <c r="H3377">
        <v>6</v>
      </c>
      <c r="L3377" s="6"/>
      <c r="M3377" t="s">
        <v>26</v>
      </c>
      <c r="N3377">
        <f>SUMIFS(Actuals!$F:$F,Actuals!$A:$A,$A3377,Actuals!$D:$D,$D3377,Actuals!$B:$B,EDATE($B3377,-12))</f>
        <v>1707</v>
      </c>
      <c r="O3377">
        <f>AVERAGE(SUMIFS(Actuals!$F:$F,Actuals!$A:$A,$A3377,Actuals!$D:$D,$D3377,Actuals!$B:$B,EOMONTH(DATE(2025,$C3377-1,1),0))/SUMIFS(Actuals!$F:$F,Actuals!$A:$A,$A3377,Actuals!$D:$D,$D3377,Actuals!$B:$B,EOMONTH(DATE(2024,$C3377-1,1),0)),
 SUMIFS(Actuals!$F:$F,Actuals!$A:$A,$A3377,Actuals!$D:$D,$D3377,Actuals!$B:$B,EOMONTH(DATE(2025,$C3377-2,1),0))/SUMIFS(Actuals!$F:$F,Actuals!$A:$A,$A3377,Actuals!$D:$D,$D3377,Actuals!$B:$B,EOMONTH(DATE(2024,$C3377-2,1),0)),
 SUMIFS(Actuals!$F:$F,Actuals!$A:$A,$A3377,Actuals!$D:$D,$D3377,Actuals!$B:$B,EOMONTH(DATE(2025,$C3377-3,1),0))/SUMIFS(Actuals!$F:$F,Actuals!$A:$A,$A3377,Actuals!$D:$D,$D3377,Actuals!$B:$B,EOMONTH(DATE(2024,$C3377-3,1),0))
)</f>
        <v>1.4604855034668398</v>
      </c>
      <c r="P3377" s="29">
        <f t="shared" si="312"/>
        <v>2493.0487544178955</v>
      </c>
      <c r="Q3377" s="2" t="str">
        <f t="shared" si="313"/>
        <v/>
      </c>
      <c r="R3377" s="29" t="str">
        <f t="shared" si="314"/>
        <v>1 train date (May-Aug)</v>
      </c>
      <c r="S3377" s="29">
        <f t="shared" si="315"/>
        <v>1.1836764017367896</v>
      </c>
      <c r="T3377" s="29">
        <f t="shared" si="316"/>
        <v>1438.1668281101993</v>
      </c>
      <c r="U3377" s="2" t="str">
        <f t="shared" si="317"/>
        <v/>
      </c>
    </row>
    <row r="3378" spans="1:21">
      <c r="A3378">
        <v>2370</v>
      </c>
      <c r="B3378" s="1">
        <v>46022</v>
      </c>
      <c r="C3378">
        <v>7</v>
      </c>
      <c r="D3378">
        <v>13</v>
      </c>
      <c r="E3378" t="s">
        <v>7</v>
      </c>
      <c r="F3378" s="3">
        <v>1255.5613630371095</v>
      </c>
      <c r="H3378">
        <v>5</v>
      </c>
      <c r="L3378" s="6"/>
      <c r="M3378" t="s">
        <v>26</v>
      </c>
      <c r="N3378">
        <f>SUMIFS(Actuals!$F:$F,Actuals!$A:$A,$A3378,Actuals!$D:$D,$D3378,Actuals!$B:$B,EDATE($B3378,-12))</f>
        <v>1707</v>
      </c>
      <c r="O3378">
        <f>AVERAGE(SUMIFS(Actuals!$F:$F,Actuals!$A:$A,$A3378,Actuals!$D:$D,$D3378,Actuals!$B:$B,EOMONTH(DATE(2025,$C3378-1,1),0))/SUMIFS(Actuals!$F:$F,Actuals!$A:$A,$A3378,Actuals!$D:$D,$D3378,Actuals!$B:$B,EOMONTH(DATE(2024,$C3378-1,1),0)),
 SUMIFS(Actuals!$F:$F,Actuals!$A:$A,$A3378,Actuals!$D:$D,$D3378,Actuals!$B:$B,EOMONTH(DATE(2025,$C3378-2,1),0))/SUMIFS(Actuals!$F:$F,Actuals!$A:$A,$A3378,Actuals!$D:$D,$D3378,Actuals!$B:$B,EOMONTH(DATE(2024,$C3378-2,1),0)),
 SUMIFS(Actuals!$F:$F,Actuals!$A:$A,$A3378,Actuals!$D:$D,$D3378,Actuals!$B:$B,EOMONTH(DATE(2025,$C3378-3,1),0))/SUMIFS(Actuals!$F:$F,Actuals!$A:$A,$A3378,Actuals!$D:$D,$D3378,Actuals!$B:$B,EOMONTH(DATE(2024,$C3378-3,1),0))
)</f>
        <v>1.3914774781268671</v>
      </c>
      <c r="P3378" s="29">
        <f t="shared" si="312"/>
        <v>2375.2520551625621</v>
      </c>
      <c r="Q3378" s="2" t="str">
        <f t="shared" si="313"/>
        <v/>
      </c>
      <c r="R3378" s="29" t="str">
        <f t="shared" si="314"/>
        <v>1 train date (May-Aug)</v>
      </c>
      <c r="S3378" s="29">
        <f t="shared" si="315"/>
        <v>1.1836764017367896</v>
      </c>
      <c r="T3378" s="29">
        <f t="shared" si="316"/>
        <v>1486.1783563595047</v>
      </c>
      <c r="U3378" s="2" t="str">
        <f t="shared" si="317"/>
        <v/>
      </c>
    </row>
    <row r="3379" spans="1:21">
      <c r="A3379">
        <v>2370</v>
      </c>
      <c r="B3379" s="1">
        <v>46022</v>
      </c>
      <c r="C3379">
        <v>8</v>
      </c>
      <c r="D3379">
        <v>13</v>
      </c>
      <c r="E3379" t="s">
        <v>7</v>
      </c>
      <c r="F3379" s="3">
        <v>1487.1269426623446</v>
      </c>
      <c r="H3379">
        <v>4</v>
      </c>
      <c r="L3379" s="6"/>
      <c r="M3379" t="s">
        <v>26</v>
      </c>
      <c r="N3379">
        <f>SUMIFS(Actuals!$F:$F,Actuals!$A:$A,$A3379,Actuals!$D:$D,$D3379,Actuals!$B:$B,EDATE($B3379,-12))</f>
        <v>1707</v>
      </c>
      <c r="O3379">
        <f>AVERAGE(SUMIFS(Actuals!$F:$F,Actuals!$A:$A,$A3379,Actuals!$D:$D,$D3379,Actuals!$B:$B,EOMONTH(DATE(2025,$C3379-1,1),0))/SUMIFS(Actuals!$F:$F,Actuals!$A:$A,$A3379,Actuals!$D:$D,$D3379,Actuals!$B:$B,EOMONTH(DATE(2024,$C3379-1,1),0)),
 SUMIFS(Actuals!$F:$F,Actuals!$A:$A,$A3379,Actuals!$D:$D,$D3379,Actuals!$B:$B,EOMONTH(DATE(2025,$C3379-2,1),0))/SUMIFS(Actuals!$F:$F,Actuals!$A:$A,$A3379,Actuals!$D:$D,$D3379,Actuals!$B:$B,EOMONTH(DATE(2024,$C3379-2,1),0)),
 SUMIFS(Actuals!$F:$F,Actuals!$A:$A,$A3379,Actuals!$D:$D,$D3379,Actuals!$B:$B,EOMONTH(DATE(2025,$C3379-3,1),0))/SUMIFS(Actuals!$F:$F,Actuals!$A:$A,$A3379,Actuals!$D:$D,$D3379,Actuals!$B:$B,EOMONTH(DATE(2024,$C3379-3,1),0))
)</f>
        <v>1.2622550679572015</v>
      </c>
      <c r="P3379" s="29">
        <f t="shared" si="312"/>
        <v>2154.6694010029432</v>
      </c>
      <c r="Q3379" s="2" t="str">
        <f t="shared" si="313"/>
        <v/>
      </c>
      <c r="R3379" s="29" t="str">
        <f t="shared" si="314"/>
        <v>1 train date (May-Aug)</v>
      </c>
      <c r="S3379" s="29">
        <f t="shared" si="315"/>
        <v>1.1836764017367896</v>
      </c>
      <c r="T3379" s="29">
        <f t="shared" si="316"/>
        <v>1760.277068416397</v>
      </c>
      <c r="U3379" s="2" t="str">
        <f t="shared" si="317"/>
        <v/>
      </c>
    </row>
    <row r="3380" spans="1:21">
      <c r="A3380">
        <v>2370</v>
      </c>
      <c r="B3380" s="1">
        <v>46022</v>
      </c>
      <c r="C3380">
        <v>9</v>
      </c>
      <c r="D3380">
        <v>13</v>
      </c>
      <c r="E3380" t="s">
        <v>7</v>
      </c>
      <c r="F3380" s="3">
        <v>1672.0559864999996</v>
      </c>
      <c r="H3380">
        <v>3</v>
      </c>
      <c r="L3380" s="6"/>
      <c r="M3380" t="s">
        <v>26</v>
      </c>
      <c r="N3380">
        <f>SUMIFS(Actuals!$F:$F,Actuals!$A:$A,$A3380,Actuals!$D:$D,$D3380,Actuals!$B:$B,EDATE($B3380,-12))</f>
        <v>1707</v>
      </c>
      <c r="O3380">
        <f>AVERAGE(SUMIFS(Actuals!$F:$F,Actuals!$A:$A,$A3380,Actuals!$D:$D,$D3380,Actuals!$B:$B,EOMONTH(DATE(2025,$C3380-1,1),0))/SUMIFS(Actuals!$F:$F,Actuals!$A:$A,$A3380,Actuals!$D:$D,$D3380,Actuals!$B:$B,EOMONTH(DATE(2024,$C3380-1,1),0)),
 SUMIFS(Actuals!$F:$F,Actuals!$A:$A,$A3380,Actuals!$D:$D,$D3380,Actuals!$B:$B,EOMONTH(DATE(2025,$C3380-2,1),0))/SUMIFS(Actuals!$F:$F,Actuals!$A:$A,$A3380,Actuals!$D:$D,$D3380,Actuals!$B:$B,EOMONTH(DATE(2024,$C3380-2,1),0)),
 SUMIFS(Actuals!$F:$F,Actuals!$A:$A,$A3380,Actuals!$D:$D,$D3380,Actuals!$B:$B,EOMONTH(DATE(2025,$C3380-3,1),0))/SUMIFS(Actuals!$F:$F,Actuals!$A:$A,$A3380,Actuals!$D:$D,$D3380,Actuals!$B:$B,EOMONTH(DATE(2024,$C3380-3,1),0))
)</f>
        <v>1.3160455127695914</v>
      </c>
      <c r="P3380" s="29">
        <f t="shared" si="312"/>
        <v>2246.4896902976925</v>
      </c>
      <c r="Q3380" s="2" t="str">
        <f t="shared" si="313"/>
        <v/>
      </c>
      <c r="R3380" s="29" t="str">
        <f t="shared" si="314"/>
        <v>2 Test data (Sep-Nov)</v>
      </c>
      <c r="S3380" s="29">
        <f t="shared" si="315"/>
        <v>1.1836764017367896</v>
      </c>
      <c r="T3380" s="29">
        <f t="shared" si="316"/>
        <v>1979.1732136027774</v>
      </c>
      <c r="U3380" s="2" t="str">
        <f t="shared" si="317"/>
        <v/>
      </c>
    </row>
    <row r="3381" spans="1:21">
      <c r="A3381">
        <v>2370</v>
      </c>
      <c r="B3381" s="1">
        <v>46022</v>
      </c>
      <c r="C3381">
        <v>10</v>
      </c>
      <c r="D3381">
        <v>13</v>
      </c>
      <c r="E3381" t="s">
        <v>7</v>
      </c>
      <c r="F3381" s="3">
        <v>1672.5</v>
      </c>
      <c r="H3381">
        <v>2</v>
      </c>
      <c r="L3381" s="6"/>
      <c r="M3381" t="s">
        <v>26</v>
      </c>
      <c r="N3381">
        <f>SUMIFS(Actuals!$F:$F,Actuals!$A:$A,$A3381,Actuals!$D:$D,$D3381,Actuals!$B:$B,EDATE($B3381,-12))</f>
        <v>1707</v>
      </c>
      <c r="O3381">
        <f>AVERAGE(SUMIFS(Actuals!$F:$F,Actuals!$A:$A,$A3381,Actuals!$D:$D,$D3381,Actuals!$B:$B,EOMONTH(DATE(2025,$C3381-1,1),0))/SUMIFS(Actuals!$F:$F,Actuals!$A:$A,$A3381,Actuals!$D:$D,$D3381,Actuals!$B:$B,EOMONTH(DATE(2024,$C3381-1,1),0)),
 SUMIFS(Actuals!$F:$F,Actuals!$A:$A,$A3381,Actuals!$D:$D,$D3381,Actuals!$B:$B,EOMONTH(DATE(2025,$C3381-2,1),0))/SUMIFS(Actuals!$F:$F,Actuals!$A:$A,$A3381,Actuals!$D:$D,$D3381,Actuals!$B:$B,EOMONTH(DATE(2024,$C3381-2,1),0)),
 SUMIFS(Actuals!$F:$F,Actuals!$A:$A,$A3381,Actuals!$D:$D,$D3381,Actuals!$B:$B,EOMONTH(DATE(2025,$C3381-3,1),0))/SUMIFS(Actuals!$F:$F,Actuals!$A:$A,$A3381,Actuals!$D:$D,$D3381,Actuals!$B:$B,EOMONTH(DATE(2024,$C3381-3,1),0))
)</f>
        <v>1.5777494801296861</v>
      </c>
      <c r="P3381" s="29">
        <f t="shared" si="312"/>
        <v>2693.2183625813741</v>
      </c>
      <c r="Q3381" s="2" t="str">
        <f t="shared" si="313"/>
        <v/>
      </c>
      <c r="R3381" s="29" t="str">
        <f t="shared" si="314"/>
        <v>2 Test data (Sep-Nov)</v>
      </c>
      <c r="S3381" s="29">
        <f t="shared" si="315"/>
        <v>1.1836764017367896</v>
      </c>
      <c r="T3381" s="29">
        <f t="shared" si="316"/>
        <v>1979.6987819047806</v>
      </c>
      <c r="U3381" s="2" t="str">
        <f t="shared" si="317"/>
        <v/>
      </c>
    </row>
    <row r="3382" spans="1:21">
      <c r="A3382">
        <v>2370</v>
      </c>
      <c r="B3382" s="1">
        <v>46022</v>
      </c>
      <c r="C3382">
        <v>11</v>
      </c>
      <c r="D3382">
        <v>13</v>
      </c>
      <c r="E3382" t="s">
        <v>7</v>
      </c>
      <c r="F3382" s="3">
        <v>1672.5</v>
      </c>
      <c r="H3382">
        <v>1</v>
      </c>
      <c r="L3382" s="6"/>
      <c r="M3382" t="s">
        <v>26</v>
      </c>
      <c r="N3382">
        <f>SUMIFS(Actuals!$F:$F,Actuals!$A:$A,$A3382,Actuals!$D:$D,$D3382,Actuals!$B:$B,EDATE($B3382,-12))</f>
        <v>1707</v>
      </c>
      <c r="O3382">
        <f>AVERAGE(SUMIFS(Actuals!$F:$F,Actuals!$A:$A,$A3382,Actuals!$D:$D,$D3382,Actuals!$B:$B,EOMONTH(DATE(2025,$C3382-1,1),0))/SUMIFS(Actuals!$F:$F,Actuals!$A:$A,$A3382,Actuals!$D:$D,$D3382,Actuals!$B:$B,EOMONTH(DATE(2024,$C3382-1,1),0)),
 SUMIFS(Actuals!$F:$F,Actuals!$A:$A,$A3382,Actuals!$D:$D,$D3382,Actuals!$B:$B,EOMONTH(DATE(2025,$C3382-2,1),0))/SUMIFS(Actuals!$F:$F,Actuals!$A:$A,$A3382,Actuals!$D:$D,$D3382,Actuals!$B:$B,EOMONTH(DATE(2024,$C3382-2,1),0)),
 SUMIFS(Actuals!$F:$F,Actuals!$A:$A,$A3382,Actuals!$D:$D,$D3382,Actuals!$B:$B,EOMONTH(DATE(2025,$C3382-3,1),0))/SUMIFS(Actuals!$F:$F,Actuals!$A:$A,$A3382,Actuals!$D:$D,$D3382,Actuals!$B:$B,EOMONTH(DATE(2024,$C3382-3,1),0))
)</f>
        <v>2.041579536174603</v>
      </c>
      <c r="P3382" s="29">
        <f t="shared" si="312"/>
        <v>3484.9762682500473</v>
      </c>
      <c r="Q3382" s="2" t="str">
        <f t="shared" si="313"/>
        <v/>
      </c>
      <c r="R3382" s="29" t="str">
        <f t="shared" si="314"/>
        <v>2 Test data (Sep-Nov)</v>
      </c>
      <c r="S3382" s="29">
        <f t="shared" si="315"/>
        <v>1.1836764017367896</v>
      </c>
      <c r="T3382" s="29">
        <f t="shared" si="316"/>
        <v>1979.6987819047806</v>
      </c>
      <c r="U3382" s="2" t="str">
        <f t="shared" si="317"/>
        <v/>
      </c>
    </row>
    <row r="3383" spans="1:21">
      <c r="A3383">
        <v>360</v>
      </c>
      <c r="B3383" s="1">
        <v>46022</v>
      </c>
      <c r="C3383">
        <v>5</v>
      </c>
      <c r="D3383">
        <v>13</v>
      </c>
      <c r="E3383" t="s">
        <v>7</v>
      </c>
      <c r="F3383" s="3">
        <v>8744.2246612463732</v>
      </c>
      <c r="H3383">
        <v>7</v>
      </c>
      <c r="L3383" s="6"/>
      <c r="M3383" t="s">
        <v>24</v>
      </c>
      <c r="N3383">
        <f>SUMIFS(Actuals!$F:$F,Actuals!$A:$A,$A3383,Actuals!$D:$D,$D3383,Actuals!$B:$B,EDATE($B3383,-12))</f>
        <v>9963</v>
      </c>
      <c r="O3383">
        <f>AVERAGE(SUMIFS(Actuals!$F:$F,Actuals!$A:$A,$A3383,Actuals!$D:$D,$D3383,Actuals!$B:$B,EOMONTH(DATE(2025,$C3383-1,1),0))/SUMIFS(Actuals!$F:$F,Actuals!$A:$A,$A3383,Actuals!$D:$D,$D3383,Actuals!$B:$B,EOMONTH(DATE(2024,$C3383-1,1),0)),
 SUMIFS(Actuals!$F:$F,Actuals!$A:$A,$A3383,Actuals!$D:$D,$D3383,Actuals!$B:$B,EOMONTH(DATE(2025,$C3383-2,1),0))/SUMIFS(Actuals!$F:$F,Actuals!$A:$A,$A3383,Actuals!$D:$D,$D3383,Actuals!$B:$B,EOMONTH(DATE(2024,$C3383-2,1),0)),
 SUMIFS(Actuals!$F:$F,Actuals!$A:$A,$A3383,Actuals!$D:$D,$D3383,Actuals!$B:$B,EOMONTH(DATE(2025,$C3383-3,1),0))/SUMIFS(Actuals!$F:$F,Actuals!$A:$A,$A3383,Actuals!$D:$D,$D3383,Actuals!$B:$B,EOMONTH(DATE(2024,$C3383-3,1),0))
)</f>
        <v>1.1919743872473714</v>
      </c>
      <c r="P3383" s="29">
        <f t="shared" si="312"/>
        <v>11875.640820145562</v>
      </c>
      <c r="Q3383" s="2" t="str">
        <f t="shared" si="313"/>
        <v/>
      </c>
      <c r="R3383" s="29" t="str">
        <f t="shared" si="314"/>
        <v>1 train date (May-Aug)</v>
      </c>
      <c r="S3383" s="29">
        <f t="shared" si="315"/>
        <v>1.0370054508427586</v>
      </c>
      <c r="T3383" s="29">
        <f t="shared" si="316"/>
        <v>9067.8086371061636</v>
      </c>
      <c r="U3383" s="2" t="str">
        <f t="shared" si="317"/>
        <v/>
      </c>
    </row>
    <row r="3384" spans="1:21">
      <c r="A3384">
        <v>360</v>
      </c>
      <c r="B3384" s="1">
        <v>46022</v>
      </c>
      <c r="C3384">
        <v>6</v>
      </c>
      <c r="D3384">
        <v>13</v>
      </c>
      <c r="E3384" t="s">
        <v>7</v>
      </c>
      <c r="F3384" s="3">
        <v>8744.2246612463732</v>
      </c>
      <c r="H3384">
        <v>6</v>
      </c>
      <c r="L3384" s="6"/>
      <c r="M3384" t="s">
        <v>24</v>
      </c>
      <c r="N3384">
        <f>SUMIFS(Actuals!$F:$F,Actuals!$A:$A,$A3384,Actuals!$D:$D,$D3384,Actuals!$B:$B,EDATE($B3384,-12))</f>
        <v>9963</v>
      </c>
      <c r="O3384">
        <f>AVERAGE(SUMIFS(Actuals!$F:$F,Actuals!$A:$A,$A3384,Actuals!$D:$D,$D3384,Actuals!$B:$B,EOMONTH(DATE(2025,$C3384-1,1),0))/SUMIFS(Actuals!$F:$F,Actuals!$A:$A,$A3384,Actuals!$D:$D,$D3384,Actuals!$B:$B,EOMONTH(DATE(2024,$C3384-1,1),0)),
 SUMIFS(Actuals!$F:$F,Actuals!$A:$A,$A3384,Actuals!$D:$D,$D3384,Actuals!$B:$B,EOMONTH(DATE(2025,$C3384-2,1),0))/SUMIFS(Actuals!$F:$F,Actuals!$A:$A,$A3384,Actuals!$D:$D,$D3384,Actuals!$B:$B,EOMONTH(DATE(2024,$C3384-2,1),0)),
 SUMIFS(Actuals!$F:$F,Actuals!$A:$A,$A3384,Actuals!$D:$D,$D3384,Actuals!$B:$B,EOMONTH(DATE(2025,$C3384-3,1),0))/SUMIFS(Actuals!$F:$F,Actuals!$A:$A,$A3384,Actuals!$D:$D,$D3384,Actuals!$B:$B,EOMONTH(DATE(2024,$C3384-3,1),0))
)</f>
        <v>1.2416281041366692</v>
      </c>
      <c r="P3384" s="29">
        <f t="shared" si="312"/>
        <v>12370.340801513636</v>
      </c>
      <c r="Q3384" s="2" t="str">
        <f t="shared" si="313"/>
        <v/>
      </c>
      <c r="R3384" s="29" t="str">
        <f t="shared" si="314"/>
        <v>1 train date (May-Aug)</v>
      </c>
      <c r="S3384" s="29">
        <f t="shared" si="315"/>
        <v>1.0370054508427586</v>
      </c>
      <c r="T3384" s="29">
        <f t="shared" si="316"/>
        <v>9067.8086371061636</v>
      </c>
      <c r="U3384" s="2" t="str">
        <f t="shared" si="317"/>
        <v/>
      </c>
    </row>
    <row r="3385" spans="1:21">
      <c r="A3385">
        <v>360</v>
      </c>
      <c r="B3385" s="1">
        <v>46022</v>
      </c>
      <c r="C3385">
        <v>7</v>
      </c>
      <c r="D3385">
        <v>13</v>
      </c>
      <c r="E3385" t="s">
        <v>7</v>
      </c>
      <c r="F3385" s="3">
        <v>9078.1335960508859</v>
      </c>
      <c r="H3385">
        <v>5</v>
      </c>
      <c r="L3385" s="6"/>
      <c r="M3385" t="s">
        <v>24</v>
      </c>
      <c r="N3385">
        <f>SUMIFS(Actuals!$F:$F,Actuals!$A:$A,$A3385,Actuals!$D:$D,$D3385,Actuals!$B:$B,EDATE($B3385,-12))</f>
        <v>9963</v>
      </c>
      <c r="O3385">
        <f>AVERAGE(SUMIFS(Actuals!$F:$F,Actuals!$A:$A,$A3385,Actuals!$D:$D,$D3385,Actuals!$B:$B,EOMONTH(DATE(2025,$C3385-1,1),0))/SUMIFS(Actuals!$F:$F,Actuals!$A:$A,$A3385,Actuals!$D:$D,$D3385,Actuals!$B:$B,EOMONTH(DATE(2024,$C3385-1,1),0)),
 SUMIFS(Actuals!$F:$F,Actuals!$A:$A,$A3385,Actuals!$D:$D,$D3385,Actuals!$B:$B,EOMONTH(DATE(2025,$C3385-2,1),0))/SUMIFS(Actuals!$F:$F,Actuals!$A:$A,$A3385,Actuals!$D:$D,$D3385,Actuals!$B:$B,EOMONTH(DATE(2024,$C3385-2,1),0)),
 SUMIFS(Actuals!$F:$F,Actuals!$A:$A,$A3385,Actuals!$D:$D,$D3385,Actuals!$B:$B,EOMONTH(DATE(2025,$C3385-3,1),0))/SUMIFS(Actuals!$F:$F,Actuals!$A:$A,$A3385,Actuals!$D:$D,$D3385,Actuals!$B:$B,EOMONTH(DATE(2024,$C3385-3,1),0))
)</f>
        <v>1.1911936362261422</v>
      </c>
      <c r="P3385" s="29">
        <f t="shared" si="312"/>
        <v>11867.862197721055</v>
      </c>
      <c r="Q3385" s="2" t="str">
        <f t="shared" si="313"/>
        <v/>
      </c>
      <c r="R3385" s="29" t="str">
        <f t="shared" si="314"/>
        <v>1 train date (May-Aug)</v>
      </c>
      <c r="S3385" s="29">
        <f t="shared" si="315"/>
        <v>1.0370054508427586</v>
      </c>
      <c r="T3385" s="29">
        <f t="shared" si="316"/>
        <v>9414.0740225835434</v>
      </c>
      <c r="U3385" s="2" t="str">
        <f t="shared" si="317"/>
        <v/>
      </c>
    </row>
    <row r="3386" spans="1:21">
      <c r="A3386">
        <v>360</v>
      </c>
      <c r="B3386" s="1">
        <v>46022</v>
      </c>
      <c r="C3386">
        <v>8</v>
      </c>
      <c r="D3386">
        <v>13</v>
      </c>
      <c r="E3386" t="s">
        <v>7</v>
      </c>
      <c r="F3386" s="3">
        <v>8698.1929872164601</v>
      </c>
      <c r="H3386">
        <v>4</v>
      </c>
      <c r="L3386" s="6"/>
      <c r="M3386" t="s">
        <v>24</v>
      </c>
      <c r="N3386">
        <f>SUMIFS(Actuals!$F:$F,Actuals!$A:$A,$A3386,Actuals!$D:$D,$D3386,Actuals!$B:$B,EDATE($B3386,-12))</f>
        <v>9963</v>
      </c>
      <c r="O3386">
        <f>AVERAGE(SUMIFS(Actuals!$F:$F,Actuals!$A:$A,$A3386,Actuals!$D:$D,$D3386,Actuals!$B:$B,EOMONTH(DATE(2025,$C3386-1,1),0))/SUMIFS(Actuals!$F:$F,Actuals!$A:$A,$A3386,Actuals!$D:$D,$D3386,Actuals!$B:$B,EOMONTH(DATE(2024,$C3386-1,1),0)),
 SUMIFS(Actuals!$F:$F,Actuals!$A:$A,$A3386,Actuals!$D:$D,$D3386,Actuals!$B:$B,EOMONTH(DATE(2025,$C3386-2,1),0))/SUMIFS(Actuals!$F:$F,Actuals!$A:$A,$A3386,Actuals!$D:$D,$D3386,Actuals!$B:$B,EOMONTH(DATE(2024,$C3386-2,1),0)),
 SUMIFS(Actuals!$F:$F,Actuals!$A:$A,$A3386,Actuals!$D:$D,$D3386,Actuals!$B:$B,EOMONTH(DATE(2025,$C3386-3,1),0))/SUMIFS(Actuals!$F:$F,Actuals!$A:$A,$A3386,Actuals!$D:$D,$D3386,Actuals!$B:$B,EOMONTH(DATE(2024,$C3386-3,1),0))
)</f>
        <v>1.0238629373441901</v>
      </c>
      <c r="P3386" s="29">
        <f t="shared" si="312"/>
        <v>10200.746444760165</v>
      </c>
      <c r="Q3386" s="2" t="str">
        <f t="shared" si="313"/>
        <v/>
      </c>
      <c r="R3386" s="29" t="str">
        <f t="shared" si="314"/>
        <v>1 train date (May-Aug)</v>
      </c>
      <c r="S3386" s="29">
        <f t="shared" si="315"/>
        <v>1.0370054508427586</v>
      </c>
      <c r="T3386" s="29">
        <f t="shared" si="316"/>
        <v>9020.0735402257269</v>
      </c>
      <c r="U3386" s="2" t="str">
        <f t="shared" si="317"/>
        <v/>
      </c>
    </row>
    <row r="3387" spans="1:21">
      <c r="A3387">
        <v>360</v>
      </c>
      <c r="B3387" s="1">
        <v>46022</v>
      </c>
      <c r="C3387">
        <v>9</v>
      </c>
      <c r="D3387">
        <v>13</v>
      </c>
      <c r="E3387" t="s">
        <v>7</v>
      </c>
      <c r="F3387" s="3">
        <v>8611.9067999999988</v>
      </c>
      <c r="H3387">
        <v>3</v>
      </c>
      <c r="L3387" s="6"/>
      <c r="M3387" t="s">
        <v>24</v>
      </c>
      <c r="N3387">
        <f>SUMIFS(Actuals!$F:$F,Actuals!$A:$A,$A3387,Actuals!$D:$D,$D3387,Actuals!$B:$B,EDATE($B3387,-12))</f>
        <v>9963</v>
      </c>
      <c r="O3387">
        <f>AVERAGE(SUMIFS(Actuals!$F:$F,Actuals!$A:$A,$A3387,Actuals!$D:$D,$D3387,Actuals!$B:$B,EOMONTH(DATE(2025,$C3387-1,1),0))/SUMIFS(Actuals!$F:$F,Actuals!$A:$A,$A3387,Actuals!$D:$D,$D3387,Actuals!$B:$B,EOMONTH(DATE(2024,$C3387-1,1),0)),
 SUMIFS(Actuals!$F:$F,Actuals!$A:$A,$A3387,Actuals!$D:$D,$D3387,Actuals!$B:$B,EOMONTH(DATE(2025,$C3387-2,1),0))/SUMIFS(Actuals!$F:$F,Actuals!$A:$A,$A3387,Actuals!$D:$D,$D3387,Actuals!$B:$B,EOMONTH(DATE(2024,$C3387-2,1),0)),
 SUMIFS(Actuals!$F:$F,Actuals!$A:$A,$A3387,Actuals!$D:$D,$D3387,Actuals!$B:$B,EOMONTH(DATE(2025,$C3387-3,1),0))/SUMIFS(Actuals!$F:$F,Actuals!$A:$A,$A3387,Actuals!$D:$D,$D3387,Actuals!$B:$B,EOMONTH(DATE(2024,$C3387-3,1),0))
)</f>
        <v>1.1664008487238227</v>
      </c>
      <c r="P3387" s="29">
        <f t="shared" si="312"/>
        <v>11620.851655835446</v>
      </c>
      <c r="Q3387" s="2" t="str">
        <f t="shared" si="313"/>
        <v/>
      </c>
      <c r="R3387" s="29" t="str">
        <f t="shared" si="314"/>
        <v>2 Test data (Sep-Nov)</v>
      </c>
      <c r="S3387" s="29">
        <f t="shared" si="315"/>
        <v>1.0370054508427586</v>
      </c>
      <c r="T3387" s="29">
        <f t="shared" si="316"/>
        <v>8930.5942937498185</v>
      </c>
      <c r="U3387" s="2" t="str">
        <f t="shared" si="317"/>
        <v/>
      </c>
    </row>
    <row r="3388" spans="1:21">
      <c r="A3388">
        <v>360</v>
      </c>
      <c r="B3388" s="1">
        <v>46022</v>
      </c>
      <c r="C3388">
        <v>10</v>
      </c>
      <c r="D3388">
        <v>13</v>
      </c>
      <c r="E3388" t="s">
        <v>7</v>
      </c>
      <c r="F3388" s="3">
        <v>8872.5</v>
      </c>
      <c r="H3388">
        <v>2</v>
      </c>
      <c r="L3388" s="6"/>
      <c r="M3388" t="s">
        <v>24</v>
      </c>
      <c r="N3388">
        <f>SUMIFS(Actuals!$F:$F,Actuals!$A:$A,$A3388,Actuals!$D:$D,$D3388,Actuals!$B:$B,EDATE($B3388,-12))</f>
        <v>9963</v>
      </c>
      <c r="O3388">
        <f>AVERAGE(SUMIFS(Actuals!$F:$F,Actuals!$A:$A,$A3388,Actuals!$D:$D,$D3388,Actuals!$B:$B,EOMONTH(DATE(2025,$C3388-1,1),0))/SUMIFS(Actuals!$F:$F,Actuals!$A:$A,$A3388,Actuals!$D:$D,$D3388,Actuals!$B:$B,EOMONTH(DATE(2024,$C3388-1,1),0)),
 SUMIFS(Actuals!$F:$F,Actuals!$A:$A,$A3388,Actuals!$D:$D,$D3388,Actuals!$B:$B,EOMONTH(DATE(2025,$C3388-2,1),0))/SUMIFS(Actuals!$F:$F,Actuals!$A:$A,$A3388,Actuals!$D:$D,$D3388,Actuals!$B:$B,EOMONTH(DATE(2024,$C3388-2,1),0)),
 SUMIFS(Actuals!$F:$F,Actuals!$A:$A,$A3388,Actuals!$D:$D,$D3388,Actuals!$B:$B,EOMONTH(DATE(2025,$C3388-3,1),0))/SUMIFS(Actuals!$F:$F,Actuals!$A:$A,$A3388,Actuals!$D:$D,$D3388,Actuals!$B:$B,EOMONTH(DATE(2024,$C3388-3,1),0))
)</f>
        <v>1.3257518077854058</v>
      </c>
      <c r="P3388" s="29">
        <f t="shared" si="312"/>
        <v>13208.465260965999</v>
      </c>
      <c r="Q3388" s="2" t="str">
        <f t="shared" si="313"/>
        <v/>
      </c>
      <c r="R3388" s="29" t="str">
        <f t="shared" si="314"/>
        <v>2 Test data (Sep-Nov)</v>
      </c>
      <c r="S3388" s="29">
        <f t="shared" si="315"/>
        <v>1.0370054508427586</v>
      </c>
      <c r="T3388" s="29">
        <f t="shared" si="316"/>
        <v>9200.8308626023754</v>
      </c>
      <c r="U3388" s="2" t="str">
        <f t="shared" si="317"/>
        <v/>
      </c>
    </row>
    <row r="3389" spans="1:21">
      <c r="A3389">
        <v>360</v>
      </c>
      <c r="B3389" s="1">
        <v>46022</v>
      </c>
      <c r="C3389">
        <v>11</v>
      </c>
      <c r="D3389">
        <v>13</v>
      </c>
      <c r="E3389" t="s">
        <v>7</v>
      </c>
      <c r="F3389" s="3">
        <v>9255</v>
      </c>
      <c r="H3389">
        <v>1</v>
      </c>
      <c r="L3389" s="6"/>
      <c r="M3389" t="s">
        <v>24</v>
      </c>
      <c r="N3389">
        <f>SUMIFS(Actuals!$F:$F,Actuals!$A:$A,$A3389,Actuals!$D:$D,$D3389,Actuals!$B:$B,EDATE($B3389,-12))</f>
        <v>9963</v>
      </c>
      <c r="O3389">
        <f>AVERAGE(SUMIFS(Actuals!$F:$F,Actuals!$A:$A,$A3389,Actuals!$D:$D,$D3389,Actuals!$B:$B,EOMONTH(DATE(2025,$C3389-1,1),0))/SUMIFS(Actuals!$F:$F,Actuals!$A:$A,$A3389,Actuals!$D:$D,$D3389,Actuals!$B:$B,EOMONTH(DATE(2024,$C3389-1,1),0)),
 SUMIFS(Actuals!$F:$F,Actuals!$A:$A,$A3389,Actuals!$D:$D,$D3389,Actuals!$B:$B,EOMONTH(DATE(2025,$C3389-2,1),0))/SUMIFS(Actuals!$F:$F,Actuals!$A:$A,$A3389,Actuals!$D:$D,$D3389,Actuals!$B:$B,EOMONTH(DATE(2024,$C3389-2,1),0)),
 SUMIFS(Actuals!$F:$F,Actuals!$A:$A,$A3389,Actuals!$D:$D,$D3389,Actuals!$B:$B,EOMONTH(DATE(2025,$C3389-3,1),0))/SUMIFS(Actuals!$F:$F,Actuals!$A:$A,$A3389,Actuals!$D:$D,$D3389,Actuals!$B:$B,EOMONTH(DATE(2024,$C3389-3,1),0))
)</f>
        <v>1.518250366538237</v>
      </c>
      <c r="P3389" s="29">
        <f t="shared" si="312"/>
        <v>15126.328401820456</v>
      </c>
      <c r="Q3389" s="2" t="str">
        <f t="shared" si="313"/>
        <v/>
      </c>
      <c r="R3389" s="29" t="str">
        <f t="shared" si="314"/>
        <v>2 Test data (Sep-Nov)</v>
      </c>
      <c r="S3389" s="29">
        <f t="shared" si="315"/>
        <v>1.0370054508427586</v>
      </c>
      <c r="T3389" s="29">
        <f t="shared" si="316"/>
        <v>9597.4854475497305</v>
      </c>
      <c r="U3389" s="2" t="str">
        <f t="shared" si="317"/>
        <v/>
      </c>
    </row>
    <row r="3390" spans="1:21">
      <c r="A3390">
        <v>9649</v>
      </c>
      <c r="B3390" s="1">
        <v>46022</v>
      </c>
      <c r="C3390">
        <v>5</v>
      </c>
      <c r="D3390">
        <v>13</v>
      </c>
      <c r="E3390" t="s">
        <v>7</v>
      </c>
      <c r="F3390" s="3">
        <v>1978.8255142726903</v>
      </c>
      <c r="H3390">
        <v>7</v>
      </c>
      <c r="L3390" s="6"/>
      <c r="M3390" t="s">
        <v>28</v>
      </c>
      <c r="N3390">
        <f>SUMIFS(Actuals!$F:$F,Actuals!$A:$A,$A3390,Actuals!$D:$D,$D3390,Actuals!$B:$B,EDATE($B3390,-12))</f>
        <v>1981.5</v>
      </c>
      <c r="O3390">
        <f>AVERAGE(SUMIFS(Actuals!$F:$F,Actuals!$A:$A,$A3390,Actuals!$D:$D,$D3390,Actuals!$B:$B,EOMONTH(DATE(2025,$C3390-1,1),0))/SUMIFS(Actuals!$F:$F,Actuals!$A:$A,$A3390,Actuals!$D:$D,$D3390,Actuals!$B:$B,EOMONTH(DATE(2024,$C3390-1,1),0)),
 SUMIFS(Actuals!$F:$F,Actuals!$A:$A,$A3390,Actuals!$D:$D,$D3390,Actuals!$B:$B,EOMONTH(DATE(2025,$C3390-2,1),0))/SUMIFS(Actuals!$F:$F,Actuals!$A:$A,$A3390,Actuals!$D:$D,$D3390,Actuals!$B:$B,EOMONTH(DATE(2024,$C3390-2,1),0)),
 SUMIFS(Actuals!$F:$F,Actuals!$A:$A,$A3390,Actuals!$D:$D,$D3390,Actuals!$B:$B,EOMONTH(DATE(2025,$C3390-3,1),0))/SUMIFS(Actuals!$F:$F,Actuals!$A:$A,$A3390,Actuals!$D:$D,$D3390,Actuals!$B:$B,EOMONTH(DATE(2024,$C3390-3,1),0))
)</f>
        <v>1.0823801286083736</v>
      </c>
      <c r="P3390" s="29">
        <f t="shared" si="312"/>
        <v>2144.7362248374925</v>
      </c>
      <c r="Q3390" s="2" t="str">
        <f t="shared" si="313"/>
        <v/>
      </c>
      <c r="R3390" s="29" t="str">
        <f t="shared" si="314"/>
        <v>1 train date (May-Aug)</v>
      </c>
      <c r="S3390" s="29">
        <f t="shared" si="315"/>
        <v>1.0552169608377078</v>
      </c>
      <c r="T3390" s="29">
        <f t="shared" si="316"/>
        <v>2088.0902451989423</v>
      </c>
      <c r="U3390" s="2" t="str">
        <f t="shared" si="317"/>
        <v/>
      </c>
    </row>
    <row r="3391" spans="1:21">
      <c r="A3391">
        <v>9649</v>
      </c>
      <c r="B3391" s="1">
        <v>46022</v>
      </c>
      <c r="C3391">
        <v>6</v>
      </c>
      <c r="D3391">
        <v>13</v>
      </c>
      <c r="E3391" t="s">
        <v>7</v>
      </c>
      <c r="F3391" s="3">
        <v>1755</v>
      </c>
      <c r="H3391">
        <v>6</v>
      </c>
      <c r="L3391" s="6"/>
      <c r="M3391" t="s">
        <v>28</v>
      </c>
      <c r="N3391">
        <f>SUMIFS(Actuals!$F:$F,Actuals!$A:$A,$A3391,Actuals!$D:$D,$D3391,Actuals!$B:$B,EDATE($B3391,-12))</f>
        <v>1981.5</v>
      </c>
      <c r="O3391">
        <f>AVERAGE(SUMIFS(Actuals!$F:$F,Actuals!$A:$A,$A3391,Actuals!$D:$D,$D3391,Actuals!$B:$B,EOMONTH(DATE(2025,$C3391-1,1),0))/SUMIFS(Actuals!$F:$F,Actuals!$A:$A,$A3391,Actuals!$D:$D,$D3391,Actuals!$B:$B,EOMONTH(DATE(2024,$C3391-1,1),0)),
 SUMIFS(Actuals!$F:$F,Actuals!$A:$A,$A3391,Actuals!$D:$D,$D3391,Actuals!$B:$B,EOMONTH(DATE(2025,$C3391-2,1),0))/SUMIFS(Actuals!$F:$F,Actuals!$A:$A,$A3391,Actuals!$D:$D,$D3391,Actuals!$B:$B,EOMONTH(DATE(2024,$C3391-2,1),0)),
 SUMIFS(Actuals!$F:$F,Actuals!$A:$A,$A3391,Actuals!$D:$D,$D3391,Actuals!$B:$B,EOMONTH(DATE(2025,$C3391-3,1),0))/SUMIFS(Actuals!$F:$F,Actuals!$A:$A,$A3391,Actuals!$D:$D,$D3391,Actuals!$B:$B,EOMONTH(DATE(2024,$C3391-3,1),0))
)</f>
        <v>1.1185294795869762</v>
      </c>
      <c r="P3391" s="29">
        <f t="shared" si="312"/>
        <v>2216.3661638015933</v>
      </c>
      <c r="Q3391" s="2" t="str">
        <f t="shared" si="313"/>
        <v/>
      </c>
      <c r="R3391" s="29" t="str">
        <f t="shared" si="314"/>
        <v>1 train date (May-Aug)</v>
      </c>
      <c r="S3391" s="29">
        <f t="shared" si="315"/>
        <v>1.0552169608377078</v>
      </c>
      <c r="T3391" s="29">
        <f t="shared" si="316"/>
        <v>1851.9057662701771</v>
      </c>
      <c r="U3391" s="2" t="str">
        <f t="shared" si="317"/>
        <v/>
      </c>
    </row>
    <row r="3392" spans="1:21">
      <c r="A3392">
        <v>9649</v>
      </c>
      <c r="B3392" s="1">
        <v>46022</v>
      </c>
      <c r="C3392">
        <v>7</v>
      </c>
      <c r="D3392">
        <v>13</v>
      </c>
      <c r="E3392" t="s">
        <v>7</v>
      </c>
      <c r="F3392" s="3">
        <v>1699.6084531900183</v>
      </c>
      <c r="H3392">
        <v>5</v>
      </c>
      <c r="L3392" s="6"/>
      <c r="M3392" t="s">
        <v>28</v>
      </c>
      <c r="N3392">
        <f>SUMIFS(Actuals!$F:$F,Actuals!$A:$A,$A3392,Actuals!$D:$D,$D3392,Actuals!$B:$B,EDATE($B3392,-12))</f>
        <v>1981.5</v>
      </c>
      <c r="O3392">
        <f>AVERAGE(SUMIFS(Actuals!$F:$F,Actuals!$A:$A,$A3392,Actuals!$D:$D,$D3392,Actuals!$B:$B,EOMONTH(DATE(2025,$C3392-1,1),0))/SUMIFS(Actuals!$F:$F,Actuals!$A:$A,$A3392,Actuals!$D:$D,$D3392,Actuals!$B:$B,EOMONTH(DATE(2024,$C3392-1,1),0)),
 SUMIFS(Actuals!$F:$F,Actuals!$A:$A,$A3392,Actuals!$D:$D,$D3392,Actuals!$B:$B,EOMONTH(DATE(2025,$C3392-2,1),0))/SUMIFS(Actuals!$F:$F,Actuals!$A:$A,$A3392,Actuals!$D:$D,$D3392,Actuals!$B:$B,EOMONTH(DATE(2024,$C3392-2,1),0)),
 SUMIFS(Actuals!$F:$F,Actuals!$A:$A,$A3392,Actuals!$D:$D,$D3392,Actuals!$B:$B,EOMONTH(DATE(2025,$C3392-3,1),0))/SUMIFS(Actuals!$F:$F,Actuals!$A:$A,$A3392,Actuals!$D:$D,$D3392,Actuals!$B:$B,EOMONTH(DATE(2024,$C3392-3,1),0))
)</f>
        <v>1.1493112583325085</v>
      </c>
      <c r="P3392" s="29">
        <f t="shared" si="312"/>
        <v>2277.3602583858656</v>
      </c>
      <c r="Q3392" s="2" t="str">
        <f t="shared" si="313"/>
        <v/>
      </c>
      <c r="R3392" s="29" t="str">
        <f t="shared" si="314"/>
        <v>1 train date (May-Aug)</v>
      </c>
      <c r="S3392" s="29">
        <f t="shared" si="315"/>
        <v>1.0552169608377078</v>
      </c>
      <c r="T3392" s="29">
        <f t="shared" si="316"/>
        <v>1793.4556665892485</v>
      </c>
      <c r="U3392" s="2" t="str">
        <f t="shared" si="317"/>
        <v/>
      </c>
    </row>
    <row r="3393" spans="1:21">
      <c r="A3393">
        <v>9649</v>
      </c>
      <c r="B3393" s="1">
        <v>46022</v>
      </c>
      <c r="C3393">
        <v>8</v>
      </c>
      <c r="D3393">
        <v>13</v>
      </c>
      <c r="E3393" t="s">
        <v>7</v>
      </c>
      <c r="F3393" s="3">
        <v>2119.6592174705479</v>
      </c>
      <c r="H3393">
        <v>4</v>
      </c>
      <c r="L3393" s="6"/>
      <c r="M3393" t="s">
        <v>28</v>
      </c>
      <c r="N3393">
        <f>SUMIFS(Actuals!$F:$F,Actuals!$A:$A,$A3393,Actuals!$D:$D,$D3393,Actuals!$B:$B,EDATE($B3393,-12))</f>
        <v>1981.5</v>
      </c>
      <c r="O3393">
        <f>AVERAGE(SUMIFS(Actuals!$F:$F,Actuals!$A:$A,$A3393,Actuals!$D:$D,$D3393,Actuals!$B:$B,EOMONTH(DATE(2025,$C3393-1,1),0))/SUMIFS(Actuals!$F:$F,Actuals!$A:$A,$A3393,Actuals!$D:$D,$D3393,Actuals!$B:$B,EOMONTH(DATE(2024,$C3393-1,1),0)),
 SUMIFS(Actuals!$F:$F,Actuals!$A:$A,$A3393,Actuals!$D:$D,$D3393,Actuals!$B:$B,EOMONTH(DATE(2025,$C3393-2,1),0))/SUMIFS(Actuals!$F:$F,Actuals!$A:$A,$A3393,Actuals!$D:$D,$D3393,Actuals!$B:$B,EOMONTH(DATE(2024,$C3393-2,1),0)),
 SUMIFS(Actuals!$F:$F,Actuals!$A:$A,$A3393,Actuals!$D:$D,$D3393,Actuals!$B:$B,EOMONTH(DATE(2025,$C3393-3,1),0))/SUMIFS(Actuals!$F:$F,Actuals!$A:$A,$A3393,Actuals!$D:$D,$D3393,Actuals!$B:$B,EOMONTH(DATE(2024,$C3393-3,1),0))
)</f>
        <v>1.1191073361707822</v>
      </c>
      <c r="P3393" s="29">
        <f t="shared" si="312"/>
        <v>2217.5111866224047</v>
      </c>
      <c r="Q3393" s="2" t="str">
        <f t="shared" si="313"/>
        <v/>
      </c>
      <c r="R3393" s="29" t="str">
        <f t="shared" si="314"/>
        <v>1 train date (May-Aug)</v>
      </c>
      <c r="S3393" s="29">
        <f t="shared" si="315"/>
        <v>1.0552169608377078</v>
      </c>
      <c r="T3393" s="29">
        <f t="shared" si="316"/>
        <v>2236.7003574709056</v>
      </c>
      <c r="U3393" s="2" t="str">
        <f t="shared" si="317"/>
        <v/>
      </c>
    </row>
    <row r="3394" spans="1:21">
      <c r="A3394">
        <v>9649</v>
      </c>
      <c r="B3394" s="1">
        <v>46022</v>
      </c>
      <c r="C3394">
        <v>9</v>
      </c>
      <c r="D3394">
        <v>13</v>
      </c>
      <c r="E3394" t="s">
        <v>7</v>
      </c>
      <c r="F3394" s="3">
        <v>1680</v>
      </c>
      <c r="H3394">
        <v>3</v>
      </c>
      <c r="L3394" s="6"/>
      <c r="M3394" t="s">
        <v>28</v>
      </c>
      <c r="N3394">
        <f>SUMIFS(Actuals!$F:$F,Actuals!$A:$A,$A3394,Actuals!$D:$D,$D3394,Actuals!$B:$B,EDATE($B3394,-12))</f>
        <v>1981.5</v>
      </c>
      <c r="O3394">
        <f>AVERAGE(SUMIFS(Actuals!$F:$F,Actuals!$A:$A,$A3394,Actuals!$D:$D,$D3394,Actuals!$B:$B,EOMONTH(DATE(2025,$C3394-1,1),0))/SUMIFS(Actuals!$F:$F,Actuals!$A:$A,$A3394,Actuals!$D:$D,$D3394,Actuals!$B:$B,EOMONTH(DATE(2024,$C3394-1,1),0)),
 SUMIFS(Actuals!$F:$F,Actuals!$A:$A,$A3394,Actuals!$D:$D,$D3394,Actuals!$B:$B,EOMONTH(DATE(2025,$C3394-2,1),0))/SUMIFS(Actuals!$F:$F,Actuals!$A:$A,$A3394,Actuals!$D:$D,$D3394,Actuals!$B:$B,EOMONTH(DATE(2024,$C3394-2,1),0)),
 SUMIFS(Actuals!$F:$F,Actuals!$A:$A,$A3394,Actuals!$D:$D,$D3394,Actuals!$B:$B,EOMONTH(DATE(2025,$C3394-3,1),0))/SUMIFS(Actuals!$F:$F,Actuals!$A:$A,$A3394,Actuals!$D:$D,$D3394,Actuals!$B:$B,EOMONTH(DATE(2024,$C3394-3,1),0))
)</f>
        <v>1.1129265436364832</v>
      </c>
      <c r="P3394" s="29">
        <f t="shared" ref="P3394:P3457" si="318">N3394*O3394</f>
        <v>2205.2639462156917</v>
      </c>
      <c r="Q3394" s="2" t="str">
        <f t="shared" ref="Q3394:Q3457" si="319">IFERROR(ABS(P3394-G3394)/ABS(G3394),"")</f>
        <v/>
      </c>
      <c r="R3394" s="29" t="str">
        <f t="shared" ref="R3394:R3457" si="320">IF(C3394&lt;=8,"1 train date (May-Aug)","2 Test data (Sep-Nov)")</f>
        <v>2 Test data (Sep-Nov)</v>
      </c>
      <c r="S3394" s="29">
        <f t="shared" ref="S3394:S3457" si="321">1/(1+AVERAGEIFS($L:$L,$A:$A,$A3394,$R:$R,"1 train date (May-Aug)"))</f>
        <v>1.0552169608377078</v>
      </c>
      <c r="T3394" s="29">
        <f t="shared" ref="T3394:T3457" si="322">F3394*S3394</f>
        <v>1772.7644942073491</v>
      </c>
      <c r="U3394" s="2" t="str">
        <f t="shared" ref="U3394:U3457" si="323">IFERROR(ABS(T3394-G3394)/ABS(G3394),"")</f>
        <v/>
      </c>
    </row>
    <row r="3395" spans="1:21">
      <c r="A3395">
        <v>9649</v>
      </c>
      <c r="B3395" s="1">
        <v>46022</v>
      </c>
      <c r="C3395">
        <v>10</v>
      </c>
      <c r="D3395">
        <v>13</v>
      </c>
      <c r="E3395" t="s">
        <v>7</v>
      </c>
      <c r="F3395" s="3">
        <v>1861.4296778016592</v>
      </c>
      <c r="H3395">
        <v>2</v>
      </c>
      <c r="L3395" s="6"/>
      <c r="M3395" t="s">
        <v>28</v>
      </c>
      <c r="N3395">
        <f>SUMIFS(Actuals!$F:$F,Actuals!$A:$A,$A3395,Actuals!$D:$D,$D3395,Actuals!$B:$B,EDATE($B3395,-12))</f>
        <v>1981.5</v>
      </c>
      <c r="O3395">
        <f>AVERAGE(SUMIFS(Actuals!$F:$F,Actuals!$A:$A,$A3395,Actuals!$D:$D,$D3395,Actuals!$B:$B,EOMONTH(DATE(2025,$C3395-1,1),0))/SUMIFS(Actuals!$F:$F,Actuals!$A:$A,$A3395,Actuals!$D:$D,$D3395,Actuals!$B:$B,EOMONTH(DATE(2024,$C3395-1,1),0)),
 SUMIFS(Actuals!$F:$F,Actuals!$A:$A,$A3395,Actuals!$D:$D,$D3395,Actuals!$B:$B,EOMONTH(DATE(2025,$C3395-2,1),0))/SUMIFS(Actuals!$F:$F,Actuals!$A:$A,$A3395,Actuals!$D:$D,$D3395,Actuals!$B:$B,EOMONTH(DATE(2024,$C3395-2,1),0)),
 SUMIFS(Actuals!$F:$F,Actuals!$A:$A,$A3395,Actuals!$D:$D,$D3395,Actuals!$B:$B,EOMONTH(DATE(2025,$C3395-3,1),0))/SUMIFS(Actuals!$F:$F,Actuals!$A:$A,$A3395,Actuals!$D:$D,$D3395,Actuals!$B:$B,EOMONTH(DATE(2024,$C3395-3,1),0))
)</f>
        <v>1.1316592522641555</v>
      </c>
      <c r="P3395" s="29">
        <f t="shared" si="318"/>
        <v>2242.3828083614244</v>
      </c>
      <c r="Q3395" s="2" t="str">
        <f t="shared" si="319"/>
        <v/>
      </c>
      <c r="R3395" s="29" t="str">
        <f t="shared" si="320"/>
        <v>2 Test data (Sep-Nov)</v>
      </c>
      <c r="S3395" s="29">
        <f t="shared" si="321"/>
        <v>1.0552169608377078</v>
      </c>
      <c r="T3395" s="29">
        <f t="shared" si="322"/>
        <v>1964.2121674229804</v>
      </c>
      <c r="U3395" s="2" t="str">
        <f t="shared" si="323"/>
        <v/>
      </c>
    </row>
    <row r="3396" spans="1:21">
      <c r="A3396">
        <v>9649</v>
      </c>
      <c r="B3396" s="1">
        <v>46022</v>
      </c>
      <c r="C3396">
        <v>11</v>
      </c>
      <c r="D3396">
        <v>13</v>
      </c>
      <c r="E3396" t="s">
        <v>7</v>
      </c>
      <c r="F3396" s="3">
        <v>1995.1998521736141</v>
      </c>
      <c r="H3396">
        <v>1</v>
      </c>
      <c r="L3396" s="6"/>
      <c r="M3396" t="s">
        <v>28</v>
      </c>
      <c r="N3396">
        <f>SUMIFS(Actuals!$F:$F,Actuals!$A:$A,$A3396,Actuals!$D:$D,$D3396,Actuals!$B:$B,EDATE($B3396,-12))</f>
        <v>1981.5</v>
      </c>
      <c r="O3396">
        <f>AVERAGE(SUMIFS(Actuals!$F:$F,Actuals!$A:$A,$A3396,Actuals!$D:$D,$D3396,Actuals!$B:$B,EOMONTH(DATE(2025,$C3396-1,1),0))/SUMIFS(Actuals!$F:$F,Actuals!$A:$A,$A3396,Actuals!$D:$D,$D3396,Actuals!$B:$B,EOMONTH(DATE(2024,$C3396-1,1),0)),
 SUMIFS(Actuals!$F:$F,Actuals!$A:$A,$A3396,Actuals!$D:$D,$D3396,Actuals!$B:$B,EOMONTH(DATE(2025,$C3396-2,1),0))/SUMIFS(Actuals!$F:$F,Actuals!$A:$A,$A3396,Actuals!$D:$D,$D3396,Actuals!$B:$B,EOMONTH(DATE(2024,$C3396-2,1),0)),
 SUMIFS(Actuals!$F:$F,Actuals!$A:$A,$A3396,Actuals!$D:$D,$D3396,Actuals!$B:$B,EOMONTH(DATE(2025,$C3396-3,1),0))/SUMIFS(Actuals!$F:$F,Actuals!$A:$A,$A3396,Actuals!$D:$D,$D3396,Actuals!$B:$B,EOMONTH(DATE(2024,$C3396-3,1),0))
)</f>
        <v>1.1225182926717334</v>
      </c>
      <c r="P3396" s="29">
        <f t="shared" si="318"/>
        <v>2224.2699969290397</v>
      </c>
      <c r="Q3396" s="2" t="str">
        <f t="shared" si="319"/>
        <v/>
      </c>
      <c r="R3396" s="29" t="str">
        <f t="shared" si="320"/>
        <v>2 Test data (Sep-Nov)</v>
      </c>
      <c r="S3396" s="29">
        <f t="shared" si="321"/>
        <v>1.0552169608377078</v>
      </c>
      <c r="T3396" s="29">
        <f t="shared" si="322"/>
        <v>2105.368724274485</v>
      </c>
      <c r="U3396" s="2" t="str">
        <f t="shared" si="323"/>
        <v/>
      </c>
    </row>
    <row r="3397" spans="1:21">
      <c r="A3397">
        <v>9652</v>
      </c>
      <c r="B3397" s="1">
        <v>46022</v>
      </c>
      <c r="C3397">
        <v>5</v>
      </c>
      <c r="D3397">
        <v>13</v>
      </c>
      <c r="E3397" t="s">
        <v>7</v>
      </c>
      <c r="F3397" s="3">
        <v>6972.0136904364754</v>
      </c>
      <c r="H3397">
        <v>7</v>
      </c>
      <c r="L3397" s="6"/>
      <c r="M3397" t="s">
        <v>30</v>
      </c>
      <c r="N3397">
        <f>SUMIFS(Actuals!$F:$F,Actuals!$A:$A,$A3397,Actuals!$D:$D,$D3397,Actuals!$B:$B,EDATE($B3397,-12))</f>
        <v>8854.5</v>
      </c>
      <c r="O3397">
        <f>AVERAGE(SUMIFS(Actuals!$F:$F,Actuals!$A:$A,$A3397,Actuals!$D:$D,$D3397,Actuals!$B:$B,EOMONTH(DATE(2025,$C3397-1,1),0))/SUMIFS(Actuals!$F:$F,Actuals!$A:$A,$A3397,Actuals!$D:$D,$D3397,Actuals!$B:$B,EOMONTH(DATE(2024,$C3397-1,1),0)),
 SUMIFS(Actuals!$F:$F,Actuals!$A:$A,$A3397,Actuals!$D:$D,$D3397,Actuals!$B:$B,EOMONTH(DATE(2025,$C3397-2,1),0))/SUMIFS(Actuals!$F:$F,Actuals!$A:$A,$A3397,Actuals!$D:$D,$D3397,Actuals!$B:$B,EOMONTH(DATE(2024,$C3397-2,1),0)),
 SUMIFS(Actuals!$F:$F,Actuals!$A:$A,$A3397,Actuals!$D:$D,$D3397,Actuals!$B:$B,EOMONTH(DATE(2025,$C3397-3,1),0))/SUMIFS(Actuals!$F:$F,Actuals!$A:$A,$A3397,Actuals!$D:$D,$D3397,Actuals!$B:$B,EOMONTH(DATE(2024,$C3397-3,1),0))
)</f>
        <v>1.440213032243568</v>
      </c>
      <c r="P3397" s="29">
        <f t="shared" si="318"/>
        <v>12752.366294000672</v>
      </c>
      <c r="Q3397" s="2" t="str">
        <f t="shared" si="319"/>
        <v/>
      </c>
      <c r="R3397" s="29" t="str">
        <f t="shared" si="320"/>
        <v>1 train date (May-Aug)</v>
      </c>
      <c r="S3397" s="29">
        <f t="shared" si="321"/>
        <v>0.97740808992841244</v>
      </c>
      <c r="T3397" s="29">
        <f t="shared" si="322"/>
        <v>6814.5025841242568</v>
      </c>
      <c r="U3397" s="2" t="str">
        <f t="shared" si="323"/>
        <v/>
      </c>
    </row>
    <row r="3398" spans="1:21">
      <c r="A3398">
        <v>9652</v>
      </c>
      <c r="B3398" s="1">
        <v>46022</v>
      </c>
      <c r="C3398">
        <v>6</v>
      </c>
      <c r="D3398">
        <v>13</v>
      </c>
      <c r="E3398" t="s">
        <v>7</v>
      </c>
      <c r="F3398" s="3">
        <v>9204.3457081551624</v>
      </c>
      <c r="H3398">
        <v>6</v>
      </c>
      <c r="L3398" s="6"/>
      <c r="M3398" t="s">
        <v>30</v>
      </c>
      <c r="N3398">
        <f>SUMIFS(Actuals!$F:$F,Actuals!$A:$A,$A3398,Actuals!$D:$D,$D3398,Actuals!$B:$B,EDATE($B3398,-12))</f>
        <v>8854.5</v>
      </c>
      <c r="O3398">
        <f>AVERAGE(SUMIFS(Actuals!$F:$F,Actuals!$A:$A,$A3398,Actuals!$D:$D,$D3398,Actuals!$B:$B,EOMONTH(DATE(2025,$C3398-1,1),0))/SUMIFS(Actuals!$F:$F,Actuals!$A:$A,$A3398,Actuals!$D:$D,$D3398,Actuals!$B:$B,EOMONTH(DATE(2024,$C3398-1,1),0)),
 SUMIFS(Actuals!$F:$F,Actuals!$A:$A,$A3398,Actuals!$D:$D,$D3398,Actuals!$B:$B,EOMONTH(DATE(2025,$C3398-2,1),0))/SUMIFS(Actuals!$F:$F,Actuals!$A:$A,$A3398,Actuals!$D:$D,$D3398,Actuals!$B:$B,EOMONTH(DATE(2024,$C3398-2,1),0)),
 SUMIFS(Actuals!$F:$F,Actuals!$A:$A,$A3398,Actuals!$D:$D,$D3398,Actuals!$B:$B,EOMONTH(DATE(2025,$C3398-3,1),0))/SUMIFS(Actuals!$F:$F,Actuals!$A:$A,$A3398,Actuals!$D:$D,$D3398,Actuals!$B:$B,EOMONTH(DATE(2024,$C3398-3,1),0))
)</f>
        <v>1.4059479872387328</v>
      </c>
      <c r="P3398" s="29">
        <f t="shared" si="318"/>
        <v>12448.96645300536</v>
      </c>
      <c r="Q3398" s="2" t="str">
        <f t="shared" si="319"/>
        <v/>
      </c>
      <c r="R3398" s="29" t="str">
        <f t="shared" si="320"/>
        <v>1 train date (May-Aug)</v>
      </c>
      <c r="S3398" s="29">
        <f t="shared" si="321"/>
        <v>0.97740808992841244</v>
      </c>
      <c r="T3398" s="29">
        <f t="shared" si="322"/>
        <v>8996.4019576487171</v>
      </c>
      <c r="U3398" s="2" t="str">
        <f t="shared" si="323"/>
        <v/>
      </c>
    </row>
    <row r="3399" spans="1:21">
      <c r="A3399">
        <v>9652</v>
      </c>
      <c r="B3399" s="1">
        <v>46022</v>
      </c>
      <c r="C3399">
        <v>7</v>
      </c>
      <c r="D3399">
        <v>13</v>
      </c>
      <c r="E3399" t="s">
        <v>7</v>
      </c>
      <c r="F3399" s="3">
        <v>8791.7574948148304</v>
      </c>
      <c r="H3399">
        <v>5</v>
      </c>
      <c r="L3399" s="6"/>
      <c r="M3399" t="s">
        <v>30</v>
      </c>
      <c r="N3399">
        <f>SUMIFS(Actuals!$F:$F,Actuals!$A:$A,$A3399,Actuals!$D:$D,$D3399,Actuals!$B:$B,EDATE($B3399,-12))</f>
        <v>8854.5</v>
      </c>
      <c r="O3399">
        <f>AVERAGE(SUMIFS(Actuals!$F:$F,Actuals!$A:$A,$A3399,Actuals!$D:$D,$D3399,Actuals!$B:$B,EOMONTH(DATE(2025,$C3399-1,1),0))/SUMIFS(Actuals!$F:$F,Actuals!$A:$A,$A3399,Actuals!$D:$D,$D3399,Actuals!$B:$B,EOMONTH(DATE(2024,$C3399-1,1),0)),
 SUMIFS(Actuals!$F:$F,Actuals!$A:$A,$A3399,Actuals!$D:$D,$D3399,Actuals!$B:$B,EOMONTH(DATE(2025,$C3399-2,1),0))/SUMIFS(Actuals!$F:$F,Actuals!$A:$A,$A3399,Actuals!$D:$D,$D3399,Actuals!$B:$B,EOMONTH(DATE(2024,$C3399-2,1),0)),
 SUMIFS(Actuals!$F:$F,Actuals!$A:$A,$A3399,Actuals!$D:$D,$D3399,Actuals!$B:$B,EOMONTH(DATE(2025,$C3399-3,1),0))/SUMIFS(Actuals!$F:$F,Actuals!$A:$A,$A3399,Actuals!$D:$D,$D3399,Actuals!$B:$B,EOMONTH(DATE(2024,$C3399-3,1),0))
)</f>
        <v>1.350027996904128</v>
      </c>
      <c r="P3399" s="29">
        <f t="shared" si="318"/>
        <v>11953.822898587601</v>
      </c>
      <c r="Q3399" s="2" t="str">
        <f t="shared" si="319"/>
        <v/>
      </c>
      <c r="R3399" s="29" t="str">
        <f t="shared" si="320"/>
        <v>1 train date (May-Aug)</v>
      </c>
      <c r="S3399" s="29">
        <f t="shared" si="321"/>
        <v>0.97740808992841244</v>
      </c>
      <c r="T3399" s="29">
        <f t="shared" si="322"/>
        <v>8593.1349001207673</v>
      </c>
      <c r="U3399" s="2" t="str">
        <f t="shared" si="323"/>
        <v/>
      </c>
    </row>
    <row r="3400" spans="1:21">
      <c r="A3400">
        <v>9652</v>
      </c>
      <c r="B3400" s="1">
        <v>46022</v>
      </c>
      <c r="C3400">
        <v>8</v>
      </c>
      <c r="D3400">
        <v>13</v>
      </c>
      <c r="E3400" t="s">
        <v>7</v>
      </c>
      <c r="F3400" s="3">
        <v>8689.1185269521484</v>
      </c>
      <c r="H3400">
        <v>4</v>
      </c>
      <c r="L3400" s="6"/>
      <c r="M3400" t="s">
        <v>30</v>
      </c>
      <c r="N3400">
        <f>SUMIFS(Actuals!$F:$F,Actuals!$A:$A,$A3400,Actuals!$D:$D,$D3400,Actuals!$B:$B,EDATE($B3400,-12))</f>
        <v>8854.5</v>
      </c>
      <c r="O3400">
        <f>AVERAGE(SUMIFS(Actuals!$F:$F,Actuals!$A:$A,$A3400,Actuals!$D:$D,$D3400,Actuals!$B:$B,EOMONTH(DATE(2025,$C3400-1,1),0))/SUMIFS(Actuals!$F:$F,Actuals!$A:$A,$A3400,Actuals!$D:$D,$D3400,Actuals!$B:$B,EOMONTH(DATE(2024,$C3400-1,1),0)),
 SUMIFS(Actuals!$F:$F,Actuals!$A:$A,$A3400,Actuals!$D:$D,$D3400,Actuals!$B:$B,EOMONTH(DATE(2025,$C3400-2,1),0))/SUMIFS(Actuals!$F:$F,Actuals!$A:$A,$A3400,Actuals!$D:$D,$D3400,Actuals!$B:$B,EOMONTH(DATE(2024,$C3400-2,1),0)),
 SUMIFS(Actuals!$F:$F,Actuals!$A:$A,$A3400,Actuals!$D:$D,$D3400,Actuals!$B:$B,EOMONTH(DATE(2025,$C3400-3,1),0))/SUMIFS(Actuals!$F:$F,Actuals!$A:$A,$A3400,Actuals!$D:$D,$D3400,Actuals!$B:$B,EOMONTH(DATE(2024,$C3400-3,1),0))
)</f>
        <v>1.2713655284572036</v>
      </c>
      <c r="P3400" s="29">
        <f t="shared" si="318"/>
        <v>11257.30607172431</v>
      </c>
      <c r="Q3400" s="2" t="str">
        <f t="shared" si="319"/>
        <v/>
      </c>
      <c r="R3400" s="29" t="str">
        <f t="shared" si="320"/>
        <v>1 train date (May-Aug)</v>
      </c>
      <c r="S3400" s="29">
        <f t="shared" si="321"/>
        <v>0.97740808992841244</v>
      </c>
      <c r="T3400" s="29">
        <f t="shared" si="322"/>
        <v>8492.8147425898806</v>
      </c>
      <c r="U3400" s="2" t="str">
        <f t="shared" si="323"/>
        <v/>
      </c>
    </row>
    <row r="3401" spans="1:21">
      <c r="A3401">
        <v>9652</v>
      </c>
      <c r="B3401" s="1">
        <v>46022</v>
      </c>
      <c r="C3401">
        <v>9</v>
      </c>
      <c r="D3401">
        <v>13</v>
      </c>
      <c r="E3401" t="s">
        <v>7</v>
      </c>
      <c r="F3401" s="3">
        <v>8916.4640894783697</v>
      </c>
      <c r="H3401">
        <v>3</v>
      </c>
      <c r="L3401" s="6"/>
      <c r="M3401" t="s">
        <v>30</v>
      </c>
      <c r="N3401">
        <f>SUMIFS(Actuals!$F:$F,Actuals!$A:$A,$A3401,Actuals!$D:$D,$D3401,Actuals!$B:$B,EDATE($B3401,-12))</f>
        <v>8854.5</v>
      </c>
      <c r="O3401">
        <f>AVERAGE(SUMIFS(Actuals!$F:$F,Actuals!$A:$A,$A3401,Actuals!$D:$D,$D3401,Actuals!$B:$B,EOMONTH(DATE(2025,$C3401-1,1),0))/SUMIFS(Actuals!$F:$F,Actuals!$A:$A,$A3401,Actuals!$D:$D,$D3401,Actuals!$B:$B,EOMONTH(DATE(2024,$C3401-1,1),0)),
 SUMIFS(Actuals!$F:$F,Actuals!$A:$A,$A3401,Actuals!$D:$D,$D3401,Actuals!$B:$B,EOMONTH(DATE(2025,$C3401-2,1),0))/SUMIFS(Actuals!$F:$F,Actuals!$A:$A,$A3401,Actuals!$D:$D,$D3401,Actuals!$B:$B,EOMONTH(DATE(2024,$C3401-2,1),0)),
 SUMIFS(Actuals!$F:$F,Actuals!$A:$A,$A3401,Actuals!$D:$D,$D3401,Actuals!$B:$B,EOMONTH(DATE(2025,$C3401-3,1),0))/SUMIFS(Actuals!$F:$F,Actuals!$A:$A,$A3401,Actuals!$D:$D,$D3401,Actuals!$B:$B,EOMONTH(DATE(2024,$C3401-3,1),0))
)</f>
        <v>0.9690520294007362</v>
      </c>
      <c r="P3401" s="29">
        <f t="shared" si="318"/>
        <v>8580.4711943288185</v>
      </c>
      <c r="Q3401" s="2" t="str">
        <f t="shared" si="319"/>
        <v/>
      </c>
      <c r="R3401" s="29" t="str">
        <f t="shared" si="320"/>
        <v>2 Test data (Sep-Nov)</v>
      </c>
      <c r="S3401" s="29">
        <f t="shared" si="321"/>
        <v>0.97740808992841244</v>
      </c>
      <c r="T3401" s="29">
        <f t="shared" si="322"/>
        <v>8715.0241346123348</v>
      </c>
      <c r="U3401" s="2" t="str">
        <f t="shared" si="323"/>
        <v/>
      </c>
    </row>
    <row r="3402" spans="1:21">
      <c r="A3402">
        <v>9652</v>
      </c>
      <c r="B3402" s="1">
        <v>46022</v>
      </c>
      <c r="C3402">
        <v>10</v>
      </c>
      <c r="D3402">
        <v>13</v>
      </c>
      <c r="E3402" t="s">
        <v>7</v>
      </c>
      <c r="F3402" s="3">
        <v>10068.151524652254</v>
      </c>
      <c r="H3402">
        <v>2</v>
      </c>
      <c r="L3402" s="6"/>
      <c r="M3402" t="s">
        <v>30</v>
      </c>
      <c r="N3402">
        <f>SUMIFS(Actuals!$F:$F,Actuals!$A:$A,$A3402,Actuals!$D:$D,$D3402,Actuals!$B:$B,EDATE($B3402,-12))</f>
        <v>8854.5</v>
      </c>
      <c r="O3402">
        <f>AVERAGE(SUMIFS(Actuals!$F:$F,Actuals!$A:$A,$A3402,Actuals!$D:$D,$D3402,Actuals!$B:$B,EOMONTH(DATE(2025,$C3402-1,1),0))/SUMIFS(Actuals!$F:$F,Actuals!$A:$A,$A3402,Actuals!$D:$D,$D3402,Actuals!$B:$B,EOMONTH(DATE(2024,$C3402-1,1),0)),
 SUMIFS(Actuals!$F:$F,Actuals!$A:$A,$A3402,Actuals!$D:$D,$D3402,Actuals!$B:$B,EOMONTH(DATE(2025,$C3402-2,1),0))/SUMIFS(Actuals!$F:$F,Actuals!$A:$A,$A3402,Actuals!$D:$D,$D3402,Actuals!$B:$B,EOMONTH(DATE(2024,$C3402-2,1),0)),
 SUMIFS(Actuals!$F:$F,Actuals!$A:$A,$A3402,Actuals!$D:$D,$D3402,Actuals!$B:$B,EOMONTH(DATE(2025,$C3402-3,1),0))/SUMIFS(Actuals!$F:$F,Actuals!$A:$A,$A3402,Actuals!$D:$D,$D3402,Actuals!$B:$B,EOMONTH(DATE(2024,$C3402-3,1),0))
)</f>
        <v>0.84557050349569396</v>
      </c>
      <c r="P3402" s="29">
        <f t="shared" si="318"/>
        <v>7487.1040232026226</v>
      </c>
      <c r="Q3402" s="2" t="str">
        <f t="shared" si="319"/>
        <v/>
      </c>
      <c r="R3402" s="29" t="str">
        <f t="shared" si="320"/>
        <v>2 Test data (Sep-Nov)</v>
      </c>
      <c r="S3402" s="29">
        <f t="shared" si="321"/>
        <v>0.97740808992841244</v>
      </c>
      <c r="T3402" s="29">
        <f t="shared" si="322"/>
        <v>9840.6927508201934</v>
      </c>
      <c r="U3402" s="2" t="str">
        <f t="shared" si="323"/>
        <v/>
      </c>
    </row>
    <row r="3403" spans="1:21">
      <c r="A3403">
        <v>9652</v>
      </c>
      <c r="B3403" s="1">
        <v>46022</v>
      </c>
      <c r="C3403">
        <v>11</v>
      </c>
      <c r="D3403">
        <v>13</v>
      </c>
      <c r="E3403" t="s">
        <v>7</v>
      </c>
      <c r="F3403" s="3">
        <v>10506.62175109109</v>
      </c>
      <c r="H3403">
        <v>1</v>
      </c>
      <c r="L3403" s="6"/>
      <c r="M3403" t="s">
        <v>30</v>
      </c>
      <c r="N3403">
        <f>SUMIFS(Actuals!$F:$F,Actuals!$A:$A,$A3403,Actuals!$D:$D,$D3403,Actuals!$B:$B,EDATE($B3403,-12))</f>
        <v>8854.5</v>
      </c>
      <c r="O3403">
        <f>AVERAGE(SUMIFS(Actuals!$F:$F,Actuals!$A:$A,$A3403,Actuals!$D:$D,$D3403,Actuals!$B:$B,EOMONTH(DATE(2025,$C3403-1,1),0))/SUMIFS(Actuals!$F:$F,Actuals!$A:$A,$A3403,Actuals!$D:$D,$D3403,Actuals!$B:$B,EOMONTH(DATE(2024,$C3403-1,1),0)),
 SUMIFS(Actuals!$F:$F,Actuals!$A:$A,$A3403,Actuals!$D:$D,$D3403,Actuals!$B:$B,EOMONTH(DATE(2025,$C3403-2,1),0))/SUMIFS(Actuals!$F:$F,Actuals!$A:$A,$A3403,Actuals!$D:$D,$D3403,Actuals!$B:$B,EOMONTH(DATE(2024,$C3403-2,1),0)),
 SUMIFS(Actuals!$F:$F,Actuals!$A:$A,$A3403,Actuals!$D:$D,$D3403,Actuals!$B:$B,EOMONTH(DATE(2025,$C3403-3,1),0))/SUMIFS(Actuals!$F:$F,Actuals!$A:$A,$A3403,Actuals!$D:$D,$D3403,Actuals!$B:$B,EOMONTH(DATE(2024,$C3403-3,1),0))
)</f>
        <v>1.1101101476404838</v>
      </c>
      <c r="P3403" s="29">
        <f t="shared" si="318"/>
        <v>9829.4703022826634</v>
      </c>
      <c r="Q3403" s="2" t="str">
        <f t="shared" si="319"/>
        <v/>
      </c>
      <c r="R3403" s="29" t="str">
        <f t="shared" si="320"/>
        <v>2 Test data (Sep-Nov)</v>
      </c>
      <c r="S3403" s="29">
        <f t="shared" si="321"/>
        <v>0.97740808992841244</v>
      </c>
      <c r="T3403" s="29">
        <f t="shared" si="322"/>
        <v>10269.257097334254</v>
      </c>
      <c r="U3403" s="2" t="str">
        <f t="shared" si="323"/>
        <v/>
      </c>
    </row>
    <row r="3404" spans="1:21">
      <c r="A3404">
        <v>9656</v>
      </c>
      <c r="B3404" s="1">
        <v>46022</v>
      </c>
      <c r="C3404">
        <v>5</v>
      </c>
      <c r="D3404">
        <v>13</v>
      </c>
      <c r="E3404" t="s">
        <v>7</v>
      </c>
      <c r="F3404" s="3">
        <v>564243.57000000007</v>
      </c>
      <c r="H3404">
        <v>7</v>
      </c>
      <c r="L3404" s="6"/>
      <c r="M3404" t="s">
        <v>32</v>
      </c>
      <c r="N3404">
        <f>SUMIFS(Actuals!$F:$F,Actuals!$A:$A,$A3404,Actuals!$D:$D,$D3404,Actuals!$B:$B,EDATE($B3404,-12))</f>
        <v>524938.5</v>
      </c>
      <c r="O3404">
        <f>AVERAGE(SUMIFS(Actuals!$F:$F,Actuals!$A:$A,$A3404,Actuals!$D:$D,$D3404,Actuals!$B:$B,EOMONTH(DATE(2025,$C3404-1,1),0))/SUMIFS(Actuals!$F:$F,Actuals!$A:$A,$A3404,Actuals!$D:$D,$D3404,Actuals!$B:$B,EOMONTH(DATE(2024,$C3404-1,1),0)),
 SUMIFS(Actuals!$F:$F,Actuals!$A:$A,$A3404,Actuals!$D:$D,$D3404,Actuals!$B:$B,EOMONTH(DATE(2025,$C3404-2,1),0))/SUMIFS(Actuals!$F:$F,Actuals!$A:$A,$A3404,Actuals!$D:$D,$D3404,Actuals!$B:$B,EOMONTH(DATE(2024,$C3404-2,1),0)),
 SUMIFS(Actuals!$F:$F,Actuals!$A:$A,$A3404,Actuals!$D:$D,$D3404,Actuals!$B:$B,EOMONTH(DATE(2025,$C3404-3,1),0))/SUMIFS(Actuals!$F:$F,Actuals!$A:$A,$A3404,Actuals!$D:$D,$D3404,Actuals!$B:$B,EOMONTH(DATE(2024,$C3404-3,1),0))
)</f>
        <v>1.1057437353365234</v>
      </c>
      <c r="P3404" s="29">
        <f t="shared" si="318"/>
        <v>580447.45781195152</v>
      </c>
      <c r="Q3404" s="2" t="str">
        <f t="shared" si="319"/>
        <v/>
      </c>
      <c r="R3404" s="29" t="str">
        <f t="shared" si="320"/>
        <v>1 train date (May-Aug)</v>
      </c>
      <c r="S3404" s="29">
        <f t="shared" si="321"/>
        <v>1.0196167866584092</v>
      </c>
      <c r="T3404" s="29">
        <f t="shared" si="322"/>
        <v>575312.21573606925</v>
      </c>
      <c r="U3404" s="2" t="str">
        <f t="shared" si="323"/>
        <v/>
      </c>
    </row>
    <row r="3405" spans="1:21">
      <c r="A3405">
        <v>9656</v>
      </c>
      <c r="B3405" s="1">
        <v>46022</v>
      </c>
      <c r="C3405">
        <v>6</v>
      </c>
      <c r="D3405">
        <v>13</v>
      </c>
      <c r="E3405" t="s">
        <v>7</v>
      </c>
      <c r="F3405" s="3">
        <v>564243.57000000007</v>
      </c>
      <c r="H3405">
        <v>6</v>
      </c>
      <c r="L3405" s="6"/>
      <c r="M3405" t="s">
        <v>32</v>
      </c>
      <c r="N3405">
        <f>SUMIFS(Actuals!$F:$F,Actuals!$A:$A,$A3405,Actuals!$D:$D,$D3405,Actuals!$B:$B,EDATE($B3405,-12))</f>
        <v>524938.5</v>
      </c>
      <c r="O3405">
        <f>AVERAGE(SUMIFS(Actuals!$F:$F,Actuals!$A:$A,$A3405,Actuals!$D:$D,$D3405,Actuals!$B:$B,EOMONTH(DATE(2025,$C3405-1,1),0))/SUMIFS(Actuals!$F:$F,Actuals!$A:$A,$A3405,Actuals!$D:$D,$D3405,Actuals!$B:$B,EOMONTH(DATE(2024,$C3405-1,1),0)),
 SUMIFS(Actuals!$F:$F,Actuals!$A:$A,$A3405,Actuals!$D:$D,$D3405,Actuals!$B:$B,EOMONTH(DATE(2025,$C3405-2,1),0))/SUMIFS(Actuals!$F:$F,Actuals!$A:$A,$A3405,Actuals!$D:$D,$D3405,Actuals!$B:$B,EOMONTH(DATE(2024,$C3405-2,1),0)),
 SUMIFS(Actuals!$F:$F,Actuals!$A:$A,$A3405,Actuals!$D:$D,$D3405,Actuals!$B:$B,EOMONTH(DATE(2025,$C3405-3,1),0))/SUMIFS(Actuals!$F:$F,Actuals!$A:$A,$A3405,Actuals!$D:$D,$D3405,Actuals!$B:$B,EOMONTH(DATE(2024,$C3405-3,1),0))
)</f>
        <v>1.0915621504743092</v>
      </c>
      <c r="P3405" s="29">
        <f t="shared" si="318"/>
        <v>573002.99792675814</v>
      </c>
      <c r="Q3405" s="2" t="str">
        <f t="shared" si="319"/>
        <v/>
      </c>
      <c r="R3405" s="29" t="str">
        <f t="shared" si="320"/>
        <v>1 train date (May-Aug)</v>
      </c>
      <c r="S3405" s="29">
        <f t="shared" si="321"/>
        <v>1.0196167866584092</v>
      </c>
      <c r="T3405" s="29">
        <f t="shared" si="322"/>
        <v>575312.21573606925</v>
      </c>
      <c r="U3405" s="2" t="str">
        <f t="shared" si="323"/>
        <v/>
      </c>
    </row>
    <row r="3406" spans="1:21">
      <c r="A3406">
        <v>9656</v>
      </c>
      <c r="B3406" s="1">
        <v>46022</v>
      </c>
      <c r="C3406">
        <v>7</v>
      </c>
      <c r="D3406">
        <v>13</v>
      </c>
      <c r="E3406" t="s">
        <v>7</v>
      </c>
      <c r="F3406" s="3">
        <v>514764.62192904786</v>
      </c>
      <c r="H3406">
        <v>5</v>
      </c>
      <c r="L3406" s="6"/>
      <c r="M3406" t="s">
        <v>32</v>
      </c>
      <c r="N3406">
        <f>SUMIFS(Actuals!$F:$F,Actuals!$A:$A,$A3406,Actuals!$D:$D,$D3406,Actuals!$B:$B,EDATE($B3406,-12))</f>
        <v>524938.5</v>
      </c>
      <c r="O3406">
        <f>AVERAGE(SUMIFS(Actuals!$F:$F,Actuals!$A:$A,$A3406,Actuals!$D:$D,$D3406,Actuals!$B:$B,EOMONTH(DATE(2025,$C3406-1,1),0))/SUMIFS(Actuals!$F:$F,Actuals!$A:$A,$A3406,Actuals!$D:$D,$D3406,Actuals!$B:$B,EOMONTH(DATE(2024,$C3406-1,1),0)),
 SUMIFS(Actuals!$F:$F,Actuals!$A:$A,$A3406,Actuals!$D:$D,$D3406,Actuals!$B:$B,EOMONTH(DATE(2025,$C3406-2,1),0))/SUMIFS(Actuals!$F:$F,Actuals!$A:$A,$A3406,Actuals!$D:$D,$D3406,Actuals!$B:$B,EOMONTH(DATE(2024,$C3406-2,1),0)),
 SUMIFS(Actuals!$F:$F,Actuals!$A:$A,$A3406,Actuals!$D:$D,$D3406,Actuals!$B:$B,EOMONTH(DATE(2025,$C3406-3,1),0))/SUMIFS(Actuals!$F:$F,Actuals!$A:$A,$A3406,Actuals!$D:$D,$D3406,Actuals!$B:$B,EOMONTH(DATE(2024,$C3406-3,1),0))
)</f>
        <v>1.0763735354593951</v>
      </c>
      <c r="P3406" s="29">
        <f t="shared" si="318"/>
        <v>565029.9091437516</v>
      </c>
      <c r="Q3406" s="2" t="str">
        <f t="shared" si="319"/>
        <v/>
      </c>
      <c r="R3406" s="29" t="str">
        <f t="shared" si="320"/>
        <v>1 train date (May-Aug)</v>
      </c>
      <c r="S3406" s="29">
        <f t="shared" si="321"/>
        <v>1.0196167866584092</v>
      </c>
      <c r="T3406" s="29">
        <f t="shared" si="322"/>
        <v>524862.64969672658</v>
      </c>
      <c r="U3406" s="2" t="str">
        <f t="shared" si="323"/>
        <v/>
      </c>
    </row>
    <row r="3407" spans="1:21">
      <c r="A3407">
        <v>9656</v>
      </c>
      <c r="B3407" s="1">
        <v>46022</v>
      </c>
      <c r="C3407">
        <v>8</v>
      </c>
      <c r="D3407">
        <v>13</v>
      </c>
      <c r="E3407" t="s">
        <v>7</v>
      </c>
      <c r="F3407" s="3">
        <v>576501.54421035061</v>
      </c>
      <c r="H3407">
        <v>4</v>
      </c>
      <c r="L3407" s="6"/>
      <c r="M3407" t="s">
        <v>32</v>
      </c>
      <c r="N3407">
        <f>SUMIFS(Actuals!$F:$F,Actuals!$A:$A,$A3407,Actuals!$D:$D,$D3407,Actuals!$B:$B,EDATE($B3407,-12))</f>
        <v>524938.5</v>
      </c>
      <c r="O3407">
        <f>AVERAGE(SUMIFS(Actuals!$F:$F,Actuals!$A:$A,$A3407,Actuals!$D:$D,$D3407,Actuals!$B:$B,EOMONTH(DATE(2025,$C3407-1,1),0))/SUMIFS(Actuals!$F:$F,Actuals!$A:$A,$A3407,Actuals!$D:$D,$D3407,Actuals!$B:$B,EOMONTH(DATE(2024,$C3407-1,1),0)),
 SUMIFS(Actuals!$F:$F,Actuals!$A:$A,$A3407,Actuals!$D:$D,$D3407,Actuals!$B:$B,EOMONTH(DATE(2025,$C3407-2,1),0))/SUMIFS(Actuals!$F:$F,Actuals!$A:$A,$A3407,Actuals!$D:$D,$D3407,Actuals!$B:$B,EOMONTH(DATE(2024,$C3407-2,1),0)),
 SUMIFS(Actuals!$F:$F,Actuals!$A:$A,$A3407,Actuals!$D:$D,$D3407,Actuals!$B:$B,EOMONTH(DATE(2025,$C3407-3,1),0))/SUMIFS(Actuals!$F:$F,Actuals!$A:$A,$A3407,Actuals!$D:$D,$D3407,Actuals!$B:$B,EOMONTH(DATE(2024,$C3407-3,1),0))
)</f>
        <v>1.1068485728308703</v>
      </c>
      <c r="P3407" s="29">
        <f t="shared" si="318"/>
        <v>581027.42954897787</v>
      </c>
      <c r="Q3407" s="2" t="str">
        <f t="shared" si="319"/>
        <v/>
      </c>
      <c r="R3407" s="29" t="str">
        <f t="shared" si="320"/>
        <v>1 train date (May-Aug)</v>
      </c>
      <c r="S3407" s="29">
        <f t="shared" si="321"/>
        <v>1.0196167866584092</v>
      </c>
      <c r="T3407" s="29">
        <f t="shared" si="322"/>
        <v>587810.65201136854</v>
      </c>
      <c r="U3407" s="2" t="str">
        <f t="shared" si="323"/>
        <v/>
      </c>
    </row>
    <row r="3408" spans="1:21">
      <c r="A3408">
        <v>9656</v>
      </c>
      <c r="B3408" s="1">
        <v>46022</v>
      </c>
      <c r="C3408">
        <v>9</v>
      </c>
      <c r="D3408">
        <v>13</v>
      </c>
      <c r="E3408" t="s">
        <v>7</v>
      </c>
      <c r="F3408" s="3">
        <v>570512.70935444906</v>
      </c>
      <c r="H3408">
        <v>3</v>
      </c>
      <c r="L3408" s="6"/>
      <c r="M3408" t="s">
        <v>32</v>
      </c>
      <c r="N3408">
        <f>SUMIFS(Actuals!$F:$F,Actuals!$A:$A,$A3408,Actuals!$D:$D,$D3408,Actuals!$B:$B,EDATE($B3408,-12))</f>
        <v>524938.5</v>
      </c>
      <c r="O3408">
        <f>AVERAGE(SUMIFS(Actuals!$F:$F,Actuals!$A:$A,$A3408,Actuals!$D:$D,$D3408,Actuals!$B:$B,EOMONTH(DATE(2025,$C3408-1,1),0))/SUMIFS(Actuals!$F:$F,Actuals!$A:$A,$A3408,Actuals!$D:$D,$D3408,Actuals!$B:$B,EOMONTH(DATE(2024,$C3408-1,1),0)),
 SUMIFS(Actuals!$F:$F,Actuals!$A:$A,$A3408,Actuals!$D:$D,$D3408,Actuals!$B:$B,EOMONTH(DATE(2025,$C3408-2,1),0))/SUMIFS(Actuals!$F:$F,Actuals!$A:$A,$A3408,Actuals!$D:$D,$D3408,Actuals!$B:$B,EOMONTH(DATE(2024,$C3408-2,1),0)),
 SUMIFS(Actuals!$F:$F,Actuals!$A:$A,$A3408,Actuals!$D:$D,$D3408,Actuals!$B:$B,EOMONTH(DATE(2025,$C3408-3,1),0))/SUMIFS(Actuals!$F:$F,Actuals!$A:$A,$A3408,Actuals!$D:$D,$D3408,Actuals!$B:$B,EOMONTH(DATE(2024,$C3408-3,1),0))
)</f>
        <v>1.138233958934084</v>
      </c>
      <c r="P3408" s="29">
        <f t="shared" si="318"/>
        <v>597502.82705191965</v>
      </c>
      <c r="Q3408" s="2" t="str">
        <f t="shared" si="319"/>
        <v/>
      </c>
      <c r="R3408" s="29" t="str">
        <f t="shared" si="320"/>
        <v>2 Test data (Sep-Nov)</v>
      </c>
      <c r="S3408" s="29">
        <f t="shared" si="321"/>
        <v>1.0196167866584092</v>
      </c>
      <c r="T3408" s="29">
        <f t="shared" si="322"/>
        <v>581704.33545976633</v>
      </c>
      <c r="U3408" s="2" t="str">
        <f t="shared" si="323"/>
        <v/>
      </c>
    </row>
    <row r="3409" spans="1:21">
      <c r="A3409">
        <v>9656</v>
      </c>
      <c r="B3409" s="1">
        <v>46022</v>
      </c>
      <c r="C3409">
        <v>10</v>
      </c>
      <c r="D3409">
        <v>13</v>
      </c>
      <c r="E3409" t="s">
        <v>7</v>
      </c>
      <c r="F3409" s="3">
        <v>554981.04042458627</v>
      </c>
      <c r="H3409">
        <v>2</v>
      </c>
      <c r="L3409" s="6"/>
      <c r="M3409" t="s">
        <v>32</v>
      </c>
      <c r="N3409">
        <f>SUMIFS(Actuals!$F:$F,Actuals!$A:$A,$A3409,Actuals!$D:$D,$D3409,Actuals!$B:$B,EDATE($B3409,-12))</f>
        <v>524938.5</v>
      </c>
      <c r="O3409">
        <f>AVERAGE(SUMIFS(Actuals!$F:$F,Actuals!$A:$A,$A3409,Actuals!$D:$D,$D3409,Actuals!$B:$B,EOMONTH(DATE(2025,$C3409-1,1),0))/SUMIFS(Actuals!$F:$F,Actuals!$A:$A,$A3409,Actuals!$D:$D,$D3409,Actuals!$B:$B,EOMONTH(DATE(2024,$C3409-1,1),0)),
 SUMIFS(Actuals!$F:$F,Actuals!$A:$A,$A3409,Actuals!$D:$D,$D3409,Actuals!$B:$B,EOMONTH(DATE(2025,$C3409-2,1),0))/SUMIFS(Actuals!$F:$F,Actuals!$A:$A,$A3409,Actuals!$D:$D,$D3409,Actuals!$B:$B,EOMONTH(DATE(2024,$C3409-2,1),0)),
 SUMIFS(Actuals!$F:$F,Actuals!$A:$A,$A3409,Actuals!$D:$D,$D3409,Actuals!$B:$B,EOMONTH(DATE(2025,$C3409-3,1),0))/SUMIFS(Actuals!$F:$F,Actuals!$A:$A,$A3409,Actuals!$D:$D,$D3409,Actuals!$B:$B,EOMONTH(DATE(2024,$C3409-3,1),0))
)</f>
        <v>1.1647815716288734</v>
      </c>
      <c r="P3409" s="29">
        <f t="shared" si="318"/>
        <v>611438.69103850331</v>
      </c>
      <c r="Q3409" s="2" t="str">
        <f t="shared" si="319"/>
        <v/>
      </c>
      <c r="R3409" s="29" t="str">
        <f t="shared" si="320"/>
        <v>2 Test data (Sep-Nov)</v>
      </c>
      <c r="S3409" s="29">
        <f t="shared" si="321"/>
        <v>1.0196167866584092</v>
      </c>
      <c r="T3409" s="29">
        <f t="shared" si="322"/>
        <v>565867.98509405728</v>
      </c>
      <c r="U3409" s="2" t="str">
        <f t="shared" si="323"/>
        <v/>
      </c>
    </row>
    <row r="3410" spans="1:21">
      <c r="A3410">
        <v>9656</v>
      </c>
      <c r="B3410" s="1">
        <v>46022</v>
      </c>
      <c r="C3410">
        <v>11</v>
      </c>
      <c r="D3410">
        <v>13</v>
      </c>
      <c r="E3410" t="s">
        <v>7</v>
      </c>
      <c r="F3410" s="3">
        <v>596285.52346048586</v>
      </c>
      <c r="H3410">
        <v>1</v>
      </c>
      <c r="L3410" s="6"/>
      <c r="M3410" t="s">
        <v>32</v>
      </c>
      <c r="N3410">
        <f>SUMIFS(Actuals!$F:$F,Actuals!$A:$A,$A3410,Actuals!$D:$D,$D3410,Actuals!$B:$B,EDATE($B3410,-12))</f>
        <v>524938.5</v>
      </c>
      <c r="O3410">
        <f>AVERAGE(SUMIFS(Actuals!$F:$F,Actuals!$A:$A,$A3410,Actuals!$D:$D,$D3410,Actuals!$B:$B,EOMONTH(DATE(2025,$C3410-1,1),0))/SUMIFS(Actuals!$F:$F,Actuals!$A:$A,$A3410,Actuals!$D:$D,$D3410,Actuals!$B:$B,EOMONTH(DATE(2024,$C3410-1,1),0)),
 SUMIFS(Actuals!$F:$F,Actuals!$A:$A,$A3410,Actuals!$D:$D,$D3410,Actuals!$B:$B,EOMONTH(DATE(2025,$C3410-2,1),0))/SUMIFS(Actuals!$F:$F,Actuals!$A:$A,$A3410,Actuals!$D:$D,$D3410,Actuals!$B:$B,EOMONTH(DATE(2024,$C3410-2,1),0)),
 SUMIFS(Actuals!$F:$F,Actuals!$A:$A,$A3410,Actuals!$D:$D,$D3410,Actuals!$B:$B,EOMONTH(DATE(2025,$C3410-3,1),0))/SUMIFS(Actuals!$F:$F,Actuals!$A:$A,$A3410,Actuals!$D:$D,$D3410,Actuals!$B:$B,EOMONTH(DATE(2024,$C3410-3,1),0))
)</f>
        <v>1.1049075660577115</v>
      </c>
      <c r="P3410" s="29">
        <f t="shared" si="318"/>
        <v>580008.52036498592</v>
      </c>
      <c r="Q3410" s="2" t="str">
        <f t="shared" si="319"/>
        <v/>
      </c>
      <c r="R3410" s="29" t="str">
        <f t="shared" si="320"/>
        <v>2 Test data (Sep-Nov)</v>
      </c>
      <c r="S3410" s="29">
        <f t="shared" si="321"/>
        <v>1.0196167866584092</v>
      </c>
      <c r="T3410" s="29">
        <f t="shared" si="322"/>
        <v>607982.72936170804</v>
      </c>
      <c r="U3410" s="2" t="str">
        <f t="shared" si="323"/>
        <v/>
      </c>
    </row>
    <row r="3411" spans="1:21">
      <c r="A3411">
        <v>9657</v>
      </c>
      <c r="B3411" s="1">
        <v>46022</v>
      </c>
      <c r="C3411">
        <v>5</v>
      </c>
      <c r="D3411">
        <v>13</v>
      </c>
      <c r="E3411" t="s">
        <v>7</v>
      </c>
      <c r="F3411" s="3">
        <v>3524.9886108963269</v>
      </c>
      <c r="H3411">
        <v>7</v>
      </c>
      <c r="L3411" s="6"/>
      <c r="M3411" t="s">
        <v>34</v>
      </c>
      <c r="N3411">
        <f>SUMIFS(Actuals!$F:$F,Actuals!$A:$A,$A3411,Actuals!$D:$D,$D3411,Actuals!$B:$B,EDATE($B3411,-12))</f>
        <v>3184.5</v>
      </c>
      <c r="O3411">
        <f>AVERAGE(SUMIFS(Actuals!$F:$F,Actuals!$A:$A,$A3411,Actuals!$D:$D,$D3411,Actuals!$B:$B,EOMONTH(DATE(2025,$C3411-1,1),0))/SUMIFS(Actuals!$F:$F,Actuals!$A:$A,$A3411,Actuals!$D:$D,$D3411,Actuals!$B:$B,EOMONTH(DATE(2024,$C3411-1,1),0)),
 SUMIFS(Actuals!$F:$F,Actuals!$A:$A,$A3411,Actuals!$D:$D,$D3411,Actuals!$B:$B,EOMONTH(DATE(2025,$C3411-2,1),0))/SUMIFS(Actuals!$F:$F,Actuals!$A:$A,$A3411,Actuals!$D:$D,$D3411,Actuals!$B:$B,EOMONTH(DATE(2024,$C3411-2,1),0)),
 SUMIFS(Actuals!$F:$F,Actuals!$A:$A,$A3411,Actuals!$D:$D,$D3411,Actuals!$B:$B,EOMONTH(DATE(2025,$C3411-3,1),0))/SUMIFS(Actuals!$F:$F,Actuals!$A:$A,$A3411,Actuals!$D:$D,$D3411,Actuals!$B:$B,EOMONTH(DATE(2024,$C3411-3,1),0))
)</f>
        <v>1.1090035568229553</v>
      </c>
      <c r="P3411" s="29">
        <f t="shared" si="318"/>
        <v>3531.6218267027011</v>
      </c>
      <c r="Q3411" s="2" t="str">
        <f t="shared" si="319"/>
        <v/>
      </c>
      <c r="R3411" s="29" t="str">
        <f t="shared" si="320"/>
        <v>1 train date (May-Aug)</v>
      </c>
      <c r="S3411" s="29">
        <f t="shared" si="321"/>
        <v>1.0159969143173808</v>
      </c>
      <c r="T3411" s="29">
        <f t="shared" si="322"/>
        <v>3581.3775516745786</v>
      </c>
      <c r="U3411" s="2" t="str">
        <f t="shared" si="323"/>
        <v/>
      </c>
    </row>
    <row r="3412" spans="1:21">
      <c r="A3412">
        <v>9657</v>
      </c>
      <c r="B3412" s="1">
        <v>46022</v>
      </c>
      <c r="C3412">
        <v>6</v>
      </c>
      <c r="D3412">
        <v>13</v>
      </c>
      <c r="E3412" t="s">
        <v>7</v>
      </c>
      <c r="F3412" s="3">
        <v>3530.1680742235831</v>
      </c>
      <c r="H3412">
        <v>6</v>
      </c>
      <c r="L3412" s="6"/>
      <c r="M3412" t="s">
        <v>34</v>
      </c>
      <c r="N3412">
        <f>SUMIFS(Actuals!$F:$F,Actuals!$A:$A,$A3412,Actuals!$D:$D,$D3412,Actuals!$B:$B,EDATE($B3412,-12))</f>
        <v>3184.5</v>
      </c>
      <c r="O3412">
        <f>AVERAGE(SUMIFS(Actuals!$F:$F,Actuals!$A:$A,$A3412,Actuals!$D:$D,$D3412,Actuals!$B:$B,EOMONTH(DATE(2025,$C3412-1,1),0))/SUMIFS(Actuals!$F:$F,Actuals!$A:$A,$A3412,Actuals!$D:$D,$D3412,Actuals!$B:$B,EOMONTH(DATE(2024,$C3412-1,1),0)),
 SUMIFS(Actuals!$F:$F,Actuals!$A:$A,$A3412,Actuals!$D:$D,$D3412,Actuals!$B:$B,EOMONTH(DATE(2025,$C3412-2,1),0))/SUMIFS(Actuals!$F:$F,Actuals!$A:$A,$A3412,Actuals!$D:$D,$D3412,Actuals!$B:$B,EOMONTH(DATE(2024,$C3412-2,1),0)),
 SUMIFS(Actuals!$F:$F,Actuals!$A:$A,$A3412,Actuals!$D:$D,$D3412,Actuals!$B:$B,EOMONTH(DATE(2025,$C3412-3,1),0))/SUMIFS(Actuals!$F:$F,Actuals!$A:$A,$A3412,Actuals!$D:$D,$D3412,Actuals!$B:$B,EOMONTH(DATE(2024,$C3412-3,1),0))
)</f>
        <v>1.0745607824060539</v>
      </c>
      <c r="P3412" s="29">
        <f t="shared" si="318"/>
        <v>3421.9388115720785</v>
      </c>
      <c r="Q3412" s="2" t="str">
        <f t="shared" si="319"/>
        <v/>
      </c>
      <c r="R3412" s="29" t="str">
        <f t="shared" si="320"/>
        <v>1 train date (May-Aug)</v>
      </c>
      <c r="S3412" s="29">
        <f t="shared" si="321"/>
        <v>1.0159969143173808</v>
      </c>
      <c r="T3412" s="29">
        <f t="shared" si="322"/>
        <v>3586.6398704328908</v>
      </c>
      <c r="U3412" s="2" t="str">
        <f t="shared" si="323"/>
        <v/>
      </c>
    </row>
    <row r="3413" spans="1:21">
      <c r="A3413">
        <v>9657</v>
      </c>
      <c r="B3413" s="1">
        <v>46022</v>
      </c>
      <c r="C3413">
        <v>7</v>
      </c>
      <c r="D3413">
        <v>13</v>
      </c>
      <c r="E3413" t="s">
        <v>7</v>
      </c>
      <c r="F3413" s="3">
        <v>3505.2839770521541</v>
      </c>
      <c r="H3413">
        <v>5</v>
      </c>
      <c r="L3413" s="6"/>
      <c r="M3413" t="s">
        <v>34</v>
      </c>
      <c r="N3413">
        <f>SUMIFS(Actuals!$F:$F,Actuals!$A:$A,$A3413,Actuals!$D:$D,$D3413,Actuals!$B:$B,EDATE($B3413,-12))</f>
        <v>3184.5</v>
      </c>
      <c r="O3413">
        <f>AVERAGE(SUMIFS(Actuals!$F:$F,Actuals!$A:$A,$A3413,Actuals!$D:$D,$D3413,Actuals!$B:$B,EOMONTH(DATE(2025,$C3413-1,1),0))/SUMIFS(Actuals!$F:$F,Actuals!$A:$A,$A3413,Actuals!$D:$D,$D3413,Actuals!$B:$B,EOMONTH(DATE(2024,$C3413-1,1),0)),
 SUMIFS(Actuals!$F:$F,Actuals!$A:$A,$A3413,Actuals!$D:$D,$D3413,Actuals!$B:$B,EOMONTH(DATE(2025,$C3413-2,1),0))/SUMIFS(Actuals!$F:$F,Actuals!$A:$A,$A3413,Actuals!$D:$D,$D3413,Actuals!$B:$B,EOMONTH(DATE(2024,$C3413-2,1),0)),
 SUMIFS(Actuals!$F:$F,Actuals!$A:$A,$A3413,Actuals!$D:$D,$D3413,Actuals!$B:$B,EOMONTH(DATE(2025,$C3413-3,1),0))/SUMIFS(Actuals!$F:$F,Actuals!$A:$A,$A3413,Actuals!$D:$D,$D3413,Actuals!$B:$B,EOMONTH(DATE(2024,$C3413-3,1),0))
)</f>
        <v>1.0538983843021006</v>
      </c>
      <c r="P3413" s="29">
        <f t="shared" si="318"/>
        <v>3356.1394048100392</v>
      </c>
      <c r="Q3413" s="2" t="str">
        <f t="shared" si="319"/>
        <v/>
      </c>
      <c r="R3413" s="29" t="str">
        <f t="shared" si="320"/>
        <v>1 train date (May-Aug)</v>
      </c>
      <c r="S3413" s="29">
        <f t="shared" si="321"/>
        <v>1.0159969143173808</v>
      </c>
      <c r="T3413" s="29">
        <f t="shared" si="322"/>
        <v>3561.3577044911453</v>
      </c>
      <c r="U3413" s="2" t="str">
        <f t="shared" si="323"/>
        <v/>
      </c>
    </row>
    <row r="3414" spans="1:21">
      <c r="A3414">
        <v>9657</v>
      </c>
      <c r="B3414" s="1">
        <v>46022</v>
      </c>
      <c r="C3414">
        <v>8</v>
      </c>
      <c r="D3414">
        <v>13</v>
      </c>
      <c r="E3414" t="s">
        <v>7</v>
      </c>
      <c r="F3414" s="3">
        <v>3524.7316957744979</v>
      </c>
      <c r="H3414">
        <v>4</v>
      </c>
      <c r="L3414" s="6"/>
      <c r="M3414" t="s">
        <v>34</v>
      </c>
      <c r="N3414">
        <f>SUMIFS(Actuals!$F:$F,Actuals!$A:$A,$A3414,Actuals!$D:$D,$D3414,Actuals!$B:$B,EDATE($B3414,-12))</f>
        <v>3184.5</v>
      </c>
      <c r="O3414">
        <f>AVERAGE(SUMIFS(Actuals!$F:$F,Actuals!$A:$A,$A3414,Actuals!$D:$D,$D3414,Actuals!$B:$B,EOMONTH(DATE(2025,$C3414-1,1),0))/SUMIFS(Actuals!$F:$F,Actuals!$A:$A,$A3414,Actuals!$D:$D,$D3414,Actuals!$B:$B,EOMONTH(DATE(2024,$C3414-1,1),0)),
 SUMIFS(Actuals!$F:$F,Actuals!$A:$A,$A3414,Actuals!$D:$D,$D3414,Actuals!$B:$B,EOMONTH(DATE(2025,$C3414-2,1),0))/SUMIFS(Actuals!$F:$F,Actuals!$A:$A,$A3414,Actuals!$D:$D,$D3414,Actuals!$B:$B,EOMONTH(DATE(2024,$C3414-2,1),0)),
 SUMIFS(Actuals!$F:$F,Actuals!$A:$A,$A3414,Actuals!$D:$D,$D3414,Actuals!$B:$B,EOMONTH(DATE(2025,$C3414-3,1),0))/SUMIFS(Actuals!$F:$F,Actuals!$A:$A,$A3414,Actuals!$D:$D,$D3414,Actuals!$B:$B,EOMONTH(DATE(2024,$C3414-3,1),0))
)</f>
        <v>1.0613416415164292</v>
      </c>
      <c r="P3414" s="29">
        <f t="shared" si="318"/>
        <v>3379.8424574090686</v>
      </c>
      <c r="Q3414" s="2" t="str">
        <f t="shared" si="319"/>
        <v/>
      </c>
      <c r="R3414" s="29" t="str">
        <f t="shared" si="320"/>
        <v>1 train date (May-Aug)</v>
      </c>
      <c r="S3414" s="29">
        <f t="shared" si="321"/>
        <v>1.0159969143173808</v>
      </c>
      <c r="T3414" s="29">
        <f t="shared" si="322"/>
        <v>3581.116526703559</v>
      </c>
      <c r="U3414" s="2" t="str">
        <f t="shared" si="323"/>
        <v/>
      </c>
    </row>
    <row r="3415" spans="1:21">
      <c r="A3415">
        <v>9657</v>
      </c>
      <c r="B3415" s="1">
        <v>46022</v>
      </c>
      <c r="C3415">
        <v>9</v>
      </c>
      <c r="D3415">
        <v>13</v>
      </c>
      <c r="E3415" t="s">
        <v>7</v>
      </c>
      <c r="F3415" s="3">
        <v>3577.7650031256226</v>
      </c>
      <c r="H3415">
        <v>3</v>
      </c>
      <c r="L3415" s="6"/>
      <c r="M3415" t="s">
        <v>34</v>
      </c>
      <c r="N3415">
        <f>SUMIFS(Actuals!$F:$F,Actuals!$A:$A,$A3415,Actuals!$D:$D,$D3415,Actuals!$B:$B,EDATE($B3415,-12))</f>
        <v>3184.5</v>
      </c>
      <c r="O3415">
        <f>AVERAGE(SUMIFS(Actuals!$F:$F,Actuals!$A:$A,$A3415,Actuals!$D:$D,$D3415,Actuals!$B:$B,EOMONTH(DATE(2025,$C3415-1,1),0))/SUMIFS(Actuals!$F:$F,Actuals!$A:$A,$A3415,Actuals!$D:$D,$D3415,Actuals!$B:$B,EOMONTH(DATE(2024,$C3415-1,1),0)),
 SUMIFS(Actuals!$F:$F,Actuals!$A:$A,$A3415,Actuals!$D:$D,$D3415,Actuals!$B:$B,EOMONTH(DATE(2025,$C3415-2,1),0))/SUMIFS(Actuals!$F:$F,Actuals!$A:$A,$A3415,Actuals!$D:$D,$D3415,Actuals!$B:$B,EOMONTH(DATE(2024,$C3415-2,1),0)),
 SUMIFS(Actuals!$F:$F,Actuals!$A:$A,$A3415,Actuals!$D:$D,$D3415,Actuals!$B:$B,EOMONTH(DATE(2025,$C3415-3,1),0))/SUMIFS(Actuals!$F:$F,Actuals!$A:$A,$A3415,Actuals!$D:$D,$D3415,Actuals!$B:$B,EOMONTH(DATE(2024,$C3415-3,1),0))
)</f>
        <v>1.0795576707909225</v>
      </c>
      <c r="P3415" s="29">
        <f t="shared" si="318"/>
        <v>3437.8514026336925</v>
      </c>
      <c r="Q3415" s="2" t="str">
        <f t="shared" si="319"/>
        <v/>
      </c>
      <c r="R3415" s="29" t="str">
        <f t="shared" si="320"/>
        <v>2 Test data (Sep-Nov)</v>
      </c>
      <c r="S3415" s="29">
        <f t="shared" si="321"/>
        <v>1.0159969143173808</v>
      </c>
      <c r="T3415" s="29">
        <f t="shared" si="322"/>
        <v>3634.9982033283468</v>
      </c>
      <c r="U3415" s="2" t="str">
        <f t="shared" si="323"/>
        <v/>
      </c>
    </row>
    <row r="3416" spans="1:21">
      <c r="A3416">
        <v>9657</v>
      </c>
      <c r="B3416" s="1">
        <v>46022</v>
      </c>
      <c r="C3416">
        <v>10</v>
      </c>
      <c r="D3416">
        <v>13</v>
      </c>
      <c r="E3416" t="s">
        <v>7</v>
      </c>
      <c r="F3416" s="3">
        <v>3510.5651500655404</v>
      </c>
      <c r="H3416">
        <v>2</v>
      </c>
      <c r="L3416" s="6"/>
      <c r="M3416" t="s">
        <v>34</v>
      </c>
      <c r="N3416">
        <f>SUMIFS(Actuals!$F:$F,Actuals!$A:$A,$A3416,Actuals!$D:$D,$D3416,Actuals!$B:$B,EDATE($B3416,-12))</f>
        <v>3184.5</v>
      </c>
      <c r="O3416">
        <f>AVERAGE(SUMIFS(Actuals!$F:$F,Actuals!$A:$A,$A3416,Actuals!$D:$D,$D3416,Actuals!$B:$B,EOMONTH(DATE(2025,$C3416-1,1),0))/SUMIFS(Actuals!$F:$F,Actuals!$A:$A,$A3416,Actuals!$D:$D,$D3416,Actuals!$B:$B,EOMONTH(DATE(2024,$C3416-1,1),0)),
 SUMIFS(Actuals!$F:$F,Actuals!$A:$A,$A3416,Actuals!$D:$D,$D3416,Actuals!$B:$B,EOMONTH(DATE(2025,$C3416-2,1),0))/SUMIFS(Actuals!$F:$F,Actuals!$A:$A,$A3416,Actuals!$D:$D,$D3416,Actuals!$B:$B,EOMONTH(DATE(2024,$C3416-2,1),0)),
 SUMIFS(Actuals!$F:$F,Actuals!$A:$A,$A3416,Actuals!$D:$D,$D3416,Actuals!$B:$B,EOMONTH(DATE(2025,$C3416-3,1),0))/SUMIFS(Actuals!$F:$F,Actuals!$A:$A,$A3416,Actuals!$D:$D,$D3416,Actuals!$B:$B,EOMONTH(DATE(2024,$C3416-3,1),0))
)</f>
        <v>1.104400443907956</v>
      </c>
      <c r="P3416" s="29">
        <f t="shared" si="318"/>
        <v>3516.9632136248861</v>
      </c>
      <c r="Q3416" s="2" t="str">
        <f t="shared" si="319"/>
        <v/>
      </c>
      <c r="R3416" s="29" t="str">
        <f t="shared" si="320"/>
        <v>2 Test data (Sep-Nov)</v>
      </c>
      <c r="S3416" s="29">
        <f t="shared" si="321"/>
        <v>1.0159969143173808</v>
      </c>
      <c r="T3416" s="29">
        <f t="shared" si="322"/>
        <v>3566.7233599767219</v>
      </c>
      <c r="U3416" s="2" t="str">
        <f t="shared" si="323"/>
        <v/>
      </c>
    </row>
    <row r="3417" spans="1:21">
      <c r="A3417">
        <v>9657</v>
      </c>
      <c r="B3417" s="1">
        <v>46022</v>
      </c>
      <c r="C3417">
        <v>11</v>
      </c>
      <c r="D3417">
        <v>13</v>
      </c>
      <c r="E3417" t="s">
        <v>7</v>
      </c>
      <c r="F3417" s="3">
        <v>3518.561348721867</v>
      </c>
      <c r="H3417">
        <v>1</v>
      </c>
      <c r="L3417" s="6"/>
      <c r="M3417" t="s">
        <v>34</v>
      </c>
      <c r="N3417">
        <f>SUMIFS(Actuals!$F:$F,Actuals!$A:$A,$A3417,Actuals!$D:$D,$D3417,Actuals!$B:$B,EDATE($B3417,-12))</f>
        <v>3184.5</v>
      </c>
      <c r="O3417">
        <f>AVERAGE(SUMIFS(Actuals!$F:$F,Actuals!$A:$A,$A3417,Actuals!$D:$D,$D3417,Actuals!$B:$B,EOMONTH(DATE(2025,$C3417-1,1),0))/SUMIFS(Actuals!$F:$F,Actuals!$A:$A,$A3417,Actuals!$D:$D,$D3417,Actuals!$B:$B,EOMONTH(DATE(2024,$C3417-1,1),0)),
 SUMIFS(Actuals!$F:$F,Actuals!$A:$A,$A3417,Actuals!$D:$D,$D3417,Actuals!$B:$B,EOMONTH(DATE(2025,$C3417-2,1),0))/SUMIFS(Actuals!$F:$F,Actuals!$A:$A,$A3417,Actuals!$D:$D,$D3417,Actuals!$B:$B,EOMONTH(DATE(2024,$C3417-2,1),0)),
 SUMIFS(Actuals!$F:$F,Actuals!$A:$A,$A3417,Actuals!$D:$D,$D3417,Actuals!$B:$B,EOMONTH(DATE(2025,$C3417-3,1),0))/SUMIFS(Actuals!$F:$F,Actuals!$A:$A,$A3417,Actuals!$D:$D,$D3417,Actuals!$B:$B,EOMONTH(DATE(2024,$C3417-3,1),0))
)</f>
        <v>1.0822895910169228</v>
      </c>
      <c r="P3417" s="29">
        <f t="shared" si="318"/>
        <v>3446.5512025933908</v>
      </c>
      <c r="Q3417" s="2" t="str">
        <f t="shared" si="319"/>
        <v/>
      </c>
      <c r="R3417" s="29" t="str">
        <f t="shared" si="320"/>
        <v>2 Test data (Sep-Nov)</v>
      </c>
      <c r="S3417" s="29">
        <f t="shared" si="321"/>
        <v>1.0159969143173808</v>
      </c>
      <c r="T3417" s="29">
        <f t="shared" si="322"/>
        <v>3574.8474731378187</v>
      </c>
      <c r="U3417" s="2" t="str">
        <f t="shared" si="323"/>
        <v/>
      </c>
    </row>
    <row r="3418" spans="1:21">
      <c r="A3418">
        <v>9683</v>
      </c>
      <c r="B3418" s="1">
        <v>46022</v>
      </c>
      <c r="C3418">
        <v>5</v>
      </c>
      <c r="D3418">
        <v>13</v>
      </c>
      <c r="E3418" t="s">
        <v>7</v>
      </c>
      <c r="F3418" s="3">
        <v>1786363.7083939151</v>
      </c>
      <c r="H3418">
        <v>7</v>
      </c>
      <c r="L3418" s="6"/>
      <c r="M3418" t="s">
        <v>36</v>
      </c>
      <c r="N3418">
        <f>SUMIFS(Actuals!$F:$F,Actuals!$A:$A,$A3418,Actuals!$D:$D,$D3418,Actuals!$B:$B,EDATE($B3418,-12))</f>
        <v>1953786</v>
      </c>
      <c r="O3418">
        <f>AVERAGE(SUMIFS(Actuals!$F:$F,Actuals!$A:$A,$A3418,Actuals!$D:$D,$D3418,Actuals!$B:$B,EOMONTH(DATE(2025,$C3418-1,1),0))/SUMIFS(Actuals!$F:$F,Actuals!$A:$A,$A3418,Actuals!$D:$D,$D3418,Actuals!$B:$B,EOMONTH(DATE(2024,$C3418-1,1),0)),
 SUMIFS(Actuals!$F:$F,Actuals!$A:$A,$A3418,Actuals!$D:$D,$D3418,Actuals!$B:$B,EOMONTH(DATE(2025,$C3418-2,1),0))/SUMIFS(Actuals!$F:$F,Actuals!$A:$A,$A3418,Actuals!$D:$D,$D3418,Actuals!$B:$B,EOMONTH(DATE(2024,$C3418-2,1),0)),
 SUMIFS(Actuals!$F:$F,Actuals!$A:$A,$A3418,Actuals!$D:$D,$D3418,Actuals!$B:$B,EOMONTH(DATE(2025,$C3418-3,1),0))/SUMIFS(Actuals!$F:$F,Actuals!$A:$A,$A3418,Actuals!$D:$D,$D3418,Actuals!$B:$B,EOMONTH(DATE(2024,$C3418-3,1),0))
)</f>
        <v>1.1025492427104293</v>
      </c>
      <c r="P3418" s="29">
        <f t="shared" si="318"/>
        <v>2154145.274718239</v>
      </c>
      <c r="Q3418" s="2" t="str">
        <f t="shared" si="319"/>
        <v/>
      </c>
      <c r="R3418" s="29" t="str">
        <f t="shared" si="320"/>
        <v>1 train date (May-Aug)</v>
      </c>
      <c r="S3418" s="29">
        <f t="shared" si="321"/>
        <v>1.0221222832217594</v>
      </c>
      <c r="T3418" s="29">
        <f t="shared" si="322"/>
        <v>1825882.1522880776</v>
      </c>
      <c r="U3418" s="2" t="str">
        <f t="shared" si="323"/>
        <v/>
      </c>
    </row>
    <row r="3419" spans="1:21">
      <c r="A3419">
        <v>9683</v>
      </c>
      <c r="B3419" s="1">
        <v>46022</v>
      </c>
      <c r="C3419">
        <v>6</v>
      </c>
      <c r="D3419">
        <v>13</v>
      </c>
      <c r="E3419" t="s">
        <v>7</v>
      </c>
      <c r="F3419" s="3">
        <v>2028341.404314917</v>
      </c>
      <c r="H3419">
        <v>6</v>
      </c>
      <c r="L3419" s="6"/>
      <c r="M3419" t="s">
        <v>36</v>
      </c>
      <c r="N3419">
        <f>SUMIFS(Actuals!$F:$F,Actuals!$A:$A,$A3419,Actuals!$D:$D,$D3419,Actuals!$B:$B,EDATE($B3419,-12))</f>
        <v>1953786</v>
      </c>
      <c r="O3419">
        <f>AVERAGE(SUMIFS(Actuals!$F:$F,Actuals!$A:$A,$A3419,Actuals!$D:$D,$D3419,Actuals!$B:$B,EOMONTH(DATE(2025,$C3419-1,1),0))/SUMIFS(Actuals!$F:$F,Actuals!$A:$A,$A3419,Actuals!$D:$D,$D3419,Actuals!$B:$B,EOMONTH(DATE(2024,$C3419-1,1),0)),
 SUMIFS(Actuals!$F:$F,Actuals!$A:$A,$A3419,Actuals!$D:$D,$D3419,Actuals!$B:$B,EOMONTH(DATE(2025,$C3419-2,1),0))/SUMIFS(Actuals!$F:$F,Actuals!$A:$A,$A3419,Actuals!$D:$D,$D3419,Actuals!$B:$B,EOMONTH(DATE(2024,$C3419-2,1),0)),
 SUMIFS(Actuals!$F:$F,Actuals!$A:$A,$A3419,Actuals!$D:$D,$D3419,Actuals!$B:$B,EOMONTH(DATE(2025,$C3419-3,1),0))/SUMIFS(Actuals!$F:$F,Actuals!$A:$A,$A3419,Actuals!$D:$D,$D3419,Actuals!$B:$B,EOMONTH(DATE(2024,$C3419-3,1),0))
)</f>
        <v>1.0912384092468874</v>
      </c>
      <c r="P3419" s="29">
        <f t="shared" si="318"/>
        <v>2132046.3266488393</v>
      </c>
      <c r="Q3419" s="2" t="str">
        <f t="shared" si="319"/>
        <v/>
      </c>
      <c r="R3419" s="29" t="str">
        <f t="shared" si="320"/>
        <v>1 train date (May-Aug)</v>
      </c>
      <c r="S3419" s="29">
        <f t="shared" si="321"/>
        <v>1.0221222832217594</v>
      </c>
      <c r="T3419" s="29">
        <f t="shared" si="322"/>
        <v>2073212.9473315927</v>
      </c>
      <c r="U3419" s="2" t="str">
        <f t="shared" si="323"/>
        <v/>
      </c>
    </row>
    <row r="3420" spans="1:21">
      <c r="A3420">
        <v>9683</v>
      </c>
      <c r="B3420" s="1">
        <v>46022</v>
      </c>
      <c r="C3420">
        <v>7</v>
      </c>
      <c r="D3420">
        <v>13</v>
      </c>
      <c r="E3420" t="s">
        <v>7</v>
      </c>
      <c r="F3420" s="3">
        <v>2025544.0979833945</v>
      </c>
      <c r="H3420">
        <v>5</v>
      </c>
      <c r="L3420" s="6"/>
      <c r="M3420" t="s">
        <v>36</v>
      </c>
      <c r="N3420">
        <f>SUMIFS(Actuals!$F:$F,Actuals!$A:$A,$A3420,Actuals!$D:$D,$D3420,Actuals!$B:$B,EDATE($B3420,-12))</f>
        <v>1953786</v>
      </c>
      <c r="O3420">
        <f>AVERAGE(SUMIFS(Actuals!$F:$F,Actuals!$A:$A,$A3420,Actuals!$D:$D,$D3420,Actuals!$B:$B,EOMONTH(DATE(2025,$C3420-1,1),0))/SUMIFS(Actuals!$F:$F,Actuals!$A:$A,$A3420,Actuals!$D:$D,$D3420,Actuals!$B:$B,EOMONTH(DATE(2024,$C3420-1,1),0)),
 SUMIFS(Actuals!$F:$F,Actuals!$A:$A,$A3420,Actuals!$D:$D,$D3420,Actuals!$B:$B,EOMONTH(DATE(2025,$C3420-2,1),0))/SUMIFS(Actuals!$F:$F,Actuals!$A:$A,$A3420,Actuals!$D:$D,$D3420,Actuals!$B:$B,EOMONTH(DATE(2024,$C3420-2,1),0)),
 SUMIFS(Actuals!$F:$F,Actuals!$A:$A,$A3420,Actuals!$D:$D,$D3420,Actuals!$B:$B,EOMONTH(DATE(2025,$C3420-3,1),0))/SUMIFS(Actuals!$F:$F,Actuals!$A:$A,$A3420,Actuals!$D:$D,$D3420,Actuals!$B:$B,EOMONTH(DATE(2024,$C3420-3,1),0))
)</f>
        <v>1.0797833761050892</v>
      </c>
      <c r="P3420" s="29">
        <f t="shared" si="318"/>
        <v>2109665.6432668581</v>
      </c>
      <c r="Q3420" s="2" t="str">
        <f t="shared" si="319"/>
        <v/>
      </c>
      <c r="R3420" s="29" t="str">
        <f t="shared" si="320"/>
        <v>1 train date (May-Aug)</v>
      </c>
      <c r="S3420" s="29">
        <f t="shared" si="321"/>
        <v>1.0221222832217594</v>
      </c>
      <c r="T3420" s="29">
        <f t="shared" si="322"/>
        <v>2070353.7581971462</v>
      </c>
      <c r="U3420" s="2" t="str">
        <f t="shared" si="323"/>
        <v/>
      </c>
    </row>
    <row r="3421" spans="1:21">
      <c r="A3421">
        <v>9683</v>
      </c>
      <c r="B3421" s="1">
        <v>46022</v>
      </c>
      <c r="C3421">
        <v>8</v>
      </c>
      <c r="D3421">
        <v>13</v>
      </c>
      <c r="E3421" t="s">
        <v>7</v>
      </c>
      <c r="F3421" s="3">
        <v>2056854.5531151667</v>
      </c>
      <c r="H3421">
        <v>4</v>
      </c>
      <c r="L3421" s="6"/>
      <c r="M3421" t="s">
        <v>36</v>
      </c>
      <c r="N3421">
        <f>SUMIFS(Actuals!$F:$F,Actuals!$A:$A,$A3421,Actuals!$D:$D,$D3421,Actuals!$B:$B,EDATE($B3421,-12))</f>
        <v>1953786</v>
      </c>
      <c r="O3421">
        <f>AVERAGE(SUMIFS(Actuals!$F:$F,Actuals!$A:$A,$A3421,Actuals!$D:$D,$D3421,Actuals!$B:$B,EOMONTH(DATE(2025,$C3421-1,1),0))/SUMIFS(Actuals!$F:$F,Actuals!$A:$A,$A3421,Actuals!$D:$D,$D3421,Actuals!$B:$B,EOMONTH(DATE(2024,$C3421-1,1),0)),
 SUMIFS(Actuals!$F:$F,Actuals!$A:$A,$A3421,Actuals!$D:$D,$D3421,Actuals!$B:$B,EOMONTH(DATE(2025,$C3421-2,1),0))/SUMIFS(Actuals!$F:$F,Actuals!$A:$A,$A3421,Actuals!$D:$D,$D3421,Actuals!$B:$B,EOMONTH(DATE(2024,$C3421-2,1),0)),
 SUMIFS(Actuals!$F:$F,Actuals!$A:$A,$A3421,Actuals!$D:$D,$D3421,Actuals!$B:$B,EOMONTH(DATE(2025,$C3421-3,1),0))/SUMIFS(Actuals!$F:$F,Actuals!$A:$A,$A3421,Actuals!$D:$D,$D3421,Actuals!$B:$B,EOMONTH(DATE(2024,$C3421-3,1),0))
)</f>
        <v>1.0847107442721813</v>
      </c>
      <c r="P3421" s="29">
        <f t="shared" si="318"/>
        <v>2119292.666208568</v>
      </c>
      <c r="Q3421" s="2" t="str">
        <f t="shared" si="319"/>
        <v/>
      </c>
      <c r="R3421" s="29" t="str">
        <f t="shared" si="320"/>
        <v>1 train date (May-Aug)</v>
      </c>
      <c r="S3421" s="29">
        <f t="shared" si="321"/>
        <v>1.0221222832217594</v>
      </c>
      <c r="T3421" s="29">
        <f t="shared" si="322"/>
        <v>2102356.8720851457</v>
      </c>
      <c r="U3421" s="2" t="str">
        <f t="shared" si="323"/>
        <v/>
      </c>
    </row>
    <row r="3422" spans="1:21">
      <c r="A3422">
        <v>9683</v>
      </c>
      <c r="B3422" s="1">
        <v>46022</v>
      </c>
      <c r="C3422">
        <v>9</v>
      </c>
      <c r="D3422">
        <v>13</v>
      </c>
      <c r="E3422" t="s">
        <v>7</v>
      </c>
      <c r="F3422" s="3">
        <v>2046864.572441227</v>
      </c>
      <c r="H3422">
        <v>3</v>
      </c>
      <c r="L3422" s="6"/>
      <c r="M3422" t="s">
        <v>36</v>
      </c>
      <c r="N3422">
        <f>SUMIFS(Actuals!$F:$F,Actuals!$A:$A,$A3422,Actuals!$D:$D,$D3422,Actuals!$B:$B,EDATE($B3422,-12))</f>
        <v>1953786</v>
      </c>
      <c r="O3422">
        <f>AVERAGE(SUMIFS(Actuals!$F:$F,Actuals!$A:$A,$A3422,Actuals!$D:$D,$D3422,Actuals!$B:$B,EOMONTH(DATE(2025,$C3422-1,1),0))/SUMIFS(Actuals!$F:$F,Actuals!$A:$A,$A3422,Actuals!$D:$D,$D3422,Actuals!$B:$B,EOMONTH(DATE(2024,$C3422-1,1),0)),
 SUMIFS(Actuals!$F:$F,Actuals!$A:$A,$A3422,Actuals!$D:$D,$D3422,Actuals!$B:$B,EOMONTH(DATE(2025,$C3422-2,1),0))/SUMIFS(Actuals!$F:$F,Actuals!$A:$A,$A3422,Actuals!$D:$D,$D3422,Actuals!$B:$B,EOMONTH(DATE(2024,$C3422-2,1),0)),
 SUMIFS(Actuals!$F:$F,Actuals!$A:$A,$A3422,Actuals!$D:$D,$D3422,Actuals!$B:$B,EOMONTH(DATE(2025,$C3422-3,1),0))/SUMIFS(Actuals!$F:$F,Actuals!$A:$A,$A3422,Actuals!$D:$D,$D3422,Actuals!$B:$B,EOMONTH(DATE(2024,$C3422-3,1),0))
)</f>
        <v>1.116108090167572</v>
      </c>
      <c r="P3422" s="29">
        <f t="shared" si="318"/>
        <v>2180636.3610561397</v>
      </c>
      <c r="Q3422" s="2" t="str">
        <f t="shared" si="319"/>
        <v/>
      </c>
      <c r="R3422" s="29" t="str">
        <f t="shared" si="320"/>
        <v>2 Test data (Sep-Nov)</v>
      </c>
      <c r="S3422" s="29">
        <f t="shared" si="321"/>
        <v>1.0221222832217594</v>
      </c>
      <c r="T3422" s="29">
        <f t="shared" si="322"/>
        <v>2092145.8902293572</v>
      </c>
      <c r="U3422" s="2" t="str">
        <f t="shared" si="323"/>
        <v/>
      </c>
    </row>
    <row r="3423" spans="1:21">
      <c r="A3423">
        <v>9683</v>
      </c>
      <c r="B3423" s="1">
        <v>46022</v>
      </c>
      <c r="C3423">
        <v>10</v>
      </c>
      <c r="D3423">
        <v>13</v>
      </c>
      <c r="E3423" t="s">
        <v>7</v>
      </c>
      <c r="F3423" s="3">
        <v>2031442.5929346075</v>
      </c>
      <c r="H3423">
        <v>2</v>
      </c>
      <c r="L3423" s="6"/>
      <c r="M3423" t="s">
        <v>36</v>
      </c>
      <c r="N3423">
        <f>SUMIFS(Actuals!$F:$F,Actuals!$A:$A,$A3423,Actuals!$D:$D,$D3423,Actuals!$B:$B,EDATE($B3423,-12))</f>
        <v>1953786</v>
      </c>
      <c r="O3423">
        <f>AVERAGE(SUMIFS(Actuals!$F:$F,Actuals!$A:$A,$A3423,Actuals!$D:$D,$D3423,Actuals!$B:$B,EOMONTH(DATE(2025,$C3423-1,1),0))/SUMIFS(Actuals!$F:$F,Actuals!$A:$A,$A3423,Actuals!$D:$D,$D3423,Actuals!$B:$B,EOMONTH(DATE(2024,$C3423-1,1),0)),
 SUMIFS(Actuals!$F:$F,Actuals!$A:$A,$A3423,Actuals!$D:$D,$D3423,Actuals!$B:$B,EOMONTH(DATE(2025,$C3423-2,1),0))/SUMIFS(Actuals!$F:$F,Actuals!$A:$A,$A3423,Actuals!$D:$D,$D3423,Actuals!$B:$B,EOMONTH(DATE(2024,$C3423-2,1),0)),
 SUMIFS(Actuals!$F:$F,Actuals!$A:$A,$A3423,Actuals!$D:$D,$D3423,Actuals!$B:$B,EOMONTH(DATE(2025,$C3423-3,1),0))/SUMIFS(Actuals!$F:$F,Actuals!$A:$A,$A3423,Actuals!$D:$D,$D3423,Actuals!$B:$B,EOMONTH(DATE(2024,$C3423-3,1),0))
)</f>
        <v>1.1324067031824805</v>
      </c>
      <c r="P3423" s="29">
        <f t="shared" si="318"/>
        <v>2212480.3629840859</v>
      </c>
      <c r="Q3423" s="2" t="str">
        <f t="shared" si="319"/>
        <v/>
      </c>
      <c r="R3423" s="29" t="str">
        <f t="shared" si="320"/>
        <v>2 Test data (Sep-Nov)</v>
      </c>
      <c r="S3423" s="29">
        <f t="shared" si="321"/>
        <v>1.0221222832217594</v>
      </c>
      <c r="T3423" s="29">
        <f t="shared" si="322"/>
        <v>2076382.7413242522</v>
      </c>
      <c r="U3423" s="2" t="str">
        <f t="shared" si="323"/>
        <v/>
      </c>
    </row>
    <row r="3424" spans="1:21">
      <c r="A3424">
        <v>9683</v>
      </c>
      <c r="B3424" s="1">
        <v>46022</v>
      </c>
      <c r="C3424">
        <v>11</v>
      </c>
      <c r="D3424">
        <v>13</v>
      </c>
      <c r="E3424" t="s">
        <v>7</v>
      </c>
      <c r="F3424" s="3">
        <v>2065061.3232140583</v>
      </c>
      <c r="H3424">
        <v>1</v>
      </c>
      <c r="L3424" s="6"/>
      <c r="M3424" t="s">
        <v>36</v>
      </c>
      <c r="N3424">
        <f>SUMIFS(Actuals!$F:$F,Actuals!$A:$A,$A3424,Actuals!$D:$D,$D3424,Actuals!$B:$B,EDATE($B3424,-12))</f>
        <v>1953786</v>
      </c>
      <c r="O3424">
        <f>AVERAGE(SUMIFS(Actuals!$F:$F,Actuals!$A:$A,$A3424,Actuals!$D:$D,$D3424,Actuals!$B:$B,EOMONTH(DATE(2025,$C3424-1,1),0))/SUMIFS(Actuals!$F:$F,Actuals!$A:$A,$A3424,Actuals!$D:$D,$D3424,Actuals!$B:$B,EOMONTH(DATE(2024,$C3424-1,1),0)),
 SUMIFS(Actuals!$F:$F,Actuals!$A:$A,$A3424,Actuals!$D:$D,$D3424,Actuals!$B:$B,EOMONTH(DATE(2025,$C3424-2,1),0))/SUMIFS(Actuals!$F:$F,Actuals!$A:$A,$A3424,Actuals!$D:$D,$D3424,Actuals!$B:$B,EOMONTH(DATE(2024,$C3424-2,1),0)),
 SUMIFS(Actuals!$F:$F,Actuals!$A:$A,$A3424,Actuals!$D:$D,$D3424,Actuals!$B:$B,EOMONTH(DATE(2025,$C3424-3,1),0))/SUMIFS(Actuals!$F:$F,Actuals!$A:$A,$A3424,Actuals!$D:$D,$D3424,Actuals!$B:$B,EOMONTH(DATE(2024,$C3424-3,1),0))
)</f>
        <v>1.1233246216905826</v>
      </c>
      <c r="P3424" s="29">
        <f t="shared" si="318"/>
        <v>2194735.9193143565</v>
      </c>
      <c r="Q3424" s="2" t="str">
        <f t="shared" si="319"/>
        <v/>
      </c>
      <c r="R3424" s="29" t="str">
        <f t="shared" si="320"/>
        <v>2 Test data (Sep-Nov)</v>
      </c>
      <c r="S3424" s="29">
        <f t="shared" si="321"/>
        <v>1.0221222832217594</v>
      </c>
      <c r="T3424" s="29">
        <f t="shared" si="322"/>
        <v>2110745.1946765007</v>
      </c>
      <c r="U3424" s="2" t="str">
        <f t="shared" si="323"/>
        <v/>
      </c>
    </row>
    <row r="3425" spans="1:21">
      <c r="A3425">
        <v>9692</v>
      </c>
      <c r="B3425" s="1">
        <v>46022</v>
      </c>
      <c r="C3425">
        <v>5</v>
      </c>
      <c r="D3425">
        <v>13</v>
      </c>
      <c r="E3425" t="s">
        <v>7</v>
      </c>
      <c r="F3425" s="3">
        <v>301500</v>
      </c>
      <c r="H3425">
        <v>7</v>
      </c>
      <c r="L3425" s="6"/>
      <c r="M3425" t="s">
        <v>38</v>
      </c>
      <c r="N3425">
        <f>SUMIFS(Actuals!$F:$F,Actuals!$A:$A,$A3425,Actuals!$D:$D,$D3425,Actuals!$B:$B,EDATE($B3425,-12))</f>
        <v>416862</v>
      </c>
      <c r="O3425">
        <f>AVERAGE(SUMIFS(Actuals!$F:$F,Actuals!$A:$A,$A3425,Actuals!$D:$D,$D3425,Actuals!$B:$B,EOMONTH(DATE(2025,$C3425-1,1),0))/SUMIFS(Actuals!$F:$F,Actuals!$A:$A,$A3425,Actuals!$D:$D,$D3425,Actuals!$B:$B,EOMONTH(DATE(2024,$C3425-1,1),0)),
 SUMIFS(Actuals!$F:$F,Actuals!$A:$A,$A3425,Actuals!$D:$D,$D3425,Actuals!$B:$B,EOMONTH(DATE(2025,$C3425-2,1),0))/SUMIFS(Actuals!$F:$F,Actuals!$A:$A,$A3425,Actuals!$D:$D,$D3425,Actuals!$B:$B,EOMONTH(DATE(2024,$C3425-2,1),0)),
 SUMIFS(Actuals!$F:$F,Actuals!$A:$A,$A3425,Actuals!$D:$D,$D3425,Actuals!$B:$B,EOMONTH(DATE(2025,$C3425-3,1),0))/SUMIFS(Actuals!$F:$F,Actuals!$A:$A,$A3425,Actuals!$D:$D,$D3425,Actuals!$B:$B,EOMONTH(DATE(2024,$C3425-3,1),0))
)</f>
        <v>1.2774817770027702</v>
      </c>
      <c r="P3425" s="29">
        <f t="shared" si="318"/>
        <v>532533.6085249288</v>
      </c>
      <c r="Q3425" s="2" t="str">
        <f t="shared" si="319"/>
        <v/>
      </c>
      <c r="R3425" s="29" t="str">
        <f t="shared" si="320"/>
        <v>1 train date (May-Aug)</v>
      </c>
      <c r="S3425" s="29">
        <f t="shared" si="321"/>
        <v>0.93215158223729411</v>
      </c>
      <c r="T3425" s="29">
        <f t="shared" si="322"/>
        <v>281043.70204454416</v>
      </c>
      <c r="U3425" s="2" t="str">
        <f t="shared" si="323"/>
        <v/>
      </c>
    </row>
    <row r="3426" spans="1:21">
      <c r="A3426">
        <v>9692</v>
      </c>
      <c r="B3426" s="1">
        <v>46022</v>
      </c>
      <c r="C3426">
        <v>6</v>
      </c>
      <c r="D3426">
        <v>13</v>
      </c>
      <c r="E3426" t="s">
        <v>7</v>
      </c>
      <c r="F3426" s="3">
        <v>330000</v>
      </c>
      <c r="H3426">
        <v>6</v>
      </c>
      <c r="L3426" s="6"/>
      <c r="M3426" t="s">
        <v>38</v>
      </c>
      <c r="N3426">
        <f>SUMIFS(Actuals!$F:$F,Actuals!$A:$A,$A3426,Actuals!$D:$D,$D3426,Actuals!$B:$B,EDATE($B3426,-12))</f>
        <v>416862</v>
      </c>
      <c r="O3426">
        <f>AVERAGE(SUMIFS(Actuals!$F:$F,Actuals!$A:$A,$A3426,Actuals!$D:$D,$D3426,Actuals!$B:$B,EOMONTH(DATE(2025,$C3426-1,1),0))/SUMIFS(Actuals!$F:$F,Actuals!$A:$A,$A3426,Actuals!$D:$D,$D3426,Actuals!$B:$B,EOMONTH(DATE(2024,$C3426-1,1),0)),
 SUMIFS(Actuals!$F:$F,Actuals!$A:$A,$A3426,Actuals!$D:$D,$D3426,Actuals!$B:$B,EOMONTH(DATE(2025,$C3426-2,1),0))/SUMIFS(Actuals!$F:$F,Actuals!$A:$A,$A3426,Actuals!$D:$D,$D3426,Actuals!$B:$B,EOMONTH(DATE(2024,$C3426-2,1),0)),
 SUMIFS(Actuals!$F:$F,Actuals!$A:$A,$A3426,Actuals!$D:$D,$D3426,Actuals!$B:$B,EOMONTH(DATE(2025,$C3426-3,1),0))/SUMIFS(Actuals!$F:$F,Actuals!$A:$A,$A3426,Actuals!$D:$D,$D3426,Actuals!$B:$B,EOMONTH(DATE(2024,$C3426-3,1),0))
)</f>
        <v>1.217698201672871</v>
      </c>
      <c r="P3426" s="29">
        <f t="shared" si="318"/>
        <v>507612.10774575634</v>
      </c>
      <c r="Q3426" s="2" t="str">
        <f t="shared" si="319"/>
        <v/>
      </c>
      <c r="R3426" s="29" t="str">
        <f t="shared" si="320"/>
        <v>1 train date (May-Aug)</v>
      </c>
      <c r="S3426" s="29">
        <f t="shared" si="321"/>
        <v>0.93215158223729411</v>
      </c>
      <c r="T3426" s="29">
        <f t="shared" si="322"/>
        <v>307610.02213830705</v>
      </c>
      <c r="U3426" s="2" t="str">
        <f t="shared" si="323"/>
        <v/>
      </c>
    </row>
    <row r="3427" spans="1:21">
      <c r="A3427">
        <v>9692</v>
      </c>
      <c r="B3427" s="1">
        <v>46022</v>
      </c>
      <c r="C3427">
        <v>7</v>
      </c>
      <c r="D3427">
        <v>13</v>
      </c>
      <c r="E3427" t="s">
        <v>7</v>
      </c>
      <c r="F3427" s="3">
        <v>409953.25038282975</v>
      </c>
      <c r="H3427">
        <v>5</v>
      </c>
      <c r="L3427" s="6"/>
      <c r="M3427" t="s">
        <v>38</v>
      </c>
      <c r="N3427">
        <f>SUMIFS(Actuals!$F:$F,Actuals!$A:$A,$A3427,Actuals!$D:$D,$D3427,Actuals!$B:$B,EDATE($B3427,-12))</f>
        <v>416862</v>
      </c>
      <c r="O3427">
        <f>AVERAGE(SUMIFS(Actuals!$F:$F,Actuals!$A:$A,$A3427,Actuals!$D:$D,$D3427,Actuals!$B:$B,EOMONTH(DATE(2025,$C3427-1,1),0))/SUMIFS(Actuals!$F:$F,Actuals!$A:$A,$A3427,Actuals!$D:$D,$D3427,Actuals!$B:$B,EOMONTH(DATE(2024,$C3427-1,1),0)),
 SUMIFS(Actuals!$F:$F,Actuals!$A:$A,$A3427,Actuals!$D:$D,$D3427,Actuals!$B:$B,EOMONTH(DATE(2025,$C3427-2,1),0))/SUMIFS(Actuals!$F:$F,Actuals!$A:$A,$A3427,Actuals!$D:$D,$D3427,Actuals!$B:$B,EOMONTH(DATE(2024,$C3427-2,1),0)),
 SUMIFS(Actuals!$F:$F,Actuals!$A:$A,$A3427,Actuals!$D:$D,$D3427,Actuals!$B:$B,EOMONTH(DATE(2025,$C3427-3,1),0))/SUMIFS(Actuals!$F:$F,Actuals!$A:$A,$A3427,Actuals!$D:$D,$D3427,Actuals!$B:$B,EOMONTH(DATE(2024,$C3427-3,1),0))
)</f>
        <v>1.1633716202442368</v>
      </c>
      <c r="P3427" s="29">
        <f t="shared" si="318"/>
        <v>484965.42035825306</v>
      </c>
      <c r="Q3427" s="2" t="str">
        <f t="shared" si="319"/>
        <v/>
      </c>
      <c r="R3427" s="29" t="str">
        <f t="shared" si="320"/>
        <v>1 train date (May-Aug)</v>
      </c>
      <c r="S3427" s="29">
        <f t="shared" si="321"/>
        <v>0.93215158223729411</v>
      </c>
      <c r="T3427" s="29">
        <f t="shared" si="322"/>
        <v>382138.57098767633</v>
      </c>
      <c r="U3427" s="2" t="str">
        <f t="shared" si="323"/>
        <v/>
      </c>
    </row>
    <row r="3428" spans="1:21">
      <c r="A3428">
        <v>9692</v>
      </c>
      <c r="B3428" s="1">
        <v>46022</v>
      </c>
      <c r="C3428">
        <v>8</v>
      </c>
      <c r="D3428">
        <v>13</v>
      </c>
      <c r="E3428" t="s">
        <v>7</v>
      </c>
      <c r="F3428" s="3">
        <v>329901.6415057769</v>
      </c>
      <c r="H3428">
        <v>4</v>
      </c>
      <c r="L3428" s="6"/>
      <c r="M3428" t="s">
        <v>38</v>
      </c>
      <c r="N3428">
        <f>SUMIFS(Actuals!$F:$F,Actuals!$A:$A,$A3428,Actuals!$D:$D,$D3428,Actuals!$B:$B,EDATE($B3428,-12))</f>
        <v>416862</v>
      </c>
      <c r="O3428">
        <f>AVERAGE(SUMIFS(Actuals!$F:$F,Actuals!$A:$A,$A3428,Actuals!$D:$D,$D3428,Actuals!$B:$B,EOMONTH(DATE(2025,$C3428-1,1),0))/SUMIFS(Actuals!$F:$F,Actuals!$A:$A,$A3428,Actuals!$D:$D,$D3428,Actuals!$B:$B,EOMONTH(DATE(2024,$C3428-1,1),0)),
 SUMIFS(Actuals!$F:$F,Actuals!$A:$A,$A3428,Actuals!$D:$D,$D3428,Actuals!$B:$B,EOMONTH(DATE(2025,$C3428-2,1),0))/SUMIFS(Actuals!$F:$F,Actuals!$A:$A,$A3428,Actuals!$D:$D,$D3428,Actuals!$B:$B,EOMONTH(DATE(2024,$C3428-2,1),0)),
 SUMIFS(Actuals!$F:$F,Actuals!$A:$A,$A3428,Actuals!$D:$D,$D3428,Actuals!$B:$B,EOMONTH(DATE(2025,$C3428-3,1),0))/SUMIFS(Actuals!$F:$F,Actuals!$A:$A,$A3428,Actuals!$D:$D,$D3428,Actuals!$B:$B,EOMONTH(DATE(2024,$C3428-3,1),0))
)</f>
        <v>1.1363783928751785</v>
      </c>
      <c r="P3428" s="29">
        <f t="shared" si="318"/>
        <v>473712.96961073263</v>
      </c>
      <c r="Q3428" s="2" t="str">
        <f t="shared" si="319"/>
        <v/>
      </c>
      <c r="R3428" s="29" t="str">
        <f t="shared" si="320"/>
        <v>1 train date (May-Aug)</v>
      </c>
      <c r="S3428" s="29">
        <f t="shared" si="321"/>
        <v>0.93215158223729411</v>
      </c>
      <c r="T3428" s="29">
        <f t="shared" si="322"/>
        <v>307518.33711229049</v>
      </c>
      <c r="U3428" s="2" t="str">
        <f t="shared" si="323"/>
        <v/>
      </c>
    </row>
    <row r="3429" spans="1:21">
      <c r="A3429">
        <v>9692</v>
      </c>
      <c r="B3429" s="1">
        <v>46022</v>
      </c>
      <c r="C3429">
        <v>9</v>
      </c>
      <c r="D3429">
        <v>13</v>
      </c>
      <c r="E3429" t="s">
        <v>7</v>
      </c>
      <c r="F3429" s="3">
        <v>348961.5</v>
      </c>
      <c r="H3429">
        <v>3</v>
      </c>
      <c r="L3429" s="6"/>
      <c r="M3429" t="s">
        <v>38</v>
      </c>
      <c r="N3429">
        <f>SUMIFS(Actuals!$F:$F,Actuals!$A:$A,$A3429,Actuals!$D:$D,$D3429,Actuals!$B:$B,EDATE($B3429,-12))</f>
        <v>416862</v>
      </c>
      <c r="O3429">
        <f>AVERAGE(SUMIFS(Actuals!$F:$F,Actuals!$A:$A,$A3429,Actuals!$D:$D,$D3429,Actuals!$B:$B,EOMONTH(DATE(2025,$C3429-1,1),0))/SUMIFS(Actuals!$F:$F,Actuals!$A:$A,$A3429,Actuals!$D:$D,$D3429,Actuals!$B:$B,EOMONTH(DATE(2024,$C3429-1,1),0)),
 SUMIFS(Actuals!$F:$F,Actuals!$A:$A,$A3429,Actuals!$D:$D,$D3429,Actuals!$B:$B,EOMONTH(DATE(2025,$C3429-2,1),0))/SUMIFS(Actuals!$F:$F,Actuals!$A:$A,$A3429,Actuals!$D:$D,$D3429,Actuals!$B:$B,EOMONTH(DATE(2024,$C3429-2,1),0)),
 SUMIFS(Actuals!$F:$F,Actuals!$A:$A,$A3429,Actuals!$D:$D,$D3429,Actuals!$B:$B,EOMONTH(DATE(2025,$C3429-3,1),0))/SUMIFS(Actuals!$F:$F,Actuals!$A:$A,$A3429,Actuals!$D:$D,$D3429,Actuals!$B:$B,EOMONTH(DATE(2024,$C3429-3,1),0))
)</f>
        <v>1.0150116650725687</v>
      </c>
      <c r="P3429" s="29">
        <f t="shared" si="318"/>
        <v>423119.79272548115</v>
      </c>
      <c r="Q3429" s="2" t="str">
        <f t="shared" si="319"/>
        <v/>
      </c>
      <c r="R3429" s="29" t="str">
        <f t="shared" si="320"/>
        <v>2 Test data (Sep-Nov)</v>
      </c>
      <c r="S3429" s="29">
        <f t="shared" si="321"/>
        <v>0.93215158223729411</v>
      </c>
      <c r="T3429" s="29">
        <f t="shared" si="322"/>
        <v>325285.01436489949</v>
      </c>
      <c r="U3429" s="2" t="str">
        <f t="shared" si="323"/>
        <v/>
      </c>
    </row>
    <row r="3430" spans="1:21">
      <c r="A3430">
        <v>9692</v>
      </c>
      <c r="B3430" s="1">
        <v>46022</v>
      </c>
      <c r="C3430">
        <v>10</v>
      </c>
      <c r="D3430">
        <v>13</v>
      </c>
      <c r="E3430" t="s">
        <v>7</v>
      </c>
      <c r="F3430" s="3">
        <v>336526.5</v>
      </c>
      <c r="H3430">
        <v>2</v>
      </c>
      <c r="L3430" s="6"/>
      <c r="M3430" t="s">
        <v>38</v>
      </c>
      <c r="N3430">
        <f>SUMIFS(Actuals!$F:$F,Actuals!$A:$A,$A3430,Actuals!$D:$D,$D3430,Actuals!$B:$B,EDATE($B3430,-12))</f>
        <v>416862</v>
      </c>
      <c r="O3430">
        <f>AVERAGE(SUMIFS(Actuals!$F:$F,Actuals!$A:$A,$A3430,Actuals!$D:$D,$D3430,Actuals!$B:$B,EOMONTH(DATE(2025,$C3430-1,1),0))/SUMIFS(Actuals!$F:$F,Actuals!$A:$A,$A3430,Actuals!$D:$D,$D3430,Actuals!$B:$B,EOMONTH(DATE(2024,$C3430-1,1),0)),
 SUMIFS(Actuals!$F:$F,Actuals!$A:$A,$A3430,Actuals!$D:$D,$D3430,Actuals!$B:$B,EOMONTH(DATE(2025,$C3430-2,1),0))/SUMIFS(Actuals!$F:$F,Actuals!$A:$A,$A3430,Actuals!$D:$D,$D3430,Actuals!$B:$B,EOMONTH(DATE(2024,$C3430-2,1),0)),
 SUMIFS(Actuals!$F:$F,Actuals!$A:$A,$A3430,Actuals!$D:$D,$D3430,Actuals!$B:$B,EOMONTH(DATE(2025,$C3430-3,1),0))/SUMIFS(Actuals!$F:$F,Actuals!$A:$A,$A3430,Actuals!$D:$D,$D3430,Actuals!$B:$B,EOMONTH(DATE(2024,$C3430-3,1),0))
)</f>
        <v>0.85693220210927823</v>
      </c>
      <c r="P3430" s="29">
        <f t="shared" si="318"/>
        <v>357222.47163567797</v>
      </c>
      <c r="Q3430" s="2" t="str">
        <f t="shared" si="319"/>
        <v/>
      </c>
      <c r="R3430" s="29" t="str">
        <f t="shared" si="320"/>
        <v>2 Test data (Sep-Nov)</v>
      </c>
      <c r="S3430" s="29">
        <f t="shared" si="321"/>
        <v>0.93215158223729411</v>
      </c>
      <c r="T3430" s="29">
        <f t="shared" si="322"/>
        <v>313693.70943977876</v>
      </c>
      <c r="U3430" s="2" t="str">
        <f t="shared" si="323"/>
        <v/>
      </c>
    </row>
    <row r="3431" spans="1:21">
      <c r="A3431">
        <v>9692</v>
      </c>
      <c r="B3431" s="1">
        <v>46022</v>
      </c>
      <c r="C3431">
        <v>11</v>
      </c>
      <c r="D3431">
        <v>13</v>
      </c>
      <c r="E3431" t="s">
        <v>7</v>
      </c>
      <c r="F3431" s="3">
        <v>336526.5</v>
      </c>
      <c r="H3431">
        <v>1</v>
      </c>
      <c r="L3431" s="6"/>
      <c r="M3431" t="s">
        <v>38</v>
      </c>
      <c r="N3431">
        <f>SUMIFS(Actuals!$F:$F,Actuals!$A:$A,$A3431,Actuals!$D:$D,$D3431,Actuals!$B:$B,EDATE($B3431,-12))</f>
        <v>416862</v>
      </c>
      <c r="O3431">
        <f>AVERAGE(SUMIFS(Actuals!$F:$F,Actuals!$A:$A,$A3431,Actuals!$D:$D,$D3431,Actuals!$B:$B,EOMONTH(DATE(2025,$C3431-1,1),0))/SUMIFS(Actuals!$F:$F,Actuals!$A:$A,$A3431,Actuals!$D:$D,$D3431,Actuals!$B:$B,EOMONTH(DATE(2024,$C3431-1,1),0)),
 SUMIFS(Actuals!$F:$F,Actuals!$A:$A,$A3431,Actuals!$D:$D,$D3431,Actuals!$B:$B,EOMONTH(DATE(2025,$C3431-2,1),0))/SUMIFS(Actuals!$F:$F,Actuals!$A:$A,$A3431,Actuals!$D:$D,$D3431,Actuals!$B:$B,EOMONTH(DATE(2024,$C3431-2,1),0)),
 SUMIFS(Actuals!$F:$F,Actuals!$A:$A,$A3431,Actuals!$D:$D,$D3431,Actuals!$B:$B,EOMONTH(DATE(2025,$C3431-3,1),0))/SUMIFS(Actuals!$F:$F,Actuals!$A:$A,$A3431,Actuals!$D:$D,$D3431,Actuals!$B:$B,EOMONTH(DATE(2024,$C3431-3,1),0))
)</f>
        <v>0.90475791123172788</v>
      </c>
      <c r="P3431" s="29">
        <f t="shared" si="318"/>
        <v>377159.19239188056</v>
      </c>
      <c r="Q3431" s="2" t="str">
        <f t="shared" si="319"/>
        <v/>
      </c>
      <c r="R3431" s="29" t="str">
        <f t="shared" si="320"/>
        <v>2 Test data (Sep-Nov)</v>
      </c>
      <c r="S3431" s="29">
        <f t="shared" si="321"/>
        <v>0.93215158223729411</v>
      </c>
      <c r="T3431" s="29">
        <f t="shared" si="322"/>
        <v>313693.70943977876</v>
      </c>
      <c r="U3431" s="2" t="str">
        <f t="shared" si="323"/>
        <v/>
      </c>
    </row>
    <row r="3432" spans="1:21">
      <c r="A3432">
        <v>9700</v>
      </c>
      <c r="B3432" s="1">
        <v>46022</v>
      </c>
      <c r="C3432">
        <v>5</v>
      </c>
      <c r="D3432">
        <v>13</v>
      </c>
      <c r="E3432" t="s">
        <v>7</v>
      </c>
      <c r="F3432" s="3">
        <v>518825.20012312569</v>
      </c>
      <c r="H3432">
        <v>7</v>
      </c>
      <c r="L3432" s="6"/>
      <c r="M3432" t="s">
        <v>40</v>
      </c>
      <c r="N3432">
        <f>SUMIFS(Actuals!$F:$F,Actuals!$A:$A,$A3432,Actuals!$D:$D,$D3432,Actuals!$B:$B,EDATE($B3432,-12))</f>
        <v>546925.5</v>
      </c>
      <c r="O3432">
        <f>AVERAGE(SUMIFS(Actuals!$F:$F,Actuals!$A:$A,$A3432,Actuals!$D:$D,$D3432,Actuals!$B:$B,EOMONTH(DATE(2025,$C3432-1,1),0))/SUMIFS(Actuals!$F:$F,Actuals!$A:$A,$A3432,Actuals!$D:$D,$D3432,Actuals!$B:$B,EOMONTH(DATE(2024,$C3432-1,1),0)),
 SUMIFS(Actuals!$F:$F,Actuals!$A:$A,$A3432,Actuals!$D:$D,$D3432,Actuals!$B:$B,EOMONTH(DATE(2025,$C3432-2,1),0))/SUMIFS(Actuals!$F:$F,Actuals!$A:$A,$A3432,Actuals!$D:$D,$D3432,Actuals!$B:$B,EOMONTH(DATE(2024,$C3432-2,1),0)),
 SUMIFS(Actuals!$F:$F,Actuals!$A:$A,$A3432,Actuals!$D:$D,$D3432,Actuals!$B:$B,EOMONTH(DATE(2025,$C3432-3,1),0))/SUMIFS(Actuals!$F:$F,Actuals!$A:$A,$A3432,Actuals!$D:$D,$D3432,Actuals!$B:$B,EOMONTH(DATE(2024,$C3432-3,1),0))
)</f>
        <v>1.106563928059759</v>
      </c>
      <c r="P3432" s="29">
        <f t="shared" si="318"/>
        <v>605208.02963604778</v>
      </c>
      <c r="Q3432" s="2" t="str">
        <f t="shared" si="319"/>
        <v/>
      </c>
      <c r="R3432" s="29" t="str">
        <f t="shared" si="320"/>
        <v>1 train date (May-Aug)</v>
      </c>
      <c r="S3432" s="29">
        <f t="shared" si="321"/>
        <v>1.0247686841986505</v>
      </c>
      <c r="T3432" s="29">
        <f t="shared" si="322"/>
        <v>531675.817659277</v>
      </c>
      <c r="U3432" s="2" t="str">
        <f t="shared" si="323"/>
        <v/>
      </c>
    </row>
    <row r="3433" spans="1:21">
      <c r="A3433">
        <v>9700</v>
      </c>
      <c r="B3433" s="1">
        <v>46022</v>
      </c>
      <c r="C3433">
        <v>6</v>
      </c>
      <c r="D3433">
        <v>13</v>
      </c>
      <c r="E3433" t="s">
        <v>7</v>
      </c>
      <c r="F3433" s="3">
        <v>524946.50754480006</v>
      </c>
      <c r="H3433">
        <v>6</v>
      </c>
      <c r="L3433" s="6"/>
      <c r="M3433" t="s">
        <v>40</v>
      </c>
      <c r="N3433">
        <f>SUMIFS(Actuals!$F:$F,Actuals!$A:$A,$A3433,Actuals!$D:$D,$D3433,Actuals!$B:$B,EDATE($B3433,-12))</f>
        <v>546925.5</v>
      </c>
      <c r="O3433">
        <f>AVERAGE(SUMIFS(Actuals!$F:$F,Actuals!$A:$A,$A3433,Actuals!$D:$D,$D3433,Actuals!$B:$B,EOMONTH(DATE(2025,$C3433-1,1),0))/SUMIFS(Actuals!$F:$F,Actuals!$A:$A,$A3433,Actuals!$D:$D,$D3433,Actuals!$B:$B,EOMONTH(DATE(2024,$C3433-1,1),0)),
 SUMIFS(Actuals!$F:$F,Actuals!$A:$A,$A3433,Actuals!$D:$D,$D3433,Actuals!$B:$B,EOMONTH(DATE(2025,$C3433-2,1),0))/SUMIFS(Actuals!$F:$F,Actuals!$A:$A,$A3433,Actuals!$D:$D,$D3433,Actuals!$B:$B,EOMONTH(DATE(2024,$C3433-2,1),0)),
 SUMIFS(Actuals!$F:$F,Actuals!$A:$A,$A3433,Actuals!$D:$D,$D3433,Actuals!$B:$B,EOMONTH(DATE(2025,$C3433-3,1),0))/SUMIFS(Actuals!$F:$F,Actuals!$A:$A,$A3433,Actuals!$D:$D,$D3433,Actuals!$B:$B,EOMONTH(DATE(2024,$C3433-3,1),0))
)</f>
        <v>1.0786151956862584</v>
      </c>
      <c r="P3433" s="29">
        <f t="shared" si="318"/>
        <v>589922.15520830476</v>
      </c>
      <c r="Q3433" s="2" t="str">
        <f t="shared" si="319"/>
        <v/>
      </c>
      <c r="R3433" s="29" t="str">
        <f t="shared" si="320"/>
        <v>1 train date (May-Aug)</v>
      </c>
      <c r="S3433" s="29">
        <f t="shared" si="321"/>
        <v>1.0247686841986505</v>
      </c>
      <c r="T3433" s="29">
        <f t="shared" si="322"/>
        <v>537948.74181136175</v>
      </c>
      <c r="U3433" s="2" t="str">
        <f t="shared" si="323"/>
        <v/>
      </c>
    </row>
    <row r="3434" spans="1:21">
      <c r="A3434">
        <v>9700</v>
      </c>
      <c r="B3434" s="1">
        <v>46022</v>
      </c>
      <c r="C3434">
        <v>7</v>
      </c>
      <c r="D3434">
        <v>13</v>
      </c>
      <c r="E3434" t="s">
        <v>7</v>
      </c>
      <c r="F3434" s="3">
        <v>524946.50754480006</v>
      </c>
      <c r="H3434">
        <v>5</v>
      </c>
      <c r="L3434" s="6"/>
      <c r="M3434" t="s">
        <v>40</v>
      </c>
      <c r="N3434">
        <f>SUMIFS(Actuals!$F:$F,Actuals!$A:$A,$A3434,Actuals!$D:$D,$D3434,Actuals!$B:$B,EDATE($B3434,-12))</f>
        <v>546925.5</v>
      </c>
      <c r="O3434">
        <f>AVERAGE(SUMIFS(Actuals!$F:$F,Actuals!$A:$A,$A3434,Actuals!$D:$D,$D3434,Actuals!$B:$B,EOMONTH(DATE(2025,$C3434-1,1),0))/SUMIFS(Actuals!$F:$F,Actuals!$A:$A,$A3434,Actuals!$D:$D,$D3434,Actuals!$B:$B,EOMONTH(DATE(2024,$C3434-1,1),0)),
 SUMIFS(Actuals!$F:$F,Actuals!$A:$A,$A3434,Actuals!$D:$D,$D3434,Actuals!$B:$B,EOMONTH(DATE(2025,$C3434-2,1),0))/SUMIFS(Actuals!$F:$F,Actuals!$A:$A,$A3434,Actuals!$D:$D,$D3434,Actuals!$B:$B,EOMONTH(DATE(2024,$C3434-2,1),0)),
 SUMIFS(Actuals!$F:$F,Actuals!$A:$A,$A3434,Actuals!$D:$D,$D3434,Actuals!$B:$B,EOMONTH(DATE(2025,$C3434-3,1),0))/SUMIFS(Actuals!$F:$F,Actuals!$A:$A,$A3434,Actuals!$D:$D,$D3434,Actuals!$B:$B,EOMONTH(DATE(2024,$C3434-3,1),0))
)</f>
        <v>1.0606237842310284</v>
      </c>
      <c r="P3434" s="29">
        <f t="shared" si="318"/>
        <v>580082.19350244734</v>
      </c>
      <c r="Q3434" s="2" t="str">
        <f t="shared" si="319"/>
        <v/>
      </c>
      <c r="R3434" s="29" t="str">
        <f t="shared" si="320"/>
        <v>1 train date (May-Aug)</v>
      </c>
      <c r="S3434" s="29">
        <f t="shared" si="321"/>
        <v>1.0247686841986505</v>
      </c>
      <c r="T3434" s="29">
        <f t="shared" si="322"/>
        <v>537948.74181136175</v>
      </c>
      <c r="U3434" s="2" t="str">
        <f t="shared" si="323"/>
        <v/>
      </c>
    </row>
    <row r="3435" spans="1:21">
      <c r="A3435">
        <v>9700</v>
      </c>
      <c r="B3435" s="1">
        <v>46022</v>
      </c>
      <c r="C3435">
        <v>8</v>
      </c>
      <c r="D3435">
        <v>13</v>
      </c>
      <c r="E3435" t="s">
        <v>7</v>
      </c>
      <c r="F3435" s="3">
        <v>577962.78125741344</v>
      </c>
      <c r="H3435">
        <v>4</v>
      </c>
      <c r="L3435" s="6"/>
      <c r="M3435" t="s">
        <v>40</v>
      </c>
      <c r="N3435">
        <f>SUMIFS(Actuals!$F:$F,Actuals!$A:$A,$A3435,Actuals!$D:$D,$D3435,Actuals!$B:$B,EDATE($B3435,-12))</f>
        <v>546925.5</v>
      </c>
      <c r="O3435">
        <f>AVERAGE(SUMIFS(Actuals!$F:$F,Actuals!$A:$A,$A3435,Actuals!$D:$D,$D3435,Actuals!$B:$B,EOMONTH(DATE(2025,$C3435-1,1),0))/SUMIFS(Actuals!$F:$F,Actuals!$A:$A,$A3435,Actuals!$D:$D,$D3435,Actuals!$B:$B,EOMONTH(DATE(2024,$C3435-1,1),0)),
 SUMIFS(Actuals!$F:$F,Actuals!$A:$A,$A3435,Actuals!$D:$D,$D3435,Actuals!$B:$B,EOMONTH(DATE(2025,$C3435-2,1),0))/SUMIFS(Actuals!$F:$F,Actuals!$A:$A,$A3435,Actuals!$D:$D,$D3435,Actuals!$B:$B,EOMONTH(DATE(2024,$C3435-2,1),0)),
 SUMIFS(Actuals!$F:$F,Actuals!$A:$A,$A3435,Actuals!$D:$D,$D3435,Actuals!$B:$B,EOMONTH(DATE(2025,$C3435-3,1),0))/SUMIFS(Actuals!$F:$F,Actuals!$A:$A,$A3435,Actuals!$D:$D,$D3435,Actuals!$B:$B,EOMONTH(DATE(2024,$C3435-3,1),0))
)</f>
        <v>1.0756773269426534</v>
      </c>
      <c r="P3435" s="29">
        <f t="shared" si="318"/>
        <v>588315.35987677414</v>
      </c>
      <c r="Q3435" s="2" t="str">
        <f t="shared" si="319"/>
        <v/>
      </c>
      <c r="R3435" s="29" t="str">
        <f t="shared" si="320"/>
        <v>1 train date (May-Aug)</v>
      </c>
      <c r="S3435" s="29">
        <f t="shared" si="321"/>
        <v>1.0247686841986505</v>
      </c>
      <c r="T3435" s="29">
        <f t="shared" si="322"/>
        <v>592278.15886495204</v>
      </c>
      <c r="U3435" s="2" t="str">
        <f t="shared" si="323"/>
        <v/>
      </c>
    </row>
    <row r="3436" spans="1:21">
      <c r="A3436">
        <v>9700</v>
      </c>
      <c r="B3436" s="1">
        <v>46022</v>
      </c>
      <c r="C3436">
        <v>9</v>
      </c>
      <c r="D3436">
        <v>13</v>
      </c>
      <c r="E3436" t="s">
        <v>7</v>
      </c>
      <c r="F3436" s="3">
        <v>575497.20747797494</v>
      </c>
      <c r="H3436">
        <v>3</v>
      </c>
      <c r="L3436" s="6"/>
      <c r="M3436" t="s">
        <v>40</v>
      </c>
      <c r="N3436">
        <f>SUMIFS(Actuals!$F:$F,Actuals!$A:$A,$A3436,Actuals!$D:$D,$D3436,Actuals!$B:$B,EDATE($B3436,-12))</f>
        <v>546925.5</v>
      </c>
      <c r="O3436">
        <f>AVERAGE(SUMIFS(Actuals!$F:$F,Actuals!$A:$A,$A3436,Actuals!$D:$D,$D3436,Actuals!$B:$B,EOMONTH(DATE(2025,$C3436-1,1),0))/SUMIFS(Actuals!$F:$F,Actuals!$A:$A,$A3436,Actuals!$D:$D,$D3436,Actuals!$B:$B,EOMONTH(DATE(2024,$C3436-1,1),0)),
 SUMIFS(Actuals!$F:$F,Actuals!$A:$A,$A3436,Actuals!$D:$D,$D3436,Actuals!$B:$B,EOMONTH(DATE(2025,$C3436-2,1),0))/SUMIFS(Actuals!$F:$F,Actuals!$A:$A,$A3436,Actuals!$D:$D,$D3436,Actuals!$B:$B,EOMONTH(DATE(2024,$C3436-2,1),0)),
 SUMIFS(Actuals!$F:$F,Actuals!$A:$A,$A3436,Actuals!$D:$D,$D3436,Actuals!$B:$B,EOMONTH(DATE(2025,$C3436-3,1),0))/SUMIFS(Actuals!$F:$F,Actuals!$A:$A,$A3436,Actuals!$D:$D,$D3436,Actuals!$B:$B,EOMONTH(DATE(2024,$C3436-3,1),0))
)</f>
        <v>1.0873474262671161</v>
      </c>
      <c r="P3436" s="29">
        <f t="shared" si="318"/>
        <v>594698.03478485567</v>
      </c>
      <c r="Q3436" s="2" t="str">
        <f t="shared" si="319"/>
        <v/>
      </c>
      <c r="R3436" s="29" t="str">
        <f t="shared" si="320"/>
        <v>2 Test data (Sep-Nov)</v>
      </c>
      <c r="S3436" s="29">
        <f t="shared" si="321"/>
        <v>1.0247686841986505</v>
      </c>
      <c r="T3436" s="29">
        <f t="shared" si="322"/>
        <v>589751.5160672022</v>
      </c>
      <c r="U3436" s="2" t="str">
        <f t="shared" si="323"/>
        <v/>
      </c>
    </row>
    <row r="3437" spans="1:21">
      <c r="A3437">
        <v>9700</v>
      </c>
      <c r="B3437" s="1">
        <v>46022</v>
      </c>
      <c r="C3437">
        <v>10</v>
      </c>
      <c r="D3437">
        <v>13</v>
      </c>
      <c r="E3437" t="s">
        <v>7</v>
      </c>
      <c r="F3437" s="3">
        <v>560949.49224364117</v>
      </c>
      <c r="H3437">
        <v>2</v>
      </c>
      <c r="L3437" s="6"/>
      <c r="M3437" t="s">
        <v>40</v>
      </c>
      <c r="N3437">
        <f>SUMIFS(Actuals!$F:$F,Actuals!$A:$A,$A3437,Actuals!$D:$D,$D3437,Actuals!$B:$B,EDATE($B3437,-12))</f>
        <v>546925.5</v>
      </c>
      <c r="O3437">
        <f>AVERAGE(SUMIFS(Actuals!$F:$F,Actuals!$A:$A,$A3437,Actuals!$D:$D,$D3437,Actuals!$B:$B,EOMONTH(DATE(2025,$C3437-1,1),0))/SUMIFS(Actuals!$F:$F,Actuals!$A:$A,$A3437,Actuals!$D:$D,$D3437,Actuals!$B:$B,EOMONTH(DATE(2024,$C3437-1,1),0)),
 SUMIFS(Actuals!$F:$F,Actuals!$A:$A,$A3437,Actuals!$D:$D,$D3437,Actuals!$B:$B,EOMONTH(DATE(2025,$C3437-2,1),0))/SUMIFS(Actuals!$F:$F,Actuals!$A:$A,$A3437,Actuals!$D:$D,$D3437,Actuals!$B:$B,EOMONTH(DATE(2024,$C3437-2,1),0)),
 SUMIFS(Actuals!$F:$F,Actuals!$A:$A,$A3437,Actuals!$D:$D,$D3437,Actuals!$B:$B,EOMONTH(DATE(2025,$C3437-3,1),0))/SUMIFS(Actuals!$F:$F,Actuals!$A:$A,$A3437,Actuals!$D:$D,$D3437,Actuals!$B:$B,EOMONTH(DATE(2024,$C3437-3,1),0))
)</f>
        <v>1.1044188665718224</v>
      </c>
      <c r="P3437" s="29">
        <f t="shared" si="318"/>
        <v>604034.84080922732</v>
      </c>
      <c r="Q3437" s="2" t="str">
        <f t="shared" si="319"/>
        <v/>
      </c>
      <c r="R3437" s="29" t="str">
        <f t="shared" si="320"/>
        <v>2 Test data (Sep-Nov)</v>
      </c>
      <c r="S3437" s="29">
        <f t="shared" si="321"/>
        <v>1.0247686841986505</v>
      </c>
      <c r="T3437" s="29">
        <f t="shared" si="322"/>
        <v>574843.47306841728</v>
      </c>
      <c r="U3437" s="2" t="str">
        <f t="shared" si="323"/>
        <v/>
      </c>
    </row>
    <row r="3438" spans="1:21">
      <c r="A3438">
        <v>9700</v>
      </c>
      <c r="B3438" s="1">
        <v>46022</v>
      </c>
      <c r="C3438">
        <v>11</v>
      </c>
      <c r="D3438">
        <v>13</v>
      </c>
      <c r="E3438" t="s">
        <v>7</v>
      </c>
      <c r="F3438" s="3">
        <v>569963.49968405836</v>
      </c>
      <c r="H3438">
        <v>1</v>
      </c>
      <c r="L3438" s="6"/>
      <c r="M3438" t="s">
        <v>40</v>
      </c>
      <c r="N3438">
        <f>SUMIFS(Actuals!$F:$F,Actuals!$A:$A,$A3438,Actuals!$D:$D,$D3438,Actuals!$B:$B,EDATE($B3438,-12))</f>
        <v>546925.5</v>
      </c>
      <c r="O3438">
        <f>AVERAGE(SUMIFS(Actuals!$F:$F,Actuals!$A:$A,$A3438,Actuals!$D:$D,$D3438,Actuals!$B:$B,EOMONTH(DATE(2025,$C3438-1,1),0))/SUMIFS(Actuals!$F:$F,Actuals!$A:$A,$A3438,Actuals!$D:$D,$D3438,Actuals!$B:$B,EOMONTH(DATE(2024,$C3438-1,1),0)),
 SUMIFS(Actuals!$F:$F,Actuals!$A:$A,$A3438,Actuals!$D:$D,$D3438,Actuals!$B:$B,EOMONTH(DATE(2025,$C3438-2,1),0))/SUMIFS(Actuals!$F:$F,Actuals!$A:$A,$A3438,Actuals!$D:$D,$D3438,Actuals!$B:$B,EOMONTH(DATE(2024,$C3438-2,1),0)),
 SUMIFS(Actuals!$F:$F,Actuals!$A:$A,$A3438,Actuals!$D:$D,$D3438,Actuals!$B:$B,EOMONTH(DATE(2025,$C3438-3,1),0))/SUMIFS(Actuals!$F:$F,Actuals!$A:$A,$A3438,Actuals!$D:$D,$D3438,Actuals!$B:$B,EOMONTH(DATE(2024,$C3438-3,1),0))
)</f>
        <v>1.0713986840105747</v>
      </c>
      <c r="P3438" s="29">
        <f t="shared" si="318"/>
        <v>585975.26095182553</v>
      </c>
      <c r="Q3438" s="2" t="str">
        <f t="shared" si="319"/>
        <v/>
      </c>
      <c r="R3438" s="29" t="str">
        <f t="shared" si="320"/>
        <v>2 Test data (Sep-Nov)</v>
      </c>
      <c r="S3438" s="29">
        <f t="shared" si="321"/>
        <v>1.0247686841986505</v>
      </c>
      <c r="T3438" s="29">
        <f t="shared" si="322"/>
        <v>584080.74561249046</v>
      </c>
      <c r="U3438" s="2" t="str">
        <f t="shared" si="323"/>
        <v/>
      </c>
    </row>
    <row r="3439" spans="1:21">
      <c r="A3439">
        <v>9701</v>
      </c>
      <c r="B3439" s="1">
        <v>46022</v>
      </c>
      <c r="C3439">
        <v>5</v>
      </c>
      <c r="D3439">
        <v>13</v>
      </c>
      <c r="E3439" t="s">
        <v>7</v>
      </c>
      <c r="F3439" s="3">
        <v>2307.3608481064789</v>
      </c>
      <c r="H3439">
        <v>7</v>
      </c>
      <c r="L3439" s="6"/>
      <c r="M3439" t="s">
        <v>42</v>
      </c>
      <c r="N3439">
        <f>SUMIFS(Actuals!$F:$F,Actuals!$A:$A,$A3439,Actuals!$D:$D,$D3439,Actuals!$B:$B,EDATE($B3439,-12))</f>
        <v>2551.5</v>
      </c>
      <c r="O3439">
        <f>AVERAGE(SUMIFS(Actuals!$F:$F,Actuals!$A:$A,$A3439,Actuals!$D:$D,$D3439,Actuals!$B:$B,EOMONTH(DATE(2025,$C3439-1,1),0))/SUMIFS(Actuals!$F:$F,Actuals!$A:$A,$A3439,Actuals!$D:$D,$D3439,Actuals!$B:$B,EOMONTH(DATE(2024,$C3439-1,1),0)),
 SUMIFS(Actuals!$F:$F,Actuals!$A:$A,$A3439,Actuals!$D:$D,$D3439,Actuals!$B:$B,EOMONTH(DATE(2025,$C3439-2,1),0))/SUMIFS(Actuals!$F:$F,Actuals!$A:$A,$A3439,Actuals!$D:$D,$D3439,Actuals!$B:$B,EOMONTH(DATE(2024,$C3439-2,1),0)),
 SUMIFS(Actuals!$F:$F,Actuals!$A:$A,$A3439,Actuals!$D:$D,$D3439,Actuals!$B:$B,EOMONTH(DATE(2025,$C3439-3,1),0))/SUMIFS(Actuals!$F:$F,Actuals!$A:$A,$A3439,Actuals!$D:$D,$D3439,Actuals!$B:$B,EOMONTH(DATE(2024,$C3439-3,1),0))
)</f>
        <v>1.0001412151045626</v>
      </c>
      <c r="P3439" s="29">
        <f t="shared" si="318"/>
        <v>2551.8603103392916</v>
      </c>
      <c r="Q3439" s="2" t="str">
        <f t="shared" si="319"/>
        <v/>
      </c>
      <c r="R3439" s="29" t="str">
        <f t="shared" si="320"/>
        <v>1 train date (May-Aug)</v>
      </c>
      <c r="S3439" s="29">
        <f t="shared" si="321"/>
        <v>1.005048087592062</v>
      </c>
      <c r="T3439" s="29">
        <f t="shared" si="322"/>
        <v>2319.0086077742149</v>
      </c>
      <c r="U3439" s="2" t="str">
        <f t="shared" si="323"/>
        <v/>
      </c>
    </row>
    <row r="3440" spans="1:21">
      <c r="A3440">
        <v>9701</v>
      </c>
      <c r="B3440" s="1">
        <v>46022</v>
      </c>
      <c r="C3440">
        <v>6</v>
      </c>
      <c r="D3440">
        <v>13</v>
      </c>
      <c r="E3440" t="s">
        <v>7</v>
      </c>
      <c r="F3440" s="3">
        <v>2317.293454701336</v>
      </c>
      <c r="H3440">
        <v>6</v>
      </c>
      <c r="L3440" s="6"/>
      <c r="M3440" t="s">
        <v>42</v>
      </c>
      <c r="N3440">
        <f>SUMIFS(Actuals!$F:$F,Actuals!$A:$A,$A3440,Actuals!$D:$D,$D3440,Actuals!$B:$B,EDATE($B3440,-12))</f>
        <v>2551.5</v>
      </c>
      <c r="O3440">
        <f>AVERAGE(SUMIFS(Actuals!$F:$F,Actuals!$A:$A,$A3440,Actuals!$D:$D,$D3440,Actuals!$B:$B,EOMONTH(DATE(2025,$C3440-1,1),0))/SUMIFS(Actuals!$F:$F,Actuals!$A:$A,$A3440,Actuals!$D:$D,$D3440,Actuals!$B:$B,EOMONTH(DATE(2024,$C3440-1,1),0)),
 SUMIFS(Actuals!$F:$F,Actuals!$A:$A,$A3440,Actuals!$D:$D,$D3440,Actuals!$B:$B,EOMONTH(DATE(2025,$C3440-2,1),0))/SUMIFS(Actuals!$F:$F,Actuals!$A:$A,$A3440,Actuals!$D:$D,$D3440,Actuals!$B:$B,EOMONTH(DATE(2024,$C3440-2,1),0)),
 SUMIFS(Actuals!$F:$F,Actuals!$A:$A,$A3440,Actuals!$D:$D,$D3440,Actuals!$B:$B,EOMONTH(DATE(2025,$C3440-3,1),0))/SUMIFS(Actuals!$F:$F,Actuals!$A:$A,$A3440,Actuals!$D:$D,$D3440,Actuals!$B:$B,EOMONTH(DATE(2024,$C3440-3,1),0))
)</f>
        <v>0.98994185728775752</v>
      </c>
      <c r="P3440" s="29">
        <f t="shared" si="318"/>
        <v>2525.8366488697134</v>
      </c>
      <c r="Q3440" s="2" t="str">
        <f t="shared" si="319"/>
        <v/>
      </c>
      <c r="R3440" s="29" t="str">
        <f t="shared" si="320"/>
        <v>1 train date (May-Aug)</v>
      </c>
      <c r="S3440" s="29">
        <f t="shared" si="321"/>
        <v>1.005048087592062</v>
      </c>
      <c r="T3440" s="29">
        <f t="shared" si="322"/>
        <v>2328.9913550371803</v>
      </c>
      <c r="U3440" s="2" t="str">
        <f t="shared" si="323"/>
        <v/>
      </c>
    </row>
    <row r="3441" spans="1:21">
      <c r="A3441">
        <v>9701</v>
      </c>
      <c r="B3441" s="1">
        <v>46022</v>
      </c>
      <c r="C3441">
        <v>7</v>
      </c>
      <c r="D3441">
        <v>13</v>
      </c>
      <c r="E3441" t="s">
        <v>7</v>
      </c>
      <c r="F3441" s="3">
        <v>2275.556252913927</v>
      </c>
      <c r="H3441">
        <v>5</v>
      </c>
      <c r="L3441" s="6"/>
      <c r="M3441" t="s">
        <v>42</v>
      </c>
      <c r="N3441">
        <f>SUMIFS(Actuals!$F:$F,Actuals!$A:$A,$A3441,Actuals!$D:$D,$D3441,Actuals!$B:$B,EDATE($B3441,-12))</f>
        <v>2551.5</v>
      </c>
      <c r="O3441">
        <f>AVERAGE(SUMIFS(Actuals!$F:$F,Actuals!$A:$A,$A3441,Actuals!$D:$D,$D3441,Actuals!$B:$B,EOMONTH(DATE(2025,$C3441-1,1),0))/SUMIFS(Actuals!$F:$F,Actuals!$A:$A,$A3441,Actuals!$D:$D,$D3441,Actuals!$B:$B,EOMONTH(DATE(2024,$C3441-1,1),0)),
 SUMIFS(Actuals!$F:$F,Actuals!$A:$A,$A3441,Actuals!$D:$D,$D3441,Actuals!$B:$B,EOMONTH(DATE(2025,$C3441-2,1),0))/SUMIFS(Actuals!$F:$F,Actuals!$A:$A,$A3441,Actuals!$D:$D,$D3441,Actuals!$B:$B,EOMONTH(DATE(2024,$C3441-2,1),0)),
 SUMIFS(Actuals!$F:$F,Actuals!$A:$A,$A3441,Actuals!$D:$D,$D3441,Actuals!$B:$B,EOMONTH(DATE(2025,$C3441-3,1),0))/SUMIFS(Actuals!$F:$F,Actuals!$A:$A,$A3441,Actuals!$D:$D,$D3441,Actuals!$B:$B,EOMONTH(DATE(2024,$C3441-3,1),0))
)</f>
        <v>0.99832135466744543</v>
      </c>
      <c r="P3441" s="29">
        <f t="shared" si="318"/>
        <v>2547.216936433987</v>
      </c>
      <c r="Q3441" s="2" t="str">
        <f t="shared" si="319"/>
        <v/>
      </c>
      <c r="R3441" s="29" t="str">
        <f t="shared" si="320"/>
        <v>1 train date (May-Aug)</v>
      </c>
      <c r="S3441" s="29">
        <f t="shared" si="321"/>
        <v>1.005048087592062</v>
      </c>
      <c r="T3441" s="29">
        <f t="shared" si="322"/>
        <v>2287.0434601993006</v>
      </c>
      <c r="U3441" s="2" t="str">
        <f t="shared" si="323"/>
        <v/>
      </c>
    </row>
    <row r="3442" spans="1:21">
      <c r="A3442">
        <v>9701</v>
      </c>
      <c r="B3442" s="1">
        <v>46022</v>
      </c>
      <c r="C3442">
        <v>8</v>
      </c>
      <c r="D3442">
        <v>13</v>
      </c>
      <c r="E3442" t="s">
        <v>7</v>
      </c>
      <c r="F3442" s="3">
        <v>2362.7367247165357</v>
      </c>
      <c r="H3442">
        <v>4</v>
      </c>
      <c r="L3442" s="6"/>
      <c r="M3442" t="s">
        <v>42</v>
      </c>
      <c r="N3442">
        <f>SUMIFS(Actuals!$F:$F,Actuals!$A:$A,$A3442,Actuals!$D:$D,$D3442,Actuals!$B:$B,EDATE($B3442,-12))</f>
        <v>2551.5</v>
      </c>
      <c r="O3442">
        <f>AVERAGE(SUMIFS(Actuals!$F:$F,Actuals!$A:$A,$A3442,Actuals!$D:$D,$D3442,Actuals!$B:$B,EOMONTH(DATE(2025,$C3442-1,1),0))/SUMIFS(Actuals!$F:$F,Actuals!$A:$A,$A3442,Actuals!$D:$D,$D3442,Actuals!$B:$B,EOMONTH(DATE(2024,$C3442-1,1),0)),
 SUMIFS(Actuals!$F:$F,Actuals!$A:$A,$A3442,Actuals!$D:$D,$D3442,Actuals!$B:$B,EOMONTH(DATE(2025,$C3442-2,1),0))/SUMIFS(Actuals!$F:$F,Actuals!$A:$A,$A3442,Actuals!$D:$D,$D3442,Actuals!$B:$B,EOMONTH(DATE(2024,$C3442-2,1),0)),
 SUMIFS(Actuals!$F:$F,Actuals!$A:$A,$A3442,Actuals!$D:$D,$D3442,Actuals!$B:$B,EOMONTH(DATE(2025,$C3442-3,1),0))/SUMIFS(Actuals!$F:$F,Actuals!$A:$A,$A3442,Actuals!$D:$D,$D3442,Actuals!$B:$B,EOMONTH(DATE(2024,$C3442-3,1),0))
)</f>
        <v>1.0210580348212142</v>
      </c>
      <c r="P3442" s="29">
        <f t="shared" si="318"/>
        <v>2605.2295758463279</v>
      </c>
      <c r="Q3442" s="2" t="str">
        <f t="shared" si="319"/>
        <v/>
      </c>
      <c r="R3442" s="29" t="str">
        <f t="shared" si="320"/>
        <v>1 train date (May-Aug)</v>
      </c>
      <c r="S3442" s="29">
        <f t="shared" si="321"/>
        <v>1.005048087592062</v>
      </c>
      <c r="T3442" s="29">
        <f t="shared" si="322"/>
        <v>2374.6640266598865</v>
      </c>
      <c r="U3442" s="2" t="str">
        <f t="shared" si="323"/>
        <v/>
      </c>
    </row>
    <row r="3443" spans="1:21">
      <c r="A3443">
        <v>9701</v>
      </c>
      <c r="B3443" s="1">
        <v>46022</v>
      </c>
      <c r="C3443">
        <v>9</v>
      </c>
      <c r="D3443">
        <v>13</v>
      </c>
      <c r="E3443" t="s">
        <v>7</v>
      </c>
      <c r="F3443" s="3">
        <v>2389.9409631394105</v>
      </c>
      <c r="H3443">
        <v>3</v>
      </c>
      <c r="L3443" s="6"/>
      <c r="M3443" t="s">
        <v>42</v>
      </c>
      <c r="N3443">
        <f>SUMIFS(Actuals!$F:$F,Actuals!$A:$A,$A3443,Actuals!$D:$D,$D3443,Actuals!$B:$B,EDATE($B3443,-12))</f>
        <v>2551.5</v>
      </c>
      <c r="O3443">
        <f>AVERAGE(SUMIFS(Actuals!$F:$F,Actuals!$A:$A,$A3443,Actuals!$D:$D,$D3443,Actuals!$B:$B,EOMONTH(DATE(2025,$C3443-1,1),0))/SUMIFS(Actuals!$F:$F,Actuals!$A:$A,$A3443,Actuals!$D:$D,$D3443,Actuals!$B:$B,EOMONTH(DATE(2024,$C3443-1,1),0)),
 SUMIFS(Actuals!$F:$F,Actuals!$A:$A,$A3443,Actuals!$D:$D,$D3443,Actuals!$B:$B,EOMONTH(DATE(2025,$C3443-2,1),0))/SUMIFS(Actuals!$F:$F,Actuals!$A:$A,$A3443,Actuals!$D:$D,$D3443,Actuals!$B:$B,EOMONTH(DATE(2024,$C3443-2,1),0)),
 SUMIFS(Actuals!$F:$F,Actuals!$A:$A,$A3443,Actuals!$D:$D,$D3443,Actuals!$B:$B,EOMONTH(DATE(2025,$C3443-3,1),0))/SUMIFS(Actuals!$F:$F,Actuals!$A:$A,$A3443,Actuals!$D:$D,$D3443,Actuals!$B:$B,EOMONTH(DATE(2024,$C3443-3,1),0))
)</f>
        <v>1.0770333433744201</v>
      </c>
      <c r="P3443" s="29">
        <f t="shared" si="318"/>
        <v>2748.0505756198331</v>
      </c>
      <c r="Q3443" s="2" t="str">
        <f t="shared" si="319"/>
        <v/>
      </c>
      <c r="R3443" s="29" t="str">
        <f t="shared" si="320"/>
        <v>2 Test data (Sep-Nov)</v>
      </c>
      <c r="S3443" s="29">
        <f t="shared" si="321"/>
        <v>1.005048087592062</v>
      </c>
      <c r="T3443" s="29">
        <f t="shared" si="322"/>
        <v>2402.0055944611954</v>
      </c>
      <c r="U3443" s="2" t="str">
        <f t="shared" si="323"/>
        <v/>
      </c>
    </row>
    <row r="3444" spans="1:21">
      <c r="A3444">
        <v>9701</v>
      </c>
      <c r="B3444" s="1">
        <v>46022</v>
      </c>
      <c r="C3444">
        <v>10</v>
      </c>
      <c r="D3444">
        <v>13</v>
      </c>
      <c r="E3444" t="s">
        <v>7</v>
      </c>
      <c r="F3444" s="3">
        <v>2381.343456407611</v>
      </c>
      <c r="H3444">
        <v>2</v>
      </c>
      <c r="L3444" s="6"/>
      <c r="M3444" t="s">
        <v>42</v>
      </c>
      <c r="N3444">
        <f>SUMIFS(Actuals!$F:$F,Actuals!$A:$A,$A3444,Actuals!$D:$D,$D3444,Actuals!$B:$B,EDATE($B3444,-12))</f>
        <v>2551.5</v>
      </c>
      <c r="O3444">
        <f>AVERAGE(SUMIFS(Actuals!$F:$F,Actuals!$A:$A,$A3444,Actuals!$D:$D,$D3444,Actuals!$B:$B,EOMONTH(DATE(2025,$C3444-1,1),0))/SUMIFS(Actuals!$F:$F,Actuals!$A:$A,$A3444,Actuals!$D:$D,$D3444,Actuals!$B:$B,EOMONTH(DATE(2024,$C3444-1,1),0)),
 SUMIFS(Actuals!$F:$F,Actuals!$A:$A,$A3444,Actuals!$D:$D,$D3444,Actuals!$B:$B,EOMONTH(DATE(2025,$C3444-2,1),0))/SUMIFS(Actuals!$F:$F,Actuals!$A:$A,$A3444,Actuals!$D:$D,$D3444,Actuals!$B:$B,EOMONTH(DATE(2024,$C3444-2,1),0)),
 SUMIFS(Actuals!$F:$F,Actuals!$A:$A,$A3444,Actuals!$D:$D,$D3444,Actuals!$B:$B,EOMONTH(DATE(2025,$C3444-3,1),0))/SUMIFS(Actuals!$F:$F,Actuals!$A:$A,$A3444,Actuals!$D:$D,$D3444,Actuals!$B:$B,EOMONTH(DATE(2024,$C3444-3,1),0))
)</f>
        <v>1.0942356836104683</v>
      </c>
      <c r="P3444" s="29">
        <f t="shared" si="318"/>
        <v>2791.9423467321099</v>
      </c>
      <c r="Q3444" s="2" t="str">
        <f t="shared" si="319"/>
        <v/>
      </c>
      <c r="R3444" s="29" t="str">
        <f t="shared" si="320"/>
        <v>2 Test data (Sep-Nov)</v>
      </c>
      <c r="S3444" s="29">
        <f t="shared" si="321"/>
        <v>1.005048087592062</v>
      </c>
      <c r="T3444" s="29">
        <f t="shared" si="322"/>
        <v>2393.3646867623402</v>
      </c>
      <c r="U3444" s="2" t="str">
        <f t="shared" si="323"/>
        <v/>
      </c>
    </row>
    <row r="3445" spans="1:21">
      <c r="A3445">
        <v>9701</v>
      </c>
      <c r="B3445" s="1">
        <v>46022</v>
      </c>
      <c r="C3445">
        <v>11</v>
      </c>
      <c r="D3445">
        <v>13</v>
      </c>
      <c r="E3445" t="s">
        <v>7</v>
      </c>
      <c r="F3445" s="3">
        <v>2426.7755649969795</v>
      </c>
      <c r="H3445">
        <v>1</v>
      </c>
      <c r="L3445" s="6"/>
      <c r="M3445" t="s">
        <v>42</v>
      </c>
      <c r="N3445">
        <f>SUMIFS(Actuals!$F:$F,Actuals!$A:$A,$A3445,Actuals!$D:$D,$D3445,Actuals!$B:$B,EDATE($B3445,-12))</f>
        <v>2551.5</v>
      </c>
      <c r="O3445">
        <f>AVERAGE(SUMIFS(Actuals!$F:$F,Actuals!$A:$A,$A3445,Actuals!$D:$D,$D3445,Actuals!$B:$B,EOMONTH(DATE(2025,$C3445-1,1),0))/SUMIFS(Actuals!$F:$F,Actuals!$A:$A,$A3445,Actuals!$D:$D,$D3445,Actuals!$B:$B,EOMONTH(DATE(2024,$C3445-1,1),0)),
 SUMIFS(Actuals!$F:$F,Actuals!$A:$A,$A3445,Actuals!$D:$D,$D3445,Actuals!$B:$B,EOMONTH(DATE(2025,$C3445-2,1),0))/SUMIFS(Actuals!$F:$F,Actuals!$A:$A,$A3445,Actuals!$D:$D,$D3445,Actuals!$B:$B,EOMONTH(DATE(2024,$C3445-2,1),0)),
 SUMIFS(Actuals!$F:$F,Actuals!$A:$A,$A3445,Actuals!$D:$D,$D3445,Actuals!$B:$B,EOMONTH(DATE(2025,$C3445-3,1),0))/SUMIFS(Actuals!$F:$F,Actuals!$A:$A,$A3445,Actuals!$D:$D,$D3445,Actuals!$B:$B,EOMONTH(DATE(2024,$C3445-3,1),0))
)</f>
        <v>1.112839466719562</v>
      </c>
      <c r="P3445" s="29">
        <f t="shared" si="318"/>
        <v>2839.4098993349626</v>
      </c>
      <c r="Q3445" s="2" t="str">
        <f t="shared" si="319"/>
        <v/>
      </c>
      <c r="R3445" s="29" t="str">
        <f t="shared" si="320"/>
        <v>2 Test data (Sep-Nov)</v>
      </c>
      <c r="S3445" s="29">
        <f t="shared" si="321"/>
        <v>1.005048087592062</v>
      </c>
      <c r="T3445" s="29">
        <f t="shared" si="322"/>
        <v>2439.02614061536</v>
      </c>
      <c r="U3445" s="2" t="str">
        <f t="shared" si="323"/>
        <v/>
      </c>
    </row>
    <row r="3446" spans="1:21">
      <c r="A3446">
        <v>9702</v>
      </c>
      <c r="B3446" s="1">
        <v>46022</v>
      </c>
      <c r="C3446">
        <v>5</v>
      </c>
      <c r="D3446">
        <v>13</v>
      </c>
      <c r="E3446" t="s">
        <v>7</v>
      </c>
      <c r="F3446" s="3">
        <v>1214.2289321607166</v>
      </c>
      <c r="H3446">
        <v>7</v>
      </c>
      <c r="L3446" s="6"/>
      <c r="M3446" t="s">
        <v>44</v>
      </c>
      <c r="N3446">
        <f>SUMIFS(Actuals!$F:$F,Actuals!$A:$A,$A3446,Actuals!$D:$D,$D3446,Actuals!$B:$B,EDATE($B3446,-12))</f>
        <v>1302</v>
      </c>
      <c r="O3446">
        <f>AVERAGE(SUMIFS(Actuals!$F:$F,Actuals!$A:$A,$A3446,Actuals!$D:$D,$D3446,Actuals!$B:$B,EOMONTH(DATE(2025,$C3446-1,1),0))/SUMIFS(Actuals!$F:$F,Actuals!$A:$A,$A3446,Actuals!$D:$D,$D3446,Actuals!$B:$B,EOMONTH(DATE(2024,$C3446-1,1),0)),
 SUMIFS(Actuals!$F:$F,Actuals!$A:$A,$A3446,Actuals!$D:$D,$D3446,Actuals!$B:$B,EOMONTH(DATE(2025,$C3446-2,1),0))/SUMIFS(Actuals!$F:$F,Actuals!$A:$A,$A3446,Actuals!$D:$D,$D3446,Actuals!$B:$B,EOMONTH(DATE(2024,$C3446-2,1),0)),
 SUMIFS(Actuals!$F:$F,Actuals!$A:$A,$A3446,Actuals!$D:$D,$D3446,Actuals!$B:$B,EOMONTH(DATE(2025,$C3446-3,1),0))/SUMIFS(Actuals!$F:$F,Actuals!$A:$A,$A3446,Actuals!$D:$D,$D3446,Actuals!$B:$B,EOMONTH(DATE(2024,$C3446-3,1),0))
)</f>
        <v>0.99460371097061751</v>
      </c>
      <c r="P3446" s="29">
        <f t="shared" si="318"/>
        <v>1294.974031683744</v>
      </c>
      <c r="Q3446" s="2" t="str">
        <f t="shared" si="319"/>
        <v/>
      </c>
      <c r="R3446" s="29" t="str">
        <f t="shared" si="320"/>
        <v>1 train date (May-Aug)</v>
      </c>
      <c r="S3446" s="29">
        <f t="shared" si="321"/>
        <v>1.018716649634493</v>
      </c>
      <c r="T3446" s="29">
        <f t="shared" si="322"/>
        <v>1236.9552296600334</v>
      </c>
      <c r="U3446" s="2" t="str">
        <f t="shared" si="323"/>
        <v/>
      </c>
    </row>
    <row r="3447" spans="1:21">
      <c r="A3447">
        <v>9702</v>
      </c>
      <c r="B3447" s="1">
        <v>46022</v>
      </c>
      <c r="C3447">
        <v>6</v>
      </c>
      <c r="D3447">
        <v>13</v>
      </c>
      <c r="E3447" t="s">
        <v>7</v>
      </c>
      <c r="F3447" s="3">
        <v>1201.25849064566</v>
      </c>
      <c r="H3447">
        <v>6</v>
      </c>
      <c r="L3447" s="6"/>
      <c r="M3447" t="s">
        <v>44</v>
      </c>
      <c r="N3447">
        <f>SUMIFS(Actuals!$F:$F,Actuals!$A:$A,$A3447,Actuals!$D:$D,$D3447,Actuals!$B:$B,EDATE($B3447,-12))</f>
        <v>1302</v>
      </c>
      <c r="O3447">
        <f>AVERAGE(SUMIFS(Actuals!$F:$F,Actuals!$A:$A,$A3447,Actuals!$D:$D,$D3447,Actuals!$B:$B,EOMONTH(DATE(2025,$C3447-1,1),0))/SUMIFS(Actuals!$F:$F,Actuals!$A:$A,$A3447,Actuals!$D:$D,$D3447,Actuals!$B:$B,EOMONTH(DATE(2024,$C3447-1,1),0)),
 SUMIFS(Actuals!$F:$F,Actuals!$A:$A,$A3447,Actuals!$D:$D,$D3447,Actuals!$B:$B,EOMONTH(DATE(2025,$C3447-2,1),0))/SUMIFS(Actuals!$F:$F,Actuals!$A:$A,$A3447,Actuals!$D:$D,$D3447,Actuals!$B:$B,EOMONTH(DATE(2024,$C3447-2,1),0)),
 SUMIFS(Actuals!$F:$F,Actuals!$A:$A,$A3447,Actuals!$D:$D,$D3447,Actuals!$B:$B,EOMONTH(DATE(2025,$C3447-3,1),0))/SUMIFS(Actuals!$F:$F,Actuals!$A:$A,$A3447,Actuals!$D:$D,$D3447,Actuals!$B:$B,EOMONTH(DATE(2024,$C3447-3,1),0))
)</f>
        <v>1.0194484432607946</v>
      </c>
      <c r="P3447" s="29">
        <f t="shared" si="318"/>
        <v>1327.3218731255547</v>
      </c>
      <c r="Q3447" s="2" t="str">
        <f t="shared" si="319"/>
        <v/>
      </c>
      <c r="R3447" s="29" t="str">
        <f t="shared" si="320"/>
        <v>1 train date (May-Aug)</v>
      </c>
      <c r="S3447" s="29">
        <f t="shared" si="321"/>
        <v>1.018716649634493</v>
      </c>
      <c r="T3447" s="29">
        <f t="shared" si="322"/>
        <v>1223.7420249355348</v>
      </c>
      <c r="U3447" s="2" t="str">
        <f t="shared" si="323"/>
        <v/>
      </c>
    </row>
    <row r="3448" spans="1:21">
      <c r="A3448">
        <v>9702</v>
      </c>
      <c r="B3448" s="1">
        <v>46022</v>
      </c>
      <c r="C3448">
        <v>7</v>
      </c>
      <c r="D3448">
        <v>13</v>
      </c>
      <c r="E3448" t="s">
        <v>7</v>
      </c>
      <c r="F3448" s="3">
        <v>1214.3482224718207</v>
      </c>
      <c r="H3448">
        <v>5</v>
      </c>
      <c r="L3448" s="6"/>
      <c r="M3448" t="s">
        <v>44</v>
      </c>
      <c r="N3448">
        <f>SUMIFS(Actuals!$F:$F,Actuals!$A:$A,$A3448,Actuals!$D:$D,$D3448,Actuals!$B:$B,EDATE($B3448,-12))</f>
        <v>1302</v>
      </c>
      <c r="O3448">
        <f>AVERAGE(SUMIFS(Actuals!$F:$F,Actuals!$A:$A,$A3448,Actuals!$D:$D,$D3448,Actuals!$B:$B,EOMONTH(DATE(2025,$C3448-1,1),0))/SUMIFS(Actuals!$F:$F,Actuals!$A:$A,$A3448,Actuals!$D:$D,$D3448,Actuals!$B:$B,EOMONTH(DATE(2024,$C3448-1,1),0)),
 SUMIFS(Actuals!$F:$F,Actuals!$A:$A,$A3448,Actuals!$D:$D,$D3448,Actuals!$B:$B,EOMONTH(DATE(2025,$C3448-2,1),0))/SUMIFS(Actuals!$F:$F,Actuals!$A:$A,$A3448,Actuals!$D:$D,$D3448,Actuals!$B:$B,EOMONTH(DATE(2024,$C3448-2,1),0)),
 SUMIFS(Actuals!$F:$F,Actuals!$A:$A,$A3448,Actuals!$D:$D,$D3448,Actuals!$B:$B,EOMONTH(DATE(2025,$C3448-3,1),0))/SUMIFS(Actuals!$F:$F,Actuals!$A:$A,$A3448,Actuals!$D:$D,$D3448,Actuals!$B:$B,EOMONTH(DATE(2024,$C3448-3,1),0))
)</f>
        <v>1.0500658691844791</v>
      </c>
      <c r="P3448" s="29">
        <f t="shared" si="318"/>
        <v>1367.1857616781917</v>
      </c>
      <c r="Q3448" s="2" t="str">
        <f t="shared" si="319"/>
        <v/>
      </c>
      <c r="R3448" s="29" t="str">
        <f t="shared" si="320"/>
        <v>1 train date (May-Aug)</v>
      </c>
      <c r="S3448" s="29">
        <f t="shared" si="321"/>
        <v>1.018716649634493</v>
      </c>
      <c r="T3448" s="29">
        <f t="shared" si="322"/>
        <v>1237.0767526860952</v>
      </c>
      <c r="U3448" s="2" t="str">
        <f t="shared" si="323"/>
        <v/>
      </c>
    </row>
    <row r="3449" spans="1:21">
      <c r="A3449">
        <v>9702</v>
      </c>
      <c r="B3449" s="1">
        <v>46022</v>
      </c>
      <c r="C3449">
        <v>8</v>
      </c>
      <c r="D3449">
        <v>13</v>
      </c>
      <c r="E3449" t="s">
        <v>7</v>
      </c>
      <c r="F3449" s="3">
        <v>1293.5050340415137</v>
      </c>
      <c r="H3449">
        <v>4</v>
      </c>
      <c r="L3449" s="6"/>
      <c r="M3449" t="s">
        <v>44</v>
      </c>
      <c r="N3449">
        <f>SUMIFS(Actuals!$F:$F,Actuals!$A:$A,$A3449,Actuals!$D:$D,$D3449,Actuals!$B:$B,EDATE($B3449,-12))</f>
        <v>1302</v>
      </c>
      <c r="O3449">
        <f>AVERAGE(SUMIFS(Actuals!$F:$F,Actuals!$A:$A,$A3449,Actuals!$D:$D,$D3449,Actuals!$B:$B,EOMONTH(DATE(2025,$C3449-1,1),0))/SUMIFS(Actuals!$F:$F,Actuals!$A:$A,$A3449,Actuals!$D:$D,$D3449,Actuals!$B:$B,EOMONTH(DATE(2024,$C3449-1,1),0)),
 SUMIFS(Actuals!$F:$F,Actuals!$A:$A,$A3449,Actuals!$D:$D,$D3449,Actuals!$B:$B,EOMONTH(DATE(2025,$C3449-2,1),0))/SUMIFS(Actuals!$F:$F,Actuals!$A:$A,$A3449,Actuals!$D:$D,$D3449,Actuals!$B:$B,EOMONTH(DATE(2024,$C3449-2,1),0)),
 SUMIFS(Actuals!$F:$F,Actuals!$A:$A,$A3449,Actuals!$D:$D,$D3449,Actuals!$B:$B,EOMONTH(DATE(2025,$C3449-3,1),0))/SUMIFS(Actuals!$F:$F,Actuals!$A:$A,$A3449,Actuals!$D:$D,$D3449,Actuals!$B:$B,EOMONTH(DATE(2024,$C3449-3,1),0))
)</f>
        <v>1.1311514375114269</v>
      </c>
      <c r="P3449" s="29">
        <f t="shared" si="318"/>
        <v>1472.7591716398779</v>
      </c>
      <c r="Q3449" s="2" t="str">
        <f t="shared" si="319"/>
        <v/>
      </c>
      <c r="R3449" s="29" t="str">
        <f t="shared" si="320"/>
        <v>1 train date (May-Aug)</v>
      </c>
      <c r="S3449" s="29">
        <f t="shared" si="321"/>
        <v>1.018716649634493</v>
      </c>
      <c r="T3449" s="29">
        <f t="shared" si="322"/>
        <v>1317.7151145641217</v>
      </c>
      <c r="U3449" s="2" t="str">
        <f t="shared" si="323"/>
        <v/>
      </c>
    </row>
    <row r="3450" spans="1:21">
      <c r="A3450">
        <v>9702</v>
      </c>
      <c r="B3450" s="1">
        <v>46022</v>
      </c>
      <c r="C3450">
        <v>9</v>
      </c>
      <c r="D3450">
        <v>13</v>
      </c>
      <c r="E3450" t="s">
        <v>7</v>
      </c>
      <c r="F3450" s="3">
        <v>1310.9035422762124</v>
      </c>
      <c r="H3450">
        <v>3</v>
      </c>
      <c r="L3450" s="6"/>
      <c r="M3450" t="s">
        <v>44</v>
      </c>
      <c r="N3450">
        <f>SUMIFS(Actuals!$F:$F,Actuals!$A:$A,$A3450,Actuals!$D:$D,$D3450,Actuals!$B:$B,EDATE($B3450,-12))</f>
        <v>1302</v>
      </c>
      <c r="O3450">
        <f>AVERAGE(SUMIFS(Actuals!$F:$F,Actuals!$A:$A,$A3450,Actuals!$D:$D,$D3450,Actuals!$B:$B,EOMONTH(DATE(2025,$C3450-1,1),0))/SUMIFS(Actuals!$F:$F,Actuals!$A:$A,$A3450,Actuals!$D:$D,$D3450,Actuals!$B:$B,EOMONTH(DATE(2024,$C3450-1,1),0)),
 SUMIFS(Actuals!$F:$F,Actuals!$A:$A,$A3450,Actuals!$D:$D,$D3450,Actuals!$B:$B,EOMONTH(DATE(2025,$C3450-2,1),0))/SUMIFS(Actuals!$F:$F,Actuals!$A:$A,$A3450,Actuals!$D:$D,$D3450,Actuals!$B:$B,EOMONTH(DATE(2024,$C3450-2,1),0)),
 SUMIFS(Actuals!$F:$F,Actuals!$A:$A,$A3450,Actuals!$D:$D,$D3450,Actuals!$B:$B,EOMONTH(DATE(2025,$C3450-3,1),0))/SUMIFS(Actuals!$F:$F,Actuals!$A:$A,$A3450,Actuals!$D:$D,$D3450,Actuals!$B:$B,EOMONTH(DATE(2024,$C3450-3,1),0))
)</f>
        <v>1.1551160713593613</v>
      </c>
      <c r="P3450" s="29">
        <f t="shared" si="318"/>
        <v>1503.9611249098884</v>
      </c>
      <c r="Q3450" s="2" t="str">
        <f t="shared" si="319"/>
        <v/>
      </c>
      <c r="R3450" s="29" t="str">
        <f t="shared" si="320"/>
        <v>2 Test data (Sep-Nov)</v>
      </c>
      <c r="S3450" s="29">
        <f t="shared" si="321"/>
        <v>1.018716649634493</v>
      </c>
      <c r="T3450" s="29">
        <f t="shared" si="322"/>
        <v>1335.4392645816122</v>
      </c>
      <c r="U3450" s="2" t="str">
        <f t="shared" si="323"/>
        <v/>
      </c>
    </row>
    <row r="3451" spans="1:21">
      <c r="A3451">
        <v>9702</v>
      </c>
      <c r="B3451" s="1">
        <v>46022</v>
      </c>
      <c r="C3451">
        <v>10</v>
      </c>
      <c r="D3451">
        <v>13</v>
      </c>
      <c r="E3451" t="s">
        <v>7</v>
      </c>
      <c r="F3451" s="3">
        <v>1215.0540751621388</v>
      </c>
      <c r="H3451">
        <v>2</v>
      </c>
      <c r="L3451" s="6"/>
      <c r="M3451" t="s">
        <v>44</v>
      </c>
      <c r="N3451">
        <f>SUMIFS(Actuals!$F:$F,Actuals!$A:$A,$A3451,Actuals!$D:$D,$D3451,Actuals!$B:$B,EDATE($B3451,-12))</f>
        <v>1302</v>
      </c>
      <c r="O3451">
        <f>AVERAGE(SUMIFS(Actuals!$F:$F,Actuals!$A:$A,$A3451,Actuals!$D:$D,$D3451,Actuals!$B:$B,EOMONTH(DATE(2025,$C3451-1,1),0))/SUMIFS(Actuals!$F:$F,Actuals!$A:$A,$A3451,Actuals!$D:$D,$D3451,Actuals!$B:$B,EOMONTH(DATE(2024,$C3451-1,1),0)),
 SUMIFS(Actuals!$F:$F,Actuals!$A:$A,$A3451,Actuals!$D:$D,$D3451,Actuals!$B:$B,EOMONTH(DATE(2025,$C3451-2,1),0))/SUMIFS(Actuals!$F:$F,Actuals!$A:$A,$A3451,Actuals!$D:$D,$D3451,Actuals!$B:$B,EOMONTH(DATE(2024,$C3451-2,1),0)),
 SUMIFS(Actuals!$F:$F,Actuals!$A:$A,$A3451,Actuals!$D:$D,$D3451,Actuals!$B:$B,EOMONTH(DATE(2025,$C3451-3,1),0))/SUMIFS(Actuals!$F:$F,Actuals!$A:$A,$A3451,Actuals!$D:$D,$D3451,Actuals!$B:$B,EOMONTH(DATE(2024,$C3451-3,1),0))
)</f>
        <v>1.1615776565712919</v>
      </c>
      <c r="P3451" s="29">
        <f t="shared" si="318"/>
        <v>1512.374108855822</v>
      </c>
      <c r="Q3451" s="2" t="str">
        <f t="shared" si="319"/>
        <v/>
      </c>
      <c r="R3451" s="29" t="str">
        <f t="shared" si="320"/>
        <v>2 Test data (Sep-Nov)</v>
      </c>
      <c r="S3451" s="29">
        <f t="shared" si="321"/>
        <v>1.018716649634493</v>
      </c>
      <c r="T3451" s="29">
        <f t="shared" si="322"/>
        <v>1237.7958165739115</v>
      </c>
      <c r="U3451" s="2" t="str">
        <f t="shared" si="323"/>
        <v/>
      </c>
    </row>
    <row r="3452" spans="1:21">
      <c r="A3452">
        <v>9702</v>
      </c>
      <c r="B3452" s="1">
        <v>46022</v>
      </c>
      <c r="C3452">
        <v>11</v>
      </c>
      <c r="D3452">
        <v>13</v>
      </c>
      <c r="E3452" t="s">
        <v>7</v>
      </c>
      <c r="F3452" s="3">
        <v>1298.5989219278058</v>
      </c>
      <c r="H3452">
        <v>1</v>
      </c>
      <c r="L3452" s="6"/>
      <c r="M3452" t="s">
        <v>44</v>
      </c>
      <c r="N3452">
        <f>SUMIFS(Actuals!$F:$F,Actuals!$A:$A,$A3452,Actuals!$D:$D,$D3452,Actuals!$B:$B,EDATE($B3452,-12))</f>
        <v>1302</v>
      </c>
      <c r="O3452">
        <f>AVERAGE(SUMIFS(Actuals!$F:$F,Actuals!$A:$A,$A3452,Actuals!$D:$D,$D3452,Actuals!$B:$B,EOMONTH(DATE(2025,$C3452-1,1),0))/SUMIFS(Actuals!$F:$F,Actuals!$A:$A,$A3452,Actuals!$D:$D,$D3452,Actuals!$B:$B,EOMONTH(DATE(2024,$C3452-1,1),0)),
 SUMIFS(Actuals!$F:$F,Actuals!$A:$A,$A3452,Actuals!$D:$D,$D3452,Actuals!$B:$B,EOMONTH(DATE(2025,$C3452-2,1),0))/SUMIFS(Actuals!$F:$F,Actuals!$A:$A,$A3452,Actuals!$D:$D,$D3452,Actuals!$B:$B,EOMONTH(DATE(2024,$C3452-2,1),0)),
 SUMIFS(Actuals!$F:$F,Actuals!$A:$A,$A3452,Actuals!$D:$D,$D3452,Actuals!$B:$B,EOMONTH(DATE(2025,$C3452-3,1),0))/SUMIFS(Actuals!$F:$F,Actuals!$A:$A,$A3452,Actuals!$D:$D,$D3452,Actuals!$B:$B,EOMONTH(DATE(2024,$C3452-3,1),0))
)</f>
        <v>1.0674661218161907</v>
      </c>
      <c r="P3452" s="29">
        <f t="shared" si="318"/>
        <v>1389.8408906046802</v>
      </c>
      <c r="Q3452" s="2" t="str">
        <f t="shared" si="319"/>
        <v/>
      </c>
      <c r="R3452" s="29" t="str">
        <f t="shared" si="320"/>
        <v>2 Test data (Sep-Nov)</v>
      </c>
      <c r="S3452" s="29">
        <f t="shared" si="321"/>
        <v>1.018716649634493</v>
      </c>
      <c r="T3452" s="29">
        <f t="shared" si="322"/>
        <v>1322.9043429652588</v>
      </c>
      <c r="U3452" s="2" t="str">
        <f t="shared" si="323"/>
        <v/>
      </c>
    </row>
    <row r="3453" spans="1:21">
      <c r="A3453">
        <v>9768</v>
      </c>
      <c r="B3453" s="1">
        <v>46022</v>
      </c>
      <c r="C3453">
        <v>5</v>
      </c>
      <c r="D3453">
        <v>13</v>
      </c>
      <c r="E3453" t="s">
        <v>7</v>
      </c>
      <c r="F3453" s="3">
        <v>247500</v>
      </c>
      <c r="H3453">
        <v>7</v>
      </c>
      <c r="L3453" s="6"/>
      <c r="M3453" t="s">
        <v>46</v>
      </c>
      <c r="N3453">
        <f>SUMIFS(Actuals!$F:$F,Actuals!$A:$A,$A3453,Actuals!$D:$D,$D3453,Actuals!$B:$B,EDATE($B3453,-12))</f>
        <v>186460.5</v>
      </c>
      <c r="O3453">
        <f>AVERAGE(SUMIFS(Actuals!$F:$F,Actuals!$A:$A,$A3453,Actuals!$D:$D,$D3453,Actuals!$B:$B,EOMONTH(DATE(2025,$C3453-1,1),0))/SUMIFS(Actuals!$F:$F,Actuals!$A:$A,$A3453,Actuals!$D:$D,$D3453,Actuals!$B:$B,EOMONTH(DATE(2024,$C3453-1,1),0)),
 SUMIFS(Actuals!$F:$F,Actuals!$A:$A,$A3453,Actuals!$D:$D,$D3453,Actuals!$B:$B,EOMONTH(DATE(2025,$C3453-2,1),0))/SUMIFS(Actuals!$F:$F,Actuals!$A:$A,$A3453,Actuals!$D:$D,$D3453,Actuals!$B:$B,EOMONTH(DATE(2024,$C3453-2,1),0)),
 SUMIFS(Actuals!$F:$F,Actuals!$A:$A,$A3453,Actuals!$D:$D,$D3453,Actuals!$B:$B,EOMONTH(DATE(2025,$C3453-3,1),0))/SUMIFS(Actuals!$F:$F,Actuals!$A:$A,$A3453,Actuals!$D:$D,$D3453,Actuals!$B:$B,EOMONTH(DATE(2024,$C3453-3,1),0))
)</f>
        <v>1.0565306683721127</v>
      </c>
      <c r="P3453" s="29">
        <f t="shared" si="318"/>
        <v>197001.23668999833</v>
      </c>
      <c r="Q3453" s="2" t="str">
        <f t="shared" si="319"/>
        <v/>
      </c>
      <c r="R3453" s="29" t="str">
        <f t="shared" si="320"/>
        <v>1 train date (May-Aug)</v>
      </c>
      <c r="S3453" s="29">
        <f t="shared" si="321"/>
        <v>0.9876487436855329</v>
      </c>
      <c r="T3453" s="29">
        <f t="shared" si="322"/>
        <v>244443.0640621694</v>
      </c>
      <c r="U3453" s="2" t="str">
        <f t="shared" si="323"/>
        <v/>
      </c>
    </row>
    <row r="3454" spans="1:21">
      <c r="A3454">
        <v>9768</v>
      </c>
      <c r="B3454" s="1">
        <v>46022</v>
      </c>
      <c r="C3454">
        <v>6</v>
      </c>
      <c r="D3454">
        <v>13</v>
      </c>
      <c r="E3454" t="s">
        <v>7</v>
      </c>
      <c r="F3454" s="3">
        <v>247500</v>
      </c>
      <c r="H3454">
        <v>6</v>
      </c>
      <c r="L3454" s="6"/>
      <c r="M3454" t="s">
        <v>46</v>
      </c>
      <c r="N3454">
        <f>SUMIFS(Actuals!$F:$F,Actuals!$A:$A,$A3454,Actuals!$D:$D,$D3454,Actuals!$B:$B,EDATE($B3454,-12))</f>
        <v>186460.5</v>
      </c>
      <c r="O3454">
        <f>AVERAGE(SUMIFS(Actuals!$F:$F,Actuals!$A:$A,$A3454,Actuals!$D:$D,$D3454,Actuals!$B:$B,EOMONTH(DATE(2025,$C3454-1,1),0))/SUMIFS(Actuals!$F:$F,Actuals!$A:$A,$A3454,Actuals!$D:$D,$D3454,Actuals!$B:$B,EOMONTH(DATE(2024,$C3454-1,1),0)),
 SUMIFS(Actuals!$F:$F,Actuals!$A:$A,$A3454,Actuals!$D:$D,$D3454,Actuals!$B:$B,EOMONTH(DATE(2025,$C3454-2,1),0))/SUMIFS(Actuals!$F:$F,Actuals!$A:$A,$A3454,Actuals!$D:$D,$D3454,Actuals!$B:$B,EOMONTH(DATE(2024,$C3454-2,1),0)),
 SUMIFS(Actuals!$F:$F,Actuals!$A:$A,$A3454,Actuals!$D:$D,$D3454,Actuals!$B:$B,EOMONTH(DATE(2025,$C3454-3,1),0))/SUMIFS(Actuals!$F:$F,Actuals!$A:$A,$A3454,Actuals!$D:$D,$D3454,Actuals!$B:$B,EOMONTH(DATE(2024,$C3454-3,1),0))
)</f>
        <v>1.443884372861105</v>
      </c>
      <c r="P3454" s="29">
        <f t="shared" si="318"/>
        <v>269227.4021058681</v>
      </c>
      <c r="Q3454" s="2" t="str">
        <f t="shared" si="319"/>
        <v/>
      </c>
      <c r="R3454" s="29" t="str">
        <f t="shared" si="320"/>
        <v>1 train date (May-Aug)</v>
      </c>
      <c r="S3454" s="29">
        <f t="shared" si="321"/>
        <v>0.9876487436855329</v>
      </c>
      <c r="T3454" s="29">
        <f t="shared" si="322"/>
        <v>244443.0640621694</v>
      </c>
      <c r="U3454" s="2" t="str">
        <f t="shared" si="323"/>
        <v/>
      </c>
    </row>
    <row r="3455" spans="1:21">
      <c r="A3455">
        <v>9768</v>
      </c>
      <c r="B3455" s="1">
        <v>46022</v>
      </c>
      <c r="C3455">
        <v>7</v>
      </c>
      <c r="D3455">
        <v>13</v>
      </c>
      <c r="E3455" t="s">
        <v>7</v>
      </c>
      <c r="F3455" s="3">
        <v>247500</v>
      </c>
      <c r="H3455">
        <v>5</v>
      </c>
      <c r="L3455" s="6"/>
      <c r="M3455" t="s">
        <v>46</v>
      </c>
      <c r="N3455">
        <f>SUMIFS(Actuals!$F:$F,Actuals!$A:$A,$A3455,Actuals!$D:$D,$D3455,Actuals!$B:$B,EDATE($B3455,-12))</f>
        <v>186460.5</v>
      </c>
      <c r="O3455">
        <f>AVERAGE(SUMIFS(Actuals!$F:$F,Actuals!$A:$A,$A3455,Actuals!$D:$D,$D3455,Actuals!$B:$B,EOMONTH(DATE(2025,$C3455-1,1),0))/SUMIFS(Actuals!$F:$F,Actuals!$A:$A,$A3455,Actuals!$D:$D,$D3455,Actuals!$B:$B,EOMONTH(DATE(2024,$C3455-1,1),0)),
 SUMIFS(Actuals!$F:$F,Actuals!$A:$A,$A3455,Actuals!$D:$D,$D3455,Actuals!$B:$B,EOMONTH(DATE(2025,$C3455-2,1),0))/SUMIFS(Actuals!$F:$F,Actuals!$A:$A,$A3455,Actuals!$D:$D,$D3455,Actuals!$B:$B,EOMONTH(DATE(2024,$C3455-2,1),0)),
 SUMIFS(Actuals!$F:$F,Actuals!$A:$A,$A3455,Actuals!$D:$D,$D3455,Actuals!$B:$B,EOMONTH(DATE(2025,$C3455-3,1),0))/SUMIFS(Actuals!$F:$F,Actuals!$A:$A,$A3455,Actuals!$D:$D,$D3455,Actuals!$B:$B,EOMONTH(DATE(2024,$C3455-3,1),0))
)</f>
        <v>1.9414352381122304</v>
      </c>
      <c r="P3455" s="29">
        <f t="shared" si="318"/>
        <v>362000.98521602555</v>
      </c>
      <c r="Q3455" s="2" t="str">
        <f t="shared" si="319"/>
        <v/>
      </c>
      <c r="R3455" s="29" t="str">
        <f t="shared" si="320"/>
        <v>1 train date (May-Aug)</v>
      </c>
      <c r="S3455" s="29">
        <f t="shared" si="321"/>
        <v>0.9876487436855329</v>
      </c>
      <c r="T3455" s="29">
        <f t="shared" si="322"/>
        <v>244443.0640621694</v>
      </c>
      <c r="U3455" s="2" t="str">
        <f t="shared" si="323"/>
        <v/>
      </c>
    </row>
    <row r="3456" spans="1:21">
      <c r="A3456">
        <v>9768</v>
      </c>
      <c r="B3456" s="1">
        <v>46022</v>
      </c>
      <c r="C3456">
        <v>8</v>
      </c>
      <c r="D3456">
        <v>13</v>
      </c>
      <c r="E3456" t="s">
        <v>7</v>
      </c>
      <c r="F3456" s="3">
        <v>247500</v>
      </c>
      <c r="H3456">
        <v>4</v>
      </c>
      <c r="L3456" s="6"/>
      <c r="M3456" t="s">
        <v>46</v>
      </c>
      <c r="N3456">
        <f>SUMIFS(Actuals!$F:$F,Actuals!$A:$A,$A3456,Actuals!$D:$D,$D3456,Actuals!$B:$B,EDATE($B3456,-12))</f>
        <v>186460.5</v>
      </c>
      <c r="O3456">
        <f>AVERAGE(SUMIFS(Actuals!$F:$F,Actuals!$A:$A,$A3456,Actuals!$D:$D,$D3456,Actuals!$B:$B,EOMONTH(DATE(2025,$C3456-1,1),0))/SUMIFS(Actuals!$F:$F,Actuals!$A:$A,$A3456,Actuals!$D:$D,$D3456,Actuals!$B:$B,EOMONTH(DATE(2024,$C3456-1,1),0)),
 SUMIFS(Actuals!$F:$F,Actuals!$A:$A,$A3456,Actuals!$D:$D,$D3456,Actuals!$B:$B,EOMONTH(DATE(2025,$C3456-2,1),0))/SUMIFS(Actuals!$F:$F,Actuals!$A:$A,$A3456,Actuals!$D:$D,$D3456,Actuals!$B:$B,EOMONTH(DATE(2024,$C3456-2,1),0)),
 SUMIFS(Actuals!$F:$F,Actuals!$A:$A,$A3456,Actuals!$D:$D,$D3456,Actuals!$B:$B,EOMONTH(DATE(2025,$C3456-3,1),0))/SUMIFS(Actuals!$F:$F,Actuals!$A:$A,$A3456,Actuals!$D:$D,$D3456,Actuals!$B:$B,EOMONTH(DATE(2024,$C3456-3,1),0))
)</f>
        <v>1.7245766666295248</v>
      </c>
      <c r="P3456" s="29">
        <f t="shared" si="318"/>
        <v>321565.42754807451</v>
      </c>
      <c r="Q3456" s="2" t="str">
        <f t="shared" si="319"/>
        <v/>
      </c>
      <c r="R3456" s="29" t="str">
        <f t="shared" si="320"/>
        <v>1 train date (May-Aug)</v>
      </c>
      <c r="S3456" s="29">
        <f t="shared" si="321"/>
        <v>0.9876487436855329</v>
      </c>
      <c r="T3456" s="29">
        <f t="shared" si="322"/>
        <v>244443.0640621694</v>
      </c>
      <c r="U3456" s="2" t="str">
        <f t="shared" si="323"/>
        <v/>
      </c>
    </row>
    <row r="3457" spans="1:21">
      <c r="A3457">
        <v>9768</v>
      </c>
      <c r="B3457" s="1">
        <v>46022</v>
      </c>
      <c r="C3457">
        <v>9</v>
      </c>
      <c r="D3457">
        <v>13</v>
      </c>
      <c r="E3457" t="s">
        <v>7</v>
      </c>
      <c r="F3457" s="3">
        <v>247500</v>
      </c>
      <c r="H3457">
        <v>3</v>
      </c>
      <c r="L3457" s="6"/>
      <c r="M3457" t="s">
        <v>46</v>
      </c>
      <c r="N3457">
        <f>SUMIFS(Actuals!$F:$F,Actuals!$A:$A,$A3457,Actuals!$D:$D,$D3457,Actuals!$B:$B,EDATE($B3457,-12))</f>
        <v>186460.5</v>
      </c>
      <c r="O3457">
        <f>AVERAGE(SUMIFS(Actuals!$F:$F,Actuals!$A:$A,$A3457,Actuals!$D:$D,$D3457,Actuals!$B:$B,EOMONTH(DATE(2025,$C3457-1,1),0))/SUMIFS(Actuals!$F:$F,Actuals!$A:$A,$A3457,Actuals!$D:$D,$D3457,Actuals!$B:$B,EOMONTH(DATE(2024,$C3457-1,1),0)),
 SUMIFS(Actuals!$F:$F,Actuals!$A:$A,$A3457,Actuals!$D:$D,$D3457,Actuals!$B:$B,EOMONTH(DATE(2025,$C3457-2,1),0))/SUMIFS(Actuals!$F:$F,Actuals!$A:$A,$A3457,Actuals!$D:$D,$D3457,Actuals!$B:$B,EOMONTH(DATE(2024,$C3457-2,1),0)),
 SUMIFS(Actuals!$F:$F,Actuals!$A:$A,$A3457,Actuals!$D:$D,$D3457,Actuals!$B:$B,EOMONTH(DATE(2025,$C3457-3,1),0))/SUMIFS(Actuals!$F:$F,Actuals!$A:$A,$A3457,Actuals!$D:$D,$D3457,Actuals!$B:$B,EOMONTH(DATE(2024,$C3457-3,1),0))
)</f>
        <v>1.3672088167075127</v>
      </c>
      <c r="P3457" s="29">
        <f t="shared" si="318"/>
        <v>254930.43956769118</v>
      </c>
      <c r="Q3457" s="2" t="str">
        <f t="shared" si="319"/>
        <v/>
      </c>
      <c r="R3457" s="29" t="str">
        <f t="shared" si="320"/>
        <v>2 Test data (Sep-Nov)</v>
      </c>
      <c r="S3457" s="29">
        <f t="shared" si="321"/>
        <v>0.9876487436855329</v>
      </c>
      <c r="T3457" s="29">
        <f t="shared" si="322"/>
        <v>244443.0640621694</v>
      </c>
      <c r="U3457" s="2" t="str">
        <f t="shared" si="323"/>
        <v/>
      </c>
    </row>
    <row r="3458" spans="1:21">
      <c r="A3458">
        <v>9768</v>
      </c>
      <c r="B3458" s="1">
        <v>46022</v>
      </c>
      <c r="C3458">
        <v>10</v>
      </c>
      <c r="D3458">
        <v>13</v>
      </c>
      <c r="E3458" t="s">
        <v>7</v>
      </c>
      <c r="F3458" s="3">
        <v>247500</v>
      </c>
      <c r="H3458">
        <v>2</v>
      </c>
      <c r="L3458" s="6"/>
      <c r="M3458" t="s">
        <v>46</v>
      </c>
      <c r="N3458">
        <f>SUMIFS(Actuals!$F:$F,Actuals!$A:$A,$A3458,Actuals!$D:$D,$D3458,Actuals!$B:$B,EDATE($B3458,-12))</f>
        <v>186460.5</v>
      </c>
      <c r="O3458">
        <f>AVERAGE(SUMIFS(Actuals!$F:$F,Actuals!$A:$A,$A3458,Actuals!$D:$D,$D3458,Actuals!$B:$B,EOMONTH(DATE(2025,$C3458-1,1),0))/SUMIFS(Actuals!$F:$F,Actuals!$A:$A,$A3458,Actuals!$D:$D,$D3458,Actuals!$B:$B,EOMONTH(DATE(2024,$C3458-1,1),0)),
 SUMIFS(Actuals!$F:$F,Actuals!$A:$A,$A3458,Actuals!$D:$D,$D3458,Actuals!$B:$B,EOMONTH(DATE(2025,$C3458-2,1),0))/SUMIFS(Actuals!$F:$F,Actuals!$A:$A,$A3458,Actuals!$D:$D,$D3458,Actuals!$B:$B,EOMONTH(DATE(2024,$C3458-2,1),0)),
 SUMIFS(Actuals!$F:$F,Actuals!$A:$A,$A3458,Actuals!$D:$D,$D3458,Actuals!$B:$B,EOMONTH(DATE(2025,$C3458-3,1),0))/SUMIFS(Actuals!$F:$F,Actuals!$A:$A,$A3458,Actuals!$D:$D,$D3458,Actuals!$B:$B,EOMONTH(DATE(2024,$C3458-3,1),0))
)</f>
        <v>0.96115249606000053</v>
      </c>
      <c r="P3458" s="29">
        <f t="shared" ref="P3458:P3521" si="324">N3458*O3458</f>
        <v>179216.97499159572</v>
      </c>
      <c r="Q3458" s="2" t="str">
        <f t="shared" ref="Q3458:Q3521" si="325">IFERROR(ABS(P3458-G3458)/ABS(G3458),"")</f>
        <v/>
      </c>
      <c r="R3458" s="29" t="str">
        <f t="shared" ref="R3458:R3521" si="326">IF(C3458&lt;=8,"1 train date (May-Aug)","2 Test data (Sep-Nov)")</f>
        <v>2 Test data (Sep-Nov)</v>
      </c>
      <c r="S3458" s="29">
        <f t="shared" ref="S3458:S3521" si="327">1/(1+AVERAGEIFS($L:$L,$A:$A,$A3458,$R:$R,"1 train date (May-Aug)"))</f>
        <v>0.9876487436855329</v>
      </c>
      <c r="T3458" s="29">
        <f t="shared" ref="T3458:T3521" si="328">F3458*S3458</f>
        <v>244443.0640621694</v>
      </c>
      <c r="U3458" s="2" t="str">
        <f t="shared" ref="U3458:U3521" si="329">IFERROR(ABS(T3458-G3458)/ABS(G3458),"")</f>
        <v/>
      </c>
    </row>
    <row r="3459" spans="1:21">
      <c r="A3459">
        <v>9768</v>
      </c>
      <c r="B3459" s="1">
        <v>46022</v>
      </c>
      <c r="C3459">
        <v>11</v>
      </c>
      <c r="D3459">
        <v>13</v>
      </c>
      <c r="E3459" t="s">
        <v>7</v>
      </c>
      <c r="F3459" s="3">
        <v>262190.25121238391</v>
      </c>
      <c r="H3459">
        <v>1</v>
      </c>
      <c r="L3459" s="6"/>
      <c r="M3459" t="s">
        <v>46</v>
      </c>
      <c r="N3459">
        <f>SUMIFS(Actuals!$F:$F,Actuals!$A:$A,$A3459,Actuals!$D:$D,$D3459,Actuals!$B:$B,EDATE($B3459,-12))</f>
        <v>186460.5</v>
      </c>
      <c r="O3459">
        <f>AVERAGE(SUMIFS(Actuals!$F:$F,Actuals!$A:$A,$A3459,Actuals!$D:$D,$D3459,Actuals!$B:$B,EOMONTH(DATE(2025,$C3459-1,1),0))/SUMIFS(Actuals!$F:$F,Actuals!$A:$A,$A3459,Actuals!$D:$D,$D3459,Actuals!$B:$B,EOMONTH(DATE(2024,$C3459-1,1),0)),
 SUMIFS(Actuals!$F:$F,Actuals!$A:$A,$A3459,Actuals!$D:$D,$D3459,Actuals!$B:$B,EOMONTH(DATE(2025,$C3459-2,1),0))/SUMIFS(Actuals!$F:$F,Actuals!$A:$A,$A3459,Actuals!$D:$D,$D3459,Actuals!$B:$B,EOMONTH(DATE(2024,$C3459-2,1),0)),
 SUMIFS(Actuals!$F:$F,Actuals!$A:$A,$A3459,Actuals!$D:$D,$D3459,Actuals!$B:$B,EOMONTH(DATE(2025,$C3459-3,1),0))/SUMIFS(Actuals!$F:$F,Actuals!$A:$A,$A3459,Actuals!$D:$D,$D3459,Actuals!$B:$B,EOMONTH(DATE(2024,$C3459-3,1),0))
)</f>
        <v>0.96019285235099616</v>
      </c>
      <c r="P3459" s="29">
        <f t="shared" si="324"/>
        <v>179038.03934579293</v>
      </c>
      <c r="Q3459" s="2" t="str">
        <f t="shared" si="325"/>
        <v/>
      </c>
      <c r="R3459" s="29" t="str">
        <f t="shared" si="326"/>
        <v>2 Test data (Sep-Nov)</v>
      </c>
      <c r="S3459" s="29">
        <f t="shared" si="327"/>
        <v>0.9876487436855329</v>
      </c>
      <c r="T3459" s="29">
        <f t="shared" si="328"/>
        <v>258951.87221650523</v>
      </c>
      <c r="U3459" s="2" t="str">
        <f t="shared" si="329"/>
        <v/>
      </c>
    </row>
    <row r="3460" spans="1:21">
      <c r="A3460">
        <v>150</v>
      </c>
      <c r="B3460" s="1">
        <v>46022</v>
      </c>
      <c r="C3460">
        <v>5</v>
      </c>
      <c r="D3460">
        <v>15</v>
      </c>
      <c r="E3460" t="s">
        <v>7</v>
      </c>
      <c r="F3460" s="3">
        <v>58118.057695802774</v>
      </c>
      <c r="H3460">
        <v>7</v>
      </c>
      <c r="L3460" s="6"/>
      <c r="M3460" t="s">
        <v>22</v>
      </c>
      <c r="N3460">
        <f>SUMIFS(Actuals!$F:$F,Actuals!$A:$A,$A3460,Actuals!$D:$D,$D3460,Actuals!$B:$B,EDATE($B3460,-12))</f>
        <v>56999.25</v>
      </c>
      <c r="O3460">
        <f>AVERAGE(SUMIFS(Actuals!$F:$F,Actuals!$A:$A,$A3460,Actuals!$D:$D,$D3460,Actuals!$B:$B,EOMONTH(DATE(2025,$C3460-1,1),0))/SUMIFS(Actuals!$F:$F,Actuals!$A:$A,$A3460,Actuals!$D:$D,$D3460,Actuals!$B:$B,EOMONTH(DATE(2024,$C3460-1,1),0)),
 SUMIFS(Actuals!$F:$F,Actuals!$A:$A,$A3460,Actuals!$D:$D,$D3460,Actuals!$B:$B,EOMONTH(DATE(2025,$C3460-2,1),0))/SUMIFS(Actuals!$F:$F,Actuals!$A:$A,$A3460,Actuals!$D:$D,$D3460,Actuals!$B:$B,EOMONTH(DATE(2024,$C3460-2,1),0)),
 SUMIFS(Actuals!$F:$F,Actuals!$A:$A,$A3460,Actuals!$D:$D,$D3460,Actuals!$B:$B,EOMONTH(DATE(2025,$C3460-3,1),0))/SUMIFS(Actuals!$F:$F,Actuals!$A:$A,$A3460,Actuals!$D:$D,$D3460,Actuals!$B:$B,EOMONTH(DATE(2024,$C3460-3,1),0))
)</f>
        <v>1.0131912452322684</v>
      </c>
      <c r="P3460" s="29">
        <f t="shared" si="324"/>
        <v>57751.141084805378</v>
      </c>
      <c r="Q3460" s="2" t="str">
        <f t="shared" si="325"/>
        <v/>
      </c>
      <c r="R3460" s="29" t="str">
        <f t="shared" si="326"/>
        <v>1 train date (May-Aug)</v>
      </c>
      <c r="S3460" s="29">
        <f t="shared" si="327"/>
        <v>1.0018126307383399</v>
      </c>
      <c r="T3460" s="29">
        <f t="shared" si="328"/>
        <v>58223.404273634798</v>
      </c>
      <c r="U3460" s="2" t="str">
        <f t="shared" si="329"/>
        <v/>
      </c>
    </row>
    <row r="3461" spans="1:21">
      <c r="A3461">
        <v>150</v>
      </c>
      <c r="B3461" s="1">
        <v>46022</v>
      </c>
      <c r="C3461">
        <v>6</v>
      </c>
      <c r="D3461">
        <v>15</v>
      </c>
      <c r="E3461" t="s">
        <v>7</v>
      </c>
      <c r="F3461" s="3">
        <v>57979.147455993516</v>
      </c>
      <c r="H3461">
        <v>6</v>
      </c>
      <c r="L3461" s="6"/>
      <c r="M3461" t="s">
        <v>22</v>
      </c>
      <c r="N3461">
        <f>SUMIFS(Actuals!$F:$F,Actuals!$A:$A,$A3461,Actuals!$D:$D,$D3461,Actuals!$B:$B,EDATE($B3461,-12))</f>
        <v>56999.25</v>
      </c>
      <c r="O3461">
        <f>AVERAGE(SUMIFS(Actuals!$F:$F,Actuals!$A:$A,$A3461,Actuals!$D:$D,$D3461,Actuals!$B:$B,EOMONTH(DATE(2025,$C3461-1,1),0))/SUMIFS(Actuals!$F:$F,Actuals!$A:$A,$A3461,Actuals!$D:$D,$D3461,Actuals!$B:$B,EOMONTH(DATE(2024,$C3461-1,1),0)),
 SUMIFS(Actuals!$F:$F,Actuals!$A:$A,$A3461,Actuals!$D:$D,$D3461,Actuals!$B:$B,EOMONTH(DATE(2025,$C3461-2,1),0))/SUMIFS(Actuals!$F:$F,Actuals!$A:$A,$A3461,Actuals!$D:$D,$D3461,Actuals!$B:$B,EOMONTH(DATE(2024,$C3461-2,1),0)),
 SUMIFS(Actuals!$F:$F,Actuals!$A:$A,$A3461,Actuals!$D:$D,$D3461,Actuals!$B:$B,EOMONTH(DATE(2025,$C3461-3,1),0))/SUMIFS(Actuals!$F:$F,Actuals!$A:$A,$A3461,Actuals!$D:$D,$D3461,Actuals!$B:$B,EOMONTH(DATE(2024,$C3461-3,1),0))
)</f>
        <v>1.0068380169619742</v>
      </c>
      <c r="P3461" s="29">
        <f t="shared" si="324"/>
        <v>57389.011838319806</v>
      </c>
      <c r="Q3461" s="2" t="str">
        <f t="shared" si="325"/>
        <v/>
      </c>
      <c r="R3461" s="29" t="str">
        <f t="shared" si="326"/>
        <v>1 train date (May-Aug)</v>
      </c>
      <c r="S3461" s="29">
        <f t="shared" si="327"/>
        <v>1.0018126307383399</v>
      </c>
      <c r="T3461" s="29">
        <f t="shared" si="328"/>
        <v>58084.24224085499</v>
      </c>
      <c r="U3461" s="2" t="str">
        <f t="shared" si="329"/>
        <v/>
      </c>
    </row>
    <row r="3462" spans="1:21">
      <c r="A3462">
        <v>150</v>
      </c>
      <c r="B3462" s="1">
        <v>46022</v>
      </c>
      <c r="C3462">
        <v>7</v>
      </c>
      <c r="D3462">
        <v>15</v>
      </c>
      <c r="E3462" t="s">
        <v>7</v>
      </c>
      <c r="F3462" s="3">
        <v>57937.84884701141</v>
      </c>
      <c r="H3462">
        <v>5</v>
      </c>
      <c r="L3462" s="6"/>
      <c r="M3462" t="s">
        <v>22</v>
      </c>
      <c r="N3462">
        <f>SUMIFS(Actuals!$F:$F,Actuals!$A:$A,$A3462,Actuals!$D:$D,$D3462,Actuals!$B:$B,EDATE($B3462,-12))</f>
        <v>56999.25</v>
      </c>
      <c r="O3462">
        <f>AVERAGE(SUMIFS(Actuals!$F:$F,Actuals!$A:$A,$A3462,Actuals!$D:$D,$D3462,Actuals!$B:$B,EOMONTH(DATE(2025,$C3462-1,1),0))/SUMIFS(Actuals!$F:$F,Actuals!$A:$A,$A3462,Actuals!$D:$D,$D3462,Actuals!$B:$B,EOMONTH(DATE(2024,$C3462-1,1),0)),
 SUMIFS(Actuals!$F:$F,Actuals!$A:$A,$A3462,Actuals!$D:$D,$D3462,Actuals!$B:$B,EOMONTH(DATE(2025,$C3462-2,1),0))/SUMIFS(Actuals!$F:$F,Actuals!$A:$A,$A3462,Actuals!$D:$D,$D3462,Actuals!$B:$B,EOMONTH(DATE(2024,$C3462-2,1),0)),
 SUMIFS(Actuals!$F:$F,Actuals!$A:$A,$A3462,Actuals!$D:$D,$D3462,Actuals!$B:$B,EOMONTH(DATE(2025,$C3462-3,1),0))/SUMIFS(Actuals!$F:$F,Actuals!$A:$A,$A3462,Actuals!$D:$D,$D3462,Actuals!$B:$B,EOMONTH(DATE(2024,$C3462-3,1),0))
)</f>
        <v>1.002164589504932</v>
      </c>
      <c r="P3462" s="29">
        <f t="shared" si="324"/>
        <v>57122.629978338999</v>
      </c>
      <c r="Q3462" s="2" t="str">
        <f t="shared" si="325"/>
        <v/>
      </c>
      <c r="R3462" s="29" t="str">
        <f t="shared" si="326"/>
        <v>1 train date (May-Aug)</v>
      </c>
      <c r="S3462" s="29">
        <f t="shared" si="327"/>
        <v>1.0018126307383399</v>
      </c>
      <c r="T3462" s="29">
        <f t="shared" si="328"/>
        <v>58042.868772744798</v>
      </c>
      <c r="U3462" s="2" t="str">
        <f t="shared" si="329"/>
        <v/>
      </c>
    </row>
    <row r="3463" spans="1:21">
      <c r="A3463">
        <v>150</v>
      </c>
      <c r="B3463" s="1">
        <v>46022</v>
      </c>
      <c r="C3463">
        <v>8</v>
      </c>
      <c r="D3463">
        <v>15</v>
      </c>
      <c r="E3463" t="s">
        <v>7</v>
      </c>
      <c r="F3463" s="3">
        <v>57537.87196001866</v>
      </c>
      <c r="H3463">
        <v>4</v>
      </c>
      <c r="L3463" s="6"/>
      <c r="M3463" t="s">
        <v>22</v>
      </c>
      <c r="N3463">
        <f>SUMIFS(Actuals!$F:$F,Actuals!$A:$A,$A3463,Actuals!$D:$D,$D3463,Actuals!$B:$B,EDATE($B3463,-12))</f>
        <v>56999.25</v>
      </c>
      <c r="O3463">
        <f>AVERAGE(SUMIFS(Actuals!$F:$F,Actuals!$A:$A,$A3463,Actuals!$D:$D,$D3463,Actuals!$B:$B,EOMONTH(DATE(2025,$C3463-1,1),0))/SUMIFS(Actuals!$F:$F,Actuals!$A:$A,$A3463,Actuals!$D:$D,$D3463,Actuals!$B:$B,EOMONTH(DATE(2024,$C3463-1,1),0)),
 SUMIFS(Actuals!$F:$F,Actuals!$A:$A,$A3463,Actuals!$D:$D,$D3463,Actuals!$B:$B,EOMONTH(DATE(2025,$C3463-2,1),0))/SUMIFS(Actuals!$F:$F,Actuals!$A:$A,$A3463,Actuals!$D:$D,$D3463,Actuals!$B:$B,EOMONTH(DATE(2024,$C3463-2,1),0)),
 SUMIFS(Actuals!$F:$F,Actuals!$A:$A,$A3463,Actuals!$D:$D,$D3463,Actuals!$B:$B,EOMONTH(DATE(2025,$C3463-3,1),0))/SUMIFS(Actuals!$F:$F,Actuals!$A:$A,$A3463,Actuals!$D:$D,$D3463,Actuals!$B:$B,EOMONTH(DATE(2024,$C3463-3,1),0))
)</f>
        <v>0.99754164029841264</v>
      </c>
      <c r="P3463" s="29">
        <f t="shared" si="324"/>
        <v>56859.125340779297</v>
      </c>
      <c r="Q3463" s="2" t="str">
        <f t="shared" si="325"/>
        <v/>
      </c>
      <c r="R3463" s="29" t="str">
        <f t="shared" si="326"/>
        <v>1 train date (May-Aug)</v>
      </c>
      <c r="S3463" s="29">
        <f t="shared" si="327"/>
        <v>1.0018126307383399</v>
      </c>
      <c r="T3463" s="29">
        <f t="shared" si="328"/>
        <v>57642.166875352057</v>
      </c>
      <c r="U3463" s="2" t="str">
        <f t="shared" si="329"/>
        <v/>
      </c>
    </row>
    <row r="3464" spans="1:21">
      <c r="A3464">
        <v>150</v>
      </c>
      <c r="B3464" s="1">
        <v>46022</v>
      </c>
      <c r="C3464">
        <v>9</v>
      </c>
      <c r="D3464">
        <v>15</v>
      </c>
      <c r="E3464" t="s">
        <v>7</v>
      </c>
      <c r="F3464" s="3">
        <v>57989.106305194051</v>
      </c>
      <c r="H3464">
        <v>3</v>
      </c>
      <c r="L3464" s="6"/>
      <c r="M3464" t="s">
        <v>22</v>
      </c>
      <c r="N3464">
        <f>SUMIFS(Actuals!$F:$F,Actuals!$A:$A,$A3464,Actuals!$D:$D,$D3464,Actuals!$B:$B,EDATE($B3464,-12))</f>
        <v>56999.25</v>
      </c>
      <c r="O3464">
        <f>AVERAGE(SUMIFS(Actuals!$F:$F,Actuals!$A:$A,$A3464,Actuals!$D:$D,$D3464,Actuals!$B:$B,EOMONTH(DATE(2025,$C3464-1,1),0))/SUMIFS(Actuals!$F:$F,Actuals!$A:$A,$A3464,Actuals!$D:$D,$D3464,Actuals!$B:$B,EOMONTH(DATE(2024,$C3464-1,1),0)),
 SUMIFS(Actuals!$F:$F,Actuals!$A:$A,$A3464,Actuals!$D:$D,$D3464,Actuals!$B:$B,EOMONTH(DATE(2025,$C3464-2,1),0))/SUMIFS(Actuals!$F:$F,Actuals!$A:$A,$A3464,Actuals!$D:$D,$D3464,Actuals!$B:$B,EOMONTH(DATE(2024,$C3464-2,1),0)),
 SUMIFS(Actuals!$F:$F,Actuals!$A:$A,$A3464,Actuals!$D:$D,$D3464,Actuals!$B:$B,EOMONTH(DATE(2025,$C3464-3,1),0))/SUMIFS(Actuals!$F:$F,Actuals!$A:$A,$A3464,Actuals!$D:$D,$D3464,Actuals!$B:$B,EOMONTH(DATE(2024,$C3464-3,1),0))
)</f>
        <v>0.99983724627615145</v>
      </c>
      <c r="P3464" s="29">
        <f t="shared" si="324"/>
        <v>56989.973159805922</v>
      </c>
      <c r="Q3464" s="2" t="str">
        <f t="shared" si="325"/>
        <v/>
      </c>
      <c r="R3464" s="29" t="str">
        <f t="shared" si="326"/>
        <v>2 Test data (Sep-Nov)</v>
      </c>
      <c r="S3464" s="29">
        <f t="shared" si="327"/>
        <v>1.0018126307383399</v>
      </c>
      <c r="T3464" s="29">
        <f t="shared" si="328"/>
        <v>58094.219141771704</v>
      </c>
      <c r="U3464" s="2" t="str">
        <f t="shared" si="329"/>
        <v/>
      </c>
    </row>
    <row r="3465" spans="1:21">
      <c r="A3465">
        <v>150</v>
      </c>
      <c r="B3465" s="1">
        <v>46022</v>
      </c>
      <c r="C3465">
        <v>10</v>
      </c>
      <c r="D3465">
        <v>15</v>
      </c>
      <c r="E3465" t="s">
        <v>7</v>
      </c>
      <c r="F3465" s="3">
        <v>58070.231844758724</v>
      </c>
      <c r="H3465">
        <v>2</v>
      </c>
      <c r="L3465" s="6"/>
      <c r="M3465" t="s">
        <v>22</v>
      </c>
      <c r="N3465">
        <f>SUMIFS(Actuals!$F:$F,Actuals!$A:$A,$A3465,Actuals!$D:$D,$D3465,Actuals!$B:$B,EDATE($B3465,-12))</f>
        <v>56999.25</v>
      </c>
      <c r="O3465">
        <f>AVERAGE(SUMIFS(Actuals!$F:$F,Actuals!$A:$A,$A3465,Actuals!$D:$D,$D3465,Actuals!$B:$B,EOMONTH(DATE(2025,$C3465-1,1),0))/SUMIFS(Actuals!$F:$F,Actuals!$A:$A,$A3465,Actuals!$D:$D,$D3465,Actuals!$B:$B,EOMONTH(DATE(2024,$C3465-1,1),0)),
 SUMIFS(Actuals!$F:$F,Actuals!$A:$A,$A3465,Actuals!$D:$D,$D3465,Actuals!$B:$B,EOMONTH(DATE(2025,$C3465-2,1),0))/SUMIFS(Actuals!$F:$F,Actuals!$A:$A,$A3465,Actuals!$D:$D,$D3465,Actuals!$B:$B,EOMONTH(DATE(2024,$C3465-2,1),0)),
 SUMIFS(Actuals!$F:$F,Actuals!$A:$A,$A3465,Actuals!$D:$D,$D3465,Actuals!$B:$B,EOMONTH(DATE(2025,$C3465-3,1),0))/SUMIFS(Actuals!$F:$F,Actuals!$A:$A,$A3465,Actuals!$D:$D,$D3465,Actuals!$B:$B,EOMONTH(DATE(2024,$C3465-3,1),0))
)</f>
        <v>1.0052412219454328</v>
      </c>
      <c r="P3465" s="29">
        <f t="shared" si="324"/>
        <v>57297.995719973209</v>
      </c>
      <c r="Q3465" s="2" t="str">
        <f t="shared" si="325"/>
        <v/>
      </c>
      <c r="R3465" s="29" t="str">
        <f t="shared" si="326"/>
        <v>2 Test data (Sep-Nov)</v>
      </c>
      <c r="S3465" s="29">
        <f t="shared" si="327"/>
        <v>1.0018126307383399</v>
      </c>
      <c r="T3465" s="29">
        <f t="shared" si="328"/>
        <v>58175.491731983057</v>
      </c>
      <c r="U3465" s="2" t="str">
        <f t="shared" si="329"/>
        <v/>
      </c>
    </row>
    <row r="3466" spans="1:21">
      <c r="A3466">
        <v>150</v>
      </c>
      <c r="B3466" s="1">
        <v>46022</v>
      </c>
      <c r="C3466">
        <v>11</v>
      </c>
      <c r="D3466">
        <v>15</v>
      </c>
      <c r="E3466" t="s">
        <v>7</v>
      </c>
      <c r="F3466" s="3">
        <v>58239.824333259945</v>
      </c>
      <c r="H3466">
        <v>1</v>
      </c>
      <c r="L3466" s="6"/>
      <c r="M3466" t="s">
        <v>22</v>
      </c>
      <c r="N3466">
        <f>SUMIFS(Actuals!$F:$F,Actuals!$A:$A,$A3466,Actuals!$D:$D,$D3466,Actuals!$B:$B,EDATE($B3466,-12))</f>
        <v>56999.25</v>
      </c>
      <c r="O3466">
        <f>AVERAGE(SUMIFS(Actuals!$F:$F,Actuals!$A:$A,$A3466,Actuals!$D:$D,$D3466,Actuals!$B:$B,EOMONTH(DATE(2025,$C3466-1,1),0))/SUMIFS(Actuals!$F:$F,Actuals!$A:$A,$A3466,Actuals!$D:$D,$D3466,Actuals!$B:$B,EOMONTH(DATE(2024,$C3466-1,1),0)),
 SUMIFS(Actuals!$F:$F,Actuals!$A:$A,$A3466,Actuals!$D:$D,$D3466,Actuals!$B:$B,EOMONTH(DATE(2025,$C3466-2,1),0))/SUMIFS(Actuals!$F:$F,Actuals!$A:$A,$A3466,Actuals!$D:$D,$D3466,Actuals!$B:$B,EOMONTH(DATE(2024,$C3466-2,1),0)),
 SUMIFS(Actuals!$F:$F,Actuals!$A:$A,$A3466,Actuals!$D:$D,$D3466,Actuals!$B:$B,EOMONTH(DATE(2025,$C3466-3,1),0))/SUMIFS(Actuals!$F:$F,Actuals!$A:$A,$A3466,Actuals!$D:$D,$D3466,Actuals!$B:$B,EOMONTH(DATE(2024,$C3466-3,1),0))
)</f>
        <v>1.0135600863391205</v>
      </c>
      <c r="P3466" s="29">
        <f t="shared" si="324"/>
        <v>57772.164751265118</v>
      </c>
      <c r="Q3466" s="2" t="str">
        <f t="shared" si="325"/>
        <v/>
      </c>
      <c r="R3466" s="29" t="str">
        <f t="shared" si="326"/>
        <v>2 Test data (Sep-Nov)</v>
      </c>
      <c r="S3466" s="29">
        <f t="shared" si="327"/>
        <v>1.0018126307383399</v>
      </c>
      <c r="T3466" s="29">
        <f t="shared" si="328"/>
        <v>58345.391629041929</v>
      </c>
      <c r="U3466" s="2" t="str">
        <f t="shared" si="329"/>
        <v/>
      </c>
    </row>
    <row r="3467" spans="1:21">
      <c r="A3467">
        <v>2370</v>
      </c>
      <c r="B3467" s="1">
        <v>46022</v>
      </c>
      <c r="C3467">
        <v>5</v>
      </c>
      <c r="D3467">
        <v>15</v>
      </c>
      <c r="E3467" t="s">
        <v>7</v>
      </c>
      <c r="F3467" s="3">
        <v>1184.9001997007817</v>
      </c>
      <c r="H3467">
        <v>7</v>
      </c>
      <c r="L3467" s="6"/>
      <c r="M3467" t="s">
        <v>26</v>
      </c>
      <c r="N3467">
        <f>SUMIFS(Actuals!$F:$F,Actuals!$A:$A,$A3467,Actuals!$D:$D,$D3467,Actuals!$B:$B,EDATE($B3467,-12))</f>
        <v>2128.5</v>
      </c>
      <c r="O3467">
        <f>AVERAGE(SUMIFS(Actuals!$F:$F,Actuals!$A:$A,$A3467,Actuals!$D:$D,$D3467,Actuals!$B:$B,EOMONTH(DATE(2025,$C3467-1,1),0))/SUMIFS(Actuals!$F:$F,Actuals!$A:$A,$A3467,Actuals!$D:$D,$D3467,Actuals!$B:$B,EOMONTH(DATE(2024,$C3467-1,1),0)),
 SUMIFS(Actuals!$F:$F,Actuals!$A:$A,$A3467,Actuals!$D:$D,$D3467,Actuals!$B:$B,EOMONTH(DATE(2025,$C3467-2,1),0))/SUMIFS(Actuals!$F:$F,Actuals!$A:$A,$A3467,Actuals!$D:$D,$D3467,Actuals!$B:$B,EOMONTH(DATE(2024,$C3467-2,1),0)),
 SUMIFS(Actuals!$F:$F,Actuals!$A:$A,$A3467,Actuals!$D:$D,$D3467,Actuals!$B:$B,EOMONTH(DATE(2025,$C3467-3,1),0))/SUMIFS(Actuals!$F:$F,Actuals!$A:$A,$A3467,Actuals!$D:$D,$D3467,Actuals!$B:$B,EOMONTH(DATE(2024,$C3467-3,1),0))
)</f>
        <v>1.1041614619522362</v>
      </c>
      <c r="P3467" s="29">
        <f t="shared" si="324"/>
        <v>2350.2076717653349</v>
      </c>
      <c r="Q3467" s="2" t="str">
        <f t="shared" si="325"/>
        <v/>
      </c>
      <c r="R3467" s="29" t="str">
        <f t="shared" si="326"/>
        <v>1 train date (May-Aug)</v>
      </c>
      <c r="S3467" s="29">
        <f t="shared" si="327"/>
        <v>1.1836764017367896</v>
      </c>
      <c r="T3467" s="29">
        <f t="shared" si="328"/>
        <v>1402.5384047990246</v>
      </c>
      <c r="U3467" s="2" t="str">
        <f t="shared" si="329"/>
        <v/>
      </c>
    </row>
    <row r="3468" spans="1:21">
      <c r="A3468">
        <v>2370</v>
      </c>
      <c r="B3468" s="1">
        <v>46022</v>
      </c>
      <c r="C3468">
        <v>6</v>
      </c>
      <c r="D3468">
        <v>15</v>
      </c>
      <c r="E3468" t="s">
        <v>7</v>
      </c>
      <c r="F3468" s="3">
        <v>1184.9001997007817</v>
      </c>
      <c r="H3468">
        <v>6</v>
      </c>
      <c r="L3468" s="6"/>
      <c r="M3468" t="s">
        <v>26</v>
      </c>
      <c r="N3468">
        <f>SUMIFS(Actuals!$F:$F,Actuals!$A:$A,$A3468,Actuals!$D:$D,$D3468,Actuals!$B:$B,EDATE($B3468,-12))</f>
        <v>2128.5</v>
      </c>
      <c r="O3468">
        <f>AVERAGE(SUMIFS(Actuals!$F:$F,Actuals!$A:$A,$A3468,Actuals!$D:$D,$D3468,Actuals!$B:$B,EOMONTH(DATE(2025,$C3468-1,1),0))/SUMIFS(Actuals!$F:$F,Actuals!$A:$A,$A3468,Actuals!$D:$D,$D3468,Actuals!$B:$B,EOMONTH(DATE(2024,$C3468-1,1),0)),
 SUMIFS(Actuals!$F:$F,Actuals!$A:$A,$A3468,Actuals!$D:$D,$D3468,Actuals!$B:$B,EOMONTH(DATE(2025,$C3468-2,1),0))/SUMIFS(Actuals!$F:$F,Actuals!$A:$A,$A3468,Actuals!$D:$D,$D3468,Actuals!$B:$B,EOMONTH(DATE(2024,$C3468-2,1),0)),
 SUMIFS(Actuals!$F:$F,Actuals!$A:$A,$A3468,Actuals!$D:$D,$D3468,Actuals!$B:$B,EOMONTH(DATE(2025,$C3468-3,1),0))/SUMIFS(Actuals!$F:$F,Actuals!$A:$A,$A3468,Actuals!$D:$D,$D3468,Actuals!$B:$B,EOMONTH(DATE(2024,$C3468-3,1),0))
)</f>
        <v>1.1220843915130969</v>
      </c>
      <c r="P3468" s="29">
        <f t="shared" si="324"/>
        <v>2388.3566273356269</v>
      </c>
      <c r="Q3468" s="2" t="str">
        <f t="shared" si="325"/>
        <v/>
      </c>
      <c r="R3468" s="29" t="str">
        <f t="shared" si="326"/>
        <v>1 train date (May-Aug)</v>
      </c>
      <c r="S3468" s="29">
        <f t="shared" si="327"/>
        <v>1.1836764017367896</v>
      </c>
      <c r="T3468" s="29">
        <f t="shared" si="328"/>
        <v>1402.5384047990246</v>
      </c>
      <c r="U3468" s="2" t="str">
        <f t="shared" si="329"/>
        <v/>
      </c>
    </row>
    <row r="3469" spans="1:21">
      <c r="A3469">
        <v>2370</v>
      </c>
      <c r="B3469" s="1">
        <v>46022</v>
      </c>
      <c r="C3469">
        <v>7</v>
      </c>
      <c r="D3469">
        <v>15</v>
      </c>
      <c r="E3469" t="s">
        <v>7</v>
      </c>
      <c r="F3469" s="3">
        <v>1756.0192668750003</v>
      </c>
      <c r="H3469">
        <v>5</v>
      </c>
      <c r="L3469" s="6"/>
      <c r="M3469" t="s">
        <v>26</v>
      </c>
      <c r="N3469">
        <f>SUMIFS(Actuals!$F:$F,Actuals!$A:$A,$A3469,Actuals!$D:$D,$D3469,Actuals!$B:$B,EDATE($B3469,-12))</f>
        <v>2128.5</v>
      </c>
      <c r="O3469">
        <f>AVERAGE(SUMIFS(Actuals!$F:$F,Actuals!$A:$A,$A3469,Actuals!$D:$D,$D3469,Actuals!$B:$B,EOMONTH(DATE(2025,$C3469-1,1),0))/SUMIFS(Actuals!$F:$F,Actuals!$A:$A,$A3469,Actuals!$D:$D,$D3469,Actuals!$B:$B,EOMONTH(DATE(2024,$C3469-1,1),0)),
 SUMIFS(Actuals!$F:$F,Actuals!$A:$A,$A3469,Actuals!$D:$D,$D3469,Actuals!$B:$B,EOMONTH(DATE(2025,$C3469-2,1),0))/SUMIFS(Actuals!$F:$F,Actuals!$A:$A,$A3469,Actuals!$D:$D,$D3469,Actuals!$B:$B,EOMONTH(DATE(2024,$C3469-2,1),0)),
 SUMIFS(Actuals!$F:$F,Actuals!$A:$A,$A3469,Actuals!$D:$D,$D3469,Actuals!$B:$B,EOMONTH(DATE(2025,$C3469-3,1),0))/SUMIFS(Actuals!$F:$F,Actuals!$A:$A,$A3469,Actuals!$D:$D,$D3469,Actuals!$B:$B,EOMONTH(DATE(2024,$C3469-3,1),0))
)</f>
        <v>1.2604782488834652</v>
      </c>
      <c r="P3469" s="29">
        <f t="shared" si="324"/>
        <v>2682.9279527484555</v>
      </c>
      <c r="Q3469" s="2" t="str">
        <f t="shared" si="325"/>
        <v/>
      </c>
      <c r="R3469" s="29" t="str">
        <f t="shared" si="326"/>
        <v>1 train date (May-Aug)</v>
      </c>
      <c r="S3469" s="29">
        <f t="shared" si="327"/>
        <v>1.1836764017367896</v>
      </c>
      <c r="T3469" s="29">
        <f t="shared" si="328"/>
        <v>2078.5585671950757</v>
      </c>
      <c r="U3469" s="2" t="str">
        <f t="shared" si="329"/>
        <v/>
      </c>
    </row>
    <row r="3470" spans="1:21">
      <c r="A3470">
        <v>2370</v>
      </c>
      <c r="B3470" s="1">
        <v>46022</v>
      </c>
      <c r="C3470">
        <v>8</v>
      </c>
      <c r="D3470">
        <v>15</v>
      </c>
      <c r="E3470" t="s">
        <v>7</v>
      </c>
      <c r="F3470" s="3">
        <v>1991.8598690879171</v>
      </c>
      <c r="H3470">
        <v>4</v>
      </c>
      <c r="L3470" s="6"/>
      <c r="M3470" t="s">
        <v>26</v>
      </c>
      <c r="N3470">
        <f>SUMIFS(Actuals!$F:$F,Actuals!$A:$A,$A3470,Actuals!$D:$D,$D3470,Actuals!$B:$B,EDATE($B3470,-12))</f>
        <v>2128.5</v>
      </c>
      <c r="O3470">
        <f>AVERAGE(SUMIFS(Actuals!$F:$F,Actuals!$A:$A,$A3470,Actuals!$D:$D,$D3470,Actuals!$B:$B,EOMONTH(DATE(2025,$C3470-1,1),0))/SUMIFS(Actuals!$F:$F,Actuals!$A:$A,$A3470,Actuals!$D:$D,$D3470,Actuals!$B:$B,EOMONTH(DATE(2024,$C3470-1,1),0)),
 SUMIFS(Actuals!$F:$F,Actuals!$A:$A,$A3470,Actuals!$D:$D,$D3470,Actuals!$B:$B,EOMONTH(DATE(2025,$C3470-2,1),0))/SUMIFS(Actuals!$F:$F,Actuals!$A:$A,$A3470,Actuals!$D:$D,$D3470,Actuals!$B:$B,EOMONTH(DATE(2024,$C3470-2,1),0)),
 SUMIFS(Actuals!$F:$F,Actuals!$A:$A,$A3470,Actuals!$D:$D,$D3470,Actuals!$B:$B,EOMONTH(DATE(2025,$C3470-3,1),0))/SUMIFS(Actuals!$F:$F,Actuals!$A:$A,$A3470,Actuals!$D:$D,$D3470,Actuals!$B:$B,EOMONTH(DATE(2024,$C3470-3,1),0))
)</f>
        <v>1.2670206234065162</v>
      </c>
      <c r="P3470" s="29">
        <f t="shared" si="324"/>
        <v>2696.8533969207697</v>
      </c>
      <c r="Q3470" s="2" t="str">
        <f t="shared" si="325"/>
        <v/>
      </c>
      <c r="R3470" s="29" t="str">
        <f t="shared" si="326"/>
        <v>1 train date (May-Aug)</v>
      </c>
      <c r="S3470" s="29">
        <f t="shared" si="327"/>
        <v>1.1836764017367896</v>
      </c>
      <c r="T3470" s="29">
        <f t="shared" si="328"/>
        <v>2357.7175226058985</v>
      </c>
      <c r="U3470" s="2" t="str">
        <f t="shared" si="329"/>
        <v/>
      </c>
    </row>
    <row r="3471" spans="1:21">
      <c r="A3471">
        <v>2370</v>
      </c>
      <c r="B3471" s="1">
        <v>46022</v>
      </c>
      <c r="C3471">
        <v>9</v>
      </c>
      <c r="D3471">
        <v>15</v>
      </c>
      <c r="E3471" t="s">
        <v>7</v>
      </c>
      <c r="F3471" s="3">
        <v>1910.9977119985024</v>
      </c>
      <c r="H3471">
        <v>3</v>
      </c>
      <c r="L3471" s="6"/>
      <c r="M3471" t="s">
        <v>26</v>
      </c>
      <c r="N3471">
        <f>SUMIFS(Actuals!$F:$F,Actuals!$A:$A,$A3471,Actuals!$D:$D,$D3471,Actuals!$B:$B,EDATE($B3471,-12))</f>
        <v>2128.5</v>
      </c>
      <c r="O3471">
        <f>AVERAGE(SUMIFS(Actuals!$F:$F,Actuals!$A:$A,$A3471,Actuals!$D:$D,$D3471,Actuals!$B:$B,EOMONTH(DATE(2025,$C3471-1,1),0))/SUMIFS(Actuals!$F:$F,Actuals!$A:$A,$A3471,Actuals!$D:$D,$D3471,Actuals!$B:$B,EOMONTH(DATE(2024,$C3471-1,1),0)),
 SUMIFS(Actuals!$F:$F,Actuals!$A:$A,$A3471,Actuals!$D:$D,$D3471,Actuals!$B:$B,EOMONTH(DATE(2025,$C3471-2,1),0))/SUMIFS(Actuals!$F:$F,Actuals!$A:$A,$A3471,Actuals!$D:$D,$D3471,Actuals!$B:$B,EOMONTH(DATE(2024,$C3471-2,1),0)),
 SUMIFS(Actuals!$F:$F,Actuals!$A:$A,$A3471,Actuals!$D:$D,$D3471,Actuals!$B:$B,EOMONTH(DATE(2025,$C3471-3,1),0))/SUMIFS(Actuals!$F:$F,Actuals!$A:$A,$A3471,Actuals!$D:$D,$D3471,Actuals!$B:$B,EOMONTH(DATE(2024,$C3471-3,1),0))
)</f>
        <v>1.2629425149087865</v>
      </c>
      <c r="P3471" s="29">
        <f t="shared" si="324"/>
        <v>2688.1731429833521</v>
      </c>
      <c r="Q3471" s="2" t="str">
        <f t="shared" si="325"/>
        <v/>
      </c>
      <c r="R3471" s="29" t="str">
        <f t="shared" si="326"/>
        <v>2 Test data (Sep-Nov)</v>
      </c>
      <c r="S3471" s="29">
        <f t="shared" si="327"/>
        <v>1.1836764017367896</v>
      </c>
      <c r="T3471" s="29">
        <f t="shared" si="328"/>
        <v>2262.002895465625</v>
      </c>
      <c r="U3471" s="2" t="str">
        <f t="shared" si="329"/>
        <v/>
      </c>
    </row>
    <row r="3472" spans="1:21">
      <c r="A3472">
        <v>2370</v>
      </c>
      <c r="B3472" s="1">
        <v>46022</v>
      </c>
      <c r="C3472">
        <v>10</v>
      </c>
      <c r="D3472">
        <v>15</v>
      </c>
      <c r="E3472" t="s">
        <v>7</v>
      </c>
      <c r="F3472" s="3">
        <v>1977.75</v>
      </c>
      <c r="H3472">
        <v>2</v>
      </c>
      <c r="L3472" s="6"/>
      <c r="M3472" t="s">
        <v>26</v>
      </c>
      <c r="N3472">
        <f>SUMIFS(Actuals!$F:$F,Actuals!$A:$A,$A3472,Actuals!$D:$D,$D3472,Actuals!$B:$B,EDATE($B3472,-12))</f>
        <v>2128.5</v>
      </c>
      <c r="O3472">
        <f>AVERAGE(SUMIFS(Actuals!$F:$F,Actuals!$A:$A,$A3472,Actuals!$D:$D,$D3472,Actuals!$B:$B,EOMONTH(DATE(2025,$C3472-1,1),0))/SUMIFS(Actuals!$F:$F,Actuals!$A:$A,$A3472,Actuals!$D:$D,$D3472,Actuals!$B:$B,EOMONTH(DATE(2024,$C3472-1,1),0)),
 SUMIFS(Actuals!$F:$F,Actuals!$A:$A,$A3472,Actuals!$D:$D,$D3472,Actuals!$B:$B,EOMONTH(DATE(2025,$C3472-2,1),0))/SUMIFS(Actuals!$F:$F,Actuals!$A:$A,$A3472,Actuals!$D:$D,$D3472,Actuals!$B:$B,EOMONTH(DATE(2024,$C3472-2,1),0)),
 SUMIFS(Actuals!$F:$F,Actuals!$A:$A,$A3472,Actuals!$D:$D,$D3472,Actuals!$B:$B,EOMONTH(DATE(2025,$C3472-3,1),0))/SUMIFS(Actuals!$F:$F,Actuals!$A:$A,$A3472,Actuals!$D:$D,$D3472,Actuals!$B:$B,EOMONTH(DATE(2024,$C3472-3,1),0))
)</f>
        <v>1.1849567312042646</v>
      </c>
      <c r="P3472" s="29">
        <f t="shared" si="324"/>
        <v>2522.1804023682771</v>
      </c>
      <c r="Q3472" s="2" t="str">
        <f t="shared" si="325"/>
        <v/>
      </c>
      <c r="R3472" s="29" t="str">
        <f t="shared" si="326"/>
        <v>2 Test data (Sep-Nov)</v>
      </c>
      <c r="S3472" s="29">
        <f t="shared" si="327"/>
        <v>1.1836764017367896</v>
      </c>
      <c r="T3472" s="29">
        <f t="shared" si="328"/>
        <v>2341.0160035349354</v>
      </c>
      <c r="U3472" s="2" t="str">
        <f t="shared" si="329"/>
        <v/>
      </c>
    </row>
    <row r="3473" spans="1:21">
      <c r="A3473">
        <v>2370</v>
      </c>
      <c r="B3473" s="1">
        <v>46022</v>
      </c>
      <c r="C3473">
        <v>11</v>
      </c>
      <c r="D3473">
        <v>15</v>
      </c>
      <c r="E3473" t="s">
        <v>7</v>
      </c>
      <c r="F3473" s="3">
        <v>1932.75</v>
      </c>
      <c r="H3473">
        <v>1</v>
      </c>
      <c r="L3473" s="6"/>
      <c r="M3473" t="s">
        <v>26</v>
      </c>
      <c r="N3473">
        <f>SUMIFS(Actuals!$F:$F,Actuals!$A:$A,$A3473,Actuals!$D:$D,$D3473,Actuals!$B:$B,EDATE($B3473,-12))</f>
        <v>2128.5</v>
      </c>
      <c r="O3473">
        <f>AVERAGE(SUMIFS(Actuals!$F:$F,Actuals!$A:$A,$A3473,Actuals!$D:$D,$D3473,Actuals!$B:$B,EOMONTH(DATE(2025,$C3473-1,1),0))/SUMIFS(Actuals!$F:$F,Actuals!$A:$A,$A3473,Actuals!$D:$D,$D3473,Actuals!$B:$B,EOMONTH(DATE(2024,$C3473-1,1),0)),
 SUMIFS(Actuals!$F:$F,Actuals!$A:$A,$A3473,Actuals!$D:$D,$D3473,Actuals!$B:$B,EOMONTH(DATE(2025,$C3473-2,1),0))/SUMIFS(Actuals!$F:$F,Actuals!$A:$A,$A3473,Actuals!$D:$D,$D3473,Actuals!$B:$B,EOMONTH(DATE(2024,$C3473-2,1),0)),
 SUMIFS(Actuals!$F:$F,Actuals!$A:$A,$A3473,Actuals!$D:$D,$D3473,Actuals!$B:$B,EOMONTH(DATE(2025,$C3473-3,1),0))/SUMIFS(Actuals!$F:$F,Actuals!$A:$A,$A3473,Actuals!$D:$D,$D3473,Actuals!$B:$B,EOMONTH(DATE(2024,$C3473-3,1),0))
)</f>
        <v>1.3249167365368868</v>
      </c>
      <c r="P3473" s="29">
        <f t="shared" si="324"/>
        <v>2820.0852737187633</v>
      </c>
      <c r="Q3473" s="2" t="str">
        <f t="shared" si="325"/>
        <v/>
      </c>
      <c r="R3473" s="29" t="str">
        <f t="shared" si="326"/>
        <v>2 Test data (Sep-Nov)</v>
      </c>
      <c r="S3473" s="29">
        <f t="shared" si="327"/>
        <v>1.1836764017367896</v>
      </c>
      <c r="T3473" s="29">
        <f t="shared" si="328"/>
        <v>2287.7505654567799</v>
      </c>
      <c r="U3473" s="2" t="str">
        <f t="shared" si="329"/>
        <v/>
      </c>
    </row>
    <row r="3474" spans="1:21">
      <c r="A3474">
        <v>360</v>
      </c>
      <c r="B3474" s="1">
        <v>46022</v>
      </c>
      <c r="C3474">
        <v>5</v>
      </c>
      <c r="D3474">
        <v>15</v>
      </c>
      <c r="E3474" t="s">
        <v>7</v>
      </c>
      <c r="F3474" s="3">
        <v>5873.5006662073183</v>
      </c>
      <c r="H3474">
        <v>7</v>
      </c>
      <c r="L3474" s="6"/>
      <c r="M3474" t="s">
        <v>24</v>
      </c>
      <c r="N3474">
        <f>SUMIFS(Actuals!$F:$F,Actuals!$A:$A,$A3474,Actuals!$D:$D,$D3474,Actuals!$B:$B,EDATE($B3474,-12))</f>
        <v>6102</v>
      </c>
      <c r="O3474">
        <f>AVERAGE(SUMIFS(Actuals!$F:$F,Actuals!$A:$A,$A3474,Actuals!$D:$D,$D3474,Actuals!$B:$B,EOMONTH(DATE(2025,$C3474-1,1),0))/SUMIFS(Actuals!$F:$F,Actuals!$A:$A,$A3474,Actuals!$D:$D,$D3474,Actuals!$B:$B,EOMONTH(DATE(2024,$C3474-1,1),0)),
 SUMIFS(Actuals!$F:$F,Actuals!$A:$A,$A3474,Actuals!$D:$D,$D3474,Actuals!$B:$B,EOMONTH(DATE(2025,$C3474-2,1),0))/SUMIFS(Actuals!$F:$F,Actuals!$A:$A,$A3474,Actuals!$D:$D,$D3474,Actuals!$B:$B,EOMONTH(DATE(2024,$C3474-2,1),0)),
 SUMIFS(Actuals!$F:$F,Actuals!$A:$A,$A3474,Actuals!$D:$D,$D3474,Actuals!$B:$B,EOMONTH(DATE(2025,$C3474-3,1),0))/SUMIFS(Actuals!$F:$F,Actuals!$A:$A,$A3474,Actuals!$D:$D,$D3474,Actuals!$B:$B,EOMONTH(DATE(2024,$C3474-3,1),0))
)</f>
        <v>1.110179701606463</v>
      </c>
      <c r="P3474" s="29">
        <f t="shared" si="324"/>
        <v>6774.3165392026367</v>
      </c>
      <c r="Q3474" s="2" t="str">
        <f t="shared" si="325"/>
        <v/>
      </c>
      <c r="R3474" s="29" t="str">
        <f t="shared" si="326"/>
        <v>1 train date (May-Aug)</v>
      </c>
      <c r="S3474" s="29">
        <f t="shared" si="327"/>
        <v>1.0370054508427586</v>
      </c>
      <c r="T3474" s="29">
        <f t="shared" si="328"/>
        <v>6090.8522063855635</v>
      </c>
      <c r="U3474" s="2" t="str">
        <f t="shared" si="329"/>
        <v/>
      </c>
    </row>
    <row r="3475" spans="1:21">
      <c r="A3475">
        <v>360</v>
      </c>
      <c r="B3475" s="1">
        <v>46022</v>
      </c>
      <c r="C3475">
        <v>6</v>
      </c>
      <c r="D3475">
        <v>15</v>
      </c>
      <c r="E3475" t="s">
        <v>7</v>
      </c>
      <c r="F3475" s="3">
        <v>5873.5006662073183</v>
      </c>
      <c r="H3475">
        <v>6</v>
      </c>
      <c r="L3475" s="6"/>
      <c r="M3475" t="s">
        <v>24</v>
      </c>
      <c r="N3475">
        <f>SUMIFS(Actuals!$F:$F,Actuals!$A:$A,$A3475,Actuals!$D:$D,$D3475,Actuals!$B:$B,EDATE($B3475,-12))</f>
        <v>6102</v>
      </c>
      <c r="O3475">
        <f>AVERAGE(SUMIFS(Actuals!$F:$F,Actuals!$A:$A,$A3475,Actuals!$D:$D,$D3475,Actuals!$B:$B,EOMONTH(DATE(2025,$C3475-1,1),0))/SUMIFS(Actuals!$F:$F,Actuals!$A:$A,$A3475,Actuals!$D:$D,$D3475,Actuals!$B:$B,EOMONTH(DATE(2024,$C3475-1,1),0)),
 SUMIFS(Actuals!$F:$F,Actuals!$A:$A,$A3475,Actuals!$D:$D,$D3475,Actuals!$B:$B,EOMONTH(DATE(2025,$C3475-2,1),0))/SUMIFS(Actuals!$F:$F,Actuals!$A:$A,$A3475,Actuals!$D:$D,$D3475,Actuals!$B:$B,EOMONTH(DATE(2024,$C3475-2,1),0)),
 SUMIFS(Actuals!$F:$F,Actuals!$A:$A,$A3475,Actuals!$D:$D,$D3475,Actuals!$B:$B,EOMONTH(DATE(2025,$C3475-3,1),0))/SUMIFS(Actuals!$F:$F,Actuals!$A:$A,$A3475,Actuals!$D:$D,$D3475,Actuals!$B:$B,EOMONTH(DATE(2024,$C3475-3,1),0))
)</f>
        <v>1.0880095154567564</v>
      </c>
      <c r="P3475" s="29">
        <f t="shared" si="324"/>
        <v>6639.0340633171272</v>
      </c>
      <c r="Q3475" s="2" t="str">
        <f t="shared" si="325"/>
        <v/>
      </c>
      <c r="R3475" s="29" t="str">
        <f t="shared" si="326"/>
        <v>1 train date (May-Aug)</v>
      </c>
      <c r="S3475" s="29">
        <f t="shared" si="327"/>
        <v>1.0370054508427586</v>
      </c>
      <c r="T3475" s="29">
        <f t="shared" si="328"/>
        <v>6090.8522063855635</v>
      </c>
      <c r="U3475" s="2" t="str">
        <f t="shared" si="329"/>
        <v/>
      </c>
    </row>
    <row r="3476" spans="1:21">
      <c r="A3476">
        <v>360</v>
      </c>
      <c r="B3476" s="1">
        <v>46022</v>
      </c>
      <c r="C3476">
        <v>7</v>
      </c>
      <c r="D3476">
        <v>15</v>
      </c>
      <c r="E3476" t="s">
        <v>7</v>
      </c>
      <c r="F3476" s="3">
        <v>4781.25</v>
      </c>
      <c r="H3476">
        <v>5</v>
      </c>
      <c r="L3476" s="6"/>
      <c r="M3476" t="s">
        <v>24</v>
      </c>
      <c r="N3476">
        <f>SUMIFS(Actuals!$F:$F,Actuals!$A:$A,$A3476,Actuals!$D:$D,$D3476,Actuals!$B:$B,EDATE($B3476,-12))</f>
        <v>6102</v>
      </c>
      <c r="O3476">
        <f>AVERAGE(SUMIFS(Actuals!$F:$F,Actuals!$A:$A,$A3476,Actuals!$D:$D,$D3476,Actuals!$B:$B,EOMONTH(DATE(2025,$C3476-1,1),0))/SUMIFS(Actuals!$F:$F,Actuals!$A:$A,$A3476,Actuals!$D:$D,$D3476,Actuals!$B:$B,EOMONTH(DATE(2024,$C3476-1,1),0)),
 SUMIFS(Actuals!$F:$F,Actuals!$A:$A,$A3476,Actuals!$D:$D,$D3476,Actuals!$B:$B,EOMONTH(DATE(2025,$C3476-2,1),0))/SUMIFS(Actuals!$F:$F,Actuals!$A:$A,$A3476,Actuals!$D:$D,$D3476,Actuals!$B:$B,EOMONTH(DATE(2024,$C3476-2,1),0)),
 SUMIFS(Actuals!$F:$F,Actuals!$A:$A,$A3476,Actuals!$D:$D,$D3476,Actuals!$B:$B,EOMONTH(DATE(2025,$C3476-3,1),0))/SUMIFS(Actuals!$F:$F,Actuals!$A:$A,$A3476,Actuals!$D:$D,$D3476,Actuals!$B:$B,EOMONTH(DATE(2024,$C3476-3,1),0))
)</f>
        <v>1.110844880765143</v>
      </c>
      <c r="P3476" s="29">
        <f t="shared" si="324"/>
        <v>6778.3754624289022</v>
      </c>
      <c r="Q3476" s="2" t="str">
        <f t="shared" si="325"/>
        <v/>
      </c>
      <c r="R3476" s="29" t="str">
        <f t="shared" si="326"/>
        <v>1 train date (May-Aug)</v>
      </c>
      <c r="S3476" s="29">
        <f t="shared" si="327"/>
        <v>1.0370054508427586</v>
      </c>
      <c r="T3476" s="29">
        <f t="shared" si="328"/>
        <v>4958.1823118419397</v>
      </c>
      <c r="U3476" s="2" t="str">
        <f t="shared" si="329"/>
        <v/>
      </c>
    </row>
    <row r="3477" spans="1:21">
      <c r="A3477">
        <v>360</v>
      </c>
      <c r="B3477" s="1">
        <v>46022</v>
      </c>
      <c r="C3477">
        <v>8</v>
      </c>
      <c r="D3477">
        <v>15</v>
      </c>
      <c r="E3477" t="s">
        <v>7</v>
      </c>
      <c r="F3477" s="3">
        <v>5109.9619774104003</v>
      </c>
      <c r="H3477">
        <v>4</v>
      </c>
      <c r="L3477" s="6"/>
      <c r="M3477" t="s">
        <v>24</v>
      </c>
      <c r="N3477">
        <f>SUMIFS(Actuals!$F:$F,Actuals!$A:$A,$A3477,Actuals!$D:$D,$D3477,Actuals!$B:$B,EDATE($B3477,-12))</f>
        <v>6102</v>
      </c>
      <c r="O3477">
        <f>AVERAGE(SUMIFS(Actuals!$F:$F,Actuals!$A:$A,$A3477,Actuals!$D:$D,$D3477,Actuals!$B:$B,EOMONTH(DATE(2025,$C3477-1,1),0))/SUMIFS(Actuals!$F:$F,Actuals!$A:$A,$A3477,Actuals!$D:$D,$D3477,Actuals!$B:$B,EOMONTH(DATE(2024,$C3477-1,1),0)),
 SUMIFS(Actuals!$F:$F,Actuals!$A:$A,$A3477,Actuals!$D:$D,$D3477,Actuals!$B:$B,EOMONTH(DATE(2025,$C3477-2,1),0))/SUMIFS(Actuals!$F:$F,Actuals!$A:$A,$A3477,Actuals!$D:$D,$D3477,Actuals!$B:$B,EOMONTH(DATE(2024,$C3477-2,1),0)),
 SUMIFS(Actuals!$F:$F,Actuals!$A:$A,$A3477,Actuals!$D:$D,$D3477,Actuals!$B:$B,EOMONTH(DATE(2025,$C3477-3,1),0))/SUMIFS(Actuals!$F:$F,Actuals!$A:$A,$A3477,Actuals!$D:$D,$D3477,Actuals!$B:$B,EOMONTH(DATE(2024,$C3477-3,1),0))
)</f>
        <v>0.92841323831714195</v>
      </c>
      <c r="P3477" s="29">
        <f t="shared" si="324"/>
        <v>5665.1775802112006</v>
      </c>
      <c r="Q3477" s="2" t="str">
        <f t="shared" si="325"/>
        <v/>
      </c>
      <c r="R3477" s="29" t="str">
        <f t="shared" si="326"/>
        <v>1 train date (May-Aug)</v>
      </c>
      <c r="S3477" s="29">
        <f t="shared" si="327"/>
        <v>1.0370054508427586</v>
      </c>
      <c r="T3477" s="29">
        <f t="shared" si="328"/>
        <v>5299.058424173827</v>
      </c>
      <c r="U3477" s="2" t="str">
        <f t="shared" si="329"/>
        <v/>
      </c>
    </row>
    <row r="3478" spans="1:21">
      <c r="A3478">
        <v>360</v>
      </c>
      <c r="B3478" s="1">
        <v>46022</v>
      </c>
      <c r="C3478">
        <v>9</v>
      </c>
      <c r="D3478">
        <v>15</v>
      </c>
      <c r="E3478" t="s">
        <v>7</v>
      </c>
      <c r="F3478" s="3">
        <v>6256.30078125</v>
      </c>
      <c r="H3478">
        <v>3</v>
      </c>
      <c r="L3478" s="6"/>
      <c r="M3478" t="s">
        <v>24</v>
      </c>
      <c r="N3478">
        <f>SUMIFS(Actuals!$F:$F,Actuals!$A:$A,$A3478,Actuals!$D:$D,$D3478,Actuals!$B:$B,EDATE($B3478,-12))</f>
        <v>6102</v>
      </c>
      <c r="O3478">
        <f>AVERAGE(SUMIFS(Actuals!$F:$F,Actuals!$A:$A,$A3478,Actuals!$D:$D,$D3478,Actuals!$B:$B,EOMONTH(DATE(2025,$C3478-1,1),0))/SUMIFS(Actuals!$F:$F,Actuals!$A:$A,$A3478,Actuals!$D:$D,$D3478,Actuals!$B:$B,EOMONTH(DATE(2024,$C3478-1,1),0)),
 SUMIFS(Actuals!$F:$F,Actuals!$A:$A,$A3478,Actuals!$D:$D,$D3478,Actuals!$B:$B,EOMONTH(DATE(2025,$C3478-2,1),0))/SUMIFS(Actuals!$F:$F,Actuals!$A:$A,$A3478,Actuals!$D:$D,$D3478,Actuals!$B:$B,EOMONTH(DATE(2024,$C3478-2,1),0)),
 SUMIFS(Actuals!$F:$F,Actuals!$A:$A,$A3478,Actuals!$D:$D,$D3478,Actuals!$B:$B,EOMONTH(DATE(2025,$C3478-3,1),0))/SUMIFS(Actuals!$F:$F,Actuals!$A:$A,$A3478,Actuals!$D:$D,$D3478,Actuals!$B:$B,EOMONTH(DATE(2024,$C3478-3,1),0))
)</f>
        <v>1.0885798533486823</v>
      </c>
      <c r="P3478" s="29">
        <f t="shared" si="324"/>
        <v>6642.51426513366</v>
      </c>
      <c r="Q3478" s="2" t="str">
        <f t="shared" si="325"/>
        <v/>
      </c>
      <c r="R3478" s="29" t="str">
        <f t="shared" si="326"/>
        <v>2 Test data (Sep-Nov)</v>
      </c>
      <c r="S3478" s="29">
        <f t="shared" si="327"/>
        <v>1.0370054508427586</v>
      </c>
      <c r="T3478" s="29">
        <f t="shared" si="328"/>
        <v>6487.8180122680596</v>
      </c>
      <c r="U3478" s="2" t="str">
        <f t="shared" si="329"/>
        <v/>
      </c>
    </row>
    <row r="3479" spans="1:21">
      <c r="A3479">
        <v>360</v>
      </c>
      <c r="B3479" s="1">
        <v>46022</v>
      </c>
      <c r="C3479">
        <v>10</v>
      </c>
      <c r="D3479">
        <v>15</v>
      </c>
      <c r="E3479" t="s">
        <v>7</v>
      </c>
      <c r="F3479" s="3">
        <v>5604.75</v>
      </c>
      <c r="H3479">
        <v>2</v>
      </c>
      <c r="L3479" s="6"/>
      <c r="M3479" t="s">
        <v>24</v>
      </c>
      <c r="N3479">
        <f>SUMIFS(Actuals!$F:$F,Actuals!$A:$A,$A3479,Actuals!$D:$D,$D3479,Actuals!$B:$B,EDATE($B3479,-12))</f>
        <v>6102</v>
      </c>
      <c r="O3479">
        <f>AVERAGE(SUMIFS(Actuals!$F:$F,Actuals!$A:$A,$A3479,Actuals!$D:$D,$D3479,Actuals!$B:$B,EOMONTH(DATE(2025,$C3479-1,1),0))/SUMIFS(Actuals!$F:$F,Actuals!$A:$A,$A3479,Actuals!$D:$D,$D3479,Actuals!$B:$B,EOMONTH(DATE(2024,$C3479-1,1),0)),
 SUMIFS(Actuals!$F:$F,Actuals!$A:$A,$A3479,Actuals!$D:$D,$D3479,Actuals!$B:$B,EOMONTH(DATE(2025,$C3479-2,1),0))/SUMIFS(Actuals!$F:$F,Actuals!$A:$A,$A3479,Actuals!$D:$D,$D3479,Actuals!$B:$B,EOMONTH(DATE(2024,$C3479-2,1),0)),
 SUMIFS(Actuals!$F:$F,Actuals!$A:$A,$A3479,Actuals!$D:$D,$D3479,Actuals!$B:$B,EOMONTH(DATE(2025,$C3479-3,1),0))/SUMIFS(Actuals!$F:$F,Actuals!$A:$A,$A3479,Actuals!$D:$D,$D3479,Actuals!$B:$B,EOMONTH(DATE(2024,$C3479-3,1),0))
)</f>
        <v>1.133987285038585</v>
      </c>
      <c r="P3479" s="29">
        <f t="shared" si="324"/>
        <v>6919.5904133054455</v>
      </c>
      <c r="Q3479" s="2" t="str">
        <f t="shared" si="325"/>
        <v/>
      </c>
      <c r="R3479" s="29" t="str">
        <f t="shared" si="326"/>
        <v>2 Test data (Sep-Nov)</v>
      </c>
      <c r="S3479" s="29">
        <f t="shared" si="327"/>
        <v>1.0370054508427586</v>
      </c>
      <c r="T3479" s="29">
        <f t="shared" si="328"/>
        <v>5812.1563006109518</v>
      </c>
      <c r="U3479" s="2" t="str">
        <f t="shared" si="329"/>
        <v/>
      </c>
    </row>
    <row r="3480" spans="1:21">
      <c r="A3480">
        <v>360</v>
      </c>
      <c r="B3480" s="1">
        <v>46022</v>
      </c>
      <c r="C3480">
        <v>11</v>
      </c>
      <c r="D3480">
        <v>15</v>
      </c>
      <c r="E3480" t="s">
        <v>7</v>
      </c>
      <c r="F3480" s="3">
        <v>6500.25</v>
      </c>
      <c r="H3480">
        <v>1</v>
      </c>
      <c r="L3480" s="6"/>
      <c r="M3480" t="s">
        <v>24</v>
      </c>
      <c r="N3480">
        <f>SUMIFS(Actuals!$F:$F,Actuals!$A:$A,$A3480,Actuals!$D:$D,$D3480,Actuals!$B:$B,EDATE($B3480,-12))</f>
        <v>6102</v>
      </c>
      <c r="O3480">
        <f>AVERAGE(SUMIFS(Actuals!$F:$F,Actuals!$A:$A,$A3480,Actuals!$D:$D,$D3480,Actuals!$B:$B,EOMONTH(DATE(2025,$C3480-1,1),0))/SUMIFS(Actuals!$F:$F,Actuals!$A:$A,$A3480,Actuals!$D:$D,$D3480,Actuals!$B:$B,EOMONTH(DATE(2024,$C3480-1,1),0)),
 SUMIFS(Actuals!$F:$F,Actuals!$A:$A,$A3480,Actuals!$D:$D,$D3480,Actuals!$B:$B,EOMONTH(DATE(2025,$C3480-2,1),0))/SUMIFS(Actuals!$F:$F,Actuals!$A:$A,$A3480,Actuals!$D:$D,$D3480,Actuals!$B:$B,EOMONTH(DATE(2024,$C3480-2,1),0)),
 SUMIFS(Actuals!$F:$F,Actuals!$A:$A,$A3480,Actuals!$D:$D,$D3480,Actuals!$B:$B,EOMONTH(DATE(2025,$C3480-3,1),0))/SUMIFS(Actuals!$F:$F,Actuals!$A:$A,$A3480,Actuals!$D:$D,$D3480,Actuals!$B:$B,EOMONTH(DATE(2024,$C3480-3,1),0))
)</f>
        <v>1.3105530534648187</v>
      </c>
      <c r="P3480" s="29">
        <f t="shared" si="324"/>
        <v>7996.9947322423232</v>
      </c>
      <c r="Q3480" s="2" t="str">
        <f t="shared" si="325"/>
        <v/>
      </c>
      <c r="R3480" s="29" t="str">
        <f t="shared" si="326"/>
        <v>2 Test data (Sep-Nov)</v>
      </c>
      <c r="S3480" s="29">
        <f t="shared" si="327"/>
        <v>1.0370054508427586</v>
      </c>
      <c r="T3480" s="29">
        <f t="shared" si="328"/>
        <v>6740.7946818406417</v>
      </c>
      <c r="U3480" s="2" t="str">
        <f t="shared" si="329"/>
        <v/>
      </c>
    </row>
    <row r="3481" spans="1:21">
      <c r="A3481">
        <v>9649</v>
      </c>
      <c r="B3481" s="1">
        <v>46022</v>
      </c>
      <c r="C3481">
        <v>5</v>
      </c>
      <c r="D3481">
        <v>15</v>
      </c>
      <c r="E3481" t="s">
        <v>7</v>
      </c>
      <c r="F3481" s="3">
        <v>1164.6407177705366</v>
      </c>
      <c r="H3481">
        <v>7</v>
      </c>
      <c r="L3481" s="6"/>
      <c r="M3481" t="s">
        <v>28</v>
      </c>
      <c r="N3481">
        <f>SUMIFS(Actuals!$F:$F,Actuals!$A:$A,$A3481,Actuals!$D:$D,$D3481,Actuals!$B:$B,EDATE($B3481,-12))</f>
        <v>1134</v>
      </c>
      <c r="O3481">
        <f>AVERAGE(SUMIFS(Actuals!$F:$F,Actuals!$A:$A,$A3481,Actuals!$D:$D,$D3481,Actuals!$B:$B,EOMONTH(DATE(2025,$C3481-1,1),0))/SUMIFS(Actuals!$F:$F,Actuals!$A:$A,$A3481,Actuals!$D:$D,$D3481,Actuals!$B:$B,EOMONTH(DATE(2024,$C3481-1,1),0)),
 SUMIFS(Actuals!$F:$F,Actuals!$A:$A,$A3481,Actuals!$D:$D,$D3481,Actuals!$B:$B,EOMONTH(DATE(2025,$C3481-2,1),0))/SUMIFS(Actuals!$F:$F,Actuals!$A:$A,$A3481,Actuals!$D:$D,$D3481,Actuals!$B:$B,EOMONTH(DATE(2024,$C3481-2,1),0)),
 SUMIFS(Actuals!$F:$F,Actuals!$A:$A,$A3481,Actuals!$D:$D,$D3481,Actuals!$B:$B,EOMONTH(DATE(2025,$C3481-3,1),0))/SUMIFS(Actuals!$F:$F,Actuals!$A:$A,$A3481,Actuals!$D:$D,$D3481,Actuals!$B:$B,EOMONTH(DATE(2024,$C3481-3,1),0))
)</f>
        <v>1.0374006892664021</v>
      </c>
      <c r="P3481" s="29">
        <f t="shared" si="324"/>
        <v>1176.4123816280999</v>
      </c>
      <c r="Q3481" s="2" t="str">
        <f t="shared" si="325"/>
        <v/>
      </c>
      <c r="R3481" s="29" t="str">
        <f t="shared" si="326"/>
        <v>1 train date (May-Aug)</v>
      </c>
      <c r="S3481" s="29">
        <f t="shared" si="327"/>
        <v>1.0552169608377078</v>
      </c>
      <c r="T3481" s="29">
        <f t="shared" si="328"/>
        <v>1228.9486386736721</v>
      </c>
      <c r="U3481" s="2" t="str">
        <f t="shared" si="329"/>
        <v/>
      </c>
    </row>
    <row r="3482" spans="1:21">
      <c r="A3482">
        <v>9649</v>
      </c>
      <c r="B3482" s="1">
        <v>46022</v>
      </c>
      <c r="C3482">
        <v>6</v>
      </c>
      <c r="D3482">
        <v>15</v>
      </c>
      <c r="E3482" t="s">
        <v>7</v>
      </c>
      <c r="F3482" s="3">
        <v>1150.3645233617817</v>
      </c>
      <c r="H3482">
        <v>6</v>
      </c>
      <c r="L3482" s="6"/>
      <c r="M3482" t="s">
        <v>28</v>
      </c>
      <c r="N3482">
        <f>SUMIFS(Actuals!$F:$F,Actuals!$A:$A,$A3482,Actuals!$D:$D,$D3482,Actuals!$B:$B,EDATE($B3482,-12))</f>
        <v>1134</v>
      </c>
      <c r="O3482">
        <f>AVERAGE(SUMIFS(Actuals!$F:$F,Actuals!$A:$A,$A3482,Actuals!$D:$D,$D3482,Actuals!$B:$B,EOMONTH(DATE(2025,$C3482-1,1),0))/SUMIFS(Actuals!$F:$F,Actuals!$A:$A,$A3482,Actuals!$D:$D,$D3482,Actuals!$B:$B,EOMONTH(DATE(2024,$C3482-1,1),0)),
 SUMIFS(Actuals!$F:$F,Actuals!$A:$A,$A3482,Actuals!$D:$D,$D3482,Actuals!$B:$B,EOMONTH(DATE(2025,$C3482-2,1),0))/SUMIFS(Actuals!$F:$F,Actuals!$A:$A,$A3482,Actuals!$D:$D,$D3482,Actuals!$B:$B,EOMONTH(DATE(2024,$C3482-2,1),0)),
 SUMIFS(Actuals!$F:$F,Actuals!$A:$A,$A3482,Actuals!$D:$D,$D3482,Actuals!$B:$B,EOMONTH(DATE(2025,$C3482-3,1),0))/SUMIFS(Actuals!$F:$F,Actuals!$A:$A,$A3482,Actuals!$D:$D,$D3482,Actuals!$B:$B,EOMONTH(DATE(2024,$C3482-3,1),0))
)</f>
        <v>1.0052847014617914</v>
      </c>
      <c r="P3482" s="29">
        <f t="shared" si="324"/>
        <v>1139.9928514576713</v>
      </c>
      <c r="Q3482" s="2" t="str">
        <f t="shared" si="325"/>
        <v/>
      </c>
      <c r="R3482" s="29" t="str">
        <f t="shared" si="326"/>
        <v>1 train date (May-Aug)</v>
      </c>
      <c r="S3482" s="29">
        <f t="shared" si="327"/>
        <v>1.0552169608377078</v>
      </c>
      <c r="T3482" s="29">
        <f t="shared" si="328"/>
        <v>1213.8841561973377</v>
      </c>
      <c r="U3482" s="2" t="str">
        <f t="shared" si="329"/>
        <v/>
      </c>
    </row>
    <row r="3483" spans="1:21">
      <c r="A3483">
        <v>9649</v>
      </c>
      <c r="B3483" s="1">
        <v>46022</v>
      </c>
      <c r="C3483">
        <v>7</v>
      </c>
      <c r="D3483">
        <v>15</v>
      </c>
      <c r="E3483" t="s">
        <v>7</v>
      </c>
      <c r="F3483" s="3">
        <v>1167.2207020373992</v>
      </c>
      <c r="H3483">
        <v>5</v>
      </c>
      <c r="L3483" s="6"/>
      <c r="M3483" t="s">
        <v>28</v>
      </c>
      <c r="N3483">
        <f>SUMIFS(Actuals!$F:$F,Actuals!$A:$A,$A3483,Actuals!$D:$D,$D3483,Actuals!$B:$B,EDATE($B3483,-12))</f>
        <v>1134</v>
      </c>
      <c r="O3483">
        <f>AVERAGE(SUMIFS(Actuals!$F:$F,Actuals!$A:$A,$A3483,Actuals!$D:$D,$D3483,Actuals!$B:$B,EOMONTH(DATE(2025,$C3483-1,1),0))/SUMIFS(Actuals!$F:$F,Actuals!$A:$A,$A3483,Actuals!$D:$D,$D3483,Actuals!$B:$B,EOMONTH(DATE(2024,$C3483-1,1),0)),
 SUMIFS(Actuals!$F:$F,Actuals!$A:$A,$A3483,Actuals!$D:$D,$D3483,Actuals!$B:$B,EOMONTH(DATE(2025,$C3483-2,1),0))/SUMIFS(Actuals!$F:$F,Actuals!$A:$A,$A3483,Actuals!$D:$D,$D3483,Actuals!$B:$B,EOMONTH(DATE(2024,$C3483-2,1),0)),
 SUMIFS(Actuals!$F:$F,Actuals!$A:$A,$A3483,Actuals!$D:$D,$D3483,Actuals!$B:$B,EOMONTH(DATE(2025,$C3483-3,1),0))/SUMIFS(Actuals!$F:$F,Actuals!$A:$A,$A3483,Actuals!$D:$D,$D3483,Actuals!$B:$B,EOMONTH(DATE(2024,$C3483-3,1),0))
)</f>
        <v>1.0687650098435468</v>
      </c>
      <c r="P3483" s="29">
        <f t="shared" si="324"/>
        <v>1211.9795211625822</v>
      </c>
      <c r="Q3483" s="2" t="str">
        <f t="shared" si="325"/>
        <v/>
      </c>
      <c r="R3483" s="29" t="str">
        <f t="shared" si="326"/>
        <v>1 train date (May-Aug)</v>
      </c>
      <c r="S3483" s="29">
        <f t="shared" si="327"/>
        <v>1.0552169608377078</v>
      </c>
      <c r="T3483" s="29">
        <f t="shared" si="328"/>
        <v>1231.6710818307599</v>
      </c>
      <c r="U3483" s="2" t="str">
        <f t="shared" si="329"/>
        <v/>
      </c>
    </row>
    <row r="3484" spans="1:21">
      <c r="A3484">
        <v>9649</v>
      </c>
      <c r="B3484" s="1">
        <v>46022</v>
      </c>
      <c r="C3484">
        <v>8</v>
      </c>
      <c r="D3484">
        <v>15</v>
      </c>
      <c r="E3484" t="s">
        <v>7</v>
      </c>
      <c r="F3484" s="3">
        <v>1174.9064435698781</v>
      </c>
      <c r="H3484">
        <v>4</v>
      </c>
      <c r="L3484" s="6"/>
      <c r="M3484" t="s">
        <v>28</v>
      </c>
      <c r="N3484">
        <f>SUMIFS(Actuals!$F:$F,Actuals!$A:$A,$A3484,Actuals!$D:$D,$D3484,Actuals!$B:$B,EDATE($B3484,-12))</f>
        <v>1134</v>
      </c>
      <c r="O3484">
        <f>AVERAGE(SUMIFS(Actuals!$F:$F,Actuals!$A:$A,$A3484,Actuals!$D:$D,$D3484,Actuals!$B:$B,EOMONTH(DATE(2025,$C3484-1,1),0))/SUMIFS(Actuals!$F:$F,Actuals!$A:$A,$A3484,Actuals!$D:$D,$D3484,Actuals!$B:$B,EOMONTH(DATE(2024,$C3484-1,1),0)),
 SUMIFS(Actuals!$F:$F,Actuals!$A:$A,$A3484,Actuals!$D:$D,$D3484,Actuals!$B:$B,EOMONTH(DATE(2025,$C3484-2,1),0))/SUMIFS(Actuals!$F:$F,Actuals!$A:$A,$A3484,Actuals!$D:$D,$D3484,Actuals!$B:$B,EOMONTH(DATE(2024,$C3484-2,1),0)),
 SUMIFS(Actuals!$F:$F,Actuals!$A:$A,$A3484,Actuals!$D:$D,$D3484,Actuals!$B:$B,EOMONTH(DATE(2025,$C3484-3,1),0))/SUMIFS(Actuals!$F:$F,Actuals!$A:$A,$A3484,Actuals!$D:$D,$D3484,Actuals!$B:$B,EOMONTH(DATE(2024,$C3484-3,1),0))
)</f>
        <v>1.0577781270832567</v>
      </c>
      <c r="P3484" s="29">
        <f t="shared" si="324"/>
        <v>1199.520396112413</v>
      </c>
      <c r="Q3484" s="2" t="str">
        <f t="shared" si="325"/>
        <v/>
      </c>
      <c r="R3484" s="29" t="str">
        <f t="shared" si="326"/>
        <v>1 train date (May-Aug)</v>
      </c>
      <c r="S3484" s="29">
        <f t="shared" si="327"/>
        <v>1.0552169608377078</v>
      </c>
      <c r="T3484" s="29">
        <f t="shared" si="328"/>
        <v>1239.7812066524466</v>
      </c>
      <c r="U3484" s="2" t="str">
        <f t="shared" si="329"/>
        <v/>
      </c>
    </row>
    <row r="3485" spans="1:21">
      <c r="A3485">
        <v>9649</v>
      </c>
      <c r="B3485" s="1">
        <v>46022</v>
      </c>
      <c r="C3485">
        <v>9</v>
      </c>
      <c r="D3485">
        <v>15</v>
      </c>
      <c r="E3485" t="s">
        <v>7</v>
      </c>
      <c r="F3485" s="3">
        <v>1157.4142350705388</v>
      </c>
      <c r="H3485">
        <v>3</v>
      </c>
      <c r="L3485" s="6"/>
      <c r="M3485" t="s">
        <v>28</v>
      </c>
      <c r="N3485">
        <f>SUMIFS(Actuals!$F:$F,Actuals!$A:$A,$A3485,Actuals!$D:$D,$D3485,Actuals!$B:$B,EDATE($B3485,-12))</f>
        <v>1134</v>
      </c>
      <c r="O3485">
        <f>AVERAGE(SUMIFS(Actuals!$F:$F,Actuals!$A:$A,$A3485,Actuals!$D:$D,$D3485,Actuals!$B:$B,EOMONTH(DATE(2025,$C3485-1,1),0))/SUMIFS(Actuals!$F:$F,Actuals!$A:$A,$A3485,Actuals!$D:$D,$D3485,Actuals!$B:$B,EOMONTH(DATE(2024,$C3485-1,1),0)),
 SUMIFS(Actuals!$F:$F,Actuals!$A:$A,$A3485,Actuals!$D:$D,$D3485,Actuals!$B:$B,EOMONTH(DATE(2025,$C3485-2,1),0))/SUMIFS(Actuals!$F:$F,Actuals!$A:$A,$A3485,Actuals!$D:$D,$D3485,Actuals!$B:$B,EOMONTH(DATE(2024,$C3485-2,1),0)),
 SUMIFS(Actuals!$F:$F,Actuals!$A:$A,$A3485,Actuals!$D:$D,$D3485,Actuals!$B:$B,EOMONTH(DATE(2025,$C3485-3,1),0))/SUMIFS(Actuals!$F:$F,Actuals!$A:$A,$A3485,Actuals!$D:$D,$D3485,Actuals!$B:$B,EOMONTH(DATE(2024,$C3485-3,1),0))
)</f>
        <v>1.0625189800999717</v>
      </c>
      <c r="P3485" s="29">
        <f t="shared" si="324"/>
        <v>1204.896523433368</v>
      </c>
      <c r="Q3485" s="2" t="str">
        <f t="shared" si="325"/>
        <v/>
      </c>
      <c r="R3485" s="29" t="str">
        <f t="shared" si="326"/>
        <v>2 Test data (Sep-Nov)</v>
      </c>
      <c r="S3485" s="29">
        <f t="shared" si="327"/>
        <v>1.0552169608377078</v>
      </c>
      <c r="T3485" s="29">
        <f t="shared" si="328"/>
        <v>1221.3231315614341</v>
      </c>
      <c r="U3485" s="2" t="str">
        <f t="shared" si="329"/>
        <v/>
      </c>
    </row>
    <row r="3486" spans="1:21">
      <c r="A3486">
        <v>9649</v>
      </c>
      <c r="B3486" s="1">
        <v>46022</v>
      </c>
      <c r="C3486">
        <v>10</v>
      </c>
      <c r="D3486">
        <v>15</v>
      </c>
      <c r="E3486" t="s">
        <v>7</v>
      </c>
      <c r="F3486" s="3">
        <v>1172.81408993585</v>
      </c>
      <c r="H3486">
        <v>2</v>
      </c>
      <c r="L3486" s="6"/>
      <c r="M3486" t="s">
        <v>28</v>
      </c>
      <c r="N3486">
        <f>SUMIFS(Actuals!$F:$F,Actuals!$A:$A,$A3486,Actuals!$D:$D,$D3486,Actuals!$B:$B,EDATE($B3486,-12))</f>
        <v>1134</v>
      </c>
      <c r="O3486">
        <f>AVERAGE(SUMIFS(Actuals!$F:$F,Actuals!$A:$A,$A3486,Actuals!$D:$D,$D3486,Actuals!$B:$B,EOMONTH(DATE(2025,$C3486-1,1),0))/SUMIFS(Actuals!$F:$F,Actuals!$A:$A,$A3486,Actuals!$D:$D,$D3486,Actuals!$B:$B,EOMONTH(DATE(2024,$C3486-1,1),0)),
 SUMIFS(Actuals!$F:$F,Actuals!$A:$A,$A3486,Actuals!$D:$D,$D3486,Actuals!$B:$B,EOMONTH(DATE(2025,$C3486-2,1),0))/SUMIFS(Actuals!$F:$F,Actuals!$A:$A,$A3486,Actuals!$D:$D,$D3486,Actuals!$B:$B,EOMONTH(DATE(2024,$C3486-2,1),0)),
 SUMIFS(Actuals!$F:$F,Actuals!$A:$A,$A3486,Actuals!$D:$D,$D3486,Actuals!$B:$B,EOMONTH(DATE(2025,$C3486-3,1),0))/SUMIFS(Actuals!$F:$F,Actuals!$A:$A,$A3486,Actuals!$D:$D,$D3486,Actuals!$B:$B,EOMONTH(DATE(2024,$C3486-3,1),0))
)</f>
        <v>1.0739593439476203</v>
      </c>
      <c r="P3486" s="29">
        <f t="shared" si="324"/>
        <v>1217.8698960366014</v>
      </c>
      <c r="Q3486" s="2" t="str">
        <f t="shared" si="325"/>
        <v/>
      </c>
      <c r="R3486" s="29" t="str">
        <f t="shared" si="326"/>
        <v>2 Test data (Sep-Nov)</v>
      </c>
      <c r="S3486" s="29">
        <f t="shared" si="327"/>
        <v>1.0552169608377078</v>
      </c>
      <c r="T3486" s="29">
        <f t="shared" si="328"/>
        <v>1237.5733196097497</v>
      </c>
      <c r="U3486" s="2" t="str">
        <f t="shared" si="329"/>
        <v/>
      </c>
    </row>
    <row r="3487" spans="1:21">
      <c r="A3487">
        <v>9649</v>
      </c>
      <c r="B3487" s="1">
        <v>46022</v>
      </c>
      <c r="C3487">
        <v>11</v>
      </c>
      <c r="D3487">
        <v>15</v>
      </c>
      <c r="E3487" t="s">
        <v>7</v>
      </c>
      <c r="F3487" s="3">
        <v>1183.6103487176431</v>
      </c>
      <c r="H3487">
        <v>1</v>
      </c>
      <c r="L3487" s="6"/>
      <c r="M3487" t="s">
        <v>28</v>
      </c>
      <c r="N3487">
        <f>SUMIFS(Actuals!$F:$F,Actuals!$A:$A,$A3487,Actuals!$D:$D,$D3487,Actuals!$B:$B,EDATE($B3487,-12))</f>
        <v>1134</v>
      </c>
      <c r="O3487">
        <f>AVERAGE(SUMIFS(Actuals!$F:$F,Actuals!$A:$A,$A3487,Actuals!$D:$D,$D3487,Actuals!$B:$B,EOMONTH(DATE(2025,$C3487-1,1),0))/SUMIFS(Actuals!$F:$F,Actuals!$A:$A,$A3487,Actuals!$D:$D,$D3487,Actuals!$B:$B,EOMONTH(DATE(2024,$C3487-1,1),0)),
 SUMIFS(Actuals!$F:$F,Actuals!$A:$A,$A3487,Actuals!$D:$D,$D3487,Actuals!$B:$B,EOMONTH(DATE(2025,$C3487-2,1),0))/SUMIFS(Actuals!$F:$F,Actuals!$A:$A,$A3487,Actuals!$D:$D,$D3487,Actuals!$B:$B,EOMONTH(DATE(2024,$C3487-2,1),0)),
 SUMIFS(Actuals!$F:$F,Actuals!$A:$A,$A3487,Actuals!$D:$D,$D3487,Actuals!$B:$B,EOMONTH(DATE(2025,$C3487-3,1),0))/SUMIFS(Actuals!$F:$F,Actuals!$A:$A,$A3487,Actuals!$D:$D,$D3487,Actuals!$B:$B,EOMONTH(DATE(2024,$C3487-3,1),0))
)</f>
        <v>1.061173070822665</v>
      </c>
      <c r="P3487" s="29">
        <f t="shared" si="324"/>
        <v>1203.370262312902</v>
      </c>
      <c r="Q3487" s="2" t="str">
        <f t="shared" si="325"/>
        <v/>
      </c>
      <c r="R3487" s="29" t="str">
        <f t="shared" si="326"/>
        <v>2 Test data (Sep-Nov)</v>
      </c>
      <c r="S3487" s="29">
        <f t="shared" si="327"/>
        <v>1.0552169608377078</v>
      </c>
      <c r="T3487" s="29">
        <f t="shared" si="328"/>
        <v>1248.9657149898908</v>
      </c>
      <c r="U3487" s="2" t="str">
        <f t="shared" si="329"/>
        <v/>
      </c>
    </row>
    <row r="3488" spans="1:21">
      <c r="A3488">
        <v>9652</v>
      </c>
      <c r="B3488" s="1">
        <v>46022</v>
      </c>
      <c r="C3488">
        <v>5</v>
      </c>
      <c r="D3488">
        <v>15</v>
      </c>
      <c r="E3488" t="s">
        <v>7</v>
      </c>
      <c r="F3488" s="3">
        <v>5694.7010198399994</v>
      </c>
      <c r="H3488">
        <v>7</v>
      </c>
      <c r="L3488" s="6"/>
      <c r="M3488" t="s">
        <v>30</v>
      </c>
      <c r="N3488">
        <f>SUMIFS(Actuals!$F:$F,Actuals!$A:$A,$A3488,Actuals!$D:$D,$D3488,Actuals!$B:$B,EDATE($B3488,-12))</f>
        <v>7650</v>
      </c>
      <c r="O3488">
        <f>AVERAGE(SUMIFS(Actuals!$F:$F,Actuals!$A:$A,$A3488,Actuals!$D:$D,$D3488,Actuals!$B:$B,EOMONTH(DATE(2025,$C3488-1,1),0))/SUMIFS(Actuals!$F:$F,Actuals!$A:$A,$A3488,Actuals!$D:$D,$D3488,Actuals!$B:$B,EOMONTH(DATE(2024,$C3488-1,1),0)),
 SUMIFS(Actuals!$F:$F,Actuals!$A:$A,$A3488,Actuals!$D:$D,$D3488,Actuals!$B:$B,EOMONTH(DATE(2025,$C3488-2,1),0))/SUMIFS(Actuals!$F:$F,Actuals!$A:$A,$A3488,Actuals!$D:$D,$D3488,Actuals!$B:$B,EOMONTH(DATE(2024,$C3488-2,1),0)),
 SUMIFS(Actuals!$F:$F,Actuals!$A:$A,$A3488,Actuals!$D:$D,$D3488,Actuals!$B:$B,EOMONTH(DATE(2025,$C3488-3,1),0))/SUMIFS(Actuals!$F:$F,Actuals!$A:$A,$A3488,Actuals!$D:$D,$D3488,Actuals!$B:$B,EOMONTH(DATE(2024,$C3488-3,1),0))
)</f>
        <v>1.4726349251886592</v>
      </c>
      <c r="P3488" s="29">
        <f t="shared" si="324"/>
        <v>11265.657177693243</v>
      </c>
      <c r="Q3488" s="2" t="str">
        <f t="shared" si="325"/>
        <v/>
      </c>
      <c r="R3488" s="29" t="str">
        <f t="shared" si="326"/>
        <v>1 train date (May-Aug)</v>
      </c>
      <c r="S3488" s="29">
        <f t="shared" si="327"/>
        <v>0.97740808992841244</v>
      </c>
      <c r="T3488" s="29">
        <f t="shared" si="328"/>
        <v>5566.0468465151962</v>
      </c>
      <c r="U3488" s="2" t="str">
        <f t="shared" si="329"/>
        <v/>
      </c>
    </row>
    <row r="3489" spans="1:21">
      <c r="A3489">
        <v>9652</v>
      </c>
      <c r="B3489" s="1">
        <v>46022</v>
      </c>
      <c r="C3489">
        <v>6</v>
      </c>
      <c r="D3489">
        <v>15</v>
      </c>
      <c r="E3489" t="s">
        <v>7</v>
      </c>
      <c r="F3489" s="3">
        <v>6887.6631819102831</v>
      </c>
      <c r="H3489">
        <v>6</v>
      </c>
      <c r="L3489" s="6"/>
      <c r="M3489" t="s">
        <v>30</v>
      </c>
      <c r="N3489">
        <f>SUMIFS(Actuals!$F:$F,Actuals!$A:$A,$A3489,Actuals!$D:$D,$D3489,Actuals!$B:$B,EDATE($B3489,-12))</f>
        <v>7650</v>
      </c>
      <c r="O3489">
        <f>AVERAGE(SUMIFS(Actuals!$F:$F,Actuals!$A:$A,$A3489,Actuals!$D:$D,$D3489,Actuals!$B:$B,EOMONTH(DATE(2025,$C3489-1,1),0))/SUMIFS(Actuals!$F:$F,Actuals!$A:$A,$A3489,Actuals!$D:$D,$D3489,Actuals!$B:$B,EOMONTH(DATE(2024,$C3489-1,1),0)),
 SUMIFS(Actuals!$F:$F,Actuals!$A:$A,$A3489,Actuals!$D:$D,$D3489,Actuals!$B:$B,EOMONTH(DATE(2025,$C3489-2,1),0))/SUMIFS(Actuals!$F:$F,Actuals!$A:$A,$A3489,Actuals!$D:$D,$D3489,Actuals!$B:$B,EOMONTH(DATE(2024,$C3489-2,1),0)),
 SUMIFS(Actuals!$F:$F,Actuals!$A:$A,$A3489,Actuals!$D:$D,$D3489,Actuals!$B:$B,EOMONTH(DATE(2025,$C3489-3,1),0))/SUMIFS(Actuals!$F:$F,Actuals!$A:$A,$A3489,Actuals!$D:$D,$D3489,Actuals!$B:$B,EOMONTH(DATE(2024,$C3489-3,1),0))
)</f>
        <v>1.2719491159366347</v>
      </c>
      <c r="P3489" s="29">
        <f t="shared" si="324"/>
        <v>9730.4107369152553</v>
      </c>
      <c r="Q3489" s="2" t="str">
        <f t="shared" si="325"/>
        <v/>
      </c>
      <c r="R3489" s="29" t="str">
        <f t="shared" si="326"/>
        <v>1 train date (May-Aug)</v>
      </c>
      <c r="S3489" s="29">
        <f t="shared" si="327"/>
        <v>0.97740808992841244</v>
      </c>
      <c r="T3489" s="29">
        <f t="shared" si="328"/>
        <v>6732.0577147011818</v>
      </c>
      <c r="U3489" s="2" t="str">
        <f t="shared" si="329"/>
        <v/>
      </c>
    </row>
    <row r="3490" spans="1:21">
      <c r="A3490">
        <v>9652</v>
      </c>
      <c r="B3490" s="1">
        <v>46022</v>
      </c>
      <c r="C3490">
        <v>7</v>
      </c>
      <c r="D3490">
        <v>15</v>
      </c>
      <c r="E3490" t="s">
        <v>7</v>
      </c>
      <c r="F3490" s="3">
        <v>7567.2723607199996</v>
      </c>
      <c r="H3490">
        <v>5</v>
      </c>
      <c r="L3490" s="6"/>
      <c r="M3490" t="s">
        <v>30</v>
      </c>
      <c r="N3490">
        <f>SUMIFS(Actuals!$F:$F,Actuals!$A:$A,$A3490,Actuals!$D:$D,$D3490,Actuals!$B:$B,EDATE($B3490,-12))</f>
        <v>7650</v>
      </c>
      <c r="O3490">
        <f>AVERAGE(SUMIFS(Actuals!$F:$F,Actuals!$A:$A,$A3490,Actuals!$D:$D,$D3490,Actuals!$B:$B,EOMONTH(DATE(2025,$C3490-1,1),0))/SUMIFS(Actuals!$F:$F,Actuals!$A:$A,$A3490,Actuals!$D:$D,$D3490,Actuals!$B:$B,EOMONTH(DATE(2024,$C3490-1,1),0)),
 SUMIFS(Actuals!$F:$F,Actuals!$A:$A,$A3490,Actuals!$D:$D,$D3490,Actuals!$B:$B,EOMONTH(DATE(2025,$C3490-2,1),0))/SUMIFS(Actuals!$F:$F,Actuals!$A:$A,$A3490,Actuals!$D:$D,$D3490,Actuals!$B:$B,EOMONTH(DATE(2024,$C3490-2,1),0)),
 SUMIFS(Actuals!$F:$F,Actuals!$A:$A,$A3490,Actuals!$D:$D,$D3490,Actuals!$B:$B,EOMONTH(DATE(2025,$C3490-3,1),0))/SUMIFS(Actuals!$F:$F,Actuals!$A:$A,$A3490,Actuals!$D:$D,$D3490,Actuals!$B:$B,EOMONTH(DATE(2024,$C3490-3,1),0))
)</f>
        <v>1.2890352694820828</v>
      </c>
      <c r="P3490" s="29">
        <f t="shared" si="324"/>
        <v>9861.1198115379339</v>
      </c>
      <c r="Q3490" s="2" t="str">
        <f t="shared" si="325"/>
        <v/>
      </c>
      <c r="R3490" s="29" t="str">
        <f t="shared" si="326"/>
        <v>1 train date (May-Aug)</v>
      </c>
      <c r="S3490" s="29">
        <f t="shared" si="327"/>
        <v>0.97740808992841244</v>
      </c>
      <c r="T3490" s="29">
        <f t="shared" si="328"/>
        <v>7396.3132240594032</v>
      </c>
      <c r="U3490" s="2" t="str">
        <f t="shared" si="329"/>
        <v/>
      </c>
    </row>
    <row r="3491" spans="1:21">
      <c r="A3491">
        <v>9652</v>
      </c>
      <c r="B3491" s="1">
        <v>46022</v>
      </c>
      <c r="C3491">
        <v>8</v>
      </c>
      <c r="D3491">
        <v>15</v>
      </c>
      <c r="E3491" t="s">
        <v>7</v>
      </c>
      <c r="F3491" s="3">
        <v>8239.6854133143588</v>
      </c>
      <c r="H3491">
        <v>4</v>
      </c>
      <c r="L3491" s="6"/>
      <c r="M3491" t="s">
        <v>30</v>
      </c>
      <c r="N3491">
        <f>SUMIFS(Actuals!$F:$F,Actuals!$A:$A,$A3491,Actuals!$D:$D,$D3491,Actuals!$B:$B,EDATE($B3491,-12))</f>
        <v>7650</v>
      </c>
      <c r="O3491">
        <f>AVERAGE(SUMIFS(Actuals!$F:$F,Actuals!$A:$A,$A3491,Actuals!$D:$D,$D3491,Actuals!$B:$B,EOMONTH(DATE(2025,$C3491-1,1),0))/SUMIFS(Actuals!$F:$F,Actuals!$A:$A,$A3491,Actuals!$D:$D,$D3491,Actuals!$B:$B,EOMONTH(DATE(2024,$C3491-1,1),0)),
 SUMIFS(Actuals!$F:$F,Actuals!$A:$A,$A3491,Actuals!$D:$D,$D3491,Actuals!$B:$B,EOMONTH(DATE(2025,$C3491-2,1),0))/SUMIFS(Actuals!$F:$F,Actuals!$A:$A,$A3491,Actuals!$D:$D,$D3491,Actuals!$B:$B,EOMONTH(DATE(2024,$C3491-2,1),0)),
 SUMIFS(Actuals!$F:$F,Actuals!$A:$A,$A3491,Actuals!$D:$D,$D3491,Actuals!$B:$B,EOMONTH(DATE(2025,$C3491-3,1),0))/SUMIFS(Actuals!$F:$F,Actuals!$A:$A,$A3491,Actuals!$D:$D,$D3491,Actuals!$B:$B,EOMONTH(DATE(2024,$C3491-3,1),0))
)</f>
        <v>1.3028978871587926</v>
      </c>
      <c r="P3491" s="29">
        <f t="shared" si="324"/>
        <v>9967.1688367647639</v>
      </c>
      <c r="Q3491" s="2" t="str">
        <f t="shared" si="325"/>
        <v/>
      </c>
      <c r="R3491" s="29" t="str">
        <f t="shared" si="326"/>
        <v>1 train date (May-Aug)</v>
      </c>
      <c r="S3491" s="29">
        <f t="shared" si="327"/>
        <v>0.97740808992841244</v>
      </c>
      <c r="T3491" s="29">
        <f t="shared" si="328"/>
        <v>8053.5351814385895</v>
      </c>
      <c r="U3491" s="2" t="str">
        <f t="shared" si="329"/>
        <v/>
      </c>
    </row>
    <row r="3492" spans="1:21">
      <c r="A3492">
        <v>9652</v>
      </c>
      <c r="B3492" s="1">
        <v>46022</v>
      </c>
      <c r="C3492">
        <v>9</v>
      </c>
      <c r="D3492">
        <v>15</v>
      </c>
      <c r="E3492" t="s">
        <v>7</v>
      </c>
      <c r="F3492" s="3">
        <v>8109</v>
      </c>
      <c r="H3492">
        <v>3</v>
      </c>
      <c r="L3492" s="6"/>
      <c r="M3492" t="s">
        <v>30</v>
      </c>
      <c r="N3492">
        <f>SUMIFS(Actuals!$F:$F,Actuals!$A:$A,$A3492,Actuals!$D:$D,$D3492,Actuals!$B:$B,EDATE($B3492,-12))</f>
        <v>7650</v>
      </c>
      <c r="O3492">
        <f>AVERAGE(SUMIFS(Actuals!$F:$F,Actuals!$A:$A,$A3492,Actuals!$D:$D,$D3492,Actuals!$B:$B,EOMONTH(DATE(2025,$C3492-1,1),0))/SUMIFS(Actuals!$F:$F,Actuals!$A:$A,$A3492,Actuals!$D:$D,$D3492,Actuals!$B:$B,EOMONTH(DATE(2024,$C3492-1,1),0)),
 SUMIFS(Actuals!$F:$F,Actuals!$A:$A,$A3492,Actuals!$D:$D,$D3492,Actuals!$B:$B,EOMONTH(DATE(2025,$C3492-2,1),0))/SUMIFS(Actuals!$F:$F,Actuals!$A:$A,$A3492,Actuals!$D:$D,$D3492,Actuals!$B:$B,EOMONTH(DATE(2024,$C3492-2,1),0)),
 SUMIFS(Actuals!$F:$F,Actuals!$A:$A,$A3492,Actuals!$D:$D,$D3492,Actuals!$B:$B,EOMONTH(DATE(2025,$C3492-3,1),0))/SUMIFS(Actuals!$F:$F,Actuals!$A:$A,$A3492,Actuals!$D:$D,$D3492,Actuals!$B:$B,EOMONTH(DATE(2024,$C3492-3,1),0))
)</f>
        <v>1.2618107341063494</v>
      </c>
      <c r="P3492" s="29">
        <f t="shared" si="324"/>
        <v>9652.8521159135726</v>
      </c>
      <c r="Q3492" s="2" t="str">
        <f t="shared" si="325"/>
        <v/>
      </c>
      <c r="R3492" s="29" t="str">
        <f t="shared" si="326"/>
        <v>2 Test data (Sep-Nov)</v>
      </c>
      <c r="S3492" s="29">
        <f t="shared" si="327"/>
        <v>0.97740808992841244</v>
      </c>
      <c r="T3492" s="29">
        <f t="shared" si="328"/>
        <v>7925.8022012294969</v>
      </c>
      <c r="U3492" s="2" t="str">
        <f t="shared" si="329"/>
        <v/>
      </c>
    </row>
    <row r="3493" spans="1:21">
      <c r="A3493">
        <v>9652</v>
      </c>
      <c r="B3493" s="1">
        <v>46022</v>
      </c>
      <c r="C3493">
        <v>10</v>
      </c>
      <c r="D3493">
        <v>15</v>
      </c>
      <c r="E3493" t="s">
        <v>7</v>
      </c>
      <c r="F3493" s="3">
        <v>7888.5</v>
      </c>
      <c r="H3493">
        <v>2</v>
      </c>
      <c r="L3493" s="6"/>
      <c r="M3493" t="s">
        <v>30</v>
      </c>
      <c r="N3493">
        <f>SUMIFS(Actuals!$F:$F,Actuals!$A:$A,$A3493,Actuals!$D:$D,$D3493,Actuals!$B:$B,EDATE($B3493,-12))</f>
        <v>7650</v>
      </c>
      <c r="O3493">
        <f>AVERAGE(SUMIFS(Actuals!$F:$F,Actuals!$A:$A,$A3493,Actuals!$D:$D,$D3493,Actuals!$B:$B,EOMONTH(DATE(2025,$C3493-1,1),0))/SUMIFS(Actuals!$F:$F,Actuals!$A:$A,$A3493,Actuals!$D:$D,$D3493,Actuals!$B:$B,EOMONTH(DATE(2024,$C3493-1,1),0)),
 SUMIFS(Actuals!$F:$F,Actuals!$A:$A,$A3493,Actuals!$D:$D,$D3493,Actuals!$B:$B,EOMONTH(DATE(2025,$C3493-2,1),0))/SUMIFS(Actuals!$F:$F,Actuals!$A:$A,$A3493,Actuals!$D:$D,$D3493,Actuals!$B:$B,EOMONTH(DATE(2024,$C3493-2,1),0)),
 SUMIFS(Actuals!$F:$F,Actuals!$A:$A,$A3493,Actuals!$D:$D,$D3493,Actuals!$B:$B,EOMONTH(DATE(2025,$C3493-3,1),0))/SUMIFS(Actuals!$F:$F,Actuals!$A:$A,$A3493,Actuals!$D:$D,$D3493,Actuals!$B:$B,EOMONTH(DATE(2024,$C3493-3,1),0))
)</f>
        <v>1.1990260607498933</v>
      </c>
      <c r="P3493" s="29">
        <f t="shared" si="324"/>
        <v>9172.5493647366839</v>
      </c>
      <c r="Q3493" s="2" t="str">
        <f t="shared" si="325"/>
        <v/>
      </c>
      <c r="R3493" s="29" t="str">
        <f t="shared" si="326"/>
        <v>2 Test data (Sep-Nov)</v>
      </c>
      <c r="S3493" s="29">
        <f t="shared" si="327"/>
        <v>0.97740808992841244</v>
      </c>
      <c r="T3493" s="29">
        <f t="shared" si="328"/>
        <v>7710.2837174002816</v>
      </c>
      <c r="U3493" s="2" t="str">
        <f t="shared" si="329"/>
        <v/>
      </c>
    </row>
    <row r="3494" spans="1:21">
      <c r="A3494">
        <v>9652</v>
      </c>
      <c r="B3494" s="1">
        <v>46022</v>
      </c>
      <c r="C3494">
        <v>11</v>
      </c>
      <c r="D3494">
        <v>15</v>
      </c>
      <c r="E3494" t="s">
        <v>7</v>
      </c>
      <c r="F3494" s="3">
        <v>7175.25</v>
      </c>
      <c r="H3494">
        <v>1</v>
      </c>
      <c r="L3494" s="6"/>
      <c r="M3494" t="s">
        <v>30</v>
      </c>
      <c r="N3494">
        <f>SUMIFS(Actuals!$F:$F,Actuals!$A:$A,$A3494,Actuals!$D:$D,$D3494,Actuals!$B:$B,EDATE($B3494,-12))</f>
        <v>7650</v>
      </c>
      <c r="O3494">
        <f>AVERAGE(SUMIFS(Actuals!$F:$F,Actuals!$A:$A,$A3494,Actuals!$D:$D,$D3494,Actuals!$B:$B,EOMONTH(DATE(2025,$C3494-1,1),0))/SUMIFS(Actuals!$F:$F,Actuals!$A:$A,$A3494,Actuals!$D:$D,$D3494,Actuals!$B:$B,EOMONTH(DATE(2024,$C3494-1,1),0)),
 SUMIFS(Actuals!$F:$F,Actuals!$A:$A,$A3494,Actuals!$D:$D,$D3494,Actuals!$B:$B,EOMONTH(DATE(2025,$C3494-2,1),0))/SUMIFS(Actuals!$F:$F,Actuals!$A:$A,$A3494,Actuals!$D:$D,$D3494,Actuals!$B:$B,EOMONTH(DATE(2024,$C3494-2,1),0)),
 SUMIFS(Actuals!$F:$F,Actuals!$A:$A,$A3494,Actuals!$D:$D,$D3494,Actuals!$B:$B,EOMONTH(DATE(2025,$C3494-3,1),0))/SUMIFS(Actuals!$F:$F,Actuals!$A:$A,$A3494,Actuals!$D:$D,$D3494,Actuals!$B:$B,EOMONTH(DATE(2024,$C3494-3,1),0))
)</f>
        <v>1.2205239401351449</v>
      </c>
      <c r="P3494" s="29">
        <f t="shared" si="324"/>
        <v>9337.0081420338574</v>
      </c>
      <c r="Q3494" s="2" t="str">
        <f t="shared" si="325"/>
        <v/>
      </c>
      <c r="R3494" s="29" t="str">
        <f t="shared" si="326"/>
        <v>2 Test data (Sep-Nov)</v>
      </c>
      <c r="S3494" s="29">
        <f t="shared" si="327"/>
        <v>0.97740808992841244</v>
      </c>
      <c r="T3494" s="29">
        <f t="shared" si="328"/>
        <v>7013.147397258841</v>
      </c>
      <c r="U3494" s="2" t="str">
        <f t="shared" si="329"/>
        <v/>
      </c>
    </row>
    <row r="3495" spans="1:21">
      <c r="A3495">
        <v>9656</v>
      </c>
      <c r="B3495" s="1">
        <v>46022</v>
      </c>
      <c r="C3495">
        <v>5</v>
      </c>
      <c r="D3495">
        <v>15</v>
      </c>
      <c r="E3495" t="s">
        <v>7</v>
      </c>
      <c r="F3495" s="3">
        <v>319999.37187153113</v>
      </c>
      <c r="H3495">
        <v>7</v>
      </c>
      <c r="L3495" s="6"/>
      <c r="M3495" t="s">
        <v>32</v>
      </c>
      <c r="N3495">
        <f>SUMIFS(Actuals!$F:$F,Actuals!$A:$A,$A3495,Actuals!$D:$D,$D3495,Actuals!$B:$B,EDATE($B3495,-12))</f>
        <v>302771.25</v>
      </c>
      <c r="O3495">
        <f>AVERAGE(SUMIFS(Actuals!$F:$F,Actuals!$A:$A,$A3495,Actuals!$D:$D,$D3495,Actuals!$B:$B,EOMONTH(DATE(2025,$C3495-1,1),0))/SUMIFS(Actuals!$F:$F,Actuals!$A:$A,$A3495,Actuals!$D:$D,$D3495,Actuals!$B:$B,EOMONTH(DATE(2024,$C3495-1,1),0)),
 SUMIFS(Actuals!$F:$F,Actuals!$A:$A,$A3495,Actuals!$D:$D,$D3495,Actuals!$B:$B,EOMONTH(DATE(2025,$C3495-2,1),0))/SUMIFS(Actuals!$F:$F,Actuals!$A:$A,$A3495,Actuals!$D:$D,$D3495,Actuals!$B:$B,EOMONTH(DATE(2024,$C3495-2,1),0)),
 SUMIFS(Actuals!$F:$F,Actuals!$A:$A,$A3495,Actuals!$D:$D,$D3495,Actuals!$B:$B,EOMONTH(DATE(2025,$C3495-3,1),0))/SUMIFS(Actuals!$F:$F,Actuals!$A:$A,$A3495,Actuals!$D:$D,$D3495,Actuals!$B:$B,EOMONTH(DATE(2024,$C3495-3,1),0))
)</f>
        <v>1.1188760210567619</v>
      </c>
      <c r="P3495" s="29">
        <f t="shared" si="324"/>
        <v>338763.49149038212</v>
      </c>
      <c r="Q3495" s="2" t="str">
        <f t="shared" si="325"/>
        <v/>
      </c>
      <c r="R3495" s="29" t="str">
        <f t="shared" si="326"/>
        <v>1 train date (May-Aug)</v>
      </c>
      <c r="S3495" s="29">
        <f t="shared" si="327"/>
        <v>1.0196167866584092</v>
      </c>
      <c r="T3495" s="29">
        <f t="shared" si="328"/>
        <v>326276.73128035991</v>
      </c>
      <c r="U3495" s="2" t="str">
        <f t="shared" si="329"/>
        <v/>
      </c>
    </row>
    <row r="3496" spans="1:21">
      <c r="A3496">
        <v>9656</v>
      </c>
      <c r="B3496" s="1">
        <v>46022</v>
      </c>
      <c r="C3496">
        <v>6</v>
      </c>
      <c r="D3496">
        <v>15</v>
      </c>
      <c r="E3496" t="s">
        <v>7</v>
      </c>
      <c r="F3496" s="3">
        <v>320458.85120032675</v>
      </c>
      <c r="H3496">
        <v>6</v>
      </c>
      <c r="L3496" s="6"/>
      <c r="M3496" t="s">
        <v>32</v>
      </c>
      <c r="N3496">
        <f>SUMIFS(Actuals!$F:$F,Actuals!$A:$A,$A3496,Actuals!$D:$D,$D3496,Actuals!$B:$B,EDATE($B3496,-12))</f>
        <v>302771.25</v>
      </c>
      <c r="O3496">
        <f>AVERAGE(SUMIFS(Actuals!$F:$F,Actuals!$A:$A,$A3496,Actuals!$D:$D,$D3496,Actuals!$B:$B,EOMONTH(DATE(2025,$C3496-1,1),0))/SUMIFS(Actuals!$F:$F,Actuals!$A:$A,$A3496,Actuals!$D:$D,$D3496,Actuals!$B:$B,EOMONTH(DATE(2024,$C3496-1,1),0)),
 SUMIFS(Actuals!$F:$F,Actuals!$A:$A,$A3496,Actuals!$D:$D,$D3496,Actuals!$B:$B,EOMONTH(DATE(2025,$C3496-2,1),0))/SUMIFS(Actuals!$F:$F,Actuals!$A:$A,$A3496,Actuals!$D:$D,$D3496,Actuals!$B:$B,EOMONTH(DATE(2024,$C3496-2,1),0)),
 SUMIFS(Actuals!$F:$F,Actuals!$A:$A,$A3496,Actuals!$D:$D,$D3496,Actuals!$B:$B,EOMONTH(DATE(2025,$C3496-3,1),0))/SUMIFS(Actuals!$F:$F,Actuals!$A:$A,$A3496,Actuals!$D:$D,$D3496,Actuals!$B:$B,EOMONTH(DATE(2024,$C3496-3,1),0))
)</f>
        <v>1.1000137502725318</v>
      </c>
      <c r="P3496" s="29">
        <f t="shared" si="324"/>
        <v>333052.5381872023</v>
      </c>
      <c r="Q3496" s="2" t="str">
        <f t="shared" si="325"/>
        <v/>
      </c>
      <c r="R3496" s="29" t="str">
        <f t="shared" si="326"/>
        <v>1 train date (May-Aug)</v>
      </c>
      <c r="S3496" s="29">
        <f t="shared" si="327"/>
        <v>1.0196167866584092</v>
      </c>
      <c r="T3496" s="29">
        <f t="shared" si="328"/>
        <v>326745.22411712247</v>
      </c>
      <c r="U3496" s="2" t="str">
        <f t="shared" si="329"/>
        <v/>
      </c>
    </row>
    <row r="3497" spans="1:21">
      <c r="A3497">
        <v>9656</v>
      </c>
      <c r="B3497" s="1">
        <v>46022</v>
      </c>
      <c r="C3497">
        <v>7</v>
      </c>
      <c r="D3497">
        <v>15</v>
      </c>
      <c r="E3497" t="s">
        <v>7</v>
      </c>
      <c r="F3497" s="3">
        <v>304130.45097313786</v>
      </c>
      <c r="H3497">
        <v>5</v>
      </c>
      <c r="L3497" s="6"/>
      <c r="M3497" t="s">
        <v>32</v>
      </c>
      <c r="N3497">
        <f>SUMIFS(Actuals!$F:$F,Actuals!$A:$A,$A3497,Actuals!$D:$D,$D3497,Actuals!$B:$B,EDATE($B3497,-12))</f>
        <v>302771.25</v>
      </c>
      <c r="O3497">
        <f>AVERAGE(SUMIFS(Actuals!$F:$F,Actuals!$A:$A,$A3497,Actuals!$D:$D,$D3497,Actuals!$B:$B,EOMONTH(DATE(2025,$C3497-1,1),0))/SUMIFS(Actuals!$F:$F,Actuals!$A:$A,$A3497,Actuals!$D:$D,$D3497,Actuals!$B:$B,EOMONTH(DATE(2024,$C3497-1,1),0)),
 SUMIFS(Actuals!$F:$F,Actuals!$A:$A,$A3497,Actuals!$D:$D,$D3497,Actuals!$B:$B,EOMONTH(DATE(2025,$C3497-2,1),0))/SUMIFS(Actuals!$F:$F,Actuals!$A:$A,$A3497,Actuals!$D:$D,$D3497,Actuals!$B:$B,EOMONTH(DATE(2024,$C3497-2,1),0)),
 SUMIFS(Actuals!$F:$F,Actuals!$A:$A,$A3497,Actuals!$D:$D,$D3497,Actuals!$B:$B,EOMONTH(DATE(2025,$C3497-3,1),0))/SUMIFS(Actuals!$F:$F,Actuals!$A:$A,$A3497,Actuals!$D:$D,$D3497,Actuals!$B:$B,EOMONTH(DATE(2024,$C3497-3,1),0))
)</f>
        <v>1.0721667525019496</v>
      </c>
      <c r="P3497" s="29">
        <f t="shared" si="324"/>
        <v>324621.26786345593</v>
      </c>
      <c r="Q3497" s="2" t="str">
        <f t="shared" si="325"/>
        <v/>
      </c>
      <c r="R3497" s="29" t="str">
        <f t="shared" si="326"/>
        <v>1 train date (May-Aug)</v>
      </c>
      <c r="S3497" s="29">
        <f t="shared" si="327"/>
        <v>1.0196167866584092</v>
      </c>
      <c r="T3497" s="29">
        <f t="shared" si="328"/>
        <v>310096.51314620365</v>
      </c>
      <c r="U3497" s="2" t="str">
        <f t="shared" si="329"/>
        <v/>
      </c>
    </row>
    <row r="3498" spans="1:21">
      <c r="A3498">
        <v>9656</v>
      </c>
      <c r="B3498" s="1">
        <v>46022</v>
      </c>
      <c r="C3498">
        <v>8</v>
      </c>
      <c r="D3498">
        <v>15</v>
      </c>
      <c r="E3498" t="s">
        <v>7</v>
      </c>
      <c r="F3498" s="3">
        <v>336868.6169747549</v>
      </c>
      <c r="H3498">
        <v>4</v>
      </c>
      <c r="L3498" s="6"/>
      <c r="M3498" t="s">
        <v>32</v>
      </c>
      <c r="N3498">
        <f>SUMIFS(Actuals!$F:$F,Actuals!$A:$A,$A3498,Actuals!$D:$D,$D3498,Actuals!$B:$B,EDATE($B3498,-12))</f>
        <v>302771.25</v>
      </c>
      <c r="O3498">
        <f>AVERAGE(SUMIFS(Actuals!$F:$F,Actuals!$A:$A,$A3498,Actuals!$D:$D,$D3498,Actuals!$B:$B,EOMONTH(DATE(2025,$C3498-1,1),0))/SUMIFS(Actuals!$F:$F,Actuals!$A:$A,$A3498,Actuals!$D:$D,$D3498,Actuals!$B:$B,EOMONTH(DATE(2024,$C3498-1,1),0)),
 SUMIFS(Actuals!$F:$F,Actuals!$A:$A,$A3498,Actuals!$D:$D,$D3498,Actuals!$B:$B,EOMONTH(DATE(2025,$C3498-2,1),0))/SUMIFS(Actuals!$F:$F,Actuals!$A:$A,$A3498,Actuals!$D:$D,$D3498,Actuals!$B:$B,EOMONTH(DATE(2024,$C3498-2,1),0)),
 SUMIFS(Actuals!$F:$F,Actuals!$A:$A,$A3498,Actuals!$D:$D,$D3498,Actuals!$B:$B,EOMONTH(DATE(2025,$C3498-3,1),0))/SUMIFS(Actuals!$F:$F,Actuals!$A:$A,$A3498,Actuals!$D:$D,$D3498,Actuals!$B:$B,EOMONTH(DATE(2024,$C3498-3,1),0))
)</f>
        <v>1.1112950797216066</v>
      </c>
      <c r="P3498" s="29">
        <f t="shared" si="324"/>
        <v>336468.2004061605</v>
      </c>
      <c r="Q3498" s="2" t="str">
        <f t="shared" si="325"/>
        <v/>
      </c>
      <c r="R3498" s="29" t="str">
        <f t="shared" si="326"/>
        <v>1 train date (May-Aug)</v>
      </c>
      <c r="S3498" s="29">
        <f t="shared" si="327"/>
        <v>1.0196167866584092</v>
      </c>
      <c r="T3498" s="29">
        <f t="shared" si="328"/>
        <v>343476.89676586201</v>
      </c>
      <c r="U3498" s="2" t="str">
        <f t="shared" si="329"/>
        <v/>
      </c>
    </row>
    <row r="3499" spans="1:21">
      <c r="A3499">
        <v>9656</v>
      </c>
      <c r="B3499" s="1">
        <v>46022</v>
      </c>
      <c r="C3499">
        <v>9</v>
      </c>
      <c r="D3499">
        <v>15</v>
      </c>
      <c r="E3499" t="s">
        <v>7</v>
      </c>
      <c r="F3499" s="3">
        <v>343116.60555509094</v>
      </c>
      <c r="H3499">
        <v>3</v>
      </c>
      <c r="L3499" s="6"/>
      <c r="M3499" t="s">
        <v>32</v>
      </c>
      <c r="N3499">
        <f>SUMIFS(Actuals!$F:$F,Actuals!$A:$A,$A3499,Actuals!$D:$D,$D3499,Actuals!$B:$B,EDATE($B3499,-12))</f>
        <v>302771.25</v>
      </c>
      <c r="O3499">
        <f>AVERAGE(SUMIFS(Actuals!$F:$F,Actuals!$A:$A,$A3499,Actuals!$D:$D,$D3499,Actuals!$B:$B,EOMONTH(DATE(2025,$C3499-1,1),0))/SUMIFS(Actuals!$F:$F,Actuals!$A:$A,$A3499,Actuals!$D:$D,$D3499,Actuals!$B:$B,EOMONTH(DATE(2024,$C3499-1,1),0)),
 SUMIFS(Actuals!$F:$F,Actuals!$A:$A,$A3499,Actuals!$D:$D,$D3499,Actuals!$B:$B,EOMONTH(DATE(2025,$C3499-2,1),0))/SUMIFS(Actuals!$F:$F,Actuals!$A:$A,$A3499,Actuals!$D:$D,$D3499,Actuals!$B:$B,EOMONTH(DATE(2024,$C3499-2,1),0)),
 SUMIFS(Actuals!$F:$F,Actuals!$A:$A,$A3499,Actuals!$D:$D,$D3499,Actuals!$B:$B,EOMONTH(DATE(2025,$C3499-3,1),0))/SUMIFS(Actuals!$F:$F,Actuals!$A:$A,$A3499,Actuals!$D:$D,$D3499,Actuals!$B:$B,EOMONTH(DATE(2024,$C3499-3,1),0))
)</f>
        <v>1.1404517580824207</v>
      </c>
      <c r="P3499" s="29">
        <f t="shared" si="324"/>
        <v>345296.00435931212</v>
      </c>
      <c r="Q3499" s="2" t="str">
        <f t="shared" si="325"/>
        <v/>
      </c>
      <c r="R3499" s="29" t="str">
        <f t="shared" si="326"/>
        <v>2 Test data (Sep-Nov)</v>
      </c>
      <c r="S3499" s="29">
        <f t="shared" si="327"/>
        <v>1.0196167866584092</v>
      </c>
      <c r="T3499" s="29">
        <f t="shared" si="328"/>
        <v>349847.45080522267</v>
      </c>
      <c r="U3499" s="2" t="str">
        <f t="shared" si="329"/>
        <v/>
      </c>
    </row>
    <row r="3500" spans="1:21">
      <c r="A3500">
        <v>9656</v>
      </c>
      <c r="B3500" s="1">
        <v>46022</v>
      </c>
      <c r="C3500">
        <v>10</v>
      </c>
      <c r="D3500">
        <v>15</v>
      </c>
      <c r="E3500" t="s">
        <v>7</v>
      </c>
      <c r="F3500" s="3">
        <v>324322.18785978132</v>
      </c>
      <c r="H3500">
        <v>2</v>
      </c>
      <c r="L3500" s="6"/>
      <c r="M3500" t="s">
        <v>32</v>
      </c>
      <c r="N3500">
        <f>SUMIFS(Actuals!$F:$F,Actuals!$A:$A,$A3500,Actuals!$D:$D,$D3500,Actuals!$B:$B,EDATE($B3500,-12))</f>
        <v>302771.25</v>
      </c>
      <c r="O3500">
        <f>AVERAGE(SUMIFS(Actuals!$F:$F,Actuals!$A:$A,$A3500,Actuals!$D:$D,$D3500,Actuals!$B:$B,EOMONTH(DATE(2025,$C3500-1,1),0))/SUMIFS(Actuals!$F:$F,Actuals!$A:$A,$A3500,Actuals!$D:$D,$D3500,Actuals!$B:$B,EOMONTH(DATE(2024,$C3500-1,1),0)),
 SUMIFS(Actuals!$F:$F,Actuals!$A:$A,$A3500,Actuals!$D:$D,$D3500,Actuals!$B:$B,EOMONTH(DATE(2025,$C3500-2,1),0))/SUMIFS(Actuals!$F:$F,Actuals!$A:$A,$A3500,Actuals!$D:$D,$D3500,Actuals!$B:$B,EOMONTH(DATE(2024,$C3500-2,1),0)),
 SUMIFS(Actuals!$F:$F,Actuals!$A:$A,$A3500,Actuals!$D:$D,$D3500,Actuals!$B:$B,EOMONTH(DATE(2025,$C3500-3,1),0))/SUMIFS(Actuals!$F:$F,Actuals!$A:$A,$A3500,Actuals!$D:$D,$D3500,Actuals!$B:$B,EOMONTH(DATE(2024,$C3500-3,1),0))
)</f>
        <v>1.1678506429583149</v>
      </c>
      <c r="P3500" s="29">
        <f t="shared" si="324"/>
        <v>353591.59898179269</v>
      </c>
      <c r="Q3500" s="2" t="str">
        <f t="shared" si="325"/>
        <v/>
      </c>
      <c r="R3500" s="29" t="str">
        <f t="shared" si="326"/>
        <v>2 Test data (Sep-Nov)</v>
      </c>
      <c r="S3500" s="29">
        <f t="shared" si="327"/>
        <v>1.0196167866584092</v>
      </c>
      <c r="T3500" s="29">
        <f t="shared" si="328"/>
        <v>330684.34702761512</v>
      </c>
      <c r="U3500" s="2" t="str">
        <f t="shared" si="329"/>
        <v/>
      </c>
    </row>
    <row r="3501" spans="1:21">
      <c r="A3501">
        <v>9656</v>
      </c>
      <c r="B3501" s="1">
        <v>46022</v>
      </c>
      <c r="C3501">
        <v>11</v>
      </c>
      <c r="D3501">
        <v>15</v>
      </c>
      <c r="E3501" t="s">
        <v>7</v>
      </c>
      <c r="F3501" s="3">
        <v>336189.90889946243</v>
      </c>
      <c r="H3501">
        <v>1</v>
      </c>
      <c r="L3501" s="6"/>
      <c r="M3501" t="s">
        <v>32</v>
      </c>
      <c r="N3501">
        <f>SUMIFS(Actuals!$F:$F,Actuals!$A:$A,$A3501,Actuals!$D:$D,$D3501,Actuals!$B:$B,EDATE($B3501,-12))</f>
        <v>302771.25</v>
      </c>
      <c r="O3501">
        <f>AVERAGE(SUMIFS(Actuals!$F:$F,Actuals!$A:$A,$A3501,Actuals!$D:$D,$D3501,Actuals!$B:$B,EOMONTH(DATE(2025,$C3501-1,1),0))/SUMIFS(Actuals!$F:$F,Actuals!$A:$A,$A3501,Actuals!$D:$D,$D3501,Actuals!$B:$B,EOMONTH(DATE(2024,$C3501-1,1),0)),
 SUMIFS(Actuals!$F:$F,Actuals!$A:$A,$A3501,Actuals!$D:$D,$D3501,Actuals!$B:$B,EOMONTH(DATE(2025,$C3501-2,1),0))/SUMIFS(Actuals!$F:$F,Actuals!$A:$A,$A3501,Actuals!$D:$D,$D3501,Actuals!$B:$B,EOMONTH(DATE(2024,$C3501-2,1),0)),
 SUMIFS(Actuals!$F:$F,Actuals!$A:$A,$A3501,Actuals!$D:$D,$D3501,Actuals!$B:$B,EOMONTH(DATE(2025,$C3501-3,1),0))/SUMIFS(Actuals!$F:$F,Actuals!$A:$A,$A3501,Actuals!$D:$D,$D3501,Actuals!$B:$B,EOMONTH(DATE(2024,$C3501-3,1),0))
)</f>
        <v>1.0969591892517023</v>
      </c>
      <c r="P3501" s="29">
        <f t="shared" si="324"/>
        <v>332127.7049287245</v>
      </c>
      <c r="Q3501" s="2" t="str">
        <f t="shared" si="325"/>
        <v/>
      </c>
      <c r="R3501" s="29" t="str">
        <f t="shared" si="326"/>
        <v>2 Test data (Sep-Nov)</v>
      </c>
      <c r="S3501" s="29">
        <f t="shared" si="327"/>
        <v>1.0196167866584092</v>
      </c>
      <c r="T3501" s="29">
        <f t="shared" si="328"/>
        <v>342784.87461905321</v>
      </c>
      <c r="U3501" s="2" t="str">
        <f t="shared" si="329"/>
        <v/>
      </c>
    </row>
    <row r="3502" spans="1:21">
      <c r="A3502">
        <v>9657</v>
      </c>
      <c r="B3502" s="1">
        <v>46022</v>
      </c>
      <c r="C3502">
        <v>5</v>
      </c>
      <c r="D3502">
        <v>15</v>
      </c>
      <c r="E3502" t="s">
        <v>7</v>
      </c>
      <c r="F3502" s="3">
        <v>2381.1476446033416</v>
      </c>
      <c r="H3502">
        <v>7</v>
      </c>
      <c r="L3502" s="6"/>
      <c r="M3502" t="s">
        <v>34</v>
      </c>
      <c r="N3502">
        <f>SUMIFS(Actuals!$F:$F,Actuals!$A:$A,$A3502,Actuals!$D:$D,$D3502,Actuals!$B:$B,EDATE($B3502,-12))</f>
        <v>2155.5</v>
      </c>
      <c r="O3502">
        <f>AVERAGE(SUMIFS(Actuals!$F:$F,Actuals!$A:$A,$A3502,Actuals!$D:$D,$D3502,Actuals!$B:$B,EOMONTH(DATE(2025,$C3502-1,1),0))/SUMIFS(Actuals!$F:$F,Actuals!$A:$A,$A3502,Actuals!$D:$D,$D3502,Actuals!$B:$B,EOMONTH(DATE(2024,$C3502-1,1),0)),
 SUMIFS(Actuals!$F:$F,Actuals!$A:$A,$A3502,Actuals!$D:$D,$D3502,Actuals!$B:$B,EOMONTH(DATE(2025,$C3502-2,1),0))/SUMIFS(Actuals!$F:$F,Actuals!$A:$A,$A3502,Actuals!$D:$D,$D3502,Actuals!$B:$B,EOMONTH(DATE(2024,$C3502-2,1),0)),
 SUMIFS(Actuals!$F:$F,Actuals!$A:$A,$A3502,Actuals!$D:$D,$D3502,Actuals!$B:$B,EOMONTH(DATE(2025,$C3502-3,1),0))/SUMIFS(Actuals!$F:$F,Actuals!$A:$A,$A3502,Actuals!$D:$D,$D3502,Actuals!$B:$B,EOMONTH(DATE(2024,$C3502-3,1),0))
)</f>
        <v>1.0922768495376018</v>
      </c>
      <c r="P3502" s="29">
        <f t="shared" si="324"/>
        <v>2354.4027491783008</v>
      </c>
      <c r="Q3502" s="2" t="str">
        <f t="shared" si="325"/>
        <v/>
      </c>
      <c r="R3502" s="29" t="str">
        <f t="shared" si="326"/>
        <v>1 train date (May-Aug)</v>
      </c>
      <c r="S3502" s="29">
        <f t="shared" si="327"/>
        <v>1.0159969143173808</v>
      </c>
      <c r="T3502" s="29">
        <f t="shared" si="328"/>
        <v>2419.2386594510945</v>
      </c>
      <c r="U3502" s="2" t="str">
        <f t="shared" si="329"/>
        <v/>
      </c>
    </row>
    <row r="3503" spans="1:21">
      <c r="A3503">
        <v>9657</v>
      </c>
      <c r="B3503" s="1">
        <v>46022</v>
      </c>
      <c r="C3503">
        <v>6</v>
      </c>
      <c r="D3503">
        <v>15</v>
      </c>
      <c r="E3503" t="s">
        <v>7</v>
      </c>
      <c r="F3503" s="3">
        <v>2368.6235071132719</v>
      </c>
      <c r="H3503">
        <v>6</v>
      </c>
      <c r="L3503" s="6"/>
      <c r="M3503" t="s">
        <v>34</v>
      </c>
      <c r="N3503">
        <f>SUMIFS(Actuals!$F:$F,Actuals!$A:$A,$A3503,Actuals!$D:$D,$D3503,Actuals!$B:$B,EDATE($B3503,-12))</f>
        <v>2155.5</v>
      </c>
      <c r="O3503">
        <f>AVERAGE(SUMIFS(Actuals!$F:$F,Actuals!$A:$A,$A3503,Actuals!$D:$D,$D3503,Actuals!$B:$B,EOMONTH(DATE(2025,$C3503-1,1),0))/SUMIFS(Actuals!$F:$F,Actuals!$A:$A,$A3503,Actuals!$D:$D,$D3503,Actuals!$B:$B,EOMONTH(DATE(2024,$C3503-1,1),0)),
 SUMIFS(Actuals!$F:$F,Actuals!$A:$A,$A3503,Actuals!$D:$D,$D3503,Actuals!$B:$B,EOMONTH(DATE(2025,$C3503-2,1),0))/SUMIFS(Actuals!$F:$F,Actuals!$A:$A,$A3503,Actuals!$D:$D,$D3503,Actuals!$B:$B,EOMONTH(DATE(2024,$C3503-2,1),0)),
 SUMIFS(Actuals!$F:$F,Actuals!$A:$A,$A3503,Actuals!$D:$D,$D3503,Actuals!$B:$B,EOMONTH(DATE(2025,$C3503-3,1),0))/SUMIFS(Actuals!$F:$F,Actuals!$A:$A,$A3503,Actuals!$D:$D,$D3503,Actuals!$B:$B,EOMONTH(DATE(2024,$C3503-3,1),0))
)</f>
        <v>1.0675823077756268</v>
      </c>
      <c r="P3503" s="29">
        <f t="shared" si="324"/>
        <v>2301.1736644103635</v>
      </c>
      <c r="Q3503" s="2" t="str">
        <f t="shared" si="325"/>
        <v/>
      </c>
      <c r="R3503" s="29" t="str">
        <f t="shared" si="326"/>
        <v>1 train date (May-Aug)</v>
      </c>
      <c r="S3503" s="29">
        <f t="shared" si="327"/>
        <v>1.0159969143173808</v>
      </c>
      <c r="T3503" s="29">
        <f t="shared" si="328"/>
        <v>2406.5141744066968</v>
      </c>
      <c r="U3503" s="2" t="str">
        <f t="shared" si="329"/>
        <v/>
      </c>
    </row>
    <row r="3504" spans="1:21">
      <c r="A3504">
        <v>9657</v>
      </c>
      <c r="B3504" s="1">
        <v>46022</v>
      </c>
      <c r="C3504">
        <v>7</v>
      </c>
      <c r="D3504">
        <v>15</v>
      </c>
      <c r="E3504" t="s">
        <v>7</v>
      </c>
      <c r="F3504" s="3">
        <v>2367.1399245908979</v>
      </c>
      <c r="H3504">
        <v>5</v>
      </c>
      <c r="L3504" s="6"/>
      <c r="M3504" t="s">
        <v>34</v>
      </c>
      <c r="N3504">
        <f>SUMIFS(Actuals!$F:$F,Actuals!$A:$A,$A3504,Actuals!$D:$D,$D3504,Actuals!$B:$B,EDATE($B3504,-12))</f>
        <v>2155.5</v>
      </c>
      <c r="O3504">
        <f>AVERAGE(SUMIFS(Actuals!$F:$F,Actuals!$A:$A,$A3504,Actuals!$D:$D,$D3504,Actuals!$B:$B,EOMONTH(DATE(2025,$C3504-1,1),0))/SUMIFS(Actuals!$F:$F,Actuals!$A:$A,$A3504,Actuals!$D:$D,$D3504,Actuals!$B:$B,EOMONTH(DATE(2024,$C3504-1,1),0)),
 SUMIFS(Actuals!$F:$F,Actuals!$A:$A,$A3504,Actuals!$D:$D,$D3504,Actuals!$B:$B,EOMONTH(DATE(2025,$C3504-2,1),0))/SUMIFS(Actuals!$F:$F,Actuals!$A:$A,$A3504,Actuals!$D:$D,$D3504,Actuals!$B:$B,EOMONTH(DATE(2024,$C3504-2,1),0)),
 SUMIFS(Actuals!$F:$F,Actuals!$A:$A,$A3504,Actuals!$D:$D,$D3504,Actuals!$B:$B,EOMONTH(DATE(2025,$C3504-3,1),0))/SUMIFS(Actuals!$F:$F,Actuals!$A:$A,$A3504,Actuals!$D:$D,$D3504,Actuals!$B:$B,EOMONTH(DATE(2024,$C3504-3,1),0))
)</f>
        <v>1.0507042329442442</v>
      </c>
      <c r="P3504" s="29">
        <f t="shared" si="324"/>
        <v>2264.7929741113185</v>
      </c>
      <c r="Q3504" s="2" t="str">
        <f t="shared" si="325"/>
        <v/>
      </c>
      <c r="R3504" s="29" t="str">
        <f t="shared" si="326"/>
        <v>1 train date (May-Aug)</v>
      </c>
      <c r="S3504" s="29">
        <f t="shared" si="327"/>
        <v>1.0159969143173808</v>
      </c>
      <c r="T3504" s="29">
        <f t="shared" si="328"/>
        <v>2405.0068591418299</v>
      </c>
      <c r="U3504" s="2" t="str">
        <f t="shared" si="329"/>
        <v/>
      </c>
    </row>
    <row r="3505" spans="1:21">
      <c r="A3505">
        <v>9657</v>
      </c>
      <c r="B3505" s="1">
        <v>46022</v>
      </c>
      <c r="C3505">
        <v>8</v>
      </c>
      <c r="D3505">
        <v>15</v>
      </c>
      <c r="E3505" t="s">
        <v>7</v>
      </c>
      <c r="F3505" s="3">
        <v>2380.8680765487879</v>
      </c>
      <c r="H3505">
        <v>4</v>
      </c>
      <c r="L3505" s="6"/>
      <c r="M3505" t="s">
        <v>34</v>
      </c>
      <c r="N3505">
        <f>SUMIFS(Actuals!$F:$F,Actuals!$A:$A,$A3505,Actuals!$D:$D,$D3505,Actuals!$B:$B,EDATE($B3505,-12))</f>
        <v>2155.5</v>
      </c>
      <c r="O3505">
        <f>AVERAGE(SUMIFS(Actuals!$F:$F,Actuals!$A:$A,$A3505,Actuals!$D:$D,$D3505,Actuals!$B:$B,EOMONTH(DATE(2025,$C3505-1,1),0))/SUMIFS(Actuals!$F:$F,Actuals!$A:$A,$A3505,Actuals!$D:$D,$D3505,Actuals!$B:$B,EOMONTH(DATE(2024,$C3505-1,1),0)),
 SUMIFS(Actuals!$F:$F,Actuals!$A:$A,$A3505,Actuals!$D:$D,$D3505,Actuals!$B:$B,EOMONTH(DATE(2025,$C3505-2,1),0))/SUMIFS(Actuals!$F:$F,Actuals!$A:$A,$A3505,Actuals!$D:$D,$D3505,Actuals!$B:$B,EOMONTH(DATE(2024,$C3505-2,1),0)),
 SUMIFS(Actuals!$F:$F,Actuals!$A:$A,$A3505,Actuals!$D:$D,$D3505,Actuals!$B:$B,EOMONTH(DATE(2025,$C3505-3,1),0))/SUMIFS(Actuals!$F:$F,Actuals!$A:$A,$A3505,Actuals!$D:$D,$D3505,Actuals!$B:$B,EOMONTH(DATE(2024,$C3505-3,1),0))
)</f>
        <v>1.0618470551507988</v>
      </c>
      <c r="P3505" s="29">
        <f t="shared" si="324"/>
        <v>2288.8113273775466</v>
      </c>
      <c r="Q3505" s="2" t="str">
        <f t="shared" si="325"/>
        <v/>
      </c>
      <c r="R3505" s="29" t="str">
        <f t="shared" si="326"/>
        <v>1 train date (May-Aug)</v>
      </c>
      <c r="S3505" s="29">
        <f t="shared" si="327"/>
        <v>1.0159969143173808</v>
      </c>
      <c r="T3505" s="29">
        <f t="shared" si="328"/>
        <v>2418.9546191703262</v>
      </c>
      <c r="U3505" s="2" t="str">
        <f t="shared" si="329"/>
        <v/>
      </c>
    </row>
    <row r="3506" spans="1:21">
      <c r="A3506">
        <v>9657</v>
      </c>
      <c r="B3506" s="1">
        <v>46022</v>
      </c>
      <c r="C3506">
        <v>9</v>
      </c>
      <c r="D3506">
        <v>15</v>
      </c>
      <c r="E3506" t="s">
        <v>7</v>
      </c>
      <c r="F3506" s="3">
        <v>2405.2043072840852</v>
      </c>
      <c r="H3506">
        <v>3</v>
      </c>
      <c r="L3506" s="6"/>
      <c r="M3506" t="s">
        <v>34</v>
      </c>
      <c r="N3506">
        <f>SUMIFS(Actuals!$F:$F,Actuals!$A:$A,$A3506,Actuals!$D:$D,$D3506,Actuals!$B:$B,EDATE($B3506,-12))</f>
        <v>2155.5</v>
      </c>
      <c r="O3506">
        <f>AVERAGE(SUMIFS(Actuals!$F:$F,Actuals!$A:$A,$A3506,Actuals!$D:$D,$D3506,Actuals!$B:$B,EOMONTH(DATE(2025,$C3506-1,1),0))/SUMIFS(Actuals!$F:$F,Actuals!$A:$A,$A3506,Actuals!$D:$D,$D3506,Actuals!$B:$B,EOMONTH(DATE(2024,$C3506-1,1),0)),
 SUMIFS(Actuals!$F:$F,Actuals!$A:$A,$A3506,Actuals!$D:$D,$D3506,Actuals!$B:$B,EOMONTH(DATE(2025,$C3506-2,1),0))/SUMIFS(Actuals!$F:$F,Actuals!$A:$A,$A3506,Actuals!$D:$D,$D3506,Actuals!$B:$B,EOMONTH(DATE(2024,$C3506-2,1),0)),
 SUMIFS(Actuals!$F:$F,Actuals!$A:$A,$A3506,Actuals!$D:$D,$D3506,Actuals!$B:$B,EOMONTH(DATE(2025,$C3506-3,1),0))/SUMIFS(Actuals!$F:$F,Actuals!$A:$A,$A3506,Actuals!$D:$D,$D3506,Actuals!$B:$B,EOMONTH(DATE(2024,$C3506-3,1),0))
)</f>
        <v>1.0747378953893127</v>
      </c>
      <c r="P3506" s="29">
        <f t="shared" si="324"/>
        <v>2316.5975335116636</v>
      </c>
      <c r="Q3506" s="2" t="str">
        <f t="shared" si="325"/>
        <v/>
      </c>
      <c r="R3506" s="29" t="str">
        <f t="shared" si="326"/>
        <v>2 Test data (Sep-Nov)</v>
      </c>
      <c r="S3506" s="29">
        <f t="shared" si="327"/>
        <v>1.0159969143173808</v>
      </c>
      <c r="T3506" s="29">
        <f t="shared" si="328"/>
        <v>2443.6801545035041</v>
      </c>
      <c r="U3506" s="2" t="str">
        <f t="shared" si="329"/>
        <v/>
      </c>
    </row>
    <row r="3507" spans="1:21">
      <c r="A3507">
        <v>9657</v>
      </c>
      <c r="B3507" s="1">
        <v>46022</v>
      </c>
      <c r="C3507">
        <v>10</v>
      </c>
      <c r="D3507">
        <v>15</v>
      </c>
      <c r="E3507" t="s">
        <v>7</v>
      </c>
      <c r="F3507" s="3">
        <v>2361.5811047304805</v>
      </c>
      <c r="H3507">
        <v>2</v>
      </c>
      <c r="L3507" s="6"/>
      <c r="M3507" t="s">
        <v>34</v>
      </c>
      <c r="N3507">
        <f>SUMIFS(Actuals!$F:$F,Actuals!$A:$A,$A3507,Actuals!$D:$D,$D3507,Actuals!$B:$B,EDATE($B3507,-12))</f>
        <v>2155.5</v>
      </c>
      <c r="O3507">
        <f>AVERAGE(SUMIFS(Actuals!$F:$F,Actuals!$A:$A,$A3507,Actuals!$D:$D,$D3507,Actuals!$B:$B,EOMONTH(DATE(2025,$C3507-1,1),0))/SUMIFS(Actuals!$F:$F,Actuals!$A:$A,$A3507,Actuals!$D:$D,$D3507,Actuals!$B:$B,EOMONTH(DATE(2024,$C3507-1,1),0)),
 SUMIFS(Actuals!$F:$F,Actuals!$A:$A,$A3507,Actuals!$D:$D,$D3507,Actuals!$B:$B,EOMONTH(DATE(2025,$C3507-2,1),0))/SUMIFS(Actuals!$F:$F,Actuals!$A:$A,$A3507,Actuals!$D:$D,$D3507,Actuals!$B:$B,EOMONTH(DATE(2024,$C3507-2,1),0)),
 SUMIFS(Actuals!$F:$F,Actuals!$A:$A,$A3507,Actuals!$D:$D,$D3507,Actuals!$B:$B,EOMONTH(DATE(2025,$C3507-3,1),0))/SUMIFS(Actuals!$F:$F,Actuals!$A:$A,$A3507,Actuals!$D:$D,$D3507,Actuals!$B:$B,EOMONTH(DATE(2024,$C3507-3,1),0))
)</f>
        <v>1.0958628367165337</v>
      </c>
      <c r="P3507" s="29">
        <f t="shared" si="324"/>
        <v>2362.1323445424882</v>
      </c>
      <c r="Q3507" s="2" t="str">
        <f t="shared" si="325"/>
        <v/>
      </c>
      <c r="R3507" s="29" t="str">
        <f t="shared" si="326"/>
        <v>2 Test data (Sep-Nov)</v>
      </c>
      <c r="S3507" s="29">
        <f t="shared" si="327"/>
        <v>1.0159969143173808</v>
      </c>
      <c r="T3507" s="29">
        <f t="shared" si="328"/>
        <v>2399.3591153163998</v>
      </c>
      <c r="U3507" s="2" t="str">
        <f t="shared" si="329"/>
        <v/>
      </c>
    </row>
    <row r="3508" spans="1:21">
      <c r="A3508">
        <v>9657</v>
      </c>
      <c r="B3508" s="1">
        <v>46022</v>
      </c>
      <c r="C3508">
        <v>11</v>
      </c>
      <c r="D3508">
        <v>15</v>
      </c>
      <c r="E3508" t="s">
        <v>7</v>
      </c>
      <c r="F3508" s="3">
        <v>2374.074324235401</v>
      </c>
      <c r="H3508">
        <v>1</v>
      </c>
      <c r="L3508" s="6"/>
      <c r="M3508" t="s">
        <v>34</v>
      </c>
      <c r="N3508">
        <f>SUMIFS(Actuals!$F:$F,Actuals!$A:$A,$A3508,Actuals!$D:$D,$D3508,Actuals!$B:$B,EDATE($B3508,-12))</f>
        <v>2155.5</v>
      </c>
      <c r="O3508">
        <f>AVERAGE(SUMIFS(Actuals!$F:$F,Actuals!$A:$A,$A3508,Actuals!$D:$D,$D3508,Actuals!$B:$B,EOMONTH(DATE(2025,$C3508-1,1),0))/SUMIFS(Actuals!$F:$F,Actuals!$A:$A,$A3508,Actuals!$D:$D,$D3508,Actuals!$B:$B,EOMONTH(DATE(2024,$C3508-1,1),0)),
 SUMIFS(Actuals!$F:$F,Actuals!$A:$A,$A3508,Actuals!$D:$D,$D3508,Actuals!$B:$B,EOMONTH(DATE(2025,$C3508-2,1),0))/SUMIFS(Actuals!$F:$F,Actuals!$A:$A,$A3508,Actuals!$D:$D,$D3508,Actuals!$B:$B,EOMONTH(DATE(2024,$C3508-2,1),0)),
 SUMIFS(Actuals!$F:$F,Actuals!$A:$A,$A3508,Actuals!$D:$D,$D3508,Actuals!$B:$B,EOMONTH(DATE(2025,$C3508-3,1),0))/SUMIFS(Actuals!$F:$F,Actuals!$A:$A,$A3508,Actuals!$D:$D,$D3508,Actuals!$B:$B,EOMONTH(DATE(2024,$C3508-3,1),0))
)</f>
        <v>1.0672019982134751</v>
      </c>
      <c r="P3508" s="29">
        <f t="shared" si="324"/>
        <v>2300.3539071491455</v>
      </c>
      <c r="Q3508" s="2" t="str">
        <f t="shared" si="325"/>
        <v/>
      </c>
      <c r="R3508" s="29" t="str">
        <f t="shared" si="326"/>
        <v>2 Test data (Sep-Nov)</v>
      </c>
      <c r="S3508" s="29">
        <f t="shared" si="327"/>
        <v>1.0159969143173808</v>
      </c>
      <c r="T3508" s="29">
        <f t="shared" si="328"/>
        <v>2412.0521877832884</v>
      </c>
      <c r="U3508" s="2" t="str">
        <f t="shared" si="329"/>
        <v/>
      </c>
    </row>
    <row r="3509" spans="1:21">
      <c r="A3509">
        <v>9683</v>
      </c>
      <c r="B3509" s="1">
        <v>46022</v>
      </c>
      <c r="C3509">
        <v>5</v>
      </c>
      <c r="D3509">
        <v>15</v>
      </c>
      <c r="E3509" t="s">
        <v>7</v>
      </c>
      <c r="F3509" s="3">
        <v>1400226.6191901863</v>
      </c>
      <c r="H3509">
        <v>7</v>
      </c>
      <c r="L3509" s="6"/>
      <c r="M3509" t="s">
        <v>36</v>
      </c>
      <c r="N3509">
        <f>SUMIFS(Actuals!$F:$F,Actuals!$A:$A,$A3509,Actuals!$D:$D,$D3509,Actuals!$B:$B,EDATE($B3509,-12))</f>
        <v>1484586</v>
      </c>
      <c r="O3509">
        <f>AVERAGE(SUMIFS(Actuals!$F:$F,Actuals!$A:$A,$A3509,Actuals!$D:$D,$D3509,Actuals!$B:$B,EOMONTH(DATE(2025,$C3509-1,1),0))/SUMIFS(Actuals!$F:$F,Actuals!$A:$A,$A3509,Actuals!$D:$D,$D3509,Actuals!$B:$B,EOMONTH(DATE(2024,$C3509-1,1),0)),
 SUMIFS(Actuals!$F:$F,Actuals!$A:$A,$A3509,Actuals!$D:$D,$D3509,Actuals!$B:$B,EOMONTH(DATE(2025,$C3509-2,1),0))/SUMIFS(Actuals!$F:$F,Actuals!$A:$A,$A3509,Actuals!$D:$D,$D3509,Actuals!$B:$B,EOMONTH(DATE(2024,$C3509-2,1),0)),
 SUMIFS(Actuals!$F:$F,Actuals!$A:$A,$A3509,Actuals!$D:$D,$D3509,Actuals!$B:$B,EOMONTH(DATE(2025,$C3509-3,1),0))/SUMIFS(Actuals!$F:$F,Actuals!$A:$A,$A3509,Actuals!$D:$D,$D3509,Actuals!$B:$B,EOMONTH(DATE(2024,$C3509-3,1),0))
)</f>
        <v>1.1288802429358382</v>
      </c>
      <c r="P3509" s="29">
        <f t="shared" si="324"/>
        <v>1675919.8043391444</v>
      </c>
      <c r="Q3509" s="2" t="str">
        <f t="shared" si="325"/>
        <v/>
      </c>
      <c r="R3509" s="29" t="str">
        <f t="shared" si="326"/>
        <v>1 train date (May-Aug)</v>
      </c>
      <c r="S3509" s="29">
        <f t="shared" si="327"/>
        <v>1.0221222832217594</v>
      </c>
      <c r="T3509" s="29">
        <f t="shared" si="328"/>
        <v>1431202.829034558</v>
      </c>
      <c r="U3509" s="2" t="str">
        <f t="shared" si="329"/>
        <v/>
      </c>
    </row>
    <row r="3510" spans="1:21">
      <c r="A3510">
        <v>9683</v>
      </c>
      <c r="B3510" s="1">
        <v>46022</v>
      </c>
      <c r="C3510">
        <v>6</v>
      </c>
      <c r="D3510">
        <v>15</v>
      </c>
      <c r="E3510" t="s">
        <v>7</v>
      </c>
      <c r="F3510" s="3">
        <v>1587584.4860714586</v>
      </c>
      <c r="H3510">
        <v>6</v>
      </c>
      <c r="L3510" s="6"/>
      <c r="M3510" t="s">
        <v>36</v>
      </c>
      <c r="N3510">
        <f>SUMIFS(Actuals!$F:$F,Actuals!$A:$A,$A3510,Actuals!$D:$D,$D3510,Actuals!$B:$B,EDATE($B3510,-12))</f>
        <v>1484586</v>
      </c>
      <c r="O3510">
        <f>AVERAGE(SUMIFS(Actuals!$F:$F,Actuals!$A:$A,$A3510,Actuals!$D:$D,$D3510,Actuals!$B:$B,EOMONTH(DATE(2025,$C3510-1,1),0))/SUMIFS(Actuals!$F:$F,Actuals!$A:$A,$A3510,Actuals!$D:$D,$D3510,Actuals!$B:$B,EOMONTH(DATE(2024,$C3510-1,1),0)),
 SUMIFS(Actuals!$F:$F,Actuals!$A:$A,$A3510,Actuals!$D:$D,$D3510,Actuals!$B:$B,EOMONTH(DATE(2025,$C3510-2,1),0))/SUMIFS(Actuals!$F:$F,Actuals!$A:$A,$A3510,Actuals!$D:$D,$D3510,Actuals!$B:$B,EOMONTH(DATE(2024,$C3510-2,1),0)),
 SUMIFS(Actuals!$F:$F,Actuals!$A:$A,$A3510,Actuals!$D:$D,$D3510,Actuals!$B:$B,EOMONTH(DATE(2025,$C3510-3,1),0))/SUMIFS(Actuals!$F:$F,Actuals!$A:$A,$A3510,Actuals!$D:$D,$D3510,Actuals!$B:$B,EOMONTH(DATE(2024,$C3510-3,1),0))
)</f>
        <v>1.1154204465692077</v>
      </c>
      <c r="P3510" s="29">
        <f t="shared" si="324"/>
        <v>1655937.5790903938</v>
      </c>
      <c r="Q3510" s="2" t="str">
        <f t="shared" si="325"/>
        <v/>
      </c>
      <c r="R3510" s="29" t="str">
        <f t="shared" si="326"/>
        <v>1 train date (May-Aug)</v>
      </c>
      <c r="S3510" s="29">
        <f t="shared" si="327"/>
        <v>1.0221222832217594</v>
      </c>
      <c r="T3510" s="29">
        <f t="shared" si="328"/>
        <v>1622705.4797108027</v>
      </c>
      <c r="U3510" s="2" t="str">
        <f t="shared" si="329"/>
        <v/>
      </c>
    </row>
    <row r="3511" spans="1:21">
      <c r="A3511">
        <v>9683</v>
      </c>
      <c r="B3511" s="1">
        <v>46022</v>
      </c>
      <c r="C3511">
        <v>7</v>
      </c>
      <c r="D3511">
        <v>15</v>
      </c>
      <c r="E3511" t="s">
        <v>7</v>
      </c>
      <c r="F3511" s="3">
        <v>1512976.5452292804</v>
      </c>
      <c r="H3511">
        <v>5</v>
      </c>
      <c r="L3511" s="6"/>
      <c r="M3511" t="s">
        <v>36</v>
      </c>
      <c r="N3511">
        <f>SUMIFS(Actuals!$F:$F,Actuals!$A:$A,$A3511,Actuals!$D:$D,$D3511,Actuals!$B:$B,EDATE($B3511,-12))</f>
        <v>1484586</v>
      </c>
      <c r="O3511">
        <f>AVERAGE(SUMIFS(Actuals!$F:$F,Actuals!$A:$A,$A3511,Actuals!$D:$D,$D3511,Actuals!$B:$B,EOMONTH(DATE(2025,$C3511-1,1),0))/SUMIFS(Actuals!$F:$F,Actuals!$A:$A,$A3511,Actuals!$D:$D,$D3511,Actuals!$B:$B,EOMONTH(DATE(2024,$C3511-1,1),0)),
 SUMIFS(Actuals!$F:$F,Actuals!$A:$A,$A3511,Actuals!$D:$D,$D3511,Actuals!$B:$B,EOMONTH(DATE(2025,$C3511-2,1),0))/SUMIFS(Actuals!$F:$F,Actuals!$A:$A,$A3511,Actuals!$D:$D,$D3511,Actuals!$B:$B,EOMONTH(DATE(2024,$C3511-2,1),0)),
 SUMIFS(Actuals!$F:$F,Actuals!$A:$A,$A3511,Actuals!$D:$D,$D3511,Actuals!$B:$B,EOMONTH(DATE(2025,$C3511-3,1),0))/SUMIFS(Actuals!$F:$F,Actuals!$A:$A,$A3511,Actuals!$D:$D,$D3511,Actuals!$B:$B,EOMONTH(DATE(2024,$C3511-3,1),0))
)</f>
        <v>1.1016324599661804</v>
      </c>
      <c r="P3511" s="29">
        <f t="shared" si="324"/>
        <v>1635468.1272113519</v>
      </c>
      <c r="Q3511" s="2" t="str">
        <f t="shared" si="325"/>
        <v/>
      </c>
      <c r="R3511" s="29" t="str">
        <f t="shared" si="326"/>
        <v>1 train date (May-Aug)</v>
      </c>
      <c r="S3511" s="29">
        <f t="shared" si="327"/>
        <v>1.0221222832217594</v>
      </c>
      <c r="T3511" s="29">
        <f t="shared" si="328"/>
        <v>1546447.0408707215</v>
      </c>
      <c r="U3511" s="2" t="str">
        <f t="shared" si="329"/>
        <v/>
      </c>
    </row>
    <row r="3512" spans="1:21">
      <c r="A3512">
        <v>9683</v>
      </c>
      <c r="B3512" s="1">
        <v>46022</v>
      </c>
      <c r="C3512">
        <v>8</v>
      </c>
      <c r="D3512">
        <v>15</v>
      </c>
      <c r="E3512" t="s">
        <v>7</v>
      </c>
      <c r="F3512" s="3">
        <v>1591912.6698736236</v>
      </c>
      <c r="H3512">
        <v>4</v>
      </c>
      <c r="L3512" s="6"/>
      <c r="M3512" t="s">
        <v>36</v>
      </c>
      <c r="N3512">
        <f>SUMIFS(Actuals!$F:$F,Actuals!$A:$A,$A3512,Actuals!$D:$D,$D3512,Actuals!$B:$B,EDATE($B3512,-12))</f>
        <v>1484586</v>
      </c>
      <c r="O3512">
        <f>AVERAGE(SUMIFS(Actuals!$F:$F,Actuals!$A:$A,$A3512,Actuals!$D:$D,$D3512,Actuals!$B:$B,EOMONTH(DATE(2025,$C3512-1,1),0))/SUMIFS(Actuals!$F:$F,Actuals!$A:$A,$A3512,Actuals!$D:$D,$D3512,Actuals!$B:$B,EOMONTH(DATE(2024,$C3512-1,1),0)),
 SUMIFS(Actuals!$F:$F,Actuals!$A:$A,$A3512,Actuals!$D:$D,$D3512,Actuals!$B:$B,EOMONTH(DATE(2025,$C3512-2,1),0))/SUMIFS(Actuals!$F:$F,Actuals!$A:$A,$A3512,Actuals!$D:$D,$D3512,Actuals!$B:$B,EOMONTH(DATE(2024,$C3512-2,1),0)),
 SUMIFS(Actuals!$F:$F,Actuals!$A:$A,$A3512,Actuals!$D:$D,$D3512,Actuals!$B:$B,EOMONTH(DATE(2025,$C3512-3,1),0))/SUMIFS(Actuals!$F:$F,Actuals!$A:$A,$A3512,Actuals!$D:$D,$D3512,Actuals!$B:$B,EOMONTH(DATE(2024,$C3512-3,1),0))
)</f>
        <v>1.1103518750522039</v>
      </c>
      <c r="P3512" s="29">
        <f t="shared" si="324"/>
        <v>1648412.8487762511</v>
      </c>
      <c r="Q3512" s="2" t="str">
        <f t="shared" si="325"/>
        <v/>
      </c>
      <c r="R3512" s="29" t="str">
        <f t="shared" si="326"/>
        <v>1 train date (May-Aug)</v>
      </c>
      <c r="S3512" s="29">
        <f t="shared" si="327"/>
        <v>1.0221222832217594</v>
      </c>
      <c r="T3512" s="29">
        <f t="shared" si="328"/>
        <v>1627129.4128208749</v>
      </c>
      <c r="U3512" s="2" t="str">
        <f t="shared" si="329"/>
        <v/>
      </c>
    </row>
    <row r="3513" spans="1:21">
      <c r="A3513">
        <v>9683</v>
      </c>
      <c r="B3513" s="1">
        <v>46022</v>
      </c>
      <c r="C3513">
        <v>9</v>
      </c>
      <c r="D3513">
        <v>15</v>
      </c>
      <c r="E3513" t="s">
        <v>7</v>
      </c>
      <c r="F3513" s="3">
        <v>1599408.6855537759</v>
      </c>
      <c r="H3513">
        <v>3</v>
      </c>
      <c r="L3513" s="6"/>
      <c r="M3513" t="s">
        <v>36</v>
      </c>
      <c r="N3513">
        <f>SUMIFS(Actuals!$F:$F,Actuals!$A:$A,$A3513,Actuals!$D:$D,$D3513,Actuals!$B:$B,EDATE($B3513,-12))</f>
        <v>1484586</v>
      </c>
      <c r="O3513">
        <f>AVERAGE(SUMIFS(Actuals!$F:$F,Actuals!$A:$A,$A3513,Actuals!$D:$D,$D3513,Actuals!$B:$B,EOMONTH(DATE(2025,$C3513-1,1),0))/SUMIFS(Actuals!$F:$F,Actuals!$A:$A,$A3513,Actuals!$D:$D,$D3513,Actuals!$B:$B,EOMONTH(DATE(2024,$C3513-1,1),0)),
 SUMIFS(Actuals!$F:$F,Actuals!$A:$A,$A3513,Actuals!$D:$D,$D3513,Actuals!$B:$B,EOMONTH(DATE(2025,$C3513-2,1),0))/SUMIFS(Actuals!$F:$F,Actuals!$A:$A,$A3513,Actuals!$D:$D,$D3513,Actuals!$B:$B,EOMONTH(DATE(2024,$C3513-2,1),0)),
 SUMIFS(Actuals!$F:$F,Actuals!$A:$A,$A3513,Actuals!$D:$D,$D3513,Actuals!$B:$B,EOMONTH(DATE(2025,$C3513-3,1),0))/SUMIFS(Actuals!$F:$F,Actuals!$A:$A,$A3513,Actuals!$D:$D,$D3513,Actuals!$B:$B,EOMONTH(DATE(2024,$C3513-3,1),0))
)</f>
        <v>1.1367487184499236</v>
      </c>
      <c r="P3513" s="29">
        <f t="shared" si="324"/>
        <v>1687601.2329286984</v>
      </c>
      <c r="Q3513" s="2" t="str">
        <f t="shared" si="325"/>
        <v/>
      </c>
      <c r="R3513" s="29" t="str">
        <f t="shared" si="326"/>
        <v>2 Test data (Sep-Nov)</v>
      </c>
      <c r="S3513" s="29">
        <f t="shared" si="327"/>
        <v>1.0221222832217594</v>
      </c>
      <c r="T3513" s="29">
        <f t="shared" si="328"/>
        <v>1634791.2574829382</v>
      </c>
      <c r="U3513" s="2" t="str">
        <f t="shared" si="329"/>
        <v/>
      </c>
    </row>
    <row r="3514" spans="1:21">
      <c r="A3514">
        <v>9683</v>
      </c>
      <c r="B3514" s="1">
        <v>46022</v>
      </c>
      <c r="C3514">
        <v>10</v>
      </c>
      <c r="D3514">
        <v>15</v>
      </c>
      <c r="E3514" t="s">
        <v>7</v>
      </c>
      <c r="F3514" s="3">
        <v>1574349.1144188321</v>
      </c>
      <c r="H3514">
        <v>2</v>
      </c>
      <c r="L3514" s="6"/>
      <c r="M3514" t="s">
        <v>36</v>
      </c>
      <c r="N3514">
        <f>SUMIFS(Actuals!$F:$F,Actuals!$A:$A,$A3514,Actuals!$D:$D,$D3514,Actuals!$B:$B,EDATE($B3514,-12))</f>
        <v>1484586</v>
      </c>
      <c r="O3514">
        <f>AVERAGE(SUMIFS(Actuals!$F:$F,Actuals!$A:$A,$A3514,Actuals!$D:$D,$D3514,Actuals!$B:$B,EOMONTH(DATE(2025,$C3514-1,1),0))/SUMIFS(Actuals!$F:$F,Actuals!$A:$A,$A3514,Actuals!$D:$D,$D3514,Actuals!$B:$B,EOMONTH(DATE(2024,$C3514-1,1),0)),
 SUMIFS(Actuals!$F:$F,Actuals!$A:$A,$A3514,Actuals!$D:$D,$D3514,Actuals!$B:$B,EOMONTH(DATE(2025,$C3514-2,1),0))/SUMIFS(Actuals!$F:$F,Actuals!$A:$A,$A3514,Actuals!$D:$D,$D3514,Actuals!$B:$B,EOMONTH(DATE(2024,$C3514-2,1),0)),
 SUMIFS(Actuals!$F:$F,Actuals!$A:$A,$A3514,Actuals!$D:$D,$D3514,Actuals!$B:$B,EOMONTH(DATE(2025,$C3514-3,1),0))/SUMIFS(Actuals!$F:$F,Actuals!$A:$A,$A3514,Actuals!$D:$D,$D3514,Actuals!$B:$B,EOMONTH(DATE(2024,$C3514-3,1),0))
)</f>
        <v>1.1480832336136906</v>
      </c>
      <c r="P3514" s="29">
        <f t="shared" si="324"/>
        <v>1704428.2954576144</v>
      </c>
      <c r="Q3514" s="2" t="str">
        <f t="shared" si="325"/>
        <v/>
      </c>
      <c r="R3514" s="29" t="str">
        <f t="shared" si="326"/>
        <v>2 Test data (Sep-Nov)</v>
      </c>
      <c r="S3514" s="29">
        <f t="shared" si="327"/>
        <v>1.0221222832217594</v>
      </c>
      <c r="T3514" s="29">
        <f t="shared" si="328"/>
        <v>1609177.3114179315</v>
      </c>
      <c r="U3514" s="2" t="str">
        <f t="shared" si="329"/>
        <v/>
      </c>
    </row>
    <row r="3515" spans="1:21">
      <c r="A3515">
        <v>9683</v>
      </c>
      <c r="B3515" s="1">
        <v>46022</v>
      </c>
      <c r="C3515">
        <v>11</v>
      </c>
      <c r="D3515">
        <v>15</v>
      </c>
      <c r="E3515" t="s">
        <v>7</v>
      </c>
      <c r="F3515" s="3">
        <v>1586976.3986581822</v>
      </c>
      <c r="H3515">
        <v>1</v>
      </c>
      <c r="L3515" s="6"/>
      <c r="M3515" t="s">
        <v>36</v>
      </c>
      <c r="N3515">
        <f>SUMIFS(Actuals!$F:$F,Actuals!$A:$A,$A3515,Actuals!$D:$D,$D3515,Actuals!$B:$B,EDATE($B3515,-12))</f>
        <v>1484586</v>
      </c>
      <c r="O3515">
        <f>AVERAGE(SUMIFS(Actuals!$F:$F,Actuals!$A:$A,$A3515,Actuals!$D:$D,$D3515,Actuals!$B:$B,EOMONTH(DATE(2025,$C3515-1,1),0))/SUMIFS(Actuals!$F:$F,Actuals!$A:$A,$A3515,Actuals!$D:$D,$D3515,Actuals!$B:$B,EOMONTH(DATE(2024,$C3515-1,1),0)),
 SUMIFS(Actuals!$F:$F,Actuals!$A:$A,$A3515,Actuals!$D:$D,$D3515,Actuals!$B:$B,EOMONTH(DATE(2025,$C3515-2,1),0))/SUMIFS(Actuals!$F:$F,Actuals!$A:$A,$A3515,Actuals!$D:$D,$D3515,Actuals!$B:$B,EOMONTH(DATE(2024,$C3515-2,1),0)),
 SUMIFS(Actuals!$F:$F,Actuals!$A:$A,$A3515,Actuals!$D:$D,$D3515,Actuals!$B:$B,EOMONTH(DATE(2025,$C3515-3,1),0))/SUMIFS(Actuals!$F:$F,Actuals!$A:$A,$A3515,Actuals!$D:$D,$D3515,Actuals!$B:$B,EOMONTH(DATE(2024,$C3515-3,1),0))
)</f>
        <v>1.123017093917098</v>
      </c>
      <c r="P3515" s="29">
        <f t="shared" si="324"/>
        <v>1667215.4553900089</v>
      </c>
      <c r="Q3515" s="2" t="str">
        <f t="shared" si="325"/>
        <v/>
      </c>
      <c r="R3515" s="29" t="str">
        <f t="shared" si="326"/>
        <v>2 Test data (Sep-Nov)</v>
      </c>
      <c r="S3515" s="29">
        <f t="shared" si="327"/>
        <v>1.0221222832217594</v>
      </c>
      <c r="T3515" s="29">
        <f t="shared" si="328"/>
        <v>1622083.9400155463</v>
      </c>
      <c r="U3515" s="2" t="str">
        <f t="shared" si="329"/>
        <v/>
      </c>
    </row>
    <row r="3516" spans="1:21">
      <c r="A3516">
        <v>9692</v>
      </c>
      <c r="B3516" s="1">
        <v>46022</v>
      </c>
      <c r="C3516">
        <v>5</v>
      </c>
      <c r="D3516">
        <v>15</v>
      </c>
      <c r="E3516" t="s">
        <v>7</v>
      </c>
      <c r="F3516" s="3">
        <v>319500</v>
      </c>
      <c r="H3516">
        <v>7</v>
      </c>
      <c r="L3516" s="6"/>
      <c r="M3516" t="s">
        <v>38</v>
      </c>
      <c r="N3516">
        <f>SUMIFS(Actuals!$F:$F,Actuals!$A:$A,$A3516,Actuals!$D:$D,$D3516,Actuals!$B:$B,EDATE($B3516,-12))</f>
        <v>308085.75</v>
      </c>
      <c r="O3516">
        <f>AVERAGE(SUMIFS(Actuals!$F:$F,Actuals!$A:$A,$A3516,Actuals!$D:$D,$D3516,Actuals!$B:$B,EOMONTH(DATE(2025,$C3516-1,1),0))/SUMIFS(Actuals!$F:$F,Actuals!$A:$A,$A3516,Actuals!$D:$D,$D3516,Actuals!$B:$B,EOMONTH(DATE(2024,$C3516-1,1),0)),
 SUMIFS(Actuals!$F:$F,Actuals!$A:$A,$A3516,Actuals!$D:$D,$D3516,Actuals!$B:$B,EOMONTH(DATE(2025,$C3516-2,1),0))/SUMIFS(Actuals!$F:$F,Actuals!$A:$A,$A3516,Actuals!$D:$D,$D3516,Actuals!$B:$B,EOMONTH(DATE(2024,$C3516-2,1),0)),
 SUMIFS(Actuals!$F:$F,Actuals!$A:$A,$A3516,Actuals!$D:$D,$D3516,Actuals!$B:$B,EOMONTH(DATE(2025,$C3516-3,1),0))/SUMIFS(Actuals!$F:$F,Actuals!$A:$A,$A3516,Actuals!$D:$D,$D3516,Actuals!$B:$B,EOMONTH(DATE(2024,$C3516-3,1),0))
)</f>
        <v>1.2430686746825899</v>
      </c>
      <c r="P3516" s="29">
        <f t="shared" si="324"/>
        <v>382971.74494109169</v>
      </c>
      <c r="Q3516" s="2" t="str">
        <f t="shared" si="325"/>
        <v/>
      </c>
      <c r="R3516" s="29" t="str">
        <f t="shared" si="326"/>
        <v>1 train date (May-Aug)</v>
      </c>
      <c r="S3516" s="29">
        <f t="shared" si="327"/>
        <v>0.93215158223729411</v>
      </c>
      <c r="T3516" s="29">
        <f t="shared" si="328"/>
        <v>297822.43052481546</v>
      </c>
      <c r="U3516" s="2" t="str">
        <f t="shared" si="329"/>
        <v/>
      </c>
    </row>
    <row r="3517" spans="1:21">
      <c r="A3517">
        <v>9692</v>
      </c>
      <c r="B3517" s="1">
        <v>46022</v>
      </c>
      <c r="C3517">
        <v>6</v>
      </c>
      <c r="D3517">
        <v>15</v>
      </c>
      <c r="E3517" t="s">
        <v>7</v>
      </c>
      <c r="F3517" s="3">
        <v>285661.44168152538</v>
      </c>
      <c r="H3517">
        <v>6</v>
      </c>
      <c r="L3517" s="6"/>
      <c r="M3517" t="s">
        <v>38</v>
      </c>
      <c r="N3517">
        <f>SUMIFS(Actuals!$F:$F,Actuals!$A:$A,$A3517,Actuals!$D:$D,$D3517,Actuals!$B:$B,EDATE($B3517,-12))</f>
        <v>308085.75</v>
      </c>
      <c r="O3517">
        <f>AVERAGE(SUMIFS(Actuals!$F:$F,Actuals!$A:$A,$A3517,Actuals!$D:$D,$D3517,Actuals!$B:$B,EOMONTH(DATE(2025,$C3517-1,1),0))/SUMIFS(Actuals!$F:$F,Actuals!$A:$A,$A3517,Actuals!$D:$D,$D3517,Actuals!$B:$B,EOMONTH(DATE(2024,$C3517-1,1),0)),
 SUMIFS(Actuals!$F:$F,Actuals!$A:$A,$A3517,Actuals!$D:$D,$D3517,Actuals!$B:$B,EOMONTH(DATE(2025,$C3517-2,1),0))/SUMIFS(Actuals!$F:$F,Actuals!$A:$A,$A3517,Actuals!$D:$D,$D3517,Actuals!$B:$B,EOMONTH(DATE(2024,$C3517-2,1),0)),
 SUMIFS(Actuals!$F:$F,Actuals!$A:$A,$A3517,Actuals!$D:$D,$D3517,Actuals!$B:$B,EOMONTH(DATE(2025,$C3517-3,1),0))/SUMIFS(Actuals!$F:$F,Actuals!$A:$A,$A3517,Actuals!$D:$D,$D3517,Actuals!$B:$B,EOMONTH(DATE(2024,$C3517-3,1),0))
)</f>
        <v>1.1858990112312557</v>
      </c>
      <c r="P3517" s="29">
        <f t="shared" si="324"/>
        <v>365358.58629943983</v>
      </c>
      <c r="Q3517" s="2" t="str">
        <f t="shared" si="325"/>
        <v/>
      </c>
      <c r="R3517" s="29" t="str">
        <f t="shared" si="326"/>
        <v>1 train date (May-Aug)</v>
      </c>
      <c r="S3517" s="29">
        <f t="shared" si="327"/>
        <v>0.93215158223729411</v>
      </c>
      <c r="T3517" s="29">
        <f t="shared" si="328"/>
        <v>266279.76484762039</v>
      </c>
      <c r="U3517" s="2" t="str">
        <f t="shared" si="329"/>
        <v/>
      </c>
    </row>
    <row r="3518" spans="1:21">
      <c r="A3518">
        <v>9692</v>
      </c>
      <c r="B3518" s="1">
        <v>46022</v>
      </c>
      <c r="C3518">
        <v>7</v>
      </c>
      <c r="D3518">
        <v>15</v>
      </c>
      <c r="E3518" t="s">
        <v>7</v>
      </c>
      <c r="F3518" s="3">
        <v>283374.26392863569</v>
      </c>
      <c r="H3518">
        <v>5</v>
      </c>
      <c r="L3518" s="6"/>
      <c r="M3518" t="s">
        <v>38</v>
      </c>
      <c r="N3518">
        <f>SUMIFS(Actuals!$F:$F,Actuals!$A:$A,$A3518,Actuals!$D:$D,$D3518,Actuals!$B:$B,EDATE($B3518,-12))</f>
        <v>308085.75</v>
      </c>
      <c r="O3518">
        <f>AVERAGE(SUMIFS(Actuals!$F:$F,Actuals!$A:$A,$A3518,Actuals!$D:$D,$D3518,Actuals!$B:$B,EOMONTH(DATE(2025,$C3518-1,1),0))/SUMIFS(Actuals!$F:$F,Actuals!$A:$A,$A3518,Actuals!$D:$D,$D3518,Actuals!$B:$B,EOMONTH(DATE(2024,$C3518-1,1),0)),
 SUMIFS(Actuals!$F:$F,Actuals!$A:$A,$A3518,Actuals!$D:$D,$D3518,Actuals!$B:$B,EOMONTH(DATE(2025,$C3518-2,1),0))/SUMIFS(Actuals!$F:$F,Actuals!$A:$A,$A3518,Actuals!$D:$D,$D3518,Actuals!$B:$B,EOMONTH(DATE(2024,$C3518-2,1),0)),
 SUMIFS(Actuals!$F:$F,Actuals!$A:$A,$A3518,Actuals!$D:$D,$D3518,Actuals!$B:$B,EOMONTH(DATE(2025,$C3518-3,1),0))/SUMIFS(Actuals!$F:$F,Actuals!$A:$A,$A3518,Actuals!$D:$D,$D3518,Actuals!$B:$B,EOMONTH(DATE(2024,$C3518-3,1),0))
)</f>
        <v>1.0580288460796667</v>
      </c>
      <c r="P3518" s="29">
        <f t="shared" si="324"/>
        <v>325963.6105660887</v>
      </c>
      <c r="Q3518" s="2" t="str">
        <f t="shared" si="325"/>
        <v/>
      </c>
      <c r="R3518" s="29" t="str">
        <f t="shared" si="326"/>
        <v>1 train date (May-Aug)</v>
      </c>
      <c r="S3518" s="29">
        <f t="shared" si="327"/>
        <v>0.93215158223729411</v>
      </c>
      <c r="T3518" s="29">
        <f t="shared" si="328"/>
        <v>264147.7684864063</v>
      </c>
      <c r="U3518" s="2" t="str">
        <f t="shared" si="329"/>
        <v/>
      </c>
    </row>
    <row r="3519" spans="1:21">
      <c r="A3519">
        <v>9692</v>
      </c>
      <c r="B3519" s="1">
        <v>46022</v>
      </c>
      <c r="C3519">
        <v>8</v>
      </c>
      <c r="D3519">
        <v>15</v>
      </c>
      <c r="E3519" t="s">
        <v>7</v>
      </c>
      <c r="F3519" s="3">
        <v>302625</v>
      </c>
      <c r="H3519">
        <v>4</v>
      </c>
      <c r="L3519" s="6"/>
      <c r="M3519" t="s">
        <v>38</v>
      </c>
      <c r="N3519">
        <f>SUMIFS(Actuals!$F:$F,Actuals!$A:$A,$A3519,Actuals!$D:$D,$D3519,Actuals!$B:$B,EDATE($B3519,-12))</f>
        <v>308085.75</v>
      </c>
      <c r="O3519">
        <f>AVERAGE(SUMIFS(Actuals!$F:$F,Actuals!$A:$A,$A3519,Actuals!$D:$D,$D3519,Actuals!$B:$B,EOMONTH(DATE(2025,$C3519-1,1),0))/SUMIFS(Actuals!$F:$F,Actuals!$A:$A,$A3519,Actuals!$D:$D,$D3519,Actuals!$B:$B,EOMONTH(DATE(2024,$C3519-1,1),0)),
 SUMIFS(Actuals!$F:$F,Actuals!$A:$A,$A3519,Actuals!$D:$D,$D3519,Actuals!$B:$B,EOMONTH(DATE(2025,$C3519-2,1),0))/SUMIFS(Actuals!$F:$F,Actuals!$A:$A,$A3519,Actuals!$D:$D,$D3519,Actuals!$B:$B,EOMONTH(DATE(2024,$C3519-2,1),0)),
 SUMIFS(Actuals!$F:$F,Actuals!$A:$A,$A3519,Actuals!$D:$D,$D3519,Actuals!$B:$B,EOMONTH(DATE(2025,$C3519-3,1),0))/SUMIFS(Actuals!$F:$F,Actuals!$A:$A,$A3519,Actuals!$D:$D,$D3519,Actuals!$B:$B,EOMONTH(DATE(2024,$C3519-3,1),0))
)</f>
        <v>1.0017900572381919</v>
      </c>
      <c r="P3519" s="29">
        <f t="shared" si="324"/>
        <v>308637.24112677126</v>
      </c>
      <c r="Q3519" s="2" t="str">
        <f t="shared" si="325"/>
        <v/>
      </c>
      <c r="R3519" s="29" t="str">
        <f t="shared" si="326"/>
        <v>1 train date (May-Aug)</v>
      </c>
      <c r="S3519" s="29">
        <f t="shared" si="327"/>
        <v>0.93215158223729411</v>
      </c>
      <c r="T3519" s="29">
        <f t="shared" si="328"/>
        <v>282092.3725745611</v>
      </c>
      <c r="U3519" s="2" t="str">
        <f t="shared" si="329"/>
        <v/>
      </c>
    </row>
    <row r="3520" spans="1:21">
      <c r="A3520">
        <v>9692</v>
      </c>
      <c r="B3520" s="1">
        <v>46022</v>
      </c>
      <c r="C3520">
        <v>9</v>
      </c>
      <c r="D3520">
        <v>15</v>
      </c>
      <c r="E3520" t="s">
        <v>7</v>
      </c>
      <c r="F3520" s="3">
        <v>265820.56702894473</v>
      </c>
      <c r="H3520">
        <v>3</v>
      </c>
      <c r="L3520" s="6"/>
      <c r="M3520" t="s">
        <v>38</v>
      </c>
      <c r="N3520">
        <f>SUMIFS(Actuals!$F:$F,Actuals!$A:$A,$A3520,Actuals!$D:$D,$D3520,Actuals!$B:$B,EDATE($B3520,-12))</f>
        <v>308085.75</v>
      </c>
      <c r="O3520">
        <f>AVERAGE(SUMIFS(Actuals!$F:$F,Actuals!$A:$A,$A3520,Actuals!$D:$D,$D3520,Actuals!$B:$B,EOMONTH(DATE(2025,$C3520-1,1),0))/SUMIFS(Actuals!$F:$F,Actuals!$A:$A,$A3520,Actuals!$D:$D,$D3520,Actuals!$B:$B,EOMONTH(DATE(2024,$C3520-1,1),0)),
 SUMIFS(Actuals!$F:$F,Actuals!$A:$A,$A3520,Actuals!$D:$D,$D3520,Actuals!$B:$B,EOMONTH(DATE(2025,$C3520-2,1),0))/SUMIFS(Actuals!$F:$F,Actuals!$A:$A,$A3520,Actuals!$D:$D,$D3520,Actuals!$B:$B,EOMONTH(DATE(2024,$C3520-2,1),0)),
 SUMIFS(Actuals!$F:$F,Actuals!$A:$A,$A3520,Actuals!$D:$D,$D3520,Actuals!$B:$B,EOMONTH(DATE(2025,$C3520-3,1),0))/SUMIFS(Actuals!$F:$F,Actuals!$A:$A,$A3520,Actuals!$D:$D,$D3520,Actuals!$B:$B,EOMONTH(DATE(2024,$C3520-3,1),0))
)</f>
        <v>1.0141870022330688</v>
      </c>
      <c r="P3520" s="29">
        <f t="shared" si="324"/>
        <v>312456.56322322669</v>
      </c>
      <c r="Q3520" s="2" t="str">
        <f t="shared" si="325"/>
        <v/>
      </c>
      <c r="R3520" s="29" t="str">
        <f t="shared" si="326"/>
        <v>2 Test data (Sep-Nov)</v>
      </c>
      <c r="S3520" s="29">
        <f t="shared" si="327"/>
        <v>0.93215158223729411</v>
      </c>
      <c r="T3520" s="29">
        <f t="shared" si="328"/>
        <v>247785.06214724551</v>
      </c>
      <c r="U3520" s="2" t="str">
        <f t="shared" si="329"/>
        <v/>
      </c>
    </row>
    <row r="3521" spans="1:21">
      <c r="A3521">
        <v>9692</v>
      </c>
      <c r="B3521" s="1">
        <v>46022</v>
      </c>
      <c r="C3521">
        <v>10</v>
      </c>
      <c r="D3521">
        <v>15</v>
      </c>
      <c r="E3521" t="s">
        <v>7</v>
      </c>
      <c r="F3521" s="3">
        <v>287550.87934845197</v>
      </c>
      <c r="H3521">
        <v>2</v>
      </c>
      <c r="L3521" s="6"/>
      <c r="M3521" t="s">
        <v>38</v>
      </c>
      <c r="N3521">
        <f>SUMIFS(Actuals!$F:$F,Actuals!$A:$A,$A3521,Actuals!$D:$D,$D3521,Actuals!$B:$B,EDATE($B3521,-12))</f>
        <v>308085.75</v>
      </c>
      <c r="O3521">
        <f>AVERAGE(SUMIFS(Actuals!$F:$F,Actuals!$A:$A,$A3521,Actuals!$D:$D,$D3521,Actuals!$B:$B,EOMONTH(DATE(2025,$C3521-1,1),0))/SUMIFS(Actuals!$F:$F,Actuals!$A:$A,$A3521,Actuals!$D:$D,$D3521,Actuals!$B:$B,EOMONTH(DATE(2024,$C3521-1,1),0)),
 SUMIFS(Actuals!$F:$F,Actuals!$A:$A,$A3521,Actuals!$D:$D,$D3521,Actuals!$B:$B,EOMONTH(DATE(2025,$C3521-2,1),0))/SUMIFS(Actuals!$F:$F,Actuals!$A:$A,$A3521,Actuals!$D:$D,$D3521,Actuals!$B:$B,EOMONTH(DATE(2024,$C3521-2,1),0)),
 SUMIFS(Actuals!$F:$F,Actuals!$A:$A,$A3521,Actuals!$D:$D,$D3521,Actuals!$B:$B,EOMONTH(DATE(2025,$C3521-3,1),0))/SUMIFS(Actuals!$F:$F,Actuals!$A:$A,$A3521,Actuals!$D:$D,$D3521,Actuals!$B:$B,EOMONTH(DATE(2024,$C3521-3,1),0))
)</f>
        <v>0.96366288534880074</v>
      </c>
      <c r="P3521" s="29">
        <f t="shared" si="324"/>
        <v>296890.80277984927</v>
      </c>
      <c r="Q3521" s="2" t="str">
        <f t="shared" si="325"/>
        <v/>
      </c>
      <c r="R3521" s="29" t="str">
        <f t="shared" si="326"/>
        <v>2 Test data (Sep-Nov)</v>
      </c>
      <c r="S3521" s="29">
        <f t="shared" si="327"/>
        <v>0.93215158223729411</v>
      </c>
      <c r="T3521" s="29">
        <f t="shared" si="328"/>
        <v>268041.00715838477</v>
      </c>
      <c r="U3521" s="2" t="str">
        <f t="shared" si="329"/>
        <v/>
      </c>
    </row>
    <row r="3522" spans="1:21">
      <c r="A3522">
        <v>9692</v>
      </c>
      <c r="B3522" s="1">
        <v>46022</v>
      </c>
      <c r="C3522">
        <v>11</v>
      </c>
      <c r="D3522">
        <v>15</v>
      </c>
      <c r="E3522" t="s">
        <v>7</v>
      </c>
      <c r="F3522" s="3">
        <v>279895.5</v>
      </c>
      <c r="H3522">
        <v>1</v>
      </c>
      <c r="L3522" s="6"/>
      <c r="M3522" t="s">
        <v>38</v>
      </c>
      <c r="N3522">
        <f>SUMIFS(Actuals!$F:$F,Actuals!$A:$A,$A3522,Actuals!$D:$D,$D3522,Actuals!$B:$B,EDATE($B3522,-12))</f>
        <v>308085.75</v>
      </c>
      <c r="O3522">
        <f>AVERAGE(SUMIFS(Actuals!$F:$F,Actuals!$A:$A,$A3522,Actuals!$D:$D,$D3522,Actuals!$B:$B,EOMONTH(DATE(2025,$C3522-1,1),0))/SUMIFS(Actuals!$F:$F,Actuals!$A:$A,$A3522,Actuals!$D:$D,$D3522,Actuals!$B:$B,EOMONTH(DATE(2024,$C3522-1,1),0)),
 SUMIFS(Actuals!$F:$F,Actuals!$A:$A,$A3522,Actuals!$D:$D,$D3522,Actuals!$B:$B,EOMONTH(DATE(2025,$C3522-2,1),0))/SUMIFS(Actuals!$F:$F,Actuals!$A:$A,$A3522,Actuals!$D:$D,$D3522,Actuals!$B:$B,EOMONTH(DATE(2024,$C3522-2,1),0)),
 SUMIFS(Actuals!$F:$F,Actuals!$A:$A,$A3522,Actuals!$D:$D,$D3522,Actuals!$B:$B,EOMONTH(DATE(2025,$C3522-3,1),0))/SUMIFS(Actuals!$F:$F,Actuals!$A:$A,$A3522,Actuals!$D:$D,$D3522,Actuals!$B:$B,EOMONTH(DATE(2024,$C3522-3,1),0))
)</f>
        <v>0.99249351237020322</v>
      </c>
      <c r="P3522" s="29">
        <f t="shared" ref="P3522:P3585" si="330">N3522*O3522</f>
        <v>305773.10812870832</v>
      </c>
      <c r="Q3522" s="2" t="str">
        <f t="shared" ref="Q3522:Q3585" si="331">IFERROR(ABS(P3522-G3522)/ABS(G3522),"")</f>
        <v/>
      </c>
      <c r="R3522" s="29" t="str">
        <f t="shared" ref="R3522:R3585" si="332">IF(C3522&lt;=8,"1 train date (May-Aug)","2 Test data (Sep-Nov)")</f>
        <v>2 Test data (Sep-Nov)</v>
      </c>
      <c r="S3522" s="29">
        <f t="shared" ref="S3522:S3585" si="333">1/(1+AVERAGEIFS($L:$L,$A:$A,$A3522,$R:$R,"1 train date (May-Aug)"))</f>
        <v>0.93215158223729411</v>
      </c>
      <c r="T3522" s="29">
        <f t="shared" ref="T3522:T3585" si="334">F3522*S3522</f>
        <v>260905.03318609856</v>
      </c>
      <c r="U3522" s="2" t="str">
        <f t="shared" ref="U3522:U3585" si="335">IFERROR(ABS(T3522-G3522)/ABS(G3522),"")</f>
        <v/>
      </c>
    </row>
    <row r="3523" spans="1:21">
      <c r="A3523">
        <v>9700</v>
      </c>
      <c r="B3523" s="1">
        <v>46022</v>
      </c>
      <c r="C3523">
        <v>5</v>
      </c>
      <c r="D3523">
        <v>15</v>
      </c>
      <c r="E3523" t="s">
        <v>7</v>
      </c>
      <c r="F3523" s="3">
        <v>403288.79830615298</v>
      </c>
      <c r="H3523">
        <v>7</v>
      </c>
      <c r="L3523" s="6"/>
      <c r="M3523" t="s">
        <v>40</v>
      </c>
      <c r="N3523">
        <f>SUMIFS(Actuals!$F:$F,Actuals!$A:$A,$A3523,Actuals!$D:$D,$D3523,Actuals!$B:$B,EDATE($B3523,-12))</f>
        <v>431716.5</v>
      </c>
      <c r="O3523">
        <f>AVERAGE(SUMIFS(Actuals!$F:$F,Actuals!$A:$A,$A3523,Actuals!$D:$D,$D3523,Actuals!$B:$B,EOMONTH(DATE(2025,$C3523-1,1),0))/SUMIFS(Actuals!$F:$F,Actuals!$A:$A,$A3523,Actuals!$D:$D,$D3523,Actuals!$B:$B,EOMONTH(DATE(2024,$C3523-1,1),0)),
 SUMIFS(Actuals!$F:$F,Actuals!$A:$A,$A3523,Actuals!$D:$D,$D3523,Actuals!$B:$B,EOMONTH(DATE(2025,$C3523-2,1),0))/SUMIFS(Actuals!$F:$F,Actuals!$A:$A,$A3523,Actuals!$D:$D,$D3523,Actuals!$B:$B,EOMONTH(DATE(2024,$C3523-2,1),0)),
 SUMIFS(Actuals!$F:$F,Actuals!$A:$A,$A3523,Actuals!$D:$D,$D3523,Actuals!$B:$B,EOMONTH(DATE(2025,$C3523-3,1),0))/SUMIFS(Actuals!$F:$F,Actuals!$A:$A,$A3523,Actuals!$D:$D,$D3523,Actuals!$B:$B,EOMONTH(DATE(2024,$C3523-3,1),0))
)</f>
        <v>1.0963789146435763</v>
      </c>
      <c r="P3523" s="29">
        <f t="shared" si="330"/>
        <v>473324.86770372349</v>
      </c>
      <c r="Q3523" s="2" t="str">
        <f t="shared" si="331"/>
        <v/>
      </c>
      <c r="R3523" s="29" t="str">
        <f t="shared" si="332"/>
        <v>1 train date (May-Aug)</v>
      </c>
      <c r="S3523" s="29">
        <f t="shared" si="333"/>
        <v>1.0247686841986505</v>
      </c>
      <c r="T3523" s="29">
        <f t="shared" si="334"/>
        <v>413277.73119225138</v>
      </c>
      <c r="U3523" s="2" t="str">
        <f t="shared" si="335"/>
        <v/>
      </c>
    </row>
    <row r="3524" spans="1:21">
      <c r="A3524">
        <v>9700</v>
      </c>
      <c r="B3524" s="1">
        <v>46022</v>
      </c>
      <c r="C3524">
        <v>6</v>
      </c>
      <c r="D3524">
        <v>15</v>
      </c>
      <c r="E3524" t="s">
        <v>7</v>
      </c>
      <c r="F3524" s="3">
        <v>416881.67767951434</v>
      </c>
      <c r="H3524">
        <v>6</v>
      </c>
      <c r="L3524" s="6"/>
      <c r="M3524" t="s">
        <v>40</v>
      </c>
      <c r="N3524">
        <f>SUMIFS(Actuals!$F:$F,Actuals!$A:$A,$A3524,Actuals!$D:$D,$D3524,Actuals!$B:$B,EDATE($B3524,-12))</f>
        <v>431716.5</v>
      </c>
      <c r="O3524">
        <f>AVERAGE(SUMIFS(Actuals!$F:$F,Actuals!$A:$A,$A3524,Actuals!$D:$D,$D3524,Actuals!$B:$B,EOMONTH(DATE(2025,$C3524-1,1),0))/SUMIFS(Actuals!$F:$F,Actuals!$A:$A,$A3524,Actuals!$D:$D,$D3524,Actuals!$B:$B,EOMONTH(DATE(2024,$C3524-1,1),0)),
 SUMIFS(Actuals!$F:$F,Actuals!$A:$A,$A3524,Actuals!$D:$D,$D3524,Actuals!$B:$B,EOMONTH(DATE(2025,$C3524-2,1),0))/SUMIFS(Actuals!$F:$F,Actuals!$A:$A,$A3524,Actuals!$D:$D,$D3524,Actuals!$B:$B,EOMONTH(DATE(2024,$C3524-2,1),0)),
 SUMIFS(Actuals!$F:$F,Actuals!$A:$A,$A3524,Actuals!$D:$D,$D3524,Actuals!$B:$B,EOMONTH(DATE(2025,$C3524-3,1),0))/SUMIFS(Actuals!$F:$F,Actuals!$A:$A,$A3524,Actuals!$D:$D,$D3524,Actuals!$B:$B,EOMONTH(DATE(2024,$C3524-3,1),0))
)</f>
        <v>1.0662845228718421</v>
      </c>
      <c r="P3524" s="29">
        <f t="shared" si="330"/>
        <v>460332.62221840158</v>
      </c>
      <c r="Q3524" s="2" t="str">
        <f t="shared" si="331"/>
        <v/>
      </c>
      <c r="R3524" s="29" t="str">
        <f t="shared" si="332"/>
        <v>1 train date (May-Aug)</v>
      </c>
      <c r="S3524" s="29">
        <f t="shared" si="333"/>
        <v>1.0247686841986505</v>
      </c>
      <c r="T3524" s="29">
        <f t="shared" si="334"/>
        <v>427207.28830216185</v>
      </c>
      <c r="U3524" s="2" t="str">
        <f t="shared" si="335"/>
        <v/>
      </c>
    </row>
    <row r="3525" spans="1:21">
      <c r="A3525">
        <v>9700</v>
      </c>
      <c r="B3525" s="1">
        <v>46022</v>
      </c>
      <c r="C3525">
        <v>7</v>
      </c>
      <c r="D3525">
        <v>15</v>
      </c>
      <c r="E3525" t="s">
        <v>7</v>
      </c>
      <c r="F3525" s="3">
        <v>418456.67767951498</v>
      </c>
      <c r="H3525">
        <v>5</v>
      </c>
      <c r="L3525" s="6"/>
      <c r="M3525" t="s">
        <v>40</v>
      </c>
      <c r="N3525">
        <f>SUMIFS(Actuals!$F:$F,Actuals!$A:$A,$A3525,Actuals!$D:$D,$D3525,Actuals!$B:$B,EDATE($B3525,-12))</f>
        <v>431716.5</v>
      </c>
      <c r="O3525">
        <f>AVERAGE(SUMIFS(Actuals!$F:$F,Actuals!$A:$A,$A3525,Actuals!$D:$D,$D3525,Actuals!$B:$B,EOMONTH(DATE(2025,$C3525-1,1),0))/SUMIFS(Actuals!$F:$F,Actuals!$A:$A,$A3525,Actuals!$D:$D,$D3525,Actuals!$B:$B,EOMONTH(DATE(2024,$C3525-1,1),0)),
 SUMIFS(Actuals!$F:$F,Actuals!$A:$A,$A3525,Actuals!$D:$D,$D3525,Actuals!$B:$B,EOMONTH(DATE(2025,$C3525-2,1),0))/SUMIFS(Actuals!$F:$F,Actuals!$A:$A,$A3525,Actuals!$D:$D,$D3525,Actuals!$B:$B,EOMONTH(DATE(2024,$C3525-2,1),0)),
 SUMIFS(Actuals!$F:$F,Actuals!$A:$A,$A3525,Actuals!$D:$D,$D3525,Actuals!$B:$B,EOMONTH(DATE(2025,$C3525-3,1),0))/SUMIFS(Actuals!$F:$F,Actuals!$A:$A,$A3525,Actuals!$D:$D,$D3525,Actuals!$B:$B,EOMONTH(DATE(2024,$C3525-3,1),0))
)</f>
        <v>1.0565203657338895</v>
      </c>
      <c r="P3525" s="29">
        <f t="shared" si="330"/>
        <v>456117.27447335474</v>
      </c>
      <c r="Q3525" s="2" t="str">
        <f t="shared" si="331"/>
        <v/>
      </c>
      <c r="R3525" s="29" t="str">
        <f t="shared" si="332"/>
        <v>1 train date (May-Aug)</v>
      </c>
      <c r="S3525" s="29">
        <f t="shared" si="333"/>
        <v>1.0247686841986505</v>
      </c>
      <c r="T3525" s="29">
        <f t="shared" si="334"/>
        <v>428821.2989797754</v>
      </c>
      <c r="U3525" s="2" t="str">
        <f t="shared" si="335"/>
        <v/>
      </c>
    </row>
    <row r="3526" spans="1:21">
      <c r="A3526">
        <v>9700</v>
      </c>
      <c r="B3526" s="1">
        <v>46022</v>
      </c>
      <c r="C3526">
        <v>8</v>
      </c>
      <c r="D3526">
        <v>15</v>
      </c>
      <c r="E3526" t="s">
        <v>7</v>
      </c>
      <c r="F3526" s="3">
        <v>455690.24268900655</v>
      </c>
      <c r="H3526">
        <v>4</v>
      </c>
      <c r="L3526" s="6"/>
      <c r="M3526" t="s">
        <v>40</v>
      </c>
      <c r="N3526">
        <f>SUMIFS(Actuals!$F:$F,Actuals!$A:$A,$A3526,Actuals!$D:$D,$D3526,Actuals!$B:$B,EDATE($B3526,-12))</f>
        <v>431716.5</v>
      </c>
      <c r="O3526">
        <f>AVERAGE(SUMIFS(Actuals!$F:$F,Actuals!$A:$A,$A3526,Actuals!$D:$D,$D3526,Actuals!$B:$B,EOMONTH(DATE(2025,$C3526-1,1),0))/SUMIFS(Actuals!$F:$F,Actuals!$A:$A,$A3526,Actuals!$D:$D,$D3526,Actuals!$B:$B,EOMONTH(DATE(2024,$C3526-1,1),0)),
 SUMIFS(Actuals!$F:$F,Actuals!$A:$A,$A3526,Actuals!$D:$D,$D3526,Actuals!$B:$B,EOMONTH(DATE(2025,$C3526-2,1),0))/SUMIFS(Actuals!$F:$F,Actuals!$A:$A,$A3526,Actuals!$D:$D,$D3526,Actuals!$B:$B,EOMONTH(DATE(2024,$C3526-2,1),0)),
 SUMIFS(Actuals!$F:$F,Actuals!$A:$A,$A3526,Actuals!$D:$D,$D3526,Actuals!$B:$B,EOMONTH(DATE(2025,$C3526-3,1),0))/SUMIFS(Actuals!$F:$F,Actuals!$A:$A,$A3526,Actuals!$D:$D,$D3526,Actuals!$B:$B,EOMONTH(DATE(2024,$C3526-3,1),0))
)</f>
        <v>1.0528922600107329</v>
      </c>
      <c r="P3526" s="29">
        <f t="shared" si="330"/>
        <v>454550.96136892354</v>
      </c>
      <c r="Q3526" s="2" t="str">
        <f t="shared" si="331"/>
        <v/>
      </c>
      <c r="R3526" s="29" t="str">
        <f t="shared" si="332"/>
        <v>1 train date (May-Aug)</v>
      </c>
      <c r="S3526" s="29">
        <f t="shared" si="333"/>
        <v>1.0247686841986505</v>
      </c>
      <c r="T3526" s="29">
        <f t="shared" si="334"/>
        <v>466977.09040257696</v>
      </c>
      <c r="U3526" s="2" t="str">
        <f t="shared" si="335"/>
        <v/>
      </c>
    </row>
    <row r="3527" spans="1:21">
      <c r="A3527">
        <v>9700</v>
      </c>
      <c r="B3527" s="1">
        <v>46022</v>
      </c>
      <c r="C3527">
        <v>9</v>
      </c>
      <c r="D3527">
        <v>15</v>
      </c>
      <c r="E3527" t="s">
        <v>7</v>
      </c>
      <c r="F3527" s="3">
        <v>452180.78980553534</v>
      </c>
      <c r="H3527">
        <v>3</v>
      </c>
      <c r="L3527" s="6"/>
      <c r="M3527" t="s">
        <v>40</v>
      </c>
      <c r="N3527">
        <f>SUMIFS(Actuals!$F:$F,Actuals!$A:$A,$A3527,Actuals!$D:$D,$D3527,Actuals!$B:$B,EDATE($B3527,-12))</f>
        <v>431716.5</v>
      </c>
      <c r="O3527">
        <f>AVERAGE(SUMIFS(Actuals!$F:$F,Actuals!$A:$A,$A3527,Actuals!$D:$D,$D3527,Actuals!$B:$B,EOMONTH(DATE(2025,$C3527-1,1),0))/SUMIFS(Actuals!$F:$F,Actuals!$A:$A,$A3527,Actuals!$D:$D,$D3527,Actuals!$B:$B,EOMONTH(DATE(2024,$C3527-1,1),0)),
 SUMIFS(Actuals!$F:$F,Actuals!$A:$A,$A3527,Actuals!$D:$D,$D3527,Actuals!$B:$B,EOMONTH(DATE(2025,$C3527-2,1),0))/SUMIFS(Actuals!$F:$F,Actuals!$A:$A,$A3527,Actuals!$D:$D,$D3527,Actuals!$B:$B,EOMONTH(DATE(2024,$C3527-2,1),0)),
 SUMIFS(Actuals!$F:$F,Actuals!$A:$A,$A3527,Actuals!$D:$D,$D3527,Actuals!$B:$B,EOMONTH(DATE(2025,$C3527-3,1),0))/SUMIFS(Actuals!$F:$F,Actuals!$A:$A,$A3527,Actuals!$D:$D,$D3527,Actuals!$B:$B,EOMONTH(DATE(2024,$C3527-3,1),0))
)</f>
        <v>1.0709250794601837</v>
      </c>
      <c r="P3527" s="29">
        <f t="shared" si="330"/>
        <v>462336.0270667724</v>
      </c>
      <c r="Q3527" s="2" t="str">
        <f t="shared" si="331"/>
        <v/>
      </c>
      <c r="R3527" s="29" t="str">
        <f t="shared" si="332"/>
        <v>2 Test data (Sep-Nov)</v>
      </c>
      <c r="S3527" s="29">
        <f t="shared" si="333"/>
        <v>1.0247686841986505</v>
      </c>
      <c r="T3527" s="29">
        <f t="shared" si="334"/>
        <v>463380.71298892505</v>
      </c>
      <c r="U3527" s="2" t="str">
        <f t="shared" si="335"/>
        <v/>
      </c>
    </row>
    <row r="3528" spans="1:21">
      <c r="A3528">
        <v>9700</v>
      </c>
      <c r="B3528" s="1">
        <v>46022</v>
      </c>
      <c r="C3528">
        <v>10</v>
      </c>
      <c r="D3528">
        <v>15</v>
      </c>
      <c r="E3528" t="s">
        <v>7</v>
      </c>
      <c r="F3528" s="3">
        <v>435280.96896844252</v>
      </c>
      <c r="H3528">
        <v>2</v>
      </c>
      <c r="L3528" s="6"/>
      <c r="M3528" t="s">
        <v>40</v>
      </c>
      <c r="N3528">
        <f>SUMIFS(Actuals!$F:$F,Actuals!$A:$A,$A3528,Actuals!$D:$D,$D3528,Actuals!$B:$B,EDATE($B3528,-12))</f>
        <v>431716.5</v>
      </c>
      <c r="O3528">
        <f>AVERAGE(SUMIFS(Actuals!$F:$F,Actuals!$A:$A,$A3528,Actuals!$D:$D,$D3528,Actuals!$B:$B,EOMONTH(DATE(2025,$C3528-1,1),0))/SUMIFS(Actuals!$F:$F,Actuals!$A:$A,$A3528,Actuals!$D:$D,$D3528,Actuals!$B:$B,EOMONTH(DATE(2024,$C3528-1,1),0)),
 SUMIFS(Actuals!$F:$F,Actuals!$A:$A,$A3528,Actuals!$D:$D,$D3528,Actuals!$B:$B,EOMONTH(DATE(2025,$C3528-2,1),0))/SUMIFS(Actuals!$F:$F,Actuals!$A:$A,$A3528,Actuals!$D:$D,$D3528,Actuals!$B:$B,EOMONTH(DATE(2024,$C3528-2,1),0)),
 SUMIFS(Actuals!$F:$F,Actuals!$A:$A,$A3528,Actuals!$D:$D,$D3528,Actuals!$B:$B,EOMONTH(DATE(2025,$C3528-3,1),0))/SUMIFS(Actuals!$F:$F,Actuals!$A:$A,$A3528,Actuals!$D:$D,$D3528,Actuals!$B:$B,EOMONTH(DATE(2024,$C3528-3,1),0))
)</f>
        <v>1.0861921029496464</v>
      </c>
      <c r="P3528" s="29">
        <f t="shared" si="330"/>
        <v>468927.053013061</v>
      </c>
      <c r="Q3528" s="2" t="str">
        <f t="shared" si="331"/>
        <v/>
      </c>
      <c r="R3528" s="29" t="str">
        <f t="shared" si="332"/>
        <v>2 Test data (Sep-Nov)</v>
      </c>
      <c r="S3528" s="29">
        <f t="shared" si="333"/>
        <v>1.0247686841986505</v>
      </c>
      <c r="T3528" s="29">
        <f t="shared" si="334"/>
        <v>446062.30582650448</v>
      </c>
      <c r="U3528" s="2" t="str">
        <f t="shared" si="335"/>
        <v/>
      </c>
    </row>
    <row r="3529" spans="1:21">
      <c r="A3529">
        <v>9700</v>
      </c>
      <c r="B3529" s="1">
        <v>46022</v>
      </c>
      <c r="C3529">
        <v>11</v>
      </c>
      <c r="D3529">
        <v>15</v>
      </c>
      <c r="E3529" t="s">
        <v>7</v>
      </c>
      <c r="F3529" s="3">
        <v>449690.3098736172</v>
      </c>
      <c r="H3529">
        <v>1</v>
      </c>
      <c r="L3529" s="6"/>
      <c r="M3529" t="s">
        <v>40</v>
      </c>
      <c r="N3529">
        <f>SUMIFS(Actuals!$F:$F,Actuals!$A:$A,$A3529,Actuals!$D:$D,$D3529,Actuals!$B:$B,EDATE($B3529,-12))</f>
        <v>431716.5</v>
      </c>
      <c r="O3529">
        <f>AVERAGE(SUMIFS(Actuals!$F:$F,Actuals!$A:$A,$A3529,Actuals!$D:$D,$D3529,Actuals!$B:$B,EOMONTH(DATE(2025,$C3529-1,1),0))/SUMIFS(Actuals!$F:$F,Actuals!$A:$A,$A3529,Actuals!$D:$D,$D3529,Actuals!$B:$B,EOMONTH(DATE(2024,$C3529-1,1),0)),
 SUMIFS(Actuals!$F:$F,Actuals!$A:$A,$A3529,Actuals!$D:$D,$D3529,Actuals!$B:$B,EOMONTH(DATE(2025,$C3529-2,1),0))/SUMIFS(Actuals!$F:$F,Actuals!$A:$A,$A3529,Actuals!$D:$D,$D3529,Actuals!$B:$B,EOMONTH(DATE(2024,$C3529-2,1),0)),
 SUMIFS(Actuals!$F:$F,Actuals!$A:$A,$A3529,Actuals!$D:$D,$D3529,Actuals!$B:$B,EOMONTH(DATE(2025,$C3529-3,1),0))/SUMIFS(Actuals!$F:$F,Actuals!$A:$A,$A3529,Actuals!$D:$D,$D3529,Actuals!$B:$B,EOMONTH(DATE(2024,$C3529-3,1),0))
)</f>
        <v>1.0652992382218223</v>
      </c>
      <c r="P3529" s="29">
        <f t="shared" si="330"/>
        <v>459907.25857779133</v>
      </c>
      <c r="Q3529" s="2" t="str">
        <f t="shared" si="331"/>
        <v/>
      </c>
      <c r="R3529" s="29" t="str">
        <f t="shared" si="332"/>
        <v>2 Test data (Sep-Nov)</v>
      </c>
      <c r="S3529" s="29">
        <f t="shared" si="333"/>
        <v>1.0247686841986505</v>
      </c>
      <c r="T3529" s="29">
        <f t="shared" si="334"/>
        <v>460828.54714607011</v>
      </c>
      <c r="U3529" s="2" t="str">
        <f t="shared" si="335"/>
        <v/>
      </c>
    </row>
    <row r="3530" spans="1:21">
      <c r="A3530">
        <v>9701</v>
      </c>
      <c r="B3530" s="1">
        <v>46022</v>
      </c>
      <c r="C3530">
        <v>5</v>
      </c>
      <c r="D3530">
        <v>15</v>
      </c>
      <c r="E3530" t="s">
        <v>7</v>
      </c>
      <c r="F3530" s="3">
        <v>5126.0774637207023</v>
      </c>
      <c r="H3530">
        <v>7</v>
      </c>
      <c r="L3530" s="6"/>
      <c r="M3530" t="s">
        <v>42</v>
      </c>
      <c r="N3530">
        <f>SUMIFS(Actuals!$F:$F,Actuals!$A:$A,$A3530,Actuals!$D:$D,$D3530,Actuals!$B:$B,EDATE($B3530,-12))</f>
        <v>5571</v>
      </c>
      <c r="O3530">
        <f>AVERAGE(SUMIFS(Actuals!$F:$F,Actuals!$A:$A,$A3530,Actuals!$D:$D,$D3530,Actuals!$B:$B,EOMONTH(DATE(2025,$C3530-1,1),0))/SUMIFS(Actuals!$F:$F,Actuals!$A:$A,$A3530,Actuals!$D:$D,$D3530,Actuals!$B:$B,EOMONTH(DATE(2024,$C3530-1,1),0)),
 SUMIFS(Actuals!$F:$F,Actuals!$A:$A,$A3530,Actuals!$D:$D,$D3530,Actuals!$B:$B,EOMONTH(DATE(2025,$C3530-2,1),0))/SUMIFS(Actuals!$F:$F,Actuals!$A:$A,$A3530,Actuals!$D:$D,$D3530,Actuals!$B:$B,EOMONTH(DATE(2024,$C3530-2,1),0)),
 SUMIFS(Actuals!$F:$F,Actuals!$A:$A,$A3530,Actuals!$D:$D,$D3530,Actuals!$B:$B,EOMONTH(DATE(2025,$C3530-3,1),0))/SUMIFS(Actuals!$F:$F,Actuals!$A:$A,$A3530,Actuals!$D:$D,$D3530,Actuals!$B:$B,EOMONTH(DATE(2024,$C3530-3,1),0))
)</f>
        <v>1.068945783849325</v>
      </c>
      <c r="P3530" s="29">
        <f t="shared" si="330"/>
        <v>5955.0969618245899</v>
      </c>
      <c r="Q3530" s="2" t="str">
        <f t="shared" si="331"/>
        <v/>
      </c>
      <c r="R3530" s="29" t="str">
        <f t="shared" si="332"/>
        <v>1 train date (May-Aug)</v>
      </c>
      <c r="S3530" s="29">
        <f t="shared" si="333"/>
        <v>1.005048087592062</v>
      </c>
      <c r="T3530" s="29">
        <f t="shared" si="334"/>
        <v>5151.9543517612592</v>
      </c>
      <c r="U3530" s="2" t="str">
        <f t="shared" si="335"/>
        <v/>
      </c>
    </row>
    <row r="3531" spans="1:21">
      <c r="A3531">
        <v>9701</v>
      </c>
      <c r="B3531" s="1">
        <v>46022</v>
      </c>
      <c r="C3531">
        <v>6</v>
      </c>
      <c r="D3531">
        <v>15</v>
      </c>
      <c r="E3531" t="s">
        <v>7</v>
      </c>
      <c r="F3531" s="3">
        <v>5725.0998406960407</v>
      </c>
      <c r="H3531">
        <v>6</v>
      </c>
      <c r="L3531" s="6"/>
      <c r="M3531" t="s">
        <v>42</v>
      </c>
      <c r="N3531">
        <f>SUMIFS(Actuals!$F:$F,Actuals!$A:$A,$A3531,Actuals!$D:$D,$D3531,Actuals!$B:$B,EDATE($B3531,-12))</f>
        <v>5571</v>
      </c>
      <c r="O3531">
        <f>AVERAGE(SUMIFS(Actuals!$F:$F,Actuals!$A:$A,$A3531,Actuals!$D:$D,$D3531,Actuals!$B:$B,EOMONTH(DATE(2025,$C3531-1,1),0))/SUMIFS(Actuals!$F:$F,Actuals!$A:$A,$A3531,Actuals!$D:$D,$D3531,Actuals!$B:$B,EOMONTH(DATE(2024,$C3531-1,1),0)),
 SUMIFS(Actuals!$F:$F,Actuals!$A:$A,$A3531,Actuals!$D:$D,$D3531,Actuals!$B:$B,EOMONTH(DATE(2025,$C3531-2,1),0))/SUMIFS(Actuals!$F:$F,Actuals!$A:$A,$A3531,Actuals!$D:$D,$D3531,Actuals!$B:$B,EOMONTH(DATE(2024,$C3531-2,1),0)),
 SUMIFS(Actuals!$F:$F,Actuals!$A:$A,$A3531,Actuals!$D:$D,$D3531,Actuals!$B:$B,EOMONTH(DATE(2025,$C3531-3,1),0))/SUMIFS(Actuals!$F:$F,Actuals!$A:$A,$A3531,Actuals!$D:$D,$D3531,Actuals!$B:$B,EOMONTH(DATE(2024,$C3531-3,1),0))
)</f>
        <v>1.0685367581213052</v>
      </c>
      <c r="P3531" s="29">
        <f t="shared" si="330"/>
        <v>5952.8182794937911</v>
      </c>
      <c r="Q3531" s="2" t="str">
        <f t="shared" si="331"/>
        <v/>
      </c>
      <c r="R3531" s="29" t="str">
        <f t="shared" si="332"/>
        <v>1 train date (May-Aug)</v>
      </c>
      <c r="S3531" s="29">
        <f t="shared" si="333"/>
        <v>1.005048087592062</v>
      </c>
      <c r="T3531" s="29">
        <f t="shared" si="334"/>
        <v>5754.0006461651747</v>
      </c>
      <c r="U3531" s="2" t="str">
        <f t="shared" si="335"/>
        <v/>
      </c>
    </row>
    <row r="3532" spans="1:21">
      <c r="A3532">
        <v>9701</v>
      </c>
      <c r="B3532" s="1">
        <v>46022</v>
      </c>
      <c r="C3532">
        <v>7</v>
      </c>
      <c r="D3532">
        <v>15</v>
      </c>
      <c r="E3532" t="s">
        <v>7</v>
      </c>
      <c r="F3532" s="3">
        <v>5705.8740572965144</v>
      </c>
      <c r="H3532">
        <v>5</v>
      </c>
      <c r="L3532" s="6"/>
      <c r="M3532" t="s">
        <v>42</v>
      </c>
      <c r="N3532">
        <f>SUMIFS(Actuals!$F:$F,Actuals!$A:$A,$A3532,Actuals!$D:$D,$D3532,Actuals!$B:$B,EDATE($B3532,-12))</f>
        <v>5571</v>
      </c>
      <c r="O3532">
        <f>AVERAGE(SUMIFS(Actuals!$F:$F,Actuals!$A:$A,$A3532,Actuals!$D:$D,$D3532,Actuals!$B:$B,EOMONTH(DATE(2025,$C3532-1,1),0))/SUMIFS(Actuals!$F:$F,Actuals!$A:$A,$A3532,Actuals!$D:$D,$D3532,Actuals!$B:$B,EOMONTH(DATE(2024,$C3532-1,1),0)),
 SUMIFS(Actuals!$F:$F,Actuals!$A:$A,$A3532,Actuals!$D:$D,$D3532,Actuals!$B:$B,EOMONTH(DATE(2025,$C3532-2,1),0))/SUMIFS(Actuals!$F:$F,Actuals!$A:$A,$A3532,Actuals!$D:$D,$D3532,Actuals!$B:$B,EOMONTH(DATE(2024,$C3532-2,1),0)),
 SUMIFS(Actuals!$F:$F,Actuals!$A:$A,$A3532,Actuals!$D:$D,$D3532,Actuals!$B:$B,EOMONTH(DATE(2025,$C3532-3,1),0))/SUMIFS(Actuals!$F:$F,Actuals!$A:$A,$A3532,Actuals!$D:$D,$D3532,Actuals!$B:$B,EOMONTH(DATE(2024,$C3532-3,1),0))
)</f>
        <v>1.0719918490343694</v>
      </c>
      <c r="P3532" s="29">
        <f t="shared" si="330"/>
        <v>5972.0665909704721</v>
      </c>
      <c r="Q3532" s="2" t="str">
        <f t="shared" si="331"/>
        <v/>
      </c>
      <c r="R3532" s="29" t="str">
        <f t="shared" si="332"/>
        <v>1 train date (May-Aug)</v>
      </c>
      <c r="S3532" s="29">
        <f t="shared" si="333"/>
        <v>1.005048087592062</v>
      </c>
      <c r="T3532" s="29">
        <f t="shared" si="334"/>
        <v>5734.6778093270214</v>
      </c>
      <c r="U3532" s="2" t="str">
        <f t="shared" si="335"/>
        <v/>
      </c>
    </row>
    <row r="3533" spans="1:21">
      <c r="A3533">
        <v>9701</v>
      </c>
      <c r="B3533" s="1">
        <v>46022</v>
      </c>
      <c r="C3533">
        <v>8</v>
      </c>
      <c r="D3533">
        <v>15</v>
      </c>
      <c r="E3533" t="s">
        <v>7</v>
      </c>
      <c r="F3533" s="3">
        <v>5731.0044256797519</v>
      </c>
      <c r="H3533">
        <v>4</v>
      </c>
      <c r="L3533" s="6"/>
      <c r="M3533" t="s">
        <v>42</v>
      </c>
      <c r="N3533">
        <f>SUMIFS(Actuals!$F:$F,Actuals!$A:$A,$A3533,Actuals!$D:$D,$D3533,Actuals!$B:$B,EDATE($B3533,-12))</f>
        <v>5571</v>
      </c>
      <c r="O3533">
        <f>AVERAGE(SUMIFS(Actuals!$F:$F,Actuals!$A:$A,$A3533,Actuals!$D:$D,$D3533,Actuals!$B:$B,EOMONTH(DATE(2025,$C3533-1,1),0))/SUMIFS(Actuals!$F:$F,Actuals!$A:$A,$A3533,Actuals!$D:$D,$D3533,Actuals!$B:$B,EOMONTH(DATE(2024,$C3533-1,1),0)),
 SUMIFS(Actuals!$F:$F,Actuals!$A:$A,$A3533,Actuals!$D:$D,$D3533,Actuals!$B:$B,EOMONTH(DATE(2025,$C3533-2,1),0))/SUMIFS(Actuals!$F:$F,Actuals!$A:$A,$A3533,Actuals!$D:$D,$D3533,Actuals!$B:$B,EOMONTH(DATE(2024,$C3533-2,1),0)),
 SUMIFS(Actuals!$F:$F,Actuals!$A:$A,$A3533,Actuals!$D:$D,$D3533,Actuals!$B:$B,EOMONTH(DATE(2025,$C3533-3,1),0))/SUMIFS(Actuals!$F:$F,Actuals!$A:$A,$A3533,Actuals!$D:$D,$D3533,Actuals!$B:$B,EOMONTH(DATE(2024,$C3533-3,1),0))
)</f>
        <v>1.081422524033065</v>
      </c>
      <c r="P3533" s="29">
        <f t="shared" si="330"/>
        <v>6024.6048813882053</v>
      </c>
      <c r="Q3533" s="2" t="str">
        <f t="shared" si="331"/>
        <v/>
      </c>
      <c r="R3533" s="29" t="str">
        <f t="shared" si="332"/>
        <v>1 train date (May-Aug)</v>
      </c>
      <c r="S3533" s="29">
        <f t="shared" si="333"/>
        <v>1.005048087592062</v>
      </c>
      <c r="T3533" s="29">
        <f t="shared" si="334"/>
        <v>5759.9350380110782</v>
      </c>
      <c r="U3533" s="2" t="str">
        <f t="shared" si="335"/>
        <v/>
      </c>
    </row>
    <row r="3534" spans="1:21">
      <c r="A3534">
        <v>9701</v>
      </c>
      <c r="B3534" s="1">
        <v>46022</v>
      </c>
      <c r="C3534">
        <v>9</v>
      </c>
      <c r="D3534">
        <v>15</v>
      </c>
      <c r="E3534" t="s">
        <v>7</v>
      </c>
      <c r="F3534" s="3">
        <v>5743.1009701457524</v>
      </c>
      <c r="H3534">
        <v>3</v>
      </c>
      <c r="L3534" s="6"/>
      <c r="M3534" t="s">
        <v>42</v>
      </c>
      <c r="N3534">
        <f>SUMIFS(Actuals!$F:$F,Actuals!$A:$A,$A3534,Actuals!$D:$D,$D3534,Actuals!$B:$B,EDATE($B3534,-12))</f>
        <v>5571</v>
      </c>
      <c r="O3534">
        <f>AVERAGE(SUMIFS(Actuals!$F:$F,Actuals!$A:$A,$A3534,Actuals!$D:$D,$D3534,Actuals!$B:$B,EOMONTH(DATE(2025,$C3534-1,1),0))/SUMIFS(Actuals!$F:$F,Actuals!$A:$A,$A3534,Actuals!$D:$D,$D3534,Actuals!$B:$B,EOMONTH(DATE(2024,$C3534-1,1),0)),
 SUMIFS(Actuals!$F:$F,Actuals!$A:$A,$A3534,Actuals!$D:$D,$D3534,Actuals!$B:$B,EOMONTH(DATE(2025,$C3534-2,1),0))/SUMIFS(Actuals!$F:$F,Actuals!$A:$A,$A3534,Actuals!$D:$D,$D3534,Actuals!$B:$B,EOMONTH(DATE(2024,$C3534-2,1),0)),
 SUMIFS(Actuals!$F:$F,Actuals!$A:$A,$A3534,Actuals!$D:$D,$D3534,Actuals!$B:$B,EOMONTH(DATE(2025,$C3534-3,1),0))/SUMIFS(Actuals!$F:$F,Actuals!$A:$A,$A3534,Actuals!$D:$D,$D3534,Actuals!$B:$B,EOMONTH(DATE(2024,$C3534-3,1),0))
)</f>
        <v>1.1002216782183487</v>
      </c>
      <c r="P3534" s="29">
        <f t="shared" si="330"/>
        <v>6129.3349693544205</v>
      </c>
      <c r="Q3534" s="2" t="str">
        <f t="shared" si="331"/>
        <v/>
      </c>
      <c r="R3534" s="29" t="str">
        <f t="shared" si="332"/>
        <v>2 Test data (Sep-Nov)</v>
      </c>
      <c r="S3534" s="29">
        <f t="shared" si="333"/>
        <v>1.005048087592062</v>
      </c>
      <c r="T3534" s="29">
        <f t="shared" si="334"/>
        <v>5772.0926468931048</v>
      </c>
      <c r="U3534" s="2" t="str">
        <f t="shared" si="335"/>
        <v/>
      </c>
    </row>
    <row r="3535" spans="1:21">
      <c r="A3535">
        <v>9701</v>
      </c>
      <c r="B3535" s="1">
        <v>46022</v>
      </c>
      <c r="C3535">
        <v>10</v>
      </c>
      <c r="D3535">
        <v>15</v>
      </c>
      <c r="E3535" t="s">
        <v>7</v>
      </c>
      <c r="F3535" s="3">
        <v>5735.0144436412284</v>
      </c>
      <c r="H3535">
        <v>2</v>
      </c>
      <c r="L3535" s="6"/>
      <c r="M3535" t="s">
        <v>42</v>
      </c>
      <c r="N3535">
        <f>SUMIFS(Actuals!$F:$F,Actuals!$A:$A,$A3535,Actuals!$D:$D,$D3535,Actuals!$B:$B,EDATE($B3535,-12))</f>
        <v>5571</v>
      </c>
      <c r="O3535">
        <f>AVERAGE(SUMIFS(Actuals!$F:$F,Actuals!$A:$A,$A3535,Actuals!$D:$D,$D3535,Actuals!$B:$B,EOMONTH(DATE(2025,$C3535-1,1),0))/SUMIFS(Actuals!$F:$F,Actuals!$A:$A,$A3535,Actuals!$D:$D,$D3535,Actuals!$B:$B,EOMONTH(DATE(2024,$C3535-1,1),0)),
 SUMIFS(Actuals!$F:$F,Actuals!$A:$A,$A3535,Actuals!$D:$D,$D3535,Actuals!$B:$B,EOMONTH(DATE(2025,$C3535-2,1),0))/SUMIFS(Actuals!$F:$F,Actuals!$A:$A,$A3535,Actuals!$D:$D,$D3535,Actuals!$B:$B,EOMONTH(DATE(2024,$C3535-2,1),0)),
 SUMIFS(Actuals!$F:$F,Actuals!$A:$A,$A3535,Actuals!$D:$D,$D3535,Actuals!$B:$B,EOMONTH(DATE(2025,$C3535-3,1),0))/SUMIFS(Actuals!$F:$F,Actuals!$A:$A,$A3535,Actuals!$D:$D,$D3535,Actuals!$B:$B,EOMONTH(DATE(2024,$C3535-3,1),0))
)</f>
        <v>1.0757130326689932</v>
      </c>
      <c r="P3535" s="29">
        <f t="shared" si="330"/>
        <v>5992.7973049989614</v>
      </c>
      <c r="Q3535" s="2" t="str">
        <f t="shared" si="331"/>
        <v/>
      </c>
      <c r="R3535" s="29" t="str">
        <f t="shared" si="332"/>
        <v>2 Test data (Sep-Nov)</v>
      </c>
      <c r="S3535" s="29">
        <f t="shared" si="333"/>
        <v>1.005048087592062</v>
      </c>
      <c r="T3535" s="29">
        <f t="shared" si="334"/>
        <v>5763.9652988944699</v>
      </c>
      <c r="U3535" s="2" t="str">
        <f t="shared" si="335"/>
        <v/>
      </c>
    </row>
    <row r="3536" spans="1:21">
      <c r="A3536">
        <v>9701</v>
      </c>
      <c r="B3536" s="1">
        <v>46022</v>
      </c>
      <c r="C3536">
        <v>11</v>
      </c>
      <c r="D3536">
        <v>15</v>
      </c>
      <c r="E3536" t="s">
        <v>7</v>
      </c>
      <c r="F3536" s="3">
        <v>5564.5744272504689</v>
      </c>
      <c r="H3536">
        <v>1</v>
      </c>
      <c r="L3536" s="6"/>
      <c r="M3536" t="s">
        <v>42</v>
      </c>
      <c r="N3536">
        <f>SUMIFS(Actuals!$F:$F,Actuals!$A:$A,$A3536,Actuals!$D:$D,$D3536,Actuals!$B:$B,EDATE($B3536,-12))</f>
        <v>5571</v>
      </c>
      <c r="O3536">
        <f>AVERAGE(SUMIFS(Actuals!$F:$F,Actuals!$A:$A,$A3536,Actuals!$D:$D,$D3536,Actuals!$B:$B,EOMONTH(DATE(2025,$C3536-1,1),0))/SUMIFS(Actuals!$F:$F,Actuals!$A:$A,$A3536,Actuals!$D:$D,$D3536,Actuals!$B:$B,EOMONTH(DATE(2024,$C3536-1,1),0)),
 SUMIFS(Actuals!$F:$F,Actuals!$A:$A,$A3536,Actuals!$D:$D,$D3536,Actuals!$B:$B,EOMONTH(DATE(2025,$C3536-2,1),0))/SUMIFS(Actuals!$F:$F,Actuals!$A:$A,$A3536,Actuals!$D:$D,$D3536,Actuals!$B:$B,EOMONTH(DATE(2024,$C3536-2,1),0)),
 SUMIFS(Actuals!$F:$F,Actuals!$A:$A,$A3536,Actuals!$D:$D,$D3536,Actuals!$B:$B,EOMONTH(DATE(2025,$C3536-3,1),0))/SUMIFS(Actuals!$F:$F,Actuals!$A:$A,$A3536,Actuals!$D:$D,$D3536,Actuals!$B:$B,EOMONTH(DATE(2024,$C3536-3,1),0))
)</f>
        <v>1.0397566154566722</v>
      </c>
      <c r="P3536" s="29">
        <f t="shared" si="330"/>
        <v>5792.4841047091204</v>
      </c>
      <c r="Q3536" s="2" t="str">
        <f t="shared" si="331"/>
        <v/>
      </c>
      <c r="R3536" s="29" t="str">
        <f t="shared" si="332"/>
        <v>2 Test data (Sep-Nov)</v>
      </c>
      <c r="S3536" s="29">
        <f t="shared" si="333"/>
        <v>1.005048087592062</v>
      </c>
      <c r="T3536" s="29">
        <f t="shared" si="334"/>
        <v>5592.6648863717774</v>
      </c>
      <c r="U3536" s="2" t="str">
        <f t="shared" si="335"/>
        <v/>
      </c>
    </row>
    <row r="3537" spans="1:21">
      <c r="A3537">
        <v>9702</v>
      </c>
      <c r="B3537" s="1">
        <v>46022</v>
      </c>
      <c r="C3537">
        <v>5</v>
      </c>
      <c r="D3537">
        <v>15</v>
      </c>
      <c r="E3537" t="s">
        <v>7</v>
      </c>
      <c r="F3537" s="3">
        <v>1598.6551830963713</v>
      </c>
      <c r="H3537">
        <v>7</v>
      </c>
      <c r="L3537" s="6"/>
      <c r="M3537" t="s">
        <v>44</v>
      </c>
      <c r="N3537">
        <f>SUMIFS(Actuals!$F:$F,Actuals!$A:$A,$A3537,Actuals!$D:$D,$D3537,Actuals!$B:$B,EDATE($B3537,-12))</f>
        <v>1831.5</v>
      </c>
      <c r="O3537">
        <f>AVERAGE(SUMIFS(Actuals!$F:$F,Actuals!$A:$A,$A3537,Actuals!$D:$D,$D3537,Actuals!$B:$B,EOMONTH(DATE(2025,$C3537-1,1),0))/SUMIFS(Actuals!$F:$F,Actuals!$A:$A,$A3537,Actuals!$D:$D,$D3537,Actuals!$B:$B,EOMONTH(DATE(2024,$C3537-1,1),0)),
 SUMIFS(Actuals!$F:$F,Actuals!$A:$A,$A3537,Actuals!$D:$D,$D3537,Actuals!$B:$B,EOMONTH(DATE(2025,$C3537-2,1),0))/SUMIFS(Actuals!$F:$F,Actuals!$A:$A,$A3537,Actuals!$D:$D,$D3537,Actuals!$B:$B,EOMONTH(DATE(2024,$C3537-2,1),0)),
 SUMIFS(Actuals!$F:$F,Actuals!$A:$A,$A3537,Actuals!$D:$D,$D3537,Actuals!$B:$B,EOMONTH(DATE(2025,$C3537-3,1),0))/SUMIFS(Actuals!$F:$F,Actuals!$A:$A,$A3537,Actuals!$D:$D,$D3537,Actuals!$B:$B,EOMONTH(DATE(2024,$C3537-3,1),0))
)</f>
        <v>1.151195362190675</v>
      </c>
      <c r="P3537" s="29">
        <f t="shared" si="330"/>
        <v>2108.4143058522213</v>
      </c>
      <c r="Q3537" s="2" t="str">
        <f t="shared" si="331"/>
        <v/>
      </c>
      <c r="R3537" s="29" t="str">
        <f t="shared" si="332"/>
        <v>1 train date (May-Aug)</v>
      </c>
      <c r="S3537" s="29">
        <f t="shared" si="333"/>
        <v>1.018716649634493</v>
      </c>
      <c r="T3537" s="29">
        <f t="shared" si="334"/>
        <v>1628.5766520447523</v>
      </c>
      <c r="U3537" s="2" t="str">
        <f t="shared" si="335"/>
        <v/>
      </c>
    </row>
    <row r="3538" spans="1:21">
      <c r="A3538">
        <v>9702</v>
      </c>
      <c r="B3538" s="1">
        <v>46022</v>
      </c>
      <c r="C3538">
        <v>6</v>
      </c>
      <c r="D3538">
        <v>15</v>
      </c>
      <c r="E3538" t="s">
        <v>7</v>
      </c>
      <c r="F3538" s="3">
        <v>1598.6551830963713</v>
      </c>
      <c r="H3538">
        <v>6</v>
      </c>
      <c r="L3538" s="6"/>
      <c r="M3538" t="s">
        <v>44</v>
      </c>
      <c r="N3538">
        <f>SUMIFS(Actuals!$F:$F,Actuals!$A:$A,$A3538,Actuals!$D:$D,$D3538,Actuals!$B:$B,EDATE($B3538,-12))</f>
        <v>1831.5</v>
      </c>
      <c r="O3538">
        <f>AVERAGE(SUMIFS(Actuals!$F:$F,Actuals!$A:$A,$A3538,Actuals!$D:$D,$D3538,Actuals!$B:$B,EOMONTH(DATE(2025,$C3538-1,1),0))/SUMIFS(Actuals!$F:$F,Actuals!$A:$A,$A3538,Actuals!$D:$D,$D3538,Actuals!$B:$B,EOMONTH(DATE(2024,$C3538-1,1),0)),
 SUMIFS(Actuals!$F:$F,Actuals!$A:$A,$A3538,Actuals!$D:$D,$D3538,Actuals!$B:$B,EOMONTH(DATE(2025,$C3538-2,1),0))/SUMIFS(Actuals!$F:$F,Actuals!$A:$A,$A3538,Actuals!$D:$D,$D3538,Actuals!$B:$B,EOMONTH(DATE(2024,$C3538-2,1),0)),
 SUMIFS(Actuals!$F:$F,Actuals!$A:$A,$A3538,Actuals!$D:$D,$D3538,Actuals!$B:$B,EOMONTH(DATE(2025,$C3538-3,1),0))/SUMIFS(Actuals!$F:$F,Actuals!$A:$A,$A3538,Actuals!$D:$D,$D3538,Actuals!$B:$B,EOMONTH(DATE(2024,$C3538-3,1),0))
)</f>
        <v>1.0553282192971063</v>
      </c>
      <c r="P3538" s="29">
        <f t="shared" si="330"/>
        <v>1932.8336336426503</v>
      </c>
      <c r="Q3538" s="2" t="str">
        <f t="shared" si="331"/>
        <v/>
      </c>
      <c r="R3538" s="29" t="str">
        <f t="shared" si="332"/>
        <v>1 train date (May-Aug)</v>
      </c>
      <c r="S3538" s="29">
        <f t="shared" si="333"/>
        <v>1.018716649634493</v>
      </c>
      <c r="T3538" s="29">
        <f t="shared" si="334"/>
        <v>1628.5766520447523</v>
      </c>
      <c r="U3538" s="2" t="str">
        <f t="shared" si="335"/>
        <v/>
      </c>
    </row>
    <row r="3539" spans="1:21">
      <c r="A3539">
        <v>9702</v>
      </c>
      <c r="B3539" s="1">
        <v>46022</v>
      </c>
      <c r="C3539">
        <v>7</v>
      </c>
      <c r="D3539">
        <v>15</v>
      </c>
      <c r="E3539" t="s">
        <v>7</v>
      </c>
      <c r="F3539" s="3">
        <v>1789.9246936456177</v>
      </c>
      <c r="H3539">
        <v>5</v>
      </c>
      <c r="L3539" s="6"/>
      <c r="M3539" t="s">
        <v>44</v>
      </c>
      <c r="N3539">
        <f>SUMIFS(Actuals!$F:$F,Actuals!$A:$A,$A3539,Actuals!$D:$D,$D3539,Actuals!$B:$B,EDATE($B3539,-12))</f>
        <v>1831.5</v>
      </c>
      <c r="O3539">
        <f>AVERAGE(SUMIFS(Actuals!$F:$F,Actuals!$A:$A,$A3539,Actuals!$D:$D,$D3539,Actuals!$B:$B,EOMONTH(DATE(2025,$C3539-1,1),0))/SUMIFS(Actuals!$F:$F,Actuals!$A:$A,$A3539,Actuals!$D:$D,$D3539,Actuals!$B:$B,EOMONTH(DATE(2024,$C3539-1,1),0)),
 SUMIFS(Actuals!$F:$F,Actuals!$A:$A,$A3539,Actuals!$D:$D,$D3539,Actuals!$B:$B,EOMONTH(DATE(2025,$C3539-2,1),0))/SUMIFS(Actuals!$F:$F,Actuals!$A:$A,$A3539,Actuals!$D:$D,$D3539,Actuals!$B:$B,EOMONTH(DATE(2024,$C3539-2,1),0)),
 SUMIFS(Actuals!$F:$F,Actuals!$A:$A,$A3539,Actuals!$D:$D,$D3539,Actuals!$B:$B,EOMONTH(DATE(2025,$C3539-3,1),0))/SUMIFS(Actuals!$F:$F,Actuals!$A:$A,$A3539,Actuals!$D:$D,$D3539,Actuals!$B:$B,EOMONTH(DATE(2024,$C3539-3,1),0))
)</f>
        <v>1.0344077436621728</v>
      </c>
      <c r="P3539" s="29">
        <f t="shared" si="330"/>
        <v>1894.5177825172696</v>
      </c>
      <c r="Q3539" s="2" t="str">
        <f t="shared" si="331"/>
        <v/>
      </c>
      <c r="R3539" s="29" t="str">
        <f t="shared" si="332"/>
        <v>1 train date (May-Aug)</v>
      </c>
      <c r="S3539" s="29">
        <f t="shared" si="333"/>
        <v>1.018716649634493</v>
      </c>
      <c r="T3539" s="29">
        <f t="shared" si="334"/>
        <v>1823.4260870087101</v>
      </c>
      <c r="U3539" s="2" t="str">
        <f t="shared" si="335"/>
        <v/>
      </c>
    </row>
    <row r="3540" spans="1:21">
      <c r="A3540">
        <v>9702</v>
      </c>
      <c r="B3540" s="1">
        <v>46022</v>
      </c>
      <c r="C3540">
        <v>8</v>
      </c>
      <c r="D3540">
        <v>15</v>
      </c>
      <c r="E3540" t="s">
        <v>7</v>
      </c>
      <c r="F3540" s="3">
        <v>1791.1913911249264</v>
      </c>
      <c r="H3540">
        <v>4</v>
      </c>
      <c r="L3540" s="6"/>
      <c r="M3540" t="s">
        <v>44</v>
      </c>
      <c r="N3540">
        <f>SUMIFS(Actuals!$F:$F,Actuals!$A:$A,$A3540,Actuals!$D:$D,$D3540,Actuals!$B:$B,EDATE($B3540,-12))</f>
        <v>1831.5</v>
      </c>
      <c r="O3540">
        <f>AVERAGE(SUMIFS(Actuals!$F:$F,Actuals!$A:$A,$A3540,Actuals!$D:$D,$D3540,Actuals!$B:$B,EOMONTH(DATE(2025,$C3540-1,1),0))/SUMIFS(Actuals!$F:$F,Actuals!$A:$A,$A3540,Actuals!$D:$D,$D3540,Actuals!$B:$B,EOMONTH(DATE(2024,$C3540-1,1),0)),
 SUMIFS(Actuals!$F:$F,Actuals!$A:$A,$A3540,Actuals!$D:$D,$D3540,Actuals!$B:$B,EOMONTH(DATE(2025,$C3540-2,1),0))/SUMIFS(Actuals!$F:$F,Actuals!$A:$A,$A3540,Actuals!$D:$D,$D3540,Actuals!$B:$B,EOMONTH(DATE(2024,$C3540-2,1),0)),
 SUMIFS(Actuals!$F:$F,Actuals!$A:$A,$A3540,Actuals!$D:$D,$D3540,Actuals!$B:$B,EOMONTH(DATE(2025,$C3540-3,1),0))/SUMIFS(Actuals!$F:$F,Actuals!$A:$A,$A3540,Actuals!$D:$D,$D3540,Actuals!$B:$B,EOMONTH(DATE(2024,$C3540-3,1),0))
)</f>
        <v>1.0212789921222394</v>
      </c>
      <c r="P3540" s="29">
        <f t="shared" si="330"/>
        <v>1870.4724740718814</v>
      </c>
      <c r="Q3540" s="2" t="str">
        <f t="shared" si="331"/>
        <v/>
      </c>
      <c r="R3540" s="29" t="str">
        <f t="shared" si="332"/>
        <v>1 train date (May-Aug)</v>
      </c>
      <c r="S3540" s="29">
        <f t="shared" si="333"/>
        <v>1.018716649634493</v>
      </c>
      <c r="T3540" s="29">
        <f t="shared" si="334"/>
        <v>1824.716492820932</v>
      </c>
      <c r="U3540" s="2" t="str">
        <f t="shared" si="335"/>
        <v/>
      </c>
    </row>
    <row r="3541" spans="1:21">
      <c r="A3541">
        <v>9702</v>
      </c>
      <c r="B3541" s="1">
        <v>46022</v>
      </c>
      <c r="C3541">
        <v>9</v>
      </c>
      <c r="D3541">
        <v>15</v>
      </c>
      <c r="E3541" t="s">
        <v>7</v>
      </c>
      <c r="F3541" s="3">
        <v>1788.6031615452653</v>
      </c>
      <c r="H3541">
        <v>3</v>
      </c>
      <c r="L3541" s="6"/>
      <c r="M3541" t="s">
        <v>44</v>
      </c>
      <c r="N3541">
        <f>SUMIFS(Actuals!$F:$F,Actuals!$A:$A,$A3541,Actuals!$D:$D,$D3541,Actuals!$B:$B,EDATE($B3541,-12))</f>
        <v>1831.5</v>
      </c>
      <c r="O3541">
        <f>AVERAGE(SUMIFS(Actuals!$F:$F,Actuals!$A:$A,$A3541,Actuals!$D:$D,$D3541,Actuals!$B:$B,EOMONTH(DATE(2025,$C3541-1,1),0))/SUMIFS(Actuals!$F:$F,Actuals!$A:$A,$A3541,Actuals!$D:$D,$D3541,Actuals!$B:$B,EOMONTH(DATE(2024,$C3541-1,1),0)),
 SUMIFS(Actuals!$F:$F,Actuals!$A:$A,$A3541,Actuals!$D:$D,$D3541,Actuals!$B:$B,EOMONTH(DATE(2025,$C3541-2,1),0))/SUMIFS(Actuals!$F:$F,Actuals!$A:$A,$A3541,Actuals!$D:$D,$D3541,Actuals!$B:$B,EOMONTH(DATE(2024,$C3541-2,1),0)),
 SUMIFS(Actuals!$F:$F,Actuals!$A:$A,$A3541,Actuals!$D:$D,$D3541,Actuals!$B:$B,EOMONTH(DATE(2025,$C3541-3,1),0))/SUMIFS(Actuals!$F:$F,Actuals!$A:$A,$A3541,Actuals!$D:$D,$D3541,Actuals!$B:$B,EOMONTH(DATE(2024,$C3541-3,1),0))
)</f>
        <v>1.0733679604291122</v>
      </c>
      <c r="P3541" s="29">
        <f t="shared" si="330"/>
        <v>1965.873419525919</v>
      </c>
      <c r="Q3541" s="2" t="str">
        <f t="shared" si="331"/>
        <v/>
      </c>
      <c r="R3541" s="29" t="str">
        <f t="shared" si="332"/>
        <v>2 Test data (Sep-Nov)</v>
      </c>
      <c r="S3541" s="29">
        <f t="shared" si="333"/>
        <v>1.018716649634493</v>
      </c>
      <c r="T3541" s="29">
        <f t="shared" si="334"/>
        <v>1822.0798202550545</v>
      </c>
      <c r="U3541" s="2" t="str">
        <f t="shared" si="335"/>
        <v/>
      </c>
    </row>
    <row r="3542" spans="1:21">
      <c r="A3542">
        <v>9702</v>
      </c>
      <c r="B3542" s="1">
        <v>46022</v>
      </c>
      <c r="C3542">
        <v>10</v>
      </c>
      <c r="D3542">
        <v>15</v>
      </c>
      <c r="E3542" t="s">
        <v>7</v>
      </c>
      <c r="F3542" s="3">
        <v>1780.0112215170582</v>
      </c>
      <c r="H3542">
        <v>2</v>
      </c>
      <c r="L3542" s="6"/>
      <c r="M3542" t="s">
        <v>44</v>
      </c>
      <c r="N3542">
        <f>SUMIFS(Actuals!$F:$F,Actuals!$A:$A,$A3542,Actuals!$D:$D,$D3542,Actuals!$B:$B,EDATE($B3542,-12))</f>
        <v>1831.5</v>
      </c>
      <c r="O3542">
        <f>AVERAGE(SUMIFS(Actuals!$F:$F,Actuals!$A:$A,$A3542,Actuals!$D:$D,$D3542,Actuals!$B:$B,EOMONTH(DATE(2025,$C3542-1,1),0))/SUMIFS(Actuals!$F:$F,Actuals!$A:$A,$A3542,Actuals!$D:$D,$D3542,Actuals!$B:$B,EOMONTH(DATE(2024,$C3542-1,1),0)),
 SUMIFS(Actuals!$F:$F,Actuals!$A:$A,$A3542,Actuals!$D:$D,$D3542,Actuals!$B:$B,EOMONTH(DATE(2025,$C3542-2,1),0))/SUMIFS(Actuals!$F:$F,Actuals!$A:$A,$A3542,Actuals!$D:$D,$D3542,Actuals!$B:$B,EOMONTH(DATE(2024,$C3542-2,1),0)),
 SUMIFS(Actuals!$F:$F,Actuals!$A:$A,$A3542,Actuals!$D:$D,$D3542,Actuals!$B:$B,EOMONTH(DATE(2025,$C3542-3,1),0))/SUMIFS(Actuals!$F:$F,Actuals!$A:$A,$A3542,Actuals!$D:$D,$D3542,Actuals!$B:$B,EOMONTH(DATE(2024,$C3542-3,1),0))
)</f>
        <v>1.0578149553151019</v>
      </c>
      <c r="P3542" s="29">
        <f t="shared" si="330"/>
        <v>1937.3880906596091</v>
      </c>
      <c r="Q3542" s="2" t="str">
        <f t="shared" si="331"/>
        <v/>
      </c>
      <c r="R3542" s="29" t="str">
        <f t="shared" si="332"/>
        <v>2 Test data (Sep-Nov)</v>
      </c>
      <c r="S3542" s="29">
        <f t="shared" si="333"/>
        <v>1.018716649634493</v>
      </c>
      <c r="T3542" s="29">
        <f t="shared" si="334"/>
        <v>1813.327067895659</v>
      </c>
      <c r="U3542" s="2" t="str">
        <f t="shared" si="335"/>
        <v/>
      </c>
    </row>
    <row r="3543" spans="1:21">
      <c r="A3543">
        <v>9702</v>
      </c>
      <c r="B3543" s="1">
        <v>46022</v>
      </c>
      <c r="C3543">
        <v>11</v>
      </c>
      <c r="D3543">
        <v>15</v>
      </c>
      <c r="E3543" t="s">
        <v>7</v>
      </c>
      <c r="F3543" s="3">
        <v>1579.6809126006833</v>
      </c>
      <c r="H3543">
        <v>1</v>
      </c>
      <c r="L3543" s="6"/>
      <c r="M3543" t="s">
        <v>44</v>
      </c>
      <c r="N3543">
        <f>SUMIFS(Actuals!$F:$F,Actuals!$A:$A,$A3543,Actuals!$D:$D,$D3543,Actuals!$B:$B,EDATE($B3543,-12))</f>
        <v>1831.5</v>
      </c>
      <c r="O3543">
        <f>AVERAGE(SUMIFS(Actuals!$F:$F,Actuals!$A:$A,$A3543,Actuals!$D:$D,$D3543,Actuals!$B:$B,EOMONTH(DATE(2025,$C3543-1,1),0))/SUMIFS(Actuals!$F:$F,Actuals!$A:$A,$A3543,Actuals!$D:$D,$D3543,Actuals!$B:$B,EOMONTH(DATE(2024,$C3543-1,1),0)),
 SUMIFS(Actuals!$F:$F,Actuals!$A:$A,$A3543,Actuals!$D:$D,$D3543,Actuals!$B:$B,EOMONTH(DATE(2025,$C3543-2,1),0))/SUMIFS(Actuals!$F:$F,Actuals!$A:$A,$A3543,Actuals!$D:$D,$D3543,Actuals!$B:$B,EOMONTH(DATE(2024,$C3543-2,1),0)),
 SUMIFS(Actuals!$F:$F,Actuals!$A:$A,$A3543,Actuals!$D:$D,$D3543,Actuals!$B:$B,EOMONTH(DATE(2025,$C3543-3,1),0))/SUMIFS(Actuals!$F:$F,Actuals!$A:$A,$A3543,Actuals!$D:$D,$D3543,Actuals!$B:$B,EOMONTH(DATE(2024,$C3543-3,1),0))
)</f>
        <v>1.0272463651059891</v>
      </c>
      <c r="P3543" s="29">
        <f t="shared" si="330"/>
        <v>1881.4017176916191</v>
      </c>
      <c r="Q3543" s="2" t="str">
        <f t="shared" si="331"/>
        <v/>
      </c>
      <c r="R3543" s="29" t="str">
        <f t="shared" si="332"/>
        <v>2 Test data (Sep-Nov)</v>
      </c>
      <c r="S3543" s="29">
        <f t="shared" si="333"/>
        <v>1.018716649634493</v>
      </c>
      <c r="T3543" s="29">
        <f t="shared" si="334"/>
        <v>1609.2472467761265</v>
      </c>
      <c r="U3543" s="2" t="str">
        <f t="shared" si="335"/>
        <v/>
      </c>
    </row>
    <row r="3544" spans="1:21">
      <c r="A3544">
        <v>9768</v>
      </c>
      <c r="B3544" s="1">
        <v>46022</v>
      </c>
      <c r="C3544">
        <v>5</v>
      </c>
      <c r="D3544">
        <v>15</v>
      </c>
      <c r="E3544" t="s">
        <v>7</v>
      </c>
      <c r="F3544" s="3">
        <v>220500</v>
      </c>
      <c r="H3544">
        <v>7</v>
      </c>
      <c r="L3544" s="6"/>
      <c r="M3544" t="s">
        <v>46</v>
      </c>
      <c r="N3544">
        <f>SUMIFS(Actuals!$F:$F,Actuals!$A:$A,$A3544,Actuals!$D:$D,$D3544,Actuals!$B:$B,EDATE($B3544,-12))</f>
        <v>271525.5</v>
      </c>
      <c r="O3544">
        <f>AVERAGE(SUMIFS(Actuals!$F:$F,Actuals!$A:$A,$A3544,Actuals!$D:$D,$D3544,Actuals!$B:$B,EOMONTH(DATE(2025,$C3544-1,1),0))/SUMIFS(Actuals!$F:$F,Actuals!$A:$A,$A3544,Actuals!$D:$D,$D3544,Actuals!$B:$B,EOMONTH(DATE(2024,$C3544-1,1),0)),
 SUMIFS(Actuals!$F:$F,Actuals!$A:$A,$A3544,Actuals!$D:$D,$D3544,Actuals!$B:$B,EOMONTH(DATE(2025,$C3544-2,1),0))/SUMIFS(Actuals!$F:$F,Actuals!$A:$A,$A3544,Actuals!$D:$D,$D3544,Actuals!$B:$B,EOMONTH(DATE(2024,$C3544-2,1),0)),
 SUMIFS(Actuals!$F:$F,Actuals!$A:$A,$A3544,Actuals!$D:$D,$D3544,Actuals!$B:$B,EOMONTH(DATE(2025,$C3544-3,1),0))/SUMIFS(Actuals!$F:$F,Actuals!$A:$A,$A3544,Actuals!$D:$D,$D3544,Actuals!$B:$B,EOMONTH(DATE(2024,$C3544-3,1),0))
)</f>
        <v>1.1321455952030666</v>
      </c>
      <c r="P3544" s="29">
        <f t="shared" si="330"/>
        <v>307406.39881031023</v>
      </c>
      <c r="Q3544" s="2" t="str">
        <f t="shared" si="331"/>
        <v/>
      </c>
      <c r="R3544" s="29" t="str">
        <f t="shared" si="332"/>
        <v>1 train date (May-Aug)</v>
      </c>
      <c r="S3544" s="29">
        <f t="shared" si="333"/>
        <v>0.9876487436855329</v>
      </c>
      <c r="T3544" s="29">
        <f t="shared" si="334"/>
        <v>217776.54798266001</v>
      </c>
      <c r="U3544" s="2" t="str">
        <f t="shared" si="335"/>
        <v/>
      </c>
    </row>
    <row r="3545" spans="1:21">
      <c r="A3545">
        <v>9768</v>
      </c>
      <c r="B3545" s="1">
        <v>46022</v>
      </c>
      <c r="C3545">
        <v>6</v>
      </c>
      <c r="D3545">
        <v>15</v>
      </c>
      <c r="E3545" t="s">
        <v>7</v>
      </c>
      <c r="F3545" s="3">
        <v>220500</v>
      </c>
      <c r="H3545">
        <v>6</v>
      </c>
      <c r="L3545" s="6"/>
      <c r="M3545" t="s">
        <v>46</v>
      </c>
      <c r="N3545">
        <f>SUMIFS(Actuals!$F:$F,Actuals!$A:$A,$A3545,Actuals!$D:$D,$D3545,Actuals!$B:$B,EDATE($B3545,-12))</f>
        <v>271525.5</v>
      </c>
      <c r="O3545">
        <f>AVERAGE(SUMIFS(Actuals!$F:$F,Actuals!$A:$A,$A3545,Actuals!$D:$D,$D3545,Actuals!$B:$B,EOMONTH(DATE(2025,$C3545-1,1),0))/SUMIFS(Actuals!$F:$F,Actuals!$A:$A,$A3545,Actuals!$D:$D,$D3545,Actuals!$B:$B,EOMONTH(DATE(2024,$C3545-1,1),0)),
 SUMIFS(Actuals!$F:$F,Actuals!$A:$A,$A3545,Actuals!$D:$D,$D3545,Actuals!$B:$B,EOMONTH(DATE(2025,$C3545-2,1),0))/SUMIFS(Actuals!$F:$F,Actuals!$A:$A,$A3545,Actuals!$D:$D,$D3545,Actuals!$B:$B,EOMONTH(DATE(2024,$C3545-2,1),0)),
 SUMIFS(Actuals!$F:$F,Actuals!$A:$A,$A3545,Actuals!$D:$D,$D3545,Actuals!$B:$B,EOMONTH(DATE(2025,$C3545-3,1),0))/SUMIFS(Actuals!$F:$F,Actuals!$A:$A,$A3545,Actuals!$D:$D,$D3545,Actuals!$B:$B,EOMONTH(DATE(2024,$C3545-3,1),0))
)</f>
        <v>1.2445551209647363</v>
      </c>
      <c r="P3545" s="29">
        <f t="shared" si="330"/>
        <v>337928.45149751048</v>
      </c>
      <c r="Q3545" s="2" t="str">
        <f t="shared" si="331"/>
        <v/>
      </c>
      <c r="R3545" s="29" t="str">
        <f t="shared" si="332"/>
        <v>1 train date (May-Aug)</v>
      </c>
      <c r="S3545" s="29">
        <f t="shared" si="333"/>
        <v>0.9876487436855329</v>
      </c>
      <c r="T3545" s="29">
        <f t="shared" si="334"/>
        <v>217776.54798266001</v>
      </c>
      <c r="U3545" s="2" t="str">
        <f t="shared" si="335"/>
        <v/>
      </c>
    </row>
    <row r="3546" spans="1:21">
      <c r="A3546">
        <v>9768</v>
      </c>
      <c r="B3546" s="1">
        <v>46022</v>
      </c>
      <c r="C3546">
        <v>7</v>
      </c>
      <c r="D3546">
        <v>15</v>
      </c>
      <c r="E3546" t="s">
        <v>7</v>
      </c>
      <c r="F3546" s="3">
        <v>220500</v>
      </c>
      <c r="H3546">
        <v>5</v>
      </c>
      <c r="L3546" s="6"/>
      <c r="M3546" t="s">
        <v>46</v>
      </c>
      <c r="N3546">
        <f>SUMIFS(Actuals!$F:$F,Actuals!$A:$A,$A3546,Actuals!$D:$D,$D3546,Actuals!$B:$B,EDATE($B3546,-12))</f>
        <v>271525.5</v>
      </c>
      <c r="O3546">
        <f>AVERAGE(SUMIFS(Actuals!$F:$F,Actuals!$A:$A,$A3546,Actuals!$D:$D,$D3546,Actuals!$B:$B,EOMONTH(DATE(2025,$C3546-1,1),0))/SUMIFS(Actuals!$F:$F,Actuals!$A:$A,$A3546,Actuals!$D:$D,$D3546,Actuals!$B:$B,EOMONTH(DATE(2024,$C3546-1,1),0)),
 SUMIFS(Actuals!$F:$F,Actuals!$A:$A,$A3546,Actuals!$D:$D,$D3546,Actuals!$B:$B,EOMONTH(DATE(2025,$C3546-2,1),0))/SUMIFS(Actuals!$F:$F,Actuals!$A:$A,$A3546,Actuals!$D:$D,$D3546,Actuals!$B:$B,EOMONTH(DATE(2024,$C3546-2,1),0)),
 SUMIFS(Actuals!$F:$F,Actuals!$A:$A,$A3546,Actuals!$D:$D,$D3546,Actuals!$B:$B,EOMONTH(DATE(2025,$C3546-3,1),0))/SUMIFS(Actuals!$F:$F,Actuals!$A:$A,$A3546,Actuals!$D:$D,$D3546,Actuals!$B:$B,EOMONTH(DATE(2024,$C3546-3,1),0))
)</f>
        <v>1.5116032884155555</v>
      </c>
      <c r="P3546" s="29">
        <f t="shared" si="330"/>
        <v>410438.83868867793</v>
      </c>
      <c r="Q3546" s="2" t="str">
        <f t="shared" si="331"/>
        <v/>
      </c>
      <c r="R3546" s="29" t="str">
        <f t="shared" si="332"/>
        <v>1 train date (May-Aug)</v>
      </c>
      <c r="S3546" s="29">
        <f t="shared" si="333"/>
        <v>0.9876487436855329</v>
      </c>
      <c r="T3546" s="29">
        <f t="shared" si="334"/>
        <v>217776.54798266001</v>
      </c>
      <c r="U3546" s="2" t="str">
        <f t="shared" si="335"/>
        <v/>
      </c>
    </row>
    <row r="3547" spans="1:21">
      <c r="A3547">
        <v>9768</v>
      </c>
      <c r="B3547" s="1">
        <v>46022</v>
      </c>
      <c r="C3547">
        <v>8</v>
      </c>
      <c r="D3547">
        <v>15</v>
      </c>
      <c r="E3547" t="s">
        <v>7</v>
      </c>
      <c r="F3547" s="3">
        <v>186750</v>
      </c>
      <c r="H3547">
        <v>4</v>
      </c>
      <c r="L3547" s="6"/>
      <c r="M3547" t="s">
        <v>46</v>
      </c>
      <c r="N3547">
        <f>SUMIFS(Actuals!$F:$F,Actuals!$A:$A,$A3547,Actuals!$D:$D,$D3547,Actuals!$B:$B,EDATE($B3547,-12))</f>
        <v>271525.5</v>
      </c>
      <c r="O3547">
        <f>AVERAGE(SUMIFS(Actuals!$F:$F,Actuals!$A:$A,$A3547,Actuals!$D:$D,$D3547,Actuals!$B:$B,EOMONTH(DATE(2025,$C3547-1,1),0))/SUMIFS(Actuals!$F:$F,Actuals!$A:$A,$A3547,Actuals!$D:$D,$D3547,Actuals!$B:$B,EOMONTH(DATE(2024,$C3547-1,1),0)),
 SUMIFS(Actuals!$F:$F,Actuals!$A:$A,$A3547,Actuals!$D:$D,$D3547,Actuals!$B:$B,EOMONTH(DATE(2025,$C3547-2,1),0))/SUMIFS(Actuals!$F:$F,Actuals!$A:$A,$A3547,Actuals!$D:$D,$D3547,Actuals!$B:$B,EOMONTH(DATE(2024,$C3547-2,1),0)),
 SUMIFS(Actuals!$F:$F,Actuals!$A:$A,$A3547,Actuals!$D:$D,$D3547,Actuals!$B:$B,EOMONTH(DATE(2025,$C3547-3,1),0))/SUMIFS(Actuals!$F:$F,Actuals!$A:$A,$A3547,Actuals!$D:$D,$D3547,Actuals!$B:$B,EOMONTH(DATE(2024,$C3547-3,1),0))
)</f>
        <v>1.3502455244844593</v>
      </c>
      <c r="P3547" s="29">
        <f t="shared" si="330"/>
        <v>366626.09115840506</v>
      </c>
      <c r="Q3547" s="2" t="str">
        <f t="shared" si="331"/>
        <v/>
      </c>
      <c r="R3547" s="29" t="str">
        <f t="shared" si="332"/>
        <v>1 train date (May-Aug)</v>
      </c>
      <c r="S3547" s="29">
        <f t="shared" si="333"/>
        <v>0.9876487436855329</v>
      </c>
      <c r="T3547" s="29">
        <f t="shared" si="334"/>
        <v>184443.40288327326</v>
      </c>
      <c r="U3547" s="2" t="str">
        <f t="shared" si="335"/>
        <v/>
      </c>
    </row>
    <row r="3548" spans="1:21">
      <c r="A3548">
        <v>9768</v>
      </c>
      <c r="B3548" s="1">
        <v>46022</v>
      </c>
      <c r="C3548">
        <v>9</v>
      </c>
      <c r="D3548">
        <v>15</v>
      </c>
      <c r="E3548" t="s">
        <v>7</v>
      </c>
      <c r="F3548" s="3">
        <v>218383.0002677516</v>
      </c>
      <c r="H3548">
        <v>3</v>
      </c>
      <c r="L3548" s="6"/>
      <c r="M3548" t="s">
        <v>46</v>
      </c>
      <c r="N3548">
        <f>SUMIFS(Actuals!$F:$F,Actuals!$A:$A,$A3548,Actuals!$D:$D,$D3548,Actuals!$B:$B,EDATE($B3548,-12))</f>
        <v>271525.5</v>
      </c>
      <c r="O3548">
        <f>AVERAGE(SUMIFS(Actuals!$F:$F,Actuals!$A:$A,$A3548,Actuals!$D:$D,$D3548,Actuals!$B:$B,EOMONTH(DATE(2025,$C3548-1,1),0))/SUMIFS(Actuals!$F:$F,Actuals!$A:$A,$A3548,Actuals!$D:$D,$D3548,Actuals!$B:$B,EOMONTH(DATE(2024,$C3548-1,1),0)),
 SUMIFS(Actuals!$F:$F,Actuals!$A:$A,$A3548,Actuals!$D:$D,$D3548,Actuals!$B:$B,EOMONTH(DATE(2025,$C3548-2,1),0))/SUMIFS(Actuals!$F:$F,Actuals!$A:$A,$A3548,Actuals!$D:$D,$D3548,Actuals!$B:$B,EOMONTH(DATE(2024,$C3548-2,1),0)),
 SUMIFS(Actuals!$F:$F,Actuals!$A:$A,$A3548,Actuals!$D:$D,$D3548,Actuals!$B:$B,EOMONTH(DATE(2025,$C3548-3,1),0))/SUMIFS(Actuals!$F:$F,Actuals!$A:$A,$A3548,Actuals!$D:$D,$D3548,Actuals!$B:$B,EOMONTH(DATE(2024,$C3548-3,1),0))
)</f>
        <v>1.263553720805848</v>
      </c>
      <c r="P3548" s="29">
        <f t="shared" si="330"/>
        <v>343087.05581866828</v>
      </c>
      <c r="Q3548" s="2" t="str">
        <f t="shared" si="331"/>
        <v/>
      </c>
      <c r="R3548" s="29" t="str">
        <f t="shared" si="332"/>
        <v>2 Test data (Sep-Nov)</v>
      </c>
      <c r="S3548" s="29">
        <f t="shared" si="333"/>
        <v>0.9876487436855329</v>
      </c>
      <c r="T3548" s="29">
        <f t="shared" si="334"/>
        <v>215685.69585672228</v>
      </c>
      <c r="U3548" s="2" t="str">
        <f t="shared" si="335"/>
        <v/>
      </c>
    </row>
    <row r="3549" spans="1:21">
      <c r="A3549">
        <v>9768</v>
      </c>
      <c r="B3549" s="1">
        <v>46022</v>
      </c>
      <c r="C3549">
        <v>10</v>
      </c>
      <c r="D3549">
        <v>15</v>
      </c>
      <c r="E3549" t="s">
        <v>7</v>
      </c>
      <c r="F3549" s="3">
        <v>234081.00788273005</v>
      </c>
      <c r="H3549">
        <v>2</v>
      </c>
      <c r="L3549" s="6"/>
      <c r="M3549" t="s">
        <v>46</v>
      </c>
      <c r="N3549">
        <f>SUMIFS(Actuals!$F:$F,Actuals!$A:$A,$A3549,Actuals!$D:$D,$D3549,Actuals!$B:$B,EDATE($B3549,-12))</f>
        <v>271525.5</v>
      </c>
      <c r="O3549">
        <f>AVERAGE(SUMIFS(Actuals!$F:$F,Actuals!$A:$A,$A3549,Actuals!$D:$D,$D3549,Actuals!$B:$B,EOMONTH(DATE(2025,$C3549-1,1),0))/SUMIFS(Actuals!$F:$F,Actuals!$A:$A,$A3549,Actuals!$D:$D,$D3549,Actuals!$B:$B,EOMONTH(DATE(2024,$C3549-1,1),0)),
 SUMIFS(Actuals!$F:$F,Actuals!$A:$A,$A3549,Actuals!$D:$D,$D3549,Actuals!$B:$B,EOMONTH(DATE(2025,$C3549-2,1),0))/SUMIFS(Actuals!$F:$F,Actuals!$A:$A,$A3549,Actuals!$D:$D,$D3549,Actuals!$B:$B,EOMONTH(DATE(2024,$C3549-2,1),0)),
 SUMIFS(Actuals!$F:$F,Actuals!$A:$A,$A3549,Actuals!$D:$D,$D3549,Actuals!$B:$B,EOMONTH(DATE(2025,$C3549-3,1),0))/SUMIFS(Actuals!$F:$F,Actuals!$A:$A,$A3549,Actuals!$D:$D,$D3549,Actuals!$B:$B,EOMONTH(DATE(2024,$C3549-3,1),0))
)</f>
        <v>1.0403251352930498</v>
      </c>
      <c r="P3549" s="29">
        <f t="shared" si="330"/>
        <v>282474.80252301297</v>
      </c>
      <c r="Q3549" s="2" t="str">
        <f t="shared" si="331"/>
        <v/>
      </c>
      <c r="R3549" s="29" t="str">
        <f t="shared" si="332"/>
        <v>2 Test data (Sep-Nov)</v>
      </c>
      <c r="S3549" s="29">
        <f t="shared" si="333"/>
        <v>0.9876487436855329</v>
      </c>
      <c r="T3549" s="29">
        <f t="shared" si="334"/>
        <v>231189.81335602165</v>
      </c>
      <c r="U3549" s="2" t="str">
        <f t="shared" si="335"/>
        <v/>
      </c>
    </row>
    <row r="3550" spans="1:21">
      <c r="A3550">
        <v>9768</v>
      </c>
      <c r="B3550" s="1">
        <v>46022</v>
      </c>
      <c r="C3550">
        <v>11</v>
      </c>
      <c r="D3550">
        <v>15</v>
      </c>
      <c r="E3550" t="s">
        <v>7</v>
      </c>
      <c r="F3550" s="3">
        <v>253173.89861239595</v>
      </c>
      <c r="H3550">
        <v>1</v>
      </c>
      <c r="L3550" s="6"/>
      <c r="M3550" t="s">
        <v>46</v>
      </c>
      <c r="N3550">
        <f>SUMIFS(Actuals!$F:$F,Actuals!$A:$A,$A3550,Actuals!$D:$D,$D3550,Actuals!$B:$B,EDATE($B3550,-12))</f>
        <v>271525.5</v>
      </c>
      <c r="O3550">
        <f>AVERAGE(SUMIFS(Actuals!$F:$F,Actuals!$A:$A,$A3550,Actuals!$D:$D,$D3550,Actuals!$B:$B,EOMONTH(DATE(2025,$C3550-1,1),0))/SUMIFS(Actuals!$F:$F,Actuals!$A:$A,$A3550,Actuals!$D:$D,$D3550,Actuals!$B:$B,EOMONTH(DATE(2024,$C3550-1,1),0)),
 SUMIFS(Actuals!$F:$F,Actuals!$A:$A,$A3550,Actuals!$D:$D,$D3550,Actuals!$B:$B,EOMONTH(DATE(2025,$C3550-2,1),0))/SUMIFS(Actuals!$F:$F,Actuals!$A:$A,$A3550,Actuals!$D:$D,$D3550,Actuals!$B:$B,EOMONTH(DATE(2024,$C3550-2,1),0)),
 SUMIFS(Actuals!$F:$F,Actuals!$A:$A,$A3550,Actuals!$D:$D,$D3550,Actuals!$B:$B,EOMONTH(DATE(2025,$C3550-3,1),0))/SUMIFS(Actuals!$F:$F,Actuals!$A:$A,$A3550,Actuals!$D:$D,$D3550,Actuals!$B:$B,EOMONTH(DATE(2024,$C3550-3,1),0))
)</f>
        <v>1.0733937836233305</v>
      </c>
      <c r="P3550" s="29">
        <f t="shared" si="330"/>
        <v>291453.78379521664</v>
      </c>
      <c r="Q3550" s="2" t="str">
        <f t="shared" si="331"/>
        <v/>
      </c>
      <c r="R3550" s="29" t="str">
        <f t="shared" si="332"/>
        <v>2 Test data (Sep-Nov)</v>
      </c>
      <c r="S3550" s="29">
        <f t="shared" si="333"/>
        <v>0.9876487436855329</v>
      </c>
      <c r="T3550" s="29">
        <f t="shared" si="334"/>
        <v>250046.88289850135</v>
      </c>
      <c r="U3550" s="2" t="str">
        <f t="shared" si="335"/>
        <v/>
      </c>
    </row>
    <row r="3551" spans="1:21">
      <c r="A3551">
        <v>150</v>
      </c>
      <c r="B3551" s="1">
        <v>46022</v>
      </c>
      <c r="C3551">
        <v>5</v>
      </c>
      <c r="D3551">
        <v>42</v>
      </c>
      <c r="E3551" t="s">
        <v>7</v>
      </c>
      <c r="F3551" s="3">
        <v>146261.23804362444</v>
      </c>
      <c r="H3551">
        <v>7</v>
      </c>
      <c r="L3551" s="6"/>
      <c r="M3551" t="s">
        <v>22</v>
      </c>
      <c r="N3551">
        <f>SUMIFS(Actuals!$F:$F,Actuals!$A:$A,$A3551,Actuals!$D:$D,$D3551,Actuals!$B:$B,EDATE($B3551,-12))</f>
        <v>142378.75</v>
      </c>
      <c r="O3551">
        <f>AVERAGE(SUMIFS(Actuals!$F:$F,Actuals!$A:$A,$A3551,Actuals!$D:$D,$D3551,Actuals!$B:$B,EOMONTH(DATE(2025,$C3551-1,1),0))/SUMIFS(Actuals!$F:$F,Actuals!$A:$A,$A3551,Actuals!$D:$D,$D3551,Actuals!$B:$B,EOMONTH(DATE(2024,$C3551-1,1),0)),
 SUMIFS(Actuals!$F:$F,Actuals!$A:$A,$A3551,Actuals!$D:$D,$D3551,Actuals!$B:$B,EOMONTH(DATE(2025,$C3551-2,1),0))/SUMIFS(Actuals!$F:$F,Actuals!$A:$A,$A3551,Actuals!$D:$D,$D3551,Actuals!$B:$B,EOMONTH(DATE(2024,$C3551-2,1),0)),
 SUMIFS(Actuals!$F:$F,Actuals!$A:$A,$A3551,Actuals!$D:$D,$D3551,Actuals!$B:$B,EOMONTH(DATE(2025,$C3551-3,1),0))/SUMIFS(Actuals!$F:$F,Actuals!$A:$A,$A3551,Actuals!$D:$D,$D3551,Actuals!$B:$B,EOMONTH(DATE(2024,$C3551-3,1),0))
)</f>
        <v>1.045408045405211</v>
      </c>
      <c r="P3551" s="29">
        <f t="shared" si="330"/>
        <v>148843.8907447372</v>
      </c>
      <c r="Q3551" s="2" t="str">
        <f t="shared" si="331"/>
        <v/>
      </c>
      <c r="R3551" s="29" t="str">
        <f t="shared" si="332"/>
        <v>1 train date (May-Aug)</v>
      </c>
      <c r="S3551" s="29">
        <f t="shared" si="333"/>
        <v>1.0018126307383399</v>
      </c>
      <c r="T3551" s="29">
        <f t="shared" si="334"/>
        <v>146526.35565952997</v>
      </c>
      <c r="U3551" s="2" t="str">
        <f t="shared" si="335"/>
        <v/>
      </c>
    </row>
    <row r="3552" spans="1:21">
      <c r="A3552">
        <v>150</v>
      </c>
      <c r="B3552" s="1">
        <v>46022</v>
      </c>
      <c r="C3552">
        <v>6</v>
      </c>
      <c r="D3552">
        <v>42</v>
      </c>
      <c r="E3552" t="s">
        <v>7</v>
      </c>
      <c r="F3552" s="3">
        <v>146039.44927707242</v>
      </c>
      <c r="H3552">
        <v>6</v>
      </c>
      <c r="L3552" s="6"/>
      <c r="M3552" t="s">
        <v>22</v>
      </c>
      <c r="N3552">
        <f>SUMIFS(Actuals!$F:$F,Actuals!$A:$A,$A3552,Actuals!$D:$D,$D3552,Actuals!$B:$B,EDATE($B3552,-12))</f>
        <v>142378.75</v>
      </c>
      <c r="O3552">
        <f>AVERAGE(SUMIFS(Actuals!$F:$F,Actuals!$A:$A,$A3552,Actuals!$D:$D,$D3552,Actuals!$B:$B,EOMONTH(DATE(2025,$C3552-1,1),0))/SUMIFS(Actuals!$F:$F,Actuals!$A:$A,$A3552,Actuals!$D:$D,$D3552,Actuals!$B:$B,EOMONTH(DATE(2024,$C3552-1,1),0)),
 SUMIFS(Actuals!$F:$F,Actuals!$A:$A,$A3552,Actuals!$D:$D,$D3552,Actuals!$B:$B,EOMONTH(DATE(2025,$C3552-2,1),0))/SUMIFS(Actuals!$F:$F,Actuals!$A:$A,$A3552,Actuals!$D:$D,$D3552,Actuals!$B:$B,EOMONTH(DATE(2024,$C3552-2,1),0)),
 SUMIFS(Actuals!$F:$F,Actuals!$A:$A,$A3552,Actuals!$D:$D,$D3552,Actuals!$B:$B,EOMONTH(DATE(2025,$C3552-3,1),0))/SUMIFS(Actuals!$F:$F,Actuals!$A:$A,$A3552,Actuals!$D:$D,$D3552,Actuals!$B:$B,EOMONTH(DATE(2024,$C3552-3,1),0))
)</f>
        <v>1.039987929765309</v>
      </c>
      <c r="P3552" s="29">
        <f t="shared" si="330"/>
        <v>148072.18145507248</v>
      </c>
      <c r="Q3552" s="2" t="str">
        <f t="shared" si="331"/>
        <v/>
      </c>
      <c r="R3552" s="29" t="str">
        <f t="shared" si="332"/>
        <v>1 train date (May-Aug)</v>
      </c>
      <c r="S3552" s="29">
        <f t="shared" si="333"/>
        <v>1.0018126307383399</v>
      </c>
      <c r="T3552" s="29">
        <f t="shared" si="334"/>
        <v>146304.16487184228</v>
      </c>
      <c r="U3552" s="2" t="str">
        <f t="shared" si="335"/>
        <v/>
      </c>
    </row>
    <row r="3553" spans="1:21">
      <c r="A3553">
        <v>150</v>
      </c>
      <c r="B3553" s="1">
        <v>46022</v>
      </c>
      <c r="C3553">
        <v>7</v>
      </c>
      <c r="D3553">
        <v>42</v>
      </c>
      <c r="E3553" t="s">
        <v>7</v>
      </c>
      <c r="F3553" s="3">
        <v>146229.31323428109</v>
      </c>
      <c r="H3553">
        <v>5</v>
      </c>
      <c r="L3553" s="6"/>
      <c r="M3553" t="s">
        <v>22</v>
      </c>
      <c r="N3553">
        <f>SUMIFS(Actuals!$F:$F,Actuals!$A:$A,$A3553,Actuals!$D:$D,$D3553,Actuals!$B:$B,EDATE($B3553,-12))</f>
        <v>142378.75</v>
      </c>
      <c r="O3553">
        <f>AVERAGE(SUMIFS(Actuals!$F:$F,Actuals!$A:$A,$A3553,Actuals!$D:$D,$D3553,Actuals!$B:$B,EOMONTH(DATE(2025,$C3553-1,1),0))/SUMIFS(Actuals!$F:$F,Actuals!$A:$A,$A3553,Actuals!$D:$D,$D3553,Actuals!$B:$B,EOMONTH(DATE(2024,$C3553-1,1),0)),
 SUMIFS(Actuals!$F:$F,Actuals!$A:$A,$A3553,Actuals!$D:$D,$D3553,Actuals!$B:$B,EOMONTH(DATE(2025,$C3553-2,1),0))/SUMIFS(Actuals!$F:$F,Actuals!$A:$A,$A3553,Actuals!$D:$D,$D3553,Actuals!$B:$B,EOMONTH(DATE(2024,$C3553-2,1),0)),
 SUMIFS(Actuals!$F:$F,Actuals!$A:$A,$A3553,Actuals!$D:$D,$D3553,Actuals!$B:$B,EOMONTH(DATE(2025,$C3553-3,1),0))/SUMIFS(Actuals!$F:$F,Actuals!$A:$A,$A3553,Actuals!$D:$D,$D3553,Actuals!$B:$B,EOMONTH(DATE(2024,$C3553-3,1),0))
)</f>
        <v>1.0336930233037143</v>
      </c>
      <c r="P3553" s="29">
        <f t="shared" si="330"/>
        <v>147175.9205417037</v>
      </c>
      <c r="Q3553" s="2" t="str">
        <f t="shared" si="331"/>
        <v/>
      </c>
      <c r="R3553" s="29" t="str">
        <f t="shared" si="332"/>
        <v>1 train date (May-Aug)</v>
      </c>
      <c r="S3553" s="29">
        <f t="shared" si="333"/>
        <v>1.0018126307383399</v>
      </c>
      <c r="T3553" s="29">
        <f t="shared" si="334"/>
        <v>146494.37298229587</v>
      </c>
      <c r="U3553" s="2" t="str">
        <f t="shared" si="335"/>
        <v/>
      </c>
    </row>
    <row r="3554" spans="1:21">
      <c r="A3554">
        <v>150</v>
      </c>
      <c r="B3554" s="1">
        <v>46022</v>
      </c>
      <c r="C3554">
        <v>8</v>
      </c>
      <c r="D3554">
        <v>42</v>
      </c>
      <c r="E3554" t="s">
        <v>7</v>
      </c>
      <c r="F3554" s="3">
        <v>146830.52236140936</v>
      </c>
      <c r="H3554">
        <v>4</v>
      </c>
      <c r="L3554" s="6"/>
      <c r="M3554" t="s">
        <v>22</v>
      </c>
      <c r="N3554">
        <f>SUMIFS(Actuals!$F:$F,Actuals!$A:$A,$A3554,Actuals!$D:$D,$D3554,Actuals!$B:$B,EDATE($B3554,-12))</f>
        <v>142378.75</v>
      </c>
      <c r="O3554">
        <f>AVERAGE(SUMIFS(Actuals!$F:$F,Actuals!$A:$A,$A3554,Actuals!$D:$D,$D3554,Actuals!$B:$B,EOMONTH(DATE(2025,$C3554-1,1),0))/SUMIFS(Actuals!$F:$F,Actuals!$A:$A,$A3554,Actuals!$D:$D,$D3554,Actuals!$B:$B,EOMONTH(DATE(2024,$C3554-1,1),0)),
 SUMIFS(Actuals!$F:$F,Actuals!$A:$A,$A3554,Actuals!$D:$D,$D3554,Actuals!$B:$B,EOMONTH(DATE(2025,$C3554-2,1),0))/SUMIFS(Actuals!$F:$F,Actuals!$A:$A,$A3554,Actuals!$D:$D,$D3554,Actuals!$B:$B,EOMONTH(DATE(2024,$C3554-2,1),0)),
 SUMIFS(Actuals!$F:$F,Actuals!$A:$A,$A3554,Actuals!$D:$D,$D3554,Actuals!$B:$B,EOMONTH(DATE(2025,$C3554-3,1),0))/SUMIFS(Actuals!$F:$F,Actuals!$A:$A,$A3554,Actuals!$D:$D,$D3554,Actuals!$B:$B,EOMONTH(DATE(2024,$C3554-3,1),0))
)</f>
        <v>1.0306170436054571</v>
      </c>
      <c r="P3554" s="29">
        <f t="shared" si="330"/>
        <v>146737.96639724047</v>
      </c>
      <c r="Q3554" s="2" t="str">
        <f t="shared" si="331"/>
        <v/>
      </c>
      <c r="R3554" s="29" t="str">
        <f t="shared" si="332"/>
        <v>1 train date (May-Aug)</v>
      </c>
      <c r="S3554" s="29">
        <f t="shared" si="333"/>
        <v>1.0018126307383399</v>
      </c>
      <c r="T3554" s="29">
        <f t="shared" si="334"/>
        <v>147096.67187956817</v>
      </c>
      <c r="U3554" s="2" t="str">
        <f t="shared" si="335"/>
        <v/>
      </c>
    </row>
    <row r="3555" spans="1:21">
      <c r="A3555">
        <v>150</v>
      </c>
      <c r="B3555" s="1">
        <v>46022</v>
      </c>
      <c r="C3555">
        <v>9</v>
      </c>
      <c r="D3555">
        <v>42</v>
      </c>
      <c r="E3555" t="s">
        <v>7</v>
      </c>
      <c r="F3555" s="3">
        <v>146594.61116983791</v>
      </c>
      <c r="H3555">
        <v>3</v>
      </c>
      <c r="L3555" s="6"/>
      <c r="M3555" t="s">
        <v>22</v>
      </c>
      <c r="N3555">
        <f>SUMIFS(Actuals!$F:$F,Actuals!$A:$A,$A3555,Actuals!$D:$D,$D3555,Actuals!$B:$B,EDATE($B3555,-12))</f>
        <v>142378.75</v>
      </c>
      <c r="O3555">
        <f>AVERAGE(SUMIFS(Actuals!$F:$F,Actuals!$A:$A,$A3555,Actuals!$D:$D,$D3555,Actuals!$B:$B,EOMONTH(DATE(2025,$C3555-1,1),0))/SUMIFS(Actuals!$F:$F,Actuals!$A:$A,$A3555,Actuals!$D:$D,$D3555,Actuals!$B:$B,EOMONTH(DATE(2024,$C3555-1,1),0)),
 SUMIFS(Actuals!$F:$F,Actuals!$A:$A,$A3555,Actuals!$D:$D,$D3555,Actuals!$B:$B,EOMONTH(DATE(2025,$C3555-2,1),0))/SUMIFS(Actuals!$F:$F,Actuals!$A:$A,$A3555,Actuals!$D:$D,$D3555,Actuals!$B:$B,EOMONTH(DATE(2024,$C3555-2,1),0)),
 SUMIFS(Actuals!$F:$F,Actuals!$A:$A,$A3555,Actuals!$D:$D,$D3555,Actuals!$B:$B,EOMONTH(DATE(2025,$C3555-3,1),0))/SUMIFS(Actuals!$F:$F,Actuals!$A:$A,$A3555,Actuals!$D:$D,$D3555,Actuals!$B:$B,EOMONTH(DATE(2024,$C3555-3,1),0))
)</f>
        <v>1.0304205358977134</v>
      </c>
      <c r="P3555" s="29">
        <f t="shared" si="330"/>
        <v>146709.98787544656</v>
      </c>
      <c r="Q3555" s="2" t="str">
        <f t="shared" si="331"/>
        <v/>
      </c>
      <c r="R3555" s="29" t="str">
        <f t="shared" si="332"/>
        <v>2 Test data (Sep-Nov)</v>
      </c>
      <c r="S3555" s="29">
        <f t="shared" si="333"/>
        <v>1.0018126307383399</v>
      </c>
      <c r="T3555" s="29">
        <f t="shared" si="334"/>
        <v>146860.33306811936</v>
      </c>
      <c r="U3555" s="2" t="str">
        <f t="shared" si="335"/>
        <v/>
      </c>
    </row>
    <row r="3556" spans="1:21">
      <c r="A3556">
        <v>150</v>
      </c>
      <c r="B3556" s="1">
        <v>46022</v>
      </c>
      <c r="C3556">
        <v>10</v>
      </c>
      <c r="D3556">
        <v>42</v>
      </c>
      <c r="E3556" t="s">
        <v>7</v>
      </c>
      <c r="F3556" s="3">
        <v>146956.25</v>
      </c>
      <c r="H3556">
        <v>2</v>
      </c>
      <c r="L3556" s="6"/>
      <c r="M3556" t="s">
        <v>22</v>
      </c>
      <c r="N3556">
        <f>SUMIFS(Actuals!$F:$F,Actuals!$A:$A,$A3556,Actuals!$D:$D,$D3556,Actuals!$B:$B,EDATE($B3556,-12))</f>
        <v>142378.75</v>
      </c>
      <c r="O3556">
        <f>AVERAGE(SUMIFS(Actuals!$F:$F,Actuals!$A:$A,$A3556,Actuals!$D:$D,$D3556,Actuals!$B:$B,EOMONTH(DATE(2025,$C3556-1,1),0))/SUMIFS(Actuals!$F:$F,Actuals!$A:$A,$A3556,Actuals!$D:$D,$D3556,Actuals!$B:$B,EOMONTH(DATE(2024,$C3556-1,1),0)),
 SUMIFS(Actuals!$F:$F,Actuals!$A:$A,$A3556,Actuals!$D:$D,$D3556,Actuals!$B:$B,EOMONTH(DATE(2025,$C3556-2,1),0))/SUMIFS(Actuals!$F:$F,Actuals!$A:$A,$A3556,Actuals!$D:$D,$D3556,Actuals!$B:$B,EOMONTH(DATE(2024,$C3556-2,1),0)),
 SUMIFS(Actuals!$F:$F,Actuals!$A:$A,$A3556,Actuals!$D:$D,$D3556,Actuals!$B:$B,EOMONTH(DATE(2025,$C3556-3,1),0))/SUMIFS(Actuals!$F:$F,Actuals!$A:$A,$A3556,Actuals!$D:$D,$D3556,Actuals!$B:$B,EOMONTH(DATE(2024,$C3556-3,1),0))
)</f>
        <v>1.0350564970516254</v>
      </c>
      <c r="P3556" s="29">
        <f t="shared" si="330"/>
        <v>147370.05022958911</v>
      </c>
      <c r="Q3556" s="2" t="str">
        <f t="shared" si="331"/>
        <v/>
      </c>
      <c r="R3556" s="29" t="str">
        <f t="shared" si="332"/>
        <v>2 Test data (Sep-Nov)</v>
      </c>
      <c r="S3556" s="29">
        <f t="shared" si="333"/>
        <v>1.0018126307383399</v>
      </c>
      <c r="T3556" s="29">
        <f t="shared" si="334"/>
        <v>147222.62741594116</v>
      </c>
      <c r="U3556" s="2" t="str">
        <f t="shared" si="335"/>
        <v/>
      </c>
    </row>
    <row r="3557" spans="1:21">
      <c r="A3557">
        <v>150</v>
      </c>
      <c r="B3557" s="1">
        <v>46022</v>
      </c>
      <c r="C3557">
        <v>11</v>
      </c>
      <c r="D3557">
        <v>42</v>
      </c>
      <c r="E3557" t="s">
        <v>7</v>
      </c>
      <c r="F3557" s="3">
        <v>148784.62348749998</v>
      </c>
      <c r="H3557">
        <v>1</v>
      </c>
      <c r="L3557" s="6"/>
      <c r="M3557" t="s">
        <v>22</v>
      </c>
      <c r="N3557">
        <f>SUMIFS(Actuals!$F:$F,Actuals!$A:$A,$A3557,Actuals!$D:$D,$D3557,Actuals!$B:$B,EDATE($B3557,-12))</f>
        <v>142378.75</v>
      </c>
      <c r="O3557">
        <f>AVERAGE(SUMIFS(Actuals!$F:$F,Actuals!$A:$A,$A3557,Actuals!$D:$D,$D3557,Actuals!$B:$B,EOMONTH(DATE(2025,$C3557-1,1),0))/SUMIFS(Actuals!$F:$F,Actuals!$A:$A,$A3557,Actuals!$D:$D,$D3557,Actuals!$B:$B,EOMONTH(DATE(2024,$C3557-1,1),0)),
 SUMIFS(Actuals!$F:$F,Actuals!$A:$A,$A3557,Actuals!$D:$D,$D3557,Actuals!$B:$B,EOMONTH(DATE(2025,$C3557-2,1),0))/SUMIFS(Actuals!$F:$F,Actuals!$A:$A,$A3557,Actuals!$D:$D,$D3557,Actuals!$B:$B,EOMONTH(DATE(2024,$C3557-2,1),0)),
 SUMIFS(Actuals!$F:$F,Actuals!$A:$A,$A3557,Actuals!$D:$D,$D3557,Actuals!$B:$B,EOMONTH(DATE(2025,$C3557-3,1),0))/SUMIFS(Actuals!$F:$F,Actuals!$A:$A,$A3557,Actuals!$D:$D,$D3557,Actuals!$B:$B,EOMONTH(DATE(2024,$C3557-3,1),0))
)</f>
        <v>1.0416493205977562</v>
      </c>
      <c r="P3557" s="29">
        <f t="shared" si="330"/>
        <v>148308.72820505776</v>
      </c>
      <c r="Q3557" s="2" t="str">
        <f t="shared" si="331"/>
        <v/>
      </c>
      <c r="R3557" s="29" t="str">
        <f t="shared" si="332"/>
        <v>2 Test data (Sep-Nov)</v>
      </c>
      <c r="S3557" s="29">
        <f t="shared" si="333"/>
        <v>1.0018126307383399</v>
      </c>
      <c r="T3557" s="29">
        <f t="shared" si="334"/>
        <v>149054.31506942576</v>
      </c>
      <c r="U3557" s="2" t="str">
        <f t="shared" si="335"/>
        <v/>
      </c>
    </row>
    <row r="3558" spans="1:21">
      <c r="A3558">
        <v>2370</v>
      </c>
      <c r="B3558" s="1">
        <v>46022</v>
      </c>
      <c r="C3558">
        <v>5</v>
      </c>
      <c r="D3558">
        <v>42</v>
      </c>
      <c r="E3558" t="s">
        <v>7</v>
      </c>
      <c r="F3558" s="3">
        <v>2332.2372151665677</v>
      </c>
      <c r="H3558">
        <v>7</v>
      </c>
      <c r="L3558" s="6"/>
      <c r="M3558" t="s">
        <v>26</v>
      </c>
      <c r="N3558">
        <f>SUMIFS(Actuals!$F:$F,Actuals!$A:$A,$A3558,Actuals!$D:$D,$D3558,Actuals!$B:$B,EDATE($B3558,-12))</f>
        <v>2803.75</v>
      </c>
      <c r="O3558">
        <f>AVERAGE(SUMIFS(Actuals!$F:$F,Actuals!$A:$A,$A3558,Actuals!$D:$D,$D3558,Actuals!$B:$B,EOMONTH(DATE(2025,$C3558-1,1),0))/SUMIFS(Actuals!$F:$F,Actuals!$A:$A,$A3558,Actuals!$D:$D,$D3558,Actuals!$B:$B,EOMONTH(DATE(2024,$C3558-1,1),0)),
 SUMIFS(Actuals!$F:$F,Actuals!$A:$A,$A3558,Actuals!$D:$D,$D3558,Actuals!$B:$B,EOMONTH(DATE(2025,$C3558-2,1),0))/SUMIFS(Actuals!$F:$F,Actuals!$A:$A,$A3558,Actuals!$D:$D,$D3558,Actuals!$B:$B,EOMONTH(DATE(2024,$C3558-2,1),0)),
 SUMIFS(Actuals!$F:$F,Actuals!$A:$A,$A3558,Actuals!$D:$D,$D3558,Actuals!$B:$B,EOMONTH(DATE(2025,$C3558-3,1),0))/SUMIFS(Actuals!$F:$F,Actuals!$A:$A,$A3558,Actuals!$D:$D,$D3558,Actuals!$B:$B,EOMONTH(DATE(2024,$C3558-3,1),0))
)</f>
        <v>1.3759704371116692</v>
      </c>
      <c r="P3558" s="29">
        <f t="shared" si="330"/>
        <v>3857.8771130518426</v>
      </c>
      <c r="Q3558" s="2" t="str">
        <f t="shared" si="331"/>
        <v/>
      </c>
      <c r="R3558" s="29" t="str">
        <f t="shared" si="332"/>
        <v>1 train date (May-Aug)</v>
      </c>
      <c r="S3558" s="29">
        <f t="shared" si="333"/>
        <v>1.1836764017367896</v>
      </c>
      <c r="T3558" s="29">
        <f t="shared" si="334"/>
        <v>2760.6141548449937</v>
      </c>
      <c r="U3558" s="2" t="str">
        <f t="shared" si="335"/>
        <v/>
      </c>
    </row>
    <row r="3559" spans="1:21">
      <c r="A3559">
        <v>2370</v>
      </c>
      <c r="B3559" s="1">
        <v>46022</v>
      </c>
      <c r="C3559">
        <v>6</v>
      </c>
      <c r="D3559">
        <v>42</v>
      </c>
      <c r="E3559" t="s">
        <v>7</v>
      </c>
      <c r="F3559" s="3">
        <v>2332.2372151665677</v>
      </c>
      <c r="H3559">
        <v>6</v>
      </c>
      <c r="L3559" s="6"/>
      <c r="M3559" t="s">
        <v>26</v>
      </c>
      <c r="N3559">
        <f>SUMIFS(Actuals!$F:$F,Actuals!$A:$A,$A3559,Actuals!$D:$D,$D3559,Actuals!$B:$B,EDATE($B3559,-12))</f>
        <v>2803.75</v>
      </c>
      <c r="O3559">
        <f>AVERAGE(SUMIFS(Actuals!$F:$F,Actuals!$A:$A,$A3559,Actuals!$D:$D,$D3559,Actuals!$B:$B,EOMONTH(DATE(2025,$C3559-1,1),0))/SUMIFS(Actuals!$F:$F,Actuals!$A:$A,$A3559,Actuals!$D:$D,$D3559,Actuals!$B:$B,EOMONTH(DATE(2024,$C3559-1,1),0)),
 SUMIFS(Actuals!$F:$F,Actuals!$A:$A,$A3559,Actuals!$D:$D,$D3559,Actuals!$B:$B,EOMONTH(DATE(2025,$C3559-2,1),0))/SUMIFS(Actuals!$F:$F,Actuals!$A:$A,$A3559,Actuals!$D:$D,$D3559,Actuals!$B:$B,EOMONTH(DATE(2024,$C3559-2,1),0)),
 SUMIFS(Actuals!$F:$F,Actuals!$A:$A,$A3559,Actuals!$D:$D,$D3559,Actuals!$B:$B,EOMONTH(DATE(2025,$C3559-3,1),0))/SUMIFS(Actuals!$F:$F,Actuals!$A:$A,$A3559,Actuals!$D:$D,$D3559,Actuals!$B:$B,EOMONTH(DATE(2024,$C3559-3,1),0))
)</f>
        <v>1.3531929653331458</v>
      </c>
      <c r="P3559" s="29">
        <f t="shared" si="330"/>
        <v>3794.0147765528077</v>
      </c>
      <c r="Q3559" s="2" t="str">
        <f t="shared" si="331"/>
        <v/>
      </c>
      <c r="R3559" s="29" t="str">
        <f t="shared" si="332"/>
        <v>1 train date (May-Aug)</v>
      </c>
      <c r="S3559" s="29">
        <f t="shared" si="333"/>
        <v>1.1836764017367896</v>
      </c>
      <c r="T3559" s="29">
        <f t="shared" si="334"/>
        <v>2760.6141548449937</v>
      </c>
      <c r="U3559" s="2" t="str">
        <f t="shared" si="335"/>
        <v/>
      </c>
    </row>
    <row r="3560" spans="1:21">
      <c r="A3560">
        <v>2370</v>
      </c>
      <c r="B3560" s="1">
        <v>46022</v>
      </c>
      <c r="C3560">
        <v>7</v>
      </c>
      <c r="D3560">
        <v>42</v>
      </c>
      <c r="E3560" t="s">
        <v>7</v>
      </c>
      <c r="F3560" s="3">
        <v>2368.985005413123</v>
      </c>
      <c r="H3560">
        <v>5</v>
      </c>
      <c r="L3560" s="6"/>
      <c r="M3560" t="s">
        <v>26</v>
      </c>
      <c r="N3560">
        <f>SUMIFS(Actuals!$F:$F,Actuals!$A:$A,$A3560,Actuals!$D:$D,$D3560,Actuals!$B:$B,EDATE($B3560,-12))</f>
        <v>2803.75</v>
      </c>
      <c r="O3560">
        <f>AVERAGE(SUMIFS(Actuals!$F:$F,Actuals!$A:$A,$A3560,Actuals!$D:$D,$D3560,Actuals!$B:$B,EOMONTH(DATE(2025,$C3560-1,1),0))/SUMIFS(Actuals!$F:$F,Actuals!$A:$A,$A3560,Actuals!$D:$D,$D3560,Actuals!$B:$B,EOMONTH(DATE(2024,$C3560-1,1),0)),
 SUMIFS(Actuals!$F:$F,Actuals!$A:$A,$A3560,Actuals!$D:$D,$D3560,Actuals!$B:$B,EOMONTH(DATE(2025,$C3560-2,1),0))/SUMIFS(Actuals!$F:$F,Actuals!$A:$A,$A3560,Actuals!$D:$D,$D3560,Actuals!$B:$B,EOMONTH(DATE(2024,$C3560-2,1),0)),
 SUMIFS(Actuals!$F:$F,Actuals!$A:$A,$A3560,Actuals!$D:$D,$D3560,Actuals!$B:$B,EOMONTH(DATE(2025,$C3560-3,1),0))/SUMIFS(Actuals!$F:$F,Actuals!$A:$A,$A3560,Actuals!$D:$D,$D3560,Actuals!$B:$B,EOMONTH(DATE(2024,$C3560-3,1),0))
)</f>
        <v>1.4409270510298802</v>
      </c>
      <c r="P3560" s="29">
        <f t="shared" si="330"/>
        <v>4039.9992193250264</v>
      </c>
      <c r="Q3560" s="2" t="str">
        <f t="shared" si="331"/>
        <v/>
      </c>
      <c r="R3560" s="29" t="str">
        <f t="shared" si="332"/>
        <v>1 train date (May-Aug)</v>
      </c>
      <c r="S3560" s="29">
        <f t="shared" si="333"/>
        <v>1.1836764017367896</v>
      </c>
      <c r="T3560" s="29">
        <f t="shared" si="334"/>
        <v>2804.1116469758144</v>
      </c>
      <c r="U3560" s="2" t="str">
        <f t="shared" si="335"/>
        <v/>
      </c>
    </row>
    <row r="3561" spans="1:21">
      <c r="A3561">
        <v>2370</v>
      </c>
      <c r="B3561" s="1">
        <v>46022</v>
      </c>
      <c r="C3561">
        <v>8</v>
      </c>
      <c r="D3561">
        <v>42</v>
      </c>
      <c r="E3561" t="s">
        <v>7</v>
      </c>
      <c r="F3561" s="3">
        <v>2934.2523055800648</v>
      </c>
      <c r="H3561">
        <v>4</v>
      </c>
      <c r="L3561" s="6"/>
      <c r="M3561" t="s">
        <v>26</v>
      </c>
      <c r="N3561">
        <f>SUMIFS(Actuals!$F:$F,Actuals!$A:$A,$A3561,Actuals!$D:$D,$D3561,Actuals!$B:$B,EDATE($B3561,-12))</f>
        <v>2803.75</v>
      </c>
      <c r="O3561">
        <f>AVERAGE(SUMIFS(Actuals!$F:$F,Actuals!$A:$A,$A3561,Actuals!$D:$D,$D3561,Actuals!$B:$B,EOMONTH(DATE(2025,$C3561-1,1),0))/SUMIFS(Actuals!$F:$F,Actuals!$A:$A,$A3561,Actuals!$D:$D,$D3561,Actuals!$B:$B,EOMONTH(DATE(2024,$C3561-1,1),0)),
 SUMIFS(Actuals!$F:$F,Actuals!$A:$A,$A3561,Actuals!$D:$D,$D3561,Actuals!$B:$B,EOMONTH(DATE(2025,$C3561-2,1),0))/SUMIFS(Actuals!$F:$F,Actuals!$A:$A,$A3561,Actuals!$D:$D,$D3561,Actuals!$B:$B,EOMONTH(DATE(2024,$C3561-2,1),0)),
 SUMIFS(Actuals!$F:$F,Actuals!$A:$A,$A3561,Actuals!$D:$D,$D3561,Actuals!$B:$B,EOMONTH(DATE(2025,$C3561-3,1),0))/SUMIFS(Actuals!$F:$F,Actuals!$A:$A,$A3561,Actuals!$D:$D,$D3561,Actuals!$B:$B,EOMONTH(DATE(2024,$C3561-3,1),0))
)</f>
        <v>1.4379460958579466</v>
      </c>
      <c r="P3561" s="29">
        <f t="shared" si="330"/>
        <v>4031.6413662617178</v>
      </c>
      <c r="Q3561" s="2" t="str">
        <f t="shared" si="331"/>
        <v/>
      </c>
      <c r="R3561" s="29" t="str">
        <f t="shared" si="332"/>
        <v>1 train date (May-Aug)</v>
      </c>
      <c r="S3561" s="29">
        <f t="shared" si="333"/>
        <v>1.1836764017367896</v>
      </c>
      <c r="T3561" s="29">
        <f t="shared" si="334"/>
        <v>3473.2052108568896</v>
      </c>
      <c r="U3561" s="2" t="str">
        <f t="shared" si="335"/>
        <v/>
      </c>
    </row>
    <row r="3562" spans="1:21">
      <c r="A3562">
        <v>2370</v>
      </c>
      <c r="B3562" s="1">
        <v>46022</v>
      </c>
      <c r="C3562">
        <v>9</v>
      </c>
      <c r="D3562">
        <v>42</v>
      </c>
      <c r="E3562" t="s">
        <v>7</v>
      </c>
      <c r="F3562" s="3">
        <v>3561.8419648437484</v>
      </c>
      <c r="H3562">
        <v>3</v>
      </c>
      <c r="L3562" s="6"/>
      <c r="M3562" t="s">
        <v>26</v>
      </c>
      <c r="N3562">
        <f>SUMIFS(Actuals!$F:$F,Actuals!$A:$A,$A3562,Actuals!$D:$D,$D3562,Actuals!$B:$B,EDATE($B3562,-12))</f>
        <v>2803.75</v>
      </c>
      <c r="O3562">
        <f>AVERAGE(SUMIFS(Actuals!$F:$F,Actuals!$A:$A,$A3562,Actuals!$D:$D,$D3562,Actuals!$B:$B,EOMONTH(DATE(2025,$C3562-1,1),0))/SUMIFS(Actuals!$F:$F,Actuals!$A:$A,$A3562,Actuals!$D:$D,$D3562,Actuals!$B:$B,EOMONTH(DATE(2024,$C3562-1,1),0)),
 SUMIFS(Actuals!$F:$F,Actuals!$A:$A,$A3562,Actuals!$D:$D,$D3562,Actuals!$B:$B,EOMONTH(DATE(2025,$C3562-2,1),0))/SUMIFS(Actuals!$F:$F,Actuals!$A:$A,$A3562,Actuals!$D:$D,$D3562,Actuals!$B:$B,EOMONTH(DATE(2024,$C3562-2,1),0)),
 SUMIFS(Actuals!$F:$F,Actuals!$A:$A,$A3562,Actuals!$D:$D,$D3562,Actuals!$B:$B,EOMONTH(DATE(2025,$C3562-3,1),0))/SUMIFS(Actuals!$F:$F,Actuals!$A:$A,$A3562,Actuals!$D:$D,$D3562,Actuals!$B:$B,EOMONTH(DATE(2024,$C3562-3,1),0))
)</f>
        <v>1.5957580143732291</v>
      </c>
      <c r="P3562" s="29">
        <f t="shared" si="330"/>
        <v>4474.1065327989409</v>
      </c>
      <c r="Q3562" s="2" t="str">
        <f t="shared" si="331"/>
        <v/>
      </c>
      <c r="R3562" s="29" t="str">
        <f t="shared" si="332"/>
        <v>2 Test data (Sep-Nov)</v>
      </c>
      <c r="S3562" s="29">
        <f t="shared" si="333"/>
        <v>1.1836764017367896</v>
      </c>
      <c r="T3562" s="29">
        <f t="shared" si="334"/>
        <v>4216.0682805013448</v>
      </c>
      <c r="U3562" s="2" t="str">
        <f t="shared" si="335"/>
        <v/>
      </c>
    </row>
    <row r="3563" spans="1:21">
      <c r="A3563">
        <v>2370</v>
      </c>
      <c r="B3563" s="1">
        <v>46022</v>
      </c>
      <c r="C3563">
        <v>10</v>
      </c>
      <c r="D3563">
        <v>42</v>
      </c>
      <c r="E3563" t="s">
        <v>7</v>
      </c>
      <c r="F3563" s="3">
        <v>4012.5</v>
      </c>
      <c r="H3563">
        <v>2</v>
      </c>
      <c r="L3563" s="6"/>
      <c r="M3563" t="s">
        <v>26</v>
      </c>
      <c r="N3563">
        <f>SUMIFS(Actuals!$F:$F,Actuals!$A:$A,$A3563,Actuals!$D:$D,$D3563,Actuals!$B:$B,EDATE($B3563,-12))</f>
        <v>2803.75</v>
      </c>
      <c r="O3563">
        <f>AVERAGE(SUMIFS(Actuals!$F:$F,Actuals!$A:$A,$A3563,Actuals!$D:$D,$D3563,Actuals!$B:$B,EOMONTH(DATE(2025,$C3563-1,1),0))/SUMIFS(Actuals!$F:$F,Actuals!$A:$A,$A3563,Actuals!$D:$D,$D3563,Actuals!$B:$B,EOMONTH(DATE(2024,$C3563-1,1),0)),
 SUMIFS(Actuals!$F:$F,Actuals!$A:$A,$A3563,Actuals!$D:$D,$D3563,Actuals!$B:$B,EOMONTH(DATE(2025,$C3563-2,1),0))/SUMIFS(Actuals!$F:$F,Actuals!$A:$A,$A3563,Actuals!$D:$D,$D3563,Actuals!$B:$B,EOMONTH(DATE(2024,$C3563-2,1),0)),
 SUMIFS(Actuals!$F:$F,Actuals!$A:$A,$A3563,Actuals!$D:$D,$D3563,Actuals!$B:$B,EOMONTH(DATE(2025,$C3563-3,1),0))/SUMIFS(Actuals!$F:$F,Actuals!$A:$A,$A3563,Actuals!$D:$D,$D3563,Actuals!$B:$B,EOMONTH(DATE(2024,$C3563-3,1),0))
)</f>
        <v>1.8582583736477822</v>
      </c>
      <c r="P3563" s="29">
        <f t="shared" si="330"/>
        <v>5210.0919151149692</v>
      </c>
      <c r="Q3563" s="2" t="str">
        <f t="shared" si="331"/>
        <v/>
      </c>
      <c r="R3563" s="29" t="str">
        <f t="shared" si="332"/>
        <v>2 Test data (Sep-Nov)</v>
      </c>
      <c r="S3563" s="29">
        <f t="shared" si="333"/>
        <v>1.1836764017367896</v>
      </c>
      <c r="T3563" s="29">
        <f t="shared" si="334"/>
        <v>4749.5015619688684</v>
      </c>
      <c r="U3563" s="2" t="str">
        <f t="shared" si="335"/>
        <v/>
      </c>
    </row>
    <row r="3564" spans="1:21">
      <c r="A3564">
        <v>2370</v>
      </c>
      <c r="B3564" s="1">
        <v>46022</v>
      </c>
      <c r="C3564">
        <v>11</v>
      </c>
      <c r="D3564">
        <v>42</v>
      </c>
      <c r="E3564" t="s">
        <v>7</v>
      </c>
      <c r="F3564" s="3">
        <v>4012.5</v>
      </c>
      <c r="H3564">
        <v>1</v>
      </c>
      <c r="L3564" s="6"/>
      <c r="M3564" t="s">
        <v>26</v>
      </c>
      <c r="N3564">
        <f>SUMIFS(Actuals!$F:$F,Actuals!$A:$A,$A3564,Actuals!$D:$D,$D3564,Actuals!$B:$B,EDATE($B3564,-12))</f>
        <v>2803.75</v>
      </c>
      <c r="O3564">
        <f>AVERAGE(SUMIFS(Actuals!$F:$F,Actuals!$A:$A,$A3564,Actuals!$D:$D,$D3564,Actuals!$B:$B,EOMONTH(DATE(2025,$C3564-1,1),0))/SUMIFS(Actuals!$F:$F,Actuals!$A:$A,$A3564,Actuals!$D:$D,$D3564,Actuals!$B:$B,EOMONTH(DATE(2024,$C3564-1,1),0)),
 SUMIFS(Actuals!$F:$F,Actuals!$A:$A,$A3564,Actuals!$D:$D,$D3564,Actuals!$B:$B,EOMONTH(DATE(2025,$C3564-2,1),0))/SUMIFS(Actuals!$F:$F,Actuals!$A:$A,$A3564,Actuals!$D:$D,$D3564,Actuals!$B:$B,EOMONTH(DATE(2024,$C3564-2,1),0)),
 SUMIFS(Actuals!$F:$F,Actuals!$A:$A,$A3564,Actuals!$D:$D,$D3564,Actuals!$B:$B,EOMONTH(DATE(2025,$C3564-3,1),0))/SUMIFS(Actuals!$F:$F,Actuals!$A:$A,$A3564,Actuals!$D:$D,$D3564,Actuals!$B:$B,EOMONTH(DATE(2024,$C3564-3,1),0))
)</f>
        <v>2.2107040047407023</v>
      </c>
      <c r="P3564" s="29">
        <f t="shared" si="330"/>
        <v>6198.2613532917439</v>
      </c>
      <c r="Q3564" s="2" t="str">
        <f t="shared" si="331"/>
        <v/>
      </c>
      <c r="R3564" s="29" t="str">
        <f t="shared" si="332"/>
        <v>2 Test data (Sep-Nov)</v>
      </c>
      <c r="S3564" s="29">
        <f t="shared" si="333"/>
        <v>1.1836764017367896</v>
      </c>
      <c r="T3564" s="29">
        <f t="shared" si="334"/>
        <v>4749.5015619688684</v>
      </c>
      <c r="U3564" s="2" t="str">
        <f t="shared" si="335"/>
        <v/>
      </c>
    </row>
    <row r="3565" spans="1:21">
      <c r="A3565">
        <v>360</v>
      </c>
      <c r="B3565" s="1">
        <v>46022</v>
      </c>
      <c r="C3565">
        <v>5</v>
      </c>
      <c r="D3565">
        <v>42</v>
      </c>
      <c r="E3565" t="s">
        <v>7</v>
      </c>
      <c r="F3565" s="3">
        <v>13100.667799140396</v>
      </c>
      <c r="H3565">
        <v>7</v>
      </c>
      <c r="L3565" s="6"/>
      <c r="M3565" t="s">
        <v>24</v>
      </c>
      <c r="N3565">
        <f>SUMIFS(Actuals!$F:$F,Actuals!$A:$A,$A3565,Actuals!$D:$D,$D3565,Actuals!$B:$B,EDATE($B3565,-12))</f>
        <v>38782.5</v>
      </c>
      <c r="O3565">
        <f>AVERAGE(SUMIFS(Actuals!$F:$F,Actuals!$A:$A,$A3565,Actuals!$D:$D,$D3565,Actuals!$B:$B,EOMONTH(DATE(2025,$C3565-1,1),0))/SUMIFS(Actuals!$F:$F,Actuals!$A:$A,$A3565,Actuals!$D:$D,$D3565,Actuals!$B:$B,EOMONTH(DATE(2024,$C3565-1,1),0)),
 SUMIFS(Actuals!$F:$F,Actuals!$A:$A,$A3565,Actuals!$D:$D,$D3565,Actuals!$B:$B,EOMONTH(DATE(2025,$C3565-2,1),0))/SUMIFS(Actuals!$F:$F,Actuals!$A:$A,$A3565,Actuals!$D:$D,$D3565,Actuals!$B:$B,EOMONTH(DATE(2024,$C3565-2,1),0)),
 SUMIFS(Actuals!$F:$F,Actuals!$A:$A,$A3565,Actuals!$D:$D,$D3565,Actuals!$B:$B,EOMONTH(DATE(2025,$C3565-3,1),0))/SUMIFS(Actuals!$F:$F,Actuals!$A:$A,$A3565,Actuals!$D:$D,$D3565,Actuals!$B:$B,EOMONTH(DATE(2024,$C3565-3,1),0))
)</f>
        <v>1.177389947717794</v>
      </c>
      <c r="P3565" s="29">
        <f t="shared" si="330"/>
        <v>45662.125647365348</v>
      </c>
      <c r="Q3565" s="2" t="str">
        <f t="shared" si="331"/>
        <v/>
      </c>
      <c r="R3565" s="29" t="str">
        <f t="shared" si="332"/>
        <v>1 train date (May-Aug)</v>
      </c>
      <c r="S3565" s="29">
        <f t="shared" si="333"/>
        <v>1.0370054508427586</v>
      </c>
      <c r="T3565" s="29">
        <f t="shared" si="334"/>
        <v>13585.463917388797</v>
      </c>
      <c r="U3565" s="2" t="str">
        <f t="shared" si="335"/>
        <v/>
      </c>
    </row>
    <row r="3566" spans="1:21">
      <c r="A3566">
        <v>360</v>
      </c>
      <c r="B3566" s="1">
        <v>46022</v>
      </c>
      <c r="C3566">
        <v>6</v>
      </c>
      <c r="D3566">
        <v>42</v>
      </c>
      <c r="E3566" t="s">
        <v>7</v>
      </c>
      <c r="F3566" s="3">
        <v>12490.837163315631</v>
      </c>
      <c r="H3566">
        <v>6</v>
      </c>
      <c r="L3566" s="6"/>
      <c r="M3566" t="s">
        <v>24</v>
      </c>
      <c r="N3566">
        <f>SUMIFS(Actuals!$F:$F,Actuals!$A:$A,$A3566,Actuals!$D:$D,$D3566,Actuals!$B:$B,EDATE($B3566,-12))</f>
        <v>38782.5</v>
      </c>
      <c r="O3566">
        <f>AVERAGE(SUMIFS(Actuals!$F:$F,Actuals!$A:$A,$A3566,Actuals!$D:$D,$D3566,Actuals!$B:$B,EOMONTH(DATE(2025,$C3566-1,1),0))/SUMIFS(Actuals!$F:$F,Actuals!$A:$A,$A3566,Actuals!$D:$D,$D3566,Actuals!$B:$B,EOMONTH(DATE(2024,$C3566-1,1),0)),
 SUMIFS(Actuals!$F:$F,Actuals!$A:$A,$A3566,Actuals!$D:$D,$D3566,Actuals!$B:$B,EOMONTH(DATE(2025,$C3566-2,1),0))/SUMIFS(Actuals!$F:$F,Actuals!$A:$A,$A3566,Actuals!$D:$D,$D3566,Actuals!$B:$B,EOMONTH(DATE(2024,$C3566-2,1),0)),
 SUMIFS(Actuals!$F:$F,Actuals!$A:$A,$A3566,Actuals!$D:$D,$D3566,Actuals!$B:$B,EOMONTH(DATE(2025,$C3566-3,1),0))/SUMIFS(Actuals!$F:$F,Actuals!$A:$A,$A3566,Actuals!$D:$D,$D3566,Actuals!$B:$B,EOMONTH(DATE(2024,$C3566-3,1),0))
)</f>
        <v>1.1732462383467317</v>
      </c>
      <c r="P3566" s="29">
        <f t="shared" si="330"/>
        <v>45501.42223868212</v>
      </c>
      <c r="Q3566" s="2" t="str">
        <f t="shared" si="331"/>
        <v/>
      </c>
      <c r="R3566" s="29" t="str">
        <f t="shared" si="332"/>
        <v>1 train date (May-Aug)</v>
      </c>
      <c r="S3566" s="29">
        <f t="shared" si="333"/>
        <v>1.0370054508427586</v>
      </c>
      <c r="T3566" s="29">
        <f t="shared" si="334"/>
        <v>12953.06622394761</v>
      </c>
      <c r="U3566" s="2" t="str">
        <f t="shared" si="335"/>
        <v/>
      </c>
    </row>
    <row r="3567" spans="1:21">
      <c r="A3567">
        <v>360</v>
      </c>
      <c r="B3567" s="1">
        <v>46022</v>
      </c>
      <c r="C3567">
        <v>7</v>
      </c>
      <c r="D3567">
        <v>42</v>
      </c>
      <c r="E3567" t="s">
        <v>7</v>
      </c>
      <c r="F3567" s="3">
        <v>14062.5</v>
      </c>
      <c r="H3567">
        <v>5</v>
      </c>
      <c r="L3567" s="6"/>
      <c r="M3567" t="s">
        <v>24</v>
      </c>
      <c r="N3567">
        <f>SUMIFS(Actuals!$F:$F,Actuals!$A:$A,$A3567,Actuals!$D:$D,$D3567,Actuals!$B:$B,EDATE($B3567,-12))</f>
        <v>38782.5</v>
      </c>
      <c r="O3567">
        <f>AVERAGE(SUMIFS(Actuals!$F:$F,Actuals!$A:$A,$A3567,Actuals!$D:$D,$D3567,Actuals!$B:$B,EOMONTH(DATE(2025,$C3567-1,1),0))/SUMIFS(Actuals!$F:$F,Actuals!$A:$A,$A3567,Actuals!$D:$D,$D3567,Actuals!$B:$B,EOMONTH(DATE(2024,$C3567-1,1),0)),
 SUMIFS(Actuals!$F:$F,Actuals!$A:$A,$A3567,Actuals!$D:$D,$D3567,Actuals!$B:$B,EOMONTH(DATE(2025,$C3567-2,1),0))/SUMIFS(Actuals!$F:$F,Actuals!$A:$A,$A3567,Actuals!$D:$D,$D3567,Actuals!$B:$B,EOMONTH(DATE(2024,$C3567-2,1),0)),
 SUMIFS(Actuals!$F:$F,Actuals!$A:$A,$A3567,Actuals!$D:$D,$D3567,Actuals!$B:$B,EOMONTH(DATE(2025,$C3567-3,1),0))/SUMIFS(Actuals!$F:$F,Actuals!$A:$A,$A3567,Actuals!$D:$D,$D3567,Actuals!$B:$B,EOMONTH(DATE(2024,$C3567-3,1),0))
)</f>
        <v>1.1530053467261381</v>
      </c>
      <c r="P3567" s="29">
        <f t="shared" si="330"/>
        <v>44716.429859406453</v>
      </c>
      <c r="Q3567" s="2" t="str">
        <f t="shared" si="331"/>
        <v/>
      </c>
      <c r="R3567" s="29" t="str">
        <f t="shared" si="332"/>
        <v>1 train date (May-Aug)</v>
      </c>
      <c r="S3567" s="29">
        <f t="shared" si="333"/>
        <v>1.0370054508427586</v>
      </c>
      <c r="T3567" s="29">
        <f t="shared" si="334"/>
        <v>14582.889152476293</v>
      </c>
      <c r="U3567" s="2" t="str">
        <f t="shared" si="335"/>
        <v/>
      </c>
    </row>
    <row r="3568" spans="1:21">
      <c r="A3568">
        <v>360</v>
      </c>
      <c r="B3568" s="1">
        <v>46022</v>
      </c>
      <c r="C3568">
        <v>8</v>
      </c>
      <c r="D3568">
        <v>42</v>
      </c>
      <c r="E3568" t="s">
        <v>7</v>
      </c>
      <c r="F3568" s="3">
        <v>15000</v>
      </c>
      <c r="H3568">
        <v>4</v>
      </c>
      <c r="L3568" s="6"/>
      <c r="M3568" t="s">
        <v>24</v>
      </c>
      <c r="N3568">
        <f>SUMIFS(Actuals!$F:$F,Actuals!$A:$A,$A3568,Actuals!$D:$D,$D3568,Actuals!$B:$B,EDATE($B3568,-12))</f>
        <v>38782.5</v>
      </c>
      <c r="O3568">
        <f>AVERAGE(SUMIFS(Actuals!$F:$F,Actuals!$A:$A,$A3568,Actuals!$D:$D,$D3568,Actuals!$B:$B,EOMONTH(DATE(2025,$C3568-1,1),0))/SUMIFS(Actuals!$F:$F,Actuals!$A:$A,$A3568,Actuals!$D:$D,$D3568,Actuals!$B:$B,EOMONTH(DATE(2024,$C3568-1,1),0)),
 SUMIFS(Actuals!$F:$F,Actuals!$A:$A,$A3568,Actuals!$D:$D,$D3568,Actuals!$B:$B,EOMONTH(DATE(2025,$C3568-2,1),0))/SUMIFS(Actuals!$F:$F,Actuals!$A:$A,$A3568,Actuals!$D:$D,$D3568,Actuals!$B:$B,EOMONTH(DATE(2024,$C3568-2,1),0)),
 SUMIFS(Actuals!$F:$F,Actuals!$A:$A,$A3568,Actuals!$D:$D,$D3568,Actuals!$B:$B,EOMONTH(DATE(2025,$C3568-3,1),0))/SUMIFS(Actuals!$F:$F,Actuals!$A:$A,$A3568,Actuals!$D:$D,$D3568,Actuals!$B:$B,EOMONTH(DATE(2024,$C3568-3,1),0))
)</f>
        <v>0.97585419589223699</v>
      </c>
      <c r="P3568" s="29">
        <f t="shared" si="330"/>
        <v>37846.065352190679</v>
      </c>
      <c r="Q3568" s="2" t="str">
        <f t="shared" si="331"/>
        <v/>
      </c>
      <c r="R3568" s="29" t="str">
        <f t="shared" si="332"/>
        <v>1 train date (May-Aug)</v>
      </c>
      <c r="S3568" s="29">
        <f t="shared" si="333"/>
        <v>1.0370054508427586</v>
      </c>
      <c r="T3568" s="29">
        <f t="shared" si="334"/>
        <v>15555.081762641379</v>
      </c>
      <c r="U3568" s="2" t="str">
        <f t="shared" si="335"/>
        <v/>
      </c>
    </row>
    <row r="3569" spans="1:21">
      <c r="A3569">
        <v>360</v>
      </c>
      <c r="B3569" s="1">
        <v>46022</v>
      </c>
      <c r="C3569">
        <v>9</v>
      </c>
      <c r="D3569">
        <v>42</v>
      </c>
      <c r="E3569" t="s">
        <v>7</v>
      </c>
      <c r="F3569" s="3">
        <v>16187.5</v>
      </c>
      <c r="H3569">
        <v>3</v>
      </c>
      <c r="L3569" s="6"/>
      <c r="M3569" t="s">
        <v>24</v>
      </c>
      <c r="N3569">
        <f>SUMIFS(Actuals!$F:$F,Actuals!$A:$A,$A3569,Actuals!$D:$D,$D3569,Actuals!$B:$B,EDATE($B3569,-12))</f>
        <v>38782.5</v>
      </c>
      <c r="O3569">
        <f>AVERAGE(SUMIFS(Actuals!$F:$F,Actuals!$A:$A,$A3569,Actuals!$D:$D,$D3569,Actuals!$B:$B,EOMONTH(DATE(2025,$C3569-1,1),0))/SUMIFS(Actuals!$F:$F,Actuals!$A:$A,$A3569,Actuals!$D:$D,$D3569,Actuals!$B:$B,EOMONTH(DATE(2024,$C3569-1,1),0)),
 SUMIFS(Actuals!$F:$F,Actuals!$A:$A,$A3569,Actuals!$D:$D,$D3569,Actuals!$B:$B,EOMONTH(DATE(2025,$C3569-2,1),0))/SUMIFS(Actuals!$F:$F,Actuals!$A:$A,$A3569,Actuals!$D:$D,$D3569,Actuals!$B:$B,EOMONTH(DATE(2024,$C3569-2,1),0)),
 SUMIFS(Actuals!$F:$F,Actuals!$A:$A,$A3569,Actuals!$D:$D,$D3569,Actuals!$B:$B,EOMONTH(DATE(2025,$C3569-3,1),0))/SUMIFS(Actuals!$F:$F,Actuals!$A:$A,$A3569,Actuals!$D:$D,$D3569,Actuals!$B:$B,EOMONTH(DATE(2024,$C3569-3,1),0))
)</f>
        <v>1.2427783584494148</v>
      </c>
      <c r="P3569" s="29">
        <f t="shared" si="330"/>
        <v>48198.051686564431</v>
      </c>
      <c r="Q3569" s="2" t="str">
        <f t="shared" si="331"/>
        <v/>
      </c>
      <c r="R3569" s="29" t="str">
        <f t="shared" si="332"/>
        <v>2 Test data (Sep-Nov)</v>
      </c>
      <c r="S3569" s="29">
        <f t="shared" si="333"/>
        <v>1.0370054508427586</v>
      </c>
      <c r="T3569" s="29">
        <f t="shared" si="334"/>
        <v>16786.525735517156</v>
      </c>
      <c r="U3569" s="2" t="str">
        <f t="shared" si="335"/>
        <v/>
      </c>
    </row>
    <row r="3570" spans="1:21">
      <c r="A3570">
        <v>360</v>
      </c>
      <c r="B3570" s="1">
        <v>46022</v>
      </c>
      <c r="C3570">
        <v>10</v>
      </c>
      <c r="D3570">
        <v>42</v>
      </c>
      <c r="E3570" t="s">
        <v>7</v>
      </c>
      <c r="F3570" s="3">
        <v>31355.867638006763</v>
      </c>
      <c r="H3570">
        <v>2</v>
      </c>
      <c r="L3570" s="6"/>
      <c r="M3570" t="s">
        <v>24</v>
      </c>
      <c r="N3570">
        <f>SUMIFS(Actuals!$F:$F,Actuals!$A:$A,$A3570,Actuals!$D:$D,$D3570,Actuals!$B:$B,EDATE($B3570,-12))</f>
        <v>38782.5</v>
      </c>
      <c r="O3570">
        <f>AVERAGE(SUMIFS(Actuals!$F:$F,Actuals!$A:$A,$A3570,Actuals!$D:$D,$D3570,Actuals!$B:$B,EOMONTH(DATE(2025,$C3570-1,1),0))/SUMIFS(Actuals!$F:$F,Actuals!$A:$A,$A3570,Actuals!$D:$D,$D3570,Actuals!$B:$B,EOMONTH(DATE(2024,$C3570-1,1),0)),
 SUMIFS(Actuals!$F:$F,Actuals!$A:$A,$A3570,Actuals!$D:$D,$D3570,Actuals!$B:$B,EOMONTH(DATE(2025,$C3570-2,1),0))/SUMIFS(Actuals!$F:$F,Actuals!$A:$A,$A3570,Actuals!$D:$D,$D3570,Actuals!$B:$B,EOMONTH(DATE(2024,$C3570-2,1),0)),
 SUMIFS(Actuals!$F:$F,Actuals!$A:$A,$A3570,Actuals!$D:$D,$D3570,Actuals!$B:$B,EOMONTH(DATE(2025,$C3570-3,1),0))/SUMIFS(Actuals!$F:$F,Actuals!$A:$A,$A3570,Actuals!$D:$D,$D3570,Actuals!$B:$B,EOMONTH(DATE(2024,$C3570-3,1),0))
)</f>
        <v>1.3560679457566847</v>
      </c>
      <c r="P3570" s="29">
        <f t="shared" si="330"/>
        <v>52591.705106308626</v>
      </c>
      <c r="Q3570" s="2" t="str">
        <f t="shared" si="331"/>
        <v/>
      </c>
      <c r="R3570" s="29" t="str">
        <f t="shared" si="332"/>
        <v>2 Test data (Sep-Nov)</v>
      </c>
      <c r="S3570" s="29">
        <f t="shared" si="333"/>
        <v>1.0370054508427586</v>
      </c>
      <c r="T3570" s="29">
        <f t="shared" si="334"/>
        <v>32516.205656517068</v>
      </c>
      <c r="U3570" s="2" t="str">
        <f t="shared" si="335"/>
        <v/>
      </c>
    </row>
    <row r="3571" spans="1:21">
      <c r="A3571">
        <v>360</v>
      </c>
      <c r="B3571" s="1">
        <v>46022</v>
      </c>
      <c r="C3571">
        <v>11</v>
      </c>
      <c r="D3571">
        <v>42</v>
      </c>
      <c r="E3571" t="s">
        <v>7</v>
      </c>
      <c r="F3571" s="3">
        <v>39056.25</v>
      </c>
      <c r="H3571">
        <v>1</v>
      </c>
      <c r="L3571" s="6"/>
      <c r="M3571" t="s">
        <v>24</v>
      </c>
      <c r="N3571">
        <f>SUMIFS(Actuals!$F:$F,Actuals!$A:$A,$A3571,Actuals!$D:$D,$D3571,Actuals!$B:$B,EDATE($B3571,-12))</f>
        <v>38782.5</v>
      </c>
      <c r="O3571">
        <f>AVERAGE(SUMIFS(Actuals!$F:$F,Actuals!$A:$A,$A3571,Actuals!$D:$D,$D3571,Actuals!$B:$B,EOMONTH(DATE(2025,$C3571-1,1),0))/SUMIFS(Actuals!$F:$F,Actuals!$A:$A,$A3571,Actuals!$D:$D,$D3571,Actuals!$B:$B,EOMONTH(DATE(2024,$C3571-1,1),0)),
 SUMIFS(Actuals!$F:$F,Actuals!$A:$A,$A3571,Actuals!$D:$D,$D3571,Actuals!$B:$B,EOMONTH(DATE(2025,$C3571-2,1),0))/SUMIFS(Actuals!$F:$F,Actuals!$A:$A,$A3571,Actuals!$D:$D,$D3571,Actuals!$B:$B,EOMONTH(DATE(2024,$C3571-2,1),0)),
 SUMIFS(Actuals!$F:$F,Actuals!$A:$A,$A3571,Actuals!$D:$D,$D3571,Actuals!$B:$B,EOMONTH(DATE(2025,$C3571-3,1),0))/SUMIFS(Actuals!$F:$F,Actuals!$A:$A,$A3571,Actuals!$D:$D,$D3571,Actuals!$B:$B,EOMONTH(DATE(2024,$C3571-3,1),0))
)</f>
        <v>1.5560260622237616</v>
      </c>
      <c r="P3571" s="29">
        <f t="shared" si="330"/>
        <v>60346.580758193035</v>
      </c>
      <c r="Q3571" s="2" t="str">
        <f t="shared" si="331"/>
        <v/>
      </c>
      <c r="R3571" s="29" t="str">
        <f t="shared" si="332"/>
        <v>2 Test data (Sep-Nov)</v>
      </c>
      <c r="S3571" s="29">
        <f t="shared" si="333"/>
        <v>1.0370054508427586</v>
      </c>
      <c r="T3571" s="29">
        <f t="shared" si="334"/>
        <v>40501.54413947749</v>
      </c>
      <c r="U3571" s="2" t="str">
        <f t="shared" si="335"/>
        <v/>
      </c>
    </row>
    <row r="3572" spans="1:21">
      <c r="A3572">
        <v>9649</v>
      </c>
      <c r="B3572" s="1">
        <v>46022</v>
      </c>
      <c r="C3572">
        <v>5</v>
      </c>
      <c r="D3572">
        <v>42</v>
      </c>
      <c r="E3572" t="s">
        <v>7</v>
      </c>
      <c r="F3572" s="3">
        <v>2281.25</v>
      </c>
      <c r="H3572">
        <v>7</v>
      </c>
      <c r="L3572" s="6"/>
      <c r="M3572" t="s">
        <v>28</v>
      </c>
      <c r="N3572">
        <f>SUMIFS(Actuals!$F:$F,Actuals!$A:$A,$A3572,Actuals!$D:$D,$D3572,Actuals!$B:$B,EDATE($B3572,-12))</f>
        <v>2358.75</v>
      </c>
      <c r="O3572">
        <f>AVERAGE(SUMIFS(Actuals!$F:$F,Actuals!$A:$A,$A3572,Actuals!$D:$D,$D3572,Actuals!$B:$B,EOMONTH(DATE(2025,$C3572-1,1),0))/SUMIFS(Actuals!$F:$F,Actuals!$A:$A,$A3572,Actuals!$D:$D,$D3572,Actuals!$B:$B,EOMONTH(DATE(2024,$C3572-1,1),0)),
 SUMIFS(Actuals!$F:$F,Actuals!$A:$A,$A3572,Actuals!$D:$D,$D3572,Actuals!$B:$B,EOMONTH(DATE(2025,$C3572-2,1),0))/SUMIFS(Actuals!$F:$F,Actuals!$A:$A,$A3572,Actuals!$D:$D,$D3572,Actuals!$B:$B,EOMONTH(DATE(2024,$C3572-2,1),0)),
 SUMIFS(Actuals!$F:$F,Actuals!$A:$A,$A3572,Actuals!$D:$D,$D3572,Actuals!$B:$B,EOMONTH(DATE(2025,$C3572-3,1),0))/SUMIFS(Actuals!$F:$F,Actuals!$A:$A,$A3572,Actuals!$D:$D,$D3572,Actuals!$B:$B,EOMONTH(DATE(2024,$C3572-3,1),0))
)</f>
        <v>1.0371654109159589</v>
      </c>
      <c r="P3572" s="29">
        <f t="shared" si="330"/>
        <v>2446.4139129980181</v>
      </c>
      <c r="Q3572" s="2" t="str">
        <f t="shared" si="331"/>
        <v/>
      </c>
      <c r="R3572" s="29" t="str">
        <f t="shared" si="332"/>
        <v>1 train date (May-Aug)</v>
      </c>
      <c r="S3572" s="29">
        <f t="shared" si="333"/>
        <v>1.0552169608377078</v>
      </c>
      <c r="T3572" s="29">
        <f t="shared" si="334"/>
        <v>2407.2136919110208</v>
      </c>
      <c r="U3572" s="2" t="str">
        <f t="shared" si="335"/>
        <v/>
      </c>
    </row>
    <row r="3573" spans="1:21">
      <c r="A3573">
        <v>9649</v>
      </c>
      <c r="B3573" s="1">
        <v>46022</v>
      </c>
      <c r="C3573">
        <v>6</v>
      </c>
      <c r="D3573">
        <v>42</v>
      </c>
      <c r="E3573" t="s">
        <v>7</v>
      </c>
      <c r="F3573" s="3">
        <v>2299.5378591198091</v>
      </c>
      <c r="H3573">
        <v>6</v>
      </c>
      <c r="L3573" s="6"/>
      <c r="M3573" t="s">
        <v>28</v>
      </c>
      <c r="N3573">
        <f>SUMIFS(Actuals!$F:$F,Actuals!$A:$A,$A3573,Actuals!$D:$D,$D3573,Actuals!$B:$B,EDATE($B3573,-12))</f>
        <v>2358.75</v>
      </c>
      <c r="O3573">
        <f>AVERAGE(SUMIFS(Actuals!$F:$F,Actuals!$A:$A,$A3573,Actuals!$D:$D,$D3573,Actuals!$B:$B,EOMONTH(DATE(2025,$C3573-1,1),0))/SUMIFS(Actuals!$F:$F,Actuals!$A:$A,$A3573,Actuals!$D:$D,$D3573,Actuals!$B:$B,EOMONTH(DATE(2024,$C3573-1,1),0)),
 SUMIFS(Actuals!$F:$F,Actuals!$A:$A,$A3573,Actuals!$D:$D,$D3573,Actuals!$B:$B,EOMONTH(DATE(2025,$C3573-2,1),0))/SUMIFS(Actuals!$F:$F,Actuals!$A:$A,$A3573,Actuals!$D:$D,$D3573,Actuals!$B:$B,EOMONTH(DATE(2024,$C3573-2,1),0)),
 SUMIFS(Actuals!$F:$F,Actuals!$A:$A,$A3573,Actuals!$D:$D,$D3573,Actuals!$B:$B,EOMONTH(DATE(2025,$C3573-3,1),0))/SUMIFS(Actuals!$F:$F,Actuals!$A:$A,$A3573,Actuals!$D:$D,$D3573,Actuals!$B:$B,EOMONTH(DATE(2024,$C3573-3,1),0))
)</f>
        <v>1.1112015963046125</v>
      </c>
      <c r="P3573" s="29">
        <f t="shared" si="330"/>
        <v>2621.0467652835046</v>
      </c>
      <c r="Q3573" s="2" t="str">
        <f t="shared" si="331"/>
        <v/>
      </c>
      <c r="R3573" s="29" t="str">
        <f t="shared" si="332"/>
        <v>1 train date (May-Aug)</v>
      </c>
      <c r="S3573" s="29">
        <f t="shared" si="333"/>
        <v>1.0552169608377078</v>
      </c>
      <c r="T3573" s="29">
        <f t="shared" si="334"/>
        <v>2426.5113510316542</v>
      </c>
      <c r="U3573" s="2" t="str">
        <f t="shared" si="335"/>
        <v/>
      </c>
    </row>
    <row r="3574" spans="1:21">
      <c r="A3574">
        <v>9649</v>
      </c>
      <c r="B3574" s="1">
        <v>46022</v>
      </c>
      <c r="C3574">
        <v>7</v>
      </c>
      <c r="D3574">
        <v>42</v>
      </c>
      <c r="E3574" t="s">
        <v>7</v>
      </c>
      <c r="F3574" s="3">
        <v>2125</v>
      </c>
      <c r="H3574">
        <v>5</v>
      </c>
      <c r="L3574" s="6"/>
      <c r="M3574" t="s">
        <v>28</v>
      </c>
      <c r="N3574">
        <f>SUMIFS(Actuals!$F:$F,Actuals!$A:$A,$A3574,Actuals!$D:$D,$D3574,Actuals!$B:$B,EDATE($B3574,-12))</f>
        <v>2358.75</v>
      </c>
      <c r="O3574">
        <f>AVERAGE(SUMIFS(Actuals!$F:$F,Actuals!$A:$A,$A3574,Actuals!$D:$D,$D3574,Actuals!$B:$B,EOMONTH(DATE(2025,$C3574-1,1),0))/SUMIFS(Actuals!$F:$F,Actuals!$A:$A,$A3574,Actuals!$D:$D,$D3574,Actuals!$B:$B,EOMONTH(DATE(2024,$C3574-1,1),0)),
 SUMIFS(Actuals!$F:$F,Actuals!$A:$A,$A3574,Actuals!$D:$D,$D3574,Actuals!$B:$B,EOMONTH(DATE(2025,$C3574-2,1),0))/SUMIFS(Actuals!$F:$F,Actuals!$A:$A,$A3574,Actuals!$D:$D,$D3574,Actuals!$B:$B,EOMONTH(DATE(2024,$C3574-2,1),0)),
 SUMIFS(Actuals!$F:$F,Actuals!$A:$A,$A3574,Actuals!$D:$D,$D3574,Actuals!$B:$B,EOMONTH(DATE(2025,$C3574-3,1),0))/SUMIFS(Actuals!$F:$F,Actuals!$A:$A,$A3574,Actuals!$D:$D,$D3574,Actuals!$B:$B,EOMONTH(DATE(2024,$C3574-3,1),0))
)</f>
        <v>1.1429970911566032</v>
      </c>
      <c r="P3574" s="29">
        <f t="shared" si="330"/>
        <v>2696.0443887656379</v>
      </c>
      <c r="Q3574" s="2" t="str">
        <f t="shared" si="331"/>
        <v/>
      </c>
      <c r="R3574" s="29" t="str">
        <f t="shared" si="332"/>
        <v>1 train date (May-Aug)</v>
      </c>
      <c r="S3574" s="29">
        <f t="shared" si="333"/>
        <v>1.0552169608377078</v>
      </c>
      <c r="T3574" s="29">
        <f t="shared" si="334"/>
        <v>2242.3360417801291</v>
      </c>
      <c r="U3574" s="2" t="str">
        <f t="shared" si="335"/>
        <v/>
      </c>
    </row>
    <row r="3575" spans="1:21">
      <c r="A3575">
        <v>9649</v>
      </c>
      <c r="B3575" s="1">
        <v>46022</v>
      </c>
      <c r="C3575">
        <v>8</v>
      </c>
      <c r="D3575">
        <v>42</v>
      </c>
      <c r="E3575" t="s">
        <v>7</v>
      </c>
      <c r="F3575" s="3">
        <v>2252.9603946356497</v>
      </c>
      <c r="H3575">
        <v>4</v>
      </c>
      <c r="L3575" s="6"/>
      <c r="M3575" t="s">
        <v>28</v>
      </c>
      <c r="N3575">
        <f>SUMIFS(Actuals!$F:$F,Actuals!$A:$A,$A3575,Actuals!$D:$D,$D3575,Actuals!$B:$B,EDATE($B3575,-12))</f>
        <v>2358.75</v>
      </c>
      <c r="O3575">
        <f>AVERAGE(SUMIFS(Actuals!$F:$F,Actuals!$A:$A,$A3575,Actuals!$D:$D,$D3575,Actuals!$B:$B,EOMONTH(DATE(2025,$C3575-1,1),0))/SUMIFS(Actuals!$F:$F,Actuals!$A:$A,$A3575,Actuals!$D:$D,$D3575,Actuals!$B:$B,EOMONTH(DATE(2024,$C3575-1,1),0)),
 SUMIFS(Actuals!$F:$F,Actuals!$A:$A,$A3575,Actuals!$D:$D,$D3575,Actuals!$B:$B,EOMONTH(DATE(2025,$C3575-2,1),0))/SUMIFS(Actuals!$F:$F,Actuals!$A:$A,$A3575,Actuals!$D:$D,$D3575,Actuals!$B:$B,EOMONTH(DATE(2024,$C3575-2,1),0)),
 SUMIFS(Actuals!$F:$F,Actuals!$A:$A,$A3575,Actuals!$D:$D,$D3575,Actuals!$B:$B,EOMONTH(DATE(2025,$C3575-3,1),0))/SUMIFS(Actuals!$F:$F,Actuals!$A:$A,$A3575,Actuals!$D:$D,$D3575,Actuals!$B:$B,EOMONTH(DATE(2024,$C3575-3,1),0))
)</f>
        <v>1.2169443100829593</v>
      </c>
      <c r="P3575" s="29">
        <f t="shared" si="330"/>
        <v>2870.4673914081804</v>
      </c>
      <c r="Q3575" s="2" t="str">
        <f t="shared" si="331"/>
        <v/>
      </c>
      <c r="R3575" s="29" t="str">
        <f t="shared" si="332"/>
        <v>1 train date (May-Aug)</v>
      </c>
      <c r="S3575" s="29">
        <f t="shared" si="333"/>
        <v>1.0552169608377078</v>
      </c>
      <c r="T3575" s="29">
        <f t="shared" si="334"/>
        <v>2377.3620205151528</v>
      </c>
      <c r="U3575" s="2" t="str">
        <f t="shared" si="335"/>
        <v/>
      </c>
    </row>
    <row r="3576" spans="1:21">
      <c r="A3576">
        <v>9649</v>
      </c>
      <c r="B3576" s="1">
        <v>46022</v>
      </c>
      <c r="C3576">
        <v>9</v>
      </c>
      <c r="D3576">
        <v>42</v>
      </c>
      <c r="E3576" t="s">
        <v>7</v>
      </c>
      <c r="F3576" s="3">
        <v>2278.316365263855</v>
      </c>
      <c r="H3576">
        <v>3</v>
      </c>
      <c r="L3576" s="6"/>
      <c r="M3576" t="s">
        <v>28</v>
      </c>
      <c r="N3576">
        <f>SUMIFS(Actuals!$F:$F,Actuals!$A:$A,$A3576,Actuals!$D:$D,$D3576,Actuals!$B:$B,EDATE($B3576,-12))</f>
        <v>2358.75</v>
      </c>
      <c r="O3576">
        <f>AVERAGE(SUMIFS(Actuals!$F:$F,Actuals!$A:$A,$A3576,Actuals!$D:$D,$D3576,Actuals!$B:$B,EOMONTH(DATE(2025,$C3576-1,1),0))/SUMIFS(Actuals!$F:$F,Actuals!$A:$A,$A3576,Actuals!$D:$D,$D3576,Actuals!$B:$B,EOMONTH(DATE(2024,$C3576-1,1),0)),
 SUMIFS(Actuals!$F:$F,Actuals!$A:$A,$A3576,Actuals!$D:$D,$D3576,Actuals!$B:$B,EOMONTH(DATE(2025,$C3576-2,1),0))/SUMIFS(Actuals!$F:$F,Actuals!$A:$A,$A3576,Actuals!$D:$D,$D3576,Actuals!$B:$B,EOMONTH(DATE(2024,$C3576-2,1),0)),
 SUMIFS(Actuals!$F:$F,Actuals!$A:$A,$A3576,Actuals!$D:$D,$D3576,Actuals!$B:$B,EOMONTH(DATE(2025,$C3576-3,1),0))/SUMIFS(Actuals!$F:$F,Actuals!$A:$A,$A3576,Actuals!$D:$D,$D3576,Actuals!$B:$B,EOMONTH(DATE(2024,$C3576-3,1),0))
)</f>
        <v>1.1121380397141898</v>
      </c>
      <c r="P3576" s="29">
        <f t="shared" si="330"/>
        <v>2623.2556011758452</v>
      </c>
      <c r="Q3576" s="2" t="str">
        <f t="shared" si="331"/>
        <v/>
      </c>
      <c r="R3576" s="29" t="str">
        <f t="shared" si="332"/>
        <v>2 Test data (Sep-Nov)</v>
      </c>
      <c r="S3576" s="29">
        <f t="shared" si="333"/>
        <v>1.0552169608377078</v>
      </c>
      <c r="T3576" s="29">
        <f t="shared" si="334"/>
        <v>2404.1180707805379</v>
      </c>
      <c r="U3576" s="2" t="str">
        <f t="shared" si="335"/>
        <v/>
      </c>
    </row>
    <row r="3577" spans="1:21">
      <c r="A3577">
        <v>9649</v>
      </c>
      <c r="B3577" s="1">
        <v>46022</v>
      </c>
      <c r="C3577">
        <v>10</v>
      </c>
      <c r="D3577">
        <v>42</v>
      </c>
      <c r="E3577" t="s">
        <v>7</v>
      </c>
      <c r="F3577" s="3">
        <v>2248.75</v>
      </c>
      <c r="H3577">
        <v>2</v>
      </c>
      <c r="L3577" s="6"/>
      <c r="M3577" t="s">
        <v>28</v>
      </c>
      <c r="N3577">
        <f>SUMIFS(Actuals!$F:$F,Actuals!$A:$A,$A3577,Actuals!$D:$D,$D3577,Actuals!$B:$B,EDATE($B3577,-12))</f>
        <v>2358.75</v>
      </c>
      <c r="O3577">
        <f>AVERAGE(SUMIFS(Actuals!$F:$F,Actuals!$A:$A,$A3577,Actuals!$D:$D,$D3577,Actuals!$B:$B,EOMONTH(DATE(2025,$C3577-1,1),0))/SUMIFS(Actuals!$F:$F,Actuals!$A:$A,$A3577,Actuals!$D:$D,$D3577,Actuals!$B:$B,EOMONTH(DATE(2024,$C3577-1,1),0)),
 SUMIFS(Actuals!$F:$F,Actuals!$A:$A,$A3577,Actuals!$D:$D,$D3577,Actuals!$B:$B,EOMONTH(DATE(2025,$C3577-2,1),0))/SUMIFS(Actuals!$F:$F,Actuals!$A:$A,$A3577,Actuals!$D:$D,$D3577,Actuals!$B:$B,EOMONTH(DATE(2024,$C3577-2,1),0)),
 SUMIFS(Actuals!$F:$F,Actuals!$A:$A,$A3577,Actuals!$D:$D,$D3577,Actuals!$B:$B,EOMONTH(DATE(2025,$C3577-3,1),0))/SUMIFS(Actuals!$F:$F,Actuals!$A:$A,$A3577,Actuals!$D:$D,$D3577,Actuals!$B:$B,EOMONTH(DATE(2024,$C3577-3,1),0))
)</f>
        <v>1.1696124039627918</v>
      </c>
      <c r="P3577" s="29">
        <f t="shared" si="330"/>
        <v>2758.8232578472353</v>
      </c>
      <c r="Q3577" s="2" t="str">
        <f t="shared" si="331"/>
        <v/>
      </c>
      <c r="R3577" s="29" t="str">
        <f t="shared" si="332"/>
        <v>2 Test data (Sep-Nov)</v>
      </c>
      <c r="S3577" s="29">
        <f t="shared" si="333"/>
        <v>1.0552169608377078</v>
      </c>
      <c r="T3577" s="29">
        <f t="shared" si="334"/>
        <v>2372.9191406837954</v>
      </c>
      <c r="U3577" s="2" t="str">
        <f t="shared" si="335"/>
        <v/>
      </c>
    </row>
    <row r="3578" spans="1:21">
      <c r="A3578">
        <v>9649</v>
      </c>
      <c r="B3578" s="1">
        <v>46022</v>
      </c>
      <c r="C3578">
        <v>11</v>
      </c>
      <c r="D3578">
        <v>42</v>
      </c>
      <c r="E3578" t="s">
        <v>7</v>
      </c>
      <c r="F3578" s="3">
        <v>2401.25</v>
      </c>
      <c r="H3578">
        <v>1</v>
      </c>
      <c r="L3578" s="6"/>
      <c r="M3578" t="s">
        <v>28</v>
      </c>
      <c r="N3578">
        <f>SUMIFS(Actuals!$F:$F,Actuals!$A:$A,$A3578,Actuals!$D:$D,$D3578,Actuals!$B:$B,EDATE($B3578,-12))</f>
        <v>2358.75</v>
      </c>
      <c r="O3578">
        <f>AVERAGE(SUMIFS(Actuals!$F:$F,Actuals!$A:$A,$A3578,Actuals!$D:$D,$D3578,Actuals!$B:$B,EOMONTH(DATE(2025,$C3578-1,1),0))/SUMIFS(Actuals!$F:$F,Actuals!$A:$A,$A3578,Actuals!$D:$D,$D3578,Actuals!$B:$B,EOMONTH(DATE(2024,$C3578-1,1),0)),
 SUMIFS(Actuals!$F:$F,Actuals!$A:$A,$A3578,Actuals!$D:$D,$D3578,Actuals!$B:$B,EOMONTH(DATE(2025,$C3578-2,1),0))/SUMIFS(Actuals!$F:$F,Actuals!$A:$A,$A3578,Actuals!$D:$D,$D3578,Actuals!$B:$B,EOMONTH(DATE(2024,$C3578-2,1),0)),
 SUMIFS(Actuals!$F:$F,Actuals!$A:$A,$A3578,Actuals!$D:$D,$D3578,Actuals!$B:$B,EOMONTH(DATE(2025,$C3578-3,1),0))/SUMIFS(Actuals!$F:$F,Actuals!$A:$A,$A3578,Actuals!$D:$D,$D3578,Actuals!$B:$B,EOMONTH(DATE(2024,$C3578-3,1),0))
)</f>
        <v>1.1414982988488795</v>
      </c>
      <c r="P3578" s="29">
        <f t="shared" si="330"/>
        <v>2692.5091124097949</v>
      </c>
      <c r="Q3578" s="2" t="str">
        <f t="shared" si="331"/>
        <v/>
      </c>
      <c r="R3578" s="29" t="str">
        <f t="shared" si="332"/>
        <v>2 Test data (Sep-Nov)</v>
      </c>
      <c r="S3578" s="29">
        <f t="shared" si="333"/>
        <v>1.0552169608377078</v>
      </c>
      <c r="T3578" s="29">
        <f t="shared" si="334"/>
        <v>2533.8397272115458</v>
      </c>
      <c r="U3578" s="2" t="str">
        <f t="shared" si="335"/>
        <v/>
      </c>
    </row>
    <row r="3579" spans="1:21">
      <c r="A3579">
        <v>9652</v>
      </c>
      <c r="B3579" s="1">
        <v>46022</v>
      </c>
      <c r="C3579">
        <v>5</v>
      </c>
      <c r="D3579">
        <v>42</v>
      </c>
      <c r="E3579" t="s">
        <v>7</v>
      </c>
      <c r="F3579" s="3">
        <v>10802.057497804799</v>
      </c>
      <c r="H3579">
        <v>7</v>
      </c>
      <c r="L3579" s="6"/>
      <c r="M3579" t="s">
        <v>30</v>
      </c>
      <c r="N3579">
        <f>SUMIFS(Actuals!$F:$F,Actuals!$A:$A,$A3579,Actuals!$D:$D,$D3579,Actuals!$B:$B,EDATE($B3579,-12))</f>
        <v>12570</v>
      </c>
      <c r="O3579">
        <f>AVERAGE(SUMIFS(Actuals!$F:$F,Actuals!$A:$A,$A3579,Actuals!$D:$D,$D3579,Actuals!$B:$B,EOMONTH(DATE(2025,$C3579-1,1),0))/SUMIFS(Actuals!$F:$F,Actuals!$A:$A,$A3579,Actuals!$D:$D,$D3579,Actuals!$B:$B,EOMONTH(DATE(2024,$C3579-1,1),0)),
 SUMIFS(Actuals!$F:$F,Actuals!$A:$A,$A3579,Actuals!$D:$D,$D3579,Actuals!$B:$B,EOMONTH(DATE(2025,$C3579-2,1),0))/SUMIFS(Actuals!$F:$F,Actuals!$A:$A,$A3579,Actuals!$D:$D,$D3579,Actuals!$B:$B,EOMONTH(DATE(2024,$C3579-2,1),0)),
 SUMIFS(Actuals!$F:$F,Actuals!$A:$A,$A3579,Actuals!$D:$D,$D3579,Actuals!$B:$B,EOMONTH(DATE(2025,$C3579-3,1),0))/SUMIFS(Actuals!$F:$F,Actuals!$A:$A,$A3579,Actuals!$D:$D,$D3579,Actuals!$B:$B,EOMONTH(DATE(2024,$C3579-3,1),0))
)</f>
        <v>1.3926220459931749</v>
      </c>
      <c r="P3579" s="29">
        <f t="shared" si="330"/>
        <v>17505.259118134207</v>
      </c>
      <c r="Q3579" s="2" t="str">
        <f t="shared" si="331"/>
        <v/>
      </c>
      <c r="R3579" s="29" t="str">
        <f t="shared" si="332"/>
        <v>1 train date (May-Aug)</v>
      </c>
      <c r="S3579" s="29">
        <f t="shared" si="333"/>
        <v>0.97740808992841244</v>
      </c>
      <c r="T3579" s="29">
        <f t="shared" si="334"/>
        <v>10558.018386226275</v>
      </c>
      <c r="U3579" s="2" t="str">
        <f t="shared" si="335"/>
        <v/>
      </c>
    </row>
    <row r="3580" spans="1:21">
      <c r="A3580">
        <v>9652</v>
      </c>
      <c r="B3580" s="1">
        <v>46022</v>
      </c>
      <c r="C3580">
        <v>6</v>
      </c>
      <c r="D3580">
        <v>42</v>
      </c>
      <c r="E3580" t="s">
        <v>7</v>
      </c>
      <c r="F3580" s="3">
        <v>13006.057776821457</v>
      </c>
      <c r="H3580">
        <v>6</v>
      </c>
      <c r="L3580" s="6"/>
      <c r="M3580" t="s">
        <v>30</v>
      </c>
      <c r="N3580">
        <f>SUMIFS(Actuals!$F:$F,Actuals!$A:$A,$A3580,Actuals!$D:$D,$D3580,Actuals!$B:$B,EDATE($B3580,-12))</f>
        <v>12570</v>
      </c>
      <c r="O3580">
        <f>AVERAGE(SUMIFS(Actuals!$F:$F,Actuals!$A:$A,$A3580,Actuals!$D:$D,$D3580,Actuals!$B:$B,EOMONTH(DATE(2025,$C3580-1,1),0))/SUMIFS(Actuals!$F:$F,Actuals!$A:$A,$A3580,Actuals!$D:$D,$D3580,Actuals!$B:$B,EOMONTH(DATE(2024,$C3580-1,1),0)),
 SUMIFS(Actuals!$F:$F,Actuals!$A:$A,$A3580,Actuals!$D:$D,$D3580,Actuals!$B:$B,EOMONTH(DATE(2025,$C3580-2,1),0))/SUMIFS(Actuals!$F:$F,Actuals!$A:$A,$A3580,Actuals!$D:$D,$D3580,Actuals!$B:$B,EOMONTH(DATE(2024,$C3580-2,1),0)),
 SUMIFS(Actuals!$F:$F,Actuals!$A:$A,$A3580,Actuals!$D:$D,$D3580,Actuals!$B:$B,EOMONTH(DATE(2025,$C3580-3,1),0))/SUMIFS(Actuals!$F:$F,Actuals!$A:$A,$A3580,Actuals!$D:$D,$D3580,Actuals!$B:$B,EOMONTH(DATE(2024,$C3580-3,1),0))
)</f>
        <v>1.403059442577586</v>
      </c>
      <c r="P3580" s="29">
        <f t="shared" si="330"/>
        <v>17636.457193200255</v>
      </c>
      <c r="Q3580" s="2" t="str">
        <f t="shared" si="331"/>
        <v/>
      </c>
      <c r="R3580" s="29" t="str">
        <f t="shared" si="332"/>
        <v>1 train date (May-Aug)</v>
      </c>
      <c r="S3580" s="29">
        <f t="shared" si="333"/>
        <v>0.97740808992841244</v>
      </c>
      <c r="T3580" s="29">
        <f t="shared" si="334"/>
        <v>12712.226089141635</v>
      </c>
      <c r="U3580" s="2" t="str">
        <f t="shared" si="335"/>
        <v/>
      </c>
    </row>
    <row r="3581" spans="1:21">
      <c r="A3581">
        <v>9652</v>
      </c>
      <c r="B3581" s="1">
        <v>46022</v>
      </c>
      <c r="C3581">
        <v>7</v>
      </c>
      <c r="D3581">
        <v>42</v>
      </c>
      <c r="E3581" t="s">
        <v>7</v>
      </c>
      <c r="F3581" s="3">
        <v>15708.105130707947</v>
      </c>
      <c r="H3581">
        <v>5</v>
      </c>
      <c r="L3581" s="6"/>
      <c r="M3581" t="s">
        <v>30</v>
      </c>
      <c r="N3581">
        <f>SUMIFS(Actuals!$F:$F,Actuals!$A:$A,$A3581,Actuals!$D:$D,$D3581,Actuals!$B:$B,EDATE($B3581,-12))</f>
        <v>12570</v>
      </c>
      <c r="O3581">
        <f>AVERAGE(SUMIFS(Actuals!$F:$F,Actuals!$A:$A,$A3581,Actuals!$D:$D,$D3581,Actuals!$B:$B,EOMONTH(DATE(2025,$C3581-1,1),0))/SUMIFS(Actuals!$F:$F,Actuals!$A:$A,$A3581,Actuals!$D:$D,$D3581,Actuals!$B:$B,EOMONTH(DATE(2024,$C3581-1,1),0)),
 SUMIFS(Actuals!$F:$F,Actuals!$A:$A,$A3581,Actuals!$D:$D,$D3581,Actuals!$B:$B,EOMONTH(DATE(2025,$C3581-2,1),0))/SUMIFS(Actuals!$F:$F,Actuals!$A:$A,$A3581,Actuals!$D:$D,$D3581,Actuals!$B:$B,EOMONTH(DATE(2024,$C3581-2,1),0)),
 SUMIFS(Actuals!$F:$F,Actuals!$A:$A,$A3581,Actuals!$D:$D,$D3581,Actuals!$B:$B,EOMONTH(DATE(2025,$C3581-3,1),0))/SUMIFS(Actuals!$F:$F,Actuals!$A:$A,$A3581,Actuals!$D:$D,$D3581,Actuals!$B:$B,EOMONTH(DATE(2024,$C3581-3,1),0))
)</f>
        <v>1.4543690958025934</v>
      </c>
      <c r="P3581" s="29">
        <f t="shared" si="330"/>
        <v>18281.419534238601</v>
      </c>
      <c r="Q3581" s="2" t="str">
        <f t="shared" si="331"/>
        <v/>
      </c>
      <c r="R3581" s="29" t="str">
        <f t="shared" si="332"/>
        <v>1 train date (May-Aug)</v>
      </c>
      <c r="S3581" s="29">
        <f t="shared" si="333"/>
        <v>0.97740808992841244</v>
      </c>
      <c r="T3581" s="29">
        <f t="shared" si="334"/>
        <v>15353.22903219995</v>
      </c>
      <c r="U3581" s="2" t="str">
        <f t="shared" si="335"/>
        <v/>
      </c>
    </row>
    <row r="3582" spans="1:21">
      <c r="A3582">
        <v>9652</v>
      </c>
      <c r="B3582" s="1">
        <v>46022</v>
      </c>
      <c r="C3582">
        <v>8</v>
      </c>
      <c r="D3582">
        <v>42</v>
      </c>
      <c r="E3582" t="s">
        <v>7</v>
      </c>
      <c r="F3582" s="3">
        <v>14681.597944794741</v>
      </c>
      <c r="H3582">
        <v>4</v>
      </c>
      <c r="L3582" s="6"/>
      <c r="M3582" t="s">
        <v>30</v>
      </c>
      <c r="N3582">
        <f>SUMIFS(Actuals!$F:$F,Actuals!$A:$A,$A3582,Actuals!$D:$D,$D3582,Actuals!$B:$B,EDATE($B3582,-12))</f>
        <v>12570</v>
      </c>
      <c r="O3582">
        <f>AVERAGE(SUMIFS(Actuals!$F:$F,Actuals!$A:$A,$A3582,Actuals!$D:$D,$D3582,Actuals!$B:$B,EOMONTH(DATE(2025,$C3582-1,1),0))/SUMIFS(Actuals!$F:$F,Actuals!$A:$A,$A3582,Actuals!$D:$D,$D3582,Actuals!$B:$B,EOMONTH(DATE(2024,$C3582-1,1),0)),
 SUMIFS(Actuals!$F:$F,Actuals!$A:$A,$A3582,Actuals!$D:$D,$D3582,Actuals!$B:$B,EOMONTH(DATE(2025,$C3582-2,1),0))/SUMIFS(Actuals!$F:$F,Actuals!$A:$A,$A3582,Actuals!$D:$D,$D3582,Actuals!$B:$B,EOMONTH(DATE(2024,$C3582-2,1),0)),
 SUMIFS(Actuals!$F:$F,Actuals!$A:$A,$A3582,Actuals!$D:$D,$D3582,Actuals!$B:$B,EOMONTH(DATE(2025,$C3582-3,1),0))/SUMIFS(Actuals!$F:$F,Actuals!$A:$A,$A3582,Actuals!$D:$D,$D3582,Actuals!$B:$B,EOMONTH(DATE(2024,$C3582-3,1),0))
)</f>
        <v>1.4524231352935022</v>
      </c>
      <c r="P3582" s="29">
        <f t="shared" si="330"/>
        <v>18256.958810639324</v>
      </c>
      <c r="Q3582" s="2" t="str">
        <f t="shared" si="331"/>
        <v/>
      </c>
      <c r="R3582" s="29" t="str">
        <f t="shared" si="332"/>
        <v>1 train date (May-Aug)</v>
      </c>
      <c r="S3582" s="29">
        <f t="shared" si="333"/>
        <v>0.97740808992841244</v>
      </c>
      <c r="T3582" s="29">
        <f t="shared" si="334"/>
        <v>14349.912604318733</v>
      </c>
      <c r="U3582" s="2" t="str">
        <f t="shared" si="335"/>
        <v/>
      </c>
    </row>
    <row r="3583" spans="1:21">
      <c r="A3583">
        <v>9652</v>
      </c>
      <c r="B3583" s="1">
        <v>46022</v>
      </c>
      <c r="C3583">
        <v>9</v>
      </c>
      <c r="D3583">
        <v>42</v>
      </c>
      <c r="E3583" t="s">
        <v>7</v>
      </c>
      <c r="F3583" s="3">
        <v>14938.241630528084</v>
      </c>
      <c r="H3583">
        <v>3</v>
      </c>
      <c r="L3583" s="6"/>
      <c r="M3583" t="s">
        <v>30</v>
      </c>
      <c r="N3583">
        <f>SUMIFS(Actuals!$F:$F,Actuals!$A:$A,$A3583,Actuals!$D:$D,$D3583,Actuals!$B:$B,EDATE($B3583,-12))</f>
        <v>12570</v>
      </c>
      <c r="O3583">
        <f>AVERAGE(SUMIFS(Actuals!$F:$F,Actuals!$A:$A,$A3583,Actuals!$D:$D,$D3583,Actuals!$B:$B,EOMONTH(DATE(2025,$C3583-1,1),0))/SUMIFS(Actuals!$F:$F,Actuals!$A:$A,$A3583,Actuals!$D:$D,$D3583,Actuals!$B:$B,EOMONTH(DATE(2024,$C3583-1,1),0)),
 SUMIFS(Actuals!$F:$F,Actuals!$A:$A,$A3583,Actuals!$D:$D,$D3583,Actuals!$B:$B,EOMONTH(DATE(2025,$C3583-2,1),0))/SUMIFS(Actuals!$F:$F,Actuals!$A:$A,$A3583,Actuals!$D:$D,$D3583,Actuals!$B:$B,EOMONTH(DATE(2024,$C3583-2,1),0)),
 SUMIFS(Actuals!$F:$F,Actuals!$A:$A,$A3583,Actuals!$D:$D,$D3583,Actuals!$B:$B,EOMONTH(DATE(2025,$C3583-3,1),0))/SUMIFS(Actuals!$F:$F,Actuals!$A:$A,$A3583,Actuals!$D:$D,$D3583,Actuals!$B:$B,EOMONTH(DATE(2024,$C3583-3,1),0))
)</f>
        <v>1.4660259634612582</v>
      </c>
      <c r="P3583" s="29">
        <f t="shared" si="330"/>
        <v>18427.946360708018</v>
      </c>
      <c r="Q3583" s="2" t="str">
        <f t="shared" si="331"/>
        <v/>
      </c>
      <c r="R3583" s="29" t="str">
        <f t="shared" si="332"/>
        <v>2 Test data (Sep-Nov)</v>
      </c>
      <c r="S3583" s="29">
        <f t="shared" si="333"/>
        <v>0.97740808992841244</v>
      </c>
      <c r="T3583" s="29">
        <f t="shared" si="334"/>
        <v>14600.758218983548</v>
      </c>
      <c r="U3583" s="2" t="str">
        <f t="shared" si="335"/>
        <v/>
      </c>
    </row>
    <row r="3584" spans="1:21">
      <c r="A3584">
        <v>9652</v>
      </c>
      <c r="B3584" s="1">
        <v>46022</v>
      </c>
      <c r="C3584">
        <v>10</v>
      </c>
      <c r="D3584">
        <v>42</v>
      </c>
      <c r="E3584" t="s">
        <v>7</v>
      </c>
      <c r="F3584" s="3">
        <v>15436.429467000922</v>
      </c>
      <c r="H3584">
        <v>2</v>
      </c>
      <c r="L3584" s="6"/>
      <c r="M3584" t="s">
        <v>30</v>
      </c>
      <c r="N3584">
        <f>SUMIFS(Actuals!$F:$F,Actuals!$A:$A,$A3584,Actuals!$D:$D,$D3584,Actuals!$B:$B,EDATE($B3584,-12))</f>
        <v>12570</v>
      </c>
      <c r="O3584">
        <f>AVERAGE(SUMIFS(Actuals!$F:$F,Actuals!$A:$A,$A3584,Actuals!$D:$D,$D3584,Actuals!$B:$B,EOMONTH(DATE(2025,$C3584-1,1),0))/SUMIFS(Actuals!$F:$F,Actuals!$A:$A,$A3584,Actuals!$D:$D,$D3584,Actuals!$B:$B,EOMONTH(DATE(2024,$C3584-1,1),0)),
 SUMIFS(Actuals!$F:$F,Actuals!$A:$A,$A3584,Actuals!$D:$D,$D3584,Actuals!$B:$B,EOMONTH(DATE(2025,$C3584-2,1),0))/SUMIFS(Actuals!$F:$F,Actuals!$A:$A,$A3584,Actuals!$D:$D,$D3584,Actuals!$B:$B,EOMONTH(DATE(2024,$C3584-2,1),0)),
 SUMIFS(Actuals!$F:$F,Actuals!$A:$A,$A3584,Actuals!$D:$D,$D3584,Actuals!$B:$B,EOMONTH(DATE(2025,$C3584-3,1),0))/SUMIFS(Actuals!$F:$F,Actuals!$A:$A,$A3584,Actuals!$D:$D,$D3584,Actuals!$B:$B,EOMONTH(DATE(2024,$C3584-3,1),0))
)</f>
        <v>1.5216201285003965</v>
      </c>
      <c r="P3584" s="29">
        <f t="shared" si="330"/>
        <v>19126.765015249985</v>
      </c>
      <c r="Q3584" s="2" t="str">
        <f t="shared" si="331"/>
        <v/>
      </c>
      <c r="R3584" s="29" t="str">
        <f t="shared" si="332"/>
        <v>2 Test data (Sep-Nov)</v>
      </c>
      <c r="S3584" s="29">
        <f t="shared" si="333"/>
        <v>0.97740808992841244</v>
      </c>
      <c r="T3584" s="29">
        <f t="shared" si="334"/>
        <v>15087.691040656033</v>
      </c>
      <c r="U3584" s="2" t="str">
        <f t="shared" si="335"/>
        <v/>
      </c>
    </row>
    <row r="3585" spans="1:21">
      <c r="A3585">
        <v>9652</v>
      </c>
      <c r="B3585" s="1">
        <v>46022</v>
      </c>
      <c r="C3585">
        <v>11</v>
      </c>
      <c r="D3585">
        <v>42</v>
      </c>
      <c r="E3585" t="s">
        <v>7</v>
      </c>
      <c r="F3585" s="3">
        <v>16643.787693988736</v>
      </c>
      <c r="H3585">
        <v>1</v>
      </c>
      <c r="L3585" s="6"/>
      <c r="M3585" t="s">
        <v>30</v>
      </c>
      <c r="N3585">
        <f>SUMIFS(Actuals!$F:$F,Actuals!$A:$A,$A3585,Actuals!$D:$D,$D3585,Actuals!$B:$B,EDATE($B3585,-12))</f>
        <v>12570</v>
      </c>
      <c r="O3585">
        <f>AVERAGE(SUMIFS(Actuals!$F:$F,Actuals!$A:$A,$A3585,Actuals!$D:$D,$D3585,Actuals!$B:$B,EOMONTH(DATE(2025,$C3585-1,1),0))/SUMIFS(Actuals!$F:$F,Actuals!$A:$A,$A3585,Actuals!$D:$D,$D3585,Actuals!$B:$B,EOMONTH(DATE(2024,$C3585-1,1),0)),
 SUMIFS(Actuals!$F:$F,Actuals!$A:$A,$A3585,Actuals!$D:$D,$D3585,Actuals!$B:$B,EOMONTH(DATE(2025,$C3585-2,1),0))/SUMIFS(Actuals!$F:$F,Actuals!$A:$A,$A3585,Actuals!$D:$D,$D3585,Actuals!$B:$B,EOMONTH(DATE(2024,$C3585-2,1),0)),
 SUMIFS(Actuals!$F:$F,Actuals!$A:$A,$A3585,Actuals!$D:$D,$D3585,Actuals!$B:$B,EOMONTH(DATE(2025,$C3585-3,1),0))/SUMIFS(Actuals!$F:$F,Actuals!$A:$A,$A3585,Actuals!$D:$D,$D3585,Actuals!$B:$B,EOMONTH(DATE(2024,$C3585-3,1),0))
)</f>
        <v>1.5994224456758335</v>
      </c>
      <c r="P3585" s="29">
        <f t="shared" si="330"/>
        <v>20104.740142145227</v>
      </c>
      <c r="Q3585" s="2" t="str">
        <f t="shared" si="331"/>
        <v/>
      </c>
      <c r="R3585" s="29" t="str">
        <f t="shared" si="332"/>
        <v>2 Test data (Sep-Nov)</v>
      </c>
      <c r="S3585" s="29">
        <f t="shared" si="333"/>
        <v>0.97740808992841244</v>
      </c>
      <c r="T3585" s="29">
        <f t="shared" si="334"/>
        <v>16267.772739155545</v>
      </c>
      <c r="U3585" s="2" t="str">
        <f t="shared" si="335"/>
        <v/>
      </c>
    </row>
    <row r="3586" spans="1:21">
      <c r="A3586">
        <v>9656</v>
      </c>
      <c r="B3586" s="1">
        <v>46022</v>
      </c>
      <c r="C3586">
        <v>5</v>
      </c>
      <c r="D3586">
        <v>42</v>
      </c>
      <c r="E3586" t="s">
        <v>7</v>
      </c>
      <c r="F3586" s="3">
        <v>910568.57989173592</v>
      </c>
      <c r="H3586">
        <v>7</v>
      </c>
      <c r="L3586" s="6"/>
      <c r="M3586" t="s">
        <v>32</v>
      </c>
      <c r="N3586">
        <f>SUMIFS(Actuals!$F:$F,Actuals!$A:$A,$A3586,Actuals!$D:$D,$D3586,Actuals!$B:$B,EDATE($B3586,-12))</f>
        <v>866221.25</v>
      </c>
      <c r="O3586">
        <f>AVERAGE(SUMIFS(Actuals!$F:$F,Actuals!$A:$A,$A3586,Actuals!$D:$D,$D3586,Actuals!$B:$B,EOMONTH(DATE(2025,$C3586-1,1),0))/SUMIFS(Actuals!$F:$F,Actuals!$A:$A,$A3586,Actuals!$D:$D,$D3586,Actuals!$B:$B,EOMONTH(DATE(2024,$C3586-1,1),0)),
 SUMIFS(Actuals!$F:$F,Actuals!$A:$A,$A3586,Actuals!$D:$D,$D3586,Actuals!$B:$B,EOMONTH(DATE(2025,$C3586-2,1),0))/SUMIFS(Actuals!$F:$F,Actuals!$A:$A,$A3586,Actuals!$D:$D,$D3586,Actuals!$B:$B,EOMONTH(DATE(2024,$C3586-2,1),0)),
 SUMIFS(Actuals!$F:$F,Actuals!$A:$A,$A3586,Actuals!$D:$D,$D3586,Actuals!$B:$B,EOMONTH(DATE(2025,$C3586-3,1),0))/SUMIFS(Actuals!$F:$F,Actuals!$A:$A,$A3586,Actuals!$D:$D,$D3586,Actuals!$B:$B,EOMONTH(DATE(2024,$C3586-3,1),0))
)</f>
        <v>1.0482762153632665</v>
      </c>
      <c r="P3586" s="29">
        <f t="shared" ref="P3586:P3649" si="336">N3586*O3586</f>
        <v>908039.13361723791</v>
      </c>
      <c r="Q3586" s="2" t="str">
        <f t="shared" ref="Q3586:Q3649" si="337">IFERROR(ABS(P3586-G3586)/ABS(G3586),"")</f>
        <v/>
      </c>
      <c r="R3586" s="29" t="str">
        <f t="shared" ref="R3586:R3641" si="338">IF(C3586&lt;=8,"1 train date (May-Aug)","2 Test data (Sep-Nov)")</f>
        <v>1 train date (May-Aug)</v>
      </c>
      <c r="S3586" s="29">
        <f t="shared" ref="S3586:S3641" si="339">1/(1+AVERAGEIFS($L:$L,$A:$A,$A3586,$R:$R,"1 train date (May-Aug)"))</f>
        <v>1.0196167866584092</v>
      </c>
      <c r="T3586" s="29">
        <f t="shared" ref="T3586:T3649" si="340">F3586*S3586</f>
        <v>928431.00946132268</v>
      </c>
      <c r="U3586" s="2" t="str">
        <f t="shared" ref="U3586:U3649" si="341">IFERROR(ABS(T3586-G3586)/ABS(G3586),"")</f>
        <v/>
      </c>
    </row>
    <row r="3587" spans="1:21">
      <c r="A3587">
        <v>9656</v>
      </c>
      <c r="B3587" s="1">
        <v>46022</v>
      </c>
      <c r="C3587">
        <v>6</v>
      </c>
      <c r="D3587">
        <v>42</v>
      </c>
      <c r="E3587" t="s">
        <v>7</v>
      </c>
      <c r="F3587" s="3">
        <v>939773.45261408889</v>
      </c>
      <c r="H3587">
        <v>6</v>
      </c>
      <c r="L3587" s="6"/>
      <c r="M3587" t="s">
        <v>32</v>
      </c>
      <c r="N3587">
        <f>SUMIFS(Actuals!$F:$F,Actuals!$A:$A,$A3587,Actuals!$D:$D,$D3587,Actuals!$B:$B,EDATE($B3587,-12))</f>
        <v>866221.25</v>
      </c>
      <c r="O3587">
        <f>AVERAGE(SUMIFS(Actuals!$F:$F,Actuals!$A:$A,$A3587,Actuals!$D:$D,$D3587,Actuals!$B:$B,EOMONTH(DATE(2025,$C3587-1,1),0))/SUMIFS(Actuals!$F:$F,Actuals!$A:$A,$A3587,Actuals!$D:$D,$D3587,Actuals!$B:$B,EOMONTH(DATE(2024,$C3587-1,1),0)),
 SUMIFS(Actuals!$F:$F,Actuals!$A:$A,$A3587,Actuals!$D:$D,$D3587,Actuals!$B:$B,EOMONTH(DATE(2025,$C3587-2,1),0))/SUMIFS(Actuals!$F:$F,Actuals!$A:$A,$A3587,Actuals!$D:$D,$D3587,Actuals!$B:$B,EOMONTH(DATE(2024,$C3587-2,1),0)),
 SUMIFS(Actuals!$F:$F,Actuals!$A:$A,$A3587,Actuals!$D:$D,$D3587,Actuals!$B:$B,EOMONTH(DATE(2025,$C3587-3,1),0))/SUMIFS(Actuals!$F:$F,Actuals!$A:$A,$A3587,Actuals!$D:$D,$D3587,Actuals!$B:$B,EOMONTH(DATE(2024,$C3587-3,1),0))
)</f>
        <v>1.0472810860106574</v>
      </c>
      <c r="P3587" s="29">
        <f t="shared" si="336"/>
        <v>907177.13142550911</v>
      </c>
      <c r="Q3587" s="2" t="str">
        <f t="shared" si="337"/>
        <v/>
      </c>
      <c r="R3587" s="29" t="str">
        <f t="shared" si="338"/>
        <v>1 train date (May-Aug)</v>
      </c>
      <c r="S3587" s="29">
        <f t="shared" si="339"/>
        <v>1.0196167866584092</v>
      </c>
      <c r="T3587" s="29">
        <f t="shared" si="340"/>
        <v>958208.78794125607</v>
      </c>
      <c r="U3587" s="2" t="str">
        <f t="shared" si="341"/>
        <v/>
      </c>
    </row>
    <row r="3588" spans="1:21">
      <c r="A3588">
        <v>9656</v>
      </c>
      <c r="B3588" s="1">
        <v>46022</v>
      </c>
      <c r="C3588">
        <v>7</v>
      </c>
      <c r="D3588">
        <v>42</v>
      </c>
      <c r="E3588" t="s">
        <v>7</v>
      </c>
      <c r="F3588" s="3">
        <v>869315.65879469458</v>
      </c>
      <c r="H3588">
        <v>5</v>
      </c>
      <c r="L3588" s="6"/>
      <c r="M3588" t="s">
        <v>32</v>
      </c>
      <c r="N3588">
        <f>SUMIFS(Actuals!$F:$F,Actuals!$A:$A,$A3588,Actuals!$D:$D,$D3588,Actuals!$B:$B,EDATE($B3588,-12))</f>
        <v>866221.25</v>
      </c>
      <c r="O3588">
        <f>AVERAGE(SUMIFS(Actuals!$F:$F,Actuals!$A:$A,$A3588,Actuals!$D:$D,$D3588,Actuals!$B:$B,EOMONTH(DATE(2025,$C3588-1,1),0))/SUMIFS(Actuals!$F:$F,Actuals!$A:$A,$A3588,Actuals!$D:$D,$D3588,Actuals!$B:$B,EOMONTH(DATE(2024,$C3588-1,1),0)),
 SUMIFS(Actuals!$F:$F,Actuals!$A:$A,$A3588,Actuals!$D:$D,$D3588,Actuals!$B:$B,EOMONTH(DATE(2025,$C3588-2,1),0))/SUMIFS(Actuals!$F:$F,Actuals!$A:$A,$A3588,Actuals!$D:$D,$D3588,Actuals!$B:$B,EOMONTH(DATE(2024,$C3588-2,1),0)),
 SUMIFS(Actuals!$F:$F,Actuals!$A:$A,$A3588,Actuals!$D:$D,$D3588,Actuals!$B:$B,EOMONTH(DATE(2025,$C3588-3,1),0))/SUMIFS(Actuals!$F:$F,Actuals!$A:$A,$A3588,Actuals!$D:$D,$D3588,Actuals!$B:$B,EOMONTH(DATE(2024,$C3588-3,1),0))
)</f>
        <v>1.0353980817303297</v>
      </c>
      <c r="P3588" s="29">
        <f t="shared" si="336"/>
        <v>896883.82060404832</v>
      </c>
      <c r="Q3588" s="2" t="str">
        <f t="shared" si="337"/>
        <v/>
      </c>
      <c r="R3588" s="29" t="str">
        <f t="shared" si="338"/>
        <v>1 train date (May-Aug)</v>
      </c>
      <c r="S3588" s="29">
        <f t="shared" si="339"/>
        <v>1.0196167866584092</v>
      </c>
      <c r="T3588" s="29">
        <f t="shared" si="340"/>
        <v>886368.83861208451</v>
      </c>
      <c r="U3588" s="2" t="str">
        <f t="shared" si="341"/>
        <v/>
      </c>
    </row>
    <row r="3589" spans="1:21">
      <c r="A3589">
        <v>9656</v>
      </c>
      <c r="B3589" s="1">
        <v>46022</v>
      </c>
      <c r="C3589">
        <v>8</v>
      </c>
      <c r="D3589">
        <v>42</v>
      </c>
      <c r="E3589" t="s">
        <v>7</v>
      </c>
      <c r="F3589" s="3">
        <v>942565.23877742118</v>
      </c>
      <c r="H3589">
        <v>4</v>
      </c>
      <c r="L3589" s="6"/>
      <c r="M3589" t="s">
        <v>32</v>
      </c>
      <c r="N3589">
        <f>SUMIFS(Actuals!$F:$F,Actuals!$A:$A,$A3589,Actuals!$D:$D,$D3589,Actuals!$B:$B,EDATE($B3589,-12))</f>
        <v>866221.25</v>
      </c>
      <c r="O3589">
        <f>AVERAGE(SUMIFS(Actuals!$F:$F,Actuals!$A:$A,$A3589,Actuals!$D:$D,$D3589,Actuals!$B:$B,EOMONTH(DATE(2025,$C3589-1,1),0))/SUMIFS(Actuals!$F:$F,Actuals!$A:$A,$A3589,Actuals!$D:$D,$D3589,Actuals!$B:$B,EOMONTH(DATE(2024,$C3589-1,1),0)),
 SUMIFS(Actuals!$F:$F,Actuals!$A:$A,$A3589,Actuals!$D:$D,$D3589,Actuals!$B:$B,EOMONTH(DATE(2025,$C3589-2,1),0))/SUMIFS(Actuals!$F:$F,Actuals!$A:$A,$A3589,Actuals!$D:$D,$D3589,Actuals!$B:$B,EOMONTH(DATE(2024,$C3589-2,1),0)),
 SUMIFS(Actuals!$F:$F,Actuals!$A:$A,$A3589,Actuals!$D:$D,$D3589,Actuals!$B:$B,EOMONTH(DATE(2025,$C3589-3,1),0))/SUMIFS(Actuals!$F:$F,Actuals!$A:$A,$A3589,Actuals!$D:$D,$D3589,Actuals!$B:$B,EOMONTH(DATE(2024,$C3589-3,1),0))
)</f>
        <v>1.069462257398466</v>
      </c>
      <c r="P3589" s="29">
        <f t="shared" si="336"/>
        <v>926390.93343152094</v>
      </c>
      <c r="Q3589" s="2" t="str">
        <f t="shared" si="337"/>
        <v/>
      </c>
      <c r="R3589" s="29" t="str">
        <f t="shared" si="338"/>
        <v>1 train date (May-Aug)</v>
      </c>
      <c r="S3589" s="29">
        <f t="shared" si="339"/>
        <v>1.0196167866584092</v>
      </c>
      <c r="T3589" s="29">
        <f t="shared" si="340"/>
        <v>961055.33997815032</v>
      </c>
      <c r="U3589" s="2" t="str">
        <f t="shared" si="341"/>
        <v/>
      </c>
    </row>
    <row r="3590" spans="1:21">
      <c r="A3590">
        <v>9656</v>
      </c>
      <c r="B3590" s="1">
        <v>46022</v>
      </c>
      <c r="C3590">
        <v>9</v>
      </c>
      <c r="D3590">
        <v>42</v>
      </c>
      <c r="E3590" t="s">
        <v>7</v>
      </c>
      <c r="F3590" s="3">
        <v>963619.29724227393</v>
      </c>
      <c r="H3590">
        <v>3</v>
      </c>
      <c r="L3590" s="6"/>
      <c r="M3590" t="s">
        <v>32</v>
      </c>
      <c r="N3590">
        <f>SUMIFS(Actuals!$F:$F,Actuals!$A:$A,$A3590,Actuals!$D:$D,$D3590,Actuals!$B:$B,EDATE($B3590,-12))</f>
        <v>866221.25</v>
      </c>
      <c r="O3590">
        <f>AVERAGE(SUMIFS(Actuals!$F:$F,Actuals!$A:$A,$A3590,Actuals!$D:$D,$D3590,Actuals!$B:$B,EOMONTH(DATE(2025,$C3590-1,1),0))/SUMIFS(Actuals!$F:$F,Actuals!$A:$A,$A3590,Actuals!$D:$D,$D3590,Actuals!$B:$B,EOMONTH(DATE(2024,$C3590-1,1),0)),
 SUMIFS(Actuals!$F:$F,Actuals!$A:$A,$A3590,Actuals!$D:$D,$D3590,Actuals!$B:$B,EOMONTH(DATE(2025,$C3590-2,1),0))/SUMIFS(Actuals!$F:$F,Actuals!$A:$A,$A3590,Actuals!$D:$D,$D3590,Actuals!$B:$B,EOMONTH(DATE(2024,$C3590-2,1),0)),
 SUMIFS(Actuals!$F:$F,Actuals!$A:$A,$A3590,Actuals!$D:$D,$D3590,Actuals!$B:$B,EOMONTH(DATE(2025,$C3590-3,1),0))/SUMIFS(Actuals!$F:$F,Actuals!$A:$A,$A3590,Actuals!$D:$D,$D3590,Actuals!$B:$B,EOMONTH(DATE(2024,$C3590-3,1),0))
)</f>
        <v>1.0958900553384023</v>
      </c>
      <c r="P3590" s="29">
        <f t="shared" si="336"/>
        <v>949283.25359780004</v>
      </c>
      <c r="Q3590" s="2" t="str">
        <f t="shared" si="337"/>
        <v/>
      </c>
      <c r="R3590" s="29" t="str">
        <f t="shared" si="338"/>
        <v>2 Test data (Sep-Nov)</v>
      </c>
      <c r="S3590" s="29">
        <f t="shared" si="339"/>
        <v>1.0196167866584092</v>
      </c>
      <c r="T3590" s="29">
        <f t="shared" si="340"/>
        <v>982522.41141620174</v>
      </c>
      <c r="U3590" s="2" t="str">
        <f t="shared" si="341"/>
        <v/>
      </c>
    </row>
    <row r="3591" spans="1:21">
      <c r="A3591">
        <v>9656</v>
      </c>
      <c r="B3591" s="1">
        <v>46022</v>
      </c>
      <c r="C3591">
        <v>10</v>
      </c>
      <c r="D3591">
        <v>42</v>
      </c>
      <c r="E3591" t="s">
        <v>7</v>
      </c>
      <c r="F3591" s="3">
        <v>889427.96187133284</v>
      </c>
      <c r="H3591">
        <v>2</v>
      </c>
      <c r="L3591" s="6"/>
      <c r="M3591" t="s">
        <v>32</v>
      </c>
      <c r="N3591">
        <f>SUMIFS(Actuals!$F:$F,Actuals!$A:$A,$A3591,Actuals!$D:$D,$D3591,Actuals!$B:$B,EDATE($B3591,-12))</f>
        <v>866221.25</v>
      </c>
      <c r="O3591">
        <f>AVERAGE(SUMIFS(Actuals!$F:$F,Actuals!$A:$A,$A3591,Actuals!$D:$D,$D3591,Actuals!$B:$B,EOMONTH(DATE(2025,$C3591-1,1),0))/SUMIFS(Actuals!$F:$F,Actuals!$A:$A,$A3591,Actuals!$D:$D,$D3591,Actuals!$B:$B,EOMONTH(DATE(2024,$C3591-1,1),0)),
 SUMIFS(Actuals!$F:$F,Actuals!$A:$A,$A3591,Actuals!$D:$D,$D3591,Actuals!$B:$B,EOMONTH(DATE(2025,$C3591-2,1),0))/SUMIFS(Actuals!$F:$F,Actuals!$A:$A,$A3591,Actuals!$D:$D,$D3591,Actuals!$B:$B,EOMONTH(DATE(2024,$C3591-2,1),0)),
 SUMIFS(Actuals!$F:$F,Actuals!$A:$A,$A3591,Actuals!$D:$D,$D3591,Actuals!$B:$B,EOMONTH(DATE(2025,$C3591-3,1),0))/SUMIFS(Actuals!$F:$F,Actuals!$A:$A,$A3591,Actuals!$D:$D,$D3591,Actuals!$B:$B,EOMONTH(DATE(2024,$C3591-3,1),0))
)</f>
        <v>1.1220357976605786</v>
      </c>
      <c r="P3591" s="29">
        <f t="shared" si="336"/>
        <v>971931.25119429349</v>
      </c>
      <c r="Q3591" s="2" t="str">
        <f t="shared" si="337"/>
        <v/>
      </c>
      <c r="R3591" s="29" t="str">
        <f t="shared" si="338"/>
        <v>2 Test data (Sep-Nov)</v>
      </c>
      <c r="S3591" s="29">
        <f t="shared" si="339"/>
        <v>1.0196167866584092</v>
      </c>
      <c r="T3591" s="29">
        <f t="shared" si="340"/>
        <v>906875.68044738646</v>
      </c>
      <c r="U3591" s="2" t="str">
        <f t="shared" si="341"/>
        <v/>
      </c>
    </row>
    <row r="3592" spans="1:21">
      <c r="A3592">
        <v>9656</v>
      </c>
      <c r="B3592" s="1">
        <v>46022</v>
      </c>
      <c r="C3592">
        <v>11</v>
      </c>
      <c r="D3592">
        <v>42</v>
      </c>
      <c r="E3592" t="s">
        <v>7</v>
      </c>
      <c r="F3592" s="3">
        <v>960251.21968349791</v>
      </c>
      <c r="H3592">
        <v>1</v>
      </c>
      <c r="L3592" s="6"/>
      <c r="M3592" t="s">
        <v>32</v>
      </c>
      <c r="N3592">
        <f>SUMIFS(Actuals!$F:$F,Actuals!$A:$A,$A3592,Actuals!$D:$D,$D3592,Actuals!$B:$B,EDATE($B3592,-12))</f>
        <v>866221.25</v>
      </c>
      <c r="O3592">
        <f>AVERAGE(SUMIFS(Actuals!$F:$F,Actuals!$A:$A,$A3592,Actuals!$D:$D,$D3592,Actuals!$B:$B,EOMONTH(DATE(2025,$C3592-1,1),0))/SUMIFS(Actuals!$F:$F,Actuals!$A:$A,$A3592,Actuals!$D:$D,$D3592,Actuals!$B:$B,EOMONTH(DATE(2024,$C3592-1,1),0)),
 SUMIFS(Actuals!$F:$F,Actuals!$A:$A,$A3592,Actuals!$D:$D,$D3592,Actuals!$B:$B,EOMONTH(DATE(2025,$C3592-2,1),0))/SUMIFS(Actuals!$F:$F,Actuals!$A:$A,$A3592,Actuals!$D:$D,$D3592,Actuals!$B:$B,EOMONTH(DATE(2024,$C3592-2,1),0)),
 SUMIFS(Actuals!$F:$F,Actuals!$A:$A,$A3592,Actuals!$D:$D,$D3592,Actuals!$B:$B,EOMONTH(DATE(2025,$C3592-3,1),0))/SUMIFS(Actuals!$F:$F,Actuals!$A:$A,$A3592,Actuals!$D:$D,$D3592,Actuals!$B:$B,EOMONTH(DATE(2024,$C3592-3,1),0))
)</f>
        <v>1.0623431857780066</v>
      </c>
      <c r="P3592" s="29">
        <f t="shared" si="336"/>
        <v>920224.24231360713</v>
      </c>
      <c r="Q3592" s="2" t="str">
        <f t="shared" si="337"/>
        <v/>
      </c>
      <c r="R3592" s="29" t="str">
        <f t="shared" si="338"/>
        <v>2 Test data (Sep-Nov)</v>
      </c>
      <c r="S3592" s="29">
        <f t="shared" si="339"/>
        <v>1.0196167866584092</v>
      </c>
      <c r="T3592" s="29">
        <f t="shared" si="340"/>
        <v>979088.26299850631</v>
      </c>
      <c r="U3592" s="2" t="str">
        <f t="shared" si="341"/>
        <v/>
      </c>
    </row>
    <row r="3593" spans="1:21">
      <c r="A3593">
        <v>9657</v>
      </c>
      <c r="B3593" s="1">
        <v>46022</v>
      </c>
      <c r="C3593">
        <v>5</v>
      </c>
      <c r="D3593">
        <v>42</v>
      </c>
      <c r="E3593" t="s">
        <v>7</v>
      </c>
      <c r="F3593" s="3">
        <v>6121.1017630402348</v>
      </c>
      <c r="H3593">
        <v>7</v>
      </c>
      <c r="L3593" s="6"/>
      <c r="M3593" t="s">
        <v>34</v>
      </c>
      <c r="N3593">
        <f>SUMIFS(Actuals!$F:$F,Actuals!$A:$A,$A3593,Actuals!$D:$D,$D3593,Actuals!$B:$B,EDATE($B3593,-12))</f>
        <v>5722.5</v>
      </c>
      <c r="O3593">
        <f>AVERAGE(SUMIFS(Actuals!$F:$F,Actuals!$A:$A,$A3593,Actuals!$D:$D,$D3593,Actuals!$B:$B,EOMONTH(DATE(2025,$C3593-1,1),0))/SUMIFS(Actuals!$F:$F,Actuals!$A:$A,$A3593,Actuals!$D:$D,$D3593,Actuals!$B:$B,EOMONTH(DATE(2024,$C3593-1,1),0)),
 SUMIFS(Actuals!$F:$F,Actuals!$A:$A,$A3593,Actuals!$D:$D,$D3593,Actuals!$B:$B,EOMONTH(DATE(2025,$C3593-2,1),0))/SUMIFS(Actuals!$F:$F,Actuals!$A:$A,$A3593,Actuals!$D:$D,$D3593,Actuals!$B:$B,EOMONTH(DATE(2024,$C3593-2,1),0)),
 SUMIFS(Actuals!$F:$F,Actuals!$A:$A,$A3593,Actuals!$D:$D,$D3593,Actuals!$B:$B,EOMONTH(DATE(2025,$C3593-3,1),0))/SUMIFS(Actuals!$F:$F,Actuals!$A:$A,$A3593,Actuals!$D:$D,$D3593,Actuals!$B:$B,EOMONTH(DATE(2024,$C3593-3,1),0))
)</f>
        <v>1.0535125972857715</v>
      </c>
      <c r="P3593" s="29">
        <f t="shared" si="336"/>
        <v>6028.7258379678278</v>
      </c>
      <c r="Q3593" s="2" t="str">
        <f t="shared" si="337"/>
        <v/>
      </c>
      <c r="R3593" s="29" t="str">
        <f t="shared" si="338"/>
        <v>1 train date (May-Aug)</v>
      </c>
      <c r="S3593" s="29">
        <f t="shared" si="339"/>
        <v>1.0159969143173808</v>
      </c>
      <c r="T3593" s="29">
        <f t="shared" si="340"/>
        <v>6219.0205034715582</v>
      </c>
      <c r="U3593" s="2" t="str">
        <f t="shared" si="341"/>
        <v/>
      </c>
    </row>
    <row r="3594" spans="1:21">
      <c r="A3594">
        <v>9657</v>
      </c>
      <c r="B3594" s="1">
        <v>46022</v>
      </c>
      <c r="C3594">
        <v>6</v>
      </c>
      <c r="D3594">
        <v>42</v>
      </c>
      <c r="E3594" t="s">
        <v>7</v>
      </c>
      <c r="F3594" s="3">
        <v>6126.1774137524762</v>
      </c>
      <c r="H3594">
        <v>6</v>
      </c>
      <c r="L3594" s="6"/>
      <c r="M3594" t="s">
        <v>34</v>
      </c>
      <c r="N3594">
        <f>SUMIFS(Actuals!$F:$F,Actuals!$A:$A,$A3594,Actuals!$D:$D,$D3594,Actuals!$B:$B,EDATE($B3594,-12))</f>
        <v>5722.5</v>
      </c>
      <c r="O3594">
        <f>AVERAGE(SUMIFS(Actuals!$F:$F,Actuals!$A:$A,$A3594,Actuals!$D:$D,$D3594,Actuals!$B:$B,EOMONTH(DATE(2025,$C3594-1,1),0))/SUMIFS(Actuals!$F:$F,Actuals!$A:$A,$A3594,Actuals!$D:$D,$D3594,Actuals!$B:$B,EOMONTH(DATE(2024,$C3594-1,1),0)),
 SUMIFS(Actuals!$F:$F,Actuals!$A:$A,$A3594,Actuals!$D:$D,$D3594,Actuals!$B:$B,EOMONTH(DATE(2025,$C3594-2,1),0))/SUMIFS(Actuals!$F:$F,Actuals!$A:$A,$A3594,Actuals!$D:$D,$D3594,Actuals!$B:$B,EOMONTH(DATE(2024,$C3594-2,1),0)),
 SUMIFS(Actuals!$F:$F,Actuals!$A:$A,$A3594,Actuals!$D:$D,$D3594,Actuals!$B:$B,EOMONTH(DATE(2025,$C3594-3,1),0))/SUMIFS(Actuals!$F:$F,Actuals!$A:$A,$A3594,Actuals!$D:$D,$D3594,Actuals!$B:$B,EOMONTH(DATE(2024,$C3594-3,1),0))
)</f>
        <v>1.0293368016481192</v>
      </c>
      <c r="P3594" s="29">
        <f t="shared" si="336"/>
        <v>5890.3798474313626</v>
      </c>
      <c r="Q3594" s="2" t="str">
        <f t="shared" si="337"/>
        <v/>
      </c>
      <c r="R3594" s="29" t="str">
        <f t="shared" si="338"/>
        <v>1 train date (May-Aug)</v>
      </c>
      <c r="S3594" s="29">
        <f t="shared" si="339"/>
        <v>1.0159969143173808</v>
      </c>
      <c r="T3594" s="29">
        <f t="shared" si="340"/>
        <v>6224.1773489333482</v>
      </c>
      <c r="U3594" s="2" t="str">
        <f t="shared" si="341"/>
        <v/>
      </c>
    </row>
    <row r="3595" spans="1:21">
      <c r="A3595">
        <v>9657</v>
      </c>
      <c r="B3595" s="1">
        <v>46022</v>
      </c>
      <c r="C3595">
        <v>7</v>
      </c>
      <c r="D3595">
        <v>42</v>
      </c>
      <c r="E3595" t="s">
        <v>7</v>
      </c>
      <c r="F3595" s="3">
        <v>6078.9874664902763</v>
      </c>
      <c r="H3595">
        <v>5</v>
      </c>
      <c r="L3595" s="6"/>
      <c r="M3595" t="s">
        <v>34</v>
      </c>
      <c r="N3595">
        <f>SUMIFS(Actuals!$F:$F,Actuals!$A:$A,$A3595,Actuals!$D:$D,$D3595,Actuals!$B:$B,EDATE($B3595,-12))</f>
        <v>5722.5</v>
      </c>
      <c r="O3595">
        <f>AVERAGE(SUMIFS(Actuals!$F:$F,Actuals!$A:$A,$A3595,Actuals!$D:$D,$D3595,Actuals!$B:$B,EOMONTH(DATE(2025,$C3595-1,1),0))/SUMIFS(Actuals!$F:$F,Actuals!$A:$A,$A3595,Actuals!$D:$D,$D3595,Actuals!$B:$B,EOMONTH(DATE(2024,$C3595-1,1),0)),
 SUMIFS(Actuals!$F:$F,Actuals!$A:$A,$A3595,Actuals!$D:$D,$D3595,Actuals!$B:$B,EOMONTH(DATE(2025,$C3595-2,1),0))/SUMIFS(Actuals!$F:$F,Actuals!$A:$A,$A3595,Actuals!$D:$D,$D3595,Actuals!$B:$B,EOMONTH(DATE(2024,$C3595-2,1),0)),
 SUMIFS(Actuals!$F:$F,Actuals!$A:$A,$A3595,Actuals!$D:$D,$D3595,Actuals!$B:$B,EOMONTH(DATE(2025,$C3595-3,1),0))/SUMIFS(Actuals!$F:$F,Actuals!$A:$A,$A3595,Actuals!$D:$D,$D3595,Actuals!$B:$B,EOMONTH(DATE(2024,$C3595-3,1),0))
)</f>
        <v>1.0113521321036465</v>
      </c>
      <c r="P3595" s="29">
        <f t="shared" si="336"/>
        <v>5787.4625759631172</v>
      </c>
      <c r="Q3595" s="2" t="str">
        <f t="shared" si="337"/>
        <v/>
      </c>
      <c r="R3595" s="29" t="str">
        <f t="shared" si="338"/>
        <v>1 train date (May-Aug)</v>
      </c>
      <c r="S3595" s="29">
        <f t="shared" si="339"/>
        <v>1.0159969143173808</v>
      </c>
      <c r="T3595" s="29">
        <f t="shared" si="340"/>
        <v>6176.2325081281533</v>
      </c>
      <c r="U3595" s="2" t="str">
        <f t="shared" si="341"/>
        <v/>
      </c>
    </row>
    <row r="3596" spans="1:21">
      <c r="A3596">
        <v>9657</v>
      </c>
      <c r="B3596" s="1">
        <v>46022</v>
      </c>
      <c r="C3596">
        <v>8</v>
      </c>
      <c r="D3596">
        <v>42</v>
      </c>
      <c r="E3596" t="s">
        <v>7</v>
      </c>
      <c r="F3596" s="3">
        <v>6118.9947796624156</v>
      </c>
      <c r="H3596">
        <v>4</v>
      </c>
      <c r="L3596" s="6"/>
      <c r="M3596" t="s">
        <v>34</v>
      </c>
      <c r="N3596">
        <f>SUMIFS(Actuals!$F:$F,Actuals!$A:$A,$A3596,Actuals!$D:$D,$D3596,Actuals!$B:$B,EDATE($B3596,-12))</f>
        <v>5722.5</v>
      </c>
      <c r="O3596">
        <f>AVERAGE(SUMIFS(Actuals!$F:$F,Actuals!$A:$A,$A3596,Actuals!$D:$D,$D3596,Actuals!$B:$B,EOMONTH(DATE(2025,$C3596-1,1),0))/SUMIFS(Actuals!$F:$F,Actuals!$A:$A,$A3596,Actuals!$D:$D,$D3596,Actuals!$B:$B,EOMONTH(DATE(2024,$C3596-1,1),0)),
 SUMIFS(Actuals!$F:$F,Actuals!$A:$A,$A3596,Actuals!$D:$D,$D3596,Actuals!$B:$B,EOMONTH(DATE(2025,$C3596-2,1),0))/SUMIFS(Actuals!$F:$F,Actuals!$A:$A,$A3596,Actuals!$D:$D,$D3596,Actuals!$B:$B,EOMONTH(DATE(2024,$C3596-2,1),0)),
 SUMIFS(Actuals!$F:$F,Actuals!$A:$A,$A3596,Actuals!$D:$D,$D3596,Actuals!$B:$B,EOMONTH(DATE(2025,$C3596-3,1),0))/SUMIFS(Actuals!$F:$F,Actuals!$A:$A,$A3596,Actuals!$D:$D,$D3596,Actuals!$B:$B,EOMONTH(DATE(2024,$C3596-3,1),0))
)</f>
        <v>1.0204208979275824</v>
      </c>
      <c r="P3596" s="29">
        <f t="shared" si="336"/>
        <v>5839.3585883905898</v>
      </c>
      <c r="Q3596" s="2" t="str">
        <f t="shared" si="337"/>
        <v/>
      </c>
      <c r="R3596" s="29" t="str">
        <f t="shared" si="338"/>
        <v>1 train date (May-Aug)</v>
      </c>
      <c r="S3596" s="29">
        <f t="shared" si="339"/>
        <v>1.0159969143173808</v>
      </c>
      <c r="T3596" s="29">
        <f t="shared" si="340"/>
        <v>6216.8798148611759</v>
      </c>
      <c r="U3596" s="2" t="str">
        <f t="shared" si="341"/>
        <v/>
      </c>
    </row>
    <row r="3597" spans="1:21">
      <c r="A3597">
        <v>9657</v>
      </c>
      <c r="B3597" s="1">
        <v>46022</v>
      </c>
      <c r="C3597">
        <v>9</v>
      </c>
      <c r="D3597">
        <v>42</v>
      </c>
      <c r="E3597" t="s">
        <v>7</v>
      </c>
      <c r="F3597" s="3">
        <v>6153.6868938023817</v>
      </c>
      <c r="H3597">
        <v>3</v>
      </c>
      <c r="L3597" s="6"/>
      <c r="M3597" t="s">
        <v>34</v>
      </c>
      <c r="N3597">
        <f>SUMIFS(Actuals!$F:$F,Actuals!$A:$A,$A3597,Actuals!$D:$D,$D3597,Actuals!$B:$B,EDATE($B3597,-12))</f>
        <v>5722.5</v>
      </c>
      <c r="O3597">
        <f>AVERAGE(SUMIFS(Actuals!$F:$F,Actuals!$A:$A,$A3597,Actuals!$D:$D,$D3597,Actuals!$B:$B,EOMONTH(DATE(2025,$C3597-1,1),0))/SUMIFS(Actuals!$F:$F,Actuals!$A:$A,$A3597,Actuals!$D:$D,$D3597,Actuals!$B:$B,EOMONTH(DATE(2024,$C3597-1,1),0)),
 SUMIFS(Actuals!$F:$F,Actuals!$A:$A,$A3597,Actuals!$D:$D,$D3597,Actuals!$B:$B,EOMONTH(DATE(2025,$C3597-2,1),0))/SUMIFS(Actuals!$F:$F,Actuals!$A:$A,$A3597,Actuals!$D:$D,$D3597,Actuals!$B:$B,EOMONTH(DATE(2024,$C3597-2,1),0)),
 SUMIFS(Actuals!$F:$F,Actuals!$A:$A,$A3597,Actuals!$D:$D,$D3597,Actuals!$B:$B,EOMONTH(DATE(2025,$C3597-3,1),0))/SUMIFS(Actuals!$F:$F,Actuals!$A:$A,$A3597,Actuals!$D:$D,$D3597,Actuals!$B:$B,EOMONTH(DATE(2024,$C3597-3,1),0))
)</f>
        <v>1.0340359396313752</v>
      </c>
      <c r="P3597" s="29">
        <f t="shared" si="336"/>
        <v>5917.2706645405442</v>
      </c>
      <c r="Q3597" s="2" t="str">
        <f t="shared" si="337"/>
        <v/>
      </c>
      <c r="R3597" s="29" t="str">
        <f t="shared" si="338"/>
        <v>2 Test data (Sep-Nov)</v>
      </c>
      <c r="S3597" s="29">
        <f t="shared" si="339"/>
        <v>1.0159969143173808</v>
      </c>
      <c r="T3597" s="29">
        <f t="shared" si="340"/>
        <v>6252.1268957785278</v>
      </c>
      <c r="U3597" s="2" t="str">
        <f t="shared" si="341"/>
        <v/>
      </c>
    </row>
    <row r="3598" spans="1:21">
      <c r="A3598">
        <v>9657</v>
      </c>
      <c r="B3598" s="1">
        <v>46022</v>
      </c>
      <c r="C3598">
        <v>10</v>
      </c>
      <c r="D3598">
        <v>42</v>
      </c>
      <c r="E3598" t="s">
        <v>7</v>
      </c>
      <c r="F3598" s="3">
        <v>5998.4259864003661</v>
      </c>
      <c r="H3598">
        <v>2</v>
      </c>
      <c r="L3598" s="6"/>
      <c r="M3598" t="s">
        <v>34</v>
      </c>
      <c r="N3598">
        <f>SUMIFS(Actuals!$F:$F,Actuals!$A:$A,$A3598,Actuals!$D:$D,$D3598,Actuals!$B:$B,EDATE($B3598,-12))</f>
        <v>5722.5</v>
      </c>
      <c r="O3598">
        <f>AVERAGE(SUMIFS(Actuals!$F:$F,Actuals!$A:$A,$A3598,Actuals!$D:$D,$D3598,Actuals!$B:$B,EOMONTH(DATE(2025,$C3598-1,1),0))/SUMIFS(Actuals!$F:$F,Actuals!$A:$A,$A3598,Actuals!$D:$D,$D3598,Actuals!$B:$B,EOMONTH(DATE(2024,$C3598-1,1),0)),
 SUMIFS(Actuals!$F:$F,Actuals!$A:$A,$A3598,Actuals!$D:$D,$D3598,Actuals!$B:$B,EOMONTH(DATE(2025,$C3598-2,1),0))/SUMIFS(Actuals!$F:$F,Actuals!$A:$A,$A3598,Actuals!$D:$D,$D3598,Actuals!$B:$B,EOMONTH(DATE(2024,$C3598-2,1),0)),
 SUMIFS(Actuals!$F:$F,Actuals!$A:$A,$A3598,Actuals!$D:$D,$D3598,Actuals!$B:$B,EOMONTH(DATE(2025,$C3598-3,1),0))/SUMIFS(Actuals!$F:$F,Actuals!$A:$A,$A3598,Actuals!$D:$D,$D3598,Actuals!$B:$B,EOMONTH(DATE(2024,$C3598-3,1),0))
)</f>
        <v>1.0555147576416648</v>
      </c>
      <c r="P3598" s="29">
        <f t="shared" si="336"/>
        <v>6040.1832006044269</v>
      </c>
      <c r="Q3598" s="2" t="str">
        <f t="shared" si="337"/>
        <v/>
      </c>
      <c r="R3598" s="29" t="str">
        <f t="shared" si="338"/>
        <v>2 Test data (Sep-Nov)</v>
      </c>
      <c r="S3598" s="29">
        <f t="shared" si="339"/>
        <v>1.0159969143173808</v>
      </c>
      <c r="T3598" s="29">
        <f t="shared" si="340"/>
        <v>6094.382292943963</v>
      </c>
      <c r="U3598" s="2" t="str">
        <f t="shared" si="341"/>
        <v/>
      </c>
    </row>
    <row r="3599" spans="1:21">
      <c r="A3599">
        <v>9657</v>
      </c>
      <c r="B3599" s="1">
        <v>46022</v>
      </c>
      <c r="C3599">
        <v>11</v>
      </c>
      <c r="D3599">
        <v>42</v>
      </c>
      <c r="E3599" t="s">
        <v>7</v>
      </c>
      <c r="F3599" s="3">
        <v>6010.9621621186197</v>
      </c>
      <c r="H3599">
        <v>1</v>
      </c>
      <c r="L3599" s="6"/>
      <c r="M3599" t="s">
        <v>34</v>
      </c>
      <c r="N3599">
        <f>SUMIFS(Actuals!$F:$F,Actuals!$A:$A,$A3599,Actuals!$D:$D,$D3599,Actuals!$B:$B,EDATE($B3599,-12))</f>
        <v>5722.5</v>
      </c>
      <c r="O3599">
        <f>AVERAGE(SUMIFS(Actuals!$F:$F,Actuals!$A:$A,$A3599,Actuals!$D:$D,$D3599,Actuals!$B:$B,EOMONTH(DATE(2025,$C3599-1,1),0))/SUMIFS(Actuals!$F:$F,Actuals!$A:$A,$A3599,Actuals!$D:$D,$D3599,Actuals!$B:$B,EOMONTH(DATE(2024,$C3599-1,1),0)),
 SUMIFS(Actuals!$F:$F,Actuals!$A:$A,$A3599,Actuals!$D:$D,$D3599,Actuals!$B:$B,EOMONTH(DATE(2025,$C3599-2,1),0))/SUMIFS(Actuals!$F:$F,Actuals!$A:$A,$A3599,Actuals!$D:$D,$D3599,Actuals!$B:$B,EOMONTH(DATE(2024,$C3599-2,1),0)),
 SUMIFS(Actuals!$F:$F,Actuals!$A:$A,$A3599,Actuals!$D:$D,$D3599,Actuals!$B:$B,EOMONTH(DATE(2025,$C3599-3,1),0))/SUMIFS(Actuals!$F:$F,Actuals!$A:$A,$A3599,Actuals!$D:$D,$D3599,Actuals!$B:$B,EOMONTH(DATE(2024,$C3599-3,1),0))
)</f>
        <v>1.0313192350209968</v>
      </c>
      <c r="P3599" s="29">
        <f t="shared" si="336"/>
        <v>5901.7243224076537</v>
      </c>
      <c r="Q3599" s="2" t="str">
        <f t="shared" si="337"/>
        <v/>
      </c>
      <c r="R3599" s="29" t="str">
        <f t="shared" si="338"/>
        <v>2 Test data (Sep-Nov)</v>
      </c>
      <c r="S3599" s="29">
        <f t="shared" si="339"/>
        <v>1.0159969143173808</v>
      </c>
      <c r="T3599" s="29">
        <f t="shared" si="340"/>
        <v>6107.1190087910491</v>
      </c>
      <c r="U3599" s="2" t="str">
        <f t="shared" si="341"/>
        <v/>
      </c>
    </row>
    <row r="3600" spans="1:21">
      <c r="A3600">
        <v>9683</v>
      </c>
      <c r="B3600" s="1">
        <v>46022</v>
      </c>
      <c r="C3600">
        <v>5</v>
      </c>
      <c r="D3600">
        <v>42</v>
      </c>
      <c r="E3600" t="s">
        <v>7</v>
      </c>
      <c r="F3600" s="3">
        <v>3425764.9902974684</v>
      </c>
      <c r="H3600">
        <v>7</v>
      </c>
      <c r="L3600" s="6"/>
      <c r="M3600" t="s">
        <v>36</v>
      </c>
      <c r="N3600">
        <f>SUMIFS(Actuals!$F:$F,Actuals!$A:$A,$A3600,Actuals!$D:$D,$D3600,Actuals!$B:$B,EDATE($B3600,-12))</f>
        <v>3585731.25</v>
      </c>
      <c r="O3600">
        <f>AVERAGE(SUMIFS(Actuals!$F:$F,Actuals!$A:$A,$A3600,Actuals!$D:$D,$D3600,Actuals!$B:$B,EOMONTH(DATE(2025,$C3600-1,1),0))/SUMIFS(Actuals!$F:$F,Actuals!$A:$A,$A3600,Actuals!$D:$D,$D3600,Actuals!$B:$B,EOMONTH(DATE(2024,$C3600-1,1),0)),
 SUMIFS(Actuals!$F:$F,Actuals!$A:$A,$A3600,Actuals!$D:$D,$D3600,Actuals!$B:$B,EOMONTH(DATE(2025,$C3600-2,1),0))/SUMIFS(Actuals!$F:$F,Actuals!$A:$A,$A3600,Actuals!$D:$D,$D3600,Actuals!$B:$B,EOMONTH(DATE(2024,$C3600-2,1),0)),
 SUMIFS(Actuals!$F:$F,Actuals!$A:$A,$A3600,Actuals!$D:$D,$D3600,Actuals!$B:$B,EOMONTH(DATE(2025,$C3600-3,1),0))/SUMIFS(Actuals!$F:$F,Actuals!$A:$A,$A3600,Actuals!$D:$D,$D3600,Actuals!$B:$B,EOMONTH(DATE(2024,$C3600-3,1),0))
)</f>
        <v>1.0667846748690109</v>
      </c>
      <c r="P3600" s="29">
        <f t="shared" si="336"/>
        <v>3825203.1456989017</v>
      </c>
      <c r="Q3600" s="2" t="str">
        <f t="shared" si="337"/>
        <v/>
      </c>
      <c r="R3600" s="29" t="str">
        <f t="shared" si="338"/>
        <v>1 train date (May-Aug)</v>
      </c>
      <c r="S3600" s="29">
        <f t="shared" si="339"/>
        <v>1.0221222832217594</v>
      </c>
      <c r="T3600" s="29">
        <f t="shared" si="340"/>
        <v>3501550.7336640167</v>
      </c>
      <c r="U3600" s="2" t="str">
        <f t="shared" si="341"/>
        <v/>
      </c>
    </row>
    <row r="3601" spans="1:21">
      <c r="A3601">
        <v>9683</v>
      </c>
      <c r="B3601" s="1">
        <v>46022</v>
      </c>
      <c r="C3601">
        <v>6</v>
      </c>
      <c r="D3601">
        <v>42</v>
      </c>
      <c r="E3601" t="s">
        <v>7</v>
      </c>
      <c r="F3601" s="3">
        <v>3910033.1735545769</v>
      </c>
      <c r="H3601">
        <v>6</v>
      </c>
      <c r="L3601" s="6"/>
      <c r="M3601" t="s">
        <v>36</v>
      </c>
      <c r="N3601">
        <f>SUMIFS(Actuals!$F:$F,Actuals!$A:$A,$A3601,Actuals!$D:$D,$D3601,Actuals!$B:$B,EDATE($B3601,-12))</f>
        <v>3585731.25</v>
      </c>
      <c r="O3601">
        <f>AVERAGE(SUMIFS(Actuals!$F:$F,Actuals!$A:$A,$A3601,Actuals!$D:$D,$D3601,Actuals!$B:$B,EOMONTH(DATE(2025,$C3601-1,1),0))/SUMIFS(Actuals!$F:$F,Actuals!$A:$A,$A3601,Actuals!$D:$D,$D3601,Actuals!$B:$B,EOMONTH(DATE(2024,$C3601-1,1),0)),
 SUMIFS(Actuals!$F:$F,Actuals!$A:$A,$A3601,Actuals!$D:$D,$D3601,Actuals!$B:$B,EOMONTH(DATE(2025,$C3601-2,1),0))/SUMIFS(Actuals!$F:$F,Actuals!$A:$A,$A3601,Actuals!$D:$D,$D3601,Actuals!$B:$B,EOMONTH(DATE(2024,$C3601-2,1),0)),
 SUMIFS(Actuals!$F:$F,Actuals!$A:$A,$A3601,Actuals!$D:$D,$D3601,Actuals!$B:$B,EOMONTH(DATE(2025,$C3601-3,1),0))/SUMIFS(Actuals!$F:$F,Actuals!$A:$A,$A3601,Actuals!$D:$D,$D3601,Actuals!$B:$B,EOMONTH(DATE(2024,$C3601-3,1),0))
)</f>
        <v>1.0667116924742217</v>
      </c>
      <c r="P3601" s="29">
        <f t="shared" si="336"/>
        <v>3824941.4504452064</v>
      </c>
      <c r="Q3601" s="2" t="str">
        <f t="shared" si="337"/>
        <v/>
      </c>
      <c r="R3601" s="29" t="str">
        <f t="shared" si="338"/>
        <v>1 train date (May-Aug)</v>
      </c>
      <c r="S3601" s="29">
        <f t="shared" si="339"/>
        <v>1.0221222832217594</v>
      </c>
      <c r="T3601" s="29">
        <f t="shared" si="340"/>
        <v>3996532.0348264258</v>
      </c>
      <c r="U3601" s="2" t="str">
        <f t="shared" si="341"/>
        <v/>
      </c>
    </row>
    <row r="3602" spans="1:21">
      <c r="A3602">
        <v>9683</v>
      </c>
      <c r="B3602" s="1">
        <v>46022</v>
      </c>
      <c r="C3602">
        <v>7</v>
      </c>
      <c r="D3602">
        <v>42</v>
      </c>
      <c r="E3602" t="s">
        <v>7</v>
      </c>
      <c r="F3602" s="3">
        <v>3654539.5553263412</v>
      </c>
      <c r="H3602">
        <v>5</v>
      </c>
      <c r="L3602" s="6"/>
      <c r="M3602" t="s">
        <v>36</v>
      </c>
      <c r="N3602">
        <f>SUMIFS(Actuals!$F:$F,Actuals!$A:$A,$A3602,Actuals!$D:$D,$D3602,Actuals!$B:$B,EDATE($B3602,-12))</f>
        <v>3585731.25</v>
      </c>
      <c r="O3602">
        <f>AVERAGE(SUMIFS(Actuals!$F:$F,Actuals!$A:$A,$A3602,Actuals!$D:$D,$D3602,Actuals!$B:$B,EOMONTH(DATE(2025,$C3602-1,1),0))/SUMIFS(Actuals!$F:$F,Actuals!$A:$A,$A3602,Actuals!$D:$D,$D3602,Actuals!$B:$B,EOMONTH(DATE(2024,$C3602-1,1),0)),
 SUMIFS(Actuals!$F:$F,Actuals!$A:$A,$A3602,Actuals!$D:$D,$D3602,Actuals!$B:$B,EOMONTH(DATE(2025,$C3602-2,1),0))/SUMIFS(Actuals!$F:$F,Actuals!$A:$A,$A3602,Actuals!$D:$D,$D3602,Actuals!$B:$B,EOMONTH(DATE(2024,$C3602-2,1),0)),
 SUMIFS(Actuals!$F:$F,Actuals!$A:$A,$A3602,Actuals!$D:$D,$D3602,Actuals!$B:$B,EOMONTH(DATE(2025,$C3602-3,1),0))/SUMIFS(Actuals!$F:$F,Actuals!$A:$A,$A3602,Actuals!$D:$D,$D3602,Actuals!$B:$B,EOMONTH(DATE(2024,$C3602-3,1),0))
)</f>
        <v>1.0652103984210326</v>
      </c>
      <c r="P3602" s="29">
        <f t="shared" si="336"/>
        <v>3819558.2134432471</v>
      </c>
      <c r="Q3602" s="2" t="str">
        <f t="shared" si="337"/>
        <v/>
      </c>
      <c r="R3602" s="29" t="str">
        <f t="shared" si="338"/>
        <v>1 train date (May-Aug)</v>
      </c>
      <c r="S3602" s="29">
        <f t="shared" si="339"/>
        <v>1.0221222832217594</v>
      </c>
      <c r="T3602" s="29">
        <f t="shared" si="340"/>
        <v>3735386.3144143932</v>
      </c>
      <c r="U3602" s="2" t="str">
        <f t="shared" si="341"/>
        <v/>
      </c>
    </row>
    <row r="3603" spans="1:21">
      <c r="A3603">
        <v>9683</v>
      </c>
      <c r="B3603" s="1">
        <v>46022</v>
      </c>
      <c r="C3603">
        <v>8</v>
      </c>
      <c r="D3603">
        <v>42</v>
      </c>
      <c r="E3603" t="s">
        <v>7</v>
      </c>
      <c r="F3603" s="3">
        <v>3753867.5829400453</v>
      </c>
      <c r="H3603">
        <v>4</v>
      </c>
      <c r="L3603" s="6"/>
      <c r="M3603" t="s">
        <v>36</v>
      </c>
      <c r="N3603">
        <f>SUMIFS(Actuals!$F:$F,Actuals!$A:$A,$A3603,Actuals!$D:$D,$D3603,Actuals!$B:$B,EDATE($B3603,-12))</f>
        <v>3585731.25</v>
      </c>
      <c r="O3603">
        <f>AVERAGE(SUMIFS(Actuals!$F:$F,Actuals!$A:$A,$A3603,Actuals!$D:$D,$D3603,Actuals!$B:$B,EOMONTH(DATE(2025,$C3603-1,1),0))/SUMIFS(Actuals!$F:$F,Actuals!$A:$A,$A3603,Actuals!$D:$D,$D3603,Actuals!$B:$B,EOMONTH(DATE(2024,$C3603-1,1),0)),
 SUMIFS(Actuals!$F:$F,Actuals!$A:$A,$A3603,Actuals!$D:$D,$D3603,Actuals!$B:$B,EOMONTH(DATE(2025,$C3603-2,1),0))/SUMIFS(Actuals!$F:$F,Actuals!$A:$A,$A3603,Actuals!$D:$D,$D3603,Actuals!$B:$B,EOMONTH(DATE(2024,$C3603-2,1),0)),
 SUMIFS(Actuals!$F:$F,Actuals!$A:$A,$A3603,Actuals!$D:$D,$D3603,Actuals!$B:$B,EOMONTH(DATE(2025,$C3603-3,1),0))/SUMIFS(Actuals!$F:$F,Actuals!$A:$A,$A3603,Actuals!$D:$D,$D3603,Actuals!$B:$B,EOMONTH(DATE(2024,$C3603-3,1),0))
)</f>
        <v>1.0587688338763737</v>
      </c>
      <c r="P3603" s="29">
        <f t="shared" si="336"/>
        <v>3796460.4941565716</v>
      </c>
      <c r="Q3603" s="2" t="str">
        <f t="shared" si="337"/>
        <v/>
      </c>
      <c r="R3603" s="29" t="str">
        <f t="shared" si="338"/>
        <v>1 train date (May-Aug)</v>
      </c>
      <c r="S3603" s="29">
        <f t="shared" si="339"/>
        <v>1.0221222832217594</v>
      </c>
      <c r="T3603" s="29">
        <f t="shared" si="340"/>
        <v>3836911.7047868264</v>
      </c>
      <c r="U3603" s="2" t="str">
        <f t="shared" si="341"/>
        <v/>
      </c>
    </row>
    <row r="3604" spans="1:21">
      <c r="A3604">
        <v>9683</v>
      </c>
      <c r="B3604" s="1">
        <v>46022</v>
      </c>
      <c r="C3604">
        <v>9</v>
      </c>
      <c r="D3604">
        <v>42</v>
      </c>
      <c r="E3604" t="s">
        <v>7</v>
      </c>
      <c r="F3604" s="3">
        <v>3786279.5036075832</v>
      </c>
      <c r="H3604">
        <v>3</v>
      </c>
      <c r="L3604" s="6"/>
      <c r="M3604" t="s">
        <v>36</v>
      </c>
      <c r="N3604">
        <f>SUMIFS(Actuals!$F:$F,Actuals!$A:$A,$A3604,Actuals!$D:$D,$D3604,Actuals!$B:$B,EDATE($B3604,-12))</f>
        <v>3585731.25</v>
      </c>
      <c r="O3604">
        <f>AVERAGE(SUMIFS(Actuals!$F:$F,Actuals!$A:$A,$A3604,Actuals!$D:$D,$D3604,Actuals!$B:$B,EOMONTH(DATE(2025,$C3604-1,1),0))/SUMIFS(Actuals!$F:$F,Actuals!$A:$A,$A3604,Actuals!$D:$D,$D3604,Actuals!$B:$B,EOMONTH(DATE(2024,$C3604-1,1),0)),
 SUMIFS(Actuals!$F:$F,Actuals!$A:$A,$A3604,Actuals!$D:$D,$D3604,Actuals!$B:$B,EOMONTH(DATE(2025,$C3604-2,1),0))/SUMIFS(Actuals!$F:$F,Actuals!$A:$A,$A3604,Actuals!$D:$D,$D3604,Actuals!$B:$B,EOMONTH(DATE(2024,$C3604-2,1),0)),
 SUMIFS(Actuals!$F:$F,Actuals!$A:$A,$A3604,Actuals!$D:$D,$D3604,Actuals!$B:$B,EOMONTH(DATE(2025,$C3604-3,1),0))/SUMIFS(Actuals!$F:$F,Actuals!$A:$A,$A3604,Actuals!$D:$D,$D3604,Actuals!$B:$B,EOMONTH(DATE(2024,$C3604-3,1),0))
)</f>
        <v>1.0829628195700416</v>
      </c>
      <c r="P3604" s="29">
        <f t="shared" si="336"/>
        <v>3883213.6247204095</v>
      </c>
      <c r="Q3604" s="2" t="str">
        <f t="shared" si="337"/>
        <v/>
      </c>
      <c r="R3604" s="29" t="str">
        <f t="shared" si="338"/>
        <v>2 Test data (Sep-Nov)</v>
      </c>
      <c r="S3604" s="29">
        <f t="shared" si="339"/>
        <v>1.0221222832217594</v>
      </c>
      <c r="T3604" s="29">
        <f t="shared" si="340"/>
        <v>3870040.6511431327</v>
      </c>
      <c r="U3604" s="2" t="str">
        <f t="shared" si="341"/>
        <v/>
      </c>
    </row>
    <row r="3605" spans="1:21">
      <c r="A3605">
        <v>9683</v>
      </c>
      <c r="B3605" s="1">
        <v>46022</v>
      </c>
      <c r="C3605">
        <v>10</v>
      </c>
      <c r="D3605">
        <v>42</v>
      </c>
      <c r="E3605" t="s">
        <v>7</v>
      </c>
      <c r="F3605" s="3">
        <v>3694951.1043008668</v>
      </c>
      <c r="H3605">
        <v>2</v>
      </c>
      <c r="L3605" s="6"/>
      <c r="M3605" t="s">
        <v>36</v>
      </c>
      <c r="N3605">
        <f>SUMIFS(Actuals!$F:$F,Actuals!$A:$A,$A3605,Actuals!$D:$D,$D3605,Actuals!$B:$B,EDATE($B3605,-12))</f>
        <v>3585731.25</v>
      </c>
      <c r="O3605">
        <f>AVERAGE(SUMIFS(Actuals!$F:$F,Actuals!$A:$A,$A3605,Actuals!$D:$D,$D3605,Actuals!$B:$B,EOMONTH(DATE(2025,$C3605-1,1),0))/SUMIFS(Actuals!$F:$F,Actuals!$A:$A,$A3605,Actuals!$D:$D,$D3605,Actuals!$B:$B,EOMONTH(DATE(2024,$C3605-1,1),0)),
 SUMIFS(Actuals!$F:$F,Actuals!$A:$A,$A3605,Actuals!$D:$D,$D3605,Actuals!$B:$B,EOMONTH(DATE(2025,$C3605-2,1),0))/SUMIFS(Actuals!$F:$F,Actuals!$A:$A,$A3605,Actuals!$D:$D,$D3605,Actuals!$B:$B,EOMONTH(DATE(2024,$C3605-2,1),0)),
 SUMIFS(Actuals!$F:$F,Actuals!$A:$A,$A3605,Actuals!$D:$D,$D3605,Actuals!$B:$B,EOMONTH(DATE(2025,$C3605-3,1),0))/SUMIFS(Actuals!$F:$F,Actuals!$A:$A,$A3605,Actuals!$D:$D,$D3605,Actuals!$B:$B,EOMONTH(DATE(2024,$C3605-3,1),0))
)</f>
        <v>1.0930208489107838</v>
      </c>
      <c r="P3605" s="29">
        <f t="shared" si="336"/>
        <v>3919279.014840926</v>
      </c>
      <c r="Q3605" s="2" t="str">
        <f t="shared" si="337"/>
        <v/>
      </c>
      <c r="R3605" s="29" t="str">
        <f t="shared" si="338"/>
        <v>2 Test data (Sep-Nov)</v>
      </c>
      <c r="S3605" s="29">
        <f t="shared" si="339"/>
        <v>1.0221222832217594</v>
      </c>
      <c r="T3605" s="29">
        <f t="shared" si="340"/>
        <v>3776691.8591207629</v>
      </c>
      <c r="U3605" s="2" t="str">
        <f t="shared" si="341"/>
        <v/>
      </c>
    </row>
    <row r="3606" spans="1:21">
      <c r="A3606">
        <v>9683</v>
      </c>
      <c r="B3606" s="1">
        <v>46022</v>
      </c>
      <c r="C3606">
        <v>11</v>
      </c>
      <c r="D3606">
        <v>42</v>
      </c>
      <c r="E3606" t="s">
        <v>7</v>
      </c>
      <c r="F3606" s="3">
        <v>3767420.81317341</v>
      </c>
      <c r="H3606">
        <v>1</v>
      </c>
      <c r="L3606" s="6"/>
      <c r="M3606" t="s">
        <v>36</v>
      </c>
      <c r="N3606">
        <f>SUMIFS(Actuals!$F:$F,Actuals!$A:$A,$A3606,Actuals!$D:$D,$D3606,Actuals!$B:$B,EDATE($B3606,-12))</f>
        <v>3585731.25</v>
      </c>
      <c r="O3606">
        <f>AVERAGE(SUMIFS(Actuals!$F:$F,Actuals!$A:$A,$A3606,Actuals!$D:$D,$D3606,Actuals!$B:$B,EOMONTH(DATE(2025,$C3606-1,1),0))/SUMIFS(Actuals!$F:$F,Actuals!$A:$A,$A3606,Actuals!$D:$D,$D3606,Actuals!$B:$B,EOMONTH(DATE(2024,$C3606-1,1),0)),
 SUMIFS(Actuals!$F:$F,Actuals!$A:$A,$A3606,Actuals!$D:$D,$D3606,Actuals!$B:$B,EOMONTH(DATE(2025,$C3606-2,1),0))/SUMIFS(Actuals!$F:$F,Actuals!$A:$A,$A3606,Actuals!$D:$D,$D3606,Actuals!$B:$B,EOMONTH(DATE(2024,$C3606-2,1),0)),
 SUMIFS(Actuals!$F:$F,Actuals!$A:$A,$A3606,Actuals!$D:$D,$D3606,Actuals!$B:$B,EOMONTH(DATE(2025,$C3606-3,1),0))/SUMIFS(Actuals!$F:$F,Actuals!$A:$A,$A3606,Actuals!$D:$D,$D3606,Actuals!$B:$B,EOMONTH(DATE(2024,$C3606-3,1),0))
)</f>
        <v>1.0778700077587595</v>
      </c>
      <c r="P3606" s="29">
        <f t="shared" si="336"/>
        <v>3864952.1702583265</v>
      </c>
      <c r="Q3606" s="2" t="str">
        <f t="shared" si="337"/>
        <v/>
      </c>
      <c r="R3606" s="29" t="str">
        <f t="shared" si="338"/>
        <v>2 Test data (Sep-Nov)</v>
      </c>
      <c r="S3606" s="29">
        <f t="shared" si="339"/>
        <v>1.0221222832217594</v>
      </c>
      <c r="T3606" s="29">
        <f t="shared" si="340"/>
        <v>3850764.763417983</v>
      </c>
      <c r="U3606" s="2" t="str">
        <f t="shared" si="341"/>
        <v/>
      </c>
    </row>
    <row r="3607" spans="1:21">
      <c r="A3607">
        <v>9692</v>
      </c>
      <c r="B3607" s="1">
        <v>46022</v>
      </c>
      <c r="C3607">
        <v>5</v>
      </c>
      <c r="D3607">
        <v>42</v>
      </c>
      <c r="E3607" t="s">
        <v>7</v>
      </c>
      <c r="F3607" s="3">
        <v>653125</v>
      </c>
      <c r="H3607">
        <v>7</v>
      </c>
      <c r="L3607" s="6"/>
      <c r="M3607" t="s">
        <v>38</v>
      </c>
      <c r="N3607">
        <f>SUMIFS(Actuals!$F:$F,Actuals!$A:$A,$A3607,Actuals!$D:$D,$D3607,Actuals!$B:$B,EDATE($B3607,-12))</f>
        <v>695680</v>
      </c>
      <c r="O3607">
        <f>AVERAGE(SUMIFS(Actuals!$F:$F,Actuals!$A:$A,$A3607,Actuals!$D:$D,$D3607,Actuals!$B:$B,EOMONTH(DATE(2025,$C3607-1,1),0))/SUMIFS(Actuals!$F:$F,Actuals!$A:$A,$A3607,Actuals!$D:$D,$D3607,Actuals!$B:$B,EOMONTH(DATE(2024,$C3607-1,1),0)),
 SUMIFS(Actuals!$F:$F,Actuals!$A:$A,$A3607,Actuals!$D:$D,$D3607,Actuals!$B:$B,EOMONTH(DATE(2025,$C3607-2,1),0))/SUMIFS(Actuals!$F:$F,Actuals!$A:$A,$A3607,Actuals!$D:$D,$D3607,Actuals!$B:$B,EOMONTH(DATE(2024,$C3607-2,1),0)),
 SUMIFS(Actuals!$F:$F,Actuals!$A:$A,$A3607,Actuals!$D:$D,$D3607,Actuals!$B:$B,EOMONTH(DATE(2025,$C3607-3,1),0))/SUMIFS(Actuals!$F:$F,Actuals!$A:$A,$A3607,Actuals!$D:$D,$D3607,Actuals!$B:$B,EOMONTH(DATE(2024,$C3607-3,1),0))
)</f>
        <v>1.3407359928001961</v>
      </c>
      <c r="P3607" s="29">
        <f t="shared" si="336"/>
        <v>932723.21547124034</v>
      </c>
      <c r="Q3607" s="2" t="str">
        <f t="shared" si="337"/>
        <v/>
      </c>
      <c r="R3607" s="29" t="str">
        <f t="shared" si="338"/>
        <v>1 train date (May-Aug)</v>
      </c>
      <c r="S3607" s="29">
        <f t="shared" si="339"/>
        <v>0.93215158223729411</v>
      </c>
      <c r="T3607" s="29">
        <f t="shared" si="340"/>
        <v>608811.50214873266</v>
      </c>
      <c r="U3607" s="2" t="str">
        <f t="shared" si="341"/>
        <v/>
      </c>
    </row>
    <row r="3608" spans="1:21">
      <c r="A3608">
        <v>9692</v>
      </c>
      <c r="B3608" s="1">
        <v>46022</v>
      </c>
      <c r="C3608">
        <v>6</v>
      </c>
      <c r="D3608">
        <v>42</v>
      </c>
      <c r="E3608" t="s">
        <v>7</v>
      </c>
      <c r="F3608" s="3">
        <v>657581.12632210483</v>
      </c>
      <c r="H3608">
        <v>6</v>
      </c>
      <c r="L3608" s="6"/>
      <c r="M3608" t="s">
        <v>38</v>
      </c>
      <c r="N3608">
        <f>SUMIFS(Actuals!$F:$F,Actuals!$A:$A,$A3608,Actuals!$D:$D,$D3608,Actuals!$B:$B,EDATE($B3608,-12))</f>
        <v>695680</v>
      </c>
      <c r="O3608">
        <f>AVERAGE(SUMIFS(Actuals!$F:$F,Actuals!$A:$A,$A3608,Actuals!$D:$D,$D3608,Actuals!$B:$B,EOMONTH(DATE(2025,$C3608-1,1),0))/SUMIFS(Actuals!$F:$F,Actuals!$A:$A,$A3608,Actuals!$D:$D,$D3608,Actuals!$B:$B,EOMONTH(DATE(2024,$C3608-1,1),0)),
 SUMIFS(Actuals!$F:$F,Actuals!$A:$A,$A3608,Actuals!$D:$D,$D3608,Actuals!$B:$B,EOMONTH(DATE(2025,$C3608-2,1),0))/SUMIFS(Actuals!$F:$F,Actuals!$A:$A,$A3608,Actuals!$D:$D,$D3608,Actuals!$B:$B,EOMONTH(DATE(2024,$C3608-2,1),0)),
 SUMIFS(Actuals!$F:$F,Actuals!$A:$A,$A3608,Actuals!$D:$D,$D3608,Actuals!$B:$B,EOMONTH(DATE(2025,$C3608-3,1),0))/SUMIFS(Actuals!$F:$F,Actuals!$A:$A,$A3608,Actuals!$D:$D,$D3608,Actuals!$B:$B,EOMONTH(DATE(2024,$C3608-3,1),0))
)</f>
        <v>1.4257586818900501</v>
      </c>
      <c r="P3608" s="29">
        <f t="shared" si="336"/>
        <v>991871.79981727002</v>
      </c>
      <c r="Q3608" s="2" t="str">
        <f t="shared" si="337"/>
        <v/>
      </c>
      <c r="R3608" s="29" t="str">
        <f t="shared" si="338"/>
        <v>1 train date (May-Aug)</v>
      </c>
      <c r="S3608" s="29">
        <f t="shared" si="339"/>
        <v>0.93215158223729411</v>
      </c>
      <c r="T3608" s="29">
        <f t="shared" si="340"/>
        <v>612965.28735053202</v>
      </c>
      <c r="U3608" s="2" t="str">
        <f t="shared" si="341"/>
        <v/>
      </c>
    </row>
    <row r="3609" spans="1:21">
      <c r="A3609">
        <v>9692</v>
      </c>
      <c r="B3609" s="1">
        <v>46022</v>
      </c>
      <c r="C3609">
        <v>7</v>
      </c>
      <c r="D3609">
        <v>42</v>
      </c>
      <c r="E3609" t="s">
        <v>7</v>
      </c>
      <c r="F3609" s="3">
        <v>709793.004880775</v>
      </c>
      <c r="H3609">
        <v>5</v>
      </c>
      <c r="L3609" s="6"/>
      <c r="M3609" t="s">
        <v>38</v>
      </c>
      <c r="N3609">
        <f>SUMIFS(Actuals!$F:$F,Actuals!$A:$A,$A3609,Actuals!$D:$D,$D3609,Actuals!$B:$B,EDATE($B3609,-12))</f>
        <v>695680</v>
      </c>
      <c r="O3609">
        <f>AVERAGE(SUMIFS(Actuals!$F:$F,Actuals!$A:$A,$A3609,Actuals!$D:$D,$D3609,Actuals!$B:$B,EOMONTH(DATE(2025,$C3609-1,1),0))/SUMIFS(Actuals!$F:$F,Actuals!$A:$A,$A3609,Actuals!$D:$D,$D3609,Actuals!$B:$B,EOMONTH(DATE(2024,$C3609-1,1),0)),
 SUMIFS(Actuals!$F:$F,Actuals!$A:$A,$A3609,Actuals!$D:$D,$D3609,Actuals!$B:$B,EOMONTH(DATE(2025,$C3609-2,1),0))/SUMIFS(Actuals!$F:$F,Actuals!$A:$A,$A3609,Actuals!$D:$D,$D3609,Actuals!$B:$B,EOMONTH(DATE(2024,$C3609-2,1),0)),
 SUMIFS(Actuals!$F:$F,Actuals!$A:$A,$A3609,Actuals!$D:$D,$D3609,Actuals!$B:$B,EOMONTH(DATE(2025,$C3609-3,1),0))/SUMIFS(Actuals!$F:$F,Actuals!$A:$A,$A3609,Actuals!$D:$D,$D3609,Actuals!$B:$B,EOMONTH(DATE(2024,$C3609-3,1),0))
)</f>
        <v>1.201889455648782</v>
      </c>
      <c r="P3609" s="29">
        <f t="shared" si="336"/>
        <v>836130.45650574472</v>
      </c>
      <c r="Q3609" s="2" t="str">
        <f t="shared" si="337"/>
        <v/>
      </c>
      <c r="R3609" s="29" t="str">
        <f t="shared" si="338"/>
        <v>1 train date (May-Aug)</v>
      </c>
      <c r="S3609" s="29">
        <f t="shared" si="339"/>
        <v>0.93215158223729411</v>
      </c>
      <c r="T3609" s="29">
        <f t="shared" si="340"/>
        <v>661634.67256057786</v>
      </c>
      <c r="U3609" s="2" t="str">
        <f t="shared" si="341"/>
        <v/>
      </c>
    </row>
    <row r="3610" spans="1:21">
      <c r="A3610">
        <v>9692</v>
      </c>
      <c r="B3610" s="1">
        <v>46022</v>
      </c>
      <c r="C3610">
        <v>8</v>
      </c>
      <c r="D3610">
        <v>42</v>
      </c>
      <c r="E3610" t="s">
        <v>7</v>
      </c>
      <c r="F3610" s="3">
        <v>791219.32897257572</v>
      </c>
      <c r="H3610">
        <v>4</v>
      </c>
      <c r="L3610" s="6"/>
      <c r="M3610" t="s">
        <v>38</v>
      </c>
      <c r="N3610">
        <f>SUMIFS(Actuals!$F:$F,Actuals!$A:$A,$A3610,Actuals!$D:$D,$D3610,Actuals!$B:$B,EDATE($B3610,-12))</f>
        <v>695680</v>
      </c>
      <c r="O3610">
        <f>AVERAGE(SUMIFS(Actuals!$F:$F,Actuals!$A:$A,$A3610,Actuals!$D:$D,$D3610,Actuals!$B:$B,EOMONTH(DATE(2025,$C3610-1,1),0))/SUMIFS(Actuals!$F:$F,Actuals!$A:$A,$A3610,Actuals!$D:$D,$D3610,Actuals!$B:$B,EOMONTH(DATE(2024,$C3610-1,1),0)),
 SUMIFS(Actuals!$F:$F,Actuals!$A:$A,$A3610,Actuals!$D:$D,$D3610,Actuals!$B:$B,EOMONTH(DATE(2025,$C3610-2,1),0))/SUMIFS(Actuals!$F:$F,Actuals!$A:$A,$A3610,Actuals!$D:$D,$D3610,Actuals!$B:$B,EOMONTH(DATE(2024,$C3610-2,1),0)),
 SUMIFS(Actuals!$F:$F,Actuals!$A:$A,$A3610,Actuals!$D:$D,$D3610,Actuals!$B:$B,EOMONTH(DATE(2025,$C3610-3,1),0))/SUMIFS(Actuals!$F:$F,Actuals!$A:$A,$A3610,Actuals!$D:$D,$D3610,Actuals!$B:$B,EOMONTH(DATE(2024,$C3610-3,1),0))
)</f>
        <v>1.1800140685009772</v>
      </c>
      <c r="P3610" s="29">
        <f t="shared" si="336"/>
        <v>820912.18717475981</v>
      </c>
      <c r="Q3610" s="2" t="str">
        <f t="shared" si="337"/>
        <v/>
      </c>
      <c r="R3610" s="29" t="str">
        <f t="shared" si="338"/>
        <v>1 train date (May-Aug)</v>
      </c>
      <c r="S3610" s="29">
        <f t="shared" si="339"/>
        <v>0.93215158223729411</v>
      </c>
      <c r="T3610" s="29">
        <f t="shared" si="340"/>
        <v>737536.34939851658</v>
      </c>
      <c r="U3610" s="2" t="str">
        <f t="shared" si="341"/>
        <v/>
      </c>
    </row>
    <row r="3611" spans="1:21">
      <c r="A3611">
        <v>9692</v>
      </c>
      <c r="B3611" s="1">
        <v>46022</v>
      </c>
      <c r="C3611">
        <v>9</v>
      </c>
      <c r="D3611">
        <v>42</v>
      </c>
      <c r="E3611" t="s">
        <v>7</v>
      </c>
      <c r="F3611" s="3">
        <v>739957.19110453897</v>
      </c>
      <c r="H3611">
        <v>3</v>
      </c>
      <c r="L3611" s="6"/>
      <c r="M3611" t="s">
        <v>38</v>
      </c>
      <c r="N3611">
        <f>SUMIFS(Actuals!$F:$F,Actuals!$A:$A,$A3611,Actuals!$D:$D,$D3611,Actuals!$B:$B,EDATE($B3611,-12))</f>
        <v>695680</v>
      </c>
      <c r="O3611">
        <f>AVERAGE(SUMIFS(Actuals!$F:$F,Actuals!$A:$A,$A3611,Actuals!$D:$D,$D3611,Actuals!$B:$B,EOMONTH(DATE(2025,$C3611-1,1),0))/SUMIFS(Actuals!$F:$F,Actuals!$A:$A,$A3611,Actuals!$D:$D,$D3611,Actuals!$B:$B,EOMONTH(DATE(2024,$C3611-1,1),0)),
 SUMIFS(Actuals!$F:$F,Actuals!$A:$A,$A3611,Actuals!$D:$D,$D3611,Actuals!$B:$B,EOMONTH(DATE(2025,$C3611-2,1),0))/SUMIFS(Actuals!$F:$F,Actuals!$A:$A,$A3611,Actuals!$D:$D,$D3611,Actuals!$B:$B,EOMONTH(DATE(2024,$C3611-2,1),0)),
 SUMIFS(Actuals!$F:$F,Actuals!$A:$A,$A3611,Actuals!$D:$D,$D3611,Actuals!$B:$B,EOMONTH(DATE(2025,$C3611-3,1),0))/SUMIFS(Actuals!$F:$F,Actuals!$A:$A,$A3611,Actuals!$D:$D,$D3611,Actuals!$B:$B,EOMONTH(DATE(2024,$C3611-3,1),0))
)</f>
        <v>0.95483359325940675</v>
      </c>
      <c r="P3611" s="29">
        <f t="shared" si="336"/>
        <v>664258.63415870408</v>
      </c>
      <c r="Q3611" s="2" t="str">
        <f t="shared" si="337"/>
        <v/>
      </c>
      <c r="R3611" s="29" t="str">
        <f t="shared" si="338"/>
        <v>2 Test data (Sep-Nov)</v>
      </c>
      <c r="S3611" s="29">
        <f t="shared" si="339"/>
        <v>0.93215158223729411</v>
      </c>
      <c r="T3611" s="29">
        <f t="shared" si="340"/>
        <v>689752.2664759598</v>
      </c>
      <c r="U3611" s="2" t="str">
        <f t="shared" si="341"/>
        <v/>
      </c>
    </row>
    <row r="3612" spans="1:21">
      <c r="A3612">
        <v>9692</v>
      </c>
      <c r="B3612" s="1">
        <v>46022</v>
      </c>
      <c r="C3612">
        <v>10</v>
      </c>
      <c r="D3612">
        <v>42</v>
      </c>
      <c r="E3612" t="s">
        <v>7</v>
      </c>
      <c r="F3612" s="3">
        <v>627190.08510688506</v>
      </c>
      <c r="H3612">
        <v>2</v>
      </c>
      <c r="L3612" s="6"/>
      <c r="M3612" t="s">
        <v>38</v>
      </c>
      <c r="N3612">
        <f>SUMIFS(Actuals!$F:$F,Actuals!$A:$A,$A3612,Actuals!$D:$D,$D3612,Actuals!$B:$B,EDATE($B3612,-12))</f>
        <v>695680</v>
      </c>
      <c r="O3612">
        <f>AVERAGE(SUMIFS(Actuals!$F:$F,Actuals!$A:$A,$A3612,Actuals!$D:$D,$D3612,Actuals!$B:$B,EOMONTH(DATE(2025,$C3612-1,1),0))/SUMIFS(Actuals!$F:$F,Actuals!$A:$A,$A3612,Actuals!$D:$D,$D3612,Actuals!$B:$B,EOMONTH(DATE(2024,$C3612-1,1),0)),
 SUMIFS(Actuals!$F:$F,Actuals!$A:$A,$A3612,Actuals!$D:$D,$D3612,Actuals!$B:$B,EOMONTH(DATE(2025,$C3612-2,1),0))/SUMIFS(Actuals!$F:$F,Actuals!$A:$A,$A3612,Actuals!$D:$D,$D3612,Actuals!$B:$B,EOMONTH(DATE(2024,$C3612-2,1),0)),
 SUMIFS(Actuals!$F:$F,Actuals!$A:$A,$A3612,Actuals!$D:$D,$D3612,Actuals!$B:$B,EOMONTH(DATE(2025,$C3612-3,1),0))/SUMIFS(Actuals!$F:$F,Actuals!$A:$A,$A3612,Actuals!$D:$D,$D3612,Actuals!$B:$B,EOMONTH(DATE(2024,$C3612-3,1),0))
)</f>
        <v>0.75154427682055791</v>
      </c>
      <c r="P3612" s="29">
        <f t="shared" si="336"/>
        <v>522834.32249852573</v>
      </c>
      <c r="Q3612" s="2" t="str">
        <f t="shared" si="337"/>
        <v/>
      </c>
      <c r="R3612" s="29" t="str">
        <f t="shared" si="338"/>
        <v>2 Test data (Sep-Nov)</v>
      </c>
      <c r="S3612" s="29">
        <f t="shared" si="339"/>
        <v>0.93215158223729411</v>
      </c>
      <c r="T3612" s="29">
        <f t="shared" si="340"/>
        <v>584636.23019592604</v>
      </c>
      <c r="U3612" s="2" t="str">
        <f t="shared" si="341"/>
        <v/>
      </c>
    </row>
    <row r="3613" spans="1:21">
      <c r="A3613">
        <v>9692</v>
      </c>
      <c r="B3613" s="1">
        <v>46022</v>
      </c>
      <c r="C3613">
        <v>11</v>
      </c>
      <c r="D3613">
        <v>42</v>
      </c>
      <c r="E3613" t="s">
        <v>7</v>
      </c>
      <c r="F3613" s="3">
        <v>607026.25</v>
      </c>
      <c r="H3613">
        <v>1</v>
      </c>
      <c r="L3613" s="6"/>
      <c r="M3613" t="s">
        <v>38</v>
      </c>
      <c r="N3613">
        <f>SUMIFS(Actuals!$F:$F,Actuals!$A:$A,$A3613,Actuals!$D:$D,$D3613,Actuals!$B:$B,EDATE($B3613,-12))</f>
        <v>695680</v>
      </c>
      <c r="O3613">
        <f>AVERAGE(SUMIFS(Actuals!$F:$F,Actuals!$A:$A,$A3613,Actuals!$D:$D,$D3613,Actuals!$B:$B,EOMONTH(DATE(2025,$C3613-1,1),0))/SUMIFS(Actuals!$F:$F,Actuals!$A:$A,$A3613,Actuals!$D:$D,$D3613,Actuals!$B:$B,EOMONTH(DATE(2024,$C3613-1,1),0)),
 SUMIFS(Actuals!$F:$F,Actuals!$A:$A,$A3613,Actuals!$D:$D,$D3613,Actuals!$B:$B,EOMONTH(DATE(2025,$C3613-2,1),0))/SUMIFS(Actuals!$F:$F,Actuals!$A:$A,$A3613,Actuals!$D:$D,$D3613,Actuals!$B:$B,EOMONTH(DATE(2024,$C3613-2,1),0)),
 SUMIFS(Actuals!$F:$F,Actuals!$A:$A,$A3613,Actuals!$D:$D,$D3613,Actuals!$B:$B,EOMONTH(DATE(2025,$C3613-3,1),0))/SUMIFS(Actuals!$F:$F,Actuals!$A:$A,$A3613,Actuals!$D:$D,$D3613,Actuals!$B:$B,EOMONTH(DATE(2024,$C3613-3,1),0))
)</f>
        <v>0.85240781865208837</v>
      </c>
      <c r="P3613" s="29">
        <f t="shared" si="336"/>
        <v>593003.07127988478</v>
      </c>
      <c r="Q3613" s="2" t="str">
        <f t="shared" si="337"/>
        <v/>
      </c>
      <c r="R3613" s="29" t="str">
        <f t="shared" si="338"/>
        <v>2 Test data (Sep-Nov)</v>
      </c>
      <c r="S3613" s="29">
        <f t="shared" si="339"/>
        <v>0.93215158223729411</v>
      </c>
      <c r="T3613" s="29">
        <f t="shared" si="340"/>
        <v>565840.47939707129</v>
      </c>
      <c r="U3613" s="2" t="str">
        <f t="shared" si="341"/>
        <v/>
      </c>
    </row>
    <row r="3614" spans="1:21">
      <c r="A3614">
        <v>9700</v>
      </c>
      <c r="B3614" s="1">
        <v>46022</v>
      </c>
      <c r="C3614">
        <v>5</v>
      </c>
      <c r="D3614">
        <v>42</v>
      </c>
      <c r="E3614" t="s">
        <v>7</v>
      </c>
      <c r="F3614" s="3">
        <v>1106518.5277701847</v>
      </c>
      <c r="H3614">
        <v>7</v>
      </c>
      <c r="L3614" s="6"/>
      <c r="M3614" t="s">
        <v>40</v>
      </c>
      <c r="N3614">
        <f>SUMIFS(Actuals!$F:$F,Actuals!$A:$A,$A3614,Actuals!$D:$D,$D3614,Actuals!$B:$B,EDATE($B3614,-12))</f>
        <v>1223346.25</v>
      </c>
      <c r="O3614">
        <f>AVERAGE(SUMIFS(Actuals!$F:$F,Actuals!$A:$A,$A3614,Actuals!$D:$D,$D3614,Actuals!$B:$B,EOMONTH(DATE(2025,$C3614-1,1),0))/SUMIFS(Actuals!$F:$F,Actuals!$A:$A,$A3614,Actuals!$D:$D,$D3614,Actuals!$B:$B,EOMONTH(DATE(2024,$C3614-1,1),0)),
 SUMIFS(Actuals!$F:$F,Actuals!$A:$A,$A3614,Actuals!$D:$D,$D3614,Actuals!$B:$B,EOMONTH(DATE(2025,$C3614-2,1),0))/SUMIFS(Actuals!$F:$F,Actuals!$A:$A,$A3614,Actuals!$D:$D,$D3614,Actuals!$B:$B,EOMONTH(DATE(2024,$C3614-2,1),0)),
 SUMIFS(Actuals!$F:$F,Actuals!$A:$A,$A3614,Actuals!$D:$D,$D3614,Actuals!$B:$B,EOMONTH(DATE(2025,$C3614-3,1),0))/SUMIFS(Actuals!$F:$F,Actuals!$A:$A,$A3614,Actuals!$D:$D,$D3614,Actuals!$B:$B,EOMONTH(DATE(2024,$C3614-3,1),0))
)</f>
        <v>1.1064948151710643</v>
      </c>
      <c r="P3614" s="29">
        <f t="shared" si="336"/>
        <v>1353626.2827839646</v>
      </c>
      <c r="Q3614" s="2" t="str">
        <f t="shared" si="337"/>
        <v/>
      </c>
      <c r="R3614" s="29" t="str">
        <f t="shared" si="338"/>
        <v>1 train date (May-Aug)</v>
      </c>
      <c r="S3614" s="29">
        <f t="shared" si="339"/>
        <v>1.0247686841986505</v>
      </c>
      <c r="T3614" s="29">
        <f t="shared" si="340"/>
        <v>1133925.5357444801</v>
      </c>
      <c r="U3614" s="2" t="str">
        <f t="shared" si="341"/>
        <v/>
      </c>
    </row>
    <row r="3615" spans="1:21">
      <c r="A3615">
        <v>9700</v>
      </c>
      <c r="B3615" s="1">
        <v>46022</v>
      </c>
      <c r="C3615">
        <v>6</v>
      </c>
      <c r="D3615">
        <v>42</v>
      </c>
      <c r="E3615" t="s">
        <v>7</v>
      </c>
      <c r="F3615" s="3">
        <v>1176534.4968398442</v>
      </c>
      <c r="H3615">
        <v>6</v>
      </c>
      <c r="L3615" s="6"/>
      <c r="M3615" t="s">
        <v>40</v>
      </c>
      <c r="N3615">
        <f>SUMIFS(Actuals!$F:$F,Actuals!$A:$A,$A3615,Actuals!$D:$D,$D3615,Actuals!$B:$B,EDATE($B3615,-12))</f>
        <v>1223346.25</v>
      </c>
      <c r="O3615">
        <f>AVERAGE(SUMIFS(Actuals!$F:$F,Actuals!$A:$A,$A3615,Actuals!$D:$D,$D3615,Actuals!$B:$B,EOMONTH(DATE(2025,$C3615-1,1),0))/SUMIFS(Actuals!$F:$F,Actuals!$A:$A,$A3615,Actuals!$D:$D,$D3615,Actuals!$B:$B,EOMONTH(DATE(2024,$C3615-1,1),0)),
 SUMIFS(Actuals!$F:$F,Actuals!$A:$A,$A3615,Actuals!$D:$D,$D3615,Actuals!$B:$B,EOMONTH(DATE(2025,$C3615-2,1),0))/SUMIFS(Actuals!$F:$F,Actuals!$A:$A,$A3615,Actuals!$D:$D,$D3615,Actuals!$B:$B,EOMONTH(DATE(2024,$C3615-2,1),0)),
 SUMIFS(Actuals!$F:$F,Actuals!$A:$A,$A3615,Actuals!$D:$D,$D3615,Actuals!$B:$B,EOMONTH(DATE(2025,$C3615-3,1),0))/SUMIFS(Actuals!$F:$F,Actuals!$A:$A,$A3615,Actuals!$D:$D,$D3615,Actuals!$B:$B,EOMONTH(DATE(2024,$C3615-3,1),0))
)</f>
        <v>1.0842368276444392</v>
      </c>
      <c r="P3615" s="29">
        <f t="shared" si="336"/>
        <v>1326397.0572107211</v>
      </c>
      <c r="Q3615" s="2" t="str">
        <f t="shared" si="337"/>
        <v/>
      </c>
      <c r="R3615" s="29" t="str">
        <f t="shared" si="338"/>
        <v>1 train date (May-Aug)</v>
      </c>
      <c r="S3615" s="29">
        <f t="shared" si="339"/>
        <v>1.0247686841986505</v>
      </c>
      <c r="T3615" s="29">
        <f t="shared" si="340"/>
        <v>1205675.7082408885</v>
      </c>
      <c r="U3615" s="2" t="str">
        <f t="shared" si="341"/>
        <v/>
      </c>
    </row>
    <row r="3616" spans="1:21">
      <c r="A3616">
        <v>9700</v>
      </c>
      <c r="B3616" s="1">
        <v>46022</v>
      </c>
      <c r="C3616">
        <v>7</v>
      </c>
      <c r="D3616">
        <v>42</v>
      </c>
      <c r="E3616" t="s">
        <v>7</v>
      </c>
      <c r="F3616" s="3">
        <v>1165371.7056605178</v>
      </c>
      <c r="H3616">
        <v>5</v>
      </c>
      <c r="L3616" s="6"/>
      <c r="M3616" t="s">
        <v>40</v>
      </c>
      <c r="N3616">
        <f>SUMIFS(Actuals!$F:$F,Actuals!$A:$A,$A3616,Actuals!$D:$D,$D3616,Actuals!$B:$B,EDATE($B3616,-12))</f>
        <v>1223346.25</v>
      </c>
      <c r="O3616">
        <f>AVERAGE(SUMIFS(Actuals!$F:$F,Actuals!$A:$A,$A3616,Actuals!$D:$D,$D3616,Actuals!$B:$B,EOMONTH(DATE(2025,$C3616-1,1),0))/SUMIFS(Actuals!$F:$F,Actuals!$A:$A,$A3616,Actuals!$D:$D,$D3616,Actuals!$B:$B,EOMONTH(DATE(2024,$C3616-1,1),0)),
 SUMIFS(Actuals!$F:$F,Actuals!$A:$A,$A3616,Actuals!$D:$D,$D3616,Actuals!$B:$B,EOMONTH(DATE(2025,$C3616-2,1),0))/SUMIFS(Actuals!$F:$F,Actuals!$A:$A,$A3616,Actuals!$D:$D,$D3616,Actuals!$B:$B,EOMONTH(DATE(2024,$C3616-2,1),0)),
 SUMIFS(Actuals!$F:$F,Actuals!$A:$A,$A3616,Actuals!$D:$D,$D3616,Actuals!$B:$B,EOMONTH(DATE(2025,$C3616-3,1),0))/SUMIFS(Actuals!$F:$F,Actuals!$A:$A,$A3616,Actuals!$D:$D,$D3616,Actuals!$B:$B,EOMONTH(DATE(2024,$C3616-3,1),0))
)</f>
        <v>1.0697819401522439</v>
      </c>
      <c r="P3616" s="29">
        <f t="shared" si="336"/>
        <v>1308713.7248029721</v>
      </c>
      <c r="Q3616" s="2" t="str">
        <f t="shared" si="337"/>
        <v/>
      </c>
      <c r="R3616" s="29" t="str">
        <f t="shared" si="338"/>
        <v>1 train date (May-Aug)</v>
      </c>
      <c r="S3616" s="29">
        <f t="shared" si="339"/>
        <v>1.0247686841986505</v>
      </c>
      <c r="T3616" s="29">
        <f t="shared" si="340"/>
        <v>1194236.4294120658</v>
      </c>
      <c r="U3616" s="2" t="str">
        <f t="shared" si="341"/>
        <v/>
      </c>
    </row>
    <row r="3617" spans="1:21">
      <c r="A3617">
        <v>9700</v>
      </c>
      <c r="B3617" s="1">
        <v>46022</v>
      </c>
      <c r="C3617">
        <v>8</v>
      </c>
      <c r="D3617">
        <v>42</v>
      </c>
      <c r="E3617" t="s">
        <v>7</v>
      </c>
      <c r="F3617" s="3">
        <v>1287432.2797115676</v>
      </c>
      <c r="H3617">
        <v>4</v>
      </c>
      <c r="L3617" s="6"/>
      <c r="M3617" t="s">
        <v>40</v>
      </c>
      <c r="N3617">
        <f>SUMIFS(Actuals!$F:$F,Actuals!$A:$A,$A3617,Actuals!$D:$D,$D3617,Actuals!$B:$B,EDATE($B3617,-12))</f>
        <v>1223346.25</v>
      </c>
      <c r="O3617">
        <f>AVERAGE(SUMIFS(Actuals!$F:$F,Actuals!$A:$A,$A3617,Actuals!$D:$D,$D3617,Actuals!$B:$B,EOMONTH(DATE(2025,$C3617-1,1),0))/SUMIFS(Actuals!$F:$F,Actuals!$A:$A,$A3617,Actuals!$D:$D,$D3617,Actuals!$B:$B,EOMONTH(DATE(2024,$C3617-1,1),0)),
 SUMIFS(Actuals!$F:$F,Actuals!$A:$A,$A3617,Actuals!$D:$D,$D3617,Actuals!$B:$B,EOMONTH(DATE(2025,$C3617-2,1),0))/SUMIFS(Actuals!$F:$F,Actuals!$A:$A,$A3617,Actuals!$D:$D,$D3617,Actuals!$B:$B,EOMONTH(DATE(2024,$C3617-2,1),0)),
 SUMIFS(Actuals!$F:$F,Actuals!$A:$A,$A3617,Actuals!$D:$D,$D3617,Actuals!$B:$B,EOMONTH(DATE(2025,$C3617-3,1),0))/SUMIFS(Actuals!$F:$F,Actuals!$A:$A,$A3617,Actuals!$D:$D,$D3617,Actuals!$B:$B,EOMONTH(DATE(2024,$C3617-3,1),0))
)</f>
        <v>1.0764346468633335</v>
      </c>
      <c r="P3617" s="29">
        <f t="shared" si="336"/>
        <v>1316852.2886103333</v>
      </c>
      <c r="Q3617" s="2" t="str">
        <f t="shared" si="337"/>
        <v/>
      </c>
      <c r="R3617" s="29" t="str">
        <f t="shared" si="338"/>
        <v>1 train date (May-Aug)</v>
      </c>
      <c r="S3617" s="29">
        <f t="shared" si="339"/>
        <v>1.0247686841986505</v>
      </c>
      <c r="T3617" s="29">
        <f t="shared" si="340"/>
        <v>1319320.283274892</v>
      </c>
      <c r="U3617" s="2" t="str">
        <f t="shared" si="341"/>
        <v/>
      </c>
    </row>
    <row r="3618" spans="1:21">
      <c r="A3618">
        <v>9700</v>
      </c>
      <c r="B3618" s="1">
        <v>46022</v>
      </c>
      <c r="C3618">
        <v>9</v>
      </c>
      <c r="D3618">
        <v>42</v>
      </c>
      <c r="E3618" t="s">
        <v>7</v>
      </c>
      <c r="F3618" s="3">
        <v>1207744.4874911909</v>
      </c>
      <c r="H3618">
        <v>3</v>
      </c>
      <c r="L3618" s="6"/>
      <c r="M3618" t="s">
        <v>40</v>
      </c>
      <c r="N3618">
        <f>SUMIFS(Actuals!$F:$F,Actuals!$A:$A,$A3618,Actuals!$D:$D,$D3618,Actuals!$B:$B,EDATE($B3618,-12))</f>
        <v>1223346.25</v>
      </c>
      <c r="O3618">
        <f>AVERAGE(SUMIFS(Actuals!$F:$F,Actuals!$A:$A,$A3618,Actuals!$D:$D,$D3618,Actuals!$B:$B,EOMONTH(DATE(2025,$C3618-1,1),0))/SUMIFS(Actuals!$F:$F,Actuals!$A:$A,$A3618,Actuals!$D:$D,$D3618,Actuals!$B:$B,EOMONTH(DATE(2024,$C3618-1,1),0)),
 SUMIFS(Actuals!$F:$F,Actuals!$A:$A,$A3618,Actuals!$D:$D,$D3618,Actuals!$B:$B,EOMONTH(DATE(2025,$C3618-2,1),0))/SUMIFS(Actuals!$F:$F,Actuals!$A:$A,$A3618,Actuals!$D:$D,$D3618,Actuals!$B:$B,EOMONTH(DATE(2024,$C3618-2,1),0)),
 SUMIFS(Actuals!$F:$F,Actuals!$A:$A,$A3618,Actuals!$D:$D,$D3618,Actuals!$B:$B,EOMONTH(DATE(2025,$C3618-3,1),0))/SUMIFS(Actuals!$F:$F,Actuals!$A:$A,$A3618,Actuals!$D:$D,$D3618,Actuals!$B:$B,EOMONTH(DATE(2024,$C3618-3,1),0))
)</f>
        <v>1.0827591086226132</v>
      </c>
      <c r="P3618" s="29">
        <f t="shared" si="336"/>
        <v>1324589.2951868165</v>
      </c>
      <c r="Q3618" s="2" t="str">
        <f t="shared" si="337"/>
        <v/>
      </c>
      <c r="R3618" s="29" t="str">
        <f t="shared" si="338"/>
        <v>2 Test data (Sep-Nov)</v>
      </c>
      <c r="S3618" s="29">
        <f t="shared" si="339"/>
        <v>1.0247686841986505</v>
      </c>
      <c r="T3618" s="29">
        <f t="shared" si="340"/>
        <v>1237658.7292945213</v>
      </c>
      <c r="U3618" s="2" t="str">
        <f t="shared" si="341"/>
        <v/>
      </c>
    </row>
    <row r="3619" spans="1:21">
      <c r="A3619">
        <v>9700</v>
      </c>
      <c r="B3619" s="1">
        <v>46022</v>
      </c>
      <c r="C3619">
        <v>10</v>
      </c>
      <c r="D3619">
        <v>42</v>
      </c>
      <c r="E3619" t="s">
        <v>7</v>
      </c>
      <c r="F3619" s="3">
        <v>1172438.2693938531</v>
      </c>
      <c r="H3619">
        <v>2</v>
      </c>
      <c r="L3619" s="6"/>
      <c r="M3619" t="s">
        <v>40</v>
      </c>
      <c r="N3619">
        <f>SUMIFS(Actuals!$F:$F,Actuals!$A:$A,$A3619,Actuals!$D:$D,$D3619,Actuals!$B:$B,EDATE($B3619,-12))</f>
        <v>1223346.25</v>
      </c>
      <c r="O3619">
        <f>AVERAGE(SUMIFS(Actuals!$F:$F,Actuals!$A:$A,$A3619,Actuals!$D:$D,$D3619,Actuals!$B:$B,EOMONTH(DATE(2025,$C3619-1,1),0))/SUMIFS(Actuals!$F:$F,Actuals!$A:$A,$A3619,Actuals!$D:$D,$D3619,Actuals!$B:$B,EOMONTH(DATE(2024,$C3619-1,1),0)),
 SUMIFS(Actuals!$F:$F,Actuals!$A:$A,$A3619,Actuals!$D:$D,$D3619,Actuals!$B:$B,EOMONTH(DATE(2025,$C3619-2,1),0))/SUMIFS(Actuals!$F:$F,Actuals!$A:$A,$A3619,Actuals!$D:$D,$D3619,Actuals!$B:$B,EOMONTH(DATE(2024,$C3619-2,1),0)),
 SUMIFS(Actuals!$F:$F,Actuals!$A:$A,$A3619,Actuals!$D:$D,$D3619,Actuals!$B:$B,EOMONTH(DATE(2025,$C3619-3,1),0))/SUMIFS(Actuals!$F:$F,Actuals!$A:$A,$A3619,Actuals!$D:$D,$D3619,Actuals!$B:$B,EOMONTH(DATE(2024,$C3619-3,1),0))
)</f>
        <v>1.0962217937329439</v>
      </c>
      <c r="P3619" s="29">
        <f t="shared" si="336"/>
        <v>1341058.8205314705</v>
      </c>
      <c r="Q3619" s="2" t="str">
        <f t="shared" si="337"/>
        <v/>
      </c>
      <c r="R3619" s="29" t="str">
        <f t="shared" si="338"/>
        <v>2 Test data (Sep-Nov)</v>
      </c>
      <c r="S3619" s="29">
        <f t="shared" si="339"/>
        <v>1.0247686841986505</v>
      </c>
      <c r="T3619" s="29">
        <f t="shared" si="340"/>
        <v>1201478.0226308818</v>
      </c>
      <c r="U3619" s="2" t="str">
        <f t="shared" si="341"/>
        <v/>
      </c>
    </row>
    <row r="3620" spans="1:21">
      <c r="A3620">
        <v>9700</v>
      </c>
      <c r="B3620" s="1">
        <v>46022</v>
      </c>
      <c r="C3620">
        <v>11</v>
      </c>
      <c r="D3620">
        <v>42</v>
      </c>
      <c r="E3620" t="s">
        <v>7</v>
      </c>
      <c r="F3620" s="3">
        <v>1221149.2776332123</v>
      </c>
      <c r="H3620">
        <v>1</v>
      </c>
      <c r="L3620" s="6"/>
      <c r="M3620" t="s">
        <v>40</v>
      </c>
      <c r="N3620">
        <f>SUMIFS(Actuals!$F:$F,Actuals!$A:$A,$A3620,Actuals!$D:$D,$D3620,Actuals!$B:$B,EDATE($B3620,-12))</f>
        <v>1223346.25</v>
      </c>
      <c r="O3620">
        <f>AVERAGE(SUMIFS(Actuals!$F:$F,Actuals!$A:$A,$A3620,Actuals!$D:$D,$D3620,Actuals!$B:$B,EOMONTH(DATE(2025,$C3620-1,1),0))/SUMIFS(Actuals!$F:$F,Actuals!$A:$A,$A3620,Actuals!$D:$D,$D3620,Actuals!$B:$B,EOMONTH(DATE(2024,$C3620-1,1),0)),
 SUMIFS(Actuals!$F:$F,Actuals!$A:$A,$A3620,Actuals!$D:$D,$D3620,Actuals!$B:$B,EOMONTH(DATE(2025,$C3620-2,1),0))/SUMIFS(Actuals!$F:$F,Actuals!$A:$A,$A3620,Actuals!$D:$D,$D3620,Actuals!$B:$B,EOMONTH(DATE(2024,$C3620-2,1),0)),
 SUMIFS(Actuals!$F:$F,Actuals!$A:$A,$A3620,Actuals!$D:$D,$D3620,Actuals!$B:$B,EOMONTH(DATE(2025,$C3620-3,1),0))/SUMIFS(Actuals!$F:$F,Actuals!$A:$A,$A3620,Actuals!$D:$D,$D3620,Actuals!$B:$B,EOMONTH(DATE(2024,$C3620-3,1),0))
)</f>
        <v>1.0597767721460969</v>
      </c>
      <c r="P3620" s="29">
        <f t="shared" si="336"/>
        <v>1296473.9400420322</v>
      </c>
      <c r="Q3620" s="2" t="str">
        <f t="shared" si="337"/>
        <v/>
      </c>
      <c r="R3620" s="29" t="str">
        <f t="shared" si="338"/>
        <v>2 Test data (Sep-Nov)</v>
      </c>
      <c r="S3620" s="29">
        <f t="shared" si="339"/>
        <v>1.0247686841986505</v>
      </c>
      <c r="T3620" s="29">
        <f t="shared" si="340"/>
        <v>1251395.5384503196</v>
      </c>
      <c r="U3620" s="2" t="str">
        <f t="shared" si="341"/>
        <v/>
      </c>
    </row>
    <row r="3621" spans="1:21">
      <c r="A3621">
        <v>9701</v>
      </c>
      <c r="B3621" s="1">
        <v>46022</v>
      </c>
      <c r="C3621">
        <v>5</v>
      </c>
      <c r="D3621">
        <v>42</v>
      </c>
      <c r="E3621" t="s">
        <v>7</v>
      </c>
      <c r="F3621" s="3">
        <v>7448.8500572130451</v>
      </c>
      <c r="H3621">
        <v>7</v>
      </c>
      <c r="L3621" s="6"/>
      <c r="M3621" t="s">
        <v>42</v>
      </c>
      <c r="N3621">
        <f>SUMIFS(Actuals!$F:$F,Actuals!$A:$A,$A3621,Actuals!$D:$D,$D3621,Actuals!$B:$B,EDATE($B3621,-12))</f>
        <v>8707.5</v>
      </c>
      <c r="O3621">
        <f>AVERAGE(SUMIFS(Actuals!$F:$F,Actuals!$A:$A,$A3621,Actuals!$D:$D,$D3621,Actuals!$B:$B,EOMONTH(DATE(2025,$C3621-1,1),0))/SUMIFS(Actuals!$F:$F,Actuals!$A:$A,$A3621,Actuals!$D:$D,$D3621,Actuals!$B:$B,EOMONTH(DATE(2024,$C3621-1,1),0)),
 SUMIFS(Actuals!$F:$F,Actuals!$A:$A,$A3621,Actuals!$D:$D,$D3621,Actuals!$B:$B,EOMONTH(DATE(2025,$C3621-2,1),0))/SUMIFS(Actuals!$F:$F,Actuals!$A:$A,$A3621,Actuals!$D:$D,$D3621,Actuals!$B:$B,EOMONTH(DATE(2024,$C3621-2,1),0)),
 SUMIFS(Actuals!$F:$F,Actuals!$A:$A,$A3621,Actuals!$D:$D,$D3621,Actuals!$B:$B,EOMONTH(DATE(2025,$C3621-3,1),0))/SUMIFS(Actuals!$F:$F,Actuals!$A:$A,$A3621,Actuals!$D:$D,$D3621,Actuals!$B:$B,EOMONTH(DATE(2024,$C3621-3,1),0))
)</f>
        <v>1.0865722944982412</v>
      </c>
      <c r="P3621" s="29">
        <f t="shared" si="336"/>
        <v>9461.3282543434361</v>
      </c>
      <c r="Q3621" s="2" t="str">
        <f t="shared" si="337"/>
        <v/>
      </c>
      <c r="R3621" s="29" t="str">
        <f t="shared" si="338"/>
        <v>1 train date (May-Aug)</v>
      </c>
      <c r="S3621" s="29">
        <f t="shared" si="339"/>
        <v>1.005048087592062</v>
      </c>
      <c r="T3621" s="29">
        <f t="shared" si="340"/>
        <v>7486.4525047619927</v>
      </c>
      <c r="U3621" s="2" t="str">
        <f t="shared" si="341"/>
        <v/>
      </c>
    </row>
    <row r="3622" spans="1:21">
      <c r="A3622">
        <v>9701</v>
      </c>
      <c r="B3622" s="1">
        <v>46022</v>
      </c>
      <c r="C3622">
        <v>6</v>
      </c>
      <c r="D3622">
        <v>42</v>
      </c>
      <c r="E3622" t="s">
        <v>7</v>
      </c>
      <c r="F3622" s="3">
        <v>8046.650810000001</v>
      </c>
      <c r="H3622">
        <v>6</v>
      </c>
      <c r="L3622" s="6"/>
      <c r="M3622" t="s">
        <v>42</v>
      </c>
      <c r="N3622">
        <f>SUMIFS(Actuals!$F:$F,Actuals!$A:$A,$A3622,Actuals!$D:$D,$D3622,Actuals!$B:$B,EDATE($B3622,-12))</f>
        <v>8707.5</v>
      </c>
      <c r="O3622">
        <f>AVERAGE(SUMIFS(Actuals!$F:$F,Actuals!$A:$A,$A3622,Actuals!$D:$D,$D3622,Actuals!$B:$B,EOMONTH(DATE(2025,$C3622-1,1),0))/SUMIFS(Actuals!$F:$F,Actuals!$A:$A,$A3622,Actuals!$D:$D,$D3622,Actuals!$B:$B,EOMONTH(DATE(2024,$C3622-1,1),0)),
 SUMIFS(Actuals!$F:$F,Actuals!$A:$A,$A3622,Actuals!$D:$D,$D3622,Actuals!$B:$B,EOMONTH(DATE(2025,$C3622-2,1),0))/SUMIFS(Actuals!$F:$F,Actuals!$A:$A,$A3622,Actuals!$D:$D,$D3622,Actuals!$B:$B,EOMONTH(DATE(2024,$C3622-2,1),0)),
 SUMIFS(Actuals!$F:$F,Actuals!$A:$A,$A3622,Actuals!$D:$D,$D3622,Actuals!$B:$B,EOMONTH(DATE(2025,$C3622-3,1),0))/SUMIFS(Actuals!$F:$F,Actuals!$A:$A,$A3622,Actuals!$D:$D,$D3622,Actuals!$B:$B,EOMONTH(DATE(2024,$C3622-3,1),0))
)</f>
        <v>1.0306878425016397</v>
      </c>
      <c r="P3622" s="29">
        <f t="shared" si="336"/>
        <v>8974.7143885830283</v>
      </c>
      <c r="Q3622" s="2" t="str">
        <f t="shared" si="337"/>
        <v/>
      </c>
      <c r="R3622" s="29" t="str">
        <f t="shared" si="338"/>
        <v>1 train date (May-Aug)</v>
      </c>
      <c r="S3622" s="29">
        <f t="shared" si="339"/>
        <v>1.005048087592062</v>
      </c>
      <c r="T3622" s="29">
        <f t="shared" si="340"/>
        <v>8087.2710081116174</v>
      </c>
      <c r="U3622" s="2" t="str">
        <f t="shared" si="341"/>
        <v/>
      </c>
    </row>
    <row r="3623" spans="1:21">
      <c r="A3623">
        <v>9701</v>
      </c>
      <c r="B3623" s="1">
        <v>46022</v>
      </c>
      <c r="C3623">
        <v>7</v>
      </c>
      <c r="D3623">
        <v>42</v>
      </c>
      <c r="E3623" t="s">
        <v>7</v>
      </c>
      <c r="F3623" s="3">
        <v>8706.6290727718697</v>
      </c>
      <c r="H3623">
        <v>5</v>
      </c>
      <c r="L3623" s="6"/>
      <c r="M3623" t="s">
        <v>42</v>
      </c>
      <c r="N3623">
        <f>SUMIFS(Actuals!$F:$F,Actuals!$A:$A,$A3623,Actuals!$D:$D,$D3623,Actuals!$B:$B,EDATE($B3623,-12))</f>
        <v>8707.5</v>
      </c>
      <c r="O3623">
        <f>AVERAGE(SUMIFS(Actuals!$F:$F,Actuals!$A:$A,$A3623,Actuals!$D:$D,$D3623,Actuals!$B:$B,EOMONTH(DATE(2025,$C3623-1,1),0))/SUMIFS(Actuals!$F:$F,Actuals!$A:$A,$A3623,Actuals!$D:$D,$D3623,Actuals!$B:$B,EOMONTH(DATE(2024,$C3623-1,1),0)),
 SUMIFS(Actuals!$F:$F,Actuals!$A:$A,$A3623,Actuals!$D:$D,$D3623,Actuals!$B:$B,EOMONTH(DATE(2025,$C3623-2,1),0))/SUMIFS(Actuals!$F:$F,Actuals!$A:$A,$A3623,Actuals!$D:$D,$D3623,Actuals!$B:$B,EOMONTH(DATE(2024,$C3623-2,1),0)),
 SUMIFS(Actuals!$F:$F,Actuals!$A:$A,$A3623,Actuals!$D:$D,$D3623,Actuals!$B:$B,EOMONTH(DATE(2025,$C3623-3,1),0))/SUMIFS(Actuals!$F:$F,Actuals!$A:$A,$A3623,Actuals!$D:$D,$D3623,Actuals!$B:$B,EOMONTH(DATE(2024,$C3623-3,1),0))
)</f>
        <v>0.97453766377917506</v>
      </c>
      <c r="P3623" s="29">
        <f t="shared" si="336"/>
        <v>8485.786707357167</v>
      </c>
      <c r="Q3623" s="2" t="str">
        <f t="shared" si="337"/>
        <v/>
      </c>
      <c r="R3623" s="29" t="str">
        <f t="shared" si="338"/>
        <v>1 train date (May-Aug)</v>
      </c>
      <c r="S3623" s="29">
        <f t="shared" si="339"/>
        <v>1.005048087592062</v>
      </c>
      <c r="T3623" s="29">
        <f t="shared" si="340"/>
        <v>8750.5808989628149</v>
      </c>
      <c r="U3623" s="2" t="str">
        <f t="shared" si="341"/>
        <v/>
      </c>
    </row>
    <row r="3624" spans="1:21">
      <c r="A3624">
        <v>9701</v>
      </c>
      <c r="B3624" s="1">
        <v>46022</v>
      </c>
      <c r="C3624">
        <v>8</v>
      </c>
      <c r="D3624">
        <v>42</v>
      </c>
      <c r="E3624" t="s">
        <v>7</v>
      </c>
      <c r="F3624" s="3">
        <v>8054.6649187425237</v>
      </c>
      <c r="H3624">
        <v>4</v>
      </c>
      <c r="L3624" s="6"/>
      <c r="M3624" t="s">
        <v>42</v>
      </c>
      <c r="N3624">
        <f>SUMIFS(Actuals!$F:$F,Actuals!$A:$A,$A3624,Actuals!$D:$D,$D3624,Actuals!$B:$B,EDATE($B3624,-12))</f>
        <v>8707.5</v>
      </c>
      <c r="O3624">
        <f>AVERAGE(SUMIFS(Actuals!$F:$F,Actuals!$A:$A,$A3624,Actuals!$D:$D,$D3624,Actuals!$B:$B,EOMONTH(DATE(2025,$C3624-1,1),0))/SUMIFS(Actuals!$F:$F,Actuals!$A:$A,$A3624,Actuals!$D:$D,$D3624,Actuals!$B:$B,EOMONTH(DATE(2024,$C3624-1,1),0)),
 SUMIFS(Actuals!$F:$F,Actuals!$A:$A,$A3624,Actuals!$D:$D,$D3624,Actuals!$B:$B,EOMONTH(DATE(2025,$C3624-2,1),0))/SUMIFS(Actuals!$F:$F,Actuals!$A:$A,$A3624,Actuals!$D:$D,$D3624,Actuals!$B:$B,EOMONTH(DATE(2024,$C3624-2,1),0)),
 SUMIFS(Actuals!$F:$F,Actuals!$A:$A,$A3624,Actuals!$D:$D,$D3624,Actuals!$B:$B,EOMONTH(DATE(2025,$C3624-3,1),0))/SUMIFS(Actuals!$F:$F,Actuals!$A:$A,$A3624,Actuals!$D:$D,$D3624,Actuals!$B:$B,EOMONTH(DATE(2024,$C3624-3,1),0))
)</f>
        <v>0.94406323742520104</v>
      </c>
      <c r="P3624" s="29">
        <f t="shared" si="336"/>
        <v>8220.4306398799381</v>
      </c>
      <c r="Q3624" s="2" t="str">
        <f t="shared" si="337"/>
        <v/>
      </c>
      <c r="R3624" s="29" t="str">
        <f t="shared" si="338"/>
        <v>1 train date (May-Aug)</v>
      </c>
      <c r="S3624" s="29">
        <f t="shared" si="339"/>
        <v>1.005048087592062</v>
      </c>
      <c r="T3624" s="29">
        <f t="shared" si="340"/>
        <v>8095.3255727770447</v>
      </c>
      <c r="U3624" s="2" t="str">
        <f t="shared" si="341"/>
        <v/>
      </c>
    </row>
    <row r="3625" spans="1:21">
      <c r="A3625">
        <v>9701</v>
      </c>
      <c r="B3625" s="1">
        <v>46022</v>
      </c>
      <c r="C3625">
        <v>9</v>
      </c>
      <c r="D3625">
        <v>42</v>
      </c>
      <c r="E3625" t="s">
        <v>7</v>
      </c>
      <c r="F3625" s="3">
        <v>8752.5707106028076</v>
      </c>
      <c r="H3625">
        <v>3</v>
      </c>
      <c r="L3625" s="6"/>
      <c r="M3625" t="s">
        <v>42</v>
      </c>
      <c r="N3625">
        <f>SUMIFS(Actuals!$F:$F,Actuals!$A:$A,$A3625,Actuals!$D:$D,$D3625,Actuals!$B:$B,EDATE($B3625,-12))</f>
        <v>8707.5</v>
      </c>
      <c r="O3625">
        <f>AVERAGE(SUMIFS(Actuals!$F:$F,Actuals!$A:$A,$A3625,Actuals!$D:$D,$D3625,Actuals!$B:$B,EOMONTH(DATE(2025,$C3625-1,1),0))/SUMIFS(Actuals!$F:$F,Actuals!$A:$A,$A3625,Actuals!$D:$D,$D3625,Actuals!$B:$B,EOMONTH(DATE(2024,$C3625-1,1),0)),
 SUMIFS(Actuals!$F:$F,Actuals!$A:$A,$A3625,Actuals!$D:$D,$D3625,Actuals!$B:$B,EOMONTH(DATE(2025,$C3625-2,1),0))/SUMIFS(Actuals!$F:$F,Actuals!$A:$A,$A3625,Actuals!$D:$D,$D3625,Actuals!$B:$B,EOMONTH(DATE(2024,$C3625-2,1),0)),
 SUMIFS(Actuals!$F:$F,Actuals!$A:$A,$A3625,Actuals!$D:$D,$D3625,Actuals!$B:$B,EOMONTH(DATE(2025,$C3625-3,1),0))/SUMIFS(Actuals!$F:$F,Actuals!$A:$A,$A3625,Actuals!$D:$D,$D3625,Actuals!$B:$B,EOMONTH(DATE(2024,$C3625-3,1),0))
)</f>
        <v>0.92259489888557999</v>
      </c>
      <c r="P3625" s="29">
        <f t="shared" si="336"/>
        <v>8033.4950820461881</v>
      </c>
      <c r="Q3625" s="2" t="str">
        <f t="shared" si="337"/>
        <v/>
      </c>
      <c r="R3625" s="29" t="str">
        <f t="shared" si="338"/>
        <v>2 Test data (Sep-Nov)</v>
      </c>
      <c r="S3625" s="29">
        <f t="shared" si="339"/>
        <v>1.005048087592062</v>
      </c>
      <c r="T3625" s="29">
        <f t="shared" si="340"/>
        <v>8796.7544542056476</v>
      </c>
      <c r="U3625" s="2" t="str">
        <f t="shared" si="341"/>
        <v/>
      </c>
    </row>
    <row r="3626" spans="1:21">
      <c r="A3626">
        <v>9701</v>
      </c>
      <c r="B3626" s="1">
        <v>46022</v>
      </c>
      <c r="C3626">
        <v>10</v>
      </c>
      <c r="D3626">
        <v>42</v>
      </c>
      <c r="E3626" t="s">
        <v>7</v>
      </c>
      <c r="F3626" s="3">
        <v>8177.1632502130851</v>
      </c>
      <c r="H3626">
        <v>2</v>
      </c>
      <c r="L3626" s="6"/>
      <c r="M3626" t="s">
        <v>42</v>
      </c>
      <c r="N3626">
        <f>SUMIFS(Actuals!$F:$F,Actuals!$A:$A,$A3626,Actuals!$D:$D,$D3626,Actuals!$B:$B,EDATE($B3626,-12))</f>
        <v>8707.5</v>
      </c>
      <c r="O3626">
        <f>AVERAGE(SUMIFS(Actuals!$F:$F,Actuals!$A:$A,$A3626,Actuals!$D:$D,$D3626,Actuals!$B:$B,EOMONTH(DATE(2025,$C3626-1,1),0))/SUMIFS(Actuals!$F:$F,Actuals!$A:$A,$A3626,Actuals!$D:$D,$D3626,Actuals!$B:$B,EOMONTH(DATE(2024,$C3626-1,1),0)),
 SUMIFS(Actuals!$F:$F,Actuals!$A:$A,$A3626,Actuals!$D:$D,$D3626,Actuals!$B:$B,EOMONTH(DATE(2025,$C3626-2,1),0))/SUMIFS(Actuals!$F:$F,Actuals!$A:$A,$A3626,Actuals!$D:$D,$D3626,Actuals!$B:$B,EOMONTH(DATE(2024,$C3626-2,1),0)),
 SUMIFS(Actuals!$F:$F,Actuals!$A:$A,$A3626,Actuals!$D:$D,$D3626,Actuals!$B:$B,EOMONTH(DATE(2025,$C3626-3,1),0))/SUMIFS(Actuals!$F:$F,Actuals!$A:$A,$A3626,Actuals!$D:$D,$D3626,Actuals!$B:$B,EOMONTH(DATE(2024,$C3626-3,1),0))
)</f>
        <v>0.93444454033572599</v>
      </c>
      <c r="P3626" s="29">
        <f t="shared" si="336"/>
        <v>8136.6758349733345</v>
      </c>
      <c r="Q3626" s="2" t="str">
        <f t="shared" si="337"/>
        <v/>
      </c>
      <c r="R3626" s="29" t="str">
        <f t="shared" si="338"/>
        <v>2 Test data (Sep-Nov)</v>
      </c>
      <c r="S3626" s="29">
        <f t="shared" si="339"/>
        <v>1.005048087592062</v>
      </c>
      <c r="T3626" s="29">
        <f t="shared" si="340"/>
        <v>8218.4422865547513</v>
      </c>
      <c r="U3626" s="2" t="str">
        <f t="shared" si="341"/>
        <v/>
      </c>
    </row>
    <row r="3627" spans="1:21">
      <c r="A3627">
        <v>9701</v>
      </c>
      <c r="B3627" s="1">
        <v>46022</v>
      </c>
      <c r="C3627">
        <v>11</v>
      </c>
      <c r="D3627">
        <v>42</v>
      </c>
      <c r="E3627" t="s">
        <v>7</v>
      </c>
      <c r="F3627" s="3">
        <v>8132.9820379522644</v>
      </c>
      <c r="H3627">
        <v>1</v>
      </c>
      <c r="L3627" s="6"/>
      <c r="M3627" t="s">
        <v>42</v>
      </c>
      <c r="N3627">
        <f>SUMIFS(Actuals!$F:$F,Actuals!$A:$A,$A3627,Actuals!$D:$D,$D3627,Actuals!$B:$B,EDATE($B3627,-12))</f>
        <v>8707.5</v>
      </c>
      <c r="O3627">
        <f>AVERAGE(SUMIFS(Actuals!$F:$F,Actuals!$A:$A,$A3627,Actuals!$D:$D,$D3627,Actuals!$B:$B,EOMONTH(DATE(2025,$C3627-1,1),0))/SUMIFS(Actuals!$F:$F,Actuals!$A:$A,$A3627,Actuals!$D:$D,$D3627,Actuals!$B:$B,EOMONTH(DATE(2024,$C3627-1,1),0)),
 SUMIFS(Actuals!$F:$F,Actuals!$A:$A,$A3627,Actuals!$D:$D,$D3627,Actuals!$B:$B,EOMONTH(DATE(2025,$C3627-2,1),0))/SUMIFS(Actuals!$F:$F,Actuals!$A:$A,$A3627,Actuals!$D:$D,$D3627,Actuals!$B:$B,EOMONTH(DATE(2024,$C3627-2,1),0)),
 SUMIFS(Actuals!$F:$F,Actuals!$A:$A,$A3627,Actuals!$D:$D,$D3627,Actuals!$B:$B,EOMONTH(DATE(2025,$C3627-3,1),0))/SUMIFS(Actuals!$F:$F,Actuals!$A:$A,$A3627,Actuals!$D:$D,$D3627,Actuals!$B:$B,EOMONTH(DATE(2024,$C3627-3,1),0))
)</f>
        <v>0.90454943002140575</v>
      </c>
      <c r="P3627" s="29">
        <f t="shared" si="336"/>
        <v>7876.3641619113905</v>
      </c>
      <c r="Q3627" s="2" t="str">
        <f t="shared" si="337"/>
        <v/>
      </c>
      <c r="R3627" s="29" t="str">
        <f t="shared" si="338"/>
        <v>2 Test data (Sep-Nov)</v>
      </c>
      <c r="S3627" s="29">
        <f t="shared" si="339"/>
        <v>1.005048087592062</v>
      </c>
      <c r="T3627" s="29">
        <f t="shared" si="340"/>
        <v>8174.0380436645146</v>
      </c>
      <c r="U3627" s="2" t="str">
        <f t="shared" si="341"/>
        <v/>
      </c>
    </row>
    <row r="3628" spans="1:21">
      <c r="A3628">
        <v>9702</v>
      </c>
      <c r="B3628" s="1">
        <v>46022</v>
      </c>
      <c r="C3628">
        <v>5</v>
      </c>
      <c r="D3628">
        <v>42</v>
      </c>
      <c r="E3628" t="s">
        <v>7</v>
      </c>
      <c r="F3628" s="3">
        <v>5107.9324231273022</v>
      </c>
      <c r="H3628">
        <v>7</v>
      </c>
      <c r="L3628" s="6"/>
      <c r="M3628" t="s">
        <v>44</v>
      </c>
      <c r="N3628">
        <f>SUMIFS(Actuals!$F:$F,Actuals!$A:$A,$A3628,Actuals!$D:$D,$D3628,Actuals!$B:$B,EDATE($B3628,-12))</f>
        <v>5076.25</v>
      </c>
      <c r="O3628">
        <f>AVERAGE(SUMIFS(Actuals!$F:$F,Actuals!$A:$A,$A3628,Actuals!$D:$D,$D3628,Actuals!$B:$B,EOMONTH(DATE(2025,$C3628-1,1),0))/SUMIFS(Actuals!$F:$F,Actuals!$A:$A,$A3628,Actuals!$D:$D,$D3628,Actuals!$B:$B,EOMONTH(DATE(2024,$C3628-1,1),0)),
 SUMIFS(Actuals!$F:$F,Actuals!$A:$A,$A3628,Actuals!$D:$D,$D3628,Actuals!$B:$B,EOMONTH(DATE(2025,$C3628-2,1),0))/SUMIFS(Actuals!$F:$F,Actuals!$A:$A,$A3628,Actuals!$D:$D,$D3628,Actuals!$B:$B,EOMONTH(DATE(2024,$C3628-2,1),0)),
 SUMIFS(Actuals!$F:$F,Actuals!$A:$A,$A3628,Actuals!$D:$D,$D3628,Actuals!$B:$B,EOMONTH(DATE(2025,$C3628-3,1),0))/SUMIFS(Actuals!$F:$F,Actuals!$A:$A,$A3628,Actuals!$D:$D,$D3628,Actuals!$B:$B,EOMONTH(DATE(2024,$C3628-3,1),0))
)</f>
        <v>1.0627028531400908</v>
      </c>
      <c r="P3628" s="29">
        <f t="shared" si="336"/>
        <v>5394.545358252386</v>
      </c>
      <c r="Q3628" s="2" t="str">
        <f t="shared" si="337"/>
        <v/>
      </c>
      <c r="R3628" s="29" t="str">
        <f t="shared" si="338"/>
        <v>1 train date (May-Aug)</v>
      </c>
      <c r="S3628" s="29">
        <f t="shared" si="339"/>
        <v>1.018716649634493</v>
      </c>
      <c r="T3628" s="29">
        <f t="shared" si="340"/>
        <v>5203.5358046476431</v>
      </c>
      <c r="U3628" s="2" t="str">
        <f t="shared" si="341"/>
        <v/>
      </c>
    </row>
    <row r="3629" spans="1:21">
      <c r="A3629">
        <v>9702</v>
      </c>
      <c r="B3629" s="1">
        <v>46022</v>
      </c>
      <c r="C3629">
        <v>6</v>
      </c>
      <c r="D3629">
        <v>42</v>
      </c>
      <c r="E3629" t="s">
        <v>7</v>
      </c>
      <c r="F3629" s="3">
        <v>5056.25</v>
      </c>
      <c r="H3629">
        <v>6</v>
      </c>
      <c r="L3629" s="6"/>
      <c r="M3629" t="s">
        <v>44</v>
      </c>
      <c r="N3629">
        <f>SUMIFS(Actuals!$F:$F,Actuals!$A:$A,$A3629,Actuals!$D:$D,$D3629,Actuals!$B:$B,EDATE($B3629,-12))</f>
        <v>5076.25</v>
      </c>
      <c r="O3629">
        <f>AVERAGE(SUMIFS(Actuals!$F:$F,Actuals!$A:$A,$A3629,Actuals!$D:$D,$D3629,Actuals!$B:$B,EOMONTH(DATE(2025,$C3629-1,1),0))/SUMIFS(Actuals!$F:$F,Actuals!$A:$A,$A3629,Actuals!$D:$D,$D3629,Actuals!$B:$B,EOMONTH(DATE(2024,$C3629-1,1),0)),
 SUMIFS(Actuals!$F:$F,Actuals!$A:$A,$A3629,Actuals!$D:$D,$D3629,Actuals!$B:$B,EOMONTH(DATE(2025,$C3629-2,1),0))/SUMIFS(Actuals!$F:$F,Actuals!$A:$A,$A3629,Actuals!$D:$D,$D3629,Actuals!$B:$B,EOMONTH(DATE(2024,$C3629-2,1),0)),
 SUMIFS(Actuals!$F:$F,Actuals!$A:$A,$A3629,Actuals!$D:$D,$D3629,Actuals!$B:$B,EOMONTH(DATE(2025,$C3629-3,1),0))/SUMIFS(Actuals!$F:$F,Actuals!$A:$A,$A3629,Actuals!$D:$D,$D3629,Actuals!$B:$B,EOMONTH(DATE(2024,$C3629-3,1),0))
)</f>
        <v>1.0460387648717306</v>
      </c>
      <c r="P3629" s="29">
        <f t="shared" si="336"/>
        <v>5309.9542801801226</v>
      </c>
      <c r="Q3629" s="2" t="str">
        <f t="shared" si="337"/>
        <v/>
      </c>
      <c r="R3629" s="29" t="str">
        <f t="shared" si="338"/>
        <v>1 train date (May-Aug)</v>
      </c>
      <c r="S3629" s="29">
        <f t="shared" si="339"/>
        <v>1.018716649634493</v>
      </c>
      <c r="T3629" s="29">
        <f t="shared" si="340"/>
        <v>5150.8860597144057</v>
      </c>
      <c r="U3629" s="2" t="str">
        <f t="shared" si="341"/>
        <v/>
      </c>
    </row>
    <row r="3630" spans="1:21">
      <c r="A3630">
        <v>9702</v>
      </c>
      <c r="B3630" s="1">
        <v>46022</v>
      </c>
      <c r="C3630">
        <v>7</v>
      </c>
      <c r="D3630">
        <v>42</v>
      </c>
      <c r="E3630" t="s">
        <v>7</v>
      </c>
      <c r="F3630" s="3">
        <v>5221.9955750118006</v>
      </c>
      <c r="H3630">
        <v>5</v>
      </c>
      <c r="L3630" s="6"/>
      <c r="M3630" t="s">
        <v>44</v>
      </c>
      <c r="N3630">
        <f>SUMIFS(Actuals!$F:$F,Actuals!$A:$A,$A3630,Actuals!$D:$D,$D3630,Actuals!$B:$B,EDATE($B3630,-12))</f>
        <v>5076.25</v>
      </c>
      <c r="O3630">
        <f>AVERAGE(SUMIFS(Actuals!$F:$F,Actuals!$A:$A,$A3630,Actuals!$D:$D,$D3630,Actuals!$B:$B,EOMONTH(DATE(2025,$C3630-1,1),0))/SUMIFS(Actuals!$F:$F,Actuals!$A:$A,$A3630,Actuals!$D:$D,$D3630,Actuals!$B:$B,EOMONTH(DATE(2024,$C3630-1,1),0)),
 SUMIFS(Actuals!$F:$F,Actuals!$A:$A,$A3630,Actuals!$D:$D,$D3630,Actuals!$B:$B,EOMONTH(DATE(2025,$C3630-2,1),0))/SUMIFS(Actuals!$F:$F,Actuals!$A:$A,$A3630,Actuals!$D:$D,$D3630,Actuals!$B:$B,EOMONTH(DATE(2024,$C3630-2,1),0)),
 SUMIFS(Actuals!$F:$F,Actuals!$A:$A,$A3630,Actuals!$D:$D,$D3630,Actuals!$B:$B,EOMONTH(DATE(2025,$C3630-3,1),0))/SUMIFS(Actuals!$F:$F,Actuals!$A:$A,$A3630,Actuals!$D:$D,$D3630,Actuals!$B:$B,EOMONTH(DATE(2024,$C3630-3,1),0))
)</f>
        <v>1.0336103607940654</v>
      </c>
      <c r="P3630" s="29">
        <f t="shared" si="336"/>
        <v>5246.8645939808748</v>
      </c>
      <c r="Q3630" s="2" t="str">
        <f t="shared" si="337"/>
        <v/>
      </c>
      <c r="R3630" s="29" t="str">
        <f t="shared" si="338"/>
        <v>1 train date (May-Aug)</v>
      </c>
      <c r="S3630" s="29">
        <f t="shared" si="339"/>
        <v>1.018716649634493</v>
      </c>
      <c r="T3630" s="29">
        <f t="shared" si="340"/>
        <v>5319.7338365821697</v>
      </c>
      <c r="U3630" s="2" t="str">
        <f t="shared" si="341"/>
        <v/>
      </c>
    </row>
    <row r="3631" spans="1:21">
      <c r="A3631">
        <v>9702</v>
      </c>
      <c r="B3631" s="1">
        <v>46022</v>
      </c>
      <c r="C3631">
        <v>8</v>
      </c>
      <c r="D3631">
        <v>42</v>
      </c>
      <c r="E3631" t="s">
        <v>7</v>
      </c>
      <c r="F3631" s="3">
        <v>5279.6373607463393</v>
      </c>
      <c r="H3631">
        <v>4</v>
      </c>
      <c r="L3631" s="6"/>
      <c r="M3631" t="s">
        <v>44</v>
      </c>
      <c r="N3631">
        <f>SUMIFS(Actuals!$F:$F,Actuals!$A:$A,$A3631,Actuals!$D:$D,$D3631,Actuals!$B:$B,EDATE($B3631,-12))</f>
        <v>5076.25</v>
      </c>
      <c r="O3631">
        <f>AVERAGE(SUMIFS(Actuals!$F:$F,Actuals!$A:$A,$A3631,Actuals!$D:$D,$D3631,Actuals!$B:$B,EOMONTH(DATE(2025,$C3631-1,1),0))/SUMIFS(Actuals!$F:$F,Actuals!$A:$A,$A3631,Actuals!$D:$D,$D3631,Actuals!$B:$B,EOMONTH(DATE(2024,$C3631-1,1),0)),
 SUMIFS(Actuals!$F:$F,Actuals!$A:$A,$A3631,Actuals!$D:$D,$D3631,Actuals!$B:$B,EOMONTH(DATE(2025,$C3631-2,1),0))/SUMIFS(Actuals!$F:$F,Actuals!$A:$A,$A3631,Actuals!$D:$D,$D3631,Actuals!$B:$B,EOMONTH(DATE(2024,$C3631-2,1),0)),
 SUMIFS(Actuals!$F:$F,Actuals!$A:$A,$A3631,Actuals!$D:$D,$D3631,Actuals!$B:$B,EOMONTH(DATE(2025,$C3631-3,1),0))/SUMIFS(Actuals!$F:$F,Actuals!$A:$A,$A3631,Actuals!$D:$D,$D3631,Actuals!$B:$B,EOMONTH(DATE(2024,$C3631-3,1),0))
)</f>
        <v>1.0614809848083593</v>
      </c>
      <c r="P3631" s="29">
        <f t="shared" si="336"/>
        <v>5388.3428491334334</v>
      </c>
      <c r="Q3631" s="2" t="str">
        <f t="shared" si="337"/>
        <v/>
      </c>
      <c r="R3631" s="29" t="str">
        <f t="shared" si="338"/>
        <v>1 train date (May-Aug)</v>
      </c>
      <c r="S3631" s="29">
        <f t="shared" si="339"/>
        <v>1.018716649634493</v>
      </c>
      <c r="T3631" s="29">
        <f t="shared" si="340"/>
        <v>5378.454483424608</v>
      </c>
      <c r="U3631" s="2" t="str">
        <f t="shared" si="341"/>
        <v/>
      </c>
    </row>
    <row r="3632" spans="1:21">
      <c r="A3632">
        <v>9702</v>
      </c>
      <c r="B3632" s="1">
        <v>46022</v>
      </c>
      <c r="C3632">
        <v>9</v>
      </c>
      <c r="D3632">
        <v>42</v>
      </c>
      <c r="E3632" t="s">
        <v>7</v>
      </c>
      <c r="F3632" s="3">
        <v>5309.9261194515857</v>
      </c>
      <c r="H3632">
        <v>3</v>
      </c>
      <c r="L3632" s="6"/>
      <c r="M3632" t="s">
        <v>44</v>
      </c>
      <c r="N3632">
        <f>SUMIFS(Actuals!$F:$F,Actuals!$A:$A,$A3632,Actuals!$D:$D,$D3632,Actuals!$B:$B,EDATE($B3632,-12))</f>
        <v>5076.25</v>
      </c>
      <c r="O3632">
        <f>AVERAGE(SUMIFS(Actuals!$F:$F,Actuals!$A:$A,$A3632,Actuals!$D:$D,$D3632,Actuals!$B:$B,EOMONTH(DATE(2025,$C3632-1,1),0))/SUMIFS(Actuals!$F:$F,Actuals!$A:$A,$A3632,Actuals!$D:$D,$D3632,Actuals!$B:$B,EOMONTH(DATE(2024,$C3632-1,1),0)),
 SUMIFS(Actuals!$F:$F,Actuals!$A:$A,$A3632,Actuals!$D:$D,$D3632,Actuals!$B:$B,EOMONTH(DATE(2025,$C3632-2,1),0))/SUMIFS(Actuals!$F:$F,Actuals!$A:$A,$A3632,Actuals!$D:$D,$D3632,Actuals!$B:$B,EOMONTH(DATE(2024,$C3632-2,1),0)),
 SUMIFS(Actuals!$F:$F,Actuals!$A:$A,$A3632,Actuals!$D:$D,$D3632,Actuals!$B:$B,EOMONTH(DATE(2025,$C3632-3,1),0))/SUMIFS(Actuals!$F:$F,Actuals!$A:$A,$A3632,Actuals!$D:$D,$D3632,Actuals!$B:$B,EOMONTH(DATE(2024,$C3632-3,1),0))
)</f>
        <v>1.0960205423829645</v>
      </c>
      <c r="P3632" s="29">
        <f t="shared" si="336"/>
        <v>5563.6742782715237</v>
      </c>
      <c r="Q3632" s="2" t="str">
        <f t="shared" si="337"/>
        <v/>
      </c>
      <c r="R3632" s="29" t="str">
        <f t="shared" si="338"/>
        <v>2 Test data (Sep-Nov)</v>
      </c>
      <c r="S3632" s="29">
        <f t="shared" si="339"/>
        <v>1.018716649634493</v>
      </c>
      <c r="T3632" s="29">
        <f t="shared" si="340"/>
        <v>5409.3101462144041</v>
      </c>
      <c r="U3632" s="2" t="str">
        <f t="shared" si="341"/>
        <v/>
      </c>
    </row>
    <row r="3633" spans="1:21">
      <c r="A3633">
        <v>9702</v>
      </c>
      <c r="B3633" s="1">
        <v>46022</v>
      </c>
      <c r="C3633">
        <v>10</v>
      </c>
      <c r="D3633">
        <v>42</v>
      </c>
      <c r="E3633" t="s">
        <v>7</v>
      </c>
      <c r="F3633" s="3">
        <v>5271.9354651122285</v>
      </c>
      <c r="H3633">
        <v>2</v>
      </c>
      <c r="L3633" s="6"/>
      <c r="M3633" t="s">
        <v>44</v>
      </c>
      <c r="N3633">
        <f>SUMIFS(Actuals!$F:$F,Actuals!$A:$A,$A3633,Actuals!$D:$D,$D3633,Actuals!$B:$B,EDATE($B3633,-12))</f>
        <v>5076.25</v>
      </c>
      <c r="O3633">
        <f>AVERAGE(SUMIFS(Actuals!$F:$F,Actuals!$A:$A,$A3633,Actuals!$D:$D,$D3633,Actuals!$B:$B,EOMONTH(DATE(2025,$C3633-1,1),0))/SUMIFS(Actuals!$F:$F,Actuals!$A:$A,$A3633,Actuals!$D:$D,$D3633,Actuals!$B:$B,EOMONTH(DATE(2024,$C3633-1,1),0)),
 SUMIFS(Actuals!$F:$F,Actuals!$A:$A,$A3633,Actuals!$D:$D,$D3633,Actuals!$B:$B,EOMONTH(DATE(2025,$C3633-2,1),0))/SUMIFS(Actuals!$F:$F,Actuals!$A:$A,$A3633,Actuals!$D:$D,$D3633,Actuals!$B:$B,EOMONTH(DATE(2024,$C3633-2,1),0)),
 SUMIFS(Actuals!$F:$F,Actuals!$A:$A,$A3633,Actuals!$D:$D,$D3633,Actuals!$B:$B,EOMONTH(DATE(2025,$C3633-3,1),0))/SUMIFS(Actuals!$F:$F,Actuals!$A:$A,$A3633,Actuals!$D:$D,$D3633,Actuals!$B:$B,EOMONTH(DATE(2024,$C3633-3,1),0))
)</f>
        <v>1.1085816683433742</v>
      </c>
      <c r="P3633" s="29">
        <f t="shared" si="336"/>
        <v>5627.4376939280537</v>
      </c>
      <c r="Q3633" s="2" t="str">
        <f t="shared" si="337"/>
        <v/>
      </c>
      <c r="R3633" s="29" t="str">
        <f t="shared" si="338"/>
        <v>2 Test data (Sep-Nov)</v>
      </c>
      <c r="S3633" s="29">
        <f t="shared" si="339"/>
        <v>1.018716649634493</v>
      </c>
      <c r="T3633" s="29">
        <f t="shared" si="340"/>
        <v>5370.6084341083924</v>
      </c>
      <c r="U3633" s="2" t="str">
        <f t="shared" si="341"/>
        <v/>
      </c>
    </row>
    <row r="3634" spans="1:21">
      <c r="A3634">
        <v>9702</v>
      </c>
      <c r="B3634" s="1">
        <v>46022</v>
      </c>
      <c r="C3634">
        <v>11</v>
      </c>
      <c r="D3634">
        <v>42</v>
      </c>
      <c r="E3634" t="s">
        <v>7</v>
      </c>
      <c r="F3634" s="3">
        <v>5265.9955323917966</v>
      </c>
      <c r="H3634">
        <v>1</v>
      </c>
      <c r="L3634" s="6"/>
      <c r="M3634" t="s">
        <v>44</v>
      </c>
      <c r="N3634">
        <f>SUMIFS(Actuals!$F:$F,Actuals!$A:$A,$A3634,Actuals!$D:$D,$D3634,Actuals!$B:$B,EDATE($B3634,-12))</f>
        <v>5076.25</v>
      </c>
      <c r="O3634">
        <f>AVERAGE(SUMIFS(Actuals!$F:$F,Actuals!$A:$A,$A3634,Actuals!$D:$D,$D3634,Actuals!$B:$B,EOMONTH(DATE(2025,$C3634-1,1),0))/SUMIFS(Actuals!$F:$F,Actuals!$A:$A,$A3634,Actuals!$D:$D,$D3634,Actuals!$B:$B,EOMONTH(DATE(2024,$C3634-1,1),0)),
 SUMIFS(Actuals!$F:$F,Actuals!$A:$A,$A3634,Actuals!$D:$D,$D3634,Actuals!$B:$B,EOMONTH(DATE(2025,$C3634-2,1),0))/SUMIFS(Actuals!$F:$F,Actuals!$A:$A,$A3634,Actuals!$D:$D,$D3634,Actuals!$B:$B,EOMONTH(DATE(2024,$C3634-2,1),0)),
 SUMIFS(Actuals!$F:$F,Actuals!$A:$A,$A3634,Actuals!$D:$D,$D3634,Actuals!$B:$B,EOMONTH(DATE(2025,$C3634-3,1),0))/SUMIFS(Actuals!$F:$F,Actuals!$A:$A,$A3634,Actuals!$D:$D,$D3634,Actuals!$B:$B,EOMONTH(DATE(2024,$C3634-3,1),0))
)</f>
        <v>1.0576607231700181</v>
      </c>
      <c r="P3634" s="29">
        <f t="shared" si="336"/>
        <v>5368.9502459918049</v>
      </c>
      <c r="Q3634" s="2" t="str">
        <f t="shared" si="337"/>
        <v/>
      </c>
      <c r="R3634" s="29" t="str">
        <f t="shared" si="338"/>
        <v>2 Test data (Sep-Nov)</v>
      </c>
      <c r="S3634" s="29">
        <f t="shared" si="339"/>
        <v>1.018716649634493</v>
      </c>
      <c r="T3634" s="29">
        <f t="shared" si="340"/>
        <v>5364.5573257483793</v>
      </c>
      <c r="U3634" s="2" t="str">
        <f t="shared" si="341"/>
        <v/>
      </c>
    </row>
    <row r="3635" spans="1:21">
      <c r="A3635">
        <v>9768</v>
      </c>
      <c r="B3635" s="1">
        <v>46022</v>
      </c>
      <c r="C3635">
        <v>5</v>
      </c>
      <c r="D3635">
        <v>42</v>
      </c>
      <c r="E3635" t="s">
        <v>7</v>
      </c>
      <c r="F3635" s="3">
        <v>389248.75</v>
      </c>
      <c r="H3635">
        <v>7</v>
      </c>
      <c r="L3635" s="6"/>
      <c r="M3635" t="s">
        <v>46</v>
      </c>
      <c r="N3635">
        <f>SUMIFS(Actuals!$F:$F,Actuals!$A:$A,$A3635,Actuals!$D:$D,$D3635,Actuals!$B:$B,EDATE($B3635,-12))</f>
        <v>389248.75</v>
      </c>
      <c r="O3635">
        <f>AVERAGE(SUMIFS(Actuals!$F:$F,Actuals!$A:$A,$A3635,Actuals!$D:$D,$D3635,Actuals!$B:$B,EOMONTH(DATE(2025,$C3635-1,1),0))/SUMIFS(Actuals!$F:$F,Actuals!$A:$A,$A3635,Actuals!$D:$D,$D3635,Actuals!$B:$B,EOMONTH(DATE(2024,$C3635-1,1),0)),
 SUMIFS(Actuals!$F:$F,Actuals!$A:$A,$A3635,Actuals!$D:$D,$D3635,Actuals!$B:$B,EOMONTH(DATE(2025,$C3635-2,1),0))/SUMIFS(Actuals!$F:$F,Actuals!$A:$A,$A3635,Actuals!$D:$D,$D3635,Actuals!$B:$B,EOMONTH(DATE(2024,$C3635-2,1),0)),
 SUMIFS(Actuals!$F:$F,Actuals!$A:$A,$A3635,Actuals!$D:$D,$D3635,Actuals!$B:$B,EOMONTH(DATE(2025,$C3635-3,1),0))/SUMIFS(Actuals!$F:$F,Actuals!$A:$A,$A3635,Actuals!$D:$D,$D3635,Actuals!$B:$B,EOMONTH(DATE(2024,$C3635-3,1),0))
)</f>
        <v>0.9104905813934373</v>
      </c>
      <c r="P3635" s="29">
        <f t="shared" si="336"/>
        <v>354407.32069416874</v>
      </c>
      <c r="Q3635" s="2" t="str">
        <f t="shared" si="337"/>
        <v/>
      </c>
      <c r="R3635" s="29" t="str">
        <f t="shared" si="338"/>
        <v>1 train date (May-Aug)</v>
      </c>
      <c r="S3635" s="29">
        <f t="shared" si="339"/>
        <v>0.9876487436855329</v>
      </c>
      <c r="T3635" s="29">
        <f t="shared" si="340"/>
        <v>384441.0389186641</v>
      </c>
      <c r="U3635" s="2" t="str">
        <f t="shared" si="341"/>
        <v/>
      </c>
    </row>
    <row r="3636" spans="1:21">
      <c r="A3636">
        <v>9768</v>
      </c>
      <c r="B3636" s="1">
        <v>46022</v>
      </c>
      <c r="C3636">
        <v>6</v>
      </c>
      <c r="D3636">
        <v>42</v>
      </c>
      <c r="E3636" t="s">
        <v>7</v>
      </c>
      <c r="F3636" s="3">
        <v>389248.75</v>
      </c>
      <c r="H3636">
        <v>6</v>
      </c>
      <c r="L3636" s="6"/>
      <c r="M3636" t="s">
        <v>46</v>
      </c>
      <c r="N3636">
        <f>SUMIFS(Actuals!$F:$F,Actuals!$A:$A,$A3636,Actuals!$D:$D,$D3636,Actuals!$B:$B,EDATE($B3636,-12))</f>
        <v>389248.75</v>
      </c>
      <c r="O3636">
        <f>AVERAGE(SUMIFS(Actuals!$F:$F,Actuals!$A:$A,$A3636,Actuals!$D:$D,$D3636,Actuals!$B:$B,EOMONTH(DATE(2025,$C3636-1,1),0))/SUMIFS(Actuals!$F:$F,Actuals!$A:$A,$A3636,Actuals!$D:$D,$D3636,Actuals!$B:$B,EOMONTH(DATE(2024,$C3636-1,1),0)),
 SUMIFS(Actuals!$F:$F,Actuals!$A:$A,$A3636,Actuals!$D:$D,$D3636,Actuals!$B:$B,EOMONTH(DATE(2025,$C3636-2,1),0))/SUMIFS(Actuals!$F:$F,Actuals!$A:$A,$A3636,Actuals!$D:$D,$D3636,Actuals!$B:$B,EOMONTH(DATE(2024,$C3636-2,1),0)),
 SUMIFS(Actuals!$F:$F,Actuals!$A:$A,$A3636,Actuals!$D:$D,$D3636,Actuals!$B:$B,EOMONTH(DATE(2025,$C3636-3,1),0))/SUMIFS(Actuals!$F:$F,Actuals!$A:$A,$A3636,Actuals!$D:$D,$D3636,Actuals!$B:$B,EOMONTH(DATE(2024,$C3636-3,1),0))
)</f>
        <v>1.1352721656176572</v>
      </c>
      <c r="P3636" s="29">
        <f t="shared" si="336"/>
        <v>441903.27137646603</v>
      </c>
      <c r="Q3636" s="2" t="str">
        <f t="shared" si="337"/>
        <v/>
      </c>
      <c r="R3636" s="29" t="str">
        <f t="shared" si="338"/>
        <v>1 train date (May-Aug)</v>
      </c>
      <c r="S3636" s="29">
        <f t="shared" si="339"/>
        <v>0.9876487436855329</v>
      </c>
      <c r="T3636" s="29">
        <f t="shared" si="340"/>
        <v>384441.0389186641</v>
      </c>
      <c r="U3636" s="2" t="str">
        <f t="shared" si="341"/>
        <v/>
      </c>
    </row>
    <row r="3637" spans="1:21">
      <c r="A3637">
        <v>9768</v>
      </c>
      <c r="B3637" s="1">
        <v>46022</v>
      </c>
      <c r="C3637">
        <v>7</v>
      </c>
      <c r="D3637">
        <v>42</v>
      </c>
      <c r="E3637" t="s">
        <v>7</v>
      </c>
      <c r="F3637" s="3">
        <v>404248.75</v>
      </c>
      <c r="H3637">
        <v>5</v>
      </c>
      <c r="L3637" s="6"/>
      <c r="M3637" t="s">
        <v>46</v>
      </c>
      <c r="N3637">
        <f>SUMIFS(Actuals!$F:$F,Actuals!$A:$A,$A3637,Actuals!$D:$D,$D3637,Actuals!$B:$B,EDATE($B3637,-12))</f>
        <v>389248.75</v>
      </c>
      <c r="O3637">
        <f>AVERAGE(SUMIFS(Actuals!$F:$F,Actuals!$A:$A,$A3637,Actuals!$D:$D,$D3637,Actuals!$B:$B,EOMONTH(DATE(2025,$C3637-1,1),0))/SUMIFS(Actuals!$F:$F,Actuals!$A:$A,$A3637,Actuals!$D:$D,$D3637,Actuals!$B:$B,EOMONTH(DATE(2024,$C3637-1,1),0)),
 SUMIFS(Actuals!$F:$F,Actuals!$A:$A,$A3637,Actuals!$D:$D,$D3637,Actuals!$B:$B,EOMONTH(DATE(2025,$C3637-2,1),0))/SUMIFS(Actuals!$F:$F,Actuals!$A:$A,$A3637,Actuals!$D:$D,$D3637,Actuals!$B:$B,EOMONTH(DATE(2024,$C3637-2,1),0)),
 SUMIFS(Actuals!$F:$F,Actuals!$A:$A,$A3637,Actuals!$D:$D,$D3637,Actuals!$B:$B,EOMONTH(DATE(2025,$C3637-3,1),0))/SUMIFS(Actuals!$F:$F,Actuals!$A:$A,$A3637,Actuals!$D:$D,$D3637,Actuals!$B:$B,EOMONTH(DATE(2024,$C3637-3,1),0))
)</f>
        <v>1.3867523985410923</v>
      </c>
      <c r="P3637" s="29">
        <f t="shared" si="336"/>
        <v>539791.63769162202</v>
      </c>
      <c r="Q3637" s="2" t="str">
        <f t="shared" si="337"/>
        <v/>
      </c>
      <c r="R3637" s="29" t="str">
        <f t="shared" si="338"/>
        <v>1 train date (May-Aug)</v>
      </c>
      <c r="S3637" s="29">
        <f t="shared" si="339"/>
        <v>0.9876487436855329</v>
      </c>
      <c r="T3637" s="29">
        <f t="shared" si="340"/>
        <v>399255.77007394709</v>
      </c>
      <c r="U3637" s="2" t="str">
        <f t="shared" si="341"/>
        <v/>
      </c>
    </row>
    <row r="3638" spans="1:21">
      <c r="A3638">
        <v>9768</v>
      </c>
      <c r="B3638" s="1">
        <v>46022</v>
      </c>
      <c r="C3638">
        <v>8</v>
      </c>
      <c r="D3638">
        <v>42</v>
      </c>
      <c r="E3638" t="s">
        <v>7</v>
      </c>
      <c r="F3638" s="3">
        <v>423125</v>
      </c>
      <c r="H3638">
        <v>4</v>
      </c>
      <c r="L3638" s="6"/>
      <c r="M3638" t="s">
        <v>46</v>
      </c>
      <c r="N3638">
        <f>SUMIFS(Actuals!$F:$F,Actuals!$A:$A,$A3638,Actuals!$D:$D,$D3638,Actuals!$B:$B,EDATE($B3638,-12))</f>
        <v>389248.75</v>
      </c>
      <c r="O3638">
        <f>AVERAGE(SUMIFS(Actuals!$F:$F,Actuals!$A:$A,$A3638,Actuals!$D:$D,$D3638,Actuals!$B:$B,EOMONTH(DATE(2025,$C3638-1,1),0))/SUMIFS(Actuals!$F:$F,Actuals!$A:$A,$A3638,Actuals!$D:$D,$D3638,Actuals!$B:$B,EOMONTH(DATE(2024,$C3638-1,1),0)),
 SUMIFS(Actuals!$F:$F,Actuals!$A:$A,$A3638,Actuals!$D:$D,$D3638,Actuals!$B:$B,EOMONTH(DATE(2025,$C3638-2,1),0))/SUMIFS(Actuals!$F:$F,Actuals!$A:$A,$A3638,Actuals!$D:$D,$D3638,Actuals!$B:$B,EOMONTH(DATE(2024,$C3638-2,1),0)),
 SUMIFS(Actuals!$F:$F,Actuals!$A:$A,$A3638,Actuals!$D:$D,$D3638,Actuals!$B:$B,EOMONTH(DATE(2025,$C3638-3,1),0))/SUMIFS(Actuals!$F:$F,Actuals!$A:$A,$A3638,Actuals!$D:$D,$D3638,Actuals!$B:$B,EOMONTH(DATE(2024,$C3638-3,1),0))
)</f>
        <v>1.3789861957718879</v>
      </c>
      <c r="P3638" s="29">
        <f t="shared" si="336"/>
        <v>536768.65297146258</v>
      </c>
      <c r="Q3638" s="2" t="str">
        <f t="shared" si="337"/>
        <v/>
      </c>
      <c r="R3638" s="29" t="str">
        <f t="shared" si="338"/>
        <v>1 train date (May-Aug)</v>
      </c>
      <c r="S3638" s="29">
        <f t="shared" si="339"/>
        <v>0.9876487436855329</v>
      </c>
      <c r="T3638" s="29">
        <f t="shared" si="340"/>
        <v>417898.8746719411</v>
      </c>
      <c r="U3638" s="2" t="str">
        <f t="shared" si="341"/>
        <v/>
      </c>
    </row>
    <row r="3639" spans="1:21">
      <c r="A3639">
        <v>9768</v>
      </c>
      <c r="B3639" s="1">
        <v>46022</v>
      </c>
      <c r="C3639">
        <v>9</v>
      </c>
      <c r="D3639">
        <v>42</v>
      </c>
      <c r="E3639" t="s">
        <v>7</v>
      </c>
      <c r="F3639" s="3">
        <v>423125</v>
      </c>
      <c r="H3639">
        <v>3</v>
      </c>
      <c r="L3639" s="6"/>
      <c r="M3639" t="s">
        <v>46</v>
      </c>
      <c r="N3639">
        <f>SUMIFS(Actuals!$F:$F,Actuals!$A:$A,$A3639,Actuals!$D:$D,$D3639,Actuals!$B:$B,EDATE($B3639,-12))</f>
        <v>389248.75</v>
      </c>
      <c r="O3639">
        <f>AVERAGE(SUMIFS(Actuals!$F:$F,Actuals!$A:$A,$A3639,Actuals!$D:$D,$D3639,Actuals!$B:$B,EOMONTH(DATE(2025,$C3639-1,1),0))/SUMIFS(Actuals!$F:$F,Actuals!$A:$A,$A3639,Actuals!$D:$D,$D3639,Actuals!$B:$B,EOMONTH(DATE(2024,$C3639-1,1),0)),
 SUMIFS(Actuals!$F:$F,Actuals!$A:$A,$A3639,Actuals!$D:$D,$D3639,Actuals!$B:$B,EOMONTH(DATE(2025,$C3639-2,1),0))/SUMIFS(Actuals!$F:$F,Actuals!$A:$A,$A3639,Actuals!$D:$D,$D3639,Actuals!$B:$B,EOMONTH(DATE(2024,$C3639-2,1),0)),
 SUMIFS(Actuals!$F:$F,Actuals!$A:$A,$A3639,Actuals!$D:$D,$D3639,Actuals!$B:$B,EOMONTH(DATE(2025,$C3639-3,1),0))/SUMIFS(Actuals!$F:$F,Actuals!$A:$A,$A3639,Actuals!$D:$D,$D3639,Actuals!$B:$B,EOMONTH(DATE(2024,$C3639-3,1),0))
)</f>
        <v>1.1579013513763756</v>
      </c>
      <c r="P3639" s="29">
        <f t="shared" si="336"/>
        <v>450711.65364656498</v>
      </c>
      <c r="Q3639" s="2" t="str">
        <f t="shared" si="337"/>
        <v/>
      </c>
      <c r="R3639" s="29" t="str">
        <f t="shared" si="338"/>
        <v>2 Test data (Sep-Nov)</v>
      </c>
      <c r="S3639" s="29">
        <f t="shared" si="339"/>
        <v>0.9876487436855329</v>
      </c>
      <c r="T3639" s="29">
        <f t="shared" si="340"/>
        <v>417898.8746719411</v>
      </c>
      <c r="U3639" s="2" t="str">
        <f t="shared" si="341"/>
        <v/>
      </c>
    </row>
    <row r="3640" spans="1:21">
      <c r="A3640">
        <v>9768</v>
      </c>
      <c r="B3640" s="1">
        <v>46022</v>
      </c>
      <c r="C3640">
        <v>10</v>
      </c>
      <c r="D3640">
        <v>42</v>
      </c>
      <c r="E3640" t="s">
        <v>7</v>
      </c>
      <c r="F3640" s="3">
        <v>413289.85201359703</v>
      </c>
      <c r="H3640">
        <v>2</v>
      </c>
      <c r="L3640" s="6"/>
      <c r="M3640" t="s">
        <v>46</v>
      </c>
      <c r="N3640">
        <f>SUMIFS(Actuals!$F:$F,Actuals!$A:$A,$A3640,Actuals!$D:$D,$D3640,Actuals!$B:$B,EDATE($B3640,-12))</f>
        <v>389248.75</v>
      </c>
      <c r="O3640">
        <f>AVERAGE(SUMIFS(Actuals!$F:$F,Actuals!$A:$A,$A3640,Actuals!$D:$D,$D3640,Actuals!$B:$B,EOMONTH(DATE(2025,$C3640-1,1),0))/SUMIFS(Actuals!$F:$F,Actuals!$A:$A,$A3640,Actuals!$D:$D,$D3640,Actuals!$B:$B,EOMONTH(DATE(2024,$C3640-1,1),0)),
 SUMIFS(Actuals!$F:$F,Actuals!$A:$A,$A3640,Actuals!$D:$D,$D3640,Actuals!$B:$B,EOMONTH(DATE(2025,$C3640-2,1),0))/SUMIFS(Actuals!$F:$F,Actuals!$A:$A,$A3640,Actuals!$D:$D,$D3640,Actuals!$B:$B,EOMONTH(DATE(2024,$C3640-2,1),0)),
 SUMIFS(Actuals!$F:$F,Actuals!$A:$A,$A3640,Actuals!$D:$D,$D3640,Actuals!$B:$B,EOMONTH(DATE(2025,$C3640-3,1),0))/SUMIFS(Actuals!$F:$F,Actuals!$A:$A,$A3640,Actuals!$D:$D,$D3640,Actuals!$B:$B,EOMONTH(DATE(2024,$C3640-3,1),0))
)</f>
        <v>0.94197958224929101</v>
      </c>
      <c r="P3640" s="29">
        <f t="shared" si="336"/>
        <v>366664.37491605873</v>
      </c>
      <c r="Q3640" s="2" t="str">
        <f t="shared" si="337"/>
        <v/>
      </c>
      <c r="R3640" s="29" t="str">
        <f t="shared" si="338"/>
        <v>2 Test data (Sep-Nov)</v>
      </c>
      <c r="S3640" s="29">
        <f t="shared" si="339"/>
        <v>0.9876487436855329</v>
      </c>
      <c r="T3640" s="29">
        <f t="shared" si="340"/>
        <v>408185.20311920892</v>
      </c>
      <c r="U3640" s="2" t="str">
        <f t="shared" si="341"/>
        <v/>
      </c>
    </row>
    <row r="3641" spans="1:21">
      <c r="A3641">
        <v>9768</v>
      </c>
      <c r="B3641" s="1">
        <v>46022</v>
      </c>
      <c r="C3641">
        <v>11</v>
      </c>
      <c r="D3641">
        <v>42</v>
      </c>
      <c r="E3641" t="s">
        <v>7</v>
      </c>
      <c r="F3641" s="3">
        <v>529287.88395144057</v>
      </c>
      <c r="H3641">
        <v>1</v>
      </c>
      <c r="L3641" s="6"/>
      <c r="M3641" t="s">
        <v>46</v>
      </c>
      <c r="N3641">
        <f>SUMIFS(Actuals!$F:$F,Actuals!$A:$A,$A3641,Actuals!$D:$D,$D3641,Actuals!$B:$B,EDATE($B3641,-12))</f>
        <v>389248.75</v>
      </c>
      <c r="O3641">
        <f>AVERAGE(SUMIFS(Actuals!$F:$F,Actuals!$A:$A,$A3641,Actuals!$D:$D,$D3641,Actuals!$B:$B,EOMONTH(DATE(2025,$C3641-1,1),0))/SUMIFS(Actuals!$F:$F,Actuals!$A:$A,$A3641,Actuals!$D:$D,$D3641,Actuals!$B:$B,EOMONTH(DATE(2024,$C3641-1,1),0)),
 SUMIFS(Actuals!$F:$F,Actuals!$A:$A,$A3641,Actuals!$D:$D,$D3641,Actuals!$B:$B,EOMONTH(DATE(2025,$C3641-2,1),0))/SUMIFS(Actuals!$F:$F,Actuals!$A:$A,$A3641,Actuals!$D:$D,$D3641,Actuals!$B:$B,EOMONTH(DATE(2024,$C3641-2,1),0)),
 SUMIFS(Actuals!$F:$F,Actuals!$A:$A,$A3641,Actuals!$D:$D,$D3641,Actuals!$B:$B,EOMONTH(DATE(2025,$C3641-3,1),0))/SUMIFS(Actuals!$F:$F,Actuals!$A:$A,$A3641,Actuals!$D:$D,$D3641,Actuals!$B:$B,EOMONTH(DATE(2024,$C3641-3,1),0))
)</f>
        <v>1.0011376110166201</v>
      </c>
      <c r="P3641" s="29">
        <f t="shared" si="336"/>
        <v>389691.56366620562</v>
      </c>
      <c r="Q3641" s="2" t="str">
        <f t="shared" si="337"/>
        <v/>
      </c>
      <c r="R3641" s="29" t="str">
        <f t="shared" si="338"/>
        <v>2 Test data (Sep-Nov)</v>
      </c>
      <c r="S3641" s="29">
        <f t="shared" si="339"/>
        <v>0.9876487436855329</v>
      </c>
      <c r="T3641" s="29">
        <f t="shared" si="340"/>
        <v>522750.5136326144</v>
      </c>
      <c r="U3641" s="2" t="str">
        <f t="shared" si="341"/>
        <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6DA7D-BED5-4D8E-892D-AEE861C252EA}">
  <dimension ref="A1:F3641"/>
  <sheetViews>
    <sheetView workbookViewId="0">
      <selection activeCell="E30" sqref="E30"/>
    </sheetView>
  </sheetViews>
  <sheetFormatPr defaultRowHeight="15"/>
  <cols>
    <col min="1" max="1" width="5.28515625" bestFit="1" customWidth="1"/>
    <col min="2" max="2" width="10.7109375" bestFit="1" customWidth="1"/>
    <col min="3" max="3" width="12.28515625" bestFit="1" customWidth="1"/>
    <col min="4" max="4" width="5" bestFit="1" customWidth="1"/>
    <col min="5" max="5" width="7.5703125" bestFit="1" customWidth="1"/>
    <col min="6" max="6" width="11.28515625" bestFit="1" customWidth="1"/>
  </cols>
  <sheetData>
    <row r="1" spans="1:6">
      <c r="A1" t="s">
        <v>0</v>
      </c>
      <c r="B1" t="s">
        <v>1</v>
      </c>
      <c r="C1" t="s">
        <v>2</v>
      </c>
      <c r="D1" t="s">
        <v>3</v>
      </c>
      <c r="E1" t="s">
        <v>4</v>
      </c>
      <c r="F1" t="s">
        <v>5</v>
      </c>
    </row>
    <row r="2" spans="1:6">
      <c r="A2">
        <v>150</v>
      </c>
      <c r="B2" s="1">
        <v>44957</v>
      </c>
      <c r="D2">
        <v>1</v>
      </c>
      <c r="E2" t="s">
        <v>6</v>
      </c>
      <c r="F2">
        <v>248267.25</v>
      </c>
    </row>
    <row r="3" spans="1:6">
      <c r="A3">
        <v>150</v>
      </c>
      <c r="B3" s="1">
        <v>44985</v>
      </c>
      <c r="D3">
        <v>1</v>
      </c>
      <c r="E3" t="s">
        <v>6</v>
      </c>
      <c r="F3">
        <v>248199.75</v>
      </c>
    </row>
    <row r="4" spans="1:6">
      <c r="A4">
        <v>150</v>
      </c>
      <c r="B4" s="1">
        <v>45016</v>
      </c>
      <c r="D4">
        <v>1</v>
      </c>
      <c r="E4" t="s">
        <v>6</v>
      </c>
      <c r="F4">
        <v>248654.25</v>
      </c>
    </row>
    <row r="5" spans="1:6">
      <c r="A5">
        <v>150</v>
      </c>
      <c r="B5" s="1">
        <v>45046</v>
      </c>
      <c r="D5">
        <v>1</v>
      </c>
      <c r="E5" t="s">
        <v>6</v>
      </c>
      <c r="F5">
        <v>249129</v>
      </c>
    </row>
    <row r="6" spans="1:6">
      <c r="A6">
        <v>150</v>
      </c>
      <c r="B6" s="1">
        <v>45077</v>
      </c>
      <c r="D6">
        <v>1</v>
      </c>
      <c r="E6" t="s">
        <v>6</v>
      </c>
      <c r="F6">
        <v>248190.75</v>
      </c>
    </row>
    <row r="7" spans="1:6">
      <c r="A7">
        <v>150</v>
      </c>
      <c r="B7" s="1">
        <v>45107</v>
      </c>
      <c r="D7">
        <v>1</v>
      </c>
      <c r="E7" t="s">
        <v>6</v>
      </c>
      <c r="F7">
        <v>248692.05000000002</v>
      </c>
    </row>
    <row r="8" spans="1:6">
      <c r="A8">
        <v>150</v>
      </c>
      <c r="B8" s="1">
        <v>45138</v>
      </c>
      <c r="D8">
        <v>1</v>
      </c>
      <c r="E8" t="s">
        <v>6</v>
      </c>
      <c r="F8">
        <v>247677.75</v>
      </c>
    </row>
    <row r="9" spans="1:6">
      <c r="A9">
        <v>150</v>
      </c>
      <c r="B9" s="1">
        <v>45169</v>
      </c>
      <c r="D9">
        <v>1</v>
      </c>
      <c r="E9" t="s">
        <v>6</v>
      </c>
      <c r="F9">
        <v>247089.6</v>
      </c>
    </row>
    <row r="10" spans="1:6">
      <c r="A10">
        <v>150</v>
      </c>
      <c r="B10" s="1">
        <v>45199</v>
      </c>
      <c r="D10">
        <v>1</v>
      </c>
      <c r="E10" t="s">
        <v>6</v>
      </c>
      <c r="F10">
        <v>246414.6</v>
      </c>
    </row>
    <row r="11" spans="1:6">
      <c r="A11">
        <v>150</v>
      </c>
      <c r="B11" s="1">
        <v>45230</v>
      </c>
      <c r="D11">
        <v>1</v>
      </c>
      <c r="E11" t="s">
        <v>6</v>
      </c>
      <c r="F11">
        <v>244757.7</v>
      </c>
    </row>
    <row r="12" spans="1:6">
      <c r="A12">
        <v>150</v>
      </c>
      <c r="B12" s="1">
        <v>45260</v>
      </c>
      <c r="D12">
        <v>1</v>
      </c>
      <c r="E12" t="s">
        <v>6</v>
      </c>
      <c r="F12">
        <v>243474.75</v>
      </c>
    </row>
    <row r="13" spans="1:6">
      <c r="A13">
        <v>150</v>
      </c>
      <c r="B13" s="1">
        <v>45291</v>
      </c>
      <c r="D13">
        <v>1</v>
      </c>
      <c r="E13" t="s">
        <v>6</v>
      </c>
      <c r="F13">
        <v>242404.2</v>
      </c>
    </row>
    <row r="14" spans="1:6">
      <c r="A14">
        <v>150</v>
      </c>
      <c r="B14" s="1">
        <v>45322</v>
      </c>
      <c r="D14">
        <v>1</v>
      </c>
      <c r="E14" t="s">
        <v>6</v>
      </c>
      <c r="F14">
        <v>240727.05000000002</v>
      </c>
    </row>
    <row r="15" spans="1:6">
      <c r="A15">
        <v>150</v>
      </c>
      <c r="B15" s="1">
        <v>45351</v>
      </c>
      <c r="D15">
        <v>1</v>
      </c>
      <c r="E15" t="s">
        <v>6</v>
      </c>
      <c r="F15">
        <v>239987.25</v>
      </c>
    </row>
    <row r="16" spans="1:6">
      <c r="A16">
        <v>150</v>
      </c>
      <c r="B16" s="1">
        <v>45382</v>
      </c>
      <c r="D16">
        <v>1</v>
      </c>
      <c r="E16" t="s">
        <v>6</v>
      </c>
      <c r="F16">
        <v>240011.1</v>
      </c>
    </row>
    <row r="17" spans="1:6">
      <c r="A17">
        <v>150</v>
      </c>
      <c r="B17" s="1">
        <v>45412</v>
      </c>
      <c r="D17">
        <v>1</v>
      </c>
      <c r="E17" t="s">
        <v>6</v>
      </c>
      <c r="F17">
        <v>240726.6</v>
      </c>
    </row>
    <row r="18" spans="1:6">
      <c r="A18">
        <v>150</v>
      </c>
      <c r="B18" s="1">
        <v>45443</v>
      </c>
      <c r="D18">
        <v>1</v>
      </c>
      <c r="E18" t="s">
        <v>6</v>
      </c>
      <c r="F18">
        <v>245222.55000000002</v>
      </c>
    </row>
    <row r="19" spans="1:6">
      <c r="A19">
        <v>150</v>
      </c>
      <c r="B19" s="1">
        <v>45473</v>
      </c>
      <c r="D19">
        <v>1</v>
      </c>
      <c r="E19" t="s">
        <v>6</v>
      </c>
      <c r="F19">
        <v>245874.6</v>
      </c>
    </row>
    <row r="20" spans="1:6">
      <c r="A20">
        <v>150</v>
      </c>
      <c r="B20" s="1">
        <v>45504</v>
      </c>
      <c r="D20">
        <v>1</v>
      </c>
      <c r="E20" t="s">
        <v>6</v>
      </c>
      <c r="F20">
        <v>245402.1</v>
      </c>
    </row>
    <row r="21" spans="1:6">
      <c r="A21">
        <v>150</v>
      </c>
      <c r="B21" s="1">
        <v>45535</v>
      </c>
      <c r="D21">
        <v>1</v>
      </c>
      <c r="E21" t="s">
        <v>6</v>
      </c>
      <c r="F21">
        <v>245954.25</v>
      </c>
    </row>
    <row r="22" spans="1:6">
      <c r="A22">
        <v>150</v>
      </c>
      <c r="B22" s="1">
        <v>45565</v>
      </c>
      <c r="D22">
        <v>1</v>
      </c>
      <c r="E22" t="s">
        <v>6</v>
      </c>
      <c r="F22">
        <v>244552.95</v>
      </c>
    </row>
    <row r="23" spans="1:6">
      <c r="A23">
        <v>150</v>
      </c>
      <c r="B23" s="1">
        <v>45596</v>
      </c>
      <c r="D23">
        <v>1</v>
      </c>
      <c r="E23" t="s">
        <v>6</v>
      </c>
      <c r="F23">
        <v>243596.7</v>
      </c>
    </row>
    <row r="24" spans="1:6">
      <c r="A24">
        <v>150</v>
      </c>
      <c r="B24" s="1">
        <v>45626</v>
      </c>
      <c r="D24">
        <v>1</v>
      </c>
      <c r="E24" t="s">
        <v>6</v>
      </c>
      <c r="F24">
        <v>242712.45</v>
      </c>
    </row>
    <row r="25" spans="1:6">
      <c r="A25">
        <v>150</v>
      </c>
      <c r="B25" s="1">
        <v>45657</v>
      </c>
      <c r="D25">
        <v>1</v>
      </c>
      <c r="E25" t="s">
        <v>6</v>
      </c>
      <c r="F25">
        <v>242329.95</v>
      </c>
    </row>
    <row r="26" spans="1:6">
      <c r="A26">
        <v>150</v>
      </c>
      <c r="B26" s="1">
        <v>45688</v>
      </c>
      <c r="D26">
        <v>1</v>
      </c>
      <c r="E26" t="s">
        <v>6</v>
      </c>
      <c r="F26">
        <v>242884.80000000002</v>
      </c>
    </row>
    <row r="27" spans="1:6">
      <c r="A27">
        <v>150</v>
      </c>
      <c r="B27" s="1">
        <v>45716</v>
      </c>
      <c r="D27">
        <v>1</v>
      </c>
      <c r="E27" t="s">
        <v>6</v>
      </c>
      <c r="F27">
        <v>244474.2</v>
      </c>
    </row>
    <row r="28" spans="1:6">
      <c r="A28">
        <v>150</v>
      </c>
      <c r="B28" s="1">
        <v>45747</v>
      </c>
      <c r="D28">
        <v>1</v>
      </c>
      <c r="E28" t="s">
        <v>6</v>
      </c>
      <c r="F28">
        <v>244860.75</v>
      </c>
    </row>
    <row r="29" spans="1:6">
      <c r="A29">
        <v>150</v>
      </c>
      <c r="B29" s="1">
        <v>45777</v>
      </c>
      <c r="D29">
        <v>1</v>
      </c>
      <c r="E29" t="s">
        <v>6</v>
      </c>
      <c r="F29">
        <v>244687.05000000002</v>
      </c>
    </row>
    <row r="30" spans="1:6">
      <c r="A30">
        <v>150</v>
      </c>
      <c r="B30" s="1">
        <v>45808</v>
      </c>
      <c r="D30">
        <v>1</v>
      </c>
      <c r="E30" t="s">
        <v>6</v>
      </c>
      <c r="F30">
        <v>245576.7</v>
      </c>
    </row>
    <row r="31" spans="1:6">
      <c r="A31">
        <v>150</v>
      </c>
      <c r="B31" s="1">
        <v>45838</v>
      </c>
      <c r="D31">
        <v>1</v>
      </c>
      <c r="E31" t="s">
        <v>6</v>
      </c>
      <c r="F31">
        <v>245087.1</v>
      </c>
    </row>
    <row r="32" spans="1:6">
      <c r="A32">
        <v>150</v>
      </c>
      <c r="B32" s="1">
        <v>45869</v>
      </c>
      <c r="D32">
        <v>1</v>
      </c>
      <c r="E32" t="s">
        <v>6</v>
      </c>
      <c r="F32">
        <v>243836.1</v>
      </c>
    </row>
    <row r="33" spans="1:6">
      <c r="A33">
        <v>150</v>
      </c>
      <c r="B33" s="1">
        <v>45900</v>
      </c>
      <c r="D33">
        <v>1</v>
      </c>
      <c r="E33" t="s">
        <v>6</v>
      </c>
      <c r="F33">
        <v>245375.1</v>
      </c>
    </row>
    <row r="34" spans="1:6">
      <c r="A34">
        <v>150</v>
      </c>
      <c r="B34" s="1">
        <v>45930</v>
      </c>
      <c r="D34">
        <v>1</v>
      </c>
      <c r="E34" t="s">
        <v>6</v>
      </c>
      <c r="F34">
        <v>245898.9</v>
      </c>
    </row>
    <row r="35" spans="1:6">
      <c r="A35">
        <v>150</v>
      </c>
      <c r="B35" s="1">
        <v>45961</v>
      </c>
      <c r="D35">
        <v>1</v>
      </c>
      <c r="E35" t="s">
        <v>6</v>
      </c>
      <c r="F35">
        <v>247799.7</v>
      </c>
    </row>
    <row r="36" spans="1:6">
      <c r="A36">
        <v>150</v>
      </c>
      <c r="B36" s="1">
        <v>45991</v>
      </c>
      <c r="D36">
        <v>1</v>
      </c>
      <c r="E36" t="s">
        <v>6</v>
      </c>
      <c r="F36">
        <v>248481.45</v>
      </c>
    </row>
    <row r="37" spans="1:6">
      <c r="A37">
        <v>2370</v>
      </c>
      <c r="B37" s="1">
        <v>44957</v>
      </c>
      <c r="D37">
        <v>1</v>
      </c>
      <c r="E37" t="s">
        <v>6</v>
      </c>
      <c r="F37">
        <v>15058.35</v>
      </c>
    </row>
    <row r="38" spans="1:6">
      <c r="A38">
        <v>2370</v>
      </c>
      <c r="B38" s="1">
        <v>44985</v>
      </c>
      <c r="D38">
        <v>1</v>
      </c>
      <c r="E38" t="s">
        <v>6</v>
      </c>
      <c r="F38">
        <v>13398.300000000001</v>
      </c>
    </row>
    <row r="39" spans="1:6">
      <c r="A39">
        <v>2370</v>
      </c>
      <c r="B39" s="1">
        <v>45016</v>
      </c>
      <c r="D39">
        <v>1</v>
      </c>
      <c r="E39" t="s">
        <v>6</v>
      </c>
      <c r="F39">
        <v>15191.1</v>
      </c>
    </row>
    <row r="40" spans="1:6">
      <c r="A40">
        <v>2370</v>
      </c>
      <c r="B40" s="1">
        <v>45046</v>
      </c>
      <c r="D40">
        <v>1</v>
      </c>
      <c r="E40" t="s">
        <v>6</v>
      </c>
      <c r="F40">
        <v>10018.800000000001</v>
      </c>
    </row>
    <row r="41" spans="1:6">
      <c r="A41">
        <v>2370</v>
      </c>
      <c r="B41" s="1">
        <v>45077</v>
      </c>
      <c r="D41">
        <v>1</v>
      </c>
      <c r="E41" t="s">
        <v>6</v>
      </c>
      <c r="F41">
        <v>11718.45</v>
      </c>
    </row>
    <row r="42" spans="1:6">
      <c r="A42">
        <v>2370</v>
      </c>
      <c r="B42" s="1">
        <v>45107</v>
      </c>
      <c r="D42">
        <v>1</v>
      </c>
      <c r="E42" t="s">
        <v>6</v>
      </c>
      <c r="F42">
        <v>15874.2</v>
      </c>
    </row>
    <row r="43" spans="1:6">
      <c r="A43">
        <v>2370</v>
      </c>
      <c r="B43" s="1">
        <v>45138</v>
      </c>
      <c r="D43">
        <v>1</v>
      </c>
      <c r="E43" t="s">
        <v>6</v>
      </c>
      <c r="F43">
        <v>9977.85</v>
      </c>
    </row>
    <row r="44" spans="1:6">
      <c r="A44">
        <v>2370</v>
      </c>
      <c r="B44" s="1">
        <v>45169</v>
      </c>
      <c r="D44">
        <v>1</v>
      </c>
      <c r="E44" t="s">
        <v>6</v>
      </c>
      <c r="F44">
        <v>13051.35</v>
      </c>
    </row>
    <row r="45" spans="1:6">
      <c r="A45">
        <v>2370</v>
      </c>
      <c r="B45" s="1">
        <v>45199</v>
      </c>
      <c r="D45">
        <v>1</v>
      </c>
      <c r="E45" t="s">
        <v>6</v>
      </c>
      <c r="F45">
        <v>12089.7</v>
      </c>
    </row>
    <row r="46" spans="1:6">
      <c r="A46">
        <v>2370</v>
      </c>
      <c r="B46" s="1">
        <v>45230</v>
      </c>
      <c r="D46">
        <v>1</v>
      </c>
      <c r="E46" t="s">
        <v>6</v>
      </c>
      <c r="F46">
        <v>13699.35</v>
      </c>
    </row>
    <row r="47" spans="1:6">
      <c r="A47">
        <v>2370</v>
      </c>
      <c r="B47" s="1">
        <v>45260</v>
      </c>
      <c r="D47">
        <v>1</v>
      </c>
      <c r="E47" t="s">
        <v>6</v>
      </c>
      <c r="F47">
        <v>11924.550000000001</v>
      </c>
    </row>
    <row r="48" spans="1:6">
      <c r="A48">
        <v>2370</v>
      </c>
      <c r="B48" s="1">
        <v>45291</v>
      </c>
      <c r="D48">
        <v>1</v>
      </c>
      <c r="E48" t="s">
        <v>6</v>
      </c>
      <c r="F48">
        <v>14792.4</v>
      </c>
    </row>
    <row r="49" spans="1:6">
      <c r="A49">
        <v>2370</v>
      </c>
      <c r="B49" s="1">
        <v>45322</v>
      </c>
      <c r="D49">
        <v>1</v>
      </c>
      <c r="E49" t="s">
        <v>6</v>
      </c>
      <c r="F49">
        <v>18095.850000000002</v>
      </c>
    </row>
    <row r="50" spans="1:6">
      <c r="A50">
        <v>2370</v>
      </c>
      <c r="B50" s="1">
        <v>45351</v>
      </c>
      <c r="D50">
        <v>1</v>
      </c>
      <c r="E50" t="s">
        <v>6</v>
      </c>
      <c r="F50">
        <v>18058.5</v>
      </c>
    </row>
    <row r="51" spans="1:6">
      <c r="A51">
        <v>2370</v>
      </c>
      <c r="B51" s="1">
        <v>45382</v>
      </c>
      <c r="D51">
        <v>1</v>
      </c>
      <c r="E51" t="s">
        <v>6</v>
      </c>
      <c r="F51">
        <v>18542.25</v>
      </c>
    </row>
    <row r="52" spans="1:6">
      <c r="A52">
        <v>2370</v>
      </c>
      <c r="B52" s="1">
        <v>45412</v>
      </c>
      <c r="D52">
        <v>1</v>
      </c>
      <c r="E52" t="s">
        <v>6</v>
      </c>
      <c r="F52">
        <v>15970.050000000001</v>
      </c>
    </row>
    <row r="53" spans="1:6">
      <c r="A53">
        <v>2370</v>
      </c>
      <c r="B53" s="1">
        <v>45443</v>
      </c>
      <c r="D53">
        <v>1</v>
      </c>
      <c r="E53" t="s">
        <v>6</v>
      </c>
      <c r="F53">
        <v>14475.6</v>
      </c>
    </row>
    <row r="54" spans="1:6">
      <c r="A54">
        <v>2370</v>
      </c>
      <c r="B54" s="1">
        <v>45473</v>
      </c>
      <c r="D54">
        <v>1</v>
      </c>
      <c r="E54" t="s">
        <v>6</v>
      </c>
      <c r="F54">
        <v>17269.2</v>
      </c>
    </row>
    <row r="55" spans="1:6">
      <c r="A55">
        <v>2370</v>
      </c>
      <c r="B55" s="1">
        <v>45504</v>
      </c>
      <c r="D55">
        <v>1</v>
      </c>
      <c r="E55" t="s">
        <v>6</v>
      </c>
      <c r="F55">
        <v>15557.4</v>
      </c>
    </row>
    <row r="56" spans="1:6">
      <c r="A56">
        <v>2370</v>
      </c>
      <c r="B56" s="1">
        <v>45535</v>
      </c>
      <c r="D56">
        <v>1</v>
      </c>
      <c r="E56" t="s">
        <v>6</v>
      </c>
      <c r="F56">
        <v>13225.050000000001</v>
      </c>
    </row>
    <row r="57" spans="1:6">
      <c r="A57">
        <v>2370</v>
      </c>
      <c r="B57" s="1">
        <v>45565</v>
      </c>
      <c r="D57">
        <v>1</v>
      </c>
      <c r="E57" t="s">
        <v>6</v>
      </c>
      <c r="F57">
        <v>15236.550000000001</v>
      </c>
    </row>
    <row r="58" spans="1:6">
      <c r="A58">
        <v>2370</v>
      </c>
      <c r="B58" s="1">
        <v>45596</v>
      </c>
      <c r="D58">
        <v>1</v>
      </c>
      <c r="E58" t="s">
        <v>6</v>
      </c>
      <c r="F58">
        <v>14402.25</v>
      </c>
    </row>
    <row r="59" spans="1:6">
      <c r="A59">
        <v>2370</v>
      </c>
      <c r="B59" s="1">
        <v>45626</v>
      </c>
      <c r="D59">
        <v>1</v>
      </c>
      <c r="E59" t="s">
        <v>6</v>
      </c>
      <c r="F59">
        <v>17994.600000000002</v>
      </c>
    </row>
    <row r="60" spans="1:6">
      <c r="A60">
        <v>2370</v>
      </c>
      <c r="B60" s="1">
        <v>45657</v>
      </c>
      <c r="D60">
        <v>1</v>
      </c>
      <c r="E60" t="s">
        <v>6</v>
      </c>
      <c r="F60">
        <v>16240.95</v>
      </c>
    </row>
    <row r="61" spans="1:6">
      <c r="A61">
        <v>2370</v>
      </c>
      <c r="B61" s="1">
        <v>45688</v>
      </c>
      <c r="D61">
        <v>1</v>
      </c>
      <c r="E61" t="s">
        <v>6</v>
      </c>
      <c r="F61">
        <v>17258.400000000001</v>
      </c>
    </row>
    <row r="62" spans="1:6">
      <c r="A62">
        <v>2370</v>
      </c>
      <c r="B62" s="1">
        <v>45716</v>
      </c>
      <c r="D62">
        <v>1</v>
      </c>
      <c r="E62" t="s">
        <v>6</v>
      </c>
      <c r="F62">
        <v>21322.350000000002</v>
      </c>
    </row>
    <row r="63" spans="1:6">
      <c r="A63">
        <v>2370</v>
      </c>
      <c r="B63" s="1">
        <v>45747</v>
      </c>
      <c r="D63">
        <v>1</v>
      </c>
      <c r="E63" t="s">
        <v>6</v>
      </c>
      <c r="F63">
        <v>23580</v>
      </c>
    </row>
    <row r="64" spans="1:6">
      <c r="A64">
        <v>2370</v>
      </c>
      <c r="B64" s="1">
        <v>45777</v>
      </c>
      <c r="D64">
        <v>1</v>
      </c>
      <c r="E64" t="s">
        <v>6</v>
      </c>
      <c r="F64">
        <v>17013.150000000001</v>
      </c>
    </row>
    <row r="65" spans="1:6">
      <c r="A65">
        <v>2370</v>
      </c>
      <c r="B65" s="1">
        <v>45808</v>
      </c>
      <c r="D65">
        <v>1</v>
      </c>
      <c r="E65" t="s">
        <v>6</v>
      </c>
      <c r="F65">
        <v>15355.35</v>
      </c>
    </row>
    <row r="66" spans="1:6">
      <c r="A66">
        <v>2370</v>
      </c>
      <c r="B66" s="1">
        <v>45838</v>
      </c>
      <c r="D66">
        <v>1</v>
      </c>
      <c r="E66" t="s">
        <v>6</v>
      </c>
      <c r="F66">
        <v>17416.350000000002</v>
      </c>
    </row>
    <row r="67" spans="1:6">
      <c r="A67">
        <v>2370</v>
      </c>
      <c r="B67" s="1">
        <v>45869</v>
      </c>
      <c r="D67">
        <v>1</v>
      </c>
      <c r="E67" t="s">
        <v>6</v>
      </c>
      <c r="F67">
        <v>13196.25</v>
      </c>
    </row>
    <row r="68" spans="1:6">
      <c r="A68">
        <v>2370</v>
      </c>
      <c r="B68" s="1">
        <v>45900</v>
      </c>
      <c r="D68">
        <v>1</v>
      </c>
      <c r="E68" t="s">
        <v>6</v>
      </c>
      <c r="F68">
        <v>16114.95</v>
      </c>
    </row>
    <row r="69" spans="1:6">
      <c r="A69">
        <v>2370</v>
      </c>
      <c r="B69" s="1">
        <v>45930</v>
      </c>
      <c r="D69">
        <v>1</v>
      </c>
      <c r="E69" t="s">
        <v>6</v>
      </c>
      <c r="F69">
        <v>17891.100000000002</v>
      </c>
    </row>
    <row r="70" spans="1:6">
      <c r="A70">
        <v>2370</v>
      </c>
      <c r="B70" s="1">
        <v>45961</v>
      </c>
      <c r="D70">
        <v>1</v>
      </c>
      <c r="E70" t="s">
        <v>6</v>
      </c>
      <c r="F70">
        <v>21848.850000000002</v>
      </c>
    </row>
    <row r="71" spans="1:6">
      <c r="A71">
        <v>2370</v>
      </c>
      <c r="B71" s="1">
        <v>45991</v>
      </c>
      <c r="D71">
        <v>1</v>
      </c>
      <c r="E71" t="s">
        <v>6</v>
      </c>
      <c r="F71">
        <v>18840.600000000002</v>
      </c>
    </row>
    <row r="72" spans="1:6">
      <c r="A72">
        <v>360</v>
      </c>
      <c r="B72" s="1">
        <v>44957</v>
      </c>
      <c r="D72">
        <v>1</v>
      </c>
      <c r="E72" t="s">
        <v>6</v>
      </c>
      <c r="F72">
        <v>54404.55</v>
      </c>
    </row>
    <row r="73" spans="1:6">
      <c r="A73">
        <v>360</v>
      </c>
      <c r="B73" s="1">
        <v>44985</v>
      </c>
      <c r="D73">
        <v>1</v>
      </c>
      <c r="E73" t="s">
        <v>6</v>
      </c>
      <c r="F73">
        <v>49046.400000000001</v>
      </c>
    </row>
    <row r="74" spans="1:6">
      <c r="A74">
        <v>360</v>
      </c>
      <c r="B74" s="1">
        <v>45016</v>
      </c>
      <c r="D74">
        <v>1</v>
      </c>
      <c r="E74" t="s">
        <v>6</v>
      </c>
      <c r="F74">
        <v>52118.55</v>
      </c>
    </row>
    <row r="75" spans="1:6">
      <c r="A75">
        <v>360</v>
      </c>
      <c r="B75" s="1">
        <v>45046</v>
      </c>
      <c r="D75">
        <v>1</v>
      </c>
      <c r="E75" t="s">
        <v>6</v>
      </c>
      <c r="F75">
        <v>37359</v>
      </c>
    </row>
    <row r="76" spans="1:6">
      <c r="A76">
        <v>360</v>
      </c>
      <c r="B76" s="1">
        <v>45077</v>
      </c>
      <c r="D76">
        <v>1</v>
      </c>
      <c r="E76" t="s">
        <v>6</v>
      </c>
      <c r="F76">
        <v>38961</v>
      </c>
    </row>
    <row r="77" spans="1:6">
      <c r="A77">
        <v>360</v>
      </c>
      <c r="B77" s="1">
        <v>45107</v>
      </c>
      <c r="D77">
        <v>1</v>
      </c>
      <c r="E77" t="s">
        <v>6</v>
      </c>
      <c r="F77">
        <v>45046.35</v>
      </c>
    </row>
    <row r="78" spans="1:6">
      <c r="A78">
        <v>360</v>
      </c>
      <c r="B78" s="1">
        <v>45138</v>
      </c>
      <c r="D78">
        <v>1</v>
      </c>
      <c r="E78" t="s">
        <v>6</v>
      </c>
      <c r="F78">
        <v>40208.85</v>
      </c>
    </row>
    <row r="79" spans="1:6">
      <c r="A79">
        <v>360</v>
      </c>
      <c r="B79" s="1">
        <v>45169</v>
      </c>
      <c r="D79">
        <v>1</v>
      </c>
      <c r="E79" t="s">
        <v>6</v>
      </c>
      <c r="F79">
        <v>45644.85</v>
      </c>
    </row>
    <row r="80" spans="1:6">
      <c r="A80">
        <v>360</v>
      </c>
      <c r="B80" s="1">
        <v>45199</v>
      </c>
      <c r="D80">
        <v>1</v>
      </c>
      <c r="E80" t="s">
        <v>6</v>
      </c>
      <c r="F80">
        <v>43209.450000000004</v>
      </c>
    </row>
    <row r="81" spans="1:6">
      <c r="A81">
        <v>360</v>
      </c>
      <c r="B81" s="1">
        <v>45230</v>
      </c>
      <c r="D81">
        <v>1</v>
      </c>
      <c r="E81" t="s">
        <v>6</v>
      </c>
      <c r="F81">
        <v>43866</v>
      </c>
    </row>
    <row r="82" spans="1:6">
      <c r="A82">
        <v>360</v>
      </c>
      <c r="B82" s="1">
        <v>45260</v>
      </c>
      <c r="D82">
        <v>1</v>
      </c>
      <c r="E82" t="s">
        <v>6</v>
      </c>
      <c r="F82">
        <v>46140.3</v>
      </c>
    </row>
    <row r="83" spans="1:6">
      <c r="A83">
        <v>360</v>
      </c>
      <c r="B83" s="1">
        <v>45291</v>
      </c>
      <c r="D83">
        <v>1</v>
      </c>
      <c r="E83" t="s">
        <v>6</v>
      </c>
      <c r="F83">
        <v>48930.3</v>
      </c>
    </row>
    <row r="84" spans="1:6">
      <c r="A84">
        <v>360</v>
      </c>
      <c r="B84" s="1">
        <v>45322</v>
      </c>
      <c r="D84">
        <v>1</v>
      </c>
      <c r="E84" t="s">
        <v>6</v>
      </c>
      <c r="F84">
        <v>54025.65</v>
      </c>
    </row>
    <row r="85" spans="1:6">
      <c r="A85">
        <v>360</v>
      </c>
      <c r="B85" s="1">
        <v>45351</v>
      </c>
      <c r="D85">
        <v>1</v>
      </c>
      <c r="E85" t="s">
        <v>6</v>
      </c>
      <c r="F85">
        <v>52279.65</v>
      </c>
    </row>
    <row r="86" spans="1:6">
      <c r="A86">
        <v>360</v>
      </c>
      <c r="B86" s="1">
        <v>45382</v>
      </c>
      <c r="D86">
        <v>1</v>
      </c>
      <c r="E86" t="s">
        <v>6</v>
      </c>
      <c r="F86">
        <v>46585.35</v>
      </c>
    </row>
    <row r="87" spans="1:6">
      <c r="A87">
        <v>360</v>
      </c>
      <c r="B87" s="1">
        <v>45412</v>
      </c>
      <c r="D87">
        <v>1</v>
      </c>
      <c r="E87" t="s">
        <v>6</v>
      </c>
      <c r="F87">
        <v>47780.55</v>
      </c>
    </row>
    <row r="88" spans="1:6">
      <c r="A88">
        <v>360</v>
      </c>
      <c r="B88" s="1">
        <v>45443</v>
      </c>
      <c r="D88">
        <v>1</v>
      </c>
      <c r="E88" t="s">
        <v>6</v>
      </c>
      <c r="F88">
        <v>48312</v>
      </c>
    </row>
    <row r="89" spans="1:6">
      <c r="A89">
        <v>360</v>
      </c>
      <c r="B89" s="1">
        <v>45473</v>
      </c>
      <c r="D89">
        <v>1</v>
      </c>
      <c r="E89" t="s">
        <v>6</v>
      </c>
      <c r="F89">
        <v>44958.15</v>
      </c>
    </row>
    <row r="90" spans="1:6">
      <c r="A90">
        <v>360</v>
      </c>
      <c r="B90" s="1">
        <v>45504</v>
      </c>
      <c r="D90">
        <v>1</v>
      </c>
      <c r="E90" t="s">
        <v>6</v>
      </c>
      <c r="F90">
        <v>50814</v>
      </c>
    </row>
    <row r="91" spans="1:6">
      <c r="A91">
        <v>360</v>
      </c>
      <c r="B91" s="1">
        <v>45535</v>
      </c>
      <c r="D91">
        <v>1</v>
      </c>
      <c r="E91" t="s">
        <v>6</v>
      </c>
      <c r="F91">
        <v>47251.8</v>
      </c>
    </row>
    <row r="92" spans="1:6">
      <c r="A92">
        <v>360</v>
      </c>
      <c r="B92" s="1">
        <v>45565</v>
      </c>
      <c r="D92">
        <v>1</v>
      </c>
      <c r="E92" t="s">
        <v>6</v>
      </c>
      <c r="F92">
        <v>42758.1</v>
      </c>
    </row>
    <row r="93" spans="1:6">
      <c r="A93">
        <v>360</v>
      </c>
      <c r="B93" s="1">
        <v>45596</v>
      </c>
      <c r="D93">
        <v>1</v>
      </c>
      <c r="E93" t="s">
        <v>6</v>
      </c>
      <c r="F93">
        <v>49050.9</v>
      </c>
    </row>
    <row r="94" spans="1:6">
      <c r="A94">
        <v>360</v>
      </c>
      <c r="B94" s="1">
        <v>45626</v>
      </c>
      <c r="D94">
        <v>1</v>
      </c>
      <c r="E94" t="s">
        <v>6</v>
      </c>
      <c r="F94">
        <v>54465.3</v>
      </c>
    </row>
    <row r="95" spans="1:6">
      <c r="A95">
        <v>360</v>
      </c>
      <c r="B95" s="1">
        <v>45657</v>
      </c>
      <c r="D95">
        <v>1</v>
      </c>
      <c r="E95" t="s">
        <v>6</v>
      </c>
      <c r="F95">
        <v>49146.75</v>
      </c>
    </row>
    <row r="96" spans="1:6">
      <c r="A96">
        <v>360</v>
      </c>
      <c r="B96" s="1">
        <v>45688</v>
      </c>
      <c r="D96">
        <v>1</v>
      </c>
      <c r="E96" t="s">
        <v>6</v>
      </c>
      <c r="F96">
        <v>63479.700000000004</v>
      </c>
    </row>
    <row r="97" spans="1:6">
      <c r="A97">
        <v>360</v>
      </c>
      <c r="B97" s="1">
        <v>45716</v>
      </c>
      <c r="D97">
        <v>1</v>
      </c>
      <c r="E97" t="s">
        <v>6</v>
      </c>
      <c r="F97">
        <v>58710.6</v>
      </c>
    </row>
    <row r="98" spans="1:6">
      <c r="A98">
        <v>360</v>
      </c>
      <c r="B98" s="1">
        <v>45747</v>
      </c>
      <c r="D98">
        <v>1</v>
      </c>
      <c r="E98" t="s">
        <v>6</v>
      </c>
      <c r="F98">
        <v>55479.15</v>
      </c>
    </row>
    <row r="99" spans="1:6">
      <c r="A99">
        <v>360</v>
      </c>
      <c r="B99" s="1">
        <v>45777</v>
      </c>
      <c r="D99">
        <v>1</v>
      </c>
      <c r="E99" t="s">
        <v>6</v>
      </c>
      <c r="F99">
        <v>61459.65</v>
      </c>
    </row>
    <row r="100" spans="1:6">
      <c r="A100">
        <v>360</v>
      </c>
      <c r="B100" s="1">
        <v>45808</v>
      </c>
      <c r="D100">
        <v>1</v>
      </c>
      <c r="E100" t="s">
        <v>6</v>
      </c>
      <c r="F100">
        <v>57125.25</v>
      </c>
    </row>
    <row r="101" spans="1:6">
      <c r="A101">
        <v>360</v>
      </c>
      <c r="B101" s="1">
        <v>45838</v>
      </c>
      <c r="D101">
        <v>1</v>
      </c>
      <c r="E101" t="s">
        <v>6</v>
      </c>
      <c r="F101">
        <v>42142.05</v>
      </c>
    </row>
    <row r="102" spans="1:6">
      <c r="A102">
        <v>360</v>
      </c>
      <c r="B102" s="1">
        <v>45869</v>
      </c>
      <c r="D102">
        <v>1</v>
      </c>
      <c r="E102" t="s">
        <v>6</v>
      </c>
      <c r="F102">
        <v>39942</v>
      </c>
    </row>
    <row r="103" spans="1:6">
      <c r="A103">
        <v>360</v>
      </c>
      <c r="B103" s="1">
        <v>45900</v>
      </c>
      <c r="D103">
        <v>1</v>
      </c>
      <c r="E103" t="s">
        <v>6</v>
      </c>
      <c r="F103">
        <v>60711.75</v>
      </c>
    </row>
    <row r="104" spans="1:6">
      <c r="A104">
        <v>360</v>
      </c>
      <c r="B104" s="1">
        <v>45930</v>
      </c>
      <c r="D104">
        <v>1</v>
      </c>
      <c r="E104" t="s">
        <v>6</v>
      </c>
      <c r="F104">
        <v>48475.8</v>
      </c>
    </row>
    <row r="105" spans="1:6">
      <c r="A105">
        <v>360</v>
      </c>
      <c r="B105" s="1">
        <v>45961</v>
      </c>
      <c r="D105">
        <v>1</v>
      </c>
      <c r="E105" t="s">
        <v>6</v>
      </c>
      <c r="F105">
        <v>53968.05</v>
      </c>
    </row>
    <row r="106" spans="1:6">
      <c r="A106">
        <v>360</v>
      </c>
      <c r="B106" s="1">
        <v>45991</v>
      </c>
      <c r="D106">
        <v>1</v>
      </c>
      <c r="E106" t="s">
        <v>6</v>
      </c>
      <c r="F106">
        <v>60716.700000000004</v>
      </c>
    </row>
    <row r="107" spans="1:6">
      <c r="A107">
        <v>9649</v>
      </c>
      <c r="B107" s="1">
        <v>44957</v>
      </c>
      <c r="D107">
        <v>1</v>
      </c>
      <c r="E107" t="s">
        <v>6</v>
      </c>
      <c r="F107">
        <v>2413.8000000000002</v>
      </c>
    </row>
    <row r="108" spans="1:6">
      <c r="A108">
        <v>9649</v>
      </c>
      <c r="B108" s="1">
        <v>44985</v>
      </c>
      <c r="D108">
        <v>1</v>
      </c>
      <c r="E108" t="s">
        <v>6</v>
      </c>
      <c r="F108">
        <v>2318.85</v>
      </c>
    </row>
    <row r="109" spans="1:6">
      <c r="A109">
        <v>9649</v>
      </c>
      <c r="B109" s="1">
        <v>45016</v>
      </c>
      <c r="D109">
        <v>1</v>
      </c>
      <c r="E109" t="s">
        <v>6</v>
      </c>
      <c r="F109">
        <v>2207.7000000000003</v>
      </c>
    </row>
    <row r="110" spans="1:6">
      <c r="A110">
        <v>9649</v>
      </c>
      <c r="B110" s="1">
        <v>45046</v>
      </c>
      <c r="D110">
        <v>1</v>
      </c>
      <c r="E110" t="s">
        <v>6</v>
      </c>
      <c r="F110">
        <v>2253.15</v>
      </c>
    </row>
    <row r="111" spans="1:6">
      <c r="A111">
        <v>9649</v>
      </c>
      <c r="B111" s="1">
        <v>45077</v>
      </c>
      <c r="D111">
        <v>1</v>
      </c>
      <c r="E111" t="s">
        <v>6</v>
      </c>
      <c r="F111">
        <v>2133</v>
      </c>
    </row>
    <row r="112" spans="1:6">
      <c r="A112">
        <v>9649</v>
      </c>
      <c r="B112" s="1">
        <v>45107</v>
      </c>
      <c r="D112">
        <v>1</v>
      </c>
      <c r="E112" t="s">
        <v>6</v>
      </c>
      <c r="F112">
        <v>2069.5500000000002</v>
      </c>
    </row>
    <row r="113" spans="1:6">
      <c r="A113">
        <v>9649</v>
      </c>
      <c r="B113" s="1">
        <v>45138</v>
      </c>
      <c r="D113">
        <v>1</v>
      </c>
      <c r="E113" t="s">
        <v>6</v>
      </c>
      <c r="F113">
        <v>2452.5</v>
      </c>
    </row>
    <row r="114" spans="1:6">
      <c r="A114">
        <v>9649</v>
      </c>
      <c r="B114" s="1">
        <v>45169</v>
      </c>
      <c r="D114">
        <v>1</v>
      </c>
      <c r="E114" t="s">
        <v>6</v>
      </c>
      <c r="F114">
        <v>2273.4</v>
      </c>
    </row>
    <row r="115" spans="1:6">
      <c r="A115">
        <v>9649</v>
      </c>
      <c r="B115" s="1">
        <v>45199</v>
      </c>
      <c r="D115">
        <v>1</v>
      </c>
      <c r="E115" t="s">
        <v>6</v>
      </c>
      <c r="F115">
        <v>3484.35</v>
      </c>
    </row>
    <row r="116" spans="1:6">
      <c r="A116">
        <v>9649</v>
      </c>
      <c r="B116" s="1">
        <v>45230</v>
      </c>
      <c r="D116">
        <v>1</v>
      </c>
      <c r="E116" t="s">
        <v>6</v>
      </c>
      <c r="F116">
        <v>2269.35</v>
      </c>
    </row>
    <row r="117" spans="1:6">
      <c r="A117">
        <v>9649</v>
      </c>
      <c r="B117" s="1">
        <v>45260</v>
      </c>
      <c r="D117">
        <v>1</v>
      </c>
      <c r="E117" t="s">
        <v>6</v>
      </c>
      <c r="F117">
        <v>2602.8000000000002</v>
      </c>
    </row>
    <row r="118" spans="1:6">
      <c r="A118">
        <v>9649</v>
      </c>
      <c r="B118" s="1">
        <v>45291</v>
      </c>
      <c r="D118">
        <v>1</v>
      </c>
      <c r="E118" t="s">
        <v>6</v>
      </c>
      <c r="F118">
        <v>2624.4</v>
      </c>
    </row>
    <row r="119" spans="1:6">
      <c r="A119">
        <v>9649</v>
      </c>
      <c r="B119" s="1">
        <v>45322</v>
      </c>
      <c r="D119">
        <v>1</v>
      </c>
      <c r="E119" t="s">
        <v>6</v>
      </c>
      <c r="F119">
        <v>2524.5</v>
      </c>
    </row>
    <row r="120" spans="1:6">
      <c r="A120">
        <v>9649</v>
      </c>
      <c r="B120" s="1">
        <v>45351</v>
      </c>
      <c r="D120">
        <v>1</v>
      </c>
      <c r="E120" t="s">
        <v>6</v>
      </c>
      <c r="F120">
        <v>2506.9500000000003</v>
      </c>
    </row>
    <row r="121" spans="1:6">
      <c r="A121">
        <v>9649</v>
      </c>
      <c r="B121" s="1">
        <v>45382</v>
      </c>
      <c r="D121">
        <v>1</v>
      </c>
      <c r="E121" t="s">
        <v>6</v>
      </c>
      <c r="F121">
        <v>2340</v>
      </c>
    </row>
    <row r="122" spans="1:6">
      <c r="A122">
        <v>9649</v>
      </c>
      <c r="B122" s="1">
        <v>45412</v>
      </c>
      <c r="D122">
        <v>1</v>
      </c>
      <c r="E122" t="s">
        <v>6</v>
      </c>
      <c r="F122">
        <v>1935.45</v>
      </c>
    </row>
    <row r="123" spans="1:6">
      <c r="A123">
        <v>9649</v>
      </c>
      <c r="B123" s="1">
        <v>45443</v>
      </c>
      <c r="D123">
        <v>1</v>
      </c>
      <c r="E123" t="s">
        <v>6</v>
      </c>
      <c r="F123">
        <v>1899.9</v>
      </c>
    </row>
    <row r="124" spans="1:6">
      <c r="A124">
        <v>9649</v>
      </c>
      <c r="B124" s="1">
        <v>45473</v>
      </c>
      <c r="D124">
        <v>1</v>
      </c>
      <c r="E124" t="s">
        <v>6</v>
      </c>
      <c r="F124">
        <v>2282.85</v>
      </c>
    </row>
    <row r="125" spans="1:6">
      <c r="A125">
        <v>9649</v>
      </c>
      <c r="B125" s="1">
        <v>45504</v>
      </c>
      <c r="D125">
        <v>1</v>
      </c>
      <c r="E125" t="s">
        <v>6</v>
      </c>
      <c r="F125">
        <v>2259.4500000000003</v>
      </c>
    </row>
    <row r="126" spans="1:6">
      <c r="A126">
        <v>9649</v>
      </c>
      <c r="B126" s="1">
        <v>45535</v>
      </c>
      <c r="D126">
        <v>1</v>
      </c>
      <c r="E126" t="s">
        <v>6</v>
      </c>
      <c r="F126">
        <v>1894.05</v>
      </c>
    </row>
    <row r="127" spans="1:6">
      <c r="A127">
        <v>9649</v>
      </c>
      <c r="B127" s="1">
        <v>45565</v>
      </c>
      <c r="D127">
        <v>1</v>
      </c>
      <c r="E127" t="s">
        <v>6</v>
      </c>
      <c r="F127">
        <v>2362.5</v>
      </c>
    </row>
    <row r="128" spans="1:6">
      <c r="A128">
        <v>9649</v>
      </c>
      <c r="B128" s="1">
        <v>45596</v>
      </c>
      <c r="D128">
        <v>1</v>
      </c>
      <c r="E128" t="s">
        <v>6</v>
      </c>
      <c r="F128">
        <v>2569.9500000000003</v>
      </c>
    </row>
    <row r="129" spans="1:6">
      <c r="A129">
        <v>9649</v>
      </c>
      <c r="B129" s="1">
        <v>45626</v>
      </c>
      <c r="D129">
        <v>1</v>
      </c>
      <c r="E129" t="s">
        <v>6</v>
      </c>
      <c r="F129">
        <v>2209.0500000000002</v>
      </c>
    </row>
    <row r="130" spans="1:6">
      <c r="A130">
        <v>9649</v>
      </c>
      <c r="B130" s="1">
        <v>45657</v>
      </c>
      <c r="D130">
        <v>1</v>
      </c>
      <c r="E130" t="s">
        <v>6</v>
      </c>
      <c r="F130">
        <v>2713.5</v>
      </c>
    </row>
    <row r="131" spans="1:6">
      <c r="A131">
        <v>9649</v>
      </c>
      <c r="B131" s="1">
        <v>45688</v>
      </c>
      <c r="D131">
        <v>1</v>
      </c>
      <c r="E131" t="s">
        <v>6</v>
      </c>
      <c r="F131">
        <v>2098.35</v>
      </c>
    </row>
    <row r="132" spans="1:6">
      <c r="A132">
        <v>9649</v>
      </c>
      <c r="B132" s="1">
        <v>45716</v>
      </c>
      <c r="D132">
        <v>1</v>
      </c>
      <c r="E132" t="s">
        <v>6</v>
      </c>
      <c r="F132">
        <v>2281.5</v>
      </c>
    </row>
    <row r="133" spans="1:6">
      <c r="A133">
        <v>9649</v>
      </c>
      <c r="B133" s="1">
        <v>45747</v>
      </c>
      <c r="D133">
        <v>1</v>
      </c>
      <c r="E133" t="s">
        <v>6</v>
      </c>
      <c r="F133">
        <v>2059.65</v>
      </c>
    </row>
    <row r="134" spans="1:6">
      <c r="A134">
        <v>9649</v>
      </c>
      <c r="B134" s="1">
        <v>45777</v>
      </c>
      <c r="D134">
        <v>1</v>
      </c>
      <c r="E134" t="s">
        <v>6</v>
      </c>
      <c r="F134">
        <v>2138.85</v>
      </c>
    </row>
    <row r="135" spans="1:6">
      <c r="A135">
        <v>9649</v>
      </c>
      <c r="B135" s="1">
        <v>45808</v>
      </c>
      <c r="D135">
        <v>1</v>
      </c>
      <c r="E135" t="s">
        <v>6</v>
      </c>
      <c r="F135">
        <v>2316.15</v>
      </c>
    </row>
    <row r="136" spans="1:6">
      <c r="A136">
        <v>9649</v>
      </c>
      <c r="B136" s="1">
        <v>45838</v>
      </c>
      <c r="D136">
        <v>1</v>
      </c>
      <c r="E136" t="s">
        <v>6</v>
      </c>
      <c r="F136">
        <v>2067.75</v>
      </c>
    </row>
    <row r="137" spans="1:6">
      <c r="A137">
        <v>9649</v>
      </c>
      <c r="B137" s="1">
        <v>45869</v>
      </c>
      <c r="D137">
        <v>1</v>
      </c>
      <c r="E137" t="s">
        <v>6</v>
      </c>
      <c r="F137">
        <v>2363.85</v>
      </c>
    </row>
    <row r="138" spans="1:6">
      <c r="A138">
        <v>9649</v>
      </c>
      <c r="B138" s="1">
        <v>45900</v>
      </c>
      <c r="D138">
        <v>1</v>
      </c>
      <c r="E138" t="s">
        <v>6</v>
      </c>
      <c r="F138">
        <v>2101.9500000000003</v>
      </c>
    </row>
    <row r="139" spans="1:6">
      <c r="A139">
        <v>9649</v>
      </c>
      <c r="B139" s="1">
        <v>45930</v>
      </c>
      <c r="D139">
        <v>1</v>
      </c>
      <c r="E139" t="s">
        <v>6</v>
      </c>
      <c r="F139">
        <v>2271.15</v>
      </c>
    </row>
    <row r="140" spans="1:6">
      <c r="A140">
        <v>9649</v>
      </c>
      <c r="B140" s="1">
        <v>45961</v>
      </c>
      <c r="D140">
        <v>1</v>
      </c>
      <c r="E140" t="s">
        <v>6</v>
      </c>
      <c r="F140">
        <v>2374.65</v>
      </c>
    </row>
    <row r="141" spans="1:6">
      <c r="A141">
        <v>9649</v>
      </c>
      <c r="B141" s="1">
        <v>45991</v>
      </c>
      <c r="D141">
        <v>1</v>
      </c>
      <c r="E141" t="s">
        <v>6</v>
      </c>
      <c r="F141">
        <v>2418.3000000000002</v>
      </c>
    </row>
    <row r="142" spans="1:6">
      <c r="A142">
        <v>9652</v>
      </c>
      <c r="B142" s="1">
        <v>44957</v>
      </c>
      <c r="D142">
        <v>1</v>
      </c>
      <c r="E142" t="s">
        <v>6</v>
      </c>
      <c r="F142">
        <v>48889.8</v>
      </c>
    </row>
    <row r="143" spans="1:6">
      <c r="A143">
        <v>9652</v>
      </c>
      <c r="B143" s="1">
        <v>44985</v>
      </c>
      <c r="D143">
        <v>1</v>
      </c>
      <c r="E143" t="s">
        <v>6</v>
      </c>
      <c r="F143">
        <v>63827.1</v>
      </c>
    </row>
    <row r="144" spans="1:6">
      <c r="A144">
        <v>9652</v>
      </c>
      <c r="B144" s="1">
        <v>45016</v>
      </c>
      <c r="D144">
        <v>1</v>
      </c>
      <c r="E144" t="s">
        <v>6</v>
      </c>
      <c r="F144">
        <v>59204.25</v>
      </c>
    </row>
    <row r="145" spans="1:6">
      <c r="A145">
        <v>9652</v>
      </c>
      <c r="B145" s="1">
        <v>45046</v>
      </c>
      <c r="D145">
        <v>1</v>
      </c>
      <c r="E145" t="s">
        <v>6</v>
      </c>
      <c r="F145">
        <v>62382.6</v>
      </c>
    </row>
    <row r="146" spans="1:6">
      <c r="A146">
        <v>9652</v>
      </c>
      <c r="B146" s="1">
        <v>45077</v>
      </c>
      <c r="D146">
        <v>1</v>
      </c>
      <c r="E146" t="s">
        <v>6</v>
      </c>
      <c r="F146">
        <v>41746.5</v>
      </c>
    </row>
    <row r="147" spans="1:6">
      <c r="A147">
        <v>9652</v>
      </c>
      <c r="B147" s="1">
        <v>45107</v>
      </c>
      <c r="D147">
        <v>1</v>
      </c>
      <c r="E147" t="s">
        <v>6</v>
      </c>
      <c r="F147">
        <v>48919.950000000004</v>
      </c>
    </row>
    <row r="148" spans="1:6">
      <c r="A148">
        <v>9652</v>
      </c>
      <c r="B148" s="1">
        <v>45138</v>
      </c>
      <c r="D148">
        <v>1</v>
      </c>
      <c r="E148" t="s">
        <v>6</v>
      </c>
      <c r="F148">
        <v>49570.65</v>
      </c>
    </row>
    <row r="149" spans="1:6">
      <c r="A149">
        <v>9652</v>
      </c>
      <c r="B149" s="1">
        <v>45169</v>
      </c>
      <c r="D149">
        <v>1</v>
      </c>
      <c r="E149" t="s">
        <v>6</v>
      </c>
      <c r="F149">
        <v>43280.55</v>
      </c>
    </row>
    <row r="150" spans="1:6">
      <c r="A150">
        <v>9652</v>
      </c>
      <c r="B150" s="1">
        <v>45199</v>
      </c>
      <c r="D150">
        <v>1</v>
      </c>
      <c r="E150" t="s">
        <v>6</v>
      </c>
      <c r="F150">
        <v>55506.6</v>
      </c>
    </row>
    <row r="151" spans="1:6">
      <c r="A151">
        <v>9652</v>
      </c>
      <c r="B151" s="1">
        <v>45230</v>
      </c>
      <c r="D151">
        <v>1</v>
      </c>
      <c r="E151" t="s">
        <v>6</v>
      </c>
      <c r="F151">
        <v>49264.65</v>
      </c>
    </row>
    <row r="152" spans="1:6">
      <c r="A152">
        <v>9652</v>
      </c>
      <c r="B152" s="1">
        <v>45260</v>
      </c>
      <c r="D152">
        <v>1</v>
      </c>
      <c r="E152" t="s">
        <v>6</v>
      </c>
      <c r="F152">
        <v>48825.450000000004</v>
      </c>
    </row>
    <row r="153" spans="1:6">
      <c r="A153">
        <v>9652</v>
      </c>
      <c r="B153" s="1">
        <v>45291</v>
      </c>
      <c r="D153">
        <v>1</v>
      </c>
      <c r="E153" t="s">
        <v>6</v>
      </c>
      <c r="F153">
        <v>52712.55</v>
      </c>
    </row>
    <row r="154" spans="1:6">
      <c r="A154">
        <v>9652</v>
      </c>
      <c r="B154" s="1">
        <v>45322</v>
      </c>
      <c r="D154">
        <v>1</v>
      </c>
      <c r="E154" t="s">
        <v>6</v>
      </c>
      <c r="F154">
        <v>56808</v>
      </c>
    </row>
    <row r="155" spans="1:6">
      <c r="A155">
        <v>9652</v>
      </c>
      <c r="B155" s="1">
        <v>45351</v>
      </c>
      <c r="D155">
        <v>1</v>
      </c>
      <c r="E155" t="s">
        <v>6</v>
      </c>
      <c r="F155">
        <v>64200.15</v>
      </c>
    </row>
    <row r="156" spans="1:6">
      <c r="A156">
        <v>9652</v>
      </c>
      <c r="B156" s="1">
        <v>45382</v>
      </c>
      <c r="D156">
        <v>1</v>
      </c>
      <c r="E156" t="s">
        <v>6</v>
      </c>
      <c r="F156">
        <v>63738</v>
      </c>
    </row>
    <row r="157" spans="1:6">
      <c r="A157">
        <v>9652</v>
      </c>
      <c r="B157" s="1">
        <v>45412</v>
      </c>
      <c r="D157">
        <v>1</v>
      </c>
      <c r="E157" t="s">
        <v>6</v>
      </c>
      <c r="F157">
        <v>60560.55</v>
      </c>
    </row>
    <row r="158" spans="1:6">
      <c r="A158">
        <v>9652</v>
      </c>
      <c r="B158" s="1">
        <v>45443</v>
      </c>
      <c r="D158">
        <v>1</v>
      </c>
      <c r="E158" t="s">
        <v>6</v>
      </c>
      <c r="F158">
        <v>56173.05</v>
      </c>
    </row>
    <row r="159" spans="1:6">
      <c r="A159">
        <v>9652</v>
      </c>
      <c r="B159" s="1">
        <v>45473</v>
      </c>
      <c r="D159">
        <v>1</v>
      </c>
      <c r="E159" t="s">
        <v>6</v>
      </c>
      <c r="F159">
        <v>59429.25</v>
      </c>
    </row>
    <row r="160" spans="1:6">
      <c r="A160">
        <v>9652</v>
      </c>
      <c r="B160" s="1">
        <v>45504</v>
      </c>
      <c r="D160">
        <v>1</v>
      </c>
      <c r="E160" t="s">
        <v>6</v>
      </c>
      <c r="F160">
        <v>57974.85</v>
      </c>
    </row>
    <row r="161" spans="1:6">
      <c r="A161">
        <v>9652</v>
      </c>
      <c r="B161" s="1">
        <v>45535</v>
      </c>
      <c r="D161">
        <v>1</v>
      </c>
      <c r="E161" t="s">
        <v>6</v>
      </c>
      <c r="F161">
        <v>61949.25</v>
      </c>
    </row>
    <row r="162" spans="1:6">
      <c r="A162">
        <v>9652</v>
      </c>
      <c r="B162" s="1">
        <v>45565</v>
      </c>
      <c r="D162">
        <v>1</v>
      </c>
      <c r="E162" t="s">
        <v>6</v>
      </c>
      <c r="F162">
        <v>63048.15</v>
      </c>
    </row>
    <row r="163" spans="1:6">
      <c r="A163">
        <v>9652</v>
      </c>
      <c r="B163" s="1">
        <v>45596</v>
      </c>
      <c r="D163">
        <v>1</v>
      </c>
      <c r="E163" t="s">
        <v>6</v>
      </c>
      <c r="F163">
        <v>53221.5</v>
      </c>
    </row>
    <row r="164" spans="1:6">
      <c r="A164">
        <v>9652</v>
      </c>
      <c r="B164" s="1">
        <v>45626</v>
      </c>
      <c r="D164">
        <v>1</v>
      </c>
      <c r="E164" t="s">
        <v>6</v>
      </c>
      <c r="F164">
        <v>59602.950000000004</v>
      </c>
    </row>
    <row r="165" spans="1:6">
      <c r="A165">
        <v>9652</v>
      </c>
      <c r="B165" s="1">
        <v>45657</v>
      </c>
      <c r="D165">
        <v>1</v>
      </c>
      <c r="E165" t="s">
        <v>6</v>
      </c>
      <c r="F165">
        <v>71197.650000000009</v>
      </c>
    </row>
    <row r="166" spans="1:6">
      <c r="A166">
        <v>9652</v>
      </c>
      <c r="B166" s="1">
        <v>45688</v>
      </c>
      <c r="D166">
        <v>1</v>
      </c>
      <c r="E166" t="s">
        <v>6</v>
      </c>
      <c r="F166">
        <v>67758.3</v>
      </c>
    </row>
    <row r="167" spans="1:6">
      <c r="A167">
        <v>9652</v>
      </c>
      <c r="B167" s="1">
        <v>45716</v>
      </c>
      <c r="D167">
        <v>1</v>
      </c>
      <c r="E167" t="s">
        <v>6</v>
      </c>
      <c r="F167">
        <v>71707.5</v>
      </c>
    </row>
    <row r="168" spans="1:6">
      <c r="A168">
        <v>9652</v>
      </c>
      <c r="B168" s="1">
        <v>45747</v>
      </c>
      <c r="D168">
        <v>1</v>
      </c>
      <c r="E168" t="s">
        <v>6</v>
      </c>
      <c r="F168">
        <v>74872.800000000003</v>
      </c>
    </row>
    <row r="169" spans="1:6">
      <c r="A169">
        <v>9652</v>
      </c>
      <c r="B169" s="1">
        <v>45777</v>
      </c>
      <c r="D169">
        <v>1</v>
      </c>
      <c r="E169" t="s">
        <v>6</v>
      </c>
      <c r="F169">
        <v>76585.95</v>
      </c>
    </row>
    <row r="170" spans="1:6">
      <c r="A170">
        <v>9652</v>
      </c>
      <c r="B170" s="1">
        <v>45808</v>
      </c>
      <c r="D170">
        <v>1</v>
      </c>
      <c r="E170" t="s">
        <v>6</v>
      </c>
      <c r="F170">
        <v>70311.150000000009</v>
      </c>
    </row>
    <row r="171" spans="1:6">
      <c r="A171">
        <v>9652</v>
      </c>
      <c r="B171" s="1">
        <v>45838</v>
      </c>
      <c r="D171">
        <v>1</v>
      </c>
      <c r="E171" t="s">
        <v>6</v>
      </c>
      <c r="F171">
        <v>72147.150000000009</v>
      </c>
    </row>
    <row r="172" spans="1:6">
      <c r="A172">
        <v>9652</v>
      </c>
      <c r="B172" s="1">
        <v>45869</v>
      </c>
      <c r="D172">
        <v>1</v>
      </c>
      <c r="E172" t="s">
        <v>6</v>
      </c>
      <c r="F172">
        <v>57325.5</v>
      </c>
    </row>
    <row r="173" spans="1:6">
      <c r="A173">
        <v>9652</v>
      </c>
      <c r="B173" s="1">
        <v>45900</v>
      </c>
      <c r="D173">
        <v>1</v>
      </c>
      <c r="E173" t="s">
        <v>6</v>
      </c>
      <c r="F173">
        <v>60817.5</v>
      </c>
    </row>
    <row r="174" spans="1:6">
      <c r="A174">
        <v>9652</v>
      </c>
      <c r="B174" s="1">
        <v>45930</v>
      </c>
      <c r="D174">
        <v>1</v>
      </c>
      <c r="E174" t="s">
        <v>6</v>
      </c>
      <c r="F174">
        <v>63745.65</v>
      </c>
    </row>
    <row r="175" spans="1:6">
      <c r="A175">
        <v>9652</v>
      </c>
      <c r="B175" s="1">
        <v>45961</v>
      </c>
      <c r="D175">
        <v>1</v>
      </c>
      <c r="E175" t="s">
        <v>6</v>
      </c>
      <c r="F175">
        <v>63435.6</v>
      </c>
    </row>
    <row r="176" spans="1:6">
      <c r="A176">
        <v>9652</v>
      </c>
      <c r="B176" s="1">
        <v>45991</v>
      </c>
      <c r="D176">
        <v>1</v>
      </c>
      <c r="E176" t="s">
        <v>6</v>
      </c>
      <c r="F176">
        <v>74070</v>
      </c>
    </row>
    <row r="177" spans="1:6">
      <c r="A177">
        <v>9656</v>
      </c>
      <c r="B177" s="1">
        <v>44957</v>
      </c>
      <c r="D177">
        <v>1</v>
      </c>
      <c r="E177" t="s">
        <v>6</v>
      </c>
      <c r="F177">
        <v>807448.5</v>
      </c>
    </row>
    <row r="178" spans="1:6">
      <c r="A178">
        <v>9656</v>
      </c>
      <c r="B178" s="1">
        <v>44985</v>
      </c>
      <c r="D178">
        <v>1</v>
      </c>
      <c r="E178" t="s">
        <v>6</v>
      </c>
      <c r="F178">
        <v>767151.9</v>
      </c>
    </row>
    <row r="179" spans="1:6">
      <c r="A179">
        <v>9656</v>
      </c>
      <c r="B179" s="1">
        <v>45016</v>
      </c>
      <c r="D179">
        <v>1</v>
      </c>
      <c r="E179" t="s">
        <v>6</v>
      </c>
      <c r="F179">
        <v>695014.65</v>
      </c>
    </row>
    <row r="180" spans="1:6">
      <c r="A180">
        <v>9656</v>
      </c>
      <c r="B180" s="1">
        <v>45046</v>
      </c>
      <c r="D180">
        <v>1</v>
      </c>
      <c r="E180" t="s">
        <v>6</v>
      </c>
      <c r="F180">
        <v>794908.35</v>
      </c>
    </row>
    <row r="181" spans="1:6">
      <c r="A181">
        <v>9656</v>
      </c>
      <c r="B181" s="1">
        <v>45077</v>
      </c>
      <c r="D181">
        <v>1</v>
      </c>
      <c r="E181" t="s">
        <v>6</v>
      </c>
      <c r="F181">
        <v>786504.15</v>
      </c>
    </row>
    <row r="182" spans="1:6">
      <c r="A182">
        <v>9656</v>
      </c>
      <c r="B182" s="1">
        <v>45107</v>
      </c>
      <c r="D182">
        <v>1</v>
      </c>
      <c r="E182" t="s">
        <v>6</v>
      </c>
      <c r="F182">
        <v>972627.3</v>
      </c>
    </row>
    <row r="183" spans="1:6">
      <c r="A183">
        <v>9656</v>
      </c>
      <c r="B183" s="1">
        <v>45138</v>
      </c>
      <c r="D183">
        <v>1</v>
      </c>
      <c r="E183" t="s">
        <v>6</v>
      </c>
      <c r="F183">
        <v>952076.25</v>
      </c>
    </row>
    <row r="184" spans="1:6">
      <c r="A184">
        <v>9656</v>
      </c>
      <c r="B184" s="1">
        <v>45169</v>
      </c>
      <c r="D184">
        <v>1</v>
      </c>
      <c r="E184" t="s">
        <v>6</v>
      </c>
      <c r="F184">
        <v>804552.75</v>
      </c>
    </row>
    <row r="185" spans="1:6">
      <c r="A185">
        <v>9656</v>
      </c>
      <c r="B185" s="1">
        <v>45199</v>
      </c>
      <c r="D185">
        <v>1</v>
      </c>
      <c r="E185" t="s">
        <v>6</v>
      </c>
      <c r="F185">
        <v>881633.70000000007</v>
      </c>
    </row>
    <row r="186" spans="1:6">
      <c r="A186">
        <v>9656</v>
      </c>
      <c r="B186" s="1">
        <v>45230</v>
      </c>
      <c r="D186">
        <v>1</v>
      </c>
      <c r="E186" t="s">
        <v>6</v>
      </c>
      <c r="F186">
        <v>871868.25</v>
      </c>
    </row>
    <row r="187" spans="1:6">
      <c r="A187">
        <v>9656</v>
      </c>
      <c r="B187" s="1">
        <v>45260</v>
      </c>
      <c r="D187">
        <v>1</v>
      </c>
      <c r="E187" t="s">
        <v>6</v>
      </c>
      <c r="F187">
        <v>876097.35</v>
      </c>
    </row>
    <row r="188" spans="1:6">
      <c r="A188">
        <v>9656</v>
      </c>
      <c r="B188" s="1">
        <v>45291</v>
      </c>
      <c r="D188">
        <v>1</v>
      </c>
      <c r="E188" t="s">
        <v>6</v>
      </c>
      <c r="F188">
        <v>881347.95000000007</v>
      </c>
    </row>
    <row r="189" spans="1:6">
      <c r="A189">
        <v>9656</v>
      </c>
      <c r="B189" s="1">
        <v>45322</v>
      </c>
      <c r="D189">
        <v>1</v>
      </c>
      <c r="E189" t="s">
        <v>6</v>
      </c>
      <c r="F189">
        <v>820832.4</v>
      </c>
    </row>
    <row r="190" spans="1:6">
      <c r="A190">
        <v>9656</v>
      </c>
      <c r="B190" s="1">
        <v>45351</v>
      </c>
      <c r="D190">
        <v>1</v>
      </c>
      <c r="E190" t="s">
        <v>6</v>
      </c>
      <c r="F190">
        <v>830640.6</v>
      </c>
    </row>
    <row r="191" spans="1:6">
      <c r="A191">
        <v>9656</v>
      </c>
      <c r="B191" s="1">
        <v>45382</v>
      </c>
      <c r="D191">
        <v>1</v>
      </c>
      <c r="E191" t="s">
        <v>6</v>
      </c>
      <c r="F191">
        <v>729415.35</v>
      </c>
    </row>
    <row r="192" spans="1:6">
      <c r="A192">
        <v>9656</v>
      </c>
      <c r="B192" s="1">
        <v>45412</v>
      </c>
      <c r="D192">
        <v>1</v>
      </c>
      <c r="E192" t="s">
        <v>6</v>
      </c>
      <c r="F192">
        <v>761557.95000000007</v>
      </c>
    </row>
    <row r="193" spans="1:6">
      <c r="A193">
        <v>9656</v>
      </c>
      <c r="B193" s="1">
        <v>45443</v>
      </c>
      <c r="D193">
        <v>1</v>
      </c>
      <c r="E193" t="s">
        <v>6</v>
      </c>
      <c r="F193">
        <v>924134.85</v>
      </c>
    </row>
    <row r="194" spans="1:6">
      <c r="A194">
        <v>9656</v>
      </c>
      <c r="B194" s="1">
        <v>45473</v>
      </c>
      <c r="D194">
        <v>1</v>
      </c>
      <c r="E194" t="s">
        <v>6</v>
      </c>
      <c r="F194">
        <v>917783.1</v>
      </c>
    </row>
    <row r="195" spans="1:6">
      <c r="A195">
        <v>9656</v>
      </c>
      <c r="B195" s="1">
        <v>45504</v>
      </c>
      <c r="D195">
        <v>1</v>
      </c>
      <c r="E195" t="s">
        <v>6</v>
      </c>
      <c r="F195">
        <v>842606.55</v>
      </c>
    </row>
    <row r="196" spans="1:6">
      <c r="A196">
        <v>9656</v>
      </c>
      <c r="B196" s="1">
        <v>45535</v>
      </c>
      <c r="D196">
        <v>1</v>
      </c>
      <c r="E196" t="s">
        <v>6</v>
      </c>
      <c r="F196">
        <v>819139.05</v>
      </c>
    </row>
    <row r="197" spans="1:6">
      <c r="A197">
        <v>9656</v>
      </c>
      <c r="B197" s="1">
        <v>45565</v>
      </c>
      <c r="D197">
        <v>1</v>
      </c>
      <c r="E197" t="s">
        <v>6</v>
      </c>
      <c r="F197">
        <v>827754.75</v>
      </c>
    </row>
    <row r="198" spans="1:6">
      <c r="A198">
        <v>9656</v>
      </c>
      <c r="B198" s="1">
        <v>45596</v>
      </c>
      <c r="D198">
        <v>1</v>
      </c>
      <c r="E198" t="s">
        <v>6</v>
      </c>
      <c r="F198">
        <v>896038.65</v>
      </c>
    </row>
    <row r="199" spans="1:6">
      <c r="A199">
        <v>9656</v>
      </c>
      <c r="B199" s="1">
        <v>45626</v>
      </c>
      <c r="D199">
        <v>1</v>
      </c>
      <c r="E199" t="s">
        <v>6</v>
      </c>
      <c r="F199">
        <v>843037.20000000007</v>
      </c>
    </row>
    <row r="200" spans="1:6">
      <c r="A200">
        <v>9656</v>
      </c>
      <c r="B200" s="1">
        <v>45657</v>
      </c>
      <c r="D200">
        <v>1</v>
      </c>
      <c r="E200" t="s">
        <v>6</v>
      </c>
      <c r="F200">
        <v>858139.65</v>
      </c>
    </row>
    <row r="201" spans="1:6">
      <c r="A201">
        <v>9656</v>
      </c>
      <c r="B201" s="1">
        <v>45688</v>
      </c>
      <c r="D201">
        <v>1</v>
      </c>
      <c r="E201" t="s">
        <v>6</v>
      </c>
      <c r="F201">
        <v>889058.25</v>
      </c>
    </row>
    <row r="202" spans="1:6">
      <c r="A202">
        <v>9656</v>
      </c>
      <c r="B202" s="1">
        <v>45716</v>
      </c>
      <c r="D202">
        <v>1</v>
      </c>
      <c r="E202" t="s">
        <v>6</v>
      </c>
      <c r="F202">
        <v>797724</v>
      </c>
    </row>
    <row r="203" spans="1:6">
      <c r="A203">
        <v>9656</v>
      </c>
      <c r="B203" s="1">
        <v>45747</v>
      </c>
      <c r="D203">
        <v>1</v>
      </c>
      <c r="E203" t="s">
        <v>6</v>
      </c>
      <c r="F203">
        <v>727678.35</v>
      </c>
    </row>
    <row r="204" spans="1:6">
      <c r="A204">
        <v>9656</v>
      </c>
      <c r="B204" s="1">
        <v>45777</v>
      </c>
      <c r="D204">
        <v>1</v>
      </c>
      <c r="E204" t="s">
        <v>6</v>
      </c>
      <c r="F204">
        <v>878760.45000000007</v>
      </c>
    </row>
    <row r="205" spans="1:6">
      <c r="A205">
        <v>9656</v>
      </c>
      <c r="B205" s="1">
        <v>45808</v>
      </c>
      <c r="D205">
        <v>1</v>
      </c>
      <c r="E205" t="s">
        <v>6</v>
      </c>
      <c r="F205">
        <v>885819.15</v>
      </c>
    </row>
    <row r="206" spans="1:6">
      <c r="A206">
        <v>9656</v>
      </c>
      <c r="B206" s="1">
        <v>45838</v>
      </c>
      <c r="D206">
        <v>1</v>
      </c>
      <c r="E206" t="s">
        <v>6</v>
      </c>
      <c r="F206">
        <v>884459.70000000007</v>
      </c>
    </row>
    <row r="207" spans="1:6">
      <c r="A207">
        <v>9656</v>
      </c>
      <c r="B207" s="1">
        <v>45869</v>
      </c>
      <c r="D207">
        <v>1</v>
      </c>
      <c r="E207" t="s">
        <v>6</v>
      </c>
      <c r="F207">
        <v>1073297.25</v>
      </c>
    </row>
    <row r="208" spans="1:6">
      <c r="A208">
        <v>9656</v>
      </c>
      <c r="B208" s="1">
        <v>45900</v>
      </c>
      <c r="D208">
        <v>1</v>
      </c>
      <c r="E208" t="s">
        <v>6</v>
      </c>
      <c r="F208">
        <v>870207.75</v>
      </c>
    </row>
    <row r="209" spans="1:6">
      <c r="A209">
        <v>9656</v>
      </c>
      <c r="B209" s="1">
        <v>45930</v>
      </c>
      <c r="D209">
        <v>1</v>
      </c>
      <c r="E209" t="s">
        <v>6</v>
      </c>
      <c r="F209">
        <v>883952.55</v>
      </c>
    </row>
    <row r="210" spans="1:6">
      <c r="A210">
        <v>9656</v>
      </c>
      <c r="B210" s="1">
        <v>45961</v>
      </c>
      <c r="D210">
        <v>1</v>
      </c>
      <c r="E210" t="s">
        <v>6</v>
      </c>
      <c r="F210">
        <v>1001669.4</v>
      </c>
    </row>
    <row r="211" spans="1:6">
      <c r="A211">
        <v>9656</v>
      </c>
      <c r="B211" s="1">
        <v>45991</v>
      </c>
      <c r="D211">
        <v>1</v>
      </c>
      <c r="E211" t="s">
        <v>6</v>
      </c>
      <c r="F211">
        <v>936838.8</v>
      </c>
    </row>
    <row r="212" spans="1:6">
      <c r="A212">
        <v>9657</v>
      </c>
      <c r="B212" s="1">
        <v>44957</v>
      </c>
      <c r="D212">
        <v>1</v>
      </c>
      <c r="E212" t="s">
        <v>6</v>
      </c>
      <c r="F212">
        <v>5421.6</v>
      </c>
    </row>
    <row r="213" spans="1:6">
      <c r="A213">
        <v>9657</v>
      </c>
      <c r="B213" s="1">
        <v>44985</v>
      </c>
      <c r="D213">
        <v>1</v>
      </c>
      <c r="E213" t="s">
        <v>6</v>
      </c>
      <c r="F213">
        <v>5230.3500000000004</v>
      </c>
    </row>
    <row r="214" spans="1:6">
      <c r="A214">
        <v>9657</v>
      </c>
      <c r="B214" s="1">
        <v>45016</v>
      </c>
      <c r="D214">
        <v>1</v>
      </c>
      <c r="E214" t="s">
        <v>6</v>
      </c>
      <c r="F214">
        <v>4832.55</v>
      </c>
    </row>
    <row r="215" spans="1:6">
      <c r="A215">
        <v>9657</v>
      </c>
      <c r="B215" s="1">
        <v>45046</v>
      </c>
      <c r="D215">
        <v>1</v>
      </c>
      <c r="E215" t="s">
        <v>6</v>
      </c>
      <c r="F215">
        <v>5357.25</v>
      </c>
    </row>
    <row r="216" spans="1:6">
      <c r="A216">
        <v>9657</v>
      </c>
      <c r="B216" s="1">
        <v>45077</v>
      </c>
      <c r="D216">
        <v>1</v>
      </c>
      <c r="E216" t="s">
        <v>6</v>
      </c>
      <c r="F216">
        <v>5055.75</v>
      </c>
    </row>
    <row r="217" spans="1:6">
      <c r="A217">
        <v>9657</v>
      </c>
      <c r="B217" s="1">
        <v>45107</v>
      </c>
      <c r="D217">
        <v>1</v>
      </c>
      <c r="E217" t="s">
        <v>6</v>
      </c>
      <c r="F217">
        <v>5933.25</v>
      </c>
    </row>
    <row r="218" spans="1:6">
      <c r="A218">
        <v>9657</v>
      </c>
      <c r="B218" s="1">
        <v>45138</v>
      </c>
      <c r="D218">
        <v>1</v>
      </c>
      <c r="E218" t="s">
        <v>6</v>
      </c>
      <c r="F218">
        <v>5589</v>
      </c>
    </row>
    <row r="219" spans="1:6">
      <c r="A219">
        <v>9657</v>
      </c>
      <c r="B219" s="1">
        <v>45169</v>
      </c>
      <c r="D219">
        <v>1</v>
      </c>
      <c r="E219" t="s">
        <v>6</v>
      </c>
      <c r="F219">
        <v>5775.3</v>
      </c>
    </row>
    <row r="220" spans="1:6">
      <c r="A220">
        <v>9657</v>
      </c>
      <c r="B220" s="1">
        <v>45199</v>
      </c>
      <c r="D220">
        <v>1</v>
      </c>
      <c r="E220" t="s">
        <v>6</v>
      </c>
      <c r="F220">
        <v>5571.9000000000005</v>
      </c>
    </row>
    <row r="221" spans="1:6">
      <c r="A221">
        <v>9657</v>
      </c>
      <c r="B221" s="1">
        <v>45230</v>
      </c>
      <c r="D221">
        <v>1</v>
      </c>
      <c r="E221" t="s">
        <v>6</v>
      </c>
      <c r="F221">
        <v>5188.05</v>
      </c>
    </row>
    <row r="222" spans="1:6">
      <c r="A222">
        <v>9657</v>
      </c>
      <c r="B222" s="1">
        <v>45260</v>
      </c>
      <c r="D222">
        <v>1</v>
      </c>
      <c r="E222" t="s">
        <v>6</v>
      </c>
      <c r="F222">
        <v>5649.3</v>
      </c>
    </row>
    <row r="223" spans="1:6">
      <c r="A223">
        <v>9657</v>
      </c>
      <c r="B223" s="1">
        <v>45291</v>
      </c>
      <c r="D223">
        <v>1</v>
      </c>
      <c r="E223" t="s">
        <v>6</v>
      </c>
      <c r="F223">
        <v>5394.6</v>
      </c>
    </row>
    <row r="224" spans="1:6">
      <c r="A224">
        <v>9657</v>
      </c>
      <c r="B224" s="1">
        <v>45322</v>
      </c>
      <c r="D224">
        <v>1</v>
      </c>
      <c r="E224" t="s">
        <v>6</v>
      </c>
      <c r="F224">
        <v>5265</v>
      </c>
    </row>
    <row r="225" spans="1:6">
      <c r="A225">
        <v>9657</v>
      </c>
      <c r="B225" s="1">
        <v>45351</v>
      </c>
      <c r="D225">
        <v>1</v>
      </c>
      <c r="E225" t="s">
        <v>6</v>
      </c>
      <c r="F225">
        <v>5261.4000000000005</v>
      </c>
    </row>
    <row r="226" spans="1:6">
      <c r="A226">
        <v>9657</v>
      </c>
      <c r="B226" s="1">
        <v>45382</v>
      </c>
      <c r="D226">
        <v>1</v>
      </c>
      <c r="E226" t="s">
        <v>6</v>
      </c>
      <c r="F226">
        <v>5017.05</v>
      </c>
    </row>
    <row r="227" spans="1:6">
      <c r="A227">
        <v>9657</v>
      </c>
      <c r="B227" s="1">
        <v>45412</v>
      </c>
      <c r="D227">
        <v>1</v>
      </c>
      <c r="E227" t="s">
        <v>6</v>
      </c>
      <c r="F227">
        <v>4850.1000000000004</v>
      </c>
    </row>
    <row r="228" spans="1:6">
      <c r="A228">
        <v>9657</v>
      </c>
      <c r="B228" s="1">
        <v>45443</v>
      </c>
      <c r="D228">
        <v>1</v>
      </c>
      <c r="E228" t="s">
        <v>6</v>
      </c>
      <c r="F228">
        <v>5942.25</v>
      </c>
    </row>
    <row r="229" spans="1:6">
      <c r="A229">
        <v>9657</v>
      </c>
      <c r="B229" s="1">
        <v>45473</v>
      </c>
      <c r="D229">
        <v>1</v>
      </c>
      <c r="E229" t="s">
        <v>6</v>
      </c>
      <c r="F229">
        <v>5717.25</v>
      </c>
    </row>
    <row r="230" spans="1:6">
      <c r="A230">
        <v>9657</v>
      </c>
      <c r="B230" s="1">
        <v>45504</v>
      </c>
      <c r="D230">
        <v>1</v>
      </c>
      <c r="E230" t="s">
        <v>6</v>
      </c>
      <c r="F230">
        <v>5229</v>
      </c>
    </row>
    <row r="231" spans="1:6">
      <c r="A231">
        <v>9657</v>
      </c>
      <c r="B231" s="1">
        <v>45535</v>
      </c>
      <c r="D231">
        <v>1</v>
      </c>
      <c r="E231" t="s">
        <v>6</v>
      </c>
      <c r="F231">
        <v>6250.5</v>
      </c>
    </row>
    <row r="232" spans="1:6">
      <c r="A232">
        <v>9657</v>
      </c>
      <c r="B232" s="1">
        <v>45565</v>
      </c>
      <c r="D232">
        <v>1</v>
      </c>
      <c r="E232" t="s">
        <v>6</v>
      </c>
      <c r="F232">
        <v>5495.85</v>
      </c>
    </row>
    <row r="233" spans="1:6">
      <c r="A233">
        <v>9657</v>
      </c>
      <c r="B233" s="1">
        <v>45596</v>
      </c>
      <c r="D233">
        <v>1</v>
      </c>
      <c r="E233" t="s">
        <v>6</v>
      </c>
      <c r="F233">
        <v>5655.1500000000005</v>
      </c>
    </row>
    <row r="234" spans="1:6">
      <c r="A234">
        <v>9657</v>
      </c>
      <c r="B234" s="1">
        <v>45626</v>
      </c>
      <c r="D234">
        <v>1</v>
      </c>
      <c r="E234" t="s">
        <v>6</v>
      </c>
      <c r="F234">
        <v>5602.05</v>
      </c>
    </row>
    <row r="235" spans="1:6">
      <c r="A235">
        <v>9657</v>
      </c>
      <c r="B235" s="1">
        <v>45657</v>
      </c>
      <c r="D235">
        <v>1</v>
      </c>
      <c r="E235" t="s">
        <v>6</v>
      </c>
      <c r="F235">
        <v>5353.2</v>
      </c>
    </row>
    <row r="236" spans="1:6">
      <c r="A236">
        <v>9657</v>
      </c>
      <c r="B236" s="1">
        <v>45688</v>
      </c>
      <c r="D236">
        <v>1</v>
      </c>
      <c r="E236" t="s">
        <v>6</v>
      </c>
      <c r="F236">
        <v>5893.2</v>
      </c>
    </row>
    <row r="237" spans="1:6">
      <c r="A237">
        <v>9657</v>
      </c>
      <c r="B237" s="1">
        <v>45716</v>
      </c>
      <c r="D237">
        <v>1</v>
      </c>
      <c r="E237" t="s">
        <v>6</v>
      </c>
      <c r="F237">
        <v>5360.4000000000005</v>
      </c>
    </row>
    <row r="238" spans="1:6">
      <c r="A238">
        <v>9657</v>
      </c>
      <c r="B238" s="1">
        <v>45747</v>
      </c>
      <c r="D238">
        <v>1</v>
      </c>
      <c r="E238" t="s">
        <v>6</v>
      </c>
      <c r="F238">
        <v>4990.05</v>
      </c>
    </row>
    <row r="239" spans="1:6">
      <c r="A239">
        <v>9657</v>
      </c>
      <c r="B239" s="1">
        <v>45777</v>
      </c>
      <c r="D239">
        <v>1</v>
      </c>
      <c r="E239" t="s">
        <v>6</v>
      </c>
      <c r="F239">
        <v>5577.75</v>
      </c>
    </row>
    <row r="240" spans="1:6">
      <c r="A240">
        <v>9657</v>
      </c>
      <c r="B240" s="1">
        <v>45808</v>
      </c>
      <c r="D240">
        <v>1</v>
      </c>
      <c r="E240" t="s">
        <v>6</v>
      </c>
      <c r="F240">
        <v>5564.7</v>
      </c>
    </row>
    <row r="241" spans="1:6">
      <c r="A241">
        <v>9657</v>
      </c>
      <c r="B241" s="1">
        <v>45838</v>
      </c>
      <c r="D241">
        <v>1</v>
      </c>
      <c r="E241" t="s">
        <v>6</v>
      </c>
      <c r="F241">
        <v>5384.25</v>
      </c>
    </row>
    <row r="242" spans="1:6">
      <c r="A242">
        <v>9657</v>
      </c>
      <c r="B242" s="1">
        <v>45869</v>
      </c>
      <c r="D242">
        <v>1</v>
      </c>
      <c r="E242" t="s">
        <v>6</v>
      </c>
      <c r="F242">
        <v>6123.1500000000005</v>
      </c>
    </row>
    <row r="243" spans="1:6">
      <c r="A243">
        <v>9657</v>
      </c>
      <c r="B243" s="1">
        <v>45900</v>
      </c>
      <c r="D243">
        <v>1</v>
      </c>
      <c r="E243" t="s">
        <v>6</v>
      </c>
      <c r="F243">
        <v>6142.05</v>
      </c>
    </row>
    <row r="244" spans="1:6">
      <c r="A244">
        <v>9657</v>
      </c>
      <c r="B244" s="1">
        <v>45930</v>
      </c>
      <c r="D244">
        <v>1</v>
      </c>
      <c r="E244" t="s">
        <v>6</v>
      </c>
      <c r="F244">
        <v>5510.25</v>
      </c>
    </row>
    <row r="245" spans="1:6">
      <c r="A245">
        <v>9657</v>
      </c>
      <c r="B245" s="1">
        <v>45961</v>
      </c>
      <c r="D245">
        <v>1</v>
      </c>
      <c r="E245" t="s">
        <v>6</v>
      </c>
      <c r="F245">
        <v>5931</v>
      </c>
    </row>
    <row r="246" spans="1:6">
      <c r="A246">
        <v>9657</v>
      </c>
      <c r="B246" s="1">
        <v>45991</v>
      </c>
      <c r="D246">
        <v>1</v>
      </c>
      <c r="E246" t="s">
        <v>6</v>
      </c>
      <c r="F246">
        <v>5752.8</v>
      </c>
    </row>
    <row r="247" spans="1:6">
      <c r="A247">
        <v>9683</v>
      </c>
      <c r="B247" s="1">
        <v>44957</v>
      </c>
      <c r="D247">
        <v>1</v>
      </c>
      <c r="E247" t="s">
        <v>6</v>
      </c>
      <c r="F247">
        <v>3280245.3000000003</v>
      </c>
    </row>
    <row r="248" spans="1:6">
      <c r="A248">
        <v>9683</v>
      </c>
      <c r="B248" s="1">
        <v>44985</v>
      </c>
      <c r="D248">
        <v>1</v>
      </c>
      <c r="E248" t="s">
        <v>6</v>
      </c>
      <c r="F248">
        <v>3277583.1</v>
      </c>
    </row>
    <row r="249" spans="1:6">
      <c r="A249">
        <v>9683</v>
      </c>
      <c r="B249" s="1">
        <v>45016</v>
      </c>
      <c r="D249">
        <v>1</v>
      </c>
      <c r="E249" t="s">
        <v>6</v>
      </c>
      <c r="F249">
        <v>3004442.1</v>
      </c>
    </row>
    <row r="250" spans="1:6">
      <c r="A250">
        <v>9683</v>
      </c>
      <c r="B250" s="1">
        <v>45046</v>
      </c>
      <c r="D250">
        <v>1</v>
      </c>
      <c r="E250" t="s">
        <v>6</v>
      </c>
      <c r="F250">
        <v>3335446.8000000003</v>
      </c>
    </row>
    <row r="251" spans="1:6">
      <c r="A251">
        <v>9683</v>
      </c>
      <c r="B251" s="1">
        <v>45077</v>
      </c>
      <c r="D251">
        <v>1</v>
      </c>
      <c r="E251" t="s">
        <v>6</v>
      </c>
      <c r="F251">
        <v>3252851.5500000003</v>
      </c>
    </row>
    <row r="252" spans="1:6">
      <c r="A252">
        <v>9683</v>
      </c>
      <c r="B252" s="1">
        <v>45107</v>
      </c>
      <c r="D252">
        <v>1</v>
      </c>
      <c r="E252" t="s">
        <v>6</v>
      </c>
      <c r="F252">
        <v>3189687.75</v>
      </c>
    </row>
    <row r="253" spans="1:6">
      <c r="A253">
        <v>9683</v>
      </c>
      <c r="B253" s="1">
        <v>45138</v>
      </c>
      <c r="D253">
        <v>1</v>
      </c>
      <c r="E253" t="s">
        <v>6</v>
      </c>
      <c r="F253">
        <v>3189687.75</v>
      </c>
    </row>
    <row r="254" spans="1:6">
      <c r="A254">
        <v>9683</v>
      </c>
      <c r="B254" s="1">
        <v>45169</v>
      </c>
      <c r="D254">
        <v>1</v>
      </c>
      <c r="E254" t="s">
        <v>6</v>
      </c>
      <c r="F254">
        <v>3176327.7</v>
      </c>
    </row>
    <row r="255" spans="1:6">
      <c r="A255">
        <v>9683</v>
      </c>
      <c r="B255" s="1">
        <v>45199</v>
      </c>
      <c r="D255">
        <v>1</v>
      </c>
      <c r="E255" t="s">
        <v>6</v>
      </c>
      <c r="F255">
        <v>3246982.65</v>
      </c>
    </row>
    <row r="256" spans="1:6">
      <c r="A256">
        <v>9683</v>
      </c>
      <c r="B256" s="1">
        <v>45230</v>
      </c>
      <c r="D256">
        <v>1</v>
      </c>
      <c r="E256" t="s">
        <v>6</v>
      </c>
      <c r="F256">
        <v>3004663.0500000003</v>
      </c>
    </row>
    <row r="257" spans="1:6">
      <c r="A257">
        <v>9683</v>
      </c>
      <c r="B257" s="1">
        <v>45260</v>
      </c>
      <c r="D257">
        <v>1</v>
      </c>
      <c r="E257" t="s">
        <v>6</v>
      </c>
      <c r="F257">
        <v>3393666.45</v>
      </c>
    </row>
    <row r="258" spans="1:6">
      <c r="A258">
        <v>9683</v>
      </c>
      <c r="B258" s="1">
        <v>45291</v>
      </c>
      <c r="D258">
        <v>1</v>
      </c>
      <c r="E258" t="s">
        <v>6</v>
      </c>
      <c r="F258">
        <v>3307534.2</v>
      </c>
    </row>
    <row r="259" spans="1:6">
      <c r="A259">
        <v>9683</v>
      </c>
      <c r="B259" s="1">
        <v>45322</v>
      </c>
      <c r="D259">
        <v>1</v>
      </c>
      <c r="E259" t="s">
        <v>6</v>
      </c>
      <c r="F259">
        <v>3392231.4</v>
      </c>
    </row>
    <row r="260" spans="1:6">
      <c r="A260">
        <v>9683</v>
      </c>
      <c r="B260" s="1">
        <v>45351</v>
      </c>
      <c r="D260">
        <v>1</v>
      </c>
      <c r="E260" t="s">
        <v>6</v>
      </c>
      <c r="F260">
        <v>3494291.85</v>
      </c>
    </row>
    <row r="261" spans="1:6">
      <c r="A261">
        <v>9683</v>
      </c>
      <c r="B261" s="1">
        <v>45382</v>
      </c>
      <c r="D261">
        <v>1</v>
      </c>
      <c r="E261" t="s">
        <v>6</v>
      </c>
      <c r="F261">
        <v>3494291.85</v>
      </c>
    </row>
    <row r="262" spans="1:6">
      <c r="A262">
        <v>9683</v>
      </c>
      <c r="B262" s="1">
        <v>45412</v>
      </c>
      <c r="D262">
        <v>1</v>
      </c>
      <c r="E262" t="s">
        <v>6</v>
      </c>
      <c r="F262">
        <v>3459882.6</v>
      </c>
    </row>
    <row r="263" spans="1:6">
      <c r="A263">
        <v>9683</v>
      </c>
      <c r="B263" s="1">
        <v>45443</v>
      </c>
      <c r="D263">
        <v>1</v>
      </c>
      <c r="E263" t="s">
        <v>6</v>
      </c>
      <c r="F263">
        <v>3299264.5500000003</v>
      </c>
    </row>
    <row r="264" spans="1:6">
      <c r="A264">
        <v>9683</v>
      </c>
      <c r="B264" s="1">
        <v>45473</v>
      </c>
      <c r="D264">
        <v>1</v>
      </c>
      <c r="E264" t="s">
        <v>6</v>
      </c>
      <c r="F264">
        <v>3533652.9</v>
      </c>
    </row>
    <row r="265" spans="1:6">
      <c r="A265">
        <v>9683</v>
      </c>
      <c r="B265" s="1">
        <v>45504</v>
      </c>
      <c r="D265">
        <v>1</v>
      </c>
      <c r="E265" t="s">
        <v>6</v>
      </c>
      <c r="F265">
        <v>3320753.4</v>
      </c>
    </row>
    <row r="266" spans="1:6">
      <c r="A266">
        <v>9683</v>
      </c>
      <c r="B266" s="1">
        <v>45535</v>
      </c>
      <c r="D266">
        <v>1</v>
      </c>
      <c r="E266" t="s">
        <v>6</v>
      </c>
      <c r="F266">
        <v>3396600.9</v>
      </c>
    </row>
    <row r="267" spans="1:6">
      <c r="A267">
        <v>9683</v>
      </c>
      <c r="B267" s="1">
        <v>45565</v>
      </c>
      <c r="D267">
        <v>1</v>
      </c>
      <c r="E267" t="s">
        <v>6</v>
      </c>
      <c r="F267">
        <v>3565474.65</v>
      </c>
    </row>
    <row r="268" spans="1:6">
      <c r="A268">
        <v>9683</v>
      </c>
      <c r="B268" s="1">
        <v>45596</v>
      </c>
      <c r="D268">
        <v>1</v>
      </c>
      <c r="E268" t="s">
        <v>6</v>
      </c>
      <c r="F268">
        <v>3487387.5</v>
      </c>
    </row>
    <row r="269" spans="1:6">
      <c r="A269">
        <v>9683</v>
      </c>
      <c r="B269" s="1">
        <v>45626</v>
      </c>
      <c r="D269">
        <v>1</v>
      </c>
      <c r="E269" t="s">
        <v>6</v>
      </c>
      <c r="F269">
        <v>3670017.75</v>
      </c>
    </row>
    <row r="270" spans="1:6">
      <c r="A270">
        <v>9683</v>
      </c>
      <c r="B270" s="1">
        <v>45657</v>
      </c>
      <c r="D270">
        <v>1</v>
      </c>
      <c r="E270" t="s">
        <v>6</v>
      </c>
      <c r="F270">
        <v>3703664.7</v>
      </c>
    </row>
    <row r="271" spans="1:6">
      <c r="A271">
        <v>9683</v>
      </c>
      <c r="B271" s="1">
        <v>45688</v>
      </c>
      <c r="D271">
        <v>1</v>
      </c>
      <c r="E271" t="s">
        <v>6</v>
      </c>
      <c r="F271">
        <v>3397069.8000000003</v>
      </c>
    </row>
    <row r="272" spans="1:6">
      <c r="A272">
        <v>9683</v>
      </c>
      <c r="B272" s="1">
        <v>45716</v>
      </c>
      <c r="D272">
        <v>1</v>
      </c>
      <c r="E272" t="s">
        <v>6</v>
      </c>
      <c r="F272">
        <v>3699262.35</v>
      </c>
    </row>
    <row r="273" spans="1:6">
      <c r="A273">
        <v>9683</v>
      </c>
      <c r="B273" s="1">
        <v>45747</v>
      </c>
      <c r="D273">
        <v>1</v>
      </c>
      <c r="E273" t="s">
        <v>6</v>
      </c>
      <c r="F273">
        <v>3452623.2</v>
      </c>
    </row>
    <row r="274" spans="1:6">
      <c r="A274">
        <v>9683</v>
      </c>
      <c r="B274" s="1">
        <v>45777</v>
      </c>
      <c r="D274">
        <v>1</v>
      </c>
      <c r="E274" t="s">
        <v>6</v>
      </c>
      <c r="F274">
        <v>3921498</v>
      </c>
    </row>
    <row r="275" spans="1:6">
      <c r="A275">
        <v>9683</v>
      </c>
      <c r="B275" s="1">
        <v>45808</v>
      </c>
      <c r="D275">
        <v>1</v>
      </c>
      <c r="E275" t="s">
        <v>6</v>
      </c>
      <c r="F275">
        <v>3414539.7</v>
      </c>
    </row>
    <row r="276" spans="1:6">
      <c r="A276">
        <v>9683</v>
      </c>
      <c r="B276" s="1">
        <v>45838</v>
      </c>
      <c r="D276">
        <v>1</v>
      </c>
      <c r="E276" t="s">
        <v>6</v>
      </c>
      <c r="F276">
        <v>3414539.7</v>
      </c>
    </row>
    <row r="277" spans="1:6">
      <c r="A277">
        <v>9683</v>
      </c>
      <c r="B277" s="1">
        <v>45869</v>
      </c>
      <c r="D277">
        <v>1</v>
      </c>
      <c r="E277" t="s">
        <v>6</v>
      </c>
      <c r="F277">
        <v>3737070</v>
      </c>
    </row>
    <row r="278" spans="1:6">
      <c r="A278">
        <v>9683</v>
      </c>
      <c r="B278" s="1">
        <v>45900</v>
      </c>
      <c r="D278">
        <v>1</v>
      </c>
      <c r="E278" t="s">
        <v>6</v>
      </c>
      <c r="F278">
        <v>3759644.25</v>
      </c>
    </row>
    <row r="279" spans="1:6">
      <c r="A279">
        <v>9683</v>
      </c>
      <c r="B279" s="1">
        <v>45930</v>
      </c>
      <c r="D279">
        <v>1</v>
      </c>
      <c r="E279" t="s">
        <v>6</v>
      </c>
      <c r="F279">
        <v>3546419.4</v>
      </c>
    </row>
    <row r="280" spans="1:6">
      <c r="A280">
        <v>9683</v>
      </c>
      <c r="B280" s="1">
        <v>45961</v>
      </c>
      <c r="D280">
        <v>1</v>
      </c>
      <c r="E280" t="s">
        <v>6</v>
      </c>
      <c r="F280">
        <v>3753088.65</v>
      </c>
    </row>
    <row r="281" spans="1:6">
      <c r="A281">
        <v>9683</v>
      </c>
      <c r="B281" s="1">
        <v>45991</v>
      </c>
      <c r="D281">
        <v>1</v>
      </c>
      <c r="E281" t="s">
        <v>6</v>
      </c>
      <c r="F281">
        <v>3888069.75</v>
      </c>
    </row>
    <row r="282" spans="1:6">
      <c r="A282">
        <v>9692</v>
      </c>
      <c r="B282" s="1">
        <v>44957</v>
      </c>
      <c r="D282">
        <v>1</v>
      </c>
      <c r="E282" t="s">
        <v>6</v>
      </c>
      <c r="F282">
        <v>2294836.65</v>
      </c>
    </row>
    <row r="283" spans="1:6">
      <c r="A283">
        <v>9692</v>
      </c>
      <c r="B283" s="1">
        <v>44985</v>
      </c>
      <c r="D283">
        <v>1</v>
      </c>
      <c r="E283" t="s">
        <v>6</v>
      </c>
      <c r="F283">
        <v>586798.20000000007</v>
      </c>
    </row>
    <row r="284" spans="1:6">
      <c r="A284">
        <v>9692</v>
      </c>
      <c r="B284" s="1">
        <v>45016</v>
      </c>
      <c r="D284">
        <v>1</v>
      </c>
      <c r="E284" t="s">
        <v>6</v>
      </c>
      <c r="F284">
        <v>748011.6</v>
      </c>
    </row>
    <row r="285" spans="1:6">
      <c r="A285">
        <v>9692</v>
      </c>
      <c r="B285" s="1">
        <v>45046</v>
      </c>
      <c r="D285">
        <v>1</v>
      </c>
      <c r="E285" t="s">
        <v>6</v>
      </c>
      <c r="F285">
        <v>865388.25</v>
      </c>
    </row>
    <row r="286" spans="1:6">
      <c r="A286">
        <v>9692</v>
      </c>
      <c r="B286" s="1">
        <v>45077</v>
      </c>
      <c r="D286">
        <v>1</v>
      </c>
      <c r="E286" t="s">
        <v>6</v>
      </c>
      <c r="F286">
        <v>1267758.9000000001</v>
      </c>
    </row>
    <row r="287" spans="1:6">
      <c r="A287">
        <v>9692</v>
      </c>
      <c r="B287" s="1">
        <v>45107</v>
      </c>
      <c r="D287">
        <v>1</v>
      </c>
      <c r="E287" t="s">
        <v>6</v>
      </c>
      <c r="F287">
        <v>708588.45000000007</v>
      </c>
    </row>
    <row r="288" spans="1:6">
      <c r="A288">
        <v>9692</v>
      </c>
      <c r="B288" s="1">
        <v>45138</v>
      </c>
      <c r="D288">
        <v>1</v>
      </c>
      <c r="E288" t="s">
        <v>6</v>
      </c>
      <c r="F288">
        <v>975020.4</v>
      </c>
    </row>
    <row r="289" spans="1:6">
      <c r="A289">
        <v>9692</v>
      </c>
      <c r="B289" s="1">
        <v>45169</v>
      </c>
      <c r="D289">
        <v>1</v>
      </c>
      <c r="E289" t="s">
        <v>6</v>
      </c>
      <c r="F289">
        <v>712111.05</v>
      </c>
    </row>
    <row r="290" spans="1:6">
      <c r="A290">
        <v>9692</v>
      </c>
      <c r="B290" s="1">
        <v>45199</v>
      </c>
      <c r="D290">
        <v>1</v>
      </c>
      <c r="E290" t="s">
        <v>6</v>
      </c>
      <c r="F290">
        <v>731130.75</v>
      </c>
    </row>
    <row r="291" spans="1:6">
      <c r="A291">
        <v>9692</v>
      </c>
      <c r="B291" s="1">
        <v>45230</v>
      </c>
      <c r="D291">
        <v>1</v>
      </c>
      <c r="E291" t="s">
        <v>6</v>
      </c>
      <c r="F291">
        <v>1116792.45</v>
      </c>
    </row>
    <row r="292" spans="1:6">
      <c r="A292">
        <v>9692</v>
      </c>
      <c r="B292" s="1">
        <v>45260</v>
      </c>
      <c r="D292">
        <v>1</v>
      </c>
      <c r="E292" t="s">
        <v>6</v>
      </c>
      <c r="F292">
        <v>681087.15</v>
      </c>
    </row>
    <row r="293" spans="1:6">
      <c r="A293">
        <v>9692</v>
      </c>
      <c r="B293" s="1">
        <v>45291</v>
      </c>
      <c r="D293">
        <v>1</v>
      </c>
      <c r="E293" t="s">
        <v>6</v>
      </c>
      <c r="F293">
        <v>904966.20000000007</v>
      </c>
    </row>
    <row r="294" spans="1:6">
      <c r="A294">
        <v>9692</v>
      </c>
      <c r="B294" s="1">
        <v>45322</v>
      </c>
      <c r="D294">
        <v>1</v>
      </c>
      <c r="E294" t="s">
        <v>6</v>
      </c>
      <c r="F294">
        <v>2202202.35</v>
      </c>
    </row>
    <row r="295" spans="1:6">
      <c r="A295">
        <v>9692</v>
      </c>
      <c r="B295" s="1">
        <v>45351</v>
      </c>
      <c r="D295">
        <v>1</v>
      </c>
      <c r="E295" t="s">
        <v>6</v>
      </c>
      <c r="F295">
        <v>624077.1</v>
      </c>
    </row>
    <row r="296" spans="1:6">
      <c r="A296">
        <v>9692</v>
      </c>
      <c r="B296" s="1">
        <v>45382</v>
      </c>
      <c r="D296">
        <v>1</v>
      </c>
      <c r="E296" t="s">
        <v>6</v>
      </c>
      <c r="F296">
        <v>760988.70000000007</v>
      </c>
    </row>
    <row r="297" spans="1:6">
      <c r="A297">
        <v>9692</v>
      </c>
      <c r="B297" s="1">
        <v>45412</v>
      </c>
      <c r="D297">
        <v>1</v>
      </c>
      <c r="E297" t="s">
        <v>6</v>
      </c>
      <c r="F297">
        <v>1135096.6500000001</v>
      </c>
    </row>
    <row r="298" spans="1:6">
      <c r="A298">
        <v>9692</v>
      </c>
      <c r="B298" s="1">
        <v>45443</v>
      </c>
      <c r="D298">
        <v>1</v>
      </c>
      <c r="E298" t="s">
        <v>6</v>
      </c>
      <c r="F298">
        <v>721026.45000000007</v>
      </c>
    </row>
    <row r="299" spans="1:6">
      <c r="A299">
        <v>9692</v>
      </c>
      <c r="B299" s="1">
        <v>45473</v>
      </c>
      <c r="D299">
        <v>1</v>
      </c>
      <c r="E299" t="s">
        <v>6</v>
      </c>
      <c r="F299">
        <v>727206.3</v>
      </c>
    </row>
    <row r="300" spans="1:6">
      <c r="A300">
        <v>9692</v>
      </c>
      <c r="B300" s="1">
        <v>45504</v>
      </c>
      <c r="D300">
        <v>1</v>
      </c>
      <c r="E300" t="s">
        <v>6</v>
      </c>
      <c r="F300">
        <v>1132477.2</v>
      </c>
    </row>
    <row r="301" spans="1:6">
      <c r="A301">
        <v>9692</v>
      </c>
      <c r="B301" s="1">
        <v>45535</v>
      </c>
      <c r="D301">
        <v>1</v>
      </c>
      <c r="E301" t="s">
        <v>6</v>
      </c>
      <c r="F301">
        <v>898789.5</v>
      </c>
    </row>
    <row r="302" spans="1:6">
      <c r="A302">
        <v>9692</v>
      </c>
      <c r="B302" s="1">
        <v>45565</v>
      </c>
      <c r="D302">
        <v>1</v>
      </c>
      <c r="E302" t="s">
        <v>6</v>
      </c>
      <c r="F302">
        <v>963559.35</v>
      </c>
    </row>
    <row r="303" spans="1:6">
      <c r="A303">
        <v>9692</v>
      </c>
      <c r="B303" s="1">
        <v>45596</v>
      </c>
      <c r="D303">
        <v>1</v>
      </c>
      <c r="E303" t="s">
        <v>6</v>
      </c>
      <c r="F303">
        <v>908472.15</v>
      </c>
    </row>
    <row r="304" spans="1:6">
      <c r="A304">
        <v>9692</v>
      </c>
      <c r="B304" s="1">
        <v>45626</v>
      </c>
      <c r="D304">
        <v>1</v>
      </c>
      <c r="E304" t="s">
        <v>6</v>
      </c>
      <c r="F304">
        <v>714254.4</v>
      </c>
    </row>
    <row r="305" spans="1:6">
      <c r="A305">
        <v>9692</v>
      </c>
      <c r="B305" s="1">
        <v>45657</v>
      </c>
      <c r="D305">
        <v>1</v>
      </c>
      <c r="E305" t="s">
        <v>6</v>
      </c>
      <c r="F305">
        <v>917622.9</v>
      </c>
    </row>
    <row r="306" spans="1:6">
      <c r="A306">
        <v>9692</v>
      </c>
      <c r="B306" s="1">
        <v>45688</v>
      </c>
      <c r="D306">
        <v>1</v>
      </c>
      <c r="E306" t="s">
        <v>6</v>
      </c>
      <c r="F306">
        <v>1795174.6500000001</v>
      </c>
    </row>
    <row r="307" spans="1:6">
      <c r="A307">
        <v>9692</v>
      </c>
      <c r="B307" s="1">
        <v>45716</v>
      </c>
      <c r="D307">
        <v>1</v>
      </c>
      <c r="E307" t="s">
        <v>6</v>
      </c>
      <c r="F307">
        <v>921405.6</v>
      </c>
    </row>
    <row r="308" spans="1:6">
      <c r="A308">
        <v>9692</v>
      </c>
      <c r="B308" s="1">
        <v>45747</v>
      </c>
      <c r="D308">
        <v>1</v>
      </c>
      <c r="E308" t="s">
        <v>6</v>
      </c>
      <c r="F308">
        <v>1087521.75</v>
      </c>
    </row>
    <row r="309" spans="1:6">
      <c r="A309">
        <v>9692</v>
      </c>
      <c r="B309" s="1">
        <v>45777</v>
      </c>
      <c r="D309">
        <v>1</v>
      </c>
      <c r="E309" t="s">
        <v>6</v>
      </c>
      <c r="F309">
        <v>951398.1</v>
      </c>
    </row>
    <row r="310" spans="1:6">
      <c r="A310">
        <v>9692</v>
      </c>
      <c r="B310" s="1">
        <v>45808</v>
      </c>
      <c r="D310">
        <v>1</v>
      </c>
      <c r="E310" t="s">
        <v>6</v>
      </c>
      <c r="F310">
        <v>804387.15</v>
      </c>
    </row>
    <row r="311" spans="1:6">
      <c r="A311">
        <v>9692</v>
      </c>
      <c r="B311" s="1">
        <v>45838</v>
      </c>
      <c r="D311">
        <v>1</v>
      </c>
      <c r="E311" t="s">
        <v>6</v>
      </c>
      <c r="F311">
        <v>861319.8</v>
      </c>
    </row>
    <row r="312" spans="1:6">
      <c r="A312">
        <v>9692</v>
      </c>
      <c r="B312" s="1">
        <v>45869</v>
      </c>
      <c r="D312">
        <v>1</v>
      </c>
      <c r="E312" t="s">
        <v>6</v>
      </c>
      <c r="F312">
        <v>905448.15</v>
      </c>
    </row>
    <row r="313" spans="1:6">
      <c r="A313">
        <v>9692</v>
      </c>
      <c r="B313" s="1">
        <v>45900</v>
      </c>
      <c r="D313">
        <v>1</v>
      </c>
      <c r="E313" t="s">
        <v>6</v>
      </c>
      <c r="F313">
        <v>697486.05</v>
      </c>
    </row>
    <row r="314" spans="1:6">
      <c r="A314">
        <v>9692</v>
      </c>
      <c r="B314" s="1">
        <v>45930</v>
      </c>
      <c r="D314">
        <v>1</v>
      </c>
      <c r="E314" t="s">
        <v>6</v>
      </c>
      <c r="F314">
        <v>806223.6</v>
      </c>
    </row>
    <row r="315" spans="1:6">
      <c r="A315">
        <v>9692</v>
      </c>
      <c r="B315" s="1">
        <v>45961</v>
      </c>
      <c r="D315">
        <v>1</v>
      </c>
      <c r="E315" t="s">
        <v>6</v>
      </c>
      <c r="F315">
        <v>1122942.1500000001</v>
      </c>
    </row>
    <row r="316" spans="1:6">
      <c r="A316">
        <v>9692</v>
      </c>
      <c r="B316" s="1">
        <v>45991</v>
      </c>
      <c r="D316">
        <v>1</v>
      </c>
      <c r="E316" t="s">
        <v>6</v>
      </c>
      <c r="F316">
        <v>775785.15</v>
      </c>
    </row>
    <row r="317" spans="1:6">
      <c r="A317">
        <v>9700</v>
      </c>
      <c r="B317" s="1">
        <v>44957</v>
      </c>
      <c r="D317">
        <v>1</v>
      </c>
      <c r="E317" t="s">
        <v>6</v>
      </c>
      <c r="F317">
        <v>1057221.9000000001</v>
      </c>
    </row>
    <row r="318" spans="1:6">
      <c r="A318">
        <v>9700</v>
      </c>
      <c r="B318" s="1">
        <v>44985</v>
      </c>
      <c r="D318">
        <v>1</v>
      </c>
      <c r="E318" t="s">
        <v>6</v>
      </c>
      <c r="F318">
        <v>1070325.45</v>
      </c>
    </row>
    <row r="319" spans="1:6">
      <c r="A319">
        <v>9700</v>
      </c>
      <c r="B319" s="1">
        <v>45016</v>
      </c>
      <c r="D319">
        <v>1</v>
      </c>
      <c r="E319" t="s">
        <v>6</v>
      </c>
      <c r="F319">
        <v>950999.85</v>
      </c>
    </row>
    <row r="320" spans="1:6">
      <c r="A320">
        <v>9700</v>
      </c>
      <c r="B320" s="1">
        <v>45046</v>
      </c>
      <c r="D320">
        <v>1</v>
      </c>
      <c r="E320" t="s">
        <v>6</v>
      </c>
      <c r="F320">
        <v>1081048.95</v>
      </c>
    </row>
    <row r="321" spans="1:6">
      <c r="A321">
        <v>9700</v>
      </c>
      <c r="B321" s="1">
        <v>45077</v>
      </c>
      <c r="D321">
        <v>1</v>
      </c>
      <c r="E321" t="s">
        <v>6</v>
      </c>
      <c r="F321">
        <v>975718.35</v>
      </c>
    </row>
    <row r="322" spans="1:6">
      <c r="A322">
        <v>9700</v>
      </c>
      <c r="B322" s="1">
        <v>45107</v>
      </c>
      <c r="D322">
        <v>1</v>
      </c>
      <c r="E322" t="s">
        <v>6</v>
      </c>
      <c r="F322">
        <v>1119461.4000000001</v>
      </c>
    </row>
    <row r="323" spans="1:6">
      <c r="A323">
        <v>9700</v>
      </c>
      <c r="B323" s="1">
        <v>45138</v>
      </c>
      <c r="D323">
        <v>1</v>
      </c>
      <c r="E323" t="s">
        <v>6</v>
      </c>
      <c r="F323">
        <v>1064379.6000000001</v>
      </c>
    </row>
    <row r="324" spans="1:6">
      <c r="A324">
        <v>9700</v>
      </c>
      <c r="B324" s="1">
        <v>45169</v>
      </c>
      <c r="D324">
        <v>1</v>
      </c>
      <c r="E324" t="s">
        <v>6</v>
      </c>
      <c r="F324">
        <v>1025740.35</v>
      </c>
    </row>
    <row r="325" spans="1:6">
      <c r="A325">
        <v>9700</v>
      </c>
      <c r="B325" s="1">
        <v>45199</v>
      </c>
      <c r="D325">
        <v>1</v>
      </c>
      <c r="E325" t="s">
        <v>6</v>
      </c>
      <c r="F325">
        <v>1031035.05</v>
      </c>
    </row>
    <row r="326" spans="1:6">
      <c r="A326">
        <v>9700</v>
      </c>
      <c r="B326" s="1">
        <v>45230</v>
      </c>
      <c r="D326">
        <v>1</v>
      </c>
      <c r="E326" t="s">
        <v>6</v>
      </c>
      <c r="F326">
        <v>1006817.4</v>
      </c>
    </row>
    <row r="327" spans="1:6">
      <c r="A327">
        <v>9700</v>
      </c>
      <c r="B327" s="1">
        <v>45260</v>
      </c>
      <c r="D327">
        <v>1</v>
      </c>
      <c r="E327" t="s">
        <v>6</v>
      </c>
      <c r="F327">
        <v>1118920.95</v>
      </c>
    </row>
    <row r="328" spans="1:6">
      <c r="A328">
        <v>9700</v>
      </c>
      <c r="B328" s="1">
        <v>45291</v>
      </c>
      <c r="D328">
        <v>1</v>
      </c>
      <c r="E328" t="s">
        <v>6</v>
      </c>
      <c r="F328">
        <v>1086932.7</v>
      </c>
    </row>
    <row r="329" spans="1:6">
      <c r="A329">
        <v>9700</v>
      </c>
      <c r="B329" s="1">
        <v>45322</v>
      </c>
      <c r="D329">
        <v>1</v>
      </c>
      <c r="E329" t="s">
        <v>6</v>
      </c>
      <c r="F329">
        <v>1055654.1000000001</v>
      </c>
    </row>
    <row r="330" spans="1:6">
      <c r="A330">
        <v>9700</v>
      </c>
      <c r="B330" s="1">
        <v>45351</v>
      </c>
      <c r="D330">
        <v>1</v>
      </c>
      <c r="E330" t="s">
        <v>6</v>
      </c>
      <c r="F330">
        <v>1126042.2</v>
      </c>
    </row>
    <row r="331" spans="1:6">
      <c r="A331">
        <v>9700</v>
      </c>
      <c r="B331" s="1">
        <v>45382</v>
      </c>
      <c r="D331">
        <v>1</v>
      </c>
      <c r="E331" t="s">
        <v>6</v>
      </c>
      <c r="F331">
        <v>1021011.75</v>
      </c>
    </row>
    <row r="332" spans="1:6">
      <c r="A332">
        <v>9700</v>
      </c>
      <c r="B332" s="1">
        <v>45412</v>
      </c>
      <c r="D332">
        <v>1</v>
      </c>
      <c r="E332" t="s">
        <v>6</v>
      </c>
      <c r="F332">
        <v>1011073.05</v>
      </c>
    </row>
    <row r="333" spans="1:6">
      <c r="A333">
        <v>9700</v>
      </c>
      <c r="B333" s="1">
        <v>45443</v>
      </c>
      <c r="D333">
        <v>1</v>
      </c>
      <c r="E333" t="s">
        <v>6</v>
      </c>
      <c r="F333">
        <v>1213420.05</v>
      </c>
    </row>
    <row r="334" spans="1:6">
      <c r="A334">
        <v>9700</v>
      </c>
      <c r="B334" s="1">
        <v>45473</v>
      </c>
      <c r="D334">
        <v>1</v>
      </c>
      <c r="E334" t="s">
        <v>6</v>
      </c>
      <c r="F334">
        <v>1134679.05</v>
      </c>
    </row>
    <row r="335" spans="1:6">
      <c r="A335">
        <v>9700</v>
      </c>
      <c r="B335" s="1">
        <v>45504</v>
      </c>
      <c r="D335">
        <v>1</v>
      </c>
      <c r="E335" t="s">
        <v>6</v>
      </c>
      <c r="F335">
        <v>1032566.85</v>
      </c>
    </row>
    <row r="336" spans="1:6">
      <c r="A336">
        <v>9700</v>
      </c>
      <c r="B336" s="1">
        <v>45535</v>
      </c>
      <c r="D336">
        <v>1</v>
      </c>
      <c r="E336" t="s">
        <v>6</v>
      </c>
      <c r="F336">
        <v>1147618.3500000001</v>
      </c>
    </row>
    <row r="337" spans="1:6">
      <c r="A337">
        <v>9700</v>
      </c>
      <c r="B337" s="1">
        <v>45565</v>
      </c>
      <c r="D337">
        <v>1</v>
      </c>
      <c r="E337" t="s">
        <v>6</v>
      </c>
      <c r="F337">
        <v>1034892</v>
      </c>
    </row>
    <row r="338" spans="1:6">
      <c r="A338">
        <v>9700</v>
      </c>
      <c r="B338" s="1">
        <v>45596</v>
      </c>
      <c r="D338">
        <v>1</v>
      </c>
      <c r="E338" t="s">
        <v>6</v>
      </c>
      <c r="F338">
        <v>1101073.95</v>
      </c>
    </row>
    <row r="339" spans="1:6">
      <c r="A339">
        <v>9700</v>
      </c>
      <c r="B339" s="1">
        <v>45626</v>
      </c>
      <c r="D339">
        <v>1</v>
      </c>
      <c r="E339" t="s">
        <v>6</v>
      </c>
      <c r="F339">
        <v>1145662.6500000001</v>
      </c>
    </row>
    <row r="340" spans="1:6">
      <c r="A340">
        <v>9700</v>
      </c>
      <c r="B340" s="1">
        <v>45657</v>
      </c>
      <c r="D340">
        <v>1</v>
      </c>
      <c r="E340" t="s">
        <v>6</v>
      </c>
      <c r="F340">
        <v>1145662.6500000001</v>
      </c>
    </row>
    <row r="341" spans="1:6">
      <c r="A341">
        <v>9700</v>
      </c>
      <c r="B341" s="1">
        <v>45688</v>
      </c>
      <c r="D341">
        <v>1</v>
      </c>
      <c r="E341" t="s">
        <v>6</v>
      </c>
      <c r="F341">
        <v>1136747.25</v>
      </c>
    </row>
    <row r="342" spans="1:6">
      <c r="A342">
        <v>9700</v>
      </c>
      <c r="B342" s="1">
        <v>45716</v>
      </c>
      <c r="D342">
        <v>1</v>
      </c>
      <c r="E342" t="s">
        <v>6</v>
      </c>
      <c r="F342">
        <v>1127189.25</v>
      </c>
    </row>
    <row r="343" spans="1:6">
      <c r="A343">
        <v>9700</v>
      </c>
      <c r="B343" s="1">
        <v>45747</v>
      </c>
      <c r="D343">
        <v>1</v>
      </c>
      <c r="E343" t="s">
        <v>6</v>
      </c>
      <c r="F343">
        <v>1009858.5</v>
      </c>
    </row>
    <row r="344" spans="1:6">
      <c r="A344">
        <v>9700</v>
      </c>
      <c r="B344" s="1">
        <v>45777</v>
      </c>
      <c r="D344">
        <v>1</v>
      </c>
      <c r="E344" t="s">
        <v>6</v>
      </c>
      <c r="F344">
        <v>1137566.25</v>
      </c>
    </row>
    <row r="345" spans="1:6">
      <c r="A345">
        <v>9700</v>
      </c>
      <c r="B345" s="1">
        <v>45808</v>
      </c>
      <c r="D345">
        <v>1</v>
      </c>
      <c r="E345" t="s">
        <v>6</v>
      </c>
      <c r="F345">
        <v>1136061.9000000001</v>
      </c>
    </row>
    <row r="346" spans="1:6">
      <c r="A346">
        <v>9700</v>
      </c>
      <c r="B346" s="1">
        <v>45838</v>
      </c>
      <c r="D346">
        <v>1</v>
      </c>
      <c r="E346" t="s">
        <v>6</v>
      </c>
      <c r="F346">
        <v>1056393.45</v>
      </c>
    </row>
    <row r="347" spans="1:6">
      <c r="A347">
        <v>9700</v>
      </c>
      <c r="B347" s="1">
        <v>45869</v>
      </c>
      <c r="D347">
        <v>1</v>
      </c>
      <c r="E347" t="s">
        <v>6</v>
      </c>
      <c r="F347">
        <v>1180173.6000000001</v>
      </c>
    </row>
    <row r="348" spans="1:6">
      <c r="A348">
        <v>9700</v>
      </c>
      <c r="B348" s="1">
        <v>45900</v>
      </c>
      <c r="D348">
        <v>1</v>
      </c>
      <c r="E348" t="s">
        <v>6</v>
      </c>
      <c r="F348">
        <v>1110995.1000000001</v>
      </c>
    </row>
    <row r="349" spans="1:6">
      <c r="A349">
        <v>9700</v>
      </c>
      <c r="B349" s="1">
        <v>45930</v>
      </c>
      <c r="D349">
        <v>1</v>
      </c>
      <c r="E349" t="s">
        <v>6</v>
      </c>
      <c r="F349">
        <v>1020115.35</v>
      </c>
    </row>
    <row r="350" spans="1:6">
      <c r="A350">
        <v>9700</v>
      </c>
      <c r="B350" s="1">
        <v>45961</v>
      </c>
      <c r="D350">
        <v>1</v>
      </c>
      <c r="E350" t="s">
        <v>6</v>
      </c>
      <c r="F350">
        <v>1172326.95</v>
      </c>
    </row>
    <row r="351" spans="1:6">
      <c r="A351">
        <v>9700</v>
      </c>
      <c r="B351" s="1">
        <v>45991</v>
      </c>
      <c r="D351">
        <v>1</v>
      </c>
      <c r="E351" t="s">
        <v>6</v>
      </c>
      <c r="F351">
        <v>1173139.2</v>
      </c>
    </row>
    <row r="352" spans="1:6">
      <c r="A352">
        <v>9701</v>
      </c>
      <c r="B352" s="1">
        <v>44957</v>
      </c>
      <c r="D352">
        <v>1</v>
      </c>
      <c r="E352" t="s">
        <v>6</v>
      </c>
      <c r="F352">
        <v>18431.100000000002</v>
      </c>
    </row>
    <row r="353" spans="1:6">
      <c r="A353">
        <v>9701</v>
      </c>
      <c r="B353" s="1">
        <v>44985</v>
      </c>
      <c r="D353">
        <v>1</v>
      </c>
      <c r="E353" t="s">
        <v>6</v>
      </c>
      <c r="F353">
        <v>17765.100000000002</v>
      </c>
    </row>
    <row r="354" spans="1:6">
      <c r="A354">
        <v>9701</v>
      </c>
      <c r="B354" s="1">
        <v>45016</v>
      </c>
      <c r="D354">
        <v>1</v>
      </c>
      <c r="E354" t="s">
        <v>6</v>
      </c>
      <c r="F354">
        <v>17216.100000000002</v>
      </c>
    </row>
    <row r="355" spans="1:6">
      <c r="A355">
        <v>9701</v>
      </c>
      <c r="B355" s="1">
        <v>45046</v>
      </c>
      <c r="D355">
        <v>1</v>
      </c>
      <c r="E355" t="s">
        <v>6</v>
      </c>
      <c r="F355">
        <v>21480.3</v>
      </c>
    </row>
    <row r="356" spans="1:6">
      <c r="A356">
        <v>9701</v>
      </c>
      <c r="B356" s="1">
        <v>45077</v>
      </c>
      <c r="D356">
        <v>1</v>
      </c>
      <c r="E356" t="s">
        <v>6</v>
      </c>
      <c r="F356">
        <v>17797.95</v>
      </c>
    </row>
    <row r="357" spans="1:6">
      <c r="A357">
        <v>9701</v>
      </c>
      <c r="B357" s="1">
        <v>45107</v>
      </c>
      <c r="D357">
        <v>1</v>
      </c>
      <c r="E357" t="s">
        <v>6</v>
      </c>
      <c r="F357">
        <v>21499.200000000001</v>
      </c>
    </row>
    <row r="358" spans="1:6">
      <c r="A358">
        <v>9701</v>
      </c>
      <c r="B358" s="1">
        <v>45138</v>
      </c>
      <c r="D358">
        <v>1</v>
      </c>
      <c r="E358" t="s">
        <v>6</v>
      </c>
      <c r="F358">
        <v>21169.8</v>
      </c>
    </row>
    <row r="359" spans="1:6">
      <c r="A359">
        <v>9701</v>
      </c>
      <c r="B359" s="1">
        <v>45169</v>
      </c>
      <c r="D359">
        <v>1</v>
      </c>
      <c r="E359" t="s">
        <v>6</v>
      </c>
      <c r="F359">
        <v>19651.5</v>
      </c>
    </row>
    <row r="360" spans="1:6">
      <c r="A360">
        <v>9701</v>
      </c>
      <c r="B360" s="1">
        <v>45199</v>
      </c>
      <c r="D360">
        <v>1</v>
      </c>
      <c r="E360" t="s">
        <v>6</v>
      </c>
      <c r="F360">
        <v>20183.400000000001</v>
      </c>
    </row>
    <row r="361" spans="1:6">
      <c r="A361">
        <v>9701</v>
      </c>
      <c r="B361" s="1">
        <v>45230</v>
      </c>
      <c r="D361">
        <v>1</v>
      </c>
      <c r="E361" t="s">
        <v>6</v>
      </c>
      <c r="F361">
        <v>19506.150000000001</v>
      </c>
    </row>
    <row r="362" spans="1:6">
      <c r="A362">
        <v>9701</v>
      </c>
      <c r="B362" s="1">
        <v>45260</v>
      </c>
      <c r="D362">
        <v>1</v>
      </c>
      <c r="E362" t="s">
        <v>6</v>
      </c>
      <c r="F362">
        <v>21569.850000000002</v>
      </c>
    </row>
    <row r="363" spans="1:6">
      <c r="A363">
        <v>9701</v>
      </c>
      <c r="B363" s="1">
        <v>45291</v>
      </c>
      <c r="D363">
        <v>1</v>
      </c>
      <c r="E363" t="s">
        <v>6</v>
      </c>
      <c r="F363">
        <v>20610</v>
      </c>
    </row>
    <row r="364" spans="1:6">
      <c r="A364">
        <v>9701</v>
      </c>
      <c r="B364" s="1">
        <v>45322</v>
      </c>
      <c r="D364">
        <v>1</v>
      </c>
      <c r="E364" t="s">
        <v>6</v>
      </c>
      <c r="F364">
        <v>19209.600000000002</v>
      </c>
    </row>
    <row r="365" spans="1:6">
      <c r="A365">
        <v>9701</v>
      </c>
      <c r="B365" s="1">
        <v>45351</v>
      </c>
      <c r="D365">
        <v>1</v>
      </c>
      <c r="E365" t="s">
        <v>6</v>
      </c>
      <c r="F365">
        <v>20008.8</v>
      </c>
    </row>
    <row r="366" spans="1:6">
      <c r="A366">
        <v>9701</v>
      </c>
      <c r="B366" s="1">
        <v>45382</v>
      </c>
      <c r="D366">
        <v>1</v>
      </c>
      <c r="E366" t="s">
        <v>6</v>
      </c>
      <c r="F366">
        <v>19378.8</v>
      </c>
    </row>
    <row r="367" spans="1:6">
      <c r="A367">
        <v>9701</v>
      </c>
      <c r="B367" s="1">
        <v>45412</v>
      </c>
      <c r="D367">
        <v>1</v>
      </c>
      <c r="E367" t="s">
        <v>6</v>
      </c>
      <c r="F367">
        <v>20179.8</v>
      </c>
    </row>
    <row r="368" spans="1:6">
      <c r="A368">
        <v>9701</v>
      </c>
      <c r="B368" s="1">
        <v>45443</v>
      </c>
      <c r="D368">
        <v>1</v>
      </c>
      <c r="E368" t="s">
        <v>6</v>
      </c>
      <c r="F368">
        <v>24273</v>
      </c>
    </row>
    <row r="369" spans="1:6">
      <c r="A369">
        <v>9701</v>
      </c>
      <c r="B369" s="1">
        <v>45473</v>
      </c>
      <c r="D369">
        <v>1</v>
      </c>
      <c r="E369" t="s">
        <v>6</v>
      </c>
      <c r="F369">
        <v>23076</v>
      </c>
    </row>
    <row r="370" spans="1:6">
      <c r="A370">
        <v>9701</v>
      </c>
      <c r="B370" s="1">
        <v>45504</v>
      </c>
      <c r="D370">
        <v>1</v>
      </c>
      <c r="E370" t="s">
        <v>6</v>
      </c>
      <c r="F370">
        <v>21347.55</v>
      </c>
    </row>
    <row r="371" spans="1:6">
      <c r="A371">
        <v>9701</v>
      </c>
      <c r="B371" s="1">
        <v>45535</v>
      </c>
      <c r="D371">
        <v>1</v>
      </c>
      <c r="E371" t="s">
        <v>6</v>
      </c>
      <c r="F371">
        <v>23486.850000000002</v>
      </c>
    </row>
    <row r="372" spans="1:6">
      <c r="A372">
        <v>9701</v>
      </c>
      <c r="B372" s="1">
        <v>45565</v>
      </c>
      <c r="D372">
        <v>1</v>
      </c>
      <c r="E372" t="s">
        <v>6</v>
      </c>
      <c r="F372">
        <v>21830.850000000002</v>
      </c>
    </row>
    <row r="373" spans="1:6">
      <c r="A373">
        <v>9701</v>
      </c>
      <c r="B373" s="1">
        <v>45596</v>
      </c>
      <c r="D373">
        <v>1</v>
      </c>
      <c r="E373" t="s">
        <v>6</v>
      </c>
      <c r="F373">
        <v>22015.350000000002</v>
      </c>
    </row>
    <row r="374" spans="1:6">
      <c r="A374">
        <v>9701</v>
      </c>
      <c r="B374" s="1">
        <v>45626</v>
      </c>
      <c r="D374">
        <v>1</v>
      </c>
      <c r="E374" t="s">
        <v>6</v>
      </c>
      <c r="F374">
        <v>24485.4</v>
      </c>
    </row>
    <row r="375" spans="1:6">
      <c r="A375">
        <v>9701</v>
      </c>
      <c r="B375" s="1">
        <v>45657</v>
      </c>
      <c r="D375">
        <v>1</v>
      </c>
      <c r="E375" t="s">
        <v>6</v>
      </c>
      <c r="F375">
        <v>24485.4</v>
      </c>
    </row>
    <row r="376" spans="1:6">
      <c r="A376">
        <v>9701</v>
      </c>
      <c r="B376" s="1">
        <v>45688</v>
      </c>
      <c r="D376">
        <v>1</v>
      </c>
      <c r="E376" t="s">
        <v>6</v>
      </c>
      <c r="F376">
        <v>22142.25</v>
      </c>
    </row>
    <row r="377" spans="1:6">
      <c r="A377">
        <v>9701</v>
      </c>
      <c r="B377" s="1">
        <v>45716</v>
      </c>
      <c r="D377">
        <v>1</v>
      </c>
      <c r="E377" t="s">
        <v>6</v>
      </c>
      <c r="F377">
        <v>22236.75</v>
      </c>
    </row>
    <row r="378" spans="1:6">
      <c r="A378">
        <v>9701</v>
      </c>
      <c r="B378" s="1">
        <v>45747</v>
      </c>
      <c r="D378">
        <v>1</v>
      </c>
      <c r="E378" t="s">
        <v>6</v>
      </c>
      <c r="F378">
        <v>20794.95</v>
      </c>
    </row>
    <row r="379" spans="1:6">
      <c r="A379">
        <v>9701</v>
      </c>
      <c r="B379" s="1">
        <v>45777</v>
      </c>
      <c r="D379">
        <v>1</v>
      </c>
      <c r="E379" t="s">
        <v>6</v>
      </c>
      <c r="F379">
        <v>24017.850000000002</v>
      </c>
    </row>
    <row r="380" spans="1:6">
      <c r="A380">
        <v>9701</v>
      </c>
      <c r="B380" s="1">
        <v>45808</v>
      </c>
      <c r="D380">
        <v>1</v>
      </c>
      <c r="E380" t="s">
        <v>6</v>
      </c>
      <c r="F380">
        <v>24186.15</v>
      </c>
    </row>
    <row r="381" spans="1:6">
      <c r="A381">
        <v>9701</v>
      </c>
      <c r="B381" s="1">
        <v>45838</v>
      </c>
      <c r="D381">
        <v>1</v>
      </c>
      <c r="E381" t="s">
        <v>6</v>
      </c>
      <c r="F381">
        <v>23329.350000000002</v>
      </c>
    </row>
    <row r="382" spans="1:6">
      <c r="A382">
        <v>9701</v>
      </c>
      <c r="B382" s="1">
        <v>45869</v>
      </c>
      <c r="D382">
        <v>1</v>
      </c>
      <c r="E382" t="s">
        <v>6</v>
      </c>
      <c r="F382">
        <v>25371</v>
      </c>
    </row>
    <row r="383" spans="1:6">
      <c r="A383">
        <v>9701</v>
      </c>
      <c r="B383" s="1">
        <v>45900</v>
      </c>
      <c r="D383">
        <v>1</v>
      </c>
      <c r="E383" t="s">
        <v>6</v>
      </c>
      <c r="F383">
        <v>25047</v>
      </c>
    </row>
    <row r="384" spans="1:6">
      <c r="A384">
        <v>9701</v>
      </c>
      <c r="B384" s="1">
        <v>45930</v>
      </c>
      <c r="D384">
        <v>1</v>
      </c>
      <c r="E384" t="s">
        <v>6</v>
      </c>
      <c r="F384">
        <v>22058.55</v>
      </c>
    </row>
    <row r="385" spans="1:6">
      <c r="A385">
        <v>9701</v>
      </c>
      <c r="B385" s="1">
        <v>45961</v>
      </c>
      <c r="D385">
        <v>1</v>
      </c>
      <c r="E385" t="s">
        <v>6</v>
      </c>
      <c r="F385">
        <v>24866.100000000002</v>
      </c>
    </row>
    <row r="386" spans="1:6">
      <c r="A386">
        <v>9701</v>
      </c>
      <c r="B386" s="1">
        <v>45991</v>
      </c>
      <c r="D386">
        <v>1</v>
      </c>
      <c r="E386" t="s">
        <v>6</v>
      </c>
      <c r="F386">
        <v>26572.95</v>
      </c>
    </row>
    <row r="387" spans="1:6">
      <c r="A387">
        <v>9702</v>
      </c>
      <c r="B387" s="1">
        <v>44957</v>
      </c>
      <c r="D387">
        <v>1</v>
      </c>
      <c r="E387" t="s">
        <v>6</v>
      </c>
      <c r="F387">
        <v>13832.1</v>
      </c>
    </row>
    <row r="388" spans="1:6">
      <c r="A388">
        <v>9702</v>
      </c>
      <c r="B388" s="1">
        <v>44985</v>
      </c>
      <c r="D388">
        <v>1</v>
      </c>
      <c r="E388" t="s">
        <v>6</v>
      </c>
      <c r="F388">
        <v>13539.6</v>
      </c>
    </row>
    <row r="389" spans="1:6">
      <c r="A389">
        <v>9702</v>
      </c>
      <c r="B389" s="1">
        <v>45016</v>
      </c>
      <c r="D389">
        <v>1</v>
      </c>
      <c r="E389" t="s">
        <v>6</v>
      </c>
      <c r="F389">
        <v>12620.25</v>
      </c>
    </row>
    <row r="390" spans="1:6">
      <c r="A390">
        <v>9702</v>
      </c>
      <c r="B390" s="1">
        <v>45046</v>
      </c>
      <c r="D390">
        <v>1</v>
      </c>
      <c r="E390" t="s">
        <v>6</v>
      </c>
      <c r="F390">
        <v>15974.1</v>
      </c>
    </row>
    <row r="391" spans="1:6">
      <c r="A391">
        <v>9702</v>
      </c>
      <c r="B391" s="1">
        <v>45077</v>
      </c>
      <c r="D391">
        <v>1</v>
      </c>
      <c r="E391" t="s">
        <v>6</v>
      </c>
      <c r="F391">
        <v>12744.9</v>
      </c>
    </row>
    <row r="392" spans="1:6">
      <c r="A392">
        <v>9702</v>
      </c>
      <c r="B392" s="1">
        <v>45107</v>
      </c>
      <c r="D392">
        <v>1</v>
      </c>
      <c r="E392" t="s">
        <v>6</v>
      </c>
      <c r="F392">
        <v>15117.75</v>
      </c>
    </row>
    <row r="393" spans="1:6">
      <c r="A393">
        <v>9702</v>
      </c>
      <c r="B393" s="1">
        <v>45138</v>
      </c>
      <c r="D393">
        <v>1</v>
      </c>
      <c r="E393" t="s">
        <v>6</v>
      </c>
      <c r="F393">
        <v>15034.5</v>
      </c>
    </row>
    <row r="394" spans="1:6">
      <c r="A394">
        <v>9702</v>
      </c>
      <c r="B394" s="1">
        <v>45169</v>
      </c>
      <c r="D394">
        <v>1</v>
      </c>
      <c r="E394" t="s">
        <v>6</v>
      </c>
      <c r="F394">
        <v>14178.6</v>
      </c>
    </row>
    <row r="395" spans="1:6">
      <c r="A395">
        <v>9702</v>
      </c>
      <c r="B395" s="1">
        <v>45199</v>
      </c>
      <c r="D395">
        <v>1</v>
      </c>
      <c r="E395" t="s">
        <v>6</v>
      </c>
      <c r="F395">
        <v>14706.45</v>
      </c>
    </row>
    <row r="396" spans="1:6">
      <c r="A396">
        <v>9702</v>
      </c>
      <c r="B396" s="1">
        <v>45230</v>
      </c>
      <c r="D396">
        <v>1</v>
      </c>
      <c r="E396" t="s">
        <v>6</v>
      </c>
      <c r="F396">
        <v>14063.4</v>
      </c>
    </row>
    <row r="397" spans="1:6">
      <c r="A397">
        <v>9702</v>
      </c>
      <c r="B397" s="1">
        <v>45260</v>
      </c>
      <c r="D397">
        <v>1</v>
      </c>
      <c r="E397" t="s">
        <v>6</v>
      </c>
      <c r="F397">
        <v>15439.5</v>
      </c>
    </row>
    <row r="398" spans="1:6">
      <c r="A398">
        <v>9702</v>
      </c>
      <c r="B398" s="1">
        <v>45291</v>
      </c>
      <c r="D398">
        <v>1</v>
      </c>
      <c r="E398" t="s">
        <v>6</v>
      </c>
      <c r="F398">
        <v>15316.65</v>
      </c>
    </row>
    <row r="399" spans="1:6">
      <c r="A399">
        <v>9702</v>
      </c>
      <c r="B399" s="1">
        <v>45322</v>
      </c>
      <c r="D399">
        <v>1</v>
      </c>
      <c r="E399" t="s">
        <v>6</v>
      </c>
      <c r="F399">
        <v>14315.85</v>
      </c>
    </row>
    <row r="400" spans="1:6">
      <c r="A400">
        <v>9702</v>
      </c>
      <c r="B400" s="1">
        <v>45351</v>
      </c>
      <c r="D400">
        <v>1</v>
      </c>
      <c r="E400" t="s">
        <v>6</v>
      </c>
      <c r="F400">
        <v>15338.25</v>
      </c>
    </row>
    <row r="401" spans="1:6">
      <c r="A401">
        <v>9702</v>
      </c>
      <c r="B401" s="1">
        <v>45382</v>
      </c>
      <c r="D401">
        <v>1</v>
      </c>
      <c r="E401" t="s">
        <v>6</v>
      </c>
      <c r="F401">
        <v>14120.550000000001</v>
      </c>
    </row>
    <row r="402" spans="1:6">
      <c r="A402">
        <v>9702</v>
      </c>
      <c r="B402" s="1">
        <v>45412</v>
      </c>
      <c r="D402">
        <v>1</v>
      </c>
      <c r="E402" t="s">
        <v>6</v>
      </c>
      <c r="F402">
        <v>14117.4</v>
      </c>
    </row>
    <row r="403" spans="1:6">
      <c r="A403">
        <v>9702</v>
      </c>
      <c r="B403" s="1">
        <v>45443</v>
      </c>
      <c r="D403">
        <v>1</v>
      </c>
      <c r="E403" t="s">
        <v>6</v>
      </c>
      <c r="F403">
        <v>16456.95</v>
      </c>
    </row>
    <row r="404" spans="1:6">
      <c r="A404">
        <v>9702</v>
      </c>
      <c r="B404" s="1">
        <v>45473</v>
      </c>
      <c r="D404">
        <v>1</v>
      </c>
      <c r="E404" t="s">
        <v>6</v>
      </c>
      <c r="F404">
        <v>16025.4</v>
      </c>
    </row>
    <row r="405" spans="1:6">
      <c r="A405">
        <v>9702</v>
      </c>
      <c r="B405" s="1">
        <v>45504</v>
      </c>
      <c r="D405">
        <v>1</v>
      </c>
      <c r="E405" t="s">
        <v>6</v>
      </c>
      <c r="F405">
        <v>14676.75</v>
      </c>
    </row>
    <row r="406" spans="1:6">
      <c r="A406">
        <v>9702</v>
      </c>
      <c r="B406" s="1">
        <v>45535</v>
      </c>
      <c r="D406">
        <v>1</v>
      </c>
      <c r="E406" t="s">
        <v>6</v>
      </c>
      <c r="F406">
        <v>16362</v>
      </c>
    </row>
    <row r="407" spans="1:6">
      <c r="A407">
        <v>9702</v>
      </c>
      <c r="B407" s="1">
        <v>45565</v>
      </c>
      <c r="D407">
        <v>1</v>
      </c>
      <c r="E407" t="s">
        <v>6</v>
      </c>
      <c r="F407">
        <v>15392.25</v>
      </c>
    </row>
    <row r="408" spans="1:6">
      <c r="A408">
        <v>9702</v>
      </c>
      <c r="B408" s="1">
        <v>45596</v>
      </c>
      <c r="D408">
        <v>1</v>
      </c>
      <c r="E408" t="s">
        <v>6</v>
      </c>
      <c r="F408">
        <v>15502.050000000001</v>
      </c>
    </row>
    <row r="409" spans="1:6">
      <c r="A409">
        <v>9702</v>
      </c>
      <c r="B409" s="1">
        <v>45626</v>
      </c>
      <c r="D409">
        <v>1</v>
      </c>
      <c r="E409" t="s">
        <v>6</v>
      </c>
      <c r="F409">
        <v>17204.400000000001</v>
      </c>
    </row>
    <row r="410" spans="1:6">
      <c r="A410">
        <v>9702</v>
      </c>
      <c r="B410" s="1">
        <v>45657</v>
      </c>
      <c r="D410">
        <v>1</v>
      </c>
      <c r="E410" t="s">
        <v>6</v>
      </c>
      <c r="F410">
        <v>17204.400000000001</v>
      </c>
    </row>
    <row r="411" spans="1:6">
      <c r="A411">
        <v>9702</v>
      </c>
      <c r="B411" s="1">
        <v>45688</v>
      </c>
      <c r="D411">
        <v>1</v>
      </c>
      <c r="E411" t="s">
        <v>6</v>
      </c>
      <c r="F411">
        <v>17174.25</v>
      </c>
    </row>
    <row r="412" spans="1:6">
      <c r="A412">
        <v>9702</v>
      </c>
      <c r="B412" s="1">
        <v>45716</v>
      </c>
      <c r="D412">
        <v>1</v>
      </c>
      <c r="E412" t="s">
        <v>6</v>
      </c>
      <c r="F412">
        <v>18479.25</v>
      </c>
    </row>
    <row r="413" spans="1:6">
      <c r="A413">
        <v>9702</v>
      </c>
      <c r="B413" s="1">
        <v>45747</v>
      </c>
      <c r="D413">
        <v>1</v>
      </c>
      <c r="E413" t="s">
        <v>6</v>
      </c>
      <c r="F413">
        <v>17073.900000000001</v>
      </c>
    </row>
    <row r="414" spans="1:6">
      <c r="A414">
        <v>9702</v>
      </c>
      <c r="B414" s="1">
        <v>45777</v>
      </c>
      <c r="D414">
        <v>1</v>
      </c>
      <c r="E414" t="s">
        <v>6</v>
      </c>
      <c r="F414">
        <v>18805.05</v>
      </c>
    </row>
    <row r="415" spans="1:6">
      <c r="A415">
        <v>9702</v>
      </c>
      <c r="B415" s="1">
        <v>45808</v>
      </c>
      <c r="D415">
        <v>1</v>
      </c>
      <c r="E415" t="s">
        <v>6</v>
      </c>
      <c r="F415">
        <v>18781.650000000001</v>
      </c>
    </row>
    <row r="416" spans="1:6">
      <c r="A416">
        <v>9702</v>
      </c>
      <c r="B416" s="1">
        <v>45838</v>
      </c>
      <c r="D416">
        <v>1</v>
      </c>
      <c r="E416" t="s">
        <v>6</v>
      </c>
      <c r="F416">
        <v>18087.75</v>
      </c>
    </row>
    <row r="417" spans="1:6">
      <c r="A417">
        <v>9702</v>
      </c>
      <c r="B417" s="1">
        <v>45869</v>
      </c>
      <c r="D417">
        <v>1</v>
      </c>
      <c r="E417" t="s">
        <v>6</v>
      </c>
      <c r="F417">
        <v>20150.55</v>
      </c>
    </row>
    <row r="418" spans="1:6">
      <c r="A418">
        <v>9702</v>
      </c>
      <c r="B418" s="1">
        <v>45900</v>
      </c>
      <c r="D418">
        <v>1</v>
      </c>
      <c r="E418" t="s">
        <v>6</v>
      </c>
      <c r="F418">
        <v>19867.05</v>
      </c>
    </row>
    <row r="419" spans="1:6">
      <c r="A419">
        <v>9702</v>
      </c>
      <c r="B419" s="1">
        <v>45930</v>
      </c>
      <c r="D419">
        <v>1</v>
      </c>
      <c r="E419" t="s">
        <v>6</v>
      </c>
      <c r="F419">
        <v>17721</v>
      </c>
    </row>
    <row r="420" spans="1:6">
      <c r="A420">
        <v>9702</v>
      </c>
      <c r="B420" s="1">
        <v>45961</v>
      </c>
      <c r="D420">
        <v>1</v>
      </c>
      <c r="E420" t="s">
        <v>6</v>
      </c>
      <c r="F420">
        <v>19660.5</v>
      </c>
    </row>
    <row r="421" spans="1:6">
      <c r="A421">
        <v>9702</v>
      </c>
      <c r="B421" s="1">
        <v>45991</v>
      </c>
      <c r="D421">
        <v>1</v>
      </c>
      <c r="E421" t="s">
        <v>6</v>
      </c>
      <c r="F421">
        <v>20858.850000000002</v>
      </c>
    </row>
    <row r="422" spans="1:6">
      <c r="A422">
        <v>9768</v>
      </c>
      <c r="B422" s="1">
        <v>44957</v>
      </c>
      <c r="D422">
        <v>1</v>
      </c>
      <c r="E422" t="s">
        <v>6</v>
      </c>
      <c r="F422">
        <v>1863581.85</v>
      </c>
    </row>
    <row r="423" spans="1:6">
      <c r="A423">
        <v>9768</v>
      </c>
      <c r="B423" s="1">
        <v>44985</v>
      </c>
      <c r="D423">
        <v>1</v>
      </c>
      <c r="E423" t="s">
        <v>6</v>
      </c>
      <c r="F423">
        <v>698541.3</v>
      </c>
    </row>
    <row r="424" spans="1:6">
      <c r="A424">
        <v>9768</v>
      </c>
      <c r="B424" s="1">
        <v>45016</v>
      </c>
      <c r="D424">
        <v>1</v>
      </c>
      <c r="E424" t="s">
        <v>6</v>
      </c>
      <c r="F424">
        <v>557537.85</v>
      </c>
    </row>
    <row r="425" spans="1:6">
      <c r="A425">
        <v>9768</v>
      </c>
      <c r="B425" s="1">
        <v>45046</v>
      </c>
      <c r="D425">
        <v>1</v>
      </c>
      <c r="E425" t="s">
        <v>6</v>
      </c>
      <c r="F425">
        <v>823477.95000000007</v>
      </c>
    </row>
    <row r="426" spans="1:6">
      <c r="A426">
        <v>9768</v>
      </c>
      <c r="B426" s="1">
        <v>45077</v>
      </c>
      <c r="D426">
        <v>1</v>
      </c>
      <c r="E426" t="s">
        <v>6</v>
      </c>
      <c r="F426">
        <v>555057.9</v>
      </c>
    </row>
    <row r="427" spans="1:6">
      <c r="A427">
        <v>9768</v>
      </c>
      <c r="B427" s="1">
        <v>45107</v>
      </c>
      <c r="D427">
        <v>1</v>
      </c>
      <c r="E427" t="s">
        <v>6</v>
      </c>
      <c r="F427">
        <v>521543.7</v>
      </c>
    </row>
    <row r="428" spans="1:6">
      <c r="A428">
        <v>9768</v>
      </c>
      <c r="B428" s="1">
        <v>45138</v>
      </c>
      <c r="D428">
        <v>1</v>
      </c>
      <c r="E428" t="s">
        <v>6</v>
      </c>
      <c r="F428">
        <v>707653.35</v>
      </c>
    </row>
    <row r="429" spans="1:6">
      <c r="A429">
        <v>9768</v>
      </c>
      <c r="B429" s="1">
        <v>45169</v>
      </c>
      <c r="D429">
        <v>1</v>
      </c>
      <c r="E429" t="s">
        <v>6</v>
      </c>
      <c r="F429">
        <v>560237.85</v>
      </c>
    </row>
    <row r="430" spans="1:6">
      <c r="A430">
        <v>9768</v>
      </c>
      <c r="B430" s="1">
        <v>45199</v>
      </c>
      <c r="D430">
        <v>1</v>
      </c>
      <c r="E430" t="s">
        <v>6</v>
      </c>
      <c r="F430">
        <v>568073.25</v>
      </c>
    </row>
    <row r="431" spans="1:6">
      <c r="A431">
        <v>9768</v>
      </c>
      <c r="B431" s="1">
        <v>45230</v>
      </c>
      <c r="D431">
        <v>1</v>
      </c>
      <c r="E431" t="s">
        <v>6</v>
      </c>
      <c r="F431">
        <v>700791.3</v>
      </c>
    </row>
    <row r="432" spans="1:6">
      <c r="A432">
        <v>9768</v>
      </c>
      <c r="B432" s="1">
        <v>45260</v>
      </c>
      <c r="D432">
        <v>1</v>
      </c>
      <c r="E432" t="s">
        <v>6</v>
      </c>
      <c r="F432">
        <v>568360.35</v>
      </c>
    </row>
    <row r="433" spans="1:6">
      <c r="A433">
        <v>9768</v>
      </c>
      <c r="B433" s="1">
        <v>45291</v>
      </c>
      <c r="D433">
        <v>1</v>
      </c>
      <c r="E433" t="s">
        <v>6</v>
      </c>
      <c r="F433">
        <v>531811.35</v>
      </c>
    </row>
    <row r="434" spans="1:6">
      <c r="A434">
        <v>9768</v>
      </c>
      <c r="B434" s="1">
        <v>45322</v>
      </c>
      <c r="D434">
        <v>1</v>
      </c>
      <c r="E434" t="s">
        <v>6</v>
      </c>
      <c r="F434">
        <v>1792456.2</v>
      </c>
    </row>
    <row r="435" spans="1:6">
      <c r="A435">
        <v>9768</v>
      </c>
      <c r="B435" s="1">
        <v>45351</v>
      </c>
      <c r="D435">
        <v>1</v>
      </c>
      <c r="E435" t="s">
        <v>6</v>
      </c>
      <c r="F435">
        <v>680851.35</v>
      </c>
    </row>
    <row r="436" spans="1:6">
      <c r="A436">
        <v>9768</v>
      </c>
      <c r="B436" s="1">
        <v>45382</v>
      </c>
      <c r="D436">
        <v>1</v>
      </c>
      <c r="E436" t="s">
        <v>6</v>
      </c>
      <c r="F436">
        <v>680851.35</v>
      </c>
    </row>
    <row r="437" spans="1:6">
      <c r="A437">
        <v>9768</v>
      </c>
      <c r="B437" s="1">
        <v>45412</v>
      </c>
      <c r="D437">
        <v>1</v>
      </c>
      <c r="E437" t="s">
        <v>6</v>
      </c>
      <c r="F437">
        <v>749697.75</v>
      </c>
    </row>
    <row r="438" spans="1:6">
      <c r="A438">
        <v>9768</v>
      </c>
      <c r="B438" s="1">
        <v>45443</v>
      </c>
      <c r="D438">
        <v>1</v>
      </c>
      <c r="E438" t="s">
        <v>6</v>
      </c>
      <c r="F438">
        <v>546854.40000000002</v>
      </c>
    </row>
    <row r="439" spans="1:6">
      <c r="A439">
        <v>9768</v>
      </c>
      <c r="B439" s="1">
        <v>45473</v>
      </c>
      <c r="D439">
        <v>1</v>
      </c>
      <c r="E439" t="s">
        <v>6</v>
      </c>
      <c r="F439">
        <v>569265.75</v>
      </c>
    </row>
    <row r="440" spans="1:6">
      <c r="A440">
        <v>9768</v>
      </c>
      <c r="B440" s="1">
        <v>45504</v>
      </c>
      <c r="D440">
        <v>1</v>
      </c>
      <c r="E440" t="s">
        <v>6</v>
      </c>
      <c r="F440">
        <v>729579.6</v>
      </c>
    </row>
    <row r="441" spans="1:6">
      <c r="A441">
        <v>9768</v>
      </c>
      <c r="B441" s="1">
        <v>45535</v>
      </c>
      <c r="D441">
        <v>1</v>
      </c>
      <c r="E441" t="s">
        <v>6</v>
      </c>
      <c r="F441">
        <v>532152</v>
      </c>
    </row>
    <row r="442" spans="1:6">
      <c r="A442">
        <v>9768</v>
      </c>
      <c r="B442" s="1">
        <v>45565</v>
      </c>
      <c r="D442">
        <v>1</v>
      </c>
      <c r="E442" t="s">
        <v>6</v>
      </c>
      <c r="F442">
        <v>579043.35</v>
      </c>
    </row>
    <row r="443" spans="1:6">
      <c r="A443">
        <v>9768</v>
      </c>
      <c r="B443" s="1">
        <v>45596</v>
      </c>
      <c r="D443">
        <v>1</v>
      </c>
      <c r="E443" t="s">
        <v>6</v>
      </c>
      <c r="F443">
        <v>725785.65</v>
      </c>
    </row>
    <row r="444" spans="1:6">
      <c r="A444">
        <v>9768</v>
      </c>
      <c r="B444" s="1">
        <v>45626</v>
      </c>
      <c r="D444">
        <v>1</v>
      </c>
      <c r="E444" t="s">
        <v>6</v>
      </c>
      <c r="F444">
        <v>538879.95000000007</v>
      </c>
    </row>
    <row r="445" spans="1:6">
      <c r="A445">
        <v>9768</v>
      </c>
      <c r="B445" s="1">
        <v>45657</v>
      </c>
      <c r="D445">
        <v>1</v>
      </c>
      <c r="E445" t="s">
        <v>6</v>
      </c>
      <c r="F445">
        <v>538879.95000000007</v>
      </c>
    </row>
    <row r="446" spans="1:6">
      <c r="A446">
        <v>9768</v>
      </c>
      <c r="B446" s="1">
        <v>45688</v>
      </c>
      <c r="D446">
        <v>1</v>
      </c>
      <c r="E446" t="s">
        <v>6</v>
      </c>
      <c r="F446">
        <v>1625755.5</v>
      </c>
    </row>
    <row r="447" spans="1:6">
      <c r="A447">
        <v>9768</v>
      </c>
      <c r="B447" s="1">
        <v>45716</v>
      </c>
      <c r="D447">
        <v>1</v>
      </c>
      <c r="E447" t="s">
        <v>6</v>
      </c>
      <c r="F447">
        <v>771092.1</v>
      </c>
    </row>
    <row r="448" spans="1:6">
      <c r="A448">
        <v>9768</v>
      </c>
      <c r="B448" s="1">
        <v>45747</v>
      </c>
      <c r="D448">
        <v>1</v>
      </c>
      <c r="E448" t="s">
        <v>6</v>
      </c>
      <c r="F448">
        <v>694282.5</v>
      </c>
    </row>
    <row r="449" spans="1:6">
      <c r="A449">
        <v>9768</v>
      </c>
      <c r="B449" s="1">
        <v>45777</v>
      </c>
      <c r="D449">
        <v>1</v>
      </c>
      <c r="E449" t="s">
        <v>6</v>
      </c>
      <c r="F449">
        <v>694282.5</v>
      </c>
    </row>
    <row r="450" spans="1:6">
      <c r="A450">
        <v>9768</v>
      </c>
      <c r="B450" s="1">
        <v>45808</v>
      </c>
      <c r="D450">
        <v>1</v>
      </c>
      <c r="E450" t="s">
        <v>6</v>
      </c>
      <c r="F450">
        <v>801084.15</v>
      </c>
    </row>
    <row r="451" spans="1:6">
      <c r="A451">
        <v>9768</v>
      </c>
      <c r="B451" s="1">
        <v>45838</v>
      </c>
      <c r="D451">
        <v>1</v>
      </c>
      <c r="E451" t="s">
        <v>6</v>
      </c>
      <c r="F451">
        <v>801084.15</v>
      </c>
    </row>
    <row r="452" spans="1:6">
      <c r="A452">
        <v>9768</v>
      </c>
      <c r="B452" s="1">
        <v>45869</v>
      </c>
      <c r="D452">
        <v>1</v>
      </c>
      <c r="E452" t="s">
        <v>6</v>
      </c>
      <c r="F452">
        <v>612973.35</v>
      </c>
    </row>
    <row r="453" spans="1:6">
      <c r="A453">
        <v>9768</v>
      </c>
      <c r="B453" s="1">
        <v>45900</v>
      </c>
      <c r="D453">
        <v>1</v>
      </c>
      <c r="E453" t="s">
        <v>6</v>
      </c>
      <c r="F453">
        <v>564960.6</v>
      </c>
    </row>
    <row r="454" spans="1:6">
      <c r="A454">
        <v>9768</v>
      </c>
      <c r="B454" s="1">
        <v>45930</v>
      </c>
      <c r="D454">
        <v>1</v>
      </c>
      <c r="E454" t="s">
        <v>6</v>
      </c>
      <c r="F454">
        <v>600177.6</v>
      </c>
    </row>
    <row r="455" spans="1:6">
      <c r="A455">
        <v>9768</v>
      </c>
      <c r="B455" s="1">
        <v>45961</v>
      </c>
      <c r="D455">
        <v>1</v>
      </c>
      <c r="E455" t="s">
        <v>6</v>
      </c>
      <c r="F455">
        <v>716392.35</v>
      </c>
    </row>
    <row r="456" spans="1:6">
      <c r="A456">
        <v>9768</v>
      </c>
      <c r="B456" s="1">
        <v>45991</v>
      </c>
      <c r="D456">
        <v>1</v>
      </c>
      <c r="E456" t="s">
        <v>6</v>
      </c>
      <c r="F456">
        <v>641536.20000000007</v>
      </c>
    </row>
    <row r="457" spans="1:6">
      <c r="A457">
        <v>150</v>
      </c>
      <c r="B457" s="1">
        <v>44957</v>
      </c>
      <c r="D457">
        <v>51</v>
      </c>
      <c r="E457" t="s">
        <v>6</v>
      </c>
      <c r="F457">
        <v>217282.5</v>
      </c>
    </row>
    <row r="458" spans="1:6">
      <c r="A458">
        <v>150</v>
      </c>
      <c r="B458" s="1">
        <v>44985</v>
      </c>
      <c r="D458">
        <v>51</v>
      </c>
      <c r="E458" t="s">
        <v>6</v>
      </c>
      <c r="F458">
        <v>216909.6</v>
      </c>
    </row>
    <row r="459" spans="1:6">
      <c r="A459">
        <v>150</v>
      </c>
      <c r="B459" s="1">
        <v>45016</v>
      </c>
      <c r="D459">
        <v>51</v>
      </c>
      <c r="E459" t="s">
        <v>6</v>
      </c>
      <c r="F459">
        <v>217055.1</v>
      </c>
    </row>
    <row r="460" spans="1:6">
      <c r="A460">
        <v>150</v>
      </c>
      <c r="B460" s="1">
        <v>45046</v>
      </c>
      <c r="D460">
        <v>51</v>
      </c>
      <c r="E460" t="s">
        <v>6</v>
      </c>
      <c r="F460">
        <v>217932.9</v>
      </c>
    </row>
    <row r="461" spans="1:6">
      <c r="A461">
        <v>150</v>
      </c>
      <c r="B461" s="1">
        <v>45077</v>
      </c>
      <c r="D461">
        <v>51</v>
      </c>
      <c r="E461" t="s">
        <v>6</v>
      </c>
      <c r="F461">
        <v>217908.9</v>
      </c>
    </row>
    <row r="462" spans="1:6">
      <c r="A462">
        <v>150</v>
      </c>
      <c r="B462" s="1">
        <v>45107</v>
      </c>
      <c r="D462">
        <v>51</v>
      </c>
      <c r="E462" t="s">
        <v>6</v>
      </c>
      <c r="F462">
        <v>218315.69999999998</v>
      </c>
    </row>
    <row r="463" spans="1:6">
      <c r="A463">
        <v>150</v>
      </c>
      <c r="B463" s="1">
        <v>45138</v>
      </c>
      <c r="D463">
        <v>51</v>
      </c>
      <c r="E463" t="s">
        <v>6</v>
      </c>
      <c r="F463">
        <v>217741.8</v>
      </c>
    </row>
    <row r="464" spans="1:6">
      <c r="A464">
        <v>150</v>
      </c>
      <c r="B464" s="1">
        <v>45169</v>
      </c>
      <c r="D464">
        <v>51</v>
      </c>
      <c r="E464" t="s">
        <v>6</v>
      </c>
      <c r="F464">
        <v>217805.69999999998</v>
      </c>
    </row>
    <row r="465" spans="1:6">
      <c r="A465">
        <v>150</v>
      </c>
      <c r="B465" s="1">
        <v>45199</v>
      </c>
      <c r="D465">
        <v>51</v>
      </c>
      <c r="E465" t="s">
        <v>6</v>
      </c>
      <c r="F465">
        <v>218008.5</v>
      </c>
    </row>
    <row r="466" spans="1:6">
      <c r="A466">
        <v>150</v>
      </c>
      <c r="B466" s="1">
        <v>45230</v>
      </c>
      <c r="D466">
        <v>51</v>
      </c>
      <c r="E466" t="s">
        <v>6</v>
      </c>
      <c r="F466">
        <v>217396.19999999998</v>
      </c>
    </row>
    <row r="467" spans="1:6">
      <c r="A467">
        <v>150</v>
      </c>
      <c r="B467" s="1">
        <v>45260</v>
      </c>
      <c r="D467">
        <v>51</v>
      </c>
      <c r="E467" t="s">
        <v>6</v>
      </c>
      <c r="F467">
        <v>253490.4</v>
      </c>
    </row>
    <row r="468" spans="1:6">
      <c r="A468">
        <v>150</v>
      </c>
      <c r="B468" s="1">
        <v>45291</v>
      </c>
      <c r="D468">
        <v>51</v>
      </c>
      <c r="E468" t="s">
        <v>6</v>
      </c>
      <c r="F468">
        <v>252598.8</v>
      </c>
    </row>
    <row r="469" spans="1:6">
      <c r="A469">
        <v>150</v>
      </c>
      <c r="B469" s="1">
        <v>45322</v>
      </c>
      <c r="D469">
        <v>51</v>
      </c>
      <c r="E469" t="s">
        <v>6</v>
      </c>
      <c r="F469">
        <v>251702.09999999998</v>
      </c>
    </row>
    <row r="470" spans="1:6">
      <c r="A470">
        <v>150</v>
      </c>
      <c r="B470" s="1">
        <v>45351</v>
      </c>
      <c r="D470">
        <v>51</v>
      </c>
      <c r="E470" t="s">
        <v>6</v>
      </c>
      <c r="F470">
        <v>252043.19999999998</v>
      </c>
    </row>
    <row r="471" spans="1:6">
      <c r="A471">
        <v>150</v>
      </c>
      <c r="B471" s="1">
        <v>45382</v>
      </c>
      <c r="D471">
        <v>51</v>
      </c>
      <c r="E471" t="s">
        <v>6</v>
      </c>
      <c r="F471">
        <v>253062.59999999998</v>
      </c>
    </row>
    <row r="472" spans="1:6">
      <c r="A472">
        <v>150</v>
      </c>
      <c r="B472" s="1">
        <v>45412</v>
      </c>
      <c r="D472">
        <v>51</v>
      </c>
      <c r="E472" t="s">
        <v>6</v>
      </c>
      <c r="F472">
        <v>254559.59999999998</v>
      </c>
    </row>
    <row r="473" spans="1:6">
      <c r="A473">
        <v>150</v>
      </c>
      <c r="B473" s="1">
        <v>45443</v>
      </c>
      <c r="D473">
        <v>51</v>
      </c>
      <c r="E473" t="s">
        <v>6</v>
      </c>
      <c r="F473">
        <v>259563.9</v>
      </c>
    </row>
    <row r="474" spans="1:6">
      <c r="A474">
        <v>150</v>
      </c>
      <c r="B474" s="1">
        <v>45473</v>
      </c>
      <c r="D474">
        <v>51</v>
      </c>
      <c r="E474" t="s">
        <v>6</v>
      </c>
      <c r="F474">
        <v>264240</v>
      </c>
    </row>
    <row r="475" spans="1:6">
      <c r="A475">
        <v>150</v>
      </c>
      <c r="B475" s="1">
        <v>45504</v>
      </c>
      <c r="D475">
        <v>51</v>
      </c>
      <c r="E475" t="s">
        <v>6</v>
      </c>
      <c r="F475">
        <v>264410.7</v>
      </c>
    </row>
    <row r="476" spans="1:6">
      <c r="A476">
        <v>150</v>
      </c>
      <c r="B476" s="1">
        <v>45535</v>
      </c>
      <c r="D476">
        <v>51</v>
      </c>
      <c r="E476" t="s">
        <v>6</v>
      </c>
      <c r="F476">
        <v>265620.3</v>
      </c>
    </row>
    <row r="477" spans="1:6">
      <c r="A477">
        <v>150</v>
      </c>
      <c r="B477" s="1">
        <v>45565</v>
      </c>
      <c r="D477">
        <v>51</v>
      </c>
      <c r="E477" t="s">
        <v>6</v>
      </c>
      <c r="F477">
        <v>264141.59999999998</v>
      </c>
    </row>
    <row r="478" spans="1:6">
      <c r="A478">
        <v>150</v>
      </c>
      <c r="B478" s="1">
        <v>45596</v>
      </c>
      <c r="D478">
        <v>51</v>
      </c>
      <c r="E478" t="s">
        <v>6</v>
      </c>
      <c r="F478">
        <v>264369.3</v>
      </c>
    </row>
    <row r="479" spans="1:6">
      <c r="A479">
        <v>150</v>
      </c>
      <c r="B479" s="1">
        <v>45626</v>
      </c>
      <c r="D479">
        <v>51</v>
      </c>
      <c r="E479" t="s">
        <v>6</v>
      </c>
      <c r="F479">
        <v>264621.89999999997</v>
      </c>
    </row>
    <row r="480" spans="1:6">
      <c r="A480">
        <v>150</v>
      </c>
      <c r="B480" s="1">
        <v>45657</v>
      </c>
      <c r="D480">
        <v>51</v>
      </c>
      <c r="E480" t="s">
        <v>6</v>
      </c>
      <c r="F480">
        <v>265701.89999999997</v>
      </c>
    </row>
    <row r="481" spans="1:6">
      <c r="A481">
        <v>150</v>
      </c>
      <c r="B481" s="1">
        <v>45688</v>
      </c>
      <c r="D481">
        <v>51</v>
      </c>
      <c r="E481" t="s">
        <v>6</v>
      </c>
      <c r="F481">
        <v>267933.89999999997</v>
      </c>
    </row>
    <row r="482" spans="1:6">
      <c r="A482">
        <v>150</v>
      </c>
      <c r="B482" s="1">
        <v>45716</v>
      </c>
      <c r="D482">
        <v>51</v>
      </c>
      <c r="E482" t="s">
        <v>6</v>
      </c>
      <c r="F482">
        <v>269822.09999999998</v>
      </c>
    </row>
    <row r="483" spans="1:6">
      <c r="A483">
        <v>150</v>
      </c>
      <c r="B483" s="1">
        <v>45747</v>
      </c>
      <c r="D483">
        <v>51</v>
      </c>
      <c r="E483" t="s">
        <v>6</v>
      </c>
      <c r="F483">
        <v>270359.39999999997</v>
      </c>
    </row>
    <row r="484" spans="1:6">
      <c r="A484">
        <v>150</v>
      </c>
      <c r="B484" s="1">
        <v>45777</v>
      </c>
      <c r="D484">
        <v>51</v>
      </c>
      <c r="E484" t="s">
        <v>6</v>
      </c>
      <c r="F484">
        <v>270618.3</v>
      </c>
    </row>
    <row r="485" spans="1:6">
      <c r="A485">
        <v>150</v>
      </c>
      <c r="B485" s="1">
        <v>45808</v>
      </c>
      <c r="D485">
        <v>51</v>
      </c>
      <c r="E485" t="s">
        <v>6</v>
      </c>
      <c r="F485">
        <v>272512.8</v>
      </c>
    </row>
    <row r="486" spans="1:6">
      <c r="A486">
        <v>150</v>
      </c>
      <c r="B486" s="1">
        <v>45838</v>
      </c>
      <c r="D486">
        <v>51</v>
      </c>
      <c r="E486" t="s">
        <v>6</v>
      </c>
      <c r="F486">
        <v>273013.2</v>
      </c>
    </row>
    <row r="487" spans="1:6">
      <c r="A487">
        <v>150</v>
      </c>
      <c r="B487" s="1">
        <v>45869</v>
      </c>
      <c r="D487">
        <v>51</v>
      </c>
      <c r="E487" t="s">
        <v>6</v>
      </c>
      <c r="F487">
        <v>271832.39999999997</v>
      </c>
    </row>
    <row r="488" spans="1:6">
      <c r="A488">
        <v>150</v>
      </c>
      <c r="B488" s="1">
        <v>45900</v>
      </c>
      <c r="D488">
        <v>51</v>
      </c>
      <c r="E488" t="s">
        <v>6</v>
      </c>
      <c r="F488">
        <v>273898.5</v>
      </c>
    </row>
    <row r="489" spans="1:6">
      <c r="A489">
        <v>150</v>
      </c>
      <c r="B489" s="1">
        <v>45930</v>
      </c>
      <c r="D489">
        <v>51</v>
      </c>
      <c r="E489" t="s">
        <v>6</v>
      </c>
      <c r="F489">
        <v>275214.3</v>
      </c>
    </row>
    <row r="490" spans="1:6">
      <c r="A490">
        <v>150</v>
      </c>
      <c r="B490" s="1">
        <v>45961</v>
      </c>
      <c r="D490">
        <v>51</v>
      </c>
      <c r="E490" t="s">
        <v>6</v>
      </c>
      <c r="F490">
        <v>276395.39999999997</v>
      </c>
    </row>
    <row r="491" spans="1:6">
      <c r="A491">
        <v>150</v>
      </c>
      <c r="B491" s="1">
        <v>45991</v>
      </c>
      <c r="D491">
        <v>51</v>
      </c>
      <c r="E491" t="s">
        <v>6</v>
      </c>
      <c r="F491">
        <v>277389.59999999998</v>
      </c>
    </row>
    <row r="492" spans="1:6">
      <c r="A492">
        <v>2370</v>
      </c>
      <c r="B492" s="1">
        <v>44957</v>
      </c>
      <c r="D492">
        <v>51</v>
      </c>
      <c r="E492" t="s">
        <v>6</v>
      </c>
      <c r="F492">
        <v>17853.3</v>
      </c>
    </row>
    <row r="493" spans="1:6">
      <c r="A493">
        <v>2370</v>
      </c>
      <c r="B493" s="1">
        <v>44985</v>
      </c>
      <c r="D493">
        <v>51</v>
      </c>
      <c r="E493" t="s">
        <v>6</v>
      </c>
      <c r="F493">
        <v>26923.8</v>
      </c>
    </row>
    <row r="494" spans="1:6">
      <c r="A494">
        <v>2370</v>
      </c>
      <c r="B494" s="1">
        <v>45016</v>
      </c>
      <c r="D494">
        <v>51</v>
      </c>
      <c r="E494" t="s">
        <v>6</v>
      </c>
      <c r="F494">
        <v>21584.7</v>
      </c>
    </row>
    <row r="495" spans="1:6">
      <c r="A495">
        <v>2370</v>
      </c>
      <c r="B495" s="1">
        <v>45046</v>
      </c>
      <c r="D495">
        <v>51</v>
      </c>
      <c r="E495" t="s">
        <v>6</v>
      </c>
      <c r="F495">
        <v>21060.899999999998</v>
      </c>
    </row>
    <row r="496" spans="1:6">
      <c r="A496">
        <v>2370</v>
      </c>
      <c r="B496" s="1">
        <v>45077</v>
      </c>
      <c r="D496">
        <v>51</v>
      </c>
      <c r="E496" t="s">
        <v>6</v>
      </c>
      <c r="F496">
        <v>18480</v>
      </c>
    </row>
    <row r="497" spans="1:6">
      <c r="A497">
        <v>2370</v>
      </c>
      <c r="B497" s="1">
        <v>45107</v>
      </c>
      <c r="D497">
        <v>51</v>
      </c>
      <c r="E497" t="s">
        <v>6</v>
      </c>
      <c r="F497">
        <v>20131.8</v>
      </c>
    </row>
    <row r="498" spans="1:6">
      <c r="A498">
        <v>2370</v>
      </c>
      <c r="B498" s="1">
        <v>45138</v>
      </c>
      <c r="D498">
        <v>51</v>
      </c>
      <c r="E498" t="s">
        <v>6</v>
      </c>
      <c r="F498">
        <v>18744</v>
      </c>
    </row>
    <row r="499" spans="1:6">
      <c r="A499">
        <v>2370</v>
      </c>
      <c r="B499" s="1">
        <v>45169</v>
      </c>
      <c r="D499">
        <v>51</v>
      </c>
      <c r="E499" t="s">
        <v>6</v>
      </c>
      <c r="F499">
        <v>20645.399999999998</v>
      </c>
    </row>
    <row r="500" spans="1:6">
      <c r="A500">
        <v>2370</v>
      </c>
      <c r="B500" s="1">
        <v>45199</v>
      </c>
      <c r="D500">
        <v>51</v>
      </c>
      <c r="E500" t="s">
        <v>6</v>
      </c>
      <c r="F500">
        <v>32461.8</v>
      </c>
    </row>
    <row r="501" spans="1:6">
      <c r="A501">
        <v>2370</v>
      </c>
      <c r="B501" s="1">
        <v>45230</v>
      </c>
      <c r="D501">
        <v>51</v>
      </c>
      <c r="E501" t="s">
        <v>6</v>
      </c>
      <c r="F501">
        <v>26889.899999999998</v>
      </c>
    </row>
    <row r="502" spans="1:6">
      <c r="A502">
        <v>2370</v>
      </c>
      <c r="B502" s="1">
        <v>45260</v>
      </c>
      <c r="D502">
        <v>51</v>
      </c>
      <c r="E502" t="s">
        <v>6</v>
      </c>
      <c r="F502">
        <v>35979</v>
      </c>
    </row>
    <row r="503" spans="1:6">
      <c r="A503">
        <v>2370</v>
      </c>
      <c r="B503" s="1">
        <v>45291</v>
      </c>
      <c r="D503">
        <v>51</v>
      </c>
      <c r="E503" t="s">
        <v>6</v>
      </c>
      <c r="F503">
        <v>29100</v>
      </c>
    </row>
    <row r="504" spans="1:6">
      <c r="A504">
        <v>2370</v>
      </c>
      <c r="B504" s="1">
        <v>45322</v>
      </c>
      <c r="D504">
        <v>51</v>
      </c>
      <c r="E504" t="s">
        <v>6</v>
      </c>
      <c r="F504">
        <v>37014</v>
      </c>
    </row>
    <row r="505" spans="1:6">
      <c r="A505">
        <v>2370</v>
      </c>
      <c r="B505" s="1">
        <v>45351</v>
      </c>
      <c r="D505">
        <v>51</v>
      </c>
      <c r="E505" t="s">
        <v>6</v>
      </c>
      <c r="F505">
        <v>35994.299999999996</v>
      </c>
    </row>
    <row r="506" spans="1:6">
      <c r="A506">
        <v>2370</v>
      </c>
      <c r="B506" s="1">
        <v>45382</v>
      </c>
      <c r="D506">
        <v>51</v>
      </c>
      <c r="E506" t="s">
        <v>6</v>
      </c>
      <c r="F506">
        <v>38651.699999999997</v>
      </c>
    </row>
    <row r="507" spans="1:6">
      <c r="A507">
        <v>2370</v>
      </c>
      <c r="B507" s="1">
        <v>45412</v>
      </c>
      <c r="D507">
        <v>51</v>
      </c>
      <c r="E507" t="s">
        <v>6</v>
      </c>
      <c r="F507">
        <v>40605.599999999999</v>
      </c>
    </row>
    <row r="508" spans="1:6">
      <c r="A508">
        <v>2370</v>
      </c>
      <c r="B508" s="1">
        <v>45443</v>
      </c>
      <c r="D508">
        <v>51</v>
      </c>
      <c r="E508" t="s">
        <v>6</v>
      </c>
      <c r="F508">
        <v>41172.6</v>
      </c>
    </row>
    <row r="509" spans="1:6">
      <c r="A509">
        <v>2370</v>
      </c>
      <c r="B509" s="1">
        <v>45473</v>
      </c>
      <c r="D509">
        <v>51</v>
      </c>
      <c r="E509" t="s">
        <v>6</v>
      </c>
      <c r="F509">
        <v>42076.2</v>
      </c>
    </row>
    <row r="510" spans="1:6">
      <c r="A510">
        <v>2370</v>
      </c>
      <c r="B510" s="1">
        <v>45504</v>
      </c>
      <c r="D510">
        <v>51</v>
      </c>
      <c r="E510" t="s">
        <v>6</v>
      </c>
      <c r="F510">
        <v>33249.9</v>
      </c>
    </row>
    <row r="511" spans="1:6">
      <c r="A511">
        <v>2370</v>
      </c>
      <c r="B511" s="1">
        <v>45535</v>
      </c>
      <c r="D511">
        <v>51</v>
      </c>
      <c r="E511" t="s">
        <v>6</v>
      </c>
      <c r="F511">
        <v>37240.5</v>
      </c>
    </row>
    <row r="512" spans="1:6">
      <c r="A512">
        <v>2370</v>
      </c>
      <c r="B512" s="1">
        <v>45565</v>
      </c>
      <c r="D512">
        <v>51</v>
      </c>
      <c r="E512" t="s">
        <v>6</v>
      </c>
      <c r="F512">
        <v>36917.699999999997</v>
      </c>
    </row>
    <row r="513" spans="1:6">
      <c r="A513">
        <v>2370</v>
      </c>
      <c r="B513" s="1">
        <v>45596</v>
      </c>
      <c r="D513">
        <v>51</v>
      </c>
      <c r="E513" t="s">
        <v>6</v>
      </c>
      <c r="F513">
        <v>33806.1</v>
      </c>
    </row>
    <row r="514" spans="1:6">
      <c r="A514">
        <v>2370</v>
      </c>
      <c r="B514" s="1">
        <v>45626</v>
      </c>
      <c r="D514">
        <v>51</v>
      </c>
      <c r="E514" t="s">
        <v>6</v>
      </c>
      <c r="F514">
        <v>60732.899999999994</v>
      </c>
    </row>
    <row r="515" spans="1:6">
      <c r="A515">
        <v>2370</v>
      </c>
      <c r="B515" s="1">
        <v>45657</v>
      </c>
      <c r="D515">
        <v>51</v>
      </c>
      <c r="E515" t="s">
        <v>6</v>
      </c>
      <c r="F515">
        <v>33529.5</v>
      </c>
    </row>
    <row r="516" spans="1:6">
      <c r="A516">
        <v>2370</v>
      </c>
      <c r="B516" s="1">
        <v>45688</v>
      </c>
      <c r="D516">
        <v>51</v>
      </c>
      <c r="E516" t="s">
        <v>6</v>
      </c>
      <c r="F516">
        <v>33377.4</v>
      </c>
    </row>
    <row r="517" spans="1:6">
      <c r="A517">
        <v>2370</v>
      </c>
      <c r="B517" s="1">
        <v>45716</v>
      </c>
      <c r="D517">
        <v>51</v>
      </c>
      <c r="E517" t="s">
        <v>6</v>
      </c>
      <c r="F517">
        <v>31464.899999999998</v>
      </c>
    </row>
    <row r="518" spans="1:6">
      <c r="A518">
        <v>2370</v>
      </c>
      <c r="B518" s="1">
        <v>45747</v>
      </c>
      <c r="D518">
        <v>51</v>
      </c>
      <c r="E518" t="s">
        <v>6</v>
      </c>
      <c r="F518">
        <v>34742.1</v>
      </c>
    </row>
    <row r="519" spans="1:6">
      <c r="A519">
        <v>2370</v>
      </c>
      <c r="B519" s="1">
        <v>45777</v>
      </c>
      <c r="D519">
        <v>51</v>
      </c>
      <c r="E519" t="s">
        <v>6</v>
      </c>
      <c r="F519">
        <v>22953</v>
      </c>
    </row>
    <row r="520" spans="1:6">
      <c r="A520">
        <v>2370</v>
      </c>
      <c r="B520" s="1">
        <v>45808</v>
      </c>
      <c r="D520">
        <v>51</v>
      </c>
      <c r="E520" t="s">
        <v>6</v>
      </c>
      <c r="F520">
        <v>23274.6</v>
      </c>
    </row>
    <row r="521" spans="1:6">
      <c r="A521">
        <v>2370</v>
      </c>
      <c r="B521" s="1">
        <v>45838</v>
      </c>
      <c r="D521">
        <v>51</v>
      </c>
      <c r="E521" t="s">
        <v>6</v>
      </c>
      <c r="F521">
        <v>23141.1</v>
      </c>
    </row>
    <row r="522" spans="1:6">
      <c r="A522">
        <v>2370</v>
      </c>
      <c r="B522" s="1">
        <v>45869</v>
      </c>
      <c r="D522">
        <v>51</v>
      </c>
      <c r="E522" t="s">
        <v>6</v>
      </c>
      <c r="F522">
        <v>22202.399999999998</v>
      </c>
    </row>
    <row r="523" spans="1:6">
      <c r="A523">
        <v>2370</v>
      </c>
      <c r="B523" s="1">
        <v>45900</v>
      </c>
      <c r="D523">
        <v>51</v>
      </c>
      <c r="E523" t="s">
        <v>6</v>
      </c>
      <c r="F523">
        <v>27085.200000000001</v>
      </c>
    </row>
    <row r="524" spans="1:6">
      <c r="A524">
        <v>2370</v>
      </c>
      <c r="B524" s="1">
        <v>45930</v>
      </c>
      <c r="D524">
        <v>51</v>
      </c>
      <c r="E524" t="s">
        <v>6</v>
      </c>
      <c r="F524">
        <v>28424.1</v>
      </c>
    </row>
    <row r="525" spans="1:6">
      <c r="A525">
        <v>2370</v>
      </c>
      <c r="B525" s="1">
        <v>45961</v>
      </c>
      <c r="D525">
        <v>51</v>
      </c>
      <c r="E525" t="s">
        <v>6</v>
      </c>
      <c r="F525">
        <v>28372.2</v>
      </c>
    </row>
    <row r="526" spans="1:6">
      <c r="A526">
        <v>2370</v>
      </c>
      <c r="B526" s="1">
        <v>45991</v>
      </c>
      <c r="D526">
        <v>51</v>
      </c>
      <c r="E526" t="s">
        <v>6</v>
      </c>
      <c r="F526">
        <v>33407.4</v>
      </c>
    </row>
    <row r="527" spans="1:6">
      <c r="A527">
        <v>360</v>
      </c>
      <c r="B527" s="1">
        <v>44957</v>
      </c>
      <c r="D527">
        <v>51</v>
      </c>
      <c r="E527" t="s">
        <v>6</v>
      </c>
      <c r="F527">
        <v>38625.599999999999</v>
      </c>
    </row>
    <row r="528" spans="1:6">
      <c r="A528">
        <v>360</v>
      </c>
      <c r="B528" s="1">
        <v>44985</v>
      </c>
      <c r="D528">
        <v>51</v>
      </c>
      <c r="E528" t="s">
        <v>6</v>
      </c>
      <c r="F528">
        <v>42498.299999999996</v>
      </c>
    </row>
    <row r="529" spans="1:6">
      <c r="A529">
        <v>360</v>
      </c>
      <c r="B529" s="1">
        <v>45016</v>
      </c>
      <c r="D529">
        <v>51</v>
      </c>
      <c r="E529" t="s">
        <v>6</v>
      </c>
      <c r="F529">
        <v>47441.7</v>
      </c>
    </row>
    <row r="530" spans="1:6">
      <c r="A530">
        <v>360</v>
      </c>
      <c r="B530" s="1">
        <v>45046</v>
      </c>
      <c r="D530">
        <v>51</v>
      </c>
      <c r="E530" t="s">
        <v>6</v>
      </c>
      <c r="F530">
        <v>35352.6</v>
      </c>
    </row>
    <row r="531" spans="1:6">
      <c r="A531">
        <v>360</v>
      </c>
      <c r="B531" s="1">
        <v>45077</v>
      </c>
      <c r="D531">
        <v>51</v>
      </c>
      <c r="E531" t="s">
        <v>6</v>
      </c>
      <c r="F531">
        <v>37228.799999999996</v>
      </c>
    </row>
    <row r="532" spans="1:6">
      <c r="A532">
        <v>360</v>
      </c>
      <c r="B532" s="1">
        <v>45107</v>
      </c>
      <c r="D532">
        <v>51</v>
      </c>
      <c r="E532" t="s">
        <v>6</v>
      </c>
      <c r="F532">
        <v>44972.4</v>
      </c>
    </row>
    <row r="533" spans="1:6">
      <c r="A533">
        <v>360</v>
      </c>
      <c r="B533" s="1">
        <v>45138</v>
      </c>
      <c r="D533">
        <v>51</v>
      </c>
      <c r="E533" t="s">
        <v>6</v>
      </c>
      <c r="F533">
        <v>32033.699999999997</v>
      </c>
    </row>
    <row r="534" spans="1:6">
      <c r="A534">
        <v>360</v>
      </c>
      <c r="B534" s="1">
        <v>45169</v>
      </c>
      <c r="D534">
        <v>51</v>
      </c>
      <c r="E534" t="s">
        <v>6</v>
      </c>
      <c r="F534">
        <v>43364.7</v>
      </c>
    </row>
    <row r="535" spans="1:6">
      <c r="A535">
        <v>360</v>
      </c>
      <c r="B535" s="1">
        <v>45199</v>
      </c>
      <c r="D535">
        <v>51</v>
      </c>
      <c r="E535" t="s">
        <v>6</v>
      </c>
      <c r="F535">
        <v>35584.5</v>
      </c>
    </row>
    <row r="536" spans="1:6">
      <c r="A536">
        <v>360</v>
      </c>
      <c r="B536" s="1">
        <v>45230</v>
      </c>
      <c r="D536">
        <v>51</v>
      </c>
      <c r="E536" t="s">
        <v>6</v>
      </c>
      <c r="F536">
        <v>42047.4</v>
      </c>
    </row>
    <row r="537" spans="1:6">
      <c r="A537">
        <v>360</v>
      </c>
      <c r="B537" s="1">
        <v>45260</v>
      </c>
      <c r="D537">
        <v>51</v>
      </c>
      <c r="E537" t="s">
        <v>6</v>
      </c>
      <c r="F537">
        <v>46521.299999999996</v>
      </c>
    </row>
    <row r="538" spans="1:6">
      <c r="A538">
        <v>360</v>
      </c>
      <c r="B538" s="1">
        <v>45291</v>
      </c>
      <c r="D538">
        <v>51</v>
      </c>
      <c r="E538" t="s">
        <v>6</v>
      </c>
      <c r="F538">
        <v>41724.299999999996</v>
      </c>
    </row>
    <row r="539" spans="1:6">
      <c r="A539">
        <v>360</v>
      </c>
      <c r="B539" s="1">
        <v>45322</v>
      </c>
      <c r="D539">
        <v>51</v>
      </c>
      <c r="E539" t="s">
        <v>6</v>
      </c>
      <c r="F539">
        <v>57200.4</v>
      </c>
    </row>
    <row r="540" spans="1:6">
      <c r="A540">
        <v>360</v>
      </c>
      <c r="B540" s="1">
        <v>45351</v>
      </c>
      <c r="D540">
        <v>51</v>
      </c>
      <c r="E540" t="s">
        <v>6</v>
      </c>
      <c r="F540">
        <v>57311.1</v>
      </c>
    </row>
    <row r="541" spans="1:6">
      <c r="A541">
        <v>360</v>
      </c>
      <c r="B541" s="1">
        <v>45382</v>
      </c>
      <c r="D541">
        <v>51</v>
      </c>
      <c r="E541" t="s">
        <v>6</v>
      </c>
      <c r="F541">
        <v>50707.5</v>
      </c>
    </row>
    <row r="542" spans="1:6">
      <c r="A542">
        <v>360</v>
      </c>
      <c r="B542" s="1">
        <v>45412</v>
      </c>
      <c r="D542">
        <v>51</v>
      </c>
      <c r="E542" t="s">
        <v>6</v>
      </c>
      <c r="F542">
        <v>49786.799999999996</v>
      </c>
    </row>
    <row r="543" spans="1:6">
      <c r="A543">
        <v>360</v>
      </c>
      <c r="B543" s="1">
        <v>45443</v>
      </c>
      <c r="D543">
        <v>51</v>
      </c>
      <c r="E543" t="s">
        <v>6</v>
      </c>
      <c r="F543">
        <v>52272</v>
      </c>
    </row>
    <row r="544" spans="1:6">
      <c r="A544">
        <v>360</v>
      </c>
      <c r="B544" s="1">
        <v>45473</v>
      </c>
      <c r="D544">
        <v>51</v>
      </c>
      <c r="E544" t="s">
        <v>6</v>
      </c>
      <c r="F544">
        <v>53282.7</v>
      </c>
    </row>
    <row r="545" spans="1:6">
      <c r="A545">
        <v>360</v>
      </c>
      <c r="B545" s="1">
        <v>45504</v>
      </c>
      <c r="D545">
        <v>51</v>
      </c>
      <c r="E545" t="s">
        <v>6</v>
      </c>
      <c r="F545">
        <v>51703.799999999996</v>
      </c>
    </row>
    <row r="546" spans="1:6">
      <c r="A546">
        <v>360</v>
      </c>
      <c r="B546" s="1">
        <v>45535</v>
      </c>
      <c r="D546">
        <v>51</v>
      </c>
      <c r="E546" t="s">
        <v>6</v>
      </c>
      <c r="F546">
        <v>58986.899999999994</v>
      </c>
    </row>
    <row r="547" spans="1:6">
      <c r="A547">
        <v>360</v>
      </c>
      <c r="B547" s="1">
        <v>45565</v>
      </c>
      <c r="D547">
        <v>51</v>
      </c>
      <c r="E547" t="s">
        <v>6</v>
      </c>
      <c r="F547">
        <v>48033.299999999996</v>
      </c>
    </row>
    <row r="548" spans="1:6">
      <c r="A548">
        <v>360</v>
      </c>
      <c r="B548" s="1">
        <v>45596</v>
      </c>
      <c r="D548">
        <v>51</v>
      </c>
      <c r="E548" t="s">
        <v>6</v>
      </c>
      <c r="F548">
        <v>49260.9</v>
      </c>
    </row>
    <row r="549" spans="1:6">
      <c r="A549">
        <v>360</v>
      </c>
      <c r="B549" s="1">
        <v>45626</v>
      </c>
      <c r="D549">
        <v>51</v>
      </c>
      <c r="E549" t="s">
        <v>6</v>
      </c>
      <c r="F549">
        <v>53396.1</v>
      </c>
    </row>
    <row r="550" spans="1:6">
      <c r="A550">
        <v>360</v>
      </c>
      <c r="B550" s="1">
        <v>45657</v>
      </c>
      <c r="D550">
        <v>51</v>
      </c>
      <c r="E550" t="s">
        <v>6</v>
      </c>
      <c r="F550">
        <v>55737</v>
      </c>
    </row>
    <row r="551" spans="1:6">
      <c r="A551">
        <v>360</v>
      </c>
      <c r="B551" s="1">
        <v>45688</v>
      </c>
      <c r="D551">
        <v>51</v>
      </c>
      <c r="E551" t="s">
        <v>6</v>
      </c>
      <c r="F551">
        <v>90015.599999999991</v>
      </c>
    </row>
    <row r="552" spans="1:6">
      <c r="A552">
        <v>360</v>
      </c>
      <c r="B552" s="1">
        <v>45716</v>
      </c>
      <c r="D552">
        <v>51</v>
      </c>
      <c r="E552" t="s">
        <v>6</v>
      </c>
      <c r="F552">
        <v>62899.5</v>
      </c>
    </row>
    <row r="553" spans="1:6">
      <c r="A553">
        <v>360</v>
      </c>
      <c r="B553" s="1">
        <v>45747</v>
      </c>
      <c r="D553">
        <v>51</v>
      </c>
      <c r="E553" t="s">
        <v>6</v>
      </c>
      <c r="F553">
        <v>55375.5</v>
      </c>
    </row>
    <row r="554" spans="1:6">
      <c r="A554">
        <v>360</v>
      </c>
      <c r="B554" s="1">
        <v>45777</v>
      </c>
      <c r="D554">
        <v>51</v>
      </c>
      <c r="E554" t="s">
        <v>6</v>
      </c>
      <c r="F554">
        <v>68713.5</v>
      </c>
    </row>
    <row r="555" spans="1:6">
      <c r="A555">
        <v>360</v>
      </c>
      <c r="B555" s="1">
        <v>45808</v>
      </c>
      <c r="D555">
        <v>51</v>
      </c>
      <c r="E555" t="s">
        <v>6</v>
      </c>
      <c r="F555">
        <v>48216.9</v>
      </c>
    </row>
    <row r="556" spans="1:6">
      <c r="A556">
        <v>360</v>
      </c>
      <c r="B556" s="1">
        <v>45838</v>
      </c>
      <c r="D556">
        <v>51</v>
      </c>
      <c r="E556" t="s">
        <v>6</v>
      </c>
      <c r="F556">
        <v>41213.1</v>
      </c>
    </row>
    <row r="557" spans="1:6">
      <c r="A557">
        <v>360</v>
      </c>
      <c r="B557" s="1">
        <v>45869</v>
      </c>
      <c r="D557">
        <v>51</v>
      </c>
      <c r="E557" t="s">
        <v>6</v>
      </c>
      <c r="F557">
        <v>39048.9</v>
      </c>
    </row>
    <row r="558" spans="1:6">
      <c r="A558">
        <v>360</v>
      </c>
      <c r="B558" s="1">
        <v>45900</v>
      </c>
      <c r="D558">
        <v>51</v>
      </c>
      <c r="E558" t="s">
        <v>6</v>
      </c>
      <c r="F558">
        <v>55454.400000000001</v>
      </c>
    </row>
    <row r="559" spans="1:6">
      <c r="A559">
        <v>360</v>
      </c>
      <c r="B559" s="1">
        <v>45930</v>
      </c>
      <c r="D559">
        <v>51</v>
      </c>
      <c r="E559" t="s">
        <v>6</v>
      </c>
      <c r="F559">
        <v>42866.1</v>
      </c>
    </row>
    <row r="560" spans="1:6">
      <c r="A560">
        <v>360</v>
      </c>
      <c r="B560" s="1">
        <v>45961</v>
      </c>
      <c r="D560">
        <v>51</v>
      </c>
      <c r="E560" t="s">
        <v>6</v>
      </c>
      <c r="F560">
        <v>47478.299999999996</v>
      </c>
    </row>
    <row r="561" spans="1:6">
      <c r="A561">
        <v>360</v>
      </c>
      <c r="B561" s="1">
        <v>45991</v>
      </c>
      <c r="D561">
        <v>51</v>
      </c>
      <c r="E561" t="s">
        <v>6</v>
      </c>
      <c r="F561">
        <v>50129.1</v>
      </c>
    </row>
    <row r="562" spans="1:6">
      <c r="A562">
        <v>9649</v>
      </c>
      <c r="B562" s="1">
        <v>44957</v>
      </c>
      <c r="D562">
        <v>51</v>
      </c>
      <c r="E562" t="s">
        <v>6</v>
      </c>
      <c r="F562">
        <v>1953</v>
      </c>
    </row>
    <row r="563" spans="1:6">
      <c r="A563">
        <v>9649</v>
      </c>
      <c r="B563" s="1">
        <v>44985</v>
      </c>
      <c r="D563">
        <v>51</v>
      </c>
      <c r="E563" t="s">
        <v>6</v>
      </c>
      <c r="F563">
        <v>1958.1</v>
      </c>
    </row>
    <row r="564" spans="1:6">
      <c r="A564">
        <v>9649</v>
      </c>
      <c r="B564" s="1">
        <v>45016</v>
      </c>
      <c r="D564">
        <v>51</v>
      </c>
      <c r="E564" t="s">
        <v>6</v>
      </c>
      <c r="F564">
        <v>1602.3</v>
      </c>
    </row>
    <row r="565" spans="1:6">
      <c r="A565">
        <v>9649</v>
      </c>
      <c r="B565" s="1">
        <v>45046</v>
      </c>
      <c r="D565">
        <v>51</v>
      </c>
      <c r="E565" t="s">
        <v>6</v>
      </c>
      <c r="F565">
        <v>1931.3999999999999</v>
      </c>
    </row>
    <row r="566" spans="1:6">
      <c r="A566">
        <v>9649</v>
      </c>
      <c r="B566" s="1">
        <v>45077</v>
      </c>
      <c r="D566">
        <v>51</v>
      </c>
      <c r="E566" t="s">
        <v>6</v>
      </c>
      <c r="F566">
        <v>1706.1</v>
      </c>
    </row>
    <row r="567" spans="1:6">
      <c r="A567">
        <v>9649</v>
      </c>
      <c r="B567" s="1">
        <v>45107</v>
      </c>
      <c r="D567">
        <v>51</v>
      </c>
      <c r="E567" t="s">
        <v>6</v>
      </c>
      <c r="F567">
        <v>1725.6</v>
      </c>
    </row>
    <row r="568" spans="1:6">
      <c r="A568">
        <v>9649</v>
      </c>
      <c r="B568" s="1">
        <v>45138</v>
      </c>
      <c r="D568">
        <v>51</v>
      </c>
      <c r="E568" t="s">
        <v>6</v>
      </c>
      <c r="F568">
        <v>1924.8</v>
      </c>
    </row>
    <row r="569" spans="1:6">
      <c r="A569">
        <v>9649</v>
      </c>
      <c r="B569" s="1">
        <v>45169</v>
      </c>
      <c r="D569">
        <v>51</v>
      </c>
      <c r="E569" t="s">
        <v>6</v>
      </c>
      <c r="F569">
        <v>1648.8</v>
      </c>
    </row>
    <row r="570" spans="1:6">
      <c r="A570">
        <v>9649</v>
      </c>
      <c r="B570" s="1">
        <v>45199</v>
      </c>
      <c r="D570">
        <v>51</v>
      </c>
      <c r="E570" t="s">
        <v>6</v>
      </c>
      <c r="F570">
        <v>1808.3999999999999</v>
      </c>
    </row>
    <row r="571" spans="1:6">
      <c r="A571">
        <v>9649</v>
      </c>
      <c r="B571" s="1">
        <v>45230</v>
      </c>
      <c r="D571">
        <v>51</v>
      </c>
      <c r="E571" t="s">
        <v>6</v>
      </c>
      <c r="F571">
        <v>2128.7999999999997</v>
      </c>
    </row>
    <row r="572" spans="1:6">
      <c r="A572">
        <v>9649</v>
      </c>
      <c r="B572" s="1">
        <v>45260</v>
      </c>
      <c r="D572">
        <v>51</v>
      </c>
      <c r="E572" t="s">
        <v>6</v>
      </c>
      <c r="F572">
        <v>1912.1999999999998</v>
      </c>
    </row>
    <row r="573" spans="1:6">
      <c r="A573">
        <v>9649</v>
      </c>
      <c r="B573" s="1">
        <v>45291</v>
      </c>
      <c r="D573">
        <v>51</v>
      </c>
      <c r="E573" t="s">
        <v>6</v>
      </c>
      <c r="F573">
        <v>2119.5</v>
      </c>
    </row>
    <row r="574" spans="1:6">
      <c r="A574">
        <v>9649</v>
      </c>
      <c r="B574" s="1">
        <v>45322</v>
      </c>
      <c r="D574">
        <v>51</v>
      </c>
      <c r="E574" t="s">
        <v>6</v>
      </c>
      <c r="F574">
        <v>2451.9</v>
      </c>
    </row>
    <row r="575" spans="1:6">
      <c r="A575">
        <v>9649</v>
      </c>
      <c r="B575" s="1">
        <v>45351</v>
      </c>
      <c r="D575">
        <v>51</v>
      </c>
      <c r="E575" t="s">
        <v>6</v>
      </c>
      <c r="F575">
        <v>3277.2</v>
      </c>
    </row>
    <row r="576" spans="1:6">
      <c r="A576">
        <v>9649</v>
      </c>
      <c r="B576" s="1">
        <v>45382</v>
      </c>
      <c r="D576">
        <v>51</v>
      </c>
      <c r="E576" t="s">
        <v>6</v>
      </c>
      <c r="F576">
        <v>2780.7</v>
      </c>
    </row>
    <row r="577" spans="1:6">
      <c r="A577">
        <v>9649</v>
      </c>
      <c r="B577" s="1">
        <v>45412</v>
      </c>
      <c r="D577">
        <v>51</v>
      </c>
      <c r="E577" t="s">
        <v>6</v>
      </c>
      <c r="F577">
        <v>2434.7999999999997</v>
      </c>
    </row>
    <row r="578" spans="1:6">
      <c r="A578">
        <v>9649</v>
      </c>
      <c r="B578" s="1">
        <v>45443</v>
      </c>
      <c r="D578">
        <v>51</v>
      </c>
      <c r="E578" t="s">
        <v>6</v>
      </c>
      <c r="F578">
        <v>2235.6</v>
      </c>
    </row>
    <row r="579" spans="1:6">
      <c r="A579">
        <v>9649</v>
      </c>
      <c r="B579" s="1">
        <v>45473</v>
      </c>
      <c r="D579">
        <v>51</v>
      </c>
      <c r="E579" t="s">
        <v>6</v>
      </c>
      <c r="F579">
        <v>2527.5</v>
      </c>
    </row>
    <row r="580" spans="1:6">
      <c r="A580">
        <v>9649</v>
      </c>
      <c r="B580" s="1">
        <v>45504</v>
      </c>
      <c r="D580">
        <v>51</v>
      </c>
      <c r="E580" t="s">
        <v>6</v>
      </c>
      <c r="F580">
        <v>2529.2999999999997</v>
      </c>
    </row>
    <row r="581" spans="1:6">
      <c r="A581">
        <v>9649</v>
      </c>
      <c r="B581" s="1">
        <v>45535</v>
      </c>
      <c r="D581">
        <v>51</v>
      </c>
      <c r="E581" t="s">
        <v>6</v>
      </c>
      <c r="F581">
        <v>2812.2</v>
      </c>
    </row>
    <row r="582" spans="1:6">
      <c r="A582">
        <v>9649</v>
      </c>
      <c r="B582" s="1">
        <v>45565</v>
      </c>
      <c r="D582">
        <v>51</v>
      </c>
      <c r="E582" t="s">
        <v>6</v>
      </c>
      <c r="F582">
        <v>4048.7999999999997</v>
      </c>
    </row>
    <row r="583" spans="1:6">
      <c r="A583">
        <v>9649</v>
      </c>
      <c r="B583" s="1">
        <v>45596</v>
      </c>
      <c r="D583">
        <v>51</v>
      </c>
      <c r="E583" t="s">
        <v>6</v>
      </c>
      <c r="F583">
        <v>3304.7999999999997</v>
      </c>
    </row>
    <row r="584" spans="1:6">
      <c r="A584">
        <v>9649</v>
      </c>
      <c r="B584" s="1">
        <v>45626</v>
      </c>
      <c r="D584">
        <v>51</v>
      </c>
      <c r="E584" t="s">
        <v>6</v>
      </c>
      <c r="F584">
        <v>2537.4</v>
      </c>
    </row>
    <row r="585" spans="1:6">
      <c r="A585">
        <v>9649</v>
      </c>
      <c r="B585" s="1">
        <v>45657</v>
      </c>
      <c r="D585">
        <v>51</v>
      </c>
      <c r="E585" t="s">
        <v>6</v>
      </c>
      <c r="F585">
        <v>2532.2999999999997</v>
      </c>
    </row>
    <row r="586" spans="1:6">
      <c r="A586">
        <v>9649</v>
      </c>
      <c r="B586" s="1">
        <v>45688</v>
      </c>
      <c r="D586">
        <v>51</v>
      </c>
      <c r="E586" t="s">
        <v>6</v>
      </c>
      <c r="F586">
        <v>2510.1</v>
      </c>
    </row>
    <row r="587" spans="1:6">
      <c r="A587">
        <v>9649</v>
      </c>
      <c r="B587" s="1">
        <v>45716</v>
      </c>
      <c r="D587">
        <v>51</v>
      </c>
      <c r="E587" t="s">
        <v>6</v>
      </c>
      <c r="F587">
        <v>2512.1999999999998</v>
      </c>
    </row>
    <row r="588" spans="1:6">
      <c r="A588">
        <v>9649</v>
      </c>
      <c r="B588" s="1">
        <v>45747</v>
      </c>
      <c r="D588">
        <v>51</v>
      </c>
      <c r="E588" t="s">
        <v>6</v>
      </c>
      <c r="F588">
        <v>2233.7999999999997</v>
      </c>
    </row>
    <row r="589" spans="1:6">
      <c r="A589">
        <v>9649</v>
      </c>
      <c r="B589" s="1">
        <v>45777</v>
      </c>
      <c r="D589">
        <v>51</v>
      </c>
      <c r="E589" t="s">
        <v>6</v>
      </c>
      <c r="F589">
        <v>2520.6</v>
      </c>
    </row>
    <row r="590" spans="1:6">
      <c r="A590">
        <v>9649</v>
      </c>
      <c r="B590" s="1">
        <v>45808</v>
      </c>
      <c r="D590">
        <v>51</v>
      </c>
      <c r="E590" t="s">
        <v>6</v>
      </c>
      <c r="F590">
        <v>2347.7999999999997</v>
      </c>
    </row>
    <row r="591" spans="1:6">
      <c r="A591">
        <v>9649</v>
      </c>
      <c r="B591" s="1">
        <v>45838</v>
      </c>
      <c r="D591">
        <v>51</v>
      </c>
      <c r="E591" t="s">
        <v>6</v>
      </c>
      <c r="F591">
        <v>2253.2999999999997</v>
      </c>
    </row>
    <row r="592" spans="1:6">
      <c r="A592">
        <v>9649</v>
      </c>
      <c r="B592" s="1">
        <v>45869</v>
      </c>
      <c r="D592">
        <v>51</v>
      </c>
      <c r="E592" t="s">
        <v>6</v>
      </c>
      <c r="F592">
        <v>2445</v>
      </c>
    </row>
    <row r="593" spans="1:6">
      <c r="A593">
        <v>9649</v>
      </c>
      <c r="B593" s="1">
        <v>45900</v>
      </c>
      <c r="D593">
        <v>51</v>
      </c>
      <c r="E593" t="s">
        <v>6</v>
      </c>
      <c r="F593">
        <v>2122.7999999999997</v>
      </c>
    </row>
    <row r="594" spans="1:6">
      <c r="A594">
        <v>9649</v>
      </c>
      <c r="B594" s="1">
        <v>45930</v>
      </c>
      <c r="D594">
        <v>51</v>
      </c>
      <c r="E594" t="s">
        <v>6</v>
      </c>
      <c r="F594">
        <v>2650.2</v>
      </c>
    </row>
    <row r="595" spans="1:6">
      <c r="A595">
        <v>9649</v>
      </c>
      <c r="B595" s="1">
        <v>45961</v>
      </c>
      <c r="D595">
        <v>51</v>
      </c>
      <c r="E595" t="s">
        <v>6</v>
      </c>
      <c r="F595">
        <v>2657.7</v>
      </c>
    </row>
    <row r="596" spans="1:6">
      <c r="A596">
        <v>9649</v>
      </c>
      <c r="B596" s="1">
        <v>45991</v>
      </c>
      <c r="D596">
        <v>51</v>
      </c>
      <c r="E596" t="s">
        <v>6</v>
      </c>
      <c r="F596">
        <v>2479.1999999999998</v>
      </c>
    </row>
    <row r="597" spans="1:6">
      <c r="A597">
        <v>9652</v>
      </c>
      <c r="B597" s="1">
        <v>44957</v>
      </c>
      <c r="D597">
        <v>51</v>
      </c>
      <c r="E597" t="s">
        <v>6</v>
      </c>
      <c r="F597">
        <v>56382.6</v>
      </c>
    </row>
    <row r="598" spans="1:6">
      <c r="A598">
        <v>9652</v>
      </c>
      <c r="B598" s="1">
        <v>44985</v>
      </c>
      <c r="D598">
        <v>51</v>
      </c>
      <c r="E598" t="s">
        <v>6</v>
      </c>
      <c r="F598">
        <v>63843</v>
      </c>
    </row>
    <row r="599" spans="1:6">
      <c r="A599">
        <v>9652</v>
      </c>
      <c r="B599" s="1">
        <v>45016</v>
      </c>
      <c r="D599">
        <v>51</v>
      </c>
      <c r="E599" t="s">
        <v>6</v>
      </c>
      <c r="F599">
        <v>58855.199999999997</v>
      </c>
    </row>
    <row r="600" spans="1:6">
      <c r="A600">
        <v>9652</v>
      </c>
      <c r="B600" s="1">
        <v>45046</v>
      </c>
      <c r="D600">
        <v>51</v>
      </c>
      <c r="E600" t="s">
        <v>6</v>
      </c>
      <c r="F600">
        <v>60860.7</v>
      </c>
    </row>
    <row r="601" spans="1:6">
      <c r="A601">
        <v>9652</v>
      </c>
      <c r="B601" s="1">
        <v>45077</v>
      </c>
      <c r="D601">
        <v>51</v>
      </c>
      <c r="E601" t="s">
        <v>6</v>
      </c>
      <c r="F601">
        <v>55167.9</v>
      </c>
    </row>
    <row r="602" spans="1:6">
      <c r="A602">
        <v>9652</v>
      </c>
      <c r="B602" s="1">
        <v>45107</v>
      </c>
      <c r="D602">
        <v>51</v>
      </c>
      <c r="E602" t="s">
        <v>6</v>
      </c>
      <c r="F602">
        <v>53955.299999999996</v>
      </c>
    </row>
    <row r="603" spans="1:6">
      <c r="A603">
        <v>9652</v>
      </c>
      <c r="B603" s="1">
        <v>45138</v>
      </c>
      <c r="D603">
        <v>51</v>
      </c>
      <c r="E603" t="s">
        <v>6</v>
      </c>
      <c r="F603">
        <v>50480.1</v>
      </c>
    </row>
    <row r="604" spans="1:6">
      <c r="A604">
        <v>9652</v>
      </c>
      <c r="B604" s="1">
        <v>45169</v>
      </c>
      <c r="D604">
        <v>51</v>
      </c>
      <c r="E604" t="s">
        <v>6</v>
      </c>
      <c r="F604">
        <v>41772</v>
      </c>
    </row>
    <row r="605" spans="1:6">
      <c r="A605">
        <v>9652</v>
      </c>
      <c r="B605" s="1">
        <v>45199</v>
      </c>
      <c r="D605">
        <v>51</v>
      </c>
      <c r="E605" t="s">
        <v>6</v>
      </c>
      <c r="F605">
        <v>47171.7</v>
      </c>
    </row>
    <row r="606" spans="1:6">
      <c r="A606">
        <v>9652</v>
      </c>
      <c r="B606" s="1">
        <v>45230</v>
      </c>
      <c r="D606">
        <v>51</v>
      </c>
      <c r="E606" t="s">
        <v>6</v>
      </c>
      <c r="F606">
        <v>36594.9</v>
      </c>
    </row>
    <row r="607" spans="1:6">
      <c r="A607">
        <v>9652</v>
      </c>
      <c r="B607" s="1">
        <v>45260</v>
      </c>
      <c r="D607">
        <v>51</v>
      </c>
      <c r="E607" t="s">
        <v>6</v>
      </c>
      <c r="F607">
        <v>36671.4</v>
      </c>
    </row>
    <row r="608" spans="1:6">
      <c r="A608">
        <v>9652</v>
      </c>
      <c r="B608" s="1">
        <v>45291</v>
      </c>
      <c r="D608">
        <v>51</v>
      </c>
      <c r="E608" t="s">
        <v>6</v>
      </c>
      <c r="F608">
        <v>45445.799999999996</v>
      </c>
    </row>
    <row r="609" spans="1:6">
      <c r="A609">
        <v>9652</v>
      </c>
      <c r="B609" s="1">
        <v>45322</v>
      </c>
      <c r="D609">
        <v>51</v>
      </c>
      <c r="E609" t="s">
        <v>6</v>
      </c>
      <c r="F609">
        <v>59010.299999999996</v>
      </c>
    </row>
    <row r="610" spans="1:6">
      <c r="A610">
        <v>9652</v>
      </c>
      <c r="B610" s="1">
        <v>45351</v>
      </c>
      <c r="D610">
        <v>51</v>
      </c>
      <c r="E610" t="s">
        <v>6</v>
      </c>
      <c r="F610">
        <v>79257.599999999991</v>
      </c>
    </row>
    <row r="611" spans="1:6">
      <c r="A611">
        <v>9652</v>
      </c>
      <c r="B611" s="1">
        <v>45382</v>
      </c>
      <c r="D611">
        <v>51</v>
      </c>
      <c r="E611" t="s">
        <v>6</v>
      </c>
      <c r="F611">
        <v>81562.8</v>
      </c>
    </row>
    <row r="612" spans="1:6">
      <c r="A612">
        <v>9652</v>
      </c>
      <c r="B612" s="1">
        <v>45412</v>
      </c>
      <c r="D612">
        <v>51</v>
      </c>
      <c r="E612" t="s">
        <v>6</v>
      </c>
      <c r="F612">
        <v>75127.5</v>
      </c>
    </row>
    <row r="613" spans="1:6">
      <c r="A613">
        <v>9652</v>
      </c>
      <c r="B613" s="1">
        <v>45443</v>
      </c>
      <c r="D613">
        <v>51</v>
      </c>
      <c r="E613" t="s">
        <v>6</v>
      </c>
      <c r="F613">
        <v>74952</v>
      </c>
    </row>
    <row r="614" spans="1:6">
      <c r="A614">
        <v>9652</v>
      </c>
      <c r="B614" s="1">
        <v>45473</v>
      </c>
      <c r="D614">
        <v>51</v>
      </c>
      <c r="E614" t="s">
        <v>6</v>
      </c>
      <c r="F614">
        <v>79492.5</v>
      </c>
    </row>
    <row r="615" spans="1:6">
      <c r="A615">
        <v>9652</v>
      </c>
      <c r="B615" s="1">
        <v>45504</v>
      </c>
      <c r="D615">
        <v>51</v>
      </c>
      <c r="E615" t="s">
        <v>6</v>
      </c>
      <c r="F615">
        <v>80196.899999999994</v>
      </c>
    </row>
    <row r="616" spans="1:6">
      <c r="A616">
        <v>9652</v>
      </c>
      <c r="B616" s="1">
        <v>45535</v>
      </c>
      <c r="D616">
        <v>51</v>
      </c>
      <c r="E616" t="s">
        <v>6</v>
      </c>
      <c r="F616">
        <v>66113.7</v>
      </c>
    </row>
    <row r="617" spans="1:6">
      <c r="A617">
        <v>9652</v>
      </c>
      <c r="B617" s="1">
        <v>45565</v>
      </c>
      <c r="D617">
        <v>51</v>
      </c>
      <c r="E617" t="s">
        <v>6</v>
      </c>
      <c r="F617">
        <v>85139.7</v>
      </c>
    </row>
    <row r="618" spans="1:6">
      <c r="A618">
        <v>9652</v>
      </c>
      <c r="B618" s="1">
        <v>45596</v>
      </c>
      <c r="D618">
        <v>51</v>
      </c>
      <c r="E618" t="s">
        <v>6</v>
      </c>
      <c r="F618">
        <v>69319.5</v>
      </c>
    </row>
    <row r="619" spans="1:6">
      <c r="A619">
        <v>9652</v>
      </c>
      <c r="B619" s="1">
        <v>45626</v>
      </c>
      <c r="D619">
        <v>51</v>
      </c>
      <c r="E619" t="s">
        <v>6</v>
      </c>
      <c r="F619">
        <v>67779.899999999994</v>
      </c>
    </row>
    <row r="620" spans="1:6">
      <c r="A620">
        <v>9652</v>
      </c>
      <c r="B620" s="1">
        <v>45657</v>
      </c>
      <c r="D620">
        <v>51</v>
      </c>
      <c r="E620" t="s">
        <v>6</v>
      </c>
      <c r="F620">
        <v>105219.59999999999</v>
      </c>
    </row>
    <row r="621" spans="1:6">
      <c r="A621">
        <v>9652</v>
      </c>
      <c r="B621" s="1">
        <v>45688</v>
      </c>
      <c r="D621">
        <v>51</v>
      </c>
      <c r="E621" t="s">
        <v>6</v>
      </c>
      <c r="F621">
        <v>71237.099999999991</v>
      </c>
    </row>
    <row r="622" spans="1:6">
      <c r="A622">
        <v>9652</v>
      </c>
      <c r="B622" s="1">
        <v>45716</v>
      </c>
      <c r="D622">
        <v>51</v>
      </c>
      <c r="E622" t="s">
        <v>6</v>
      </c>
      <c r="F622">
        <v>77533.2</v>
      </c>
    </row>
    <row r="623" spans="1:6">
      <c r="A623">
        <v>9652</v>
      </c>
      <c r="B623" s="1">
        <v>45747</v>
      </c>
      <c r="D623">
        <v>51</v>
      </c>
      <c r="E623" t="s">
        <v>6</v>
      </c>
      <c r="F623">
        <v>76862.7</v>
      </c>
    </row>
    <row r="624" spans="1:6">
      <c r="A624">
        <v>9652</v>
      </c>
      <c r="B624" s="1">
        <v>45777</v>
      </c>
      <c r="D624">
        <v>51</v>
      </c>
      <c r="E624" t="s">
        <v>6</v>
      </c>
      <c r="F624">
        <v>72155.099999999991</v>
      </c>
    </row>
    <row r="625" spans="1:6">
      <c r="A625">
        <v>9652</v>
      </c>
      <c r="B625" s="1">
        <v>45808</v>
      </c>
      <c r="D625">
        <v>51</v>
      </c>
      <c r="E625" t="s">
        <v>6</v>
      </c>
      <c r="F625">
        <v>73350.3</v>
      </c>
    </row>
    <row r="626" spans="1:6">
      <c r="A626">
        <v>9652</v>
      </c>
      <c r="B626" s="1">
        <v>45838</v>
      </c>
      <c r="D626">
        <v>51</v>
      </c>
      <c r="E626" t="s">
        <v>6</v>
      </c>
      <c r="F626">
        <v>57431.1</v>
      </c>
    </row>
    <row r="627" spans="1:6">
      <c r="A627">
        <v>9652</v>
      </c>
      <c r="B627" s="1">
        <v>45869</v>
      </c>
      <c r="D627">
        <v>51</v>
      </c>
      <c r="E627" t="s">
        <v>6</v>
      </c>
      <c r="F627">
        <v>50468.4</v>
      </c>
    </row>
    <row r="628" spans="1:6">
      <c r="A628">
        <v>9652</v>
      </c>
      <c r="B628" s="1">
        <v>45900</v>
      </c>
      <c r="D628">
        <v>51</v>
      </c>
      <c r="E628" t="s">
        <v>6</v>
      </c>
      <c r="F628">
        <v>57405.599999999999</v>
      </c>
    </row>
    <row r="629" spans="1:6">
      <c r="A629">
        <v>9652</v>
      </c>
      <c r="B629" s="1">
        <v>45930</v>
      </c>
      <c r="D629">
        <v>51</v>
      </c>
      <c r="E629" t="s">
        <v>6</v>
      </c>
      <c r="F629">
        <v>60201.599999999999</v>
      </c>
    </row>
    <row r="630" spans="1:6">
      <c r="A630">
        <v>9652</v>
      </c>
      <c r="B630" s="1">
        <v>45961</v>
      </c>
      <c r="D630">
        <v>51</v>
      </c>
      <c r="E630" t="s">
        <v>6</v>
      </c>
      <c r="F630">
        <v>63788.399999999994</v>
      </c>
    </row>
    <row r="631" spans="1:6">
      <c r="A631">
        <v>9652</v>
      </c>
      <c r="B631" s="1">
        <v>45991</v>
      </c>
      <c r="D631">
        <v>51</v>
      </c>
      <c r="E631" t="s">
        <v>6</v>
      </c>
      <c r="F631">
        <v>65604.3</v>
      </c>
    </row>
    <row r="632" spans="1:6">
      <c r="A632">
        <v>9656</v>
      </c>
      <c r="B632" s="1">
        <v>44957</v>
      </c>
      <c r="D632">
        <v>51</v>
      </c>
      <c r="E632" t="s">
        <v>6</v>
      </c>
      <c r="F632">
        <v>672907.2</v>
      </c>
    </row>
    <row r="633" spans="1:6">
      <c r="A633">
        <v>9656</v>
      </c>
      <c r="B633" s="1">
        <v>44985</v>
      </c>
      <c r="D633">
        <v>51</v>
      </c>
      <c r="E633" t="s">
        <v>6</v>
      </c>
      <c r="F633">
        <v>638179.5</v>
      </c>
    </row>
    <row r="634" spans="1:6">
      <c r="A634">
        <v>9656</v>
      </c>
      <c r="B634" s="1">
        <v>45016</v>
      </c>
      <c r="D634">
        <v>51</v>
      </c>
      <c r="E634" t="s">
        <v>6</v>
      </c>
      <c r="F634">
        <v>577903.5</v>
      </c>
    </row>
    <row r="635" spans="1:6">
      <c r="A635">
        <v>9656</v>
      </c>
      <c r="B635" s="1">
        <v>45046</v>
      </c>
      <c r="D635">
        <v>51</v>
      </c>
      <c r="E635" t="s">
        <v>6</v>
      </c>
      <c r="F635">
        <v>664052.69999999995</v>
      </c>
    </row>
    <row r="636" spans="1:6">
      <c r="A636">
        <v>9656</v>
      </c>
      <c r="B636" s="1">
        <v>45077</v>
      </c>
      <c r="D636">
        <v>51</v>
      </c>
      <c r="E636" t="s">
        <v>6</v>
      </c>
      <c r="F636">
        <v>653757.29999999993</v>
      </c>
    </row>
    <row r="637" spans="1:6">
      <c r="A637">
        <v>9656</v>
      </c>
      <c r="B637" s="1">
        <v>45107</v>
      </c>
      <c r="D637">
        <v>51</v>
      </c>
      <c r="E637" t="s">
        <v>6</v>
      </c>
      <c r="F637">
        <v>812319.29999999993</v>
      </c>
    </row>
    <row r="638" spans="1:6">
      <c r="A638">
        <v>9656</v>
      </c>
      <c r="B638" s="1">
        <v>45138</v>
      </c>
      <c r="D638">
        <v>51</v>
      </c>
      <c r="E638" t="s">
        <v>6</v>
      </c>
      <c r="F638">
        <v>792172.79999999993</v>
      </c>
    </row>
    <row r="639" spans="1:6">
      <c r="A639">
        <v>9656</v>
      </c>
      <c r="B639" s="1">
        <v>45169</v>
      </c>
      <c r="D639">
        <v>51</v>
      </c>
      <c r="E639" t="s">
        <v>6</v>
      </c>
      <c r="F639">
        <v>654077.69999999995</v>
      </c>
    </row>
    <row r="640" spans="1:6">
      <c r="A640">
        <v>9656</v>
      </c>
      <c r="B640" s="1">
        <v>45199</v>
      </c>
      <c r="D640">
        <v>51</v>
      </c>
      <c r="E640" t="s">
        <v>6</v>
      </c>
      <c r="F640">
        <v>731964</v>
      </c>
    </row>
    <row r="641" spans="1:6">
      <c r="A641">
        <v>9656</v>
      </c>
      <c r="B641" s="1">
        <v>45230</v>
      </c>
      <c r="D641">
        <v>51</v>
      </c>
      <c r="E641" t="s">
        <v>6</v>
      </c>
      <c r="F641">
        <v>721424.4</v>
      </c>
    </row>
    <row r="642" spans="1:6">
      <c r="A642">
        <v>9656</v>
      </c>
      <c r="B642" s="1">
        <v>45260</v>
      </c>
      <c r="D642">
        <v>51</v>
      </c>
      <c r="E642" t="s">
        <v>6</v>
      </c>
      <c r="F642">
        <v>725749.5</v>
      </c>
    </row>
    <row r="643" spans="1:6">
      <c r="A643">
        <v>9656</v>
      </c>
      <c r="B643" s="1">
        <v>45291</v>
      </c>
      <c r="D643">
        <v>51</v>
      </c>
      <c r="E643" t="s">
        <v>6</v>
      </c>
      <c r="F643">
        <v>779872.5</v>
      </c>
    </row>
    <row r="644" spans="1:6">
      <c r="A644">
        <v>9656</v>
      </c>
      <c r="B644" s="1">
        <v>45322</v>
      </c>
      <c r="D644">
        <v>51</v>
      </c>
      <c r="E644" t="s">
        <v>6</v>
      </c>
      <c r="F644">
        <v>793426.5</v>
      </c>
    </row>
    <row r="645" spans="1:6">
      <c r="A645">
        <v>9656</v>
      </c>
      <c r="B645" s="1">
        <v>45351</v>
      </c>
      <c r="D645">
        <v>51</v>
      </c>
      <c r="E645" t="s">
        <v>6</v>
      </c>
      <c r="F645">
        <v>776759.7</v>
      </c>
    </row>
    <row r="646" spans="1:6">
      <c r="A646">
        <v>9656</v>
      </c>
      <c r="B646" s="1">
        <v>45382</v>
      </c>
      <c r="D646">
        <v>51</v>
      </c>
      <c r="E646" t="s">
        <v>6</v>
      </c>
      <c r="F646">
        <v>677471.4</v>
      </c>
    </row>
    <row r="647" spans="1:6">
      <c r="A647">
        <v>9656</v>
      </c>
      <c r="B647" s="1">
        <v>45412</v>
      </c>
      <c r="D647">
        <v>51</v>
      </c>
      <c r="E647" t="s">
        <v>6</v>
      </c>
      <c r="F647">
        <v>717044.4</v>
      </c>
    </row>
    <row r="648" spans="1:6">
      <c r="A648">
        <v>9656</v>
      </c>
      <c r="B648" s="1">
        <v>45443</v>
      </c>
      <c r="D648">
        <v>51</v>
      </c>
      <c r="E648" t="s">
        <v>6</v>
      </c>
      <c r="F648">
        <v>875635.79999999993</v>
      </c>
    </row>
    <row r="649" spans="1:6">
      <c r="A649">
        <v>9656</v>
      </c>
      <c r="B649" s="1">
        <v>45473</v>
      </c>
      <c r="D649">
        <v>51</v>
      </c>
      <c r="E649" t="s">
        <v>6</v>
      </c>
      <c r="F649">
        <v>876675.29999999993</v>
      </c>
    </row>
    <row r="650" spans="1:6">
      <c r="A650">
        <v>9656</v>
      </c>
      <c r="B650" s="1">
        <v>45504</v>
      </c>
      <c r="D650">
        <v>51</v>
      </c>
      <c r="E650" t="s">
        <v>6</v>
      </c>
      <c r="F650">
        <v>827430</v>
      </c>
    </row>
    <row r="651" spans="1:6">
      <c r="A651">
        <v>9656</v>
      </c>
      <c r="B651" s="1">
        <v>45535</v>
      </c>
      <c r="D651">
        <v>51</v>
      </c>
      <c r="E651" t="s">
        <v>6</v>
      </c>
      <c r="F651">
        <v>800100.6</v>
      </c>
    </row>
    <row r="652" spans="1:6">
      <c r="A652">
        <v>9656</v>
      </c>
      <c r="B652" s="1">
        <v>45565</v>
      </c>
      <c r="D652">
        <v>51</v>
      </c>
      <c r="E652" t="s">
        <v>6</v>
      </c>
      <c r="F652">
        <v>822030</v>
      </c>
    </row>
    <row r="653" spans="1:6">
      <c r="A653">
        <v>9656</v>
      </c>
      <c r="B653" s="1">
        <v>45596</v>
      </c>
      <c r="D653">
        <v>51</v>
      </c>
      <c r="E653" t="s">
        <v>6</v>
      </c>
      <c r="F653">
        <v>894249.9</v>
      </c>
    </row>
    <row r="654" spans="1:6">
      <c r="A654">
        <v>9656</v>
      </c>
      <c r="B654" s="1">
        <v>45626</v>
      </c>
      <c r="D654">
        <v>51</v>
      </c>
      <c r="E654" t="s">
        <v>6</v>
      </c>
      <c r="F654">
        <v>840121.5</v>
      </c>
    </row>
    <row r="655" spans="1:6">
      <c r="A655">
        <v>9656</v>
      </c>
      <c r="B655" s="1">
        <v>45657</v>
      </c>
      <c r="D655">
        <v>51</v>
      </c>
      <c r="E655" t="s">
        <v>6</v>
      </c>
      <c r="F655">
        <v>858730.79999999993</v>
      </c>
    </row>
    <row r="656" spans="1:6">
      <c r="A656">
        <v>9656</v>
      </c>
      <c r="B656" s="1">
        <v>45688</v>
      </c>
      <c r="D656">
        <v>51</v>
      </c>
      <c r="E656" t="s">
        <v>6</v>
      </c>
      <c r="F656">
        <v>898575.6</v>
      </c>
    </row>
    <row r="657" spans="1:6">
      <c r="A657">
        <v>9656</v>
      </c>
      <c r="B657" s="1">
        <v>45716</v>
      </c>
      <c r="D657">
        <v>51</v>
      </c>
      <c r="E657" t="s">
        <v>6</v>
      </c>
      <c r="F657">
        <v>802144.5</v>
      </c>
    </row>
    <row r="658" spans="1:6">
      <c r="A658">
        <v>9656</v>
      </c>
      <c r="B658" s="1">
        <v>45747</v>
      </c>
      <c r="D658">
        <v>51</v>
      </c>
      <c r="E658" t="s">
        <v>6</v>
      </c>
      <c r="F658">
        <v>724698.29999999993</v>
      </c>
    </row>
    <row r="659" spans="1:6">
      <c r="A659">
        <v>9656</v>
      </c>
      <c r="B659" s="1">
        <v>45777</v>
      </c>
      <c r="D659">
        <v>51</v>
      </c>
      <c r="E659" t="s">
        <v>6</v>
      </c>
      <c r="F659">
        <v>878011.79999999993</v>
      </c>
    </row>
    <row r="660" spans="1:6">
      <c r="A660">
        <v>9656</v>
      </c>
      <c r="B660" s="1">
        <v>45808</v>
      </c>
      <c r="D660">
        <v>51</v>
      </c>
      <c r="E660" t="s">
        <v>6</v>
      </c>
      <c r="F660">
        <v>887374.79999999993</v>
      </c>
    </row>
    <row r="661" spans="1:6">
      <c r="A661">
        <v>9656</v>
      </c>
      <c r="B661" s="1">
        <v>45838</v>
      </c>
      <c r="D661">
        <v>51</v>
      </c>
      <c r="E661" t="s">
        <v>6</v>
      </c>
      <c r="F661">
        <v>888715.79999999993</v>
      </c>
    </row>
    <row r="662" spans="1:6">
      <c r="A662">
        <v>9656</v>
      </c>
      <c r="B662" s="1">
        <v>45869</v>
      </c>
      <c r="D662">
        <v>51</v>
      </c>
      <c r="E662" t="s">
        <v>6</v>
      </c>
      <c r="F662">
        <v>1071996.5999999999</v>
      </c>
    </row>
    <row r="663" spans="1:6">
      <c r="A663">
        <v>9656</v>
      </c>
      <c r="B663" s="1">
        <v>45900</v>
      </c>
      <c r="D663">
        <v>51</v>
      </c>
      <c r="E663" t="s">
        <v>6</v>
      </c>
      <c r="F663">
        <v>852052.2</v>
      </c>
    </row>
    <row r="664" spans="1:6">
      <c r="A664">
        <v>9656</v>
      </c>
      <c r="B664" s="1">
        <v>45930</v>
      </c>
      <c r="D664">
        <v>51</v>
      </c>
      <c r="E664" t="s">
        <v>6</v>
      </c>
      <c r="F664">
        <v>887073.6</v>
      </c>
    </row>
    <row r="665" spans="1:6">
      <c r="A665">
        <v>9656</v>
      </c>
      <c r="B665" s="1">
        <v>45961</v>
      </c>
      <c r="D665">
        <v>51</v>
      </c>
      <c r="E665" t="s">
        <v>6</v>
      </c>
      <c r="F665">
        <v>1001681.7</v>
      </c>
    </row>
    <row r="666" spans="1:6">
      <c r="A666">
        <v>9656</v>
      </c>
      <c r="B666" s="1">
        <v>45991</v>
      </c>
      <c r="D666">
        <v>51</v>
      </c>
      <c r="E666" t="s">
        <v>6</v>
      </c>
      <c r="F666">
        <v>928287.29999999993</v>
      </c>
    </row>
    <row r="667" spans="1:6">
      <c r="A667">
        <v>9657</v>
      </c>
      <c r="B667" s="1">
        <v>44957</v>
      </c>
      <c r="D667">
        <v>51</v>
      </c>
      <c r="E667" t="s">
        <v>6</v>
      </c>
      <c r="F667">
        <v>4368</v>
      </c>
    </row>
    <row r="668" spans="1:6">
      <c r="A668">
        <v>9657</v>
      </c>
      <c r="B668" s="1">
        <v>44985</v>
      </c>
      <c r="D668">
        <v>51</v>
      </c>
      <c r="E668" t="s">
        <v>6</v>
      </c>
      <c r="F668">
        <v>4236.3</v>
      </c>
    </row>
    <row r="669" spans="1:6">
      <c r="A669">
        <v>9657</v>
      </c>
      <c r="B669" s="1">
        <v>45016</v>
      </c>
      <c r="D669">
        <v>51</v>
      </c>
      <c r="E669" t="s">
        <v>6</v>
      </c>
      <c r="F669">
        <v>3895.2</v>
      </c>
    </row>
    <row r="670" spans="1:6">
      <c r="A670">
        <v>9657</v>
      </c>
      <c r="B670" s="1">
        <v>45046</v>
      </c>
      <c r="D670">
        <v>51</v>
      </c>
      <c r="E670" t="s">
        <v>6</v>
      </c>
      <c r="F670">
        <v>4300.2</v>
      </c>
    </row>
    <row r="671" spans="1:6">
      <c r="A671">
        <v>9657</v>
      </c>
      <c r="B671" s="1">
        <v>45077</v>
      </c>
      <c r="D671">
        <v>51</v>
      </c>
      <c r="E671" t="s">
        <v>6</v>
      </c>
      <c r="F671">
        <v>4074.2999999999997</v>
      </c>
    </row>
    <row r="672" spans="1:6">
      <c r="A672">
        <v>9657</v>
      </c>
      <c r="B672" s="1">
        <v>45107</v>
      </c>
      <c r="D672">
        <v>51</v>
      </c>
      <c r="E672" t="s">
        <v>6</v>
      </c>
      <c r="F672">
        <v>4782</v>
      </c>
    </row>
    <row r="673" spans="1:6">
      <c r="A673">
        <v>9657</v>
      </c>
      <c r="B673" s="1">
        <v>45138</v>
      </c>
      <c r="D673">
        <v>51</v>
      </c>
      <c r="E673" t="s">
        <v>6</v>
      </c>
      <c r="F673">
        <v>4492.8</v>
      </c>
    </row>
    <row r="674" spans="1:6">
      <c r="A674">
        <v>9657</v>
      </c>
      <c r="B674" s="1">
        <v>45169</v>
      </c>
      <c r="D674">
        <v>51</v>
      </c>
      <c r="E674" t="s">
        <v>6</v>
      </c>
      <c r="F674">
        <v>4677</v>
      </c>
    </row>
    <row r="675" spans="1:6">
      <c r="A675">
        <v>9657</v>
      </c>
      <c r="B675" s="1">
        <v>45199</v>
      </c>
      <c r="D675">
        <v>51</v>
      </c>
      <c r="E675" t="s">
        <v>6</v>
      </c>
      <c r="F675">
        <v>4533.3</v>
      </c>
    </row>
    <row r="676" spans="1:6">
      <c r="A676">
        <v>9657</v>
      </c>
      <c r="B676" s="1">
        <v>45230</v>
      </c>
      <c r="D676">
        <v>51</v>
      </c>
      <c r="E676" t="s">
        <v>6</v>
      </c>
      <c r="F676">
        <v>4179.5999999999995</v>
      </c>
    </row>
    <row r="677" spans="1:6">
      <c r="A677">
        <v>9657</v>
      </c>
      <c r="B677" s="1">
        <v>45260</v>
      </c>
      <c r="D677">
        <v>51</v>
      </c>
      <c r="E677" t="s">
        <v>6</v>
      </c>
      <c r="F677">
        <v>4566</v>
      </c>
    </row>
    <row r="678" spans="1:6">
      <c r="A678">
        <v>9657</v>
      </c>
      <c r="B678" s="1">
        <v>45291</v>
      </c>
      <c r="D678">
        <v>51</v>
      </c>
      <c r="E678" t="s">
        <v>6</v>
      </c>
      <c r="F678">
        <v>5070.5999999999995</v>
      </c>
    </row>
    <row r="679" spans="1:6">
      <c r="A679">
        <v>9657</v>
      </c>
      <c r="B679" s="1">
        <v>45322</v>
      </c>
      <c r="D679">
        <v>51</v>
      </c>
      <c r="E679" t="s">
        <v>6</v>
      </c>
      <c r="F679">
        <v>5343</v>
      </c>
    </row>
    <row r="680" spans="1:6">
      <c r="A680">
        <v>9657</v>
      </c>
      <c r="B680" s="1">
        <v>45351</v>
      </c>
      <c r="D680">
        <v>51</v>
      </c>
      <c r="E680" t="s">
        <v>6</v>
      </c>
      <c r="F680">
        <v>5445.5999999999995</v>
      </c>
    </row>
    <row r="681" spans="1:6">
      <c r="A681">
        <v>9657</v>
      </c>
      <c r="B681" s="1">
        <v>45382</v>
      </c>
      <c r="D681">
        <v>51</v>
      </c>
      <c r="E681" t="s">
        <v>6</v>
      </c>
      <c r="F681">
        <v>5114.7</v>
      </c>
    </row>
    <row r="682" spans="1:6">
      <c r="A682">
        <v>9657</v>
      </c>
      <c r="B682" s="1">
        <v>45412</v>
      </c>
      <c r="D682">
        <v>51</v>
      </c>
      <c r="E682" t="s">
        <v>6</v>
      </c>
      <c r="F682">
        <v>4911.5999999999995</v>
      </c>
    </row>
    <row r="683" spans="1:6">
      <c r="A683">
        <v>9657</v>
      </c>
      <c r="B683" s="1">
        <v>45443</v>
      </c>
      <c r="D683">
        <v>51</v>
      </c>
      <c r="E683" t="s">
        <v>6</v>
      </c>
      <c r="F683">
        <v>6018</v>
      </c>
    </row>
    <row r="684" spans="1:6">
      <c r="A684">
        <v>9657</v>
      </c>
      <c r="B684" s="1">
        <v>45473</v>
      </c>
      <c r="D684">
        <v>51</v>
      </c>
      <c r="E684" t="s">
        <v>6</v>
      </c>
      <c r="F684">
        <v>5776.5</v>
      </c>
    </row>
    <row r="685" spans="1:6">
      <c r="A685">
        <v>9657</v>
      </c>
      <c r="B685" s="1">
        <v>45504</v>
      </c>
      <c r="D685">
        <v>51</v>
      </c>
      <c r="E685" t="s">
        <v>6</v>
      </c>
      <c r="F685">
        <v>5195.7</v>
      </c>
    </row>
    <row r="686" spans="1:6">
      <c r="A686">
        <v>9657</v>
      </c>
      <c r="B686" s="1">
        <v>45535</v>
      </c>
      <c r="D686">
        <v>51</v>
      </c>
      <c r="E686" t="s">
        <v>6</v>
      </c>
      <c r="F686">
        <v>6376.5</v>
      </c>
    </row>
    <row r="687" spans="1:6">
      <c r="A687">
        <v>9657</v>
      </c>
      <c r="B687" s="1">
        <v>45565</v>
      </c>
      <c r="D687">
        <v>51</v>
      </c>
      <c r="E687" t="s">
        <v>6</v>
      </c>
      <c r="F687">
        <v>5520.5999999999995</v>
      </c>
    </row>
    <row r="688" spans="1:6">
      <c r="A688">
        <v>9657</v>
      </c>
      <c r="B688" s="1">
        <v>45596</v>
      </c>
      <c r="D688">
        <v>51</v>
      </c>
      <c r="E688" t="s">
        <v>6</v>
      </c>
      <c r="F688">
        <v>5577</v>
      </c>
    </row>
    <row r="689" spans="1:6">
      <c r="A689">
        <v>9657</v>
      </c>
      <c r="B689" s="1">
        <v>45626</v>
      </c>
      <c r="D689">
        <v>51</v>
      </c>
      <c r="E689" t="s">
        <v>6</v>
      </c>
      <c r="F689">
        <v>5694.5999999999995</v>
      </c>
    </row>
    <row r="690" spans="1:6">
      <c r="A690">
        <v>9657</v>
      </c>
      <c r="B690" s="1">
        <v>45657</v>
      </c>
      <c r="D690">
        <v>51</v>
      </c>
      <c r="E690" t="s">
        <v>6</v>
      </c>
      <c r="F690">
        <v>5334.9</v>
      </c>
    </row>
    <row r="691" spans="1:6">
      <c r="A691">
        <v>9657</v>
      </c>
      <c r="B691" s="1">
        <v>45688</v>
      </c>
      <c r="D691">
        <v>51</v>
      </c>
      <c r="E691" t="s">
        <v>6</v>
      </c>
      <c r="F691">
        <v>5822.0999999999995</v>
      </c>
    </row>
    <row r="692" spans="1:6">
      <c r="A692">
        <v>9657</v>
      </c>
      <c r="B692" s="1">
        <v>45716</v>
      </c>
      <c r="D692">
        <v>51</v>
      </c>
      <c r="E692" t="s">
        <v>6</v>
      </c>
      <c r="F692">
        <v>5451.3</v>
      </c>
    </row>
    <row r="693" spans="1:6">
      <c r="A693">
        <v>9657</v>
      </c>
      <c r="B693" s="1">
        <v>45747</v>
      </c>
      <c r="D693">
        <v>51</v>
      </c>
      <c r="E693" t="s">
        <v>6</v>
      </c>
      <c r="F693">
        <v>4935.3</v>
      </c>
    </row>
    <row r="694" spans="1:6">
      <c r="A694">
        <v>9657</v>
      </c>
      <c r="B694" s="1">
        <v>45777</v>
      </c>
      <c r="D694">
        <v>51</v>
      </c>
      <c r="E694" t="s">
        <v>6</v>
      </c>
      <c r="F694">
        <v>5553.3</v>
      </c>
    </row>
    <row r="695" spans="1:6">
      <c r="A695">
        <v>9657</v>
      </c>
      <c r="B695" s="1">
        <v>45808</v>
      </c>
      <c r="D695">
        <v>51</v>
      </c>
      <c r="E695" t="s">
        <v>6</v>
      </c>
      <c r="F695">
        <v>5653.5</v>
      </c>
    </row>
    <row r="696" spans="1:6">
      <c r="A696">
        <v>9657</v>
      </c>
      <c r="B696" s="1">
        <v>45838</v>
      </c>
      <c r="D696">
        <v>51</v>
      </c>
      <c r="E696" t="s">
        <v>6</v>
      </c>
      <c r="F696">
        <v>5379.5999999999995</v>
      </c>
    </row>
    <row r="697" spans="1:6">
      <c r="A697">
        <v>9657</v>
      </c>
      <c r="B697" s="1">
        <v>45869</v>
      </c>
      <c r="D697">
        <v>51</v>
      </c>
      <c r="E697" t="s">
        <v>6</v>
      </c>
      <c r="F697">
        <v>6118.2</v>
      </c>
    </row>
    <row r="698" spans="1:6">
      <c r="A698">
        <v>9657</v>
      </c>
      <c r="B698" s="1">
        <v>45900</v>
      </c>
      <c r="D698">
        <v>51</v>
      </c>
      <c r="E698" t="s">
        <v>6</v>
      </c>
      <c r="F698">
        <v>6261.3</v>
      </c>
    </row>
    <row r="699" spans="1:6">
      <c r="A699">
        <v>9657</v>
      </c>
      <c r="B699" s="1">
        <v>45930</v>
      </c>
      <c r="D699">
        <v>51</v>
      </c>
      <c r="E699" t="s">
        <v>6</v>
      </c>
      <c r="F699">
        <v>5544.5999999999995</v>
      </c>
    </row>
    <row r="700" spans="1:6">
      <c r="A700">
        <v>9657</v>
      </c>
      <c r="B700" s="1">
        <v>45961</v>
      </c>
      <c r="D700">
        <v>51</v>
      </c>
      <c r="E700" t="s">
        <v>6</v>
      </c>
      <c r="F700">
        <v>5986.2</v>
      </c>
    </row>
    <row r="701" spans="1:6">
      <c r="A701">
        <v>9657</v>
      </c>
      <c r="B701" s="1">
        <v>45991</v>
      </c>
      <c r="D701">
        <v>51</v>
      </c>
      <c r="E701" t="s">
        <v>6</v>
      </c>
      <c r="F701">
        <v>5802</v>
      </c>
    </row>
    <row r="702" spans="1:6">
      <c r="A702">
        <v>9683</v>
      </c>
      <c r="B702" s="1">
        <v>44957</v>
      </c>
      <c r="D702">
        <v>51</v>
      </c>
      <c r="E702" t="s">
        <v>6</v>
      </c>
      <c r="F702">
        <v>2793347.4</v>
      </c>
    </row>
    <row r="703" spans="1:6">
      <c r="A703">
        <v>9683</v>
      </c>
      <c r="B703" s="1">
        <v>44985</v>
      </c>
      <c r="D703">
        <v>51</v>
      </c>
      <c r="E703" t="s">
        <v>6</v>
      </c>
      <c r="F703">
        <v>2772714.3</v>
      </c>
    </row>
    <row r="704" spans="1:6">
      <c r="A704">
        <v>9683</v>
      </c>
      <c r="B704" s="1">
        <v>45016</v>
      </c>
      <c r="D704">
        <v>51</v>
      </c>
      <c r="E704" t="s">
        <v>6</v>
      </c>
      <c r="F704">
        <v>2512984.1999999997</v>
      </c>
    </row>
    <row r="705" spans="1:6">
      <c r="A705">
        <v>9683</v>
      </c>
      <c r="B705" s="1">
        <v>45046</v>
      </c>
      <c r="D705">
        <v>51</v>
      </c>
      <c r="E705" t="s">
        <v>6</v>
      </c>
      <c r="F705">
        <v>2770265.1</v>
      </c>
    </row>
    <row r="706" spans="1:6">
      <c r="A706">
        <v>9683</v>
      </c>
      <c r="B706" s="1">
        <v>45077</v>
      </c>
      <c r="D706">
        <v>51</v>
      </c>
      <c r="E706" t="s">
        <v>6</v>
      </c>
      <c r="F706">
        <v>2589027</v>
      </c>
    </row>
    <row r="707" spans="1:6">
      <c r="A707">
        <v>9683</v>
      </c>
      <c r="B707" s="1">
        <v>45107</v>
      </c>
      <c r="D707">
        <v>51</v>
      </c>
      <c r="E707" t="s">
        <v>6</v>
      </c>
      <c r="F707">
        <v>2616204.2999999998</v>
      </c>
    </row>
    <row r="708" spans="1:6">
      <c r="A708">
        <v>9683</v>
      </c>
      <c r="B708" s="1">
        <v>45138</v>
      </c>
      <c r="D708">
        <v>51</v>
      </c>
      <c r="E708" t="s">
        <v>6</v>
      </c>
      <c r="F708">
        <v>2616204.2999999998</v>
      </c>
    </row>
    <row r="709" spans="1:6">
      <c r="A709">
        <v>9683</v>
      </c>
      <c r="B709" s="1">
        <v>45169</v>
      </c>
      <c r="D709">
        <v>51</v>
      </c>
      <c r="E709" t="s">
        <v>6</v>
      </c>
      <c r="F709">
        <v>2604274.1999999997</v>
      </c>
    </row>
    <row r="710" spans="1:6">
      <c r="A710">
        <v>9683</v>
      </c>
      <c r="B710" s="1">
        <v>45199</v>
      </c>
      <c r="D710">
        <v>51</v>
      </c>
      <c r="E710" t="s">
        <v>6</v>
      </c>
      <c r="F710">
        <v>2626248</v>
      </c>
    </row>
    <row r="711" spans="1:6">
      <c r="A711">
        <v>9683</v>
      </c>
      <c r="B711" s="1">
        <v>45230</v>
      </c>
      <c r="D711">
        <v>51</v>
      </c>
      <c r="E711" t="s">
        <v>6</v>
      </c>
      <c r="F711">
        <v>2574190.5</v>
      </c>
    </row>
    <row r="712" spans="1:6">
      <c r="A712">
        <v>9683</v>
      </c>
      <c r="B712" s="1">
        <v>45260</v>
      </c>
      <c r="D712">
        <v>51</v>
      </c>
      <c r="E712" t="s">
        <v>6</v>
      </c>
      <c r="F712">
        <v>2992076.1</v>
      </c>
    </row>
    <row r="713" spans="1:6">
      <c r="A713">
        <v>9683</v>
      </c>
      <c r="B713" s="1">
        <v>45291</v>
      </c>
      <c r="D713">
        <v>51</v>
      </c>
      <c r="E713" t="s">
        <v>6</v>
      </c>
      <c r="F713">
        <v>3174740.6999999997</v>
      </c>
    </row>
    <row r="714" spans="1:6">
      <c r="A714">
        <v>9683</v>
      </c>
      <c r="B714" s="1">
        <v>45322</v>
      </c>
      <c r="D714">
        <v>51</v>
      </c>
      <c r="E714" t="s">
        <v>6</v>
      </c>
      <c r="F714">
        <v>3345323.6999999997</v>
      </c>
    </row>
    <row r="715" spans="1:6">
      <c r="A715">
        <v>9683</v>
      </c>
      <c r="B715" s="1">
        <v>45351</v>
      </c>
      <c r="D715">
        <v>51</v>
      </c>
      <c r="E715" t="s">
        <v>6</v>
      </c>
      <c r="F715">
        <v>3416946.3</v>
      </c>
    </row>
    <row r="716" spans="1:6">
      <c r="A716">
        <v>9683</v>
      </c>
      <c r="B716" s="1">
        <v>45382</v>
      </c>
      <c r="D716">
        <v>51</v>
      </c>
      <c r="E716" t="s">
        <v>6</v>
      </c>
      <c r="F716">
        <v>3416946.3</v>
      </c>
    </row>
    <row r="717" spans="1:6">
      <c r="A717">
        <v>9683</v>
      </c>
      <c r="B717" s="1">
        <v>45412</v>
      </c>
      <c r="D717">
        <v>51</v>
      </c>
      <c r="E717" t="s">
        <v>6</v>
      </c>
      <c r="F717">
        <v>3263237.6999999997</v>
      </c>
    </row>
    <row r="718" spans="1:6">
      <c r="A718">
        <v>9683</v>
      </c>
      <c r="B718" s="1">
        <v>45443</v>
      </c>
      <c r="D718">
        <v>51</v>
      </c>
      <c r="E718" t="s">
        <v>6</v>
      </c>
      <c r="F718">
        <v>3148575.9</v>
      </c>
    </row>
    <row r="719" spans="1:6">
      <c r="A719">
        <v>9683</v>
      </c>
      <c r="B719" s="1">
        <v>45473</v>
      </c>
      <c r="D719">
        <v>51</v>
      </c>
      <c r="E719" t="s">
        <v>6</v>
      </c>
      <c r="F719">
        <v>3393065.6999999997</v>
      </c>
    </row>
    <row r="720" spans="1:6">
      <c r="A720">
        <v>9683</v>
      </c>
      <c r="B720" s="1">
        <v>45504</v>
      </c>
      <c r="D720">
        <v>51</v>
      </c>
      <c r="E720" t="s">
        <v>6</v>
      </c>
      <c r="F720">
        <v>3185898.6</v>
      </c>
    </row>
    <row r="721" spans="1:6">
      <c r="A721">
        <v>9683</v>
      </c>
      <c r="B721" s="1">
        <v>45535</v>
      </c>
      <c r="D721">
        <v>51</v>
      </c>
      <c r="E721" t="s">
        <v>6</v>
      </c>
      <c r="F721">
        <v>3228703.5</v>
      </c>
    </row>
    <row r="722" spans="1:6">
      <c r="A722">
        <v>9683</v>
      </c>
      <c r="B722" s="1">
        <v>45565</v>
      </c>
      <c r="D722">
        <v>51</v>
      </c>
      <c r="E722" t="s">
        <v>6</v>
      </c>
      <c r="F722">
        <v>3388440</v>
      </c>
    </row>
    <row r="723" spans="1:6">
      <c r="A723">
        <v>9683</v>
      </c>
      <c r="B723" s="1">
        <v>45596</v>
      </c>
      <c r="D723">
        <v>51</v>
      </c>
      <c r="E723" t="s">
        <v>6</v>
      </c>
      <c r="F723">
        <v>3320042.4</v>
      </c>
    </row>
    <row r="724" spans="1:6">
      <c r="A724">
        <v>9683</v>
      </c>
      <c r="B724" s="1">
        <v>45626</v>
      </c>
      <c r="D724">
        <v>51</v>
      </c>
      <c r="E724" t="s">
        <v>6</v>
      </c>
      <c r="F724">
        <v>3480926.4</v>
      </c>
    </row>
    <row r="725" spans="1:6">
      <c r="A725">
        <v>9683</v>
      </c>
      <c r="B725" s="1">
        <v>45657</v>
      </c>
      <c r="D725">
        <v>51</v>
      </c>
      <c r="E725" t="s">
        <v>6</v>
      </c>
      <c r="F725">
        <v>3536097.6</v>
      </c>
    </row>
    <row r="726" spans="1:6">
      <c r="A726">
        <v>9683</v>
      </c>
      <c r="B726" s="1">
        <v>45688</v>
      </c>
      <c r="D726">
        <v>51</v>
      </c>
      <c r="E726" t="s">
        <v>6</v>
      </c>
      <c r="F726">
        <v>3202998.3</v>
      </c>
    </row>
    <row r="727" spans="1:6">
      <c r="A727">
        <v>9683</v>
      </c>
      <c r="B727" s="1">
        <v>45716</v>
      </c>
      <c r="D727">
        <v>51</v>
      </c>
      <c r="E727" t="s">
        <v>6</v>
      </c>
      <c r="F727">
        <v>3439602.3</v>
      </c>
    </row>
    <row r="728" spans="1:6">
      <c r="A728">
        <v>9683</v>
      </c>
      <c r="B728" s="1">
        <v>45747</v>
      </c>
      <c r="D728">
        <v>51</v>
      </c>
      <c r="E728" t="s">
        <v>6</v>
      </c>
      <c r="F728">
        <v>3223050.3</v>
      </c>
    </row>
    <row r="729" spans="1:6">
      <c r="A729">
        <v>9683</v>
      </c>
      <c r="B729" s="1">
        <v>45777</v>
      </c>
      <c r="D729">
        <v>51</v>
      </c>
      <c r="E729" t="s">
        <v>6</v>
      </c>
      <c r="F729">
        <v>3648218.1</v>
      </c>
    </row>
    <row r="730" spans="1:6">
      <c r="A730">
        <v>9683</v>
      </c>
      <c r="B730" s="1">
        <v>45808</v>
      </c>
      <c r="D730">
        <v>51</v>
      </c>
      <c r="E730" t="s">
        <v>6</v>
      </c>
      <c r="F730">
        <v>3210329.4</v>
      </c>
    </row>
    <row r="731" spans="1:6">
      <c r="A731">
        <v>9683</v>
      </c>
      <c r="B731" s="1">
        <v>45838</v>
      </c>
      <c r="D731">
        <v>51</v>
      </c>
      <c r="E731" t="s">
        <v>6</v>
      </c>
      <c r="F731">
        <v>3210329.4</v>
      </c>
    </row>
    <row r="732" spans="1:6">
      <c r="A732">
        <v>9683</v>
      </c>
      <c r="B732" s="1">
        <v>45869</v>
      </c>
      <c r="D732">
        <v>51</v>
      </c>
      <c r="E732" t="s">
        <v>6</v>
      </c>
      <c r="F732">
        <v>3446165.1</v>
      </c>
    </row>
    <row r="733" spans="1:6">
      <c r="A733">
        <v>9683</v>
      </c>
      <c r="B733" s="1">
        <v>45900</v>
      </c>
      <c r="D733">
        <v>51</v>
      </c>
      <c r="E733" t="s">
        <v>6</v>
      </c>
      <c r="F733">
        <v>3564610.8</v>
      </c>
    </row>
    <row r="734" spans="1:6">
      <c r="A734">
        <v>9683</v>
      </c>
      <c r="B734" s="1">
        <v>45930</v>
      </c>
      <c r="D734">
        <v>51</v>
      </c>
      <c r="E734" t="s">
        <v>6</v>
      </c>
      <c r="F734">
        <v>3347164.5</v>
      </c>
    </row>
    <row r="735" spans="1:6">
      <c r="A735">
        <v>9683</v>
      </c>
      <c r="B735" s="1">
        <v>45961</v>
      </c>
      <c r="D735">
        <v>51</v>
      </c>
      <c r="E735" t="s">
        <v>6</v>
      </c>
      <c r="F735">
        <v>3534406.1999999997</v>
      </c>
    </row>
    <row r="736" spans="1:6">
      <c r="A736">
        <v>9683</v>
      </c>
      <c r="B736" s="1">
        <v>45991</v>
      </c>
      <c r="D736">
        <v>51</v>
      </c>
      <c r="E736" t="s">
        <v>6</v>
      </c>
      <c r="F736">
        <v>3622561.8</v>
      </c>
    </row>
    <row r="737" spans="1:6">
      <c r="A737">
        <v>9692</v>
      </c>
      <c r="B737" s="1">
        <v>44957</v>
      </c>
      <c r="D737">
        <v>51</v>
      </c>
      <c r="E737" t="s">
        <v>6</v>
      </c>
      <c r="F737">
        <v>1221848.0999999999</v>
      </c>
    </row>
    <row r="738" spans="1:6">
      <c r="A738">
        <v>9692</v>
      </c>
      <c r="B738" s="1">
        <v>44985</v>
      </c>
      <c r="D738">
        <v>51</v>
      </c>
      <c r="E738" t="s">
        <v>6</v>
      </c>
      <c r="F738">
        <v>578547</v>
      </c>
    </row>
    <row r="739" spans="1:6">
      <c r="A739">
        <v>9692</v>
      </c>
      <c r="B739" s="1">
        <v>45016</v>
      </c>
      <c r="D739">
        <v>51</v>
      </c>
      <c r="E739" t="s">
        <v>6</v>
      </c>
      <c r="F739">
        <v>512862</v>
      </c>
    </row>
    <row r="740" spans="1:6">
      <c r="A740">
        <v>9692</v>
      </c>
      <c r="B740" s="1">
        <v>45046</v>
      </c>
      <c r="D740">
        <v>51</v>
      </c>
      <c r="E740" t="s">
        <v>6</v>
      </c>
      <c r="F740">
        <v>700640.1</v>
      </c>
    </row>
    <row r="741" spans="1:6">
      <c r="A741">
        <v>9692</v>
      </c>
      <c r="B741" s="1">
        <v>45077</v>
      </c>
      <c r="D741">
        <v>51</v>
      </c>
      <c r="E741" t="s">
        <v>6</v>
      </c>
      <c r="F741">
        <v>580212.9</v>
      </c>
    </row>
    <row r="742" spans="1:6">
      <c r="A742">
        <v>9692</v>
      </c>
      <c r="B742" s="1">
        <v>45107</v>
      </c>
      <c r="D742">
        <v>51</v>
      </c>
      <c r="E742" t="s">
        <v>6</v>
      </c>
      <c r="F742">
        <v>502807.19999999995</v>
      </c>
    </row>
    <row r="743" spans="1:6">
      <c r="A743">
        <v>9692</v>
      </c>
      <c r="B743" s="1">
        <v>45138</v>
      </c>
      <c r="D743">
        <v>51</v>
      </c>
      <c r="E743" t="s">
        <v>6</v>
      </c>
      <c r="F743">
        <v>733666.79999999993</v>
      </c>
    </row>
    <row r="744" spans="1:6">
      <c r="A744">
        <v>9692</v>
      </c>
      <c r="B744" s="1">
        <v>45169</v>
      </c>
      <c r="D744">
        <v>51</v>
      </c>
      <c r="E744" t="s">
        <v>6</v>
      </c>
      <c r="F744">
        <v>483144</v>
      </c>
    </row>
    <row r="745" spans="1:6">
      <c r="A745">
        <v>9692</v>
      </c>
      <c r="B745" s="1">
        <v>45199</v>
      </c>
      <c r="D745">
        <v>51</v>
      </c>
      <c r="E745" t="s">
        <v>6</v>
      </c>
      <c r="F745">
        <v>538815.6</v>
      </c>
    </row>
    <row r="746" spans="1:6">
      <c r="A746">
        <v>9692</v>
      </c>
      <c r="B746" s="1">
        <v>45230</v>
      </c>
      <c r="D746">
        <v>51</v>
      </c>
      <c r="E746" t="s">
        <v>6</v>
      </c>
      <c r="F746">
        <v>764803.5</v>
      </c>
    </row>
    <row r="747" spans="1:6">
      <c r="A747">
        <v>9692</v>
      </c>
      <c r="B747" s="1">
        <v>45260</v>
      </c>
      <c r="D747">
        <v>51</v>
      </c>
      <c r="E747" t="s">
        <v>6</v>
      </c>
      <c r="F747">
        <v>754909.79999999993</v>
      </c>
    </row>
    <row r="748" spans="1:6">
      <c r="A748">
        <v>9692</v>
      </c>
      <c r="B748" s="1">
        <v>45291</v>
      </c>
      <c r="D748">
        <v>51</v>
      </c>
      <c r="E748" t="s">
        <v>6</v>
      </c>
      <c r="F748">
        <v>713065.5</v>
      </c>
    </row>
    <row r="749" spans="1:6">
      <c r="A749">
        <v>9692</v>
      </c>
      <c r="B749" s="1">
        <v>45322</v>
      </c>
      <c r="D749">
        <v>51</v>
      </c>
      <c r="E749" t="s">
        <v>6</v>
      </c>
      <c r="F749">
        <v>1490211</v>
      </c>
    </row>
    <row r="750" spans="1:6">
      <c r="A750">
        <v>9692</v>
      </c>
      <c r="B750" s="1">
        <v>45351</v>
      </c>
      <c r="D750">
        <v>51</v>
      </c>
      <c r="E750" t="s">
        <v>6</v>
      </c>
      <c r="F750">
        <v>781519.79999999993</v>
      </c>
    </row>
    <row r="751" spans="1:6">
      <c r="A751">
        <v>9692</v>
      </c>
      <c r="B751" s="1">
        <v>45382</v>
      </c>
      <c r="D751">
        <v>51</v>
      </c>
      <c r="E751" t="s">
        <v>6</v>
      </c>
      <c r="F751">
        <v>854981.1</v>
      </c>
    </row>
    <row r="752" spans="1:6">
      <c r="A752">
        <v>9692</v>
      </c>
      <c r="B752" s="1">
        <v>45412</v>
      </c>
      <c r="D752">
        <v>51</v>
      </c>
      <c r="E752" t="s">
        <v>6</v>
      </c>
      <c r="F752">
        <v>1024685.3999999999</v>
      </c>
    </row>
    <row r="753" spans="1:6">
      <c r="A753">
        <v>9692</v>
      </c>
      <c r="B753" s="1">
        <v>45443</v>
      </c>
      <c r="D753">
        <v>51</v>
      </c>
      <c r="E753" t="s">
        <v>6</v>
      </c>
      <c r="F753">
        <v>646227.29999999993</v>
      </c>
    </row>
    <row r="754" spans="1:6">
      <c r="A754">
        <v>9692</v>
      </c>
      <c r="B754" s="1">
        <v>45473</v>
      </c>
      <c r="D754">
        <v>51</v>
      </c>
      <c r="E754" t="s">
        <v>6</v>
      </c>
      <c r="F754">
        <v>695700.9</v>
      </c>
    </row>
    <row r="755" spans="1:6">
      <c r="A755">
        <v>9692</v>
      </c>
      <c r="B755" s="1">
        <v>45504</v>
      </c>
      <c r="D755">
        <v>51</v>
      </c>
      <c r="E755" t="s">
        <v>6</v>
      </c>
      <c r="F755">
        <v>1202155.5</v>
      </c>
    </row>
    <row r="756" spans="1:6">
      <c r="A756">
        <v>9692</v>
      </c>
      <c r="B756" s="1">
        <v>45535</v>
      </c>
      <c r="D756">
        <v>51</v>
      </c>
      <c r="E756" t="s">
        <v>6</v>
      </c>
      <c r="F756">
        <v>663679.5</v>
      </c>
    </row>
    <row r="757" spans="1:6">
      <c r="A757">
        <v>9692</v>
      </c>
      <c r="B757" s="1">
        <v>45565</v>
      </c>
      <c r="D757">
        <v>51</v>
      </c>
      <c r="E757" t="s">
        <v>6</v>
      </c>
      <c r="F757">
        <v>787383.9</v>
      </c>
    </row>
    <row r="758" spans="1:6">
      <c r="A758">
        <v>9692</v>
      </c>
      <c r="B758" s="1">
        <v>45596</v>
      </c>
      <c r="D758">
        <v>51</v>
      </c>
      <c r="E758" t="s">
        <v>6</v>
      </c>
      <c r="F758">
        <v>1003510.2</v>
      </c>
    </row>
    <row r="759" spans="1:6">
      <c r="A759">
        <v>9692</v>
      </c>
      <c r="B759" s="1">
        <v>45626</v>
      </c>
      <c r="D759">
        <v>51</v>
      </c>
      <c r="E759" t="s">
        <v>6</v>
      </c>
      <c r="F759">
        <v>705462.6</v>
      </c>
    </row>
    <row r="760" spans="1:6">
      <c r="A760">
        <v>9692</v>
      </c>
      <c r="B760" s="1">
        <v>45657</v>
      </c>
      <c r="D760">
        <v>51</v>
      </c>
      <c r="E760" t="s">
        <v>6</v>
      </c>
      <c r="F760">
        <v>780575.4</v>
      </c>
    </row>
    <row r="761" spans="1:6">
      <c r="A761">
        <v>9692</v>
      </c>
      <c r="B761" s="1">
        <v>45688</v>
      </c>
      <c r="D761">
        <v>51</v>
      </c>
      <c r="E761" t="s">
        <v>6</v>
      </c>
      <c r="F761">
        <v>1564863.9</v>
      </c>
    </row>
    <row r="762" spans="1:6">
      <c r="A762">
        <v>9692</v>
      </c>
      <c r="B762" s="1">
        <v>45716</v>
      </c>
      <c r="D762">
        <v>51</v>
      </c>
      <c r="E762" t="s">
        <v>6</v>
      </c>
      <c r="F762">
        <v>755085.9</v>
      </c>
    </row>
    <row r="763" spans="1:6">
      <c r="A763">
        <v>9692</v>
      </c>
      <c r="B763" s="1">
        <v>45747</v>
      </c>
      <c r="D763">
        <v>51</v>
      </c>
      <c r="E763" t="s">
        <v>6</v>
      </c>
      <c r="F763">
        <v>901188</v>
      </c>
    </row>
    <row r="764" spans="1:6">
      <c r="A764">
        <v>9692</v>
      </c>
      <c r="B764" s="1">
        <v>45777</v>
      </c>
      <c r="D764">
        <v>51</v>
      </c>
      <c r="E764" t="s">
        <v>6</v>
      </c>
      <c r="F764">
        <v>934826.7</v>
      </c>
    </row>
    <row r="765" spans="1:6">
      <c r="A765">
        <v>9692</v>
      </c>
      <c r="B765" s="1">
        <v>45808</v>
      </c>
      <c r="D765">
        <v>51</v>
      </c>
      <c r="E765" t="s">
        <v>6</v>
      </c>
      <c r="F765">
        <v>713895</v>
      </c>
    </row>
    <row r="766" spans="1:6">
      <c r="A766">
        <v>9692</v>
      </c>
      <c r="B766" s="1">
        <v>45838</v>
      </c>
      <c r="D766">
        <v>51</v>
      </c>
      <c r="E766" t="s">
        <v>6</v>
      </c>
      <c r="F766">
        <v>748266.9</v>
      </c>
    </row>
    <row r="767" spans="1:6">
      <c r="A767">
        <v>9692</v>
      </c>
      <c r="B767" s="1">
        <v>45869</v>
      </c>
      <c r="D767">
        <v>51</v>
      </c>
      <c r="E767" t="s">
        <v>6</v>
      </c>
      <c r="F767">
        <v>888540.9</v>
      </c>
    </row>
    <row r="768" spans="1:6">
      <c r="A768">
        <v>9692</v>
      </c>
      <c r="B768" s="1">
        <v>45900</v>
      </c>
      <c r="D768">
        <v>51</v>
      </c>
      <c r="E768" t="s">
        <v>6</v>
      </c>
      <c r="F768">
        <v>840821.1</v>
      </c>
    </row>
    <row r="769" spans="1:6">
      <c r="A769">
        <v>9692</v>
      </c>
      <c r="B769" s="1">
        <v>45930</v>
      </c>
      <c r="D769">
        <v>51</v>
      </c>
      <c r="E769" t="s">
        <v>6</v>
      </c>
      <c r="F769">
        <v>674543.4</v>
      </c>
    </row>
    <row r="770" spans="1:6">
      <c r="A770">
        <v>9692</v>
      </c>
      <c r="B770" s="1">
        <v>45961</v>
      </c>
      <c r="D770">
        <v>51</v>
      </c>
      <c r="E770" t="s">
        <v>6</v>
      </c>
      <c r="F770">
        <v>1021878.8999999999</v>
      </c>
    </row>
    <row r="771" spans="1:6">
      <c r="A771">
        <v>9692</v>
      </c>
      <c r="B771" s="1">
        <v>45991</v>
      </c>
      <c r="D771">
        <v>51</v>
      </c>
      <c r="E771" t="s">
        <v>6</v>
      </c>
      <c r="F771">
        <v>691451.1</v>
      </c>
    </row>
    <row r="772" spans="1:6">
      <c r="A772">
        <v>9700</v>
      </c>
      <c r="B772" s="1">
        <v>44957</v>
      </c>
      <c r="D772">
        <v>51</v>
      </c>
      <c r="E772" t="s">
        <v>6</v>
      </c>
      <c r="F772">
        <v>911229.6</v>
      </c>
    </row>
    <row r="773" spans="1:6">
      <c r="A773">
        <v>9700</v>
      </c>
      <c r="B773" s="1">
        <v>44985</v>
      </c>
      <c r="D773">
        <v>51</v>
      </c>
      <c r="E773" t="s">
        <v>6</v>
      </c>
      <c r="F773">
        <v>923655</v>
      </c>
    </row>
    <row r="774" spans="1:6">
      <c r="A774">
        <v>9700</v>
      </c>
      <c r="B774" s="1">
        <v>45016</v>
      </c>
      <c r="D774">
        <v>51</v>
      </c>
      <c r="E774" t="s">
        <v>6</v>
      </c>
      <c r="F774">
        <v>825603.6</v>
      </c>
    </row>
    <row r="775" spans="1:6">
      <c r="A775">
        <v>9700</v>
      </c>
      <c r="B775" s="1">
        <v>45046</v>
      </c>
      <c r="D775">
        <v>51</v>
      </c>
      <c r="E775" t="s">
        <v>6</v>
      </c>
      <c r="F775">
        <v>935050.2</v>
      </c>
    </row>
    <row r="776" spans="1:6">
      <c r="A776">
        <v>9700</v>
      </c>
      <c r="B776" s="1">
        <v>45077</v>
      </c>
      <c r="D776">
        <v>51</v>
      </c>
      <c r="E776" t="s">
        <v>6</v>
      </c>
      <c r="F776">
        <v>838043.7</v>
      </c>
    </row>
    <row r="777" spans="1:6">
      <c r="A777">
        <v>9700</v>
      </c>
      <c r="B777" s="1">
        <v>45107</v>
      </c>
      <c r="D777">
        <v>51</v>
      </c>
      <c r="E777" t="s">
        <v>6</v>
      </c>
      <c r="F777">
        <v>945125.1</v>
      </c>
    </row>
    <row r="778" spans="1:6">
      <c r="A778">
        <v>9700</v>
      </c>
      <c r="B778" s="1">
        <v>45138</v>
      </c>
      <c r="D778">
        <v>51</v>
      </c>
      <c r="E778" t="s">
        <v>6</v>
      </c>
      <c r="F778">
        <v>914309.4</v>
      </c>
    </row>
    <row r="779" spans="1:6">
      <c r="A779">
        <v>9700</v>
      </c>
      <c r="B779" s="1">
        <v>45169</v>
      </c>
      <c r="D779">
        <v>51</v>
      </c>
      <c r="E779" t="s">
        <v>6</v>
      </c>
      <c r="F779">
        <v>878806.5</v>
      </c>
    </row>
    <row r="780" spans="1:6">
      <c r="A780">
        <v>9700</v>
      </c>
      <c r="B780" s="1">
        <v>45199</v>
      </c>
      <c r="D780">
        <v>51</v>
      </c>
      <c r="E780" t="s">
        <v>6</v>
      </c>
      <c r="F780">
        <v>878684.7</v>
      </c>
    </row>
    <row r="781" spans="1:6">
      <c r="A781">
        <v>9700</v>
      </c>
      <c r="B781" s="1">
        <v>45230</v>
      </c>
      <c r="D781">
        <v>51</v>
      </c>
      <c r="E781" t="s">
        <v>6</v>
      </c>
      <c r="F781">
        <v>865349.4</v>
      </c>
    </row>
    <row r="782" spans="1:6">
      <c r="A782">
        <v>9700</v>
      </c>
      <c r="B782" s="1">
        <v>45260</v>
      </c>
      <c r="D782">
        <v>51</v>
      </c>
      <c r="E782" t="s">
        <v>6</v>
      </c>
      <c r="F782">
        <v>958632.29999999993</v>
      </c>
    </row>
    <row r="783" spans="1:6">
      <c r="A783">
        <v>9700</v>
      </c>
      <c r="B783" s="1">
        <v>45291</v>
      </c>
      <c r="D783">
        <v>51</v>
      </c>
      <c r="E783" t="s">
        <v>6</v>
      </c>
      <c r="F783">
        <v>1052325.8999999999</v>
      </c>
    </row>
    <row r="784" spans="1:6">
      <c r="A784">
        <v>9700</v>
      </c>
      <c r="B784" s="1">
        <v>45322</v>
      </c>
      <c r="D784">
        <v>51</v>
      </c>
      <c r="E784" t="s">
        <v>6</v>
      </c>
      <c r="F784">
        <v>1118101.5</v>
      </c>
    </row>
    <row r="785" spans="1:6">
      <c r="A785">
        <v>9700</v>
      </c>
      <c r="B785" s="1">
        <v>45351</v>
      </c>
      <c r="D785">
        <v>51</v>
      </c>
      <c r="E785" t="s">
        <v>6</v>
      </c>
      <c r="F785">
        <v>1183228.2</v>
      </c>
    </row>
    <row r="786" spans="1:6">
      <c r="A786">
        <v>9700</v>
      </c>
      <c r="B786" s="1">
        <v>45382</v>
      </c>
      <c r="D786">
        <v>51</v>
      </c>
      <c r="E786" t="s">
        <v>6</v>
      </c>
      <c r="F786">
        <v>1089208.5</v>
      </c>
    </row>
    <row r="787" spans="1:6">
      <c r="A787">
        <v>9700</v>
      </c>
      <c r="B787" s="1">
        <v>45412</v>
      </c>
      <c r="D787">
        <v>51</v>
      </c>
      <c r="E787" t="s">
        <v>6</v>
      </c>
      <c r="F787">
        <v>1062035.0999999999</v>
      </c>
    </row>
    <row r="788" spans="1:6">
      <c r="A788">
        <v>9700</v>
      </c>
      <c r="B788" s="1">
        <v>45443</v>
      </c>
      <c r="D788">
        <v>51</v>
      </c>
      <c r="E788" t="s">
        <v>6</v>
      </c>
      <c r="F788">
        <v>1242780.5999999999</v>
      </c>
    </row>
    <row r="789" spans="1:6">
      <c r="A789">
        <v>9700</v>
      </c>
      <c r="B789" s="1">
        <v>45473</v>
      </c>
      <c r="D789">
        <v>51</v>
      </c>
      <c r="E789" t="s">
        <v>6</v>
      </c>
      <c r="F789">
        <v>1176791.0999999999</v>
      </c>
    </row>
    <row r="790" spans="1:6">
      <c r="A790">
        <v>9700</v>
      </c>
      <c r="B790" s="1">
        <v>45504</v>
      </c>
      <c r="D790">
        <v>51</v>
      </c>
      <c r="E790" t="s">
        <v>6</v>
      </c>
      <c r="F790">
        <v>1089443.3999999999</v>
      </c>
    </row>
    <row r="791" spans="1:6">
      <c r="A791">
        <v>9700</v>
      </c>
      <c r="B791" s="1">
        <v>45535</v>
      </c>
      <c r="D791">
        <v>51</v>
      </c>
      <c r="E791" t="s">
        <v>6</v>
      </c>
      <c r="F791">
        <v>1188772.8</v>
      </c>
    </row>
    <row r="792" spans="1:6">
      <c r="A792">
        <v>9700</v>
      </c>
      <c r="B792" s="1">
        <v>45565</v>
      </c>
      <c r="D792">
        <v>51</v>
      </c>
      <c r="E792" t="s">
        <v>6</v>
      </c>
      <c r="F792">
        <v>1079310.5999999999</v>
      </c>
    </row>
    <row r="793" spans="1:6">
      <c r="A793">
        <v>9700</v>
      </c>
      <c r="B793" s="1">
        <v>45596</v>
      </c>
      <c r="D793">
        <v>51</v>
      </c>
      <c r="E793" t="s">
        <v>6</v>
      </c>
      <c r="F793">
        <v>1146045.3</v>
      </c>
    </row>
    <row r="794" spans="1:6">
      <c r="A794">
        <v>9700</v>
      </c>
      <c r="B794" s="1">
        <v>45626</v>
      </c>
      <c r="D794">
        <v>51</v>
      </c>
      <c r="E794" t="s">
        <v>6</v>
      </c>
      <c r="F794">
        <v>1227732.5999999999</v>
      </c>
    </row>
    <row r="795" spans="1:6">
      <c r="A795">
        <v>9700</v>
      </c>
      <c r="B795" s="1">
        <v>45657</v>
      </c>
      <c r="D795">
        <v>51</v>
      </c>
      <c r="E795" t="s">
        <v>6</v>
      </c>
      <c r="F795">
        <v>1227732.5999999999</v>
      </c>
    </row>
    <row r="796" spans="1:6">
      <c r="A796">
        <v>9700</v>
      </c>
      <c r="B796" s="1">
        <v>45688</v>
      </c>
      <c r="D796">
        <v>51</v>
      </c>
      <c r="E796" t="s">
        <v>6</v>
      </c>
      <c r="F796">
        <v>1248398.7</v>
      </c>
    </row>
    <row r="797" spans="1:6">
      <c r="A797">
        <v>9700</v>
      </c>
      <c r="B797" s="1">
        <v>45716</v>
      </c>
      <c r="D797">
        <v>51</v>
      </c>
      <c r="E797" t="s">
        <v>6</v>
      </c>
      <c r="F797">
        <v>1244663.3999999999</v>
      </c>
    </row>
    <row r="798" spans="1:6">
      <c r="A798">
        <v>9700</v>
      </c>
      <c r="B798" s="1">
        <v>45747</v>
      </c>
      <c r="D798">
        <v>51</v>
      </c>
      <c r="E798" t="s">
        <v>6</v>
      </c>
      <c r="F798">
        <v>1119730.5</v>
      </c>
    </row>
    <row r="799" spans="1:6">
      <c r="A799">
        <v>9700</v>
      </c>
      <c r="B799" s="1">
        <v>45777</v>
      </c>
      <c r="D799">
        <v>51</v>
      </c>
      <c r="E799" t="s">
        <v>6</v>
      </c>
      <c r="F799">
        <v>1223241.8999999999</v>
      </c>
    </row>
    <row r="800" spans="1:6">
      <c r="A800">
        <v>9700</v>
      </c>
      <c r="B800" s="1">
        <v>45808</v>
      </c>
      <c r="D800">
        <v>51</v>
      </c>
      <c r="E800" t="s">
        <v>6</v>
      </c>
      <c r="F800">
        <v>1235977.8</v>
      </c>
    </row>
    <row r="801" spans="1:6">
      <c r="A801">
        <v>9700</v>
      </c>
      <c r="B801" s="1">
        <v>45838</v>
      </c>
      <c r="D801">
        <v>51</v>
      </c>
      <c r="E801" t="s">
        <v>6</v>
      </c>
      <c r="F801">
        <v>1166016</v>
      </c>
    </row>
    <row r="802" spans="1:6">
      <c r="A802">
        <v>9700</v>
      </c>
      <c r="B802" s="1">
        <v>45869</v>
      </c>
      <c r="D802">
        <v>51</v>
      </c>
      <c r="E802" t="s">
        <v>6</v>
      </c>
      <c r="F802">
        <v>1275263.3999999999</v>
      </c>
    </row>
    <row r="803" spans="1:6">
      <c r="A803">
        <v>9700</v>
      </c>
      <c r="B803" s="1">
        <v>45900</v>
      </c>
      <c r="D803">
        <v>51</v>
      </c>
      <c r="E803" t="s">
        <v>6</v>
      </c>
      <c r="F803">
        <v>1213169.7</v>
      </c>
    </row>
    <row r="804" spans="1:6">
      <c r="A804">
        <v>9700</v>
      </c>
      <c r="B804" s="1">
        <v>45930</v>
      </c>
      <c r="D804">
        <v>51</v>
      </c>
      <c r="E804" t="s">
        <v>6</v>
      </c>
      <c r="F804">
        <v>1113129.5999999999</v>
      </c>
    </row>
    <row r="805" spans="1:6">
      <c r="A805">
        <v>9700</v>
      </c>
      <c r="B805" s="1">
        <v>45961</v>
      </c>
      <c r="D805">
        <v>51</v>
      </c>
      <c r="E805" t="s">
        <v>6</v>
      </c>
      <c r="F805">
        <v>1274734.8</v>
      </c>
    </row>
    <row r="806" spans="1:6">
      <c r="A806">
        <v>9700</v>
      </c>
      <c r="B806" s="1">
        <v>45991</v>
      </c>
      <c r="D806">
        <v>51</v>
      </c>
      <c r="E806" t="s">
        <v>6</v>
      </c>
      <c r="F806">
        <v>1262781.8999999999</v>
      </c>
    </row>
    <row r="807" spans="1:6">
      <c r="A807">
        <v>9701</v>
      </c>
      <c r="B807" s="1">
        <v>44957</v>
      </c>
      <c r="D807">
        <v>51</v>
      </c>
      <c r="E807" t="s">
        <v>6</v>
      </c>
      <c r="F807">
        <v>13031.699999999999</v>
      </c>
    </row>
    <row r="808" spans="1:6">
      <c r="A808">
        <v>9701</v>
      </c>
      <c r="B808" s="1">
        <v>44985</v>
      </c>
      <c r="D808">
        <v>51</v>
      </c>
      <c r="E808" t="s">
        <v>6</v>
      </c>
      <c r="F808">
        <v>12842.4</v>
      </c>
    </row>
    <row r="809" spans="1:6">
      <c r="A809">
        <v>9701</v>
      </c>
      <c r="B809" s="1">
        <v>45016</v>
      </c>
      <c r="D809">
        <v>51</v>
      </c>
      <c r="E809" t="s">
        <v>6</v>
      </c>
      <c r="F809">
        <v>12920.4</v>
      </c>
    </row>
    <row r="810" spans="1:6">
      <c r="A810">
        <v>9701</v>
      </c>
      <c r="B810" s="1">
        <v>45046</v>
      </c>
      <c r="D810">
        <v>51</v>
      </c>
      <c r="E810" t="s">
        <v>6</v>
      </c>
      <c r="F810">
        <v>15507.3</v>
      </c>
    </row>
    <row r="811" spans="1:6">
      <c r="A811">
        <v>9701</v>
      </c>
      <c r="B811" s="1">
        <v>45077</v>
      </c>
      <c r="D811">
        <v>51</v>
      </c>
      <c r="E811" t="s">
        <v>6</v>
      </c>
      <c r="F811">
        <v>12259.5</v>
      </c>
    </row>
    <row r="812" spans="1:6">
      <c r="A812">
        <v>9701</v>
      </c>
      <c r="B812" s="1">
        <v>45107</v>
      </c>
      <c r="D812">
        <v>51</v>
      </c>
      <c r="E812" t="s">
        <v>6</v>
      </c>
      <c r="F812">
        <v>14989.8</v>
      </c>
    </row>
    <row r="813" spans="1:6">
      <c r="A813">
        <v>9701</v>
      </c>
      <c r="B813" s="1">
        <v>45138</v>
      </c>
      <c r="D813">
        <v>51</v>
      </c>
      <c r="E813" t="s">
        <v>6</v>
      </c>
      <c r="F813">
        <v>14348.4</v>
      </c>
    </row>
    <row r="814" spans="1:6">
      <c r="A814">
        <v>9701</v>
      </c>
      <c r="B814" s="1">
        <v>45169</v>
      </c>
      <c r="D814">
        <v>51</v>
      </c>
      <c r="E814" t="s">
        <v>6</v>
      </c>
      <c r="F814">
        <v>13809.9</v>
      </c>
    </row>
    <row r="815" spans="1:6">
      <c r="A815">
        <v>9701</v>
      </c>
      <c r="B815" s="1">
        <v>45199</v>
      </c>
      <c r="D815">
        <v>51</v>
      </c>
      <c r="E815" t="s">
        <v>6</v>
      </c>
      <c r="F815">
        <v>14170.5</v>
      </c>
    </row>
    <row r="816" spans="1:6">
      <c r="A816">
        <v>9701</v>
      </c>
      <c r="B816" s="1">
        <v>45230</v>
      </c>
      <c r="D816">
        <v>51</v>
      </c>
      <c r="E816" t="s">
        <v>6</v>
      </c>
      <c r="F816">
        <v>13107.6</v>
      </c>
    </row>
    <row r="817" spans="1:6">
      <c r="A817">
        <v>9701</v>
      </c>
      <c r="B817" s="1">
        <v>45260</v>
      </c>
      <c r="D817">
        <v>51</v>
      </c>
      <c r="E817" t="s">
        <v>6</v>
      </c>
      <c r="F817">
        <v>14824.8</v>
      </c>
    </row>
    <row r="818" spans="1:6">
      <c r="A818">
        <v>9701</v>
      </c>
      <c r="B818" s="1">
        <v>45291</v>
      </c>
      <c r="D818">
        <v>51</v>
      </c>
      <c r="E818" t="s">
        <v>6</v>
      </c>
      <c r="F818">
        <v>15394.199999999999</v>
      </c>
    </row>
    <row r="819" spans="1:6">
      <c r="A819">
        <v>9701</v>
      </c>
      <c r="B819" s="1">
        <v>45322</v>
      </c>
      <c r="D819">
        <v>51</v>
      </c>
      <c r="E819" t="s">
        <v>6</v>
      </c>
      <c r="F819">
        <v>14733.6</v>
      </c>
    </row>
    <row r="820" spans="1:6">
      <c r="A820">
        <v>9701</v>
      </c>
      <c r="B820" s="1">
        <v>45351</v>
      </c>
      <c r="D820">
        <v>51</v>
      </c>
      <c r="E820" t="s">
        <v>6</v>
      </c>
      <c r="F820">
        <v>16046.4</v>
      </c>
    </row>
    <row r="821" spans="1:6">
      <c r="A821">
        <v>9701</v>
      </c>
      <c r="B821" s="1">
        <v>45382</v>
      </c>
      <c r="D821">
        <v>51</v>
      </c>
      <c r="E821" t="s">
        <v>6</v>
      </c>
      <c r="F821">
        <v>16180.5</v>
      </c>
    </row>
    <row r="822" spans="1:6">
      <c r="A822">
        <v>9701</v>
      </c>
      <c r="B822" s="1">
        <v>45412</v>
      </c>
      <c r="D822">
        <v>51</v>
      </c>
      <c r="E822" t="s">
        <v>6</v>
      </c>
      <c r="F822">
        <v>15383.699999999999</v>
      </c>
    </row>
    <row r="823" spans="1:6">
      <c r="A823">
        <v>9701</v>
      </c>
      <c r="B823" s="1">
        <v>45443</v>
      </c>
      <c r="D823">
        <v>51</v>
      </c>
      <c r="E823" t="s">
        <v>6</v>
      </c>
      <c r="F823">
        <v>17910</v>
      </c>
    </row>
    <row r="824" spans="1:6">
      <c r="A824">
        <v>9701</v>
      </c>
      <c r="B824" s="1">
        <v>45473</v>
      </c>
      <c r="D824">
        <v>51</v>
      </c>
      <c r="E824" t="s">
        <v>6</v>
      </c>
      <c r="F824">
        <v>16686</v>
      </c>
    </row>
    <row r="825" spans="1:6">
      <c r="A825">
        <v>9701</v>
      </c>
      <c r="B825" s="1">
        <v>45504</v>
      </c>
      <c r="D825">
        <v>51</v>
      </c>
      <c r="E825" t="s">
        <v>6</v>
      </c>
      <c r="F825">
        <v>14943.599999999999</v>
      </c>
    </row>
    <row r="826" spans="1:6">
      <c r="A826">
        <v>9701</v>
      </c>
      <c r="B826" s="1">
        <v>45535</v>
      </c>
      <c r="D826">
        <v>51</v>
      </c>
      <c r="E826" t="s">
        <v>6</v>
      </c>
      <c r="F826">
        <v>17057.399999999998</v>
      </c>
    </row>
    <row r="827" spans="1:6">
      <c r="A827">
        <v>9701</v>
      </c>
      <c r="B827" s="1">
        <v>45565</v>
      </c>
      <c r="D827">
        <v>51</v>
      </c>
      <c r="E827" t="s">
        <v>6</v>
      </c>
      <c r="F827">
        <v>15252.9</v>
      </c>
    </row>
    <row r="828" spans="1:6">
      <c r="A828">
        <v>9701</v>
      </c>
      <c r="B828" s="1">
        <v>45596</v>
      </c>
      <c r="D828">
        <v>51</v>
      </c>
      <c r="E828" t="s">
        <v>6</v>
      </c>
      <c r="F828">
        <v>16376.699999999999</v>
      </c>
    </row>
    <row r="829" spans="1:6">
      <c r="A829">
        <v>9701</v>
      </c>
      <c r="B829" s="1">
        <v>45626</v>
      </c>
      <c r="D829">
        <v>51</v>
      </c>
      <c r="E829" t="s">
        <v>6</v>
      </c>
      <c r="F829">
        <v>17199.3</v>
      </c>
    </row>
    <row r="830" spans="1:6">
      <c r="A830">
        <v>9701</v>
      </c>
      <c r="B830" s="1">
        <v>45657</v>
      </c>
      <c r="D830">
        <v>51</v>
      </c>
      <c r="E830" t="s">
        <v>6</v>
      </c>
      <c r="F830">
        <v>17199.3</v>
      </c>
    </row>
    <row r="831" spans="1:6">
      <c r="A831">
        <v>9701</v>
      </c>
      <c r="B831" s="1">
        <v>45688</v>
      </c>
      <c r="D831">
        <v>51</v>
      </c>
      <c r="E831" t="s">
        <v>6</v>
      </c>
      <c r="F831">
        <v>16000.5</v>
      </c>
    </row>
    <row r="832" spans="1:6">
      <c r="A832">
        <v>9701</v>
      </c>
      <c r="B832" s="1">
        <v>45716</v>
      </c>
      <c r="D832">
        <v>51</v>
      </c>
      <c r="E832" t="s">
        <v>6</v>
      </c>
      <c r="F832">
        <v>16001.099999999999</v>
      </c>
    </row>
    <row r="833" spans="1:6">
      <c r="A833">
        <v>9701</v>
      </c>
      <c r="B833" s="1">
        <v>45747</v>
      </c>
      <c r="D833">
        <v>51</v>
      </c>
      <c r="E833" t="s">
        <v>6</v>
      </c>
      <c r="F833">
        <v>15215.699999999999</v>
      </c>
    </row>
    <row r="834" spans="1:6">
      <c r="A834">
        <v>9701</v>
      </c>
      <c r="B834" s="1">
        <v>45777</v>
      </c>
      <c r="D834">
        <v>51</v>
      </c>
      <c r="E834" t="s">
        <v>6</v>
      </c>
      <c r="F834">
        <v>17195.7</v>
      </c>
    </row>
    <row r="835" spans="1:6">
      <c r="A835">
        <v>9701</v>
      </c>
      <c r="B835" s="1">
        <v>45808</v>
      </c>
      <c r="D835">
        <v>51</v>
      </c>
      <c r="E835" t="s">
        <v>6</v>
      </c>
      <c r="F835">
        <v>16890.3</v>
      </c>
    </row>
    <row r="836" spans="1:6">
      <c r="A836">
        <v>9701</v>
      </c>
      <c r="B836" s="1">
        <v>45838</v>
      </c>
      <c r="D836">
        <v>51</v>
      </c>
      <c r="E836" t="s">
        <v>6</v>
      </c>
      <c r="F836">
        <v>16050.3</v>
      </c>
    </row>
    <row r="837" spans="1:6">
      <c r="A837">
        <v>9701</v>
      </c>
      <c r="B837" s="1">
        <v>45869</v>
      </c>
      <c r="D837">
        <v>51</v>
      </c>
      <c r="E837" t="s">
        <v>6</v>
      </c>
      <c r="F837">
        <v>17851.8</v>
      </c>
    </row>
    <row r="838" spans="1:6">
      <c r="A838">
        <v>9701</v>
      </c>
      <c r="B838" s="1">
        <v>45900</v>
      </c>
      <c r="D838">
        <v>51</v>
      </c>
      <c r="E838" t="s">
        <v>6</v>
      </c>
      <c r="F838">
        <v>17348.099999999999</v>
      </c>
    </row>
    <row r="839" spans="1:6">
      <c r="A839">
        <v>9701</v>
      </c>
      <c r="B839" s="1">
        <v>45930</v>
      </c>
      <c r="D839">
        <v>51</v>
      </c>
      <c r="E839" t="s">
        <v>6</v>
      </c>
      <c r="F839">
        <v>15232.8</v>
      </c>
    </row>
    <row r="840" spans="1:6">
      <c r="A840">
        <v>9701</v>
      </c>
      <c r="B840" s="1">
        <v>45961</v>
      </c>
      <c r="D840">
        <v>51</v>
      </c>
      <c r="E840" t="s">
        <v>6</v>
      </c>
      <c r="F840">
        <v>17341.5</v>
      </c>
    </row>
    <row r="841" spans="1:6">
      <c r="A841">
        <v>9701</v>
      </c>
      <c r="B841" s="1">
        <v>45991</v>
      </c>
      <c r="D841">
        <v>51</v>
      </c>
      <c r="E841" t="s">
        <v>6</v>
      </c>
      <c r="F841">
        <v>17672.7</v>
      </c>
    </row>
    <row r="842" spans="1:6">
      <c r="A842">
        <v>9702</v>
      </c>
      <c r="B842" s="1">
        <v>44957</v>
      </c>
      <c r="D842">
        <v>51</v>
      </c>
      <c r="E842" t="s">
        <v>6</v>
      </c>
      <c r="F842">
        <v>9972.2999999999993</v>
      </c>
    </row>
    <row r="843" spans="1:6">
      <c r="A843">
        <v>9702</v>
      </c>
      <c r="B843" s="1">
        <v>44985</v>
      </c>
      <c r="D843">
        <v>51</v>
      </c>
      <c r="E843" t="s">
        <v>6</v>
      </c>
      <c r="F843">
        <v>9597.6</v>
      </c>
    </row>
    <row r="844" spans="1:6">
      <c r="A844">
        <v>9702</v>
      </c>
      <c r="B844" s="1">
        <v>45016</v>
      </c>
      <c r="D844">
        <v>51</v>
      </c>
      <c r="E844" t="s">
        <v>6</v>
      </c>
      <c r="F844">
        <v>8941.1999999999989</v>
      </c>
    </row>
    <row r="845" spans="1:6">
      <c r="A845">
        <v>9702</v>
      </c>
      <c r="B845" s="1">
        <v>45046</v>
      </c>
      <c r="D845">
        <v>51</v>
      </c>
      <c r="E845" t="s">
        <v>6</v>
      </c>
      <c r="F845">
        <v>10780.8</v>
      </c>
    </row>
    <row r="846" spans="1:6">
      <c r="A846">
        <v>9702</v>
      </c>
      <c r="B846" s="1">
        <v>45077</v>
      </c>
      <c r="D846">
        <v>51</v>
      </c>
      <c r="E846" t="s">
        <v>6</v>
      </c>
      <c r="F846">
        <v>8972.4</v>
      </c>
    </row>
    <row r="847" spans="1:6">
      <c r="A847">
        <v>9702</v>
      </c>
      <c r="B847" s="1">
        <v>45107</v>
      </c>
      <c r="D847">
        <v>51</v>
      </c>
      <c r="E847" t="s">
        <v>6</v>
      </c>
      <c r="F847">
        <v>10284.299999999999</v>
      </c>
    </row>
    <row r="848" spans="1:6">
      <c r="A848">
        <v>9702</v>
      </c>
      <c r="B848" s="1">
        <v>45138</v>
      </c>
      <c r="D848">
        <v>51</v>
      </c>
      <c r="E848" t="s">
        <v>6</v>
      </c>
      <c r="F848">
        <v>10232.699999999999</v>
      </c>
    </row>
    <row r="849" spans="1:6">
      <c r="A849">
        <v>9702</v>
      </c>
      <c r="B849" s="1">
        <v>45169</v>
      </c>
      <c r="D849">
        <v>51</v>
      </c>
      <c r="E849" t="s">
        <v>6</v>
      </c>
      <c r="F849">
        <v>9759.2999999999993</v>
      </c>
    </row>
    <row r="850" spans="1:6">
      <c r="A850">
        <v>9702</v>
      </c>
      <c r="B850" s="1">
        <v>45199</v>
      </c>
      <c r="D850">
        <v>51</v>
      </c>
      <c r="E850" t="s">
        <v>6</v>
      </c>
      <c r="F850">
        <v>10564.8</v>
      </c>
    </row>
    <row r="851" spans="1:6">
      <c r="A851">
        <v>9702</v>
      </c>
      <c r="B851" s="1">
        <v>45230</v>
      </c>
      <c r="D851">
        <v>51</v>
      </c>
      <c r="E851" t="s">
        <v>6</v>
      </c>
      <c r="F851">
        <v>10025.4</v>
      </c>
    </row>
    <row r="852" spans="1:6">
      <c r="A852">
        <v>9702</v>
      </c>
      <c r="B852" s="1">
        <v>45260</v>
      </c>
      <c r="D852">
        <v>51</v>
      </c>
      <c r="E852" t="s">
        <v>6</v>
      </c>
      <c r="F852">
        <v>10689.3</v>
      </c>
    </row>
    <row r="853" spans="1:6">
      <c r="A853">
        <v>9702</v>
      </c>
      <c r="B853" s="1">
        <v>45291</v>
      </c>
      <c r="D853">
        <v>51</v>
      </c>
      <c r="E853" t="s">
        <v>6</v>
      </c>
      <c r="F853">
        <v>11929.5</v>
      </c>
    </row>
    <row r="854" spans="1:6">
      <c r="A854">
        <v>9702</v>
      </c>
      <c r="B854" s="1">
        <v>45322</v>
      </c>
      <c r="D854">
        <v>51</v>
      </c>
      <c r="E854" t="s">
        <v>6</v>
      </c>
      <c r="F854">
        <v>12269.4</v>
      </c>
    </row>
    <row r="855" spans="1:6">
      <c r="A855">
        <v>9702</v>
      </c>
      <c r="B855" s="1">
        <v>45351</v>
      </c>
      <c r="D855">
        <v>51</v>
      </c>
      <c r="E855" t="s">
        <v>6</v>
      </c>
      <c r="F855">
        <v>12696.9</v>
      </c>
    </row>
    <row r="856" spans="1:6">
      <c r="A856">
        <v>9702</v>
      </c>
      <c r="B856" s="1">
        <v>45382</v>
      </c>
      <c r="D856">
        <v>51</v>
      </c>
      <c r="E856" t="s">
        <v>6</v>
      </c>
      <c r="F856">
        <v>11583</v>
      </c>
    </row>
    <row r="857" spans="1:6">
      <c r="A857">
        <v>9702</v>
      </c>
      <c r="B857" s="1">
        <v>45412</v>
      </c>
      <c r="D857">
        <v>51</v>
      </c>
      <c r="E857" t="s">
        <v>6</v>
      </c>
      <c r="F857">
        <v>11634.9</v>
      </c>
    </row>
    <row r="858" spans="1:6">
      <c r="A858">
        <v>9702</v>
      </c>
      <c r="B858" s="1">
        <v>45443</v>
      </c>
      <c r="D858">
        <v>51</v>
      </c>
      <c r="E858" t="s">
        <v>6</v>
      </c>
      <c r="F858">
        <v>13335.6</v>
      </c>
    </row>
    <row r="859" spans="1:6">
      <c r="A859">
        <v>9702</v>
      </c>
      <c r="B859" s="1">
        <v>45473</v>
      </c>
      <c r="D859">
        <v>51</v>
      </c>
      <c r="E859" t="s">
        <v>6</v>
      </c>
      <c r="F859">
        <v>12597.9</v>
      </c>
    </row>
    <row r="860" spans="1:6">
      <c r="A860">
        <v>9702</v>
      </c>
      <c r="B860" s="1">
        <v>45504</v>
      </c>
      <c r="D860">
        <v>51</v>
      </c>
      <c r="E860" t="s">
        <v>6</v>
      </c>
      <c r="F860">
        <v>11546.1</v>
      </c>
    </row>
    <row r="861" spans="1:6">
      <c r="A861">
        <v>9702</v>
      </c>
      <c r="B861" s="1">
        <v>45535</v>
      </c>
      <c r="D861">
        <v>51</v>
      </c>
      <c r="E861" t="s">
        <v>6</v>
      </c>
      <c r="F861">
        <v>13012.199999999999</v>
      </c>
    </row>
    <row r="862" spans="1:6">
      <c r="A862">
        <v>9702</v>
      </c>
      <c r="B862" s="1">
        <v>45565</v>
      </c>
      <c r="D862">
        <v>51</v>
      </c>
      <c r="E862" t="s">
        <v>6</v>
      </c>
      <c r="F862">
        <v>11953.8</v>
      </c>
    </row>
    <row r="863" spans="1:6">
      <c r="A863">
        <v>9702</v>
      </c>
      <c r="B863" s="1">
        <v>45596</v>
      </c>
      <c r="D863">
        <v>51</v>
      </c>
      <c r="E863" t="s">
        <v>6</v>
      </c>
      <c r="F863">
        <v>11939.4</v>
      </c>
    </row>
    <row r="864" spans="1:6">
      <c r="A864">
        <v>9702</v>
      </c>
      <c r="B864" s="1">
        <v>45626</v>
      </c>
      <c r="D864">
        <v>51</v>
      </c>
      <c r="E864" t="s">
        <v>6</v>
      </c>
      <c r="F864">
        <v>12906</v>
      </c>
    </row>
    <row r="865" spans="1:6">
      <c r="A865">
        <v>9702</v>
      </c>
      <c r="B865" s="1">
        <v>45657</v>
      </c>
      <c r="D865">
        <v>51</v>
      </c>
      <c r="E865" t="s">
        <v>6</v>
      </c>
      <c r="F865">
        <v>12906</v>
      </c>
    </row>
    <row r="866" spans="1:6">
      <c r="A866">
        <v>9702</v>
      </c>
      <c r="B866" s="1">
        <v>45688</v>
      </c>
      <c r="D866">
        <v>51</v>
      </c>
      <c r="E866" t="s">
        <v>6</v>
      </c>
      <c r="F866">
        <v>12302.1</v>
      </c>
    </row>
    <row r="867" spans="1:6">
      <c r="A867">
        <v>9702</v>
      </c>
      <c r="B867" s="1">
        <v>45716</v>
      </c>
      <c r="D867">
        <v>51</v>
      </c>
      <c r="E867" t="s">
        <v>6</v>
      </c>
      <c r="F867">
        <v>12773.1</v>
      </c>
    </row>
    <row r="868" spans="1:6">
      <c r="A868">
        <v>9702</v>
      </c>
      <c r="B868" s="1">
        <v>45747</v>
      </c>
      <c r="D868">
        <v>51</v>
      </c>
      <c r="E868" t="s">
        <v>6</v>
      </c>
      <c r="F868">
        <v>11485.5</v>
      </c>
    </row>
    <row r="869" spans="1:6">
      <c r="A869">
        <v>9702</v>
      </c>
      <c r="B869" s="1">
        <v>45777</v>
      </c>
      <c r="D869">
        <v>51</v>
      </c>
      <c r="E869" t="s">
        <v>6</v>
      </c>
      <c r="F869">
        <v>12716.4</v>
      </c>
    </row>
    <row r="870" spans="1:6">
      <c r="A870">
        <v>9702</v>
      </c>
      <c r="B870" s="1">
        <v>45808</v>
      </c>
      <c r="D870">
        <v>51</v>
      </c>
      <c r="E870" t="s">
        <v>6</v>
      </c>
      <c r="F870">
        <v>12634.5</v>
      </c>
    </row>
    <row r="871" spans="1:6">
      <c r="A871">
        <v>9702</v>
      </c>
      <c r="B871" s="1">
        <v>45838</v>
      </c>
      <c r="D871">
        <v>51</v>
      </c>
      <c r="E871" t="s">
        <v>6</v>
      </c>
      <c r="F871">
        <v>11860.199999999999</v>
      </c>
    </row>
    <row r="872" spans="1:6">
      <c r="A872">
        <v>9702</v>
      </c>
      <c r="B872" s="1">
        <v>45869</v>
      </c>
      <c r="D872">
        <v>51</v>
      </c>
      <c r="E872" t="s">
        <v>6</v>
      </c>
      <c r="F872">
        <v>13410</v>
      </c>
    </row>
    <row r="873" spans="1:6">
      <c r="A873">
        <v>9702</v>
      </c>
      <c r="B873" s="1">
        <v>45900</v>
      </c>
      <c r="D873">
        <v>51</v>
      </c>
      <c r="E873" t="s">
        <v>6</v>
      </c>
      <c r="F873">
        <v>13160.699999999999</v>
      </c>
    </row>
    <row r="874" spans="1:6">
      <c r="A874">
        <v>9702</v>
      </c>
      <c r="B874" s="1">
        <v>45930</v>
      </c>
      <c r="D874">
        <v>51</v>
      </c>
      <c r="E874" t="s">
        <v>6</v>
      </c>
      <c r="F874">
        <v>11911.8</v>
      </c>
    </row>
    <row r="875" spans="1:6">
      <c r="A875">
        <v>9702</v>
      </c>
      <c r="B875" s="1">
        <v>45961</v>
      </c>
      <c r="D875">
        <v>51</v>
      </c>
      <c r="E875" t="s">
        <v>6</v>
      </c>
      <c r="F875">
        <v>13108.8</v>
      </c>
    </row>
    <row r="876" spans="1:6">
      <c r="A876">
        <v>9702</v>
      </c>
      <c r="B876" s="1">
        <v>45991</v>
      </c>
      <c r="D876">
        <v>51</v>
      </c>
      <c r="E876" t="s">
        <v>6</v>
      </c>
      <c r="F876">
        <v>13174.5</v>
      </c>
    </row>
    <row r="877" spans="1:6">
      <c r="A877">
        <v>9768</v>
      </c>
      <c r="B877" s="1">
        <v>44957</v>
      </c>
      <c r="D877">
        <v>51</v>
      </c>
      <c r="E877" t="s">
        <v>6</v>
      </c>
      <c r="F877">
        <v>1021591.5</v>
      </c>
    </row>
    <row r="878" spans="1:6">
      <c r="A878">
        <v>9768</v>
      </c>
      <c r="B878" s="1">
        <v>44985</v>
      </c>
      <c r="D878">
        <v>51</v>
      </c>
      <c r="E878" t="s">
        <v>6</v>
      </c>
      <c r="F878">
        <v>532278.29999999993</v>
      </c>
    </row>
    <row r="879" spans="1:6">
      <c r="A879">
        <v>9768</v>
      </c>
      <c r="B879" s="1">
        <v>45016</v>
      </c>
      <c r="D879">
        <v>51</v>
      </c>
      <c r="E879" t="s">
        <v>6</v>
      </c>
      <c r="F879">
        <v>450731.39999999997</v>
      </c>
    </row>
    <row r="880" spans="1:6">
      <c r="A880">
        <v>9768</v>
      </c>
      <c r="B880" s="1">
        <v>45046</v>
      </c>
      <c r="D880">
        <v>51</v>
      </c>
      <c r="E880" t="s">
        <v>6</v>
      </c>
      <c r="F880">
        <v>631576.5</v>
      </c>
    </row>
    <row r="881" spans="1:6">
      <c r="A881">
        <v>9768</v>
      </c>
      <c r="B881" s="1">
        <v>45077</v>
      </c>
      <c r="D881">
        <v>51</v>
      </c>
      <c r="E881" t="s">
        <v>6</v>
      </c>
      <c r="F881">
        <v>399096.6</v>
      </c>
    </row>
    <row r="882" spans="1:6">
      <c r="A882">
        <v>9768</v>
      </c>
      <c r="B882" s="1">
        <v>45107</v>
      </c>
      <c r="D882">
        <v>51</v>
      </c>
      <c r="E882" t="s">
        <v>6</v>
      </c>
      <c r="F882">
        <v>394297.2</v>
      </c>
    </row>
    <row r="883" spans="1:6">
      <c r="A883">
        <v>9768</v>
      </c>
      <c r="B883" s="1">
        <v>45138</v>
      </c>
      <c r="D883">
        <v>51</v>
      </c>
      <c r="E883" t="s">
        <v>6</v>
      </c>
      <c r="F883">
        <v>569493.29999999993</v>
      </c>
    </row>
    <row r="884" spans="1:6">
      <c r="A884">
        <v>9768</v>
      </c>
      <c r="B884" s="1">
        <v>45169</v>
      </c>
      <c r="D884">
        <v>51</v>
      </c>
      <c r="E884" t="s">
        <v>6</v>
      </c>
      <c r="F884">
        <v>401303.1</v>
      </c>
    </row>
    <row r="885" spans="1:6">
      <c r="A885">
        <v>9768</v>
      </c>
      <c r="B885" s="1">
        <v>45199</v>
      </c>
      <c r="D885">
        <v>51</v>
      </c>
      <c r="E885" t="s">
        <v>6</v>
      </c>
      <c r="F885">
        <v>383390.7</v>
      </c>
    </row>
    <row r="886" spans="1:6">
      <c r="A886">
        <v>9768</v>
      </c>
      <c r="B886" s="1">
        <v>45230</v>
      </c>
      <c r="D886">
        <v>51</v>
      </c>
      <c r="E886" t="s">
        <v>6</v>
      </c>
      <c r="F886">
        <v>568240.5</v>
      </c>
    </row>
    <row r="887" spans="1:6">
      <c r="A887">
        <v>9768</v>
      </c>
      <c r="B887" s="1">
        <v>45260</v>
      </c>
      <c r="D887">
        <v>51</v>
      </c>
      <c r="E887" t="s">
        <v>6</v>
      </c>
      <c r="F887">
        <v>457951.8</v>
      </c>
    </row>
    <row r="888" spans="1:6">
      <c r="A888">
        <v>9768</v>
      </c>
      <c r="B888" s="1">
        <v>45291</v>
      </c>
      <c r="D888">
        <v>51</v>
      </c>
      <c r="E888" t="s">
        <v>6</v>
      </c>
      <c r="F888">
        <v>508370.1</v>
      </c>
    </row>
    <row r="889" spans="1:6">
      <c r="A889">
        <v>9768</v>
      </c>
      <c r="B889" s="1">
        <v>45322</v>
      </c>
      <c r="D889">
        <v>51</v>
      </c>
      <c r="E889" t="s">
        <v>6</v>
      </c>
      <c r="F889">
        <v>1229091.5999999999</v>
      </c>
    </row>
    <row r="890" spans="1:6">
      <c r="A890">
        <v>9768</v>
      </c>
      <c r="B890" s="1">
        <v>45351</v>
      </c>
      <c r="D890">
        <v>51</v>
      </c>
      <c r="E890" t="s">
        <v>6</v>
      </c>
      <c r="F890">
        <v>692361.6</v>
      </c>
    </row>
    <row r="891" spans="1:6">
      <c r="A891">
        <v>9768</v>
      </c>
      <c r="B891" s="1">
        <v>45382</v>
      </c>
      <c r="D891">
        <v>51</v>
      </c>
      <c r="E891" t="s">
        <v>6</v>
      </c>
      <c r="F891">
        <v>692361.6</v>
      </c>
    </row>
    <row r="892" spans="1:6">
      <c r="A892">
        <v>9768</v>
      </c>
      <c r="B892" s="1">
        <v>45412</v>
      </c>
      <c r="D892">
        <v>51</v>
      </c>
      <c r="E892" t="s">
        <v>6</v>
      </c>
      <c r="F892">
        <v>700965</v>
      </c>
    </row>
    <row r="893" spans="1:6">
      <c r="A893">
        <v>9768</v>
      </c>
      <c r="B893" s="1">
        <v>45443</v>
      </c>
      <c r="D893">
        <v>51</v>
      </c>
      <c r="E893" t="s">
        <v>6</v>
      </c>
      <c r="F893">
        <v>495897.3</v>
      </c>
    </row>
    <row r="894" spans="1:6">
      <c r="A894">
        <v>9768</v>
      </c>
      <c r="B894" s="1">
        <v>45473</v>
      </c>
      <c r="D894">
        <v>51</v>
      </c>
      <c r="E894" t="s">
        <v>6</v>
      </c>
      <c r="F894">
        <v>508993.19999999995</v>
      </c>
    </row>
    <row r="895" spans="1:6">
      <c r="A895">
        <v>9768</v>
      </c>
      <c r="B895" s="1">
        <v>45504</v>
      </c>
      <c r="D895">
        <v>51</v>
      </c>
      <c r="E895" t="s">
        <v>6</v>
      </c>
      <c r="F895">
        <v>721695.9</v>
      </c>
    </row>
    <row r="896" spans="1:6">
      <c r="A896">
        <v>9768</v>
      </c>
      <c r="B896" s="1">
        <v>45535</v>
      </c>
      <c r="D896">
        <v>51</v>
      </c>
      <c r="E896" t="s">
        <v>6</v>
      </c>
      <c r="F896">
        <v>533067.29999999993</v>
      </c>
    </row>
    <row r="897" spans="1:6">
      <c r="A897">
        <v>9768</v>
      </c>
      <c r="B897" s="1">
        <v>45565</v>
      </c>
      <c r="D897">
        <v>51</v>
      </c>
      <c r="E897" t="s">
        <v>6</v>
      </c>
      <c r="F897">
        <v>497289.6</v>
      </c>
    </row>
    <row r="898" spans="1:6">
      <c r="A898">
        <v>9768</v>
      </c>
      <c r="B898" s="1">
        <v>45596</v>
      </c>
      <c r="D898">
        <v>51</v>
      </c>
      <c r="E898" t="s">
        <v>6</v>
      </c>
      <c r="F898">
        <v>719495.4</v>
      </c>
    </row>
    <row r="899" spans="1:6">
      <c r="A899">
        <v>9768</v>
      </c>
      <c r="B899" s="1">
        <v>45626</v>
      </c>
      <c r="D899">
        <v>51</v>
      </c>
      <c r="E899" t="s">
        <v>6</v>
      </c>
      <c r="F899">
        <v>501654.89999999997</v>
      </c>
    </row>
    <row r="900" spans="1:6">
      <c r="A900">
        <v>9768</v>
      </c>
      <c r="B900" s="1">
        <v>45657</v>
      </c>
      <c r="D900">
        <v>51</v>
      </c>
      <c r="E900" t="s">
        <v>6</v>
      </c>
      <c r="F900">
        <v>501654.89999999997</v>
      </c>
    </row>
    <row r="901" spans="1:6">
      <c r="A901">
        <v>9768</v>
      </c>
      <c r="B901" s="1">
        <v>45688</v>
      </c>
      <c r="D901">
        <v>51</v>
      </c>
      <c r="E901" t="s">
        <v>6</v>
      </c>
      <c r="F901">
        <v>1381940.0999999999</v>
      </c>
    </row>
    <row r="902" spans="1:6">
      <c r="A902">
        <v>9768</v>
      </c>
      <c r="B902" s="1">
        <v>45716</v>
      </c>
      <c r="D902">
        <v>51</v>
      </c>
      <c r="E902" t="s">
        <v>6</v>
      </c>
      <c r="F902">
        <v>651793.5</v>
      </c>
    </row>
    <row r="903" spans="1:6">
      <c r="A903">
        <v>9768</v>
      </c>
      <c r="B903" s="1">
        <v>45747</v>
      </c>
      <c r="D903">
        <v>51</v>
      </c>
      <c r="E903" t="s">
        <v>6</v>
      </c>
      <c r="F903">
        <v>612308.4</v>
      </c>
    </row>
    <row r="904" spans="1:6">
      <c r="A904">
        <v>9768</v>
      </c>
      <c r="B904" s="1">
        <v>45777</v>
      </c>
      <c r="D904">
        <v>51</v>
      </c>
      <c r="E904" t="s">
        <v>6</v>
      </c>
      <c r="F904">
        <v>612308.4</v>
      </c>
    </row>
    <row r="905" spans="1:6">
      <c r="A905">
        <v>9768</v>
      </c>
      <c r="B905" s="1">
        <v>45808</v>
      </c>
      <c r="D905">
        <v>51</v>
      </c>
      <c r="E905" t="s">
        <v>6</v>
      </c>
      <c r="F905">
        <v>845191.5</v>
      </c>
    </row>
    <row r="906" spans="1:6">
      <c r="A906">
        <v>9768</v>
      </c>
      <c r="B906" s="1">
        <v>45838</v>
      </c>
      <c r="D906">
        <v>51</v>
      </c>
      <c r="E906" t="s">
        <v>6</v>
      </c>
      <c r="F906">
        <v>845191.5</v>
      </c>
    </row>
    <row r="907" spans="1:6">
      <c r="A907">
        <v>9768</v>
      </c>
      <c r="B907" s="1">
        <v>45869</v>
      </c>
      <c r="D907">
        <v>51</v>
      </c>
      <c r="E907" t="s">
        <v>6</v>
      </c>
      <c r="F907">
        <v>486965.39999999997</v>
      </c>
    </row>
    <row r="908" spans="1:6">
      <c r="A908">
        <v>9768</v>
      </c>
      <c r="B908" s="1">
        <v>45900</v>
      </c>
      <c r="D908">
        <v>51</v>
      </c>
      <c r="E908" t="s">
        <v>6</v>
      </c>
      <c r="F908">
        <v>525746.4</v>
      </c>
    </row>
    <row r="909" spans="1:6">
      <c r="A909">
        <v>9768</v>
      </c>
      <c r="B909" s="1">
        <v>45930</v>
      </c>
      <c r="D909">
        <v>51</v>
      </c>
      <c r="E909" t="s">
        <v>6</v>
      </c>
      <c r="F909">
        <v>516653.39999999997</v>
      </c>
    </row>
    <row r="910" spans="1:6">
      <c r="A910">
        <v>9768</v>
      </c>
      <c r="B910" s="1">
        <v>45961</v>
      </c>
      <c r="D910">
        <v>51</v>
      </c>
      <c r="E910" t="s">
        <v>6</v>
      </c>
      <c r="F910">
        <v>712318.2</v>
      </c>
    </row>
    <row r="911" spans="1:6">
      <c r="A911">
        <v>9768</v>
      </c>
      <c r="B911" s="1">
        <v>45991</v>
      </c>
      <c r="D911">
        <v>51</v>
      </c>
      <c r="E911" t="s">
        <v>6</v>
      </c>
      <c r="F911">
        <v>565220.69999999995</v>
      </c>
    </row>
    <row r="912" spans="1:6">
      <c r="A912">
        <v>150</v>
      </c>
      <c r="B912" s="1">
        <v>44957</v>
      </c>
      <c r="D912">
        <v>24</v>
      </c>
      <c r="E912" t="s">
        <v>6</v>
      </c>
      <c r="F912">
        <v>366311.7</v>
      </c>
    </row>
    <row r="913" spans="1:6">
      <c r="A913">
        <v>150</v>
      </c>
      <c r="B913" s="1">
        <v>44985</v>
      </c>
      <c r="D913">
        <v>24</v>
      </c>
      <c r="E913" t="s">
        <v>6</v>
      </c>
      <c r="F913">
        <v>379680.3</v>
      </c>
    </row>
    <row r="914" spans="1:6">
      <c r="A914">
        <v>150</v>
      </c>
      <c r="B914" s="1">
        <v>45016</v>
      </c>
      <c r="D914">
        <v>24</v>
      </c>
      <c r="E914" t="s">
        <v>6</v>
      </c>
      <c r="F914">
        <v>380547.9</v>
      </c>
    </row>
    <row r="915" spans="1:6">
      <c r="A915">
        <v>150</v>
      </c>
      <c r="B915" s="1">
        <v>45046</v>
      </c>
      <c r="D915">
        <v>24</v>
      </c>
      <c r="E915" t="s">
        <v>6</v>
      </c>
      <c r="F915">
        <v>380592</v>
      </c>
    </row>
    <row r="916" spans="1:6">
      <c r="A916">
        <v>150</v>
      </c>
      <c r="B916" s="1">
        <v>45077</v>
      </c>
      <c r="D916">
        <v>24</v>
      </c>
      <c r="E916" t="s">
        <v>6</v>
      </c>
      <c r="F916">
        <v>369859.5</v>
      </c>
    </row>
    <row r="917" spans="1:6">
      <c r="A917">
        <v>150</v>
      </c>
      <c r="B917" s="1">
        <v>45107</v>
      </c>
      <c r="D917">
        <v>24</v>
      </c>
      <c r="E917" t="s">
        <v>6</v>
      </c>
      <c r="F917">
        <v>369437.4</v>
      </c>
    </row>
    <row r="918" spans="1:6">
      <c r="A918">
        <v>150</v>
      </c>
      <c r="B918" s="1">
        <v>45138</v>
      </c>
      <c r="D918">
        <v>24</v>
      </c>
      <c r="E918" t="s">
        <v>6</v>
      </c>
      <c r="F918">
        <v>368220.60000000003</v>
      </c>
    </row>
    <row r="919" spans="1:6">
      <c r="A919">
        <v>150</v>
      </c>
      <c r="B919" s="1">
        <v>45169</v>
      </c>
      <c r="D919">
        <v>24</v>
      </c>
      <c r="E919" t="s">
        <v>6</v>
      </c>
      <c r="F919">
        <v>367964.10000000003</v>
      </c>
    </row>
    <row r="920" spans="1:6">
      <c r="A920">
        <v>150</v>
      </c>
      <c r="B920" s="1">
        <v>45199</v>
      </c>
      <c r="D920">
        <v>24</v>
      </c>
      <c r="E920" t="s">
        <v>6</v>
      </c>
      <c r="F920">
        <v>367337.7</v>
      </c>
    </row>
    <row r="921" spans="1:6">
      <c r="A921">
        <v>150</v>
      </c>
      <c r="B921" s="1">
        <v>45230</v>
      </c>
      <c r="D921">
        <v>24</v>
      </c>
      <c r="E921" t="s">
        <v>6</v>
      </c>
      <c r="F921">
        <v>354763.8</v>
      </c>
    </row>
    <row r="922" spans="1:6">
      <c r="A922">
        <v>150</v>
      </c>
      <c r="B922" s="1">
        <v>45260</v>
      </c>
      <c r="D922">
        <v>24</v>
      </c>
      <c r="E922" t="s">
        <v>6</v>
      </c>
      <c r="F922">
        <v>340227.9</v>
      </c>
    </row>
    <row r="923" spans="1:6">
      <c r="A923">
        <v>150</v>
      </c>
      <c r="B923" s="1">
        <v>45291</v>
      </c>
      <c r="D923">
        <v>24</v>
      </c>
      <c r="E923" t="s">
        <v>6</v>
      </c>
      <c r="F923">
        <v>337720.5</v>
      </c>
    </row>
    <row r="924" spans="1:6">
      <c r="A924">
        <v>150</v>
      </c>
      <c r="B924" s="1">
        <v>45322</v>
      </c>
      <c r="D924">
        <v>24</v>
      </c>
      <c r="E924" t="s">
        <v>6</v>
      </c>
      <c r="F924">
        <v>335553.3</v>
      </c>
    </row>
    <row r="925" spans="1:6">
      <c r="A925">
        <v>150</v>
      </c>
      <c r="B925" s="1">
        <v>45351</v>
      </c>
      <c r="D925">
        <v>24</v>
      </c>
      <c r="E925" t="s">
        <v>6</v>
      </c>
      <c r="F925">
        <v>359751.60000000003</v>
      </c>
    </row>
    <row r="926" spans="1:6">
      <c r="A926">
        <v>150</v>
      </c>
      <c r="B926" s="1">
        <v>45382</v>
      </c>
      <c r="D926">
        <v>24</v>
      </c>
      <c r="E926" t="s">
        <v>6</v>
      </c>
      <c r="F926">
        <v>359513.10000000003</v>
      </c>
    </row>
    <row r="927" spans="1:6">
      <c r="A927">
        <v>150</v>
      </c>
      <c r="B927" s="1">
        <v>45412</v>
      </c>
      <c r="D927">
        <v>24</v>
      </c>
      <c r="E927" t="s">
        <v>6</v>
      </c>
      <c r="F927">
        <v>359577.9</v>
      </c>
    </row>
    <row r="928" spans="1:6">
      <c r="A928">
        <v>150</v>
      </c>
      <c r="B928" s="1">
        <v>45443</v>
      </c>
      <c r="D928">
        <v>24</v>
      </c>
      <c r="E928" t="s">
        <v>6</v>
      </c>
      <c r="F928">
        <v>361823.4</v>
      </c>
    </row>
    <row r="929" spans="1:6">
      <c r="A929">
        <v>150</v>
      </c>
      <c r="B929" s="1">
        <v>45473</v>
      </c>
      <c r="D929">
        <v>24</v>
      </c>
      <c r="E929" t="s">
        <v>6</v>
      </c>
      <c r="F929">
        <v>360338.4</v>
      </c>
    </row>
    <row r="930" spans="1:6">
      <c r="A930">
        <v>150</v>
      </c>
      <c r="B930" s="1">
        <v>45504</v>
      </c>
      <c r="D930">
        <v>24</v>
      </c>
      <c r="E930" t="s">
        <v>6</v>
      </c>
      <c r="F930">
        <v>360069.3</v>
      </c>
    </row>
    <row r="931" spans="1:6">
      <c r="A931">
        <v>150</v>
      </c>
      <c r="B931" s="1">
        <v>45535</v>
      </c>
      <c r="D931">
        <v>24</v>
      </c>
      <c r="E931" t="s">
        <v>6</v>
      </c>
      <c r="F931">
        <v>360693</v>
      </c>
    </row>
    <row r="932" spans="1:6">
      <c r="A932">
        <v>150</v>
      </c>
      <c r="B932" s="1">
        <v>45565</v>
      </c>
      <c r="D932">
        <v>24</v>
      </c>
      <c r="E932" t="s">
        <v>6</v>
      </c>
      <c r="F932">
        <v>358443.9</v>
      </c>
    </row>
    <row r="933" spans="1:6">
      <c r="A933">
        <v>150</v>
      </c>
      <c r="B933" s="1">
        <v>45596</v>
      </c>
      <c r="D933">
        <v>24</v>
      </c>
      <c r="E933" t="s">
        <v>6</v>
      </c>
      <c r="F933">
        <v>358866</v>
      </c>
    </row>
    <row r="934" spans="1:6">
      <c r="A934">
        <v>150</v>
      </c>
      <c r="B934" s="1">
        <v>45626</v>
      </c>
      <c r="D934">
        <v>24</v>
      </c>
      <c r="E934" t="s">
        <v>6</v>
      </c>
      <c r="F934">
        <v>358710.3</v>
      </c>
    </row>
    <row r="935" spans="1:6">
      <c r="A935">
        <v>150</v>
      </c>
      <c r="B935" s="1">
        <v>45657</v>
      </c>
      <c r="D935">
        <v>24</v>
      </c>
      <c r="E935" t="s">
        <v>6</v>
      </c>
      <c r="F935">
        <v>359662.5</v>
      </c>
    </row>
    <row r="936" spans="1:6">
      <c r="A936">
        <v>150</v>
      </c>
      <c r="B936" s="1">
        <v>45688</v>
      </c>
      <c r="D936">
        <v>24</v>
      </c>
      <c r="E936" t="s">
        <v>6</v>
      </c>
      <c r="F936">
        <v>360231.3</v>
      </c>
    </row>
    <row r="937" spans="1:6">
      <c r="A937">
        <v>150</v>
      </c>
      <c r="B937" s="1">
        <v>45716</v>
      </c>
      <c r="D937">
        <v>24</v>
      </c>
      <c r="E937" t="s">
        <v>6</v>
      </c>
      <c r="F937">
        <v>360218.7</v>
      </c>
    </row>
    <row r="938" spans="1:6">
      <c r="A938">
        <v>150</v>
      </c>
      <c r="B938" s="1">
        <v>45747</v>
      </c>
      <c r="D938">
        <v>24</v>
      </c>
      <c r="E938" t="s">
        <v>6</v>
      </c>
      <c r="F938">
        <v>336927.60000000003</v>
      </c>
    </row>
    <row r="939" spans="1:6">
      <c r="A939">
        <v>150</v>
      </c>
      <c r="B939" s="1">
        <v>45777</v>
      </c>
      <c r="D939">
        <v>24</v>
      </c>
      <c r="E939" t="s">
        <v>6</v>
      </c>
      <c r="F939">
        <v>336201.3</v>
      </c>
    </row>
    <row r="940" spans="1:6">
      <c r="A940">
        <v>150</v>
      </c>
      <c r="B940" s="1">
        <v>45808</v>
      </c>
      <c r="D940">
        <v>24</v>
      </c>
      <c r="E940" t="s">
        <v>6</v>
      </c>
      <c r="F940">
        <v>337347.9</v>
      </c>
    </row>
    <row r="941" spans="1:6">
      <c r="A941">
        <v>150</v>
      </c>
      <c r="B941" s="1">
        <v>45838</v>
      </c>
      <c r="D941">
        <v>24</v>
      </c>
      <c r="E941" t="s">
        <v>6</v>
      </c>
      <c r="F941">
        <v>334682.10000000003</v>
      </c>
    </row>
    <row r="942" spans="1:6">
      <c r="A942">
        <v>150</v>
      </c>
      <c r="B942" s="1">
        <v>45869</v>
      </c>
      <c r="D942">
        <v>24</v>
      </c>
      <c r="E942" t="s">
        <v>6</v>
      </c>
      <c r="F942">
        <v>333402.3</v>
      </c>
    </row>
    <row r="943" spans="1:6">
      <c r="A943">
        <v>150</v>
      </c>
      <c r="B943" s="1">
        <v>45900</v>
      </c>
      <c r="D943">
        <v>24</v>
      </c>
      <c r="E943" t="s">
        <v>6</v>
      </c>
      <c r="F943">
        <v>333925.2</v>
      </c>
    </row>
    <row r="944" spans="1:6">
      <c r="A944">
        <v>150</v>
      </c>
      <c r="B944" s="1">
        <v>45930</v>
      </c>
      <c r="D944">
        <v>24</v>
      </c>
      <c r="E944" t="s">
        <v>6</v>
      </c>
      <c r="F944">
        <v>335184.3</v>
      </c>
    </row>
    <row r="945" spans="1:6">
      <c r="A945">
        <v>150</v>
      </c>
      <c r="B945" s="1">
        <v>45961</v>
      </c>
      <c r="D945">
        <v>24</v>
      </c>
      <c r="E945" t="s">
        <v>6</v>
      </c>
      <c r="F945">
        <v>336889.8</v>
      </c>
    </row>
    <row r="946" spans="1:6">
      <c r="A946">
        <v>150</v>
      </c>
      <c r="B946" s="1">
        <v>45991</v>
      </c>
      <c r="D946">
        <v>24</v>
      </c>
      <c r="E946" t="s">
        <v>6</v>
      </c>
      <c r="F946">
        <v>337292.10000000003</v>
      </c>
    </row>
    <row r="947" spans="1:6">
      <c r="A947">
        <v>2370</v>
      </c>
      <c r="B947" s="1">
        <v>44957</v>
      </c>
      <c r="D947">
        <v>24</v>
      </c>
      <c r="E947" t="s">
        <v>6</v>
      </c>
      <c r="F947">
        <v>9754.2000000000007</v>
      </c>
    </row>
    <row r="948" spans="1:6">
      <c r="A948">
        <v>2370</v>
      </c>
      <c r="B948" s="1">
        <v>44985</v>
      </c>
      <c r="D948">
        <v>24</v>
      </c>
      <c r="E948" t="s">
        <v>6</v>
      </c>
      <c r="F948">
        <v>11002.5</v>
      </c>
    </row>
    <row r="949" spans="1:6">
      <c r="A949">
        <v>2370</v>
      </c>
      <c r="B949" s="1">
        <v>45016</v>
      </c>
      <c r="D949">
        <v>24</v>
      </c>
      <c r="E949" t="s">
        <v>6</v>
      </c>
      <c r="F949">
        <v>9925.2000000000007</v>
      </c>
    </row>
    <row r="950" spans="1:6">
      <c r="A950">
        <v>2370</v>
      </c>
      <c r="B950" s="1">
        <v>45046</v>
      </c>
      <c r="D950">
        <v>24</v>
      </c>
      <c r="E950" t="s">
        <v>6</v>
      </c>
      <c r="F950">
        <v>7572.6</v>
      </c>
    </row>
    <row r="951" spans="1:6">
      <c r="A951">
        <v>2370</v>
      </c>
      <c r="B951" s="1">
        <v>45077</v>
      </c>
      <c r="D951">
        <v>24</v>
      </c>
      <c r="E951" t="s">
        <v>6</v>
      </c>
      <c r="F951">
        <v>8322.3000000000011</v>
      </c>
    </row>
    <row r="952" spans="1:6">
      <c r="A952">
        <v>2370</v>
      </c>
      <c r="B952" s="1">
        <v>45107</v>
      </c>
      <c r="D952">
        <v>24</v>
      </c>
      <c r="E952" t="s">
        <v>6</v>
      </c>
      <c r="F952">
        <v>10410.300000000001</v>
      </c>
    </row>
    <row r="953" spans="1:6">
      <c r="A953">
        <v>2370</v>
      </c>
      <c r="B953" s="1">
        <v>45138</v>
      </c>
      <c r="D953">
        <v>24</v>
      </c>
      <c r="E953" t="s">
        <v>6</v>
      </c>
      <c r="F953">
        <v>7740.9000000000005</v>
      </c>
    </row>
    <row r="954" spans="1:6">
      <c r="A954">
        <v>2370</v>
      </c>
      <c r="B954" s="1">
        <v>45169</v>
      </c>
      <c r="D954">
        <v>24</v>
      </c>
      <c r="E954" t="s">
        <v>6</v>
      </c>
      <c r="F954">
        <v>8961.3000000000011</v>
      </c>
    </row>
    <row r="955" spans="1:6">
      <c r="A955">
        <v>2370</v>
      </c>
      <c r="B955" s="1">
        <v>45199</v>
      </c>
      <c r="D955">
        <v>24</v>
      </c>
      <c r="E955" t="s">
        <v>6</v>
      </c>
      <c r="F955">
        <v>8884.8000000000011</v>
      </c>
    </row>
    <row r="956" spans="1:6">
      <c r="A956">
        <v>2370</v>
      </c>
      <c r="B956" s="1">
        <v>45230</v>
      </c>
      <c r="D956">
        <v>24</v>
      </c>
      <c r="E956" t="s">
        <v>6</v>
      </c>
      <c r="F956">
        <v>9434.7000000000007</v>
      </c>
    </row>
    <row r="957" spans="1:6">
      <c r="A957">
        <v>2370</v>
      </c>
      <c r="B957" s="1">
        <v>45260</v>
      </c>
      <c r="D957">
        <v>24</v>
      </c>
      <c r="E957" t="s">
        <v>6</v>
      </c>
      <c r="F957">
        <v>10478.700000000001</v>
      </c>
    </row>
    <row r="958" spans="1:6">
      <c r="A958">
        <v>2370</v>
      </c>
      <c r="B958" s="1">
        <v>45291</v>
      </c>
      <c r="D958">
        <v>24</v>
      </c>
      <c r="E958" t="s">
        <v>6</v>
      </c>
      <c r="F958">
        <v>14309.1</v>
      </c>
    </row>
    <row r="959" spans="1:6">
      <c r="A959">
        <v>2370</v>
      </c>
      <c r="B959" s="1">
        <v>45322</v>
      </c>
      <c r="D959">
        <v>24</v>
      </c>
      <c r="E959" t="s">
        <v>6</v>
      </c>
      <c r="F959">
        <v>11919.6</v>
      </c>
    </row>
    <row r="960" spans="1:6">
      <c r="A960">
        <v>2370</v>
      </c>
      <c r="B960" s="1">
        <v>45351</v>
      </c>
      <c r="D960">
        <v>24</v>
      </c>
      <c r="E960" t="s">
        <v>6</v>
      </c>
      <c r="F960">
        <v>14658.300000000001</v>
      </c>
    </row>
    <row r="961" spans="1:6">
      <c r="A961">
        <v>2370</v>
      </c>
      <c r="B961" s="1">
        <v>45382</v>
      </c>
      <c r="D961">
        <v>24</v>
      </c>
      <c r="E961" t="s">
        <v>6</v>
      </c>
      <c r="F961">
        <v>13716.9</v>
      </c>
    </row>
    <row r="962" spans="1:6">
      <c r="A962">
        <v>2370</v>
      </c>
      <c r="B962" s="1">
        <v>45412</v>
      </c>
      <c r="D962">
        <v>24</v>
      </c>
      <c r="E962" t="s">
        <v>6</v>
      </c>
      <c r="F962">
        <v>11683.800000000001</v>
      </c>
    </row>
    <row r="963" spans="1:6">
      <c r="A963">
        <v>2370</v>
      </c>
      <c r="B963" s="1">
        <v>45443</v>
      </c>
      <c r="D963">
        <v>24</v>
      </c>
      <c r="E963" t="s">
        <v>6</v>
      </c>
      <c r="F963">
        <v>9960.3000000000011</v>
      </c>
    </row>
    <row r="964" spans="1:6">
      <c r="A964">
        <v>2370</v>
      </c>
      <c r="B964" s="1">
        <v>45473</v>
      </c>
      <c r="D964">
        <v>24</v>
      </c>
      <c r="E964" t="s">
        <v>6</v>
      </c>
      <c r="F964">
        <v>10877.4</v>
      </c>
    </row>
    <row r="965" spans="1:6">
      <c r="A965">
        <v>2370</v>
      </c>
      <c r="B965" s="1">
        <v>45504</v>
      </c>
      <c r="D965">
        <v>24</v>
      </c>
      <c r="E965" t="s">
        <v>6</v>
      </c>
      <c r="F965">
        <v>9513.9</v>
      </c>
    </row>
    <row r="966" spans="1:6">
      <c r="A966">
        <v>2370</v>
      </c>
      <c r="B966" s="1">
        <v>45535</v>
      </c>
      <c r="D966">
        <v>24</v>
      </c>
      <c r="E966" t="s">
        <v>6</v>
      </c>
      <c r="F966">
        <v>10296.9</v>
      </c>
    </row>
    <row r="967" spans="1:6">
      <c r="A967">
        <v>2370</v>
      </c>
      <c r="B967" s="1">
        <v>45565</v>
      </c>
      <c r="D967">
        <v>24</v>
      </c>
      <c r="E967" t="s">
        <v>6</v>
      </c>
      <c r="F967">
        <v>9403.2000000000007</v>
      </c>
    </row>
    <row r="968" spans="1:6">
      <c r="A968">
        <v>2370</v>
      </c>
      <c r="B968" s="1">
        <v>45596</v>
      </c>
      <c r="D968">
        <v>24</v>
      </c>
      <c r="E968" t="s">
        <v>6</v>
      </c>
      <c r="F968">
        <v>10968.300000000001</v>
      </c>
    </row>
    <row r="969" spans="1:6">
      <c r="A969">
        <v>2370</v>
      </c>
      <c r="B969" s="1">
        <v>45626</v>
      </c>
      <c r="D969">
        <v>24</v>
      </c>
      <c r="E969" t="s">
        <v>6</v>
      </c>
      <c r="F969">
        <v>14019.300000000001</v>
      </c>
    </row>
    <row r="970" spans="1:6">
      <c r="A970">
        <v>2370</v>
      </c>
      <c r="B970" s="1">
        <v>45657</v>
      </c>
      <c r="D970">
        <v>24</v>
      </c>
      <c r="E970" t="s">
        <v>6</v>
      </c>
      <c r="F970">
        <v>15436.800000000001</v>
      </c>
    </row>
    <row r="971" spans="1:6">
      <c r="A971">
        <v>2370</v>
      </c>
      <c r="B971" s="1">
        <v>45688</v>
      </c>
      <c r="D971">
        <v>24</v>
      </c>
      <c r="E971" t="s">
        <v>6</v>
      </c>
      <c r="F971">
        <v>16067.7</v>
      </c>
    </row>
    <row r="972" spans="1:6">
      <c r="A972">
        <v>2370</v>
      </c>
      <c r="B972" s="1">
        <v>45716</v>
      </c>
      <c r="D972">
        <v>24</v>
      </c>
      <c r="E972" t="s">
        <v>6</v>
      </c>
      <c r="F972">
        <v>17029.8</v>
      </c>
    </row>
    <row r="973" spans="1:6">
      <c r="A973">
        <v>2370</v>
      </c>
      <c r="B973" s="1">
        <v>45747</v>
      </c>
      <c r="D973">
        <v>24</v>
      </c>
      <c r="E973" t="s">
        <v>6</v>
      </c>
      <c r="F973">
        <v>19848.600000000002</v>
      </c>
    </row>
    <row r="974" spans="1:6">
      <c r="A974">
        <v>2370</v>
      </c>
      <c r="B974" s="1">
        <v>45777</v>
      </c>
      <c r="D974">
        <v>24</v>
      </c>
      <c r="E974" t="s">
        <v>6</v>
      </c>
      <c r="F974">
        <v>14951.7</v>
      </c>
    </row>
    <row r="975" spans="1:6">
      <c r="A975">
        <v>2370</v>
      </c>
      <c r="B975" s="1">
        <v>45808</v>
      </c>
      <c r="D975">
        <v>24</v>
      </c>
      <c r="E975" t="s">
        <v>6</v>
      </c>
      <c r="F975">
        <v>15424.2</v>
      </c>
    </row>
    <row r="976" spans="1:6">
      <c r="A976">
        <v>2370</v>
      </c>
      <c r="B976" s="1">
        <v>45838</v>
      </c>
      <c r="D976">
        <v>24</v>
      </c>
      <c r="E976" t="s">
        <v>6</v>
      </c>
      <c r="F976">
        <v>15813</v>
      </c>
    </row>
    <row r="977" spans="1:6">
      <c r="A977">
        <v>2370</v>
      </c>
      <c r="B977" s="1">
        <v>45869</v>
      </c>
      <c r="D977">
        <v>24</v>
      </c>
      <c r="E977" t="s">
        <v>6</v>
      </c>
      <c r="F977">
        <v>11807.1</v>
      </c>
    </row>
    <row r="978" spans="1:6">
      <c r="A978">
        <v>2370</v>
      </c>
      <c r="B978" s="1">
        <v>45900</v>
      </c>
      <c r="D978">
        <v>24</v>
      </c>
      <c r="E978" t="s">
        <v>6</v>
      </c>
      <c r="F978">
        <v>14515.2</v>
      </c>
    </row>
    <row r="979" spans="1:6">
      <c r="A979">
        <v>2370</v>
      </c>
      <c r="B979" s="1">
        <v>45930</v>
      </c>
      <c r="D979">
        <v>24</v>
      </c>
      <c r="E979" t="s">
        <v>6</v>
      </c>
      <c r="F979">
        <v>14326.2</v>
      </c>
    </row>
    <row r="980" spans="1:6">
      <c r="A980">
        <v>2370</v>
      </c>
      <c r="B980" s="1">
        <v>45961</v>
      </c>
      <c r="D980">
        <v>24</v>
      </c>
      <c r="E980" t="s">
        <v>6</v>
      </c>
      <c r="F980">
        <v>18722.7</v>
      </c>
    </row>
    <row r="981" spans="1:6">
      <c r="A981">
        <v>2370</v>
      </c>
      <c r="B981" s="1">
        <v>45991</v>
      </c>
      <c r="D981">
        <v>24</v>
      </c>
      <c r="E981" t="s">
        <v>6</v>
      </c>
      <c r="F981">
        <v>22041.9</v>
      </c>
    </row>
    <row r="982" spans="1:6">
      <c r="A982">
        <v>360</v>
      </c>
      <c r="B982" s="1">
        <v>44957</v>
      </c>
      <c r="D982">
        <v>24</v>
      </c>
      <c r="E982" t="s">
        <v>6</v>
      </c>
      <c r="F982">
        <v>31083.3</v>
      </c>
    </row>
    <row r="983" spans="1:6">
      <c r="A983">
        <v>360</v>
      </c>
      <c r="B983" s="1">
        <v>44985</v>
      </c>
      <c r="D983">
        <v>24</v>
      </c>
      <c r="E983" t="s">
        <v>6</v>
      </c>
      <c r="F983">
        <v>116457.3</v>
      </c>
    </row>
    <row r="984" spans="1:6">
      <c r="A984">
        <v>360</v>
      </c>
      <c r="B984" s="1">
        <v>45016</v>
      </c>
      <c r="D984">
        <v>24</v>
      </c>
      <c r="E984" t="s">
        <v>6</v>
      </c>
      <c r="F984">
        <v>31735.8</v>
      </c>
    </row>
    <row r="985" spans="1:6">
      <c r="A985">
        <v>360</v>
      </c>
      <c r="B985" s="1">
        <v>45046</v>
      </c>
      <c r="D985">
        <v>24</v>
      </c>
      <c r="E985" t="s">
        <v>6</v>
      </c>
      <c r="F985">
        <v>129763.8</v>
      </c>
    </row>
    <row r="986" spans="1:6">
      <c r="A986">
        <v>360</v>
      </c>
      <c r="B986" s="1">
        <v>45077</v>
      </c>
      <c r="D986">
        <v>24</v>
      </c>
      <c r="E986" t="s">
        <v>6</v>
      </c>
      <c r="F986">
        <v>24459.3</v>
      </c>
    </row>
    <row r="987" spans="1:6">
      <c r="A987">
        <v>360</v>
      </c>
      <c r="B987" s="1">
        <v>45107</v>
      </c>
      <c r="D987">
        <v>24</v>
      </c>
      <c r="E987" t="s">
        <v>6</v>
      </c>
      <c r="F987">
        <v>30179.7</v>
      </c>
    </row>
    <row r="988" spans="1:6">
      <c r="A988">
        <v>360</v>
      </c>
      <c r="B988" s="1">
        <v>45138</v>
      </c>
      <c r="D988">
        <v>24</v>
      </c>
      <c r="E988" t="s">
        <v>6</v>
      </c>
      <c r="F988">
        <v>32218.2</v>
      </c>
    </row>
    <row r="989" spans="1:6">
      <c r="A989">
        <v>360</v>
      </c>
      <c r="B989" s="1">
        <v>45169</v>
      </c>
      <c r="D989">
        <v>24</v>
      </c>
      <c r="E989" t="s">
        <v>6</v>
      </c>
      <c r="F989">
        <v>25918.2</v>
      </c>
    </row>
    <row r="990" spans="1:6">
      <c r="A990">
        <v>360</v>
      </c>
      <c r="B990" s="1">
        <v>45199</v>
      </c>
      <c r="D990">
        <v>24</v>
      </c>
      <c r="E990" t="s">
        <v>6</v>
      </c>
      <c r="F990">
        <v>101791.8</v>
      </c>
    </row>
    <row r="991" spans="1:6">
      <c r="A991">
        <v>360</v>
      </c>
      <c r="B991" s="1">
        <v>45230</v>
      </c>
      <c r="D991">
        <v>24</v>
      </c>
      <c r="E991" t="s">
        <v>6</v>
      </c>
      <c r="F991">
        <v>35037.9</v>
      </c>
    </row>
    <row r="992" spans="1:6">
      <c r="A992">
        <v>360</v>
      </c>
      <c r="B992" s="1">
        <v>45260</v>
      </c>
      <c r="D992">
        <v>24</v>
      </c>
      <c r="E992" t="s">
        <v>6</v>
      </c>
      <c r="F992">
        <v>36704.700000000004</v>
      </c>
    </row>
    <row r="993" spans="1:6">
      <c r="A993">
        <v>360</v>
      </c>
      <c r="B993" s="1">
        <v>45291</v>
      </c>
      <c r="D993">
        <v>24</v>
      </c>
      <c r="E993" t="s">
        <v>6</v>
      </c>
      <c r="F993">
        <v>28728</v>
      </c>
    </row>
    <row r="994" spans="1:6">
      <c r="A994">
        <v>360</v>
      </c>
      <c r="B994" s="1">
        <v>45322</v>
      </c>
      <c r="D994">
        <v>24</v>
      </c>
      <c r="E994" t="s">
        <v>6</v>
      </c>
      <c r="F994">
        <v>137651.4</v>
      </c>
    </row>
    <row r="995" spans="1:6">
      <c r="A995">
        <v>360</v>
      </c>
      <c r="B995" s="1">
        <v>45351</v>
      </c>
      <c r="D995">
        <v>24</v>
      </c>
      <c r="E995" t="s">
        <v>6</v>
      </c>
      <c r="F995">
        <v>36916.200000000004</v>
      </c>
    </row>
    <row r="996" spans="1:6">
      <c r="A996">
        <v>360</v>
      </c>
      <c r="B996" s="1">
        <v>45382</v>
      </c>
      <c r="D996">
        <v>24</v>
      </c>
      <c r="E996" t="s">
        <v>6</v>
      </c>
      <c r="F996">
        <v>33844.5</v>
      </c>
    </row>
    <row r="997" spans="1:6">
      <c r="A997">
        <v>360</v>
      </c>
      <c r="B997" s="1">
        <v>45412</v>
      </c>
      <c r="D997">
        <v>24</v>
      </c>
      <c r="E997" t="s">
        <v>6</v>
      </c>
      <c r="F997">
        <v>31225.5</v>
      </c>
    </row>
    <row r="998" spans="1:6">
      <c r="A998">
        <v>360</v>
      </c>
      <c r="B998" s="1">
        <v>45443</v>
      </c>
      <c r="D998">
        <v>24</v>
      </c>
      <c r="E998" t="s">
        <v>6</v>
      </c>
      <c r="F998">
        <v>32062.5</v>
      </c>
    </row>
    <row r="999" spans="1:6">
      <c r="A999">
        <v>360</v>
      </c>
      <c r="B999" s="1">
        <v>45473</v>
      </c>
      <c r="D999">
        <v>24</v>
      </c>
      <c r="E999" t="s">
        <v>6</v>
      </c>
      <c r="F999">
        <v>28283.4</v>
      </c>
    </row>
    <row r="1000" spans="1:6">
      <c r="A1000">
        <v>360</v>
      </c>
      <c r="B1000" s="1">
        <v>45504</v>
      </c>
      <c r="D1000">
        <v>24</v>
      </c>
      <c r="E1000" t="s">
        <v>6</v>
      </c>
      <c r="F1000">
        <v>87989.400000000009</v>
      </c>
    </row>
    <row r="1001" spans="1:6">
      <c r="A1001">
        <v>360</v>
      </c>
      <c r="B1001" s="1">
        <v>45535</v>
      </c>
      <c r="D1001">
        <v>24</v>
      </c>
      <c r="E1001" t="s">
        <v>6</v>
      </c>
      <c r="F1001">
        <v>30717.9</v>
      </c>
    </row>
    <row r="1002" spans="1:6">
      <c r="A1002">
        <v>360</v>
      </c>
      <c r="B1002" s="1">
        <v>45565</v>
      </c>
      <c r="D1002">
        <v>24</v>
      </c>
      <c r="E1002" t="s">
        <v>6</v>
      </c>
      <c r="F1002">
        <v>28914.3</v>
      </c>
    </row>
    <row r="1003" spans="1:6">
      <c r="A1003">
        <v>360</v>
      </c>
      <c r="B1003" s="1">
        <v>45596</v>
      </c>
      <c r="D1003">
        <v>24</v>
      </c>
      <c r="E1003" t="s">
        <v>6</v>
      </c>
      <c r="F1003">
        <v>29081.7</v>
      </c>
    </row>
    <row r="1004" spans="1:6">
      <c r="A1004">
        <v>360</v>
      </c>
      <c r="B1004" s="1">
        <v>45626</v>
      </c>
      <c r="D1004">
        <v>24</v>
      </c>
      <c r="E1004" t="s">
        <v>6</v>
      </c>
      <c r="F1004">
        <v>105856.2</v>
      </c>
    </row>
    <row r="1005" spans="1:6">
      <c r="A1005">
        <v>360</v>
      </c>
      <c r="B1005" s="1">
        <v>45657</v>
      </c>
      <c r="D1005">
        <v>24</v>
      </c>
      <c r="E1005" t="s">
        <v>6</v>
      </c>
      <c r="F1005">
        <v>33002.1</v>
      </c>
    </row>
    <row r="1006" spans="1:6">
      <c r="A1006">
        <v>360</v>
      </c>
      <c r="B1006" s="1">
        <v>45688</v>
      </c>
      <c r="D1006">
        <v>24</v>
      </c>
      <c r="E1006" t="s">
        <v>6</v>
      </c>
      <c r="F1006">
        <v>46026</v>
      </c>
    </row>
    <row r="1007" spans="1:6">
      <c r="A1007">
        <v>360</v>
      </c>
      <c r="B1007" s="1">
        <v>45716</v>
      </c>
      <c r="D1007">
        <v>24</v>
      </c>
      <c r="E1007" t="s">
        <v>6</v>
      </c>
      <c r="F1007">
        <v>105737.40000000001</v>
      </c>
    </row>
    <row r="1008" spans="1:6">
      <c r="A1008">
        <v>360</v>
      </c>
      <c r="B1008" s="1">
        <v>45747</v>
      </c>
      <c r="D1008">
        <v>24</v>
      </c>
      <c r="E1008" t="s">
        <v>6</v>
      </c>
      <c r="F1008">
        <v>36165.599999999999</v>
      </c>
    </row>
    <row r="1009" spans="1:6">
      <c r="A1009">
        <v>360</v>
      </c>
      <c r="B1009" s="1">
        <v>45777</v>
      </c>
      <c r="D1009">
        <v>24</v>
      </c>
      <c r="E1009" t="s">
        <v>6</v>
      </c>
      <c r="F1009">
        <v>31545</v>
      </c>
    </row>
    <row r="1010" spans="1:6">
      <c r="A1010">
        <v>360</v>
      </c>
      <c r="B1010" s="1">
        <v>45808</v>
      </c>
      <c r="D1010">
        <v>24</v>
      </c>
      <c r="E1010" t="s">
        <v>6</v>
      </c>
      <c r="F1010">
        <v>92307.6</v>
      </c>
    </row>
    <row r="1011" spans="1:6">
      <c r="A1011">
        <v>360</v>
      </c>
      <c r="B1011" s="1">
        <v>45838</v>
      </c>
      <c r="D1011">
        <v>24</v>
      </c>
      <c r="E1011" t="s">
        <v>6</v>
      </c>
      <c r="F1011">
        <v>27929.7</v>
      </c>
    </row>
    <row r="1012" spans="1:6">
      <c r="A1012">
        <v>360</v>
      </c>
      <c r="B1012" s="1">
        <v>45869</v>
      </c>
      <c r="D1012">
        <v>24</v>
      </c>
      <c r="E1012" t="s">
        <v>6</v>
      </c>
      <c r="F1012">
        <v>54508.5</v>
      </c>
    </row>
    <row r="1013" spans="1:6">
      <c r="A1013">
        <v>360</v>
      </c>
      <c r="B1013" s="1">
        <v>45900</v>
      </c>
      <c r="D1013">
        <v>24</v>
      </c>
      <c r="E1013" t="s">
        <v>6</v>
      </c>
      <c r="F1013">
        <v>40058.1</v>
      </c>
    </row>
    <row r="1014" spans="1:6">
      <c r="A1014">
        <v>360</v>
      </c>
      <c r="B1014" s="1">
        <v>45930</v>
      </c>
      <c r="D1014">
        <v>24</v>
      </c>
      <c r="E1014" t="s">
        <v>6</v>
      </c>
      <c r="F1014">
        <v>28938.600000000002</v>
      </c>
    </row>
    <row r="1015" spans="1:6">
      <c r="A1015">
        <v>360</v>
      </c>
      <c r="B1015" s="1">
        <v>45961</v>
      </c>
      <c r="D1015">
        <v>24</v>
      </c>
      <c r="E1015" t="s">
        <v>6</v>
      </c>
      <c r="F1015">
        <v>35221.5</v>
      </c>
    </row>
    <row r="1016" spans="1:6">
      <c r="A1016">
        <v>360</v>
      </c>
      <c r="B1016" s="1">
        <v>45991</v>
      </c>
      <c r="D1016">
        <v>24</v>
      </c>
      <c r="E1016" t="s">
        <v>6</v>
      </c>
      <c r="F1016">
        <v>38632.5</v>
      </c>
    </row>
    <row r="1017" spans="1:6">
      <c r="A1017">
        <v>9649</v>
      </c>
      <c r="B1017" s="1">
        <v>44957</v>
      </c>
      <c r="D1017">
        <v>24</v>
      </c>
      <c r="E1017" t="s">
        <v>6</v>
      </c>
      <c r="F1017">
        <v>3177</v>
      </c>
    </row>
    <row r="1018" spans="1:6">
      <c r="A1018">
        <v>9649</v>
      </c>
      <c r="B1018" s="1">
        <v>44985</v>
      </c>
      <c r="D1018">
        <v>24</v>
      </c>
      <c r="E1018" t="s">
        <v>6</v>
      </c>
      <c r="F1018">
        <v>2954.7000000000003</v>
      </c>
    </row>
    <row r="1019" spans="1:6">
      <c r="A1019">
        <v>9649</v>
      </c>
      <c r="B1019" s="1">
        <v>45016</v>
      </c>
      <c r="D1019">
        <v>24</v>
      </c>
      <c r="E1019" t="s">
        <v>6</v>
      </c>
      <c r="F1019">
        <v>2712.6</v>
      </c>
    </row>
    <row r="1020" spans="1:6">
      <c r="A1020">
        <v>9649</v>
      </c>
      <c r="B1020" s="1">
        <v>45046</v>
      </c>
      <c r="D1020">
        <v>24</v>
      </c>
      <c r="E1020" t="s">
        <v>6</v>
      </c>
      <c r="F1020">
        <v>2557.8000000000002</v>
      </c>
    </row>
    <row r="1021" spans="1:6">
      <c r="A1021">
        <v>9649</v>
      </c>
      <c r="B1021" s="1">
        <v>45077</v>
      </c>
      <c r="D1021">
        <v>24</v>
      </c>
      <c r="E1021" t="s">
        <v>6</v>
      </c>
      <c r="F1021">
        <v>2601</v>
      </c>
    </row>
    <row r="1022" spans="1:6">
      <c r="A1022">
        <v>9649</v>
      </c>
      <c r="B1022" s="1">
        <v>45107</v>
      </c>
      <c r="D1022">
        <v>24</v>
      </c>
      <c r="E1022" t="s">
        <v>6</v>
      </c>
      <c r="F1022">
        <v>2770.2000000000003</v>
      </c>
    </row>
    <row r="1023" spans="1:6">
      <c r="A1023">
        <v>9649</v>
      </c>
      <c r="B1023" s="1">
        <v>45138</v>
      </c>
      <c r="D1023">
        <v>24</v>
      </c>
      <c r="E1023" t="s">
        <v>6</v>
      </c>
      <c r="F1023">
        <v>3180.6</v>
      </c>
    </row>
    <row r="1024" spans="1:6">
      <c r="A1024">
        <v>9649</v>
      </c>
      <c r="B1024" s="1">
        <v>45169</v>
      </c>
      <c r="D1024">
        <v>24</v>
      </c>
      <c r="E1024" t="s">
        <v>6</v>
      </c>
      <c r="F1024">
        <v>2878.2000000000003</v>
      </c>
    </row>
    <row r="1025" spans="1:6">
      <c r="A1025">
        <v>9649</v>
      </c>
      <c r="B1025" s="1">
        <v>45199</v>
      </c>
      <c r="D1025">
        <v>24</v>
      </c>
      <c r="E1025" t="s">
        <v>6</v>
      </c>
      <c r="F1025">
        <v>2821.5</v>
      </c>
    </row>
    <row r="1026" spans="1:6">
      <c r="A1026">
        <v>9649</v>
      </c>
      <c r="B1026" s="1">
        <v>45230</v>
      </c>
      <c r="D1026">
        <v>24</v>
      </c>
      <c r="E1026" t="s">
        <v>6</v>
      </c>
      <c r="F1026">
        <v>2982.6</v>
      </c>
    </row>
    <row r="1027" spans="1:6">
      <c r="A1027">
        <v>9649</v>
      </c>
      <c r="B1027" s="1">
        <v>45260</v>
      </c>
      <c r="D1027">
        <v>24</v>
      </c>
      <c r="E1027" t="s">
        <v>6</v>
      </c>
      <c r="F1027">
        <v>3083.4</v>
      </c>
    </row>
    <row r="1028" spans="1:6">
      <c r="A1028">
        <v>9649</v>
      </c>
      <c r="B1028" s="1">
        <v>45291</v>
      </c>
      <c r="D1028">
        <v>24</v>
      </c>
      <c r="E1028" t="s">
        <v>6</v>
      </c>
      <c r="F1028">
        <v>3044.7000000000003</v>
      </c>
    </row>
    <row r="1029" spans="1:6">
      <c r="A1029">
        <v>9649</v>
      </c>
      <c r="B1029" s="1">
        <v>45322</v>
      </c>
      <c r="D1029">
        <v>24</v>
      </c>
      <c r="E1029" t="s">
        <v>6</v>
      </c>
      <c r="F1029">
        <v>3342.6</v>
      </c>
    </row>
    <row r="1030" spans="1:6">
      <c r="A1030">
        <v>9649</v>
      </c>
      <c r="B1030" s="1">
        <v>45351</v>
      </c>
      <c r="D1030">
        <v>24</v>
      </c>
      <c r="E1030" t="s">
        <v>6</v>
      </c>
      <c r="F1030">
        <v>2966.4</v>
      </c>
    </row>
    <row r="1031" spans="1:6">
      <c r="A1031">
        <v>9649</v>
      </c>
      <c r="B1031" s="1">
        <v>45382</v>
      </c>
      <c r="D1031">
        <v>24</v>
      </c>
      <c r="E1031" t="s">
        <v>6</v>
      </c>
      <c r="F1031">
        <v>3040.2000000000003</v>
      </c>
    </row>
    <row r="1032" spans="1:6">
      <c r="A1032">
        <v>9649</v>
      </c>
      <c r="B1032" s="1">
        <v>45412</v>
      </c>
      <c r="D1032">
        <v>24</v>
      </c>
      <c r="E1032" t="s">
        <v>6</v>
      </c>
      <c r="F1032">
        <v>3052.8</v>
      </c>
    </row>
    <row r="1033" spans="1:6">
      <c r="A1033">
        <v>9649</v>
      </c>
      <c r="B1033" s="1">
        <v>45443</v>
      </c>
      <c r="D1033">
        <v>24</v>
      </c>
      <c r="E1033" t="s">
        <v>6</v>
      </c>
      <c r="F1033">
        <v>2871.9</v>
      </c>
    </row>
    <row r="1034" spans="1:6">
      <c r="A1034">
        <v>9649</v>
      </c>
      <c r="B1034" s="1">
        <v>45473</v>
      </c>
      <c r="D1034">
        <v>24</v>
      </c>
      <c r="E1034" t="s">
        <v>6</v>
      </c>
      <c r="F1034">
        <v>3093.3</v>
      </c>
    </row>
    <row r="1035" spans="1:6">
      <c r="A1035">
        <v>9649</v>
      </c>
      <c r="B1035" s="1">
        <v>45504</v>
      </c>
      <c r="D1035">
        <v>24</v>
      </c>
      <c r="E1035" t="s">
        <v>6</v>
      </c>
      <c r="F1035">
        <v>3089.7000000000003</v>
      </c>
    </row>
    <row r="1036" spans="1:6">
      <c r="A1036">
        <v>9649</v>
      </c>
      <c r="B1036" s="1">
        <v>45535</v>
      </c>
      <c r="D1036">
        <v>24</v>
      </c>
      <c r="E1036" t="s">
        <v>6</v>
      </c>
      <c r="F1036">
        <v>2461.5</v>
      </c>
    </row>
    <row r="1037" spans="1:6">
      <c r="A1037">
        <v>9649</v>
      </c>
      <c r="B1037" s="1">
        <v>45565</v>
      </c>
      <c r="D1037">
        <v>24</v>
      </c>
      <c r="E1037" t="s">
        <v>6</v>
      </c>
      <c r="F1037">
        <v>3195.9</v>
      </c>
    </row>
    <row r="1038" spans="1:6">
      <c r="A1038">
        <v>9649</v>
      </c>
      <c r="B1038" s="1">
        <v>45596</v>
      </c>
      <c r="D1038">
        <v>24</v>
      </c>
      <c r="E1038" t="s">
        <v>6</v>
      </c>
      <c r="F1038">
        <v>3222.9</v>
      </c>
    </row>
    <row r="1039" spans="1:6">
      <c r="A1039">
        <v>9649</v>
      </c>
      <c r="B1039" s="1">
        <v>45626</v>
      </c>
      <c r="D1039">
        <v>24</v>
      </c>
      <c r="E1039" t="s">
        <v>6</v>
      </c>
      <c r="F1039">
        <v>3118.5</v>
      </c>
    </row>
    <row r="1040" spans="1:6">
      <c r="A1040">
        <v>9649</v>
      </c>
      <c r="B1040" s="1">
        <v>45657</v>
      </c>
      <c r="D1040">
        <v>24</v>
      </c>
      <c r="E1040" t="s">
        <v>6</v>
      </c>
      <c r="F1040">
        <v>2980.8</v>
      </c>
    </row>
    <row r="1041" spans="1:6">
      <c r="A1041">
        <v>9649</v>
      </c>
      <c r="B1041" s="1">
        <v>45688</v>
      </c>
      <c r="D1041">
        <v>24</v>
      </c>
      <c r="E1041" t="s">
        <v>6</v>
      </c>
      <c r="F1041">
        <v>2803.5</v>
      </c>
    </row>
    <row r="1042" spans="1:6">
      <c r="A1042">
        <v>9649</v>
      </c>
      <c r="B1042" s="1">
        <v>45716</v>
      </c>
      <c r="D1042">
        <v>24</v>
      </c>
      <c r="E1042" t="s">
        <v>6</v>
      </c>
      <c r="F1042">
        <v>3257.1</v>
      </c>
    </row>
    <row r="1043" spans="1:6">
      <c r="A1043">
        <v>9649</v>
      </c>
      <c r="B1043" s="1">
        <v>45747</v>
      </c>
      <c r="D1043">
        <v>24</v>
      </c>
      <c r="E1043" t="s">
        <v>6</v>
      </c>
      <c r="F1043">
        <v>2772.9</v>
      </c>
    </row>
    <row r="1044" spans="1:6">
      <c r="A1044">
        <v>9649</v>
      </c>
      <c r="B1044" s="1">
        <v>45777</v>
      </c>
      <c r="D1044">
        <v>24</v>
      </c>
      <c r="E1044" t="s">
        <v>6</v>
      </c>
      <c r="F1044">
        <v>2902.5</v>
      </c>
    </row>
    <row r="1045" spans="1:6">
      <c r="A1045">
        <v>9649</v>
      </c>
      <c r="B1045" s="1">
        <v>45808</v>
      </c>
      <c r="D1045">
        <v>24</v>
      </c>
      <c r="E1045" t="s">
        <v>6</v>
      </c>
      <c r="F1045">
        <v>3114.9</v>
      </c>
    </row>
    <row r="1046" spans="1:6">
      <c r="A1046">
        <v>9649</v>
      </c>
      <c r="B1046" s="1">
        <v>45838</v>
      </c>
      <c r="D1046">
        <v>24</v>
      </c>
      <c r="E1046" t="s">
        <v>6</v>
      </c>
      <c r="F1046">
        <v>3023.1</v>
      </c>
    </row>
    <row r="1047" spans="1:6">
      <c r="A1047">
        <v>9649</v>
      </c>
      <c r="B1047" s="1">
        <v>45869</v>
      </c>
      <c r="D1047">
        <v>24</v>
      </c>
      <c r="E1047" t="s">
        <v>6</v>
      </c>
      <c r="F1047">
        <v>3513.6</v>
      </c>
    </row>
    <row r="1048" spans="1:6">
      <c r="A1048">
        <v>9649</v>
      </c>
      <c r="B1048" s="1">
        <v>45900</v>
      </c>
      <c r="D1048">
        <v>24</v>
      </c>
      <c r="E1048" t="s">
        <v>6</v>
      </c>
      <c r="F1048">
        <v>2711.7000000000003</v>
      </c>
    </row>
    <row r="1049" spans="1:6">
      <c r="A1049">
        <v>9649</v>
      </c>
      <c r="B1049" s="1">
        <v>45930</v>
      </c>
      <c r="D1049">
        <v>24</v>
      </c>
      <c r="E1049" t="s">
        <v>6</v>
      </c>
      <c r="F1049">
        <v>3640.5</v>
      </c>
    </row>
    <row r="1050" spans="1:6">
      <c r="A1050">
        <v>9649</v>
      </c>
      <c r="B1050" s="1">
        <v>45961</v>
      </c>
      <c r="D1050">
        <v>24</v>
      </c>
      <c r="E1050" t="s">
        <v>6</v>
      </c>
      <c r="F1050">
        <v>2934</v>
      </c>
    </row>
    <row r="1051" spans="1:6">
      <c r="A1051">
        <v>9649</v>
      </c>
      <c r="B1051" s="1">
        <v>45991</v>
      </c>
      <c r="D1051">
        <v>24</v>
      </c>
      <c r="E1051" t="s">
        <v>6</v>
      </c>
      <c r="F1051">
        <v>2932.2000000000003</v>
      </c>
    </row>
    <row r="1052" spans="1:6">
      <c r="A1052">
        <v>9652</v>
      </c>
      <c r="B1052" s="1">
        <v>44957</v>
      </c>
      <c r="D1052">
        <v>24</v>
      </c>
      <c r="E1052" t="s">
        <v>6</v>
      </c>
      <c r="F1052">
        <v>42975.9</v>
      </c>
    </row>
    <row r="1053" spans="1:6">
      <c r="A1053">
        <v>9652</v>
      </c>
      <c r="B1053" s="1">
        <v>44985</v>
      </c>
      <c r="D1053">
        <v>24</v>
      </c>
      <c r="E1053" t="s">
        <v>6</v>
      </c>
      <c r="F1053">
        <v>57105.9</v>
      </c>
    </row>
    <row r="1054" spans="1:6">
      <c r="A1054">
        <v>9652</v>
      </c>
      <c r="B1054" s="1">
        <v>45016</v>
      </c>
      <c r="D1054">
        <v>24</v>
      </c>
      <c r="E1054" t="s">
        <v>6</v>
      </c>
      <c r="F1054">
        <v>65993.400000000009</v>
      </c>
    </row>
    <row r="1055" spans="1:6">
      <c r="A1055">
        <v>9652</v>
      </c>
      <c r="B1055" s="1">
        <v>45046</v>
      </c>
      <c r="D1055">
        <v>24</v>
      </c>
      <c r="E1055" t="s">
        <v>6</v>
      </c>
      <c r="F1055">
        <v>64921.5</v>
      </c>
    </row>
    <row r="1056" spans="1:6">
      <c r="A1056">
        <v>9652</v>
      </c>
      <c r="B1056" s="1">
        <v>45077</v>
      </c>
      <c r="D1056">
        <v>24</v>
      </c>
      <c r="E1056" t="s">
        <v>6</v>
      </c>
      <c r="F1056">
        <v>68302.8</v>
      </c>
    </row>
    <row r="1057" spans="1:6">
      <c r="A1057">
        <v>9652</v>
      </c>
      <c r="B1057" s="1">
        <v>45107</v>
      </c>
      <c r="D1057">
        <v>24</v>
      </c>
      <c r="E1057" t="s">
        <v>6</v>
      </c>
      <c r="F1057">
        <v>47814.3</v>
      </c>
    </row>
    <row r="1058" spans="1:6">
      <c r="A1058">
        <v>9652</v>
      </c>
      <c r="B1058" s="1">
        <v>45138</v>
      </c>
      <c r="D1058">
        <v>24</v>
      </c>
      <c r="E1058" t="s">
        <v>6</v>
      </c>
      <c r="F1058">
        <v>47810.700000000004</v>
      </c>
    </row>
    <row r="1059" spans="1:6">
      <c r="A1059">
        <v>9652</v>
      </c>
      <c r="B1059" s="1">
        <v>45169</v>
      </c>
      <c r="D1059">
        <v>24</v>
      </c>
      <c r="E1059" t="s">
        <v>6</v>
      </c>
      <c r="F1059">
        <v>37484.1</v>
      </c>
    </row>
    <row r="1060" spans="1:6">
      <c r="A1060">
        <v>9652</v>
      </c>
      <c r="B1060" s="1">
        <v>45199</v>
      </c>
      <c r="D1060">
        <v>24</v>
      </c>
      <c r="E1060" t="s">
        <v>6</v>
      </c>
      <c r="F1060">
        <v>55384.200000000004</v>
      </c>
    </row>
    <row r="1061" spans="1:6">
      <c r="A1061">
        <v>9652</v>
      </c>
      <c r="B1061" s="1">
        <v>45230</v>
      </c>
      <c r="D1061">
        <v>24</v>
      </c>
      <c r="E1061" t="s">
        <v>6</v>
      </c>
      <c r="F1061">
        <v>46593</v>
      </c>
    </row>
    <row r="1062" spans="1:6">
      <c r="A1062">
        <v>9652</v>
      </c>
      <c r="B1062" s="1">
        <v>45260</v>
      </c>
      <c r="D1062">
        <v>24</v>
      </c>
      <c r="E1062" t="s">
        <v>6</v>
      </c>
      <c r="F1062">
        <v>55363.5</v>
      </c>
    </row>
    <row r="1063" spans="1:6">
      <c r="A1063">
        <v>9652</v>
      </c>
      <c r="B1063" s="1">
        <v>45291</v>
      </c>
      <c r="D1063">
        <v>24</v>
      </c>
      <c r="E1063" t="s">
        <v>6</v>
      </c>
      <c r="F1063">
        <v>70569</v>
      </c>
    </row>
    <row r="1064" spans="1:6">
      <c r="A1064">
        <v>9652</v>
      </c>
      <c r="B1064" s="1">
        <v>45322</v>
      </c>
      <c r="D1064">
        <v>24</v>
      </c>
      <c r="E1064" t="s">
        <v>6</v>
      </c>
      <c r="F1064">
        <v>62841.599999999999</v>
      </c>
    </row>
    <row r="1065" spans="1:6">
      <c r="A1065">
        <v>9652</v>
      </c>
      <c r="B1065" s="1">
        <v>45351</v>
      </c>
      <c r="D1065">
        <v>24</v>
      </c>
      <c r="E1065" t="s">
        <v>6</v>
      </c>
      <c r="F1065">
        <v>65351.700000000004</v>
      </c>
    </row>
    <row r="1066" spans="1:6">
      <c r="A1066">
        <v>9652</v>
      </c>
      <c r="B1066" s="1">
        <v>45382</v>
      </c>
      <c r="D1066">
        <v>24</v>
      </c>
      <c r="E1066" t="s">
        <v>6</v>
      </c>
      <c r="F1066">
        <v>74349.900000000009</v>
      </c>
    </row>
    <row r="1067" spans="1:6">
      <c r="A1067">
        <v>9652</v>
      </c>
      <c r="B1067" s="1">
        <v>45412</v>
      </c>
      <c r="D1067">
        <v>24</v>
      </c>
      <c r="E1067" t="s">
        <v>6</v>
      </c>
      <c r="F1067">
        <v>64839.6</v>
      </c>
    </row>
    <row r="1068" spans="1:6">
      <c r="A1068">
        <v>9652</v>
      </c>
      <c r="B1068" s="1">
        <v>45443</v>
      </c>
      <c r="D1068">
        <v>24</v>
      </c>
      <c r="E1068" t="s">
        <v>6</v>
      </c>
      <c r="F1068">
        <v>61710.3</v>
      </c>
    </row>
    <row r="1069" spans="1:6">
      <c r="A1069">
        <v>9652</v>
      </c>
      <c r="B1069" s="1">
        <v>45473</v>
      </c>
      <c r="D1069">
        <v>24</v>
      </c>
      <c r="E1069" t="s">
        <v>6</v>
      </c>
      <c r="F1069">
        <v>63962.1</v>
      </c>
    </row>
    <row r="1070" spans="1:6">
      <c r="A1070">
        <v>9652</v>
      </c>
      <c r="B1070" s="1">
        <v>45504</v>
      </c>
      <c r="D1070">
        <v>24</v>
      </c>
      <c r="E1070" t="s">
        <v>6</v>
      </c>
      <c r="F1070">
        <v>64478.700000000004</v>
      </c>
    </row>
    <row r="1071" spans="1:6">
      <c r="A1071">
        <v>9652</v>
      </c>
      <c r="B1071" s="1">
        <v>45535</v>
      </c>
      <c r="D1071">
        <v>24</v>
      </c>
      <c r="E1071" t="s">
        <v>6</v>
      </c>
      <c r="F1071">
        <v>48670.200000000004</v>
      </c>
    </row>
    <row r="1072" spans="1:6">
      <c r="A1072">
        <v>9652</v>
      </c>
      <c r="B1072" s="1">
        <v>45565</v>
      </c>
      <c r="D1072">
        <v>24</v>
      </c>
      <c r="E1072" t="s">
        <v>6</v>
      </c>
      <c r="F1072">
        <v>64636.200000000004</v>
      </c>
    </row>
    <row r="1073" spans="1:6">
      <c r="A1073">
        <v>9652</v>
      </c>
      <c r="B1073" s="1">
        <v>45596</v>
      </c>
      <c r="D1073">
        <v>24</v>
      </c>
      <c r="E1073" t="s">
        <v>6</v>
      </c>
      <c r="F1073">
        <v>55769.4</v>
      </c>
    </row>
    <row r="1074" spans="1:6">
      <c r="A1074">
        <v>9652</v>
      </c>
      <c r="B1074" s="1">
        <v>45626</v>
      </c>
      <c r="D1074">
        <v>24</v>
      </c>
      <c r="E1074" t="s">
        <v>6</v>
      </c>
      <c r="F1074">
        <v>51525</v>
      </c>
    </row>
    <row r="1075" spans="1:6">
      <c r="A1075">
        <v>9652</v>
      </c>
      <c r="B1075" s="1">
        <v>45657</v>
      </c>
      <c r="D1075">
        <v>24</v>
      </c>
      <c r="E1075" t="s">
        <v>6</v>
      </c>
      <c r="F1075">
        <v>69152.400000000009</v>
      </c>
    </row>
    <row r="1076" spans="1:6">
      <c r="A1076">
        <v>9652</v>
      </c>
      <c r="B1076" s="1">
        <v>45688</v>
      </c>
      <c r="D1076">
        <v>24</v>
      </c>
      <c r="E1076" t="s">
        <v>6</v>
      </c>
      <c r="F1076">
        <v>60966.9</v>
      </c>
    </row>
    <row r="1077" spans="1:6">
      <c r="A1077">
        <v>9652</v>
      </c>
      <c r="B1077" s="1">
        <v>45716</v>
      </c>
      <c r="D1077">
        <v>24</v>
      </c>
      <c r="E1077" t="s">
        <v>6</v>
      </c>
      <c r="F1077">
        <v>67577.400000000009</v>
      </c>
    </row>
    <row r="1078" spans="1:6">
      <c r="A1078">
        <v>9652</v>
      </c>
      <c r="B1078" s="1">
        <v>45747</v>
      </c>
      <c r="D1078">
        <v>24</v>
      </c>
      <c r="E1078" t="s">
        <v>6</v>
      </c>
      <c r="F1078">
        <v>72252</v>
      </c>
    </row>
    <row r="1079" spans="1:6">
      <c r="A1079">
        <v>9652</v>
      </c>
      <c r="B1079" s="1">
        <v>45777</v>
      </c>
      <c r="D1079">
        <v>24</v>
      </c>
      <c r="E1079" t="s">
        <v>6</v>
      </c>
      <c r="F1079">
        <v>76527</v>
      </c>
    </row>
    <row r="1080" spans="1:6">
      <c r="A1080">
        <v>9652</v>
      </c>
      <c r="B1080" s="1">
        <v>45808</v>
      </c>
      <c r="D1080">
        <v>24</v>
      </c>
      <c r="E1080" t="s">
        <v>6</v>
      </c>
      <c r="F1080">
        <v>63326.700000000004</v>
      </c>
    </row>
    <row r="1081" spans="1:6">
      <c r="A1081">
        <v>9652</v>
      </c>
      <c r="B1081" s="1">
        <v>45838</v>
      </c>
      <c r="D1081">
        <v>24</v>
      </c>
      <c r="E1081" t="s">
        <v>6</v>
      </c>
      <c r="F1081">
        <v>69370.2</v>
      </c>
    </row>
    <row r="1082" spans="1:6">
      <c r="A1082">
        <v>9652</v>
      </c>
      <c r="B1082" s="1">
        <v>45869</v>
      </c>
      <c r="D1082">
        <v>24</v>
      </c>
      <c r="E1082" t="s">
        <v>6</v>
      </c>
      <c r="F1082">
        <v>52613.1</v>
      </c>
    </row>
    <row r="1083" spans="1:6">
      <c r="A1083">
        <v>9652</v>
      </c>
      <c r="B1083" s="1">
        <v>45900</v>
      </c>
      <c r="D1083">
        <v>24</v>
      </c>
      <c r="E1083" t="s">
        <v>6</v>
      </c>
      <c r="F1083">
        <v>49257.9</v>
      </c>
    </row>
    <row r="1084" spans="1:6">
      <c r="A1084">
        <v>9652</v>
      </c>
      <c r="B1084" s="1">
        <v>45930</v>
      </c>
      <c r="D1084">
        <v>24</v>
      </c>
      <c r="E1084" t="s">
        <v>6</v>
      </c>
      <c r="F1084">
        <v>67636.800000000003</v>
      </c>
    </row>
    <row r="1085" spans="1:6">
      <c r="A1085">
        <v>9652</v>
      </c>
      <c r="B1085" s="1">
        <v>45961</v>
      </c>
      <c r="D1085">
        <v>24</v>
      </c>
      <c r="E1085" t="s">
        <v>6</v>
      </c>
      <c r="F1085">
        <v>57953.700000000004</v>
      </c>
    </row>
    <row r="1086" spans="1:6">
      <c r="A1086">
        <v>9652</v>
      </c>
      <c r="B1086" s="1">
        <v>45991</v>
      </c>
      <c r="D1086">
        <v>24</v>
      </c>
      <c r="E1086" t="s">
        <v>6</v>
      </c>
      <c r="F1086">
        <v>61426.8</v>
      </c>
    </row>
    <row r="1087" spans="1:6">
      <c r="A1087">
        <v>9656</v>
      </c>
      <c r="B1087" s="1">
        <v>44957</v>
      </c>
      <c r="D1087">
        <v>24</v>
      </c>
      <c r="E1087" t="s">
        <v>6</v>
      </c>
      <c r="F1087">
        <v>738429.3</v>
      </c>
    </row>
    <row r="1088" spans="1:6">
      <c r="A1088">
        <v>9656</v>
      </c>
      <c r="B1088" s="1">
        <v>44985</v>
      </c>
      <c r="D1088">
        <v>24</v>
      </c>
      <c r="E1088" t="s">
        <v>6</v>
      </c>
      <c r="F1088">
        <v>689248.8</v>
      </c>
    </row>
    <row r="1089" spans="1:6">
      <c r="A1089">
        <v>9656</v>
      </c>
      <c r="B1089" s="1">
        <v>45016</v>
      </c>
      <c r="D1089">
        <v>24</v>
      </c>
      <c r="E1089" t="s">
        <v>6</v>
      </c>
      <c r="F1089">
        <v>624994.20000000007</v>
      </c>
    </row>
    <row r="1090" spans="1:6">
      <c r="A1090">
        <v>9656</v>
      </c>
      <c r="B1090" s="1">
        <v>45046</v>
      </c>
      <c r="D1090">
        <v>24</v>
      </c>
      <c r="E1090" t="s">
        <v>6</v>
      </c>
      <c r="F1090">
        <v>709487.1</v>
      </c>
    </row>
    <row r="1091" spans="1:6">
      <c r="A1091">
        <v>9656</v>
      </c>
      <c r="B1091" s="1">
        <v>45077</v>
      </c>
      <c r="D1091">
        <v>24</v>
      </c>
      <c r="E1091" t="s">
        <v>6</v>
      </c>
      <c r="F1091">
        <v>715689</v>
      </c>
    </row>
    <row r="1092" spans="1:6">
      <c r="A1092">
        <v>9656</v>
      </c>
      <c r="B1092" s="1">
        <v>45107</v>
      </c>
      <c r="D1092">
        <v>24</v>
      </c>
      <c r="E1092" t="s">
        <v>6</v>
      </c>
      <c r="F1092">
        <v>885635.1</v>
      </c>
    </row>
    <row r="1093" spans="1:6">
      <c r="A1093">
        <v>9656</v>
      </c>
      <c r="B1093" s="1">
        <v>45138</v>
      </c>
      <c r="D1093">
        <v>24</v>
      </c>
      <c r="E1093" t="s">
        <v>6</v>
      </c>
      <c r="F1093">
        <v>870588.9</v>
      </c>
    </row>
    <row r="1094" spans="1:6">
      <c r="A1094">
        <v>9656</v>
      </c>
      <c r="B1094" s="1">
        <v>45169</v>
      </c>
      <c r="D1094">
        <v>24</v>
      </c>
      <c r="E1094" t="s">
        <v>6</v>
      </c>
      <c r="F1094">
        <v>727671.6</v>
      </c>
    </row>
    <row r="1095" spans="1:6">
      <c r="A1095">
        <v>9656</v>
      </c>
      <c r="B1095" s="1">
        <v>45199</v>
      </c>
      <c r="D1095">
        <v>24</v>
      </c>
      <c r="E1095" t="s">
        <v>6</v>
      </c>
      <c r="F1095">
        <v>797081.4</v>
      </c>
    </row>
    <row r="1096" spans="1:6">
      <c r="A1096">
        <v>9656</v>
      </c>
      <c r="B1096" s="1">
        <v>45230</v>
      </c>
      <c r="D1096">
        <v>24</v>
      </c>
      <c r="E1096" t="s">
        <v>6</v>
      </c>
      <c r="F1096">
        <v>787680.9</v>
      </c>
    </row>
    <row r="1097" spans="1:6">
      <c r="A1097">
        <v>9656</v>
      </c>
      <c r="B1097" s="1">
        <v>45260</v>
      </c>
      <c r="D1097">
        <v>24</v>
      </c>
      <c r="E1097" t="s">
        <v>6</v>
      </c>
      <c r="F1097">
        <v>795843</v>
      </c>
    </row>
    <row r="1098" spans="1:6">
      <c r="A1098">
        <v>9656</v>
      </c>
      <c r="B1098" s="1">
        <v>45291</v>
      </c>
      <c r="D1098">
        <v>24</v>
      </c>
      <c r="E1098" t="s">
        <v>6</v>
      </c>
      <c r="F1098">
        <v>811167.3</v>
      </c>
    </row>
    <row r="1099" spans="1:6">
      <c r="A1099">
        <v>9656</v>
      </c>
      <c r="B1099" s="1">
        <v>45322</v>
      </c>
      <c r="D1099">
        <v>24</v>
      </c>
      <c r="E1099" t="s">
        <v>6</v>
      </c>
      <c r="F1099">
        <v>763523.1</v>
      </c>
    </row>
    <row r="1100" spans="1:6">
      <c r="A1100">
        <v>9656</v>
      </c>
      <c r="B1100" s="1">
        <v>45351</v>
      </c>
      <c r="D1100">
        <v>24</v>
      </c>
      <c r="E1100" t="s">
        <v>6</v>
      </c>
      <c r="F1100">
        <v>729579.6</v>
      </c>
    </row>
    <row r="1101" spans="1:6">
      <c r="A1101">
        <v>9656</v>
      </c>
      <c r="B1101" s="1">
        <v>45382</v>
      </c>
      <c r="D1101">
        <v>24</v>
      </c>
      <c r="E1101" t="s">
        <v>6</v>
      </c>
      <c r="F1101">
        <v>641109.6</v>
      </c>
    </row>
    <row r="1102" spans="1:6">
      <c r="A1102">
        <v>9656</v>
      </c>
      <c r="B1102" s="1">
        <v>45412</v>
      </c>
      <c r="D1102">
        <v>24</v>
      </c>
      <c r="E1102" t="s">
        <v>6</v>
      </c>
      <c r="F1102">
        <v>673783.20000000007</v>
      </c>
    </row>
    <row r="1103" spans="1:6">
      <c r="A1103">
        <v>9656</v>
      </c>
      <c r="B1103" s="1">
        <v>45443</v>
      </c>
      <c r="D1103">
        <v>24</v>
      </c>
      <c r="E1103" t="s">
        <v>6</v>
      </c>
      <c r="F1103">
        <v>821568.6</v>
      </c>
    </row>
    <row r="1104" spans="1:6">
      <c r="A1104">
        <v>9656</v>
      </c>
      <c r="B1104" s="1">
        <v>45473</v>
      </c>
      <c r="D1104">
        <v>24</v>
      </c>
      <c r="E1104" t="s">
        <v>6</v>
      </c>
      <c r="F1104">
        <v>799596</v>
      </c>
    </row>
    <row r="1105" spans="1:6">
      <c r="A1105">
        <v>9656</v>
      </c>
      <c r="B1105" s="1">
        <v>45504</v>
      </c>
      <c r="D1105">
        <v>24</v>
      </c>
      <c r="E1105" t="s">
        <v>6</v>
      </c>
      <c r="F1105">
        <v>730823.4</v>
      </c>
    </row>
    <row r="1106" spans="1:6">
      <c r="A1106">
        <v>9656</v>
      </c>
      <c r="B1106" s="1">
        <v>45535</v>
      </c>
      <c r="D1106">
        <v>24</v>
      </c>
      <c r="E1106" t="s">
        <v>6</v>
      </c>
      <c r="F1106">
        <v>735966</v>
      </c>
    </row>
    <row r="1107" spans="1:6">
      <c r="A1107">
        <v>9656</v>
      </c>
      <c r="B1107" s="1">
        <v>45565</v>
      </c>
      <c r="D1107">
        <v>24</v>
      </c>
      <c r="E1107" t="s">
        <v>6</v>
      </c>
      <c r="F1107">
        <v>740949.3</v>
      </c>
    </row>
    <row r="1108" spans="1:6">
      <c r="A1108">
        <v>9656</v>
      </c>
      <c r="B1108" s="1">
        <v>45596</v>
      </c>
      <c r="D1108">
        <v>24</v>
      </c>
      <c r="E1108" t="s">
        <v>6</v>
      </c>
      <c r="F1108">
        <v>809204.4</v>
      </c>
    </row>
    <row r="1109" spans="1:6">
      <c r="A1109">
        <v>9656</v>
      </c>
      <c r="B1109" s="1">
        <v>45626</v>
      </c>
      <c r="D1109">
        <v>24</v>
      </c>
      <c r="E1109" t="s">
        <v>6</v>
      </c>
      <c r="F1109">
        <v>764140.5</v>
      </c>
    </row>
    <row r="1110" spans="1:6">
      <c r="A1110">
        <v>9656</v>
      </c>
      <c r="B1110" s="1">
        <v>45657</v>
      </c>
      <c r="D1110">
        <v>24</v>
      </c>
      <c r="E1110" t="s">
        <v>6</v>
      </c>
      <c r="F1110">
        <v>794220.3</v>
      </c>
    </row>
    <row r="1111" spans="1:6">
      <c r="A1111">
        <v>9656</v>
      </c>
      <c r="B1111" s="1">
        <v>45688</v>
      </c>
      <c r="D1111">
        <v>24</v>
      </c>
      <c r="E1111" t="s">
        <v>6</v>
      </c>
      <c r="F1111">
        <v>833747.4</v>
      </c>
    </row>
    <row r="1112" spans="1:6">
      <c r="A1112">
        <v>9656</v>
      </c>
      <c r="B1112" s="1">
        <v>45716</v>
      </c>
      <c r="D1112">
        <v>24</v>
      </c>
      <c r="E1112" t="s">
        <v>6</v>
      </c>
      <c r="F1112">
        <v>727073.1</v>
      </c>
    </row>
    <row r="1113" spans="1:6">
      <c r="A1113">
        <v>9656</v>
      </c>
      <c r="B1113" s="1">
        <v>45747</v>
      </c>
      <c r="D1113">
        <v>24</v>
      </c>
      <c r="E1113" t="s">
        <v>6</v>
      </c>
      <c r="F1113">
        <v>666049.5</v>
      </c>
    </row>
    <row r="1114" spans="1:6">
      <c r="A1114">
        <v>9656</v>
      </c>
      <c r="B1114" s="1">
        <v>45777</v>
      </c>
      <c r="D1114">
        <v>24</v>
      </c>
      <c r="E1114" t="s">
        <v>6</v>
      </c>
      <c r="F1114">
        <v>802899.9</v>
      </c>
    </row>
    <row r="1115" spans="1:6">
      <c r="A1115">
        <v>9656</v>
      </c>
      <c r="B1115" s="1">
        <v>45808</v>
      </c>
      <c r="D1115">
        <v>24</v>
      </c>
      <c r="E1115" t="s">
        <v>6</v>
      </c>
      <c r="F1115">
        <v>818352</v>
      </c>
    </row>
    <row r="1116" spans="1:6">
      <c r="A1116">
        <v>9656</v>
      </c>
      <c r="B1116" s="1">
        <v>45838</v>
      </c>
      <c r="D1116">
        <v>24</v>
      </c>
      <c r="E1116" t="s">
        <v>6</v>
      </c>
      <c r="F1116">
        <v>818533.8</v>
      </c>
    </row>
    <row r="1117" spans="1:6">
      <c r="A1117">
        <v>9656</v>
      </c>
      <c r="B1117" s="1">
        <v>45869</v>
      </c>
      <c r="D1117">
        <v>24</v>
      </c>
      <c r="E1117" t="s">
        <v>6</v>
      </c>
      <c r="F1117">
        <v>986620.5</v>
      </c>
    </row>
    <row r="1118" spans="1:6">
      <c r="A1118">
        <v>9656</v>
      </c>
      <c r="B1118" s="1">
        <v>45900</v>
      </c>
      <c r="D1118">
        <v>24</v>
      </c>
      <c r="E1118" t="s">
        <v>6</v>
      </c>
      <c r="F1118">
        <v>787678.20000000007</v>
      </c>
    </row>
    <row r="1119" spans="1:6">
      <c r="A1119">
        <v>9656</v>
      </c>
      <c r="B1119" s="1">
        <v>45930</v>
      </c>
      <c r="D1119">
        <v>24</v>
      </c>
      <c r="E1119" t="s">
        <v>6</v>
      </c>
      <c r="F1119">
        <v>801666.9</v>
      </c>
    </row>
    <row r="1120" spans="1:6">
      <c r="A1120">
        <v>9656</v>
      </c>
      <c r="B1120" s="1">
        <v>45961</v>
      </c>
      <c r="D1120">
        <v>24</v>
      </c>
      <c r="E1120" t="s">
        <v>6</v>
      </c>
      <c r="F1120">
        <v>904839.3</v>
      </c>
    </row>
    <row r="1121" spans="1:6">
      <c r="A1121">
        <v>9656</v>
      </c>
      <c r="B1121" s="1">
        <v>45991</v>
      </c>
      <c r="D1121">
        <v>24</v>
      </c>
      <c r="E1121" t="s">
        <v>6</v>
      </c>
      <c r="F1121">
        <v>842634.9</v>
      </c>
    </row>
    <row r="1122" spans="1:6">
      <c r="A1122">
        <v>9657</v>
      </c>
      <c r="B1122" s="1">
        <v>44957</v>
      </c>
      <c r="D1122">
        <v>24</v>
      </c>
      <c r="E1122" t="s">
        <v>6</v>
      </c>
      <c r="F1122">
        <v>5137.2</v>
      </c>
    </row>
    <row r="1123" spans="1:6">
      <c r="A1123">
        <v>9657</v>
      </c>
      <c r="B1123" s="1">
        <v>44985</v>
      </c>
      <c r="D1123">
        <v>24</v>
      </c>
      <c r="E1123" t="s">
        <v>6</v>
      </c>
      <c r="F1123">
        <v>4988.7</v>
      </c>
    </row>
    <row r="1124" spans="1:6">
      <c r="A1124">
        <v>9657</v>
      </c>
      <c r="B1124" s="1">
        <v>45016</v>
      </c>
      <c r="D1124">
        <v>24</v>
      </c>
      <c r="E1124" t="s">
        <v>6</v>
      </c>
      <c r="F1124">
        <v>4619.7</v>
      </c>
    </row>
    <row r="1125" spans="1:6">
      <c r="A1125">
        <v>9657</v>
      </c>
      <c r="B1125" s="1">
        <v>45046</v>
      </c>
      <c r="D1125">
        <v>24</v>
      </c>
      <c r="E1125" t="s">
        <v>6</v>
      </c>
      <c r="F1125">
        <v>5084.1000000000004</v>
      </c>
    </row>
    <row r="1126" spans="1:6">
      <c r="A1126">
        <v>9657</v>
      </c>
      <c r="B1126" s="1">
        <v>45077</v>
      </c>
      <c r="D1126">
        <v>24</v>
      </c>
      <c r="E1126" t="s">
        <v>6</v>
      </c>
      <c r="F1126">
        <v>4869</v>
      </c>
    </row>
    <row r="1127" spans="1:6">
      <c r="A1127">
        <v>9657</v>
      </c>
      <c r="B1127" s="1">
        <v>45107</v>
      </c>
      <c r="D1127">
        <v>24</v>
      </c>
      <c r="E1127" t="s">
        <v>6</v>
      </c>
      <c r="F1127">
        <v>5712.3</v>
      </c>
    </row>
    <row r="1128" spans="1:6">
      <c r="A1128">
        <v>9657</v>
      </c>
      <c r="B1128" s="1">
        <v>45138</v>
      </c>
      <c r="D1128">
        <v>24</v>
      </c>
      <c r="E1128" t="s">
        <v>6</v>
      </c>
      <c r="F1128">
        <v>5360.4000000000005</v>
      </c>
    </row>
    <row r="1129" spans="1:6">
      <c r="A1129">
        <v>9657</v>
      </c>
      <c r="B1129" s="1">
        <v>45169</v>
      </c>
      <c r="D1129">
        <v>24</v>
      </c>
      <c r="E1129" t="s">
        <v>6</v>
      </c>
      <c r="F1129">
        <v>5577.3</v>
      </c>
    </row>
    <row r="1130" spans="1:6">
      <c r="A1130">
        <v>9657</v>
      </c>
      <c r="B1130" s="1">
        <v>45199</v>
      </c>
      <c r="D1130">
        <v>24</v>
      </c>
      <c r="E1130" t="s">
        <v>6</v>
      </c>
      <c r="F1130">
        <v>5476.5</v>
      </c>
    </row>
    <row r="1131" spans="1:6">
      <c r="A1131">
        <v>9657</v>
      </c>
      <c r="B1131" s="1">
        <v>45230</v>
      </c>
      <c r="D1131">
        <v>24</v>
      </c>
      <c r="E1131" t="s">
        <v>6</v>
      </c>
      <c r="F1131">
        <v>5011.2</v>
      </c>
    </row>
    <row r="1132" spans="1:6">
      <c r="A1132">
        <v>9657</v>
      </c>
      <c r="B1132" s="1">
        <v>45260</v>
      </c>
      <c r="D1132">
        <v>24</v>
      </c>
      <c r="E1132" t="s">
        <v>6</v>
      </c>
      <c r="F1132">
        <v>5511.6</v>
      </c>
    </row>
    <row r="1133" spans="1:6">
      <c r="A1133">
        <v>9657</v>
      </c>
      <c r="B1133" s="1">
        <v>45291</v>
      </c>
      <c r="D1133">
        <v>24</v>
      </c>
      <c r="E1133" t="s">
        <v>6</v>
      </c>
      <c r="F1133">
        <v>5269.5</v>
      </c>
    </row>
    <row r="1134" spans="1:6">
      <c r="A1134">
        <v>9657</v>
      </c>
      <c r="B1134" s="1">
        <v>45322</v>
      </c>
      <c r="D1134">
        <v>24</v>
      </c>
      <c r="E1134" t="s">
        <v>6</v>
      </c>
      <c r="F1134">
        <v>5171.4000000000005</v>
      </c>
    </row>
    <row r="1135" spans="1:6">
      <c r="A1135">
        <v>9657</v>
      </c>
      <c r="B1135" s="1">
        <v>45351</v>
      </c>
      <c r="D1135">
        <v>24</v>
      </c>
      <c r="E1135" t="s">
        <v>6</v>
      </c>
      <c r="F1135">
        <v>5188.5</v>
      </c>
    </row>
    <row r="1136" spans="1:6">
      <c r="A1136">
        <v>9657</v>
      </c>
      <c r="B1136" s="1">
        <v>45382</v>
      </c>
      <c r="D1136">
        <v>24</v>
      </c>
      <c r="E1136" t="s">
        <v>6</v>
      </c>
      <c r="F1136">
        <v>4929.3</v>
      </c>
    </row>
    <row r="1137" spans="1:6">
      <c r="A1137">
        <v>9657</v>
      </c>
      <c r="B1137" s="1">
        <v>45412</v>
      </c>
      <c r="D1137">
        <v>24</v>
      </c>
      <c r="E1137" t="s">
        <v>6</v>
      </c>
      <c r="F1137">
        <v>4764.6000000000004</v>
      </c>
    </row>
    <row r="1138" spans="1:6">
      <c r="A1138">
        <v>9657</v>
      </c>
      <c r="B1138" s="1">
        <v>45443</v>
      </c>
      <c r="D1138">
        <v>24</v>
      </c>
      <c r="E1138" t="s">
        <v>6</v>
      </c>
      <c r="F1138">
        <v>5922.9000000000005</v>
      </c>
    </row>
    <row r="1139" spans="1:6">
      <c r="A1139">
        <v>9657</v>
      </c>
      <c r="B1139" s="1">
        <v>45473</v>
      </c>
      <c r="D1139">
        <v>24</v>
      </c>
      <c r="E1139" t="s">
        <v>6</v>
      </c>
      <c r="F1139">
        <v>5707.8</v>
      </c>
    </row>
    <row r="1140" spans="1:6">
      <c r="A1140">
        <v>9657</v>
      </c>
      <c r="B1140" s="1">
        <v>45504</v>
      </c>
      <c r="D1140">
        <v>24</v>
      </c>
      <c r="E1140" t="s">
        <v>6</v>
      </c>
      <c r="F1140">
        <v>5211</v>
      </c>
    </row>
    <row r="1141" spans="1:6">
      <c r="A1141">
        <v>9657</v>
      </c>
      <c r="B1141" s="1">
        <v>45535</v>
      </c>
      <c r="D1141">
        <v>24</v>
      </c>
      <c r="E1141" t="s">
        <v>6</v>
      </c>
      <c r="F1141">
        <v>6285.6</v>
      </c>
    </row>
    <row r="1142" spans="1:6">
      <c r="A1142">
        <v>9657</v>
      </c>
      <c r="B1142" s="1">
        <v>45565</v>
      </c>
      <c r="D1142">
        <v>24</v>
      </c>
      <c r="E1142" t="s">
        <v>6</v>
      </c>
      <c r="F1142">
        <v>5457.6</v>
      </c>
    </row>
    <row r="1143" spans="1:6">
      <c r="A1143">
        <v>9657</v>
      </c>
      <c r="B1143" s="1">
        <v>45596</v>
      </c>
      <c r="D1143">
        <v>24</v>
      </c>
      <c r="E1143" t="s">
        <v>6</v>
      </c>
      <c r="F1143">
        <v>5479.2</v>
      </c>
    </row>
    <row r="1144" spans="1:6">
      <c r="A1144">
        <v>9657</v>
      </c>
      <c r="B1144" s="1">
        <v>45626</v>
      </c>
      <c r="D1144">
        <v>24</v>
      </c>
      <c r="E1144" t="s">
        <v>6</v>
      </c>
      <c r="F1144">
        <v>5717.7</v>
      </c>
    </row>
    <row r="1145" spans="1:6">
      <c r="A1145">
        <v>9657</v>
      </c>
      <c r="B1145" s="1">
        <v>45657</v>
      </c>
      <c r="D1145">
        <v>24</v>
      </c>
      <c r="E1145" t="s">
        <v>6</v>
      </c>
      <c r="F1145">
        <v>5323.5</v>
      </c>
    </row>
    <row r="1146" spans="1:6">
      <c r="A1146">
        <v>9657</v>
      </c>
      <c r="B1146" s="1">
        <v>45688</v>
      </c>
      <c r="D1146">
        <v>24</v>
      </c>
      <c r="E1146" t="s">
        <v>6</v>
      </c>
      <c r="F1146">
        <v>5772.6</v>
      </c>
    </row>
    <row r="1147" spans="1:6">
      <c r="A1147">
        <v>9657</v>
      </c>
      <c r="B1147" s="1">
        <v>45716</v>
      </c>
      <c r="D1147">
        <v>24</v>
      </c>
      <c r="E1147" t="s">
        <v>6</v>
      </c>
      <c r="F1147">
        <v>5435.1</v>
      </c>
    </row>
    <row r="1148" spans="1:6">
      <c r="A1148">
        <v>9657</v>
      </c>
      <c r="B1148" s="1">
        <v>45747</v>
      </c>
      <c r="D1148">
        <v>24</v>
      </c>
      <c r="E1148" t="s">
        <v>6</v>
      </c>
      <c r="F1148">
        <v>4963.5</v>
      </c>
    </row>
    <row r="1149" spans="1:6">
      <c r="A1149">
        <v>9657</v>
      </c>
      <c r="B1149" s="1">
        <v>45777</v>
      </c>
      <c r="D1149">
        <v>24</v>
      </c>
      <c r="E1149" t="s">
        <v>6</v>
      </c>
      <c r="F1149">
        <v>5426.1</v>
      </c>
    </row>
    <row r="1150" spans="1:6">
      <c r="A1150">
        <v>9657</v>
      </c>
      <c r="B1150" s="1">
        <v>45808</v>
      </c>
      <c r="D1150">
        <v>24</v>
      </c>
      <c r="E1150" t="s">
        <v>6</v>
      </c>
      <c r="F1150">
        <v>5696.1</v>
      </c>
    </row>
    <row r="1151" spans="1:6">
      <c r="A1151">
        <v>9657</v>
      </c>
      <c r="B1151" s="1">
        <v>45838</v>
      </c>
      <c r="D1151">
        <v>24</v>
      </c>
      <c r="E1151" t="s">
        <v>6</v>
      </c>
      <c r="F1151">
        <v>5365.8</v>
      </c>
    </row>
    <row r="1152" spans="1:6">
      <c r="A1152">
        <v>9657</v>
      </c>
      <c r="B1152" s="1">
        <v>45869</v>
      </c>
      <c r="D1152">
        <v>24</v>
      </c>
      <c r="E1152" t="s">
        <v>6</v>
      </c>
      <c r="F1152">
        <v>6028.2</v>
      </c>
    </row>
    <row r="1153" spans="1:6">
      <c r="A1153">
        <v>9657</v>
      </c>
      <c r="B1153" s="1">
        <v>45900</v>
      </c>
      <c r="D1153">
        <v>24</v>
      </c>
      <c r="E1153" t="s">
        <v>6</v>
      </c>
      <c r="F1153">
        <v>6355.8</v>
      </c>
    </row>
    <row r="1154" spans="1:6">
      <c r="A1154">
        <v>9657</v>
      </c>
      <c r="B1154" s="1">
        <v>45930</v>
      </c>
      <c r="D1154">
        <v>24</v>
      </c>
      <c r="E1154" t="s">
        <v>6</v>
      </c>
      <c r="F1154">
        <v>5552.1</v>
      </c>
    </row>
    <row r="1155" spans="1:6">
      <c r="A1155">
        <v>9657</v>
      </c>
      <c r="B1155" s="1">
        <v>45961</v>
      </c>
      <c r="D1155">
        <v>24</v>
      </c>
      <c r="E1155" t="s">
        <v>6</v>
      </c>
      <c r="F1155">
        <v>5996.7</v>
      </c>
    </row>
    <row r="1156" spans="1:6">
      <c r="A1156">
        <v>9657</v>
      </c>
      <c r="B1156" s="1">
        <v>45991</v>
      </c>
      <c r="D1156">
        <v>24</v>
      </c>
      <c r="E1156" t="s">
        <v>6</v>
      </c>
      <c r="F1156">
        <v>5843.7</v>
      </c>
    </row>
    <row r="1157" spans="1:6">
      <c r="A1157">
        <v>9683</v>
      </c>
      <c r="B1157" s="1">
        <v>44957</v>
      </c>
      <c r="D1157">
        <v>24</v>
      </c>
      <c r="E1157" t="s">
        <v>6</v>
      </c>
      <c r="F1157">
        <v>2926828.8000000003</v>
      </c>
    </row>
    <row r="1158" spans="1:6">
      <c r="A1158">
        <v>9683</v>
      </c>
      <c r="B1158" s="1">
        <v>44985</v>
      </c>
      <c r="D1158">
        <v>24</v>
      </c>
      <c r="E1158" t="s">
        <v>6</v>
      </c>
      <c r="F1158">
        <v>2946638.7</v>
      </c>
    </row>
    <row r="1159" spans="1:6">
      <c r="A1159">
        <v>9683</v>
      </c>
      <c r="B1159" s="1">
        <v>45016</v>
      </c>
      <c r="D1159">
        <v>24</v>
      </c>
      <c r="E1159" t="s">
        <v>6</v>
      </c>
      <c r="F1159">
        <v>2690412.3000000003</v>
      </c>
    </row>
    <row r="1160" spans="1:6">
      <c r="A1160">
        <v>9683</v>
      </c>
      <c r="B1160" s="1">
        <v>45046</v>
      </c>
      <c r="D1160">
        <v>24</v>
      </c>
      <c r="E1160" t="s">
        <v>6</v>
      </c>
      <c r="F1160">
        <v>2965842</v>
      </c>
    </row>
    <row r="1161" spans="1:6">
      <c r="A1161">
        <v>9683</v>
      </c>
      <c r="B1161" s="1">
        <v>45077</v>
      </c>
      <c r="D1161">
        <v>24</v>
      </c>
      <c r="E1161" t="s">
        <v>6</v>
      </c>
      <c r="F1161">
        <v>2812129.2</v>
      </c>
    </row>
    <row r="1162" spans="1:6">
      <c r="A1162">
        <v>9683</v>
      </c>
      <c r="B1162" s="1">
        <v>45107</v>
      </c>
      <c r="D1162">
        <v>24</v>
      </c>
      <c r="E1162" t="s">
        <v>6</v>
      </c>
      <c r="F1162">
        <v>2819446.2</v>
      </c>
    </row>
    <row r="1163" spans="1:6">
      <c r="A1163">
        <v>9683</v>
      </c>
      <c r="B1163" s="1">
        <v>45138</v>
      </c>
      <c r="D1163">
        <v>24</v>
      </c>
      <c r="E1163" t="s">
        <v>6</v>
      </c>
      <c r="F1163">
        <v>2819446.2</v>
      </c>
    </row>
    <row r="1164" spans="1:6">
      <c r="A1164">
        <v>9683</v>
      </c>
      <c r="B1164" s="1">
        <v>45169</v>
      </c>
      <c r="D1164">
        <v>24</v>
      </c>
      <c r="E1164" t="s">
        <v>6</v>
      </c>
      <c r="F1164">
        <v>2836507.5</v>
      </c>
    </row>
    <row r="1165" spans="1:6">
      <c r="A1165">
        <v>9683</v>
      </c>
      <c r="B1165" s="1">
        <v>45199</v>
      </c>
      <c r="D1165">
        <v>24</v>
      </c>
      <c r="E1165" t="s">
        <v>6</v>
      </c>
      <c r="F1165">
        <v>2887618.5</v>
      </c>
    </row>
    <row r="1166" spans="1:6">
      <c r="A1166">
        <v>9683</v>
      </c>
      <c r="B1166" s="1">
        <v>45230</v>
      </c>
      <c r="D1166">
        <v>24</v>
      </c>
      <c r="E1166" t="s">
        <v>6</v>
      </c>
      <c r="F1166">
        <v>2653344</v>
      </c>
    </row>
    <row r="1167" spans="1:6">
      <c r="A1167">
        <v>9683</v>
      </c>
      <c r="B1167" s="1">
        <v>45260</v>
      </c>
      <c r="D1167">
        <v>24</v>
      </c>
      <c r="E1167" t="s">
        <v>6</v>
      </c>
      <c r="F1167">
        <v>2998467.9</v>
      </c>
    </row>
    <row r="1168" spans="1:6">
      <c r="A1168">
        <v>9683</v>
      </c>
      <c r="B1168" s="1">
        <v>45291</v>
      </c>
      <c r="D1168">
        <v>24</v>
      </c>
      <c r="E1168" t="s">
        <v>6</v>
      </c>
      <c r="F1168">
        <v>2934052.2</v>
      </c>
    </row>
    <row r="1169" spans="1:6">
      <c r="A1169">
        <v>9683</v>
      </c>
      <c r="B1169" s="1">
        <v>45322</v>
      </c>
      <c r="D1169">
        <v>24</v>
      </c>
      <c r="E1169" t="s">
        <v>6</v>
      </c>
      <c r="F1169">
        <v>3049406.1</v>
      </c>
    </row>
    <row r="1170" spans="1:6">
      <c r="A1170">
        <v>9683</v>
      </c>
      <c r="B1170" s="1">
        <v>45351</v>
      </c>
      <c r="D1170">
        <v>24</v>
      </c>
      <c r="E1170" t="s">
        <v>6</v>
      </c>
      <c r="F1170">
        <v>3139817.4</v>
      </c>
    </row>
    <row r="1171" spans="1:6">
      <c r="A1171">
        <v>9683</v>
      </c>
      <c r="B1171" s="1">
        <v>45382</v>
      </c>
      <c r="D1171">
        <v>24</v>
      </c>
      <c r="E1171" t="s">
        <v>6</v>
      </c>
      <c r="F1171">
        <v>3139817.4</v>
      </c>
    </row>
    <row r="1172" spans="1:6">
      <c r="A1172">
        <v>9683</v>
      </c>
      <c r="B1172" s="1">
        <v>45412</v>
      </c>
      <c r="D1172">
        <v>24</v>
      </c>
      <c r="E1172" t="s">
        <v>6</v>
      </c>
      <c r="F1172">
        <v>3163322.7</v>
      </c>
    </row>
    <row r="1173" spans="1:6">
      <c r="A1173">
        <v>9683</v>
      </c>
      <c r="B1173" s="1">
        <v>45443</v>
      </c>
      <c r="D1173">
        <v>24</v>
      </c>
      <c r="E1173" t="s">
        <v>6</v>
      </c>
      <c r="F1173">
        <v>3000288.6</v>
      </c>
    </row>
    <row r="1174" spans="1:6">
      <c r="A1174">
        <v>9683</v>
      </c>
      <c r="B1174" s="1">
        <v>45473</v>
      </c>
      <c r="D1174">
        <v>24</v>
      </c>
      <c r="E1174" t="s">
        <v>6</v>
      </c>
      <c r="F1174">
        <v>3221628.3000000003</v>
      </c>
    </row>
    <row r="1175" spans="1:6">
      <c r="A1175">
        <v>9683</v>
      </c>
      <c r="B1175" s="1">
        <v>45504</v>
      </c>
      <c r="D1175">
        <v>24</v>
      </c>
      <c r="E1175" t="s">
        <v>6</v>
      </c>
      <c r="F1175">
        <v>3019919.4</v>
      </c>
    </row>
    <row r="1176" spans="1:6">
      <c r="A1176">
        <v>9683</v>
      </c>
      <c r="B1176" s="1">
        <v>45535</v>
      </c>
      <c r="D1176">
        <v>24</v>
      </c>
      <c r="E1176" t="s">
        <v>6</v>
      </c>
      <c r="F1176">
        <v>3090523.5</v>
      </c>
    </row>
    <row r="1177" spans="1:6">
      <c r="A1177">
        <v>9683</v>
      </c>
      <c r="B1177" s="1">
        <v>45565</v>
      </c>
      <c r="D1177">
        <v>24</v>
      </c>
      <c r="E1177" t="s">
        <v>6</v>
      </c>
      <c r="F1177">
        <v>3229192.8000000003</v>
      </c>
    </row>
    <row r="1178" spans="1:6">
      <c r="A1178">
        <v>9683</v>
      </c>
      <c r="B1178" s="1">
        <v>45596</v>
      </c>
      <c r="D1178">
        <v>24</v>
      </c>
      <c r="E1178" t="s">
        <v>6</v>
      </c>
      <c r="F1178">
        <v>3135691.8000000003</v>
      </c>
    </row>
    <row r="1179" spans="1:6">
      <c r="A1179">
        <v>9683</v>
      </c>
      <c r="B1179" s="1">
        <v>45626</v>
      </c>
      <c r="D1179">
        <v>24</v>
      </c>
      <c r="E1179" t="s">
        <v>6</v>
      </c>
      <c r="F1179">
        <v>3369379.5</v>
      </c>
    </row>
    <row r="1180" spans="1:6">
      <c r="A1180">
        <v>9683</v>
      </c>
      <c r="B1180" s="1">
        <v>45657</v>
      </c>
      <c r="D1180">
        <v>24</v>
      </c>
      <c r="E1180" t="s">
        <v>6</v>
      </c>
      <c r="F1180">
        <v>3409377.3000000003</v>
      </c>
    </row>
    <row r="1181" spans="1:6">
      <c r="A1181">
        <v>9683</v>
      </c>
      <c r="B1181" s="1">
        <v>45688</v>
      </c>
      <c r="D1181">
        <v>24</v>
      </c>
      <c r="E1181" t="s">
        <v>6</v>
      </c>
      <c r="F1181">
        <v>3146800.5</v>
      </c>
    </row>
    <row r="1182" spans="1:6">
      <c r="A1182">
        <v>9683</v>
      </c>
      <c r="B1182" s="1">
        <v>45716</v>
      </c>
      <c r="D1182">
        <v>24</v>
      </c>
      <c r="E1182" t="s">
        <v>6</v>
      </c>
      <c r="F1182">
        <v>3406311</v>
      </c>
    </row>
    <row r="1183" spans="1:6">
      <c r="A1183">
        <v>9683</v>
      </c>
      <c r="B1183" s="1">
        <v>45747</v>
      </c>
      <c r="D1183">
        <v>24</v>
      </c>
      <c r="E1183" t="s">
        <v>6</v>
      </c>
      <c r="F1183">
        <v>3205004.4</v>
      </c>
    </row>
    <row r="1184" spans="1:6">
      <c r="A1184">
        <v>9683</v>
      </c>
      <c r="B1184" s="1">
        <v>45777</v>
      </c>
      <c r="D1184">
        <v>24</v>
      </c>
      <c r="E1184" t="s">
        <v>6</v>
      </c>
      <c r="F1184">
        <v>3612558.6</v>
      </c>
    </row>
    <row r="1185" spans="1:6">
      <c r="A1185">
        <v>9683</v>
      </c>
      <c r="B1185" s="1">
        <v>45808</v>
      </c>
      <c r="D1185">
        <v>24</v>
      </c>
      <c r="E1185" t="s">
        <v>6</v>
      </c>
      <c r="F1185">
        <v>3201175.8000000003</v>
      </c>
    </row>
    <row r="1186" spans="1:6">
      <c r="A1186">
        <v>9683</v>
      </c>
      <c r="B1186" s="1">
        <v>45838</v>
      </c>
      <c r="D1186">
        <v>24</v>
      </c>
      <c r="E1186" t="s">
        <v>6</v>
      </c>
      <c r="F1186">
        <v>3201175.8000000003</v>
      </c>
    </row>
    <row r="1187" spans="1:6">
      <c r="A1187">
        <v>9683</v>
      </c>
      <c r="B1187" s="1">
        <v>45869</v>
      </c>
      <c r="D1187">
        <v>24</v>
      </c>
      <c r="E1187" t="s">
        <v>6</v>
      </c>
      <c r="F1187">
        <v>3430202.4</v>
      </c>
    </row>
    <row r="1188" spans="1:6">
      <c r="A1188">
        <v>9683</v>
      </c>
      <c r="B1188" s="1">
        <v>45900</v>
      </c>
      <c r="D1188">
        <v>24</v>
      </c>
      <c r="E1188" t="s">
        <v>6</v>
      </c>
      <c r="F1188">
        <v>3522449.7</v>
      </c>
    </row>
    <row r="1189" spans="1:6">
      <c r="A1189">
        <v>9683</v>
      </c>
      <c r="B1189" s="1">
        <v>45930</v>
      </c>
      <c r="D1189">
        <v>24</v>
      </c>
      <c r="E1189" t="s">
        <v>6</v>
      </c>
      <c r="F1189">
        <v>3316852.8000000003</v>
      </c>
    </row>
    <row r="1190" spans="1:6">
      <c r="A1190">
        <v>9683</v>
      </c>
      <c r="B1190" s="1">
        <v>45961</v>
      </c>
      <c r="D1190">
        <v>24</v>
      </c>
      <c r="E1190" t="s">
        <v>6</v>
      </c>
      <c r="F1190">
        <v>3467395.8000000003</v>
      </c>
    </row>
    <row r="1191" spans="1:6">
      <c r="A1191">
        <v>9683</v>
      </c>
      <c r="B1191" s="1">
        <v>45991</v>
      </c>
      <c r="D1191">
        <v>24</v>
      </c>
      <c r="E1191" t="s">
        <v>6</v>
      </c>
      <c r="F1191">
        <v>3592747.8000000003</v>
      </c>
    </row>
    <row r="1192" spans="1:6">
      <c r="A1192">
        <v>9692</v>
      </c>
      <c r="B1192" s="1">
        <v>44957</v>
      </c>
      <c r="D1192">
        <v>24</v>
      </c>
      <c r="E1192" t="s">
        <v>6</v>
      </c>
      <c r="F1192">
        <v>1486412.1</v>
      </c>
    </row>
    <row r="1193" spans="1:6">
      <c r="A1193">
        <v>9692</v>
      </c>
      <c r="B1193" s="1">
        <v>44985</v>
      </c>
      <c r="D1193">
        <v>24</v>
      </c>
      <c r="E1193" t="s">
        <v>6</v>
      </c>
      <c r="F1193">
        <v>672654.6</v>
      </c>
    </row>
    <row r="1194" spans="1:6">
      <c r="A1194">
        <v>9692</v>
      </c>
      <c r="B1194" s="1">
        <v>45016</v>
      </c>
      <c r="D1194">
        <v>24</v>
      </c>
      <c r="E1194" t="s">
        <v>6</v>
      </c>
      <c r="F1194">
        <v>600311.70000000007</v>
      </c>
    </row>
    <row r="1195" spans="1:6">
      <c r="A1195">
        <v>9692</v>
      </c>
      <c r="B1195" s="1">
        <v>45046</v>
      </c>
      <c r="D1195">
        <v>24</v>
      </c>
      <c r="E1195" t="s">
        <v>6</v>
      </c>
      <c r="F1195">
        <v>716826.6</v>
      </c>
    </row>
    <row r="1196" spans="1:6">
      <c r="A1196">
        <v>9692</v>
      </c>
      <c r="B1196" s="1">
        <v>45077</v>
      </c>
      <c r="D1196">
        <v>24</v>
      </c>
      <c r="E1196" t="s">
        <v>6</v>
      </c>
      <c r="F1196">
        <v>842518.8</v>
      </c>
    </row>
    <row r="1197" spans="1:6">
      <c r="A1197">
        <v>9692</v>
      </c>
      <c r="B1197" s="1">
        <v>45107</v>
      </c>
      <c r="D1197">
        <v>24</v>
      </c>
      <c r="E1197" t="s">
        <v>6</v>
      </c>
      <c r="F1197">
        <v>528828.30000000005</v>
      </c>
    </row>
    <row r="1198" spans="1:6">
      <c r="A1198">
        <v>9692</v>
      </c>
      <c r="B1198" s="1">
        <v>45138</v>
      </c>
      <c r="D1198">
        <v>24</v>
      </c>
      <c r="E1198" t="s">
        <v>6</v>
      </c>
      <c r="F1198">
        <v>899618.4</v>
      </c>
    </row>
    <row r="1199" spans="1:6">
      <c r="A1199">
        <v>9692</v>
      </c>
      <c r="B1199" s="1">
        <v>45169</v>
      </c>
      <c r="D1199">
        <v>24</v>
      </c>
      <c r="E1199" t="s">
        <v>6</v>
      </c>
      <c r="F1199">
        <v>475992</v>
      </c>
    </row>
    <row r="1200" spans="1:6">
      <c r="A1200">
        <v>9692</v>
      </c>
      <c r="B1200" s="1">
        <v>45199</v>
      </c>
      <c r="D1200">
        <v>24</v>
      </c>
      <c r="E1200" t="s">
        <v>6</v>
      </c>
      <c r="F1200">
        <v>620492.4</v>
      </c>
    </row>
    <row r="1201" spans="1:6">
      <c r="A1201">
        <v>9692</v>
      </c>
      <c r="B1201" s="1">
        <v>45230</v>
      </c>
      <c r="D1201">
        <v>24</v>
      </c>
      <c r="E1201" t="s">
        <v>6</v>
      </c>
      <c r="F1201">
        <v>901151.1</v>
      </c>
    </row>
    <row r="1202" spans="1:6">
      <c r="A1202">
        <v>9692</v>
      </c>
      <c r="B1202" s="1">
        <v>45260</v>
      </c>
      <c r="D1202">
        <v>24</v>
      </c>
      <c r="E1202" t="s">
        <v>6</v>
      </c>
      <c r="F1202">
        <v>507320.10000000003</v>
      </c>
    </row>
    <row r="1203" spans="1:6">
      <c r="A1203">
        <v>9692</v>
      </c>
      <c r="B1203" s="1">
        <v>45291</v>
      </c>
      <c r="D1203">
        <v>24</v>
      </c>
      <c r="E1203" t="s">
        <v>6</v>
      </c>
      <c r="F1203">
        <v>581781.6</v>
      </c>
    </row>
    <row r="1204" spans="1:6">
      <c r="A1204">
        <v>9692</v>
      </c>
      <c r="B1204" s="1">
        <v>45322</v>
      </c>
      <c r="D1204">
        <v>24</v>
      </c>
      <c r="E1204" t="s">
        <v>6</v>
      </c>
      <c r="F1204">
        <v>1544100.3</v>
      </c>
    </row>
    <row r="1205" spans="1:6">
      <c r="A1205">
        <v>9692</v>
      </c>
      <c r="B1205" s="1">
        <v>45351</v>
      </c>
      <c r="D1205">
        <v>24</v>
      </c>
      <c r="E1205" t="s">
        <v>6</v>
      </c>
      <c r="F1205">
        <v>552236.4</v>
      </c>
    </row>
    <row r="1206" spans="1:6">
      <c r="A1206">
        <v>9692</v>
      </c>
      <c r="B1206" s="1">
        <v>45382</v>
      </c>
      <c r="D1206">
        <v>24</v>
      </c>
      <c r="E1206" t="s">
        <v>6</v>
      </c>
      <c r="F1206">
        <v>625104</v>
      </c>
    </row>
    <row r="1207" spans="1:6">
      <c r="A1207">
        <v>9692</v>
      </c>
      <c r="B1207" s="1">
        <v>45412</v>
      </c>
      <c r="D1207">
        <v>24</v>
      </c>
      <c r="E1207" t="s">
        <v>6</v>
      </c>
      <c r="F1207">
        <v>918631.8</v>
      </c>
    </row>
    <row r="1208" spans="1:6">
      <c r="A1208">
        <v>9692</v>
      </c>
      <c r="B1208" s="1">
        <v>45443</v>
      </c>
      <c r="D1208">
        <v>24</v>
      </c>
      <c r="E1208" t="s">
        <v>6</v>
      </c>
      <c r="F1208">
        <v>497169</v>
      </c>
    </row>
    <row r="1209" spans="1:6">
      <c r="A1209">
        <v>9692</v>
      </c>
      <c r="B1209" s="1">
        <v>45473</v>
      </c>
      <c r="D1209">
        <v>24</v>
      </c>
      <c r="E1209" t="s">
        <v>6</v>
      </c>
      <c r="F1209">
        <v>538146</v>
      </c>
    </row>
    <row r="1210" spans="1:6">
      <c r="A1210">
        <v>9692</v>
      </c>
      <c r="B1210" s="1">
        <v>45504</v>
      </c>
      <c r="D1210">
        <v>24</v>
      </c>
      <c r="E1210" t="s">
        <v>6</v>
      </c>
      <c r="F1210">
        <v>1018447.2000000001</v>
      </c>
    </row>
    <row r="1211" spans="1:6">
      <c r="A1211">
        <v>9692</v>
      </c>
      <c r="B1211" s="1">
        <v>45535</v>
      </c>
      <c r="D1211">
        <v>24</v>
      </c>
      <c r="E1211" t="s">
        <v>6</v>
      </c>
      <c r="F1211">
        <v>658725.30000000005</v>
      </c>
    </row>
    <row r="1212" spans="1:6">
      <c r="A1212">
        <v>9692</v>
      </c>
      <c r="B1212" s="1">
        <v>45565</v>
      </c>
      <c r="D1212">
        <v>24</v>
      </c>
      <c r="E1212" t="s">
        <v>6</v>
      </c>
      <c r="F1212">
        <v>714875.4</v>
      </c>
    </row>
    <row r="1213" spans="1:6">
      <c r="A1213">
        <v>9692</v>
      </c>
      <c r="B1213" s="1">
        <v>45596</v>
      </c>
      <c r="D1213">
        <v>24</v>
      </c>
      <c r="E1213" t="s">
        <v>6</v>
      </c>
      <c r="F1213">
        <v>759564</v>
      </c>
    </row>
    <row r="1214" spans="1:6">
      <c r="A1214">
        <v>9692</v>
      </c>
      <c r="B1214" s="1">
        <v>45626</v>
      </c>
      <c r="D1214">
        <v>24</v>
      </c>
      <c r="E1214" t="s">
        <v>6</v>
      </c>
      <c r="F1214">
        <v>664205.4</v>
      </c>
    </row>
    <row r="1215" spans="1:6">
      <c r="A1215">
        <v>9692</v>
      </c>
      <c r="B1215" s="1">
        <v>45657</v>
      </c>
      <c r="D1215">
        <v>24</v>
      </c>
      <c r="E1215" t="s">
        <v>6</v>
      </c>
      <c r="F1215">
        <v>721252.8</v>
      </c>
    </row>
    <row r="1216" spans="1:6">
      <c r="A1216">
        <v>9692</v>
      </c>
      <c r="B1216" s="1">
        <v>45688</v>
      </c>
      <c r="D1216">
        <v>24</v>
      </c>
      <c r="E1216" t="s">
        <v>6</v>
      </c>
      <c r="F1216">
        <v>1478151.9000000001</v>
      </c>
    </row>
    <row r="1217" spans="1:6">
      <c r="A1217">
        <v>9692</v>
      </c>
      <c r="B1217" s="1">
        <v>45716</v>
      </c>
      <c r="D1217">
        <v>24</v>
      </c>
      <c r="E1217" t="s">
        <v>6</v>
      </c>
      <c r="F1217">
        <v>779162.4</v>
      </c>
    </row>
    <row r="1218" spans="1:6">
      <c r="A1218">
        <v>9692</v>
      </c>
      <c r="B1218" s="1">
        <v>45747</v>
      </c>
      <c r="D1218">
        <v>24</v>
      </c>
      <c r="E1218" t="s">
        <v>6</v>
      </c>
      <c r="F1218">
        <v>827982</v>
      </c>
    </row>
    <row r="1219" spans="1:6">
      <c r="A1219">
        <v>9692</v>
      </c>
      <c r="B1219" s="1">
        <v>45777</v>
      </c>
      <c r="D1219">
        <v>24</v>
      </c>
      <c r="E1219" t="s">
        <v>6</v>
      </c>
      <c r="F1219">
        <v>837861.3</v>
      </c>
    </row>
    <row r="1220" spans="1:6">
      <c r="A1220">
        <v>9692</v>
      </c>
      <c r="B1220" s="1">
        <v>45808</v>
      </c>
      <c r="D1220">
        <v>24</v>
      </c>
      <c r="E1220" t="s">
        <v>6</v>
      </c>
      <c r="F1220">
        <v>663590.70000000007</v>
      </c>
    </row>
    <row r="1221" spans="1:6">
      <c r="A1221">
        <v>9692</v>
      </c>
      <c r="B1221" s="1">
        <v>45838</v>
      </c>
      <c r="D1221">
        <v>24</v>
      </c>
      <c r="E1221" t="s">
        <v>6</v>
      </c>
      <c r="F1221">
        <v>589675.5</v>
      </c>
    </row>
    <row r="1222" spans="1:6">
      <c r="A1222">
        <v>9692</v>
      </c>
      <c r="B1222" s="1">
        <v>45869</v>
      </c>
      <c r="D1222">
        <v>24</v>
      </c>
      <c r="E1222" t="s">
        <v>6</v>
      </c>
      <c r="F1222">
        <v>816174.9</v>
      </c>
    </row>
    <row r="1223" spans="1:6">
      <c r="A1223">
        <v>9692</v>
      </c>
      <c r="B1223" s="1">
        <v>45900</v>
      </c>
      <c r="D1223">
        <v>24</v>
      </c>
      <c r="E1223" t="s">
        <v>6</v>
      </c>
      <c r="F1223">
        <v>543999.6</v>
      </c>
    </row>
    <row r="1224" spans="1:6">
      <c r="A1224">
        <v>9692</v>
      </c>
      <c r="B1224" s="1">
        <v>45930</v>
      </c>
      <c r="D1224">
        <v>24</v>
      </c>
      <c r="E1224" t="s">
        <v>6</v>
      </c>
      <c r="F1224">
        <v>601835.4</v>
      </c>
    </row>
    <row r="1225" spans="1:6">
      <c r="A1225">
        <v>9692</v>
      </c>
      <c r="B1225" s="1">
        <v>45961</v>
      </c>
      <c r="D1225">
        <v>24</v>
      </c>
      <c r="E1225" t="s">
        <v>6</v>
      </c>
      <c r="F1225">
        <v>918152.1</v>
      </c>
    </row>
    <row r="1226" spans="1:6">
      <c r="A1226">
        <v>9692</v>
      </c>
      <c r="B1226" s="1">
        <v>45991</v>
      </c>
      <c r="D1226">
        <v>24</v>
      </c>
      <c r="E1226" t="s">
        <v>6</v>
      </c>
      <c r="F1226">
        <v>617290.20000000007</v>
      </c>
    </row>
    <row r="1227" spans="1:6">
      <c r="A1227">
        <v>9700</v>
      </c>
      <c r="B1227" s="1">
        <v>44957</v>
      </c>
      <c r="D1227">
        <v>24</v>
      </c>
      <c r="E1227" t="s">
        <v>6</v>
      </c>
      <c r="F1227">
        <v>850698</v>
      </c>
    </row>
    <row r="1228" spans="1:6">
      <c r="A1228">
        <v>9700</v>
      </c>
      <c r="B1228" s="1">
        <v>44985</v>
      </c>
      <c r="D1228">
        <v>24</v>
      </c>
      <c r="E1228" t="s">
        <v>6</v>
      </c>
      <c r="F1228">
        <v>867194.1</v>
      </c>
    </row>
    <row r="1229" spans="1:6">
      <c r="A1229">
        <v>9700</v>
      </c>
      <c r="B1229" s="1">
        <v>45016</v>
      </c>
      <c r="D1229">
        <v>24</v>
      </c>
      <c r="E1229" t="s">
        <v>6</v>
      </c>
      <c r="F1229">
        <v>779478.3</v>
      </c>
    </row>
    <row r="1230" spans="1:6">
      <c r="A1230">
        <v>9700</v>
      </c>
      <c r="B1230" s="1">
        <v>45046</v>
      </c>
      <c r="D1230">
        <v>24</v>
      </c>
      <c r="E1230" t="s">
        <v>6</v>
      </c>
      <c r="F1230">
        <v>871050.6</v>
      </c>
    </row>
    <row r="1231" spans="1:6">
      <c r="A1231">
        <v>9700</v>
      </c>
      <c r="B1231" s="1">
        <v>45077</v>
      </c>
      <c r="D1231">
        <v>24</v>
      </c>
      <c r="E1231" t="s">
        <v>6</v>
      </c>
      <c r="F1231">
        <v>809973</v>
      </c>
    </row>
    <row r="1232" spans="1:6">
      <c r="A1232">
        <v>9700</v>
      </c>
      <c r="B1232" s="1">
        <v>45107</v>
      </c>
      <c r="D1232">
        <v>24</v>
      </c>
      <c r="E1232" t="s">
        <v>6</v>
      </c>
      <c r="F1232">
        <v>907113.6</v>
      </c>
    </row>
    <row r="1233" spans="1:6">
      <c r="A1233">
        <v>9700</v>
      </c>
      <c r="B1233" s="1">
        <v>45138</v>
      </c>
      <c r="D1233">
        <v>24</v>
      </c>
      <c r="E1233" t="s">
        <v>6</v>
      </c>
      <c r="F1233">
        <v>870673.5</v>
      </c>
    </row>
    <row r="1234" spans="1:6">
      <c r="A1234">
        <v>9700</v>
      </c>
      <c r="B1234" s="1">
        <v>45169</v>
      </c>
      <c r="D1234">
        <v>24</v>
      </c>
      <c r="E1234" t="s">
        <v>6</v>
      </c>
      <c r="F1234">
        <v>848317.5</v>
      </c>
    </row>
    <row r="1235" spans="1:6">
      <c r="A1235">
        <v>9700</v>
      </c>
      <c r="B1235" s="1">
        <v>45199</v>
      </c>
      <c r="D1235">
        <v>24</v>
      </c>
      <c r="E1235" t="s">
        <v>6</v>
      </c>
      <c r="F1235">
        <v>855148.5</v>
      </c>
    </row>
    <row r="1236" spans="1:6">
      <c r="A1236">
        <v>9700</v>
      </c>
      <c r="B1236" s="1">
        <v>45230</v>
      </c>
      <c r="D1236">
        <v>24</v>
      </c>
      <c r="E1236" t="s">
        <v>6</v>
      </c>
      <c r="F1236">
        <v>840744.9</v>
      </c>
    </row>
    <row r="1237" spans="1:6">
      <c r="A1237">
        <v>9700</v>
      </c>
      <c r="B1237" s="1">
        <v>45260</v>
      </c>
      <c r="D1237">
        <v>24</v>
      </c>
      <c r="E1237" t="s">
        <v>6</v>
      </c>
      <c r="F1237">
        <v>913644.9</v>
      </c>
    </row>
    <row r="1238" spans="1:6">
      <c r="A1238">
        <v>9700</v>
      </c>
      <c r="B1238" s="1">
        <v>45291</v>
      </c>
      <c r="D1238">
        <v>24</v>
      </c>
      <c r="E1238" t="s">
        <v>6</v>
      </c>
      <c r="F1238">
        <v>887655.6</v>
      </c>
    </row>
    <row r="1239" spans="1:6">
      <c r="A1239">
        <v>9700</v>
      </c>
      <c r="B1239" s="1">
        <v>45322</v>
      </c>
      <c r="D1239">
        <v>24</v>
      </c>
      <c r="E1239" t="s">
        <v>6</v>
      </c>
      <c r="F1239">
        <v>873433.8</v>
      </c>
    </row>
    <row r="1240" spans="1:6">
      <c r="A1240">
        <v>9700</v>
      </c>
      <c r="B1240" s="1">
        <v>45351</v>
      </c>
      <c r="D1240">
        <v>24</v>
      </c>
      <c r="E1240" t="s">
        <v>6</v>
      </c>
      <c r="F1240">
        <v>924018.3</v>
      </c>
    </row>
    <row r="1241" spans="1:6">
      <c r="A1241">
        <v>9700</v>
      </c>
      <c r="B1241" s="1">
        <v>45382</v>
      </c>
      <c r="D1241">
        <v>24</v>
      </c>
      <c r="E1241" t="s">
        <v>6</v>
      </c>
      <c r="F1241">
        <v>847240.20000000007</v>
      </c>
    </row>
    <row r="1242" spans="1:6">
      <c r="A1242">
        <v>9700</v>
      </c>
      <c r="B1242" s="1">
        <v>45412</v>
      </c>
      <c r="D1242">
        <v>24</v>
      </c>
      <c r="E1242" t="s">
        <v>6</v>
      </c>
      <c r="F1242">
        <v>836582.40000000002</v>
      </c>
    </row>
    <row r="1243" spans="1:6">
      <c r="A1243">
        <v>9700</v>
      </c>
      <c r="B1243" s="1">
        <v>45443</v>
      </c>
      <c r="D1243">
        <v>24</v>
      </c>
      <c r="E1243" t="s">
        <v>6</v>
      </c>
      <c r="F1243">
        <v>1003438.8</v>
      </c>
    </row>
    <row r="1244" spans="1:6">
      <c r="A1244">
        <v>9700</v>
      </c>
      <c r="B1244" s="1">
        <v>45473</v>
      </c>
      <c r="D1244">
        <v>24</v>
      </c>
      <c r="E1244" t="s">
        <v>6</v>
      </c>
      <c r="F1244">
        <v>924457.5</v>
      </c>
    </row>
    <row r="1245" spans="1:6">
      <c r="A1245">
        <v>9700</v>
      </c>
      <c r="B1245" s="1">
        <v>45504</v>
      </c>
      <c r="D1245">
        <v>24</v>
      </c>
      <c r="E1245" t="s">
        <v>6</v>
      </c>
      <c r="F1245">
        <v>862752.6</v>
      </c>
    </row>
    <row r="1246" spans="1:6">
      <c r="A1246">
        <v>9700</v>
      </c>
      <c r="B1246" s="1">
        <v>45535</v>
      </c>
      <c r="D1246">
        <v>24</v>
      </c>
      <c r="E1246" t="s">
        <v>6</v>
      </c>
      <c r="F1246">
        <v>942054.3</v>
      </c>
    </row>
    <row r="1247" spans="1:6">
      <c r="A1247">
        <v>9700</v>
      </c>
      <c r="B1247" s="1">
        <v>45565</v>
      </c>
      <c r="D1247">
        <v>24</v>
      </c>
      <c r="E1247" t="s">
        <v>6</v>
      </c>
      <c r="F1247">
        <v>865666.8</v>
      </c>
    </row>
    <row r="1248" spans="1:6">
      <c r="A1248">
        <v>9700</v>
      </c>
      <c r="B1248" s="1">
        <v>45596</v>
      </c>
      <c r="D1248">
        <v>24</v>
      </c>
      <c r="E1248" t="s">
        <v>6</v>
      </c>
      <c r="F1248">
        <v>920426.4</v>
      </c>
    </row>
    <row r="1249" spans="1:6">
      <c r="A1249">
        <v>9700</v>
      </c>
      <c r="B1249" s="1">
        <v>45626</v>
      </c>
      <c r="D1249">
        <v>24</v>
      </c>
      <c r="E1249" t="s">
        <v>6</v>
      </c>
      <c r="F1249">
        <v>946861.20000000007</v>
      </c>
    </row>
    <row r="1250" spans="1:6">
      <c r="A1250">
        <v>9700</v>
      </c>
      <c r="B1250" s="1">
        <v>45657</v>
      </c>
      <c r="D1250">
        <v>24</v>
      </c>
      <c r="E1250" t="s">
        <v>6</v>
      </c>
      <c r="F1250">
        <v>946861.20000000007</v>
      </c>
    </row>
    <row r="1251" spans="1:6">
      <c r="A1251">
        <v>9700</v>
      </c>
      <c r="B1251" s="1">
        <v>45688</v>
      </c>
      <c r="D1251">
        <v>24</v>
      </c>
      <c r="E1251" t="s">
        <v>6</v>
      </c>
      <c r="F1251">
        <v>958311.9</v>
      </c>
    </row>
    <row r="1252" spans="1:6">
      <c r="A1252">
        <v>9700</v>
      </c>
      <c r="B1252" s="1">
        <v>45716</v>
      </c>
      <c r="D1252">
        <v>24</v>
      </c>
      <c r="E1252" t="s">
        <v>6</v>
      </c>
      <c r="F1252">
        <v>959823.9</v>
      </c>
    </row>
    <row r="1253" spans="1:6">
      <c r="A1253">
        <v>9700</v>
      </c>
      <c r="B1253" s="1">
        <v>45747</v>
      </c>
      <c r="D1253">
        <v>24</v>
      </c>
      <c r="E1253" t="s">
        <v>6</v>
      </c>
      <c r="F1253">
        <v>866502.9</v>
      </c>
    </row>
    <row r="1254" spans="1:6">
      <c r="A1254">
        <v>9700</v>
      </c>
      <c r="B1254" s="1">
        <v>45777</v>
      </c>
      <c r="D1254">
        <v>24</v>
      </c>
      <c r="E1254" t="s">
        <v>6</v>
      </c>
      <c r="F1254">
        <v>952158.6</v>
      </c>
    </row>
    <row r="1255" spans="1:6">
      <c r="A1255">
        <v>9700</v>
      </c>
      <c r="B1255" s="1">
        <v>45808</v>
      </c>
      <c r="D1255">
        <v>24</v>
      </c>
      <c r="E1255" t="s">
        <v>6</v>
      </c>
      <c r="F1255">
        <v>968479.20000000007</v>
      </c>
    </row>
    <row r="1256" spans="1:6">
      <c r="A1256">
        <v>9700</v>
      </c>
      <c r="B1256" s="1">
        <v>45838</v>
      </c>
      <c r="D1256">
        <v>24</v>
      </c>
      <c r="E1256" t="s">
        <v>6</v>
      </c>
      <c r="F1256">
        <v>905852.70000000007</v>
      </c>
    </row>
    <row r="1257" spans="1:6">
      <c r="A1257">
        <v>9700</v>
      </c>
      <c r="B1257" s="1">
        <v>45869</v>
      </c>
      <c r="D1257">
        <v>24</v>
      </c>
      <c r="E1257" t="s">
        <v>6</v>
      </c>
      <c r="F1257">
        <v>999405</v>
      </c>
    </row>
    <row r="1258" spans="1:6">
      <c r="A1258">
        <v>9700</v>
      </c>
      <c r="B1258" s="1">
        <v>45900</v>
      </c>
      <c r="D1258">
        <v>24</v>
      </c>
      <c r="E1258" t="s">
        <v>6</v>
      </c>
      <c r="F1258">
        <v>953541</v>
      </c>
    </row>
    <row r="1259" spans="1:6">
      <c r="A1259">
        <v>9700</v>
      </c>
      <c r="B1259" s="1">
        <v>45930</v>
      </c>
      <c r="D1259">
        <v>24</v>
      </c>
      <c r="E1259" t="s">
        <v>6</v>
      </c>
      <c r="F1259">
        <v>890294.4</v>
      </c>
    </row>
    <row r="1260" spans="1:6">
      <c r="A1260">
        <v>9700</v>
      </c>
      <c r="B1260" s="1">
        <v>45961</v>
      </c>
      <c r="D1260">
        <v>24</v>
      </c>
      <c r="E1260" t="s">
        <v>6</v>
      </c>
      <c r="F1260">
        <v>996293.70000000007</v>
      </c>
    </row>
    <row r="1261" spans="1:6">
      <c r="A1261">
        <v>9700</v>
      </c>
      <c r="B1261" s="1">
        <v>45991</v>
      </c>
      <c r="D1261">
        <v>24</v>
      </c>
      <c r="E1261" t="s">
        <v>6</v>
      </c>
      <c r="F1261">
        <v>998076.6</v>
      </c>
    </row>
    <row r="1262" spans="1:6">
      <c r="A1262">
        <v>9701</v>
      </c>
      <c r="B1262" s="1">
        <v>44957</v>
      </c>
      <c r="D1262">
        <v>24</v>
      </c>
      <c r="E1262" t="s">
        <v>6</v>
      </c>
      <c r="F1262">
        <v>7908.3</v>
      </c>
    </row>
    <row r="1263" spans="1:6">
      <c r="A1263">
        <v>9701</v>
      </c>
      <c r="B1263" s="1">
        <v>44985</v>
      </c>
      <c r="D1263">
        <v>24</v>
      </c>
      <c r="E1263" t="s">
        <v>6</v>
      </c>
      <c r="F1263">
        <v>6973.2</v>
      </c>
    </row>
    <row r="1264" spans="1:6">
      <c r="A1264">
        <v>9701</v>
      </c>
      <c r="B1264" s="1">
        <v>45016</v>
      </c>
      <c r="D1264">
        <v>24</v>
      </c>
      <c r="E1264" t="s">
        <v>6</v>
      </c>
      <c r="F1264">
        <v>6813</v>
      </c>
    </row>
    <row r="1265" spans="1:6">
      <c r="A1265">
        <v>9701</v>
      </c>
      <c r="B1265" s="1">
        <v>45046</v>
      </c>
      <c r="D1265">
        <v>24</v>
      </c>
      <c r="E1265" t="s">
        <v>6</v>
      </c>
      <c r="F1265">
        <v>8725.5</v>
      </c>
    </row>
    <row r="1266" spans="1:6">
      <c r="A1266">
        <v>9701</v>
      </c>
      <c r="B1266" s="1">
        <v>45077</v>
      </c>
      <c r="D1266">
        <v>24</v>
      </c>
      <c r="E1266" t="s">
        <v>6</v>
      </c>
      <c r="F1266">
        <v>7083.9000000000005</v>
      </c>
    </row>
    <row r="1267" spans="1:6">
      <c r="A1267">
        <v>9701</v>
      </c>
      <c r="B1267" s="1">
        <v>45107</v>
      </c>
      <c r="D1267">
        <v>24</v>
      </c>
      <c r="E1267" t="s">
        <v>6</v>
      </c>
      <c r="F1267">
        <v>8011.8</v>
      </c>
    </row>
    <row r="1268" spans="1:6">
      <c r="A1268">
        <v>9701</v>
      </c>
      <c r="B1268" s="1">
        <v>45138</v>
      </c>
      <c r="D1268">
        <v>24</v>
      </c>
      <c r="E1268" t="s">
        <v>6</v>
      </c>
      <c r="F1268">
        <v>8198.1</v>
      </c>
    </row>
    <row r="1269" spans="1:6">
      <c r="A1269">
        <v>9701</v>
      </c>
      <c r="B1269" s="1">
        <v>45169</v>
      </c>
      <c r="D1269">
        <v>24</v>
      </c>
      <c r="E1269" t="s">
        <v>6</v>
      </c>
      <c r="F1269">
        <v>7243.2</v>
      </c>
    </row>
    <row r="1270" spans="1:6">
      <c r="A1270">
        <v>9701</v>
      </c>
      <c r="B1270" s="1">
        <v>45199</v>
      </c>
      <c r="D1270">
        <v>24</v>
      </c>
      <c r="E1270" t="s">
        <v>6</v>
      </c>
      <c r="F1270">
        <v>7753.5</v>
      </c>
    </row>
    <row r="1271" spans="1:6">
      <c r="A1271">
        <v>9701</v>
      </c>
      <c r="B1271" s="1">
        <v>45230</v>
      </c>
      <c r="D1271">
        <v>24</v>
      </c>
      <c r="E1271" t="s">
        <v>6</v>
      </c>
      <c r="F1271">
        <v>7499.7</v>
      </c>
    </row>
    <row r="1272" spans="1:6">
      <c r="A1272">
        <v>9701</v>
      </c>
      <c r="B1272" s="1">
        <v>45260</v>
      </c>
      <c r="D1272">
        <v>24</v>
      </c>
      <c r="E1272" t="s">
        <v>6</v>
      </c>
      <c r="F1272">
        <v>7961.4000000000005</v>
      </c>
    </row>
    <row r="1273" spans="1:6">
      <c r="A1273">
        <v>9701</v>
      </c>
      <c r="B1273" s="1">
        <v>45291</v>
      </c>
      <c r="D1273">
        <v>24</v>
      </c>
      <c r="E1273" t="s">
        <v>6</v>
      </c>
      <c r="F1273">
        <v>7767.9000000000005</v>
      </c>
    </row>
    <row r="1274" spans="1:6">
      <c r="A1274">
        <v>9701</v>
      </c>
      <c r="B1274" s="1">
        <v>45322</v>
      </c>
      <c r="D1274">
        <v>24</v>
      </c>
      <c r="E1274" t="s">
        <v>6</v>
      </c>
      <c r="F1274">
        <v>7496.1</v>
      </c>
    </row>
    <row r="1275" spans="1:6">
      <c r="A1275">
        <v>9701</v>
      </c>
      <c r="B1275" s="1">
        <v>45351</v>
      </c>
      <c r="D1275">
        <v>24</v>
      </c>
      <c r="E1275" t="s">
        <v>6</v>
      </c>
      <c r="F1275">
        <v>7886.7</v>
      </c>
    </row>
    <row r="1276" spans="1:6">
      <c r="A1276">
        <v>9701</v>
      </c>
      <c r="B1276" s="1">
        <v>45382</v>
      </c>
      <c r="D1276">
        <v>24</v>
      </c>
      <c r="E1276" t="s">
        <v>6</v>
      </c>
      <c r="F1276">
        <v>7569</v>
      </c>
    </row>
    <row r="1277" spans="1:6">
      <c r="A1277">
        <v>9701</v>
      </c>
      <c r="B1277" s="1">
        <v>45412</v>
      </c>
      <c r="D1277">
        <v>24</v>
      </c>
      <c r="E1277" t="s">
        <v>6</v>
      </c>
      <c r="F1277">
        <v>7857</v>
      </c>
    </row>
    <row r="1278" spans="1:6">
      <c r="A1278">
        <v>9701</v>
      </c>
      <c r="B1278" s="1">
        <v>45443</v>
      </c>
      <c r="D1278">
        <v>24</v>
      </c>
      <c r="E1278" t="s">
        <v>6</v>
      </c>
      <c r="F1278">
        <v>9143.1</v>
      </c>
    </row>
    <row r="1279" spans="1:6">
      <c r="A1279">
        <v>9701</v>
      </c>
      <c r="B1279" s="1">
        <v>45473</v>
      </c>
      <c r="D1279">
        <v>24</v>
      </c>
      <c r="E1279" t="s">
        <v>6</v>
      </c>
      <c r="F1279">
        <v>8382.6</v>
      </c>
    </row>
    <row r="1280" spans="1:6">
      <c r="A1280">
        <v>9701</v>
      </c>
      <c r="B1280" s="1">
        <v>45504</v>
      </c>
      <c r="D1280">
        <v>24</v>
      </c>
      <c r="E1280" t="s">
        <v>6</v>
      </c>
      <c r="F1280">
        <v>8127</v>
      </c>
    </row>
    <row r="1281" spans="1:6">
      <c r="A1281">
        <v>9701</v>
      </c>
      <c r="B1281" s="1">
        <v>45535</v>
      </c>
      <c r="D1281">
        <v>24</v>
      </c>
      <c r="E1281" t="s">
        <v>6</v>
      </c>
      <c r="F1281">
        <v>8556.3000000000011</v>
      </c>
    </row>
    <row r="1282" spans="1:6">
      <c r="A1282">
        <v>9701</v>
      </c>
      <c r="B1282" s="1">
        <v>45565</v>
      </c>
      <c r="D1282">
        <v>24</v>
      </c>
      <c r="E1282" t="s">
        <v>6</v>
      </c>
      <c r="F1282">
        <v>7785.9000000000005</v>
      </c>
    </row>
    <row r="1283" spans="1:6">
      <c r="A1283">
        <v>9701</v>
      </c>
      <c r="B1283" s="1">
        <v>45596</v>
      </c>
      <c r="D1283">
        <v>24</v>
      </c>
      <c r="E1283" t="s">
        <v>6</v>
      </c>
      <c r="F1283">
        <v>8481.6</v>
      </c>
    </row>
    <row r="1284" spans="1:6">
      <c r="A1284">
        <v>9701</v>
      </c>
      <c r="B1284" s="1">
        <v>45626</v>
      </c>
      <c r="D1284">
        <v>24</v>
      </c>
      <c r="E1284" t="s">
        <v>6</v>
      </c>
      <c r="F1284">
        <v>8901</v>
      </c>
    </row>
    <row r="1285" spans="1:6">
      <c r="A1285">
        <v>9701</v>
      </c>
      <c r="B1285" s="1">
        <v>45657</v>
      </c>
      <c r="D1285">
        <v>24</v>
      </c>
      <c r="E1285" t="s">
        <v>6</v>
      </c>
      <c r="F1285">
        <v>8901</v>
      </c>
    </row>
    <row r="1286" spans="1:6">
      <c r="A1286">
        <v>9701</v>
      </c>
      <c r="B1286" s="1">
        <v>45688</v>
      </c>
      <c r="D1286">
        <v>24</v>
      </c>
      <c r="E1286" t="s">
        <v>6</v>
      </c>
      <c r="F1286">
        <v>8487</v>
      </c>
    </row>
    <row r="1287" spans="1:6">
      <c r="A1287">
        <v>9701</v>
      </c>
      <c r="B1287" s="1">
        <v>45716</v>
      </c>
      <c r="D1287">
        <v>24</v>
      </c>
      <c r="E1287" t="s">
        <v>6</v>
      </c>
      <c r="F1287">
        <v>9557.1</v>
      </c>
    </row>
    <row r="1288" spans="1:6">
      <c r="A1288">
        <v>9701</v>
      </c>
      <c r="B1288" s="1">
        <v>45747</v>
      </c>
      <c r="D1288">
        <v>24</v>
      </c>
      <c r="E1288" t="s">
        <v>6</v>
      </c>
      <c r="F1288">
        <v>9165.6</v>
      </c>
    </row>
    <row r="1289" spans="1:6">
      <c r="A1289">
        <v>9701</v>
      </c>
      <c r="B1289" s="1">
        <v>45777</v>
      </c>
      <c r="D1289">
        <v>24</v>
      </c>
      <c r="E1289" t="s">
        <v>6</v>
      </c>
      <c r="F1289">
        <v>9765.9</v>
      </c>
    </row>
    <row r="1290" spans="1:6">
      <c r="A1290">
        <v>9701</v>
      </c>
      <c r="B1290" s="1">
        <v>45808</v>
      </c>
      <c r="D1290">
        <v>24</v>
      </c>
      <c r="E1290" t="s">
        <v>6</v>
      </c>
      <c r="F1290">
        <v>9728.1</v>
      </c>
    </row>
    <row r="1291" spans="1:6">
      <c r="A1291">
        <v>9701</v>
      </c>
      <c r="B1291" s="1">
        <v>45838</v>
      </c>
      <c r="D1291">
        <v>24</v>
      </c>
      <c r="E1291" t="s">
        <v>6</v>
      </c>
      <c r="F1291">
        <v>8974.8000000000011</v>
      </c>
    </row>
    <row r="1292" spans="1:6">
      <c r="A1292">
        <v>9701</v>
      </c>
      <c r="B1292" s="1">
        <v>45869</v>
      </c>
      <c r="D1292">
        <v>24</v>
      </c>
      <c r="E1292" t="s">
        <v>6</v>
      </c>
      <c r="F1292">
        <v>9947.7000000000007</v>
      </c>
    </row>
    <row r="1293" spans="1:6">
      <c r="A1293">
        <v>9701</v>
      </c>
      <c r="B1293" s="1">
        <v>45900</v>
      </c>
      <c r="D1293">
        <v>24</v>
      </c>
      <c r="E1293" t="s">
        <v>6</v>
      </c>
      <c r="F1293">
        <v>9305.1</v>
      </c>
    </row>
    <row r="1294" spans="1:6">
      <c r="A1294">
        <v>9701</v>
      </c>
      <c r="B1294" s="1">
        <v>45930</v>
      </c>
      <c r="D1294">
        <v>24</v>
      </c>
      <c r="E1294" t="s">
        <v>6</v>
      </c>
      <c r="F1294">
        <v>8576.1</v>
      </c>
    </row>
    <row r="1295" spans="1:6">
      <c r="A1295">
        <v>9701</v>
      </c>
      <c r="B1295" s="1">
        <v>45961</v>
      </c>
      <c r="D1295">
        <v>24</v>
      </c>
      <c r="E1295" t="s">
        <v>6</v>
      </c>
      <c r="F1295">
        <v>9465.3000000000011</v>
      </c>
    </row>
    <row r="1296" spans="1:6">
      <c r="A1296">
        <v>9701</v>
      </c>
      <c r="B1296" s="1">
        <v>45991</v>
      </c>
      <c r="D1296">
        <v>24</v>
      </c>
      <c r="E1296" t="s">
        <v>6</v>
      </c>
      <c r="F1296">
        <v>9760.5</v>
      </c>
    </row>
    <row r="1297" spans="1:6">
      <c r="A1297">
        <v>9702</v>
      </c>
      <c r="B1297" s="1">
        <v>44957</v>
      </c>
      <c r="D1297">
        <v>24</v>
      </c>
      <c r="E1297" t="s">
        <v>6</v>
      </c>
      <c r="F1297">
        <v>5609.7</v>
      </c>
    </row>
    <row r="1298" spans="1:6">
      <c r="A1298">
        <v>9702</v>
      </c>
      <c r="B1298" s="1">
        <v>44985</v>
      </c>
      <c r="D1298">
        <v>24</v>
      </c>
      <c r="E1298" t="s">
        <v>6</v>
      </c>
      <c r="F1298">
        <v>5088.6000000000004</v>
      </c>
    </row>
    <row r="1299" spans="1:6">
      <c r="A1299">
        <v>9702</v>
      </c>
      <c r="B1299" s="1">
        <v>45016</v>
      </c>
      <c r="D1299">
        <v>24</v>
      </c>
      <c r="E1299" t="s">
        <v>6</v>
      </c>
      <c r="F1299">
        <v>4747.5</v>
      </c>
    </row>
    <row r="1300" spans="1:6">
      <c r="A1300">
        <v>9702</v>
      </c>
      <c r="B1300" s="1">
        <v>45046</v>
      </c>
      <c r="D1300">
        <v>24</v>
      </c>
      <c r="E1300" t="s">
        <v>6</v>
      </c>
      <c r="F1300">
        <v>5809.5</v>
      </c>
    </row>
    <row r="1301" spans="1:6">
      <c r="A1301">
        <v>9702</v>
      </c>
      <c r="B1301" s="1">
        <v>45077</v>
      </c>
      <c r="D1301">
        <v>24</v>
      </c>
      <c r="E1301" t="s">
        <v>6</v>
      </c>
      <c r="F1301">
        <v>4781.7</v>
      </c>
    </row>
    <row r="1302" spans="1:6">
      <c r="A1302">
        <v>9702</v>
      </c>
      <c r="B1302" s="1">
        <v>45107</v>
      </c>
      <c r="D1302">
        <v>24</v>
      </c>
      <c r="E1302" t="s">
        <v>6</v>
      </c>
      <c r="F1302">
        <v>5479.2</v>
      </c>
    </row>
    <row r="1303" spans="1:6">
      <c r="A1303">
        <v>9702</v>
      </c>
      <c r="B1303" s="1">
        <v>45138</v>
      </c>
      <c r="D1303">
        <v>24</v>
      </c>
      <c r="E1303" t="s">
        <v>6</v>
      </c>
      <c r="F1303">
        <v>5431.5</v>
      </c>
    </row>
    <row r="1304" spans="1:6">
      <c r="A1304">
        <v>9702</v>
      </c>
      <c r="B1304" s="1">
        <v>45169</v>
      </c>
      <c r="D1304">
        <v>24</v>
      </c>
      <c r="E1304" t="s">
        <v>6</v>
      </c>
      <c r="F1304">
        <v>5110.2</v>
      </c>
    </row>
    <row r="1305" spans="1:6">
      <c r="A1305">
        <v>9702</v>
      </c>
      <c r="B1305" s="1">
        <v>45199</v>
      </c>
      <c r="D1305">
        <v>24</v>
      </c>
      <c r="E1305" t="s">
        <v>6</v>
      </c>
      <c r="F1305">
        <v>5204.7</v>
      </c>
    </row>
    <row r="1306" spans="1:6">
      <c r="A1306">
        <v>9702</v>
      </c>
      <c r="B1306" s="1">
        <v>45230</v>
      </c>
      <c r="D1306">
        <v>24</v>
      </c>
      <c r="E1306" t="s">
        <v>6</v>
      </c>
      <c r="F1306">
        <v>5149.8</v>
      </c>
    </row>
    <row r="1307" spans="1:6">
      <c r="A1307">
        <v>9702</v>
      </c>
      <c r="B1307" s="1">
        <v>45260</v>
      </c>
      <c r="D1307">
        <v>24</v>
      </c>
      <c r="E1307" t="s">
        <v>6</v>
      </c>
      <c r="F1307">
        <v>5442.3</v>
      </c>
    </row>
    <row r="1308" spans="1:6">
      <c r="A1308">
        <v>9702</v>
      </c>
      <c r="B1308" s="1">
        <v>45291</v>
      </c>
      <c r="D1308">
        <v>24</v>
      </c>
      <c r="E1308" t="s">
        <v>6</v>
      </c>
      <c r="F1308">
        <v>5507.1</v>
      </c>
    </row>
    <row r="1309" spans="1:6">
      <c r="A1309">
        <v>9702</v>
      </c>
      <c r="B1309" s="1">
        <v>45322</v>
      </c>
      <c r="D1309">
        <v>24</v>
      </c>
      <c r="E1309" t="s">
        <v>6</v>
      </c>
      <c r="F1309">
        <v>5336.1</v>
      </c>
    </row>
    <row r="1310" spans="1:6">
      <c r="A1310">
        <v>9702</v>
      </c>
      <c r="B1310" s="1">
        <v>45351</v>
      </c>
      <c r="D1310">
        <v>24</v>
      </c>
      <c r="E1310" t="s">
        <v>6</v>
      </c>
      <c r="F1310">
        <v>4915.8</v>
      </c>
    </row>
    <row r="1311" spans="1:6">
      <c r="A1311">
        <v>9702</v>
      </c>
      <c r="B1311" s="1">
        <v>45382</v>
      </c>
      <c r="D1311">
        <v>24</v>
      </c>
      <c r="E1311" t="s">
        <v>6</v>
      </c>
      <c r="F1311">
        <v>5004</v>
      </c>
    </row>
    <row r="1312" spans="1:6">
      <c r="A1312">
        <v>9702</v>
      </c>
      <c r="B1312" s="1">
        <v>45412</v>
      </c>
      <c r="D1312">
        <v>24</v>
      </c>
      <c r="E1312" t="s">
        <v>6</v>
      </c>
      <c r="F1312">
        <v>4984.2</v>
      </c>
    </row>
    <row r="1313" spans="1:6">
      <c r="A1313">
        <v>9702</v>
      </c>
      <c r="B1313" s="1">
        <v>45443</v>
      </c>
      <c r="D1313">
        <v>24</v>
      </c>
      <c r="E1313" t="s">
        <v>6</v>
      </c>
      <c r="F1313">
        <v>5533.2</v>
      </c>
    </row>
    <row r="1314" spans="1:6">
      <c r="A1314">
        <v>9702</v>
      </c>
      <c r="B1314" s="1">
        <v>45473</v>
      </c>
      <c r="D1314">
        <v>24</v>
      </c>
      <c r="E1314" t="s">
        <v>6</v>
      </c>
      <c r="F1314">
        <v>5613.3</v>
      </c>
    </row>
    <row r="1315" spans="1:6">
      <c r="A1315">
        <v>9702</v>
      </c>
      <c r="B1315" s="1">
        <v>45504</v>
      </c>
      <c r="D1315">
        <v>24</v>
      </c>
      <c r="E1315" t="s">
        <v>6</v>
      </c>
      <c r="F1315">
        <v>5115.6000000000004</v>
      </c>
    </row>
    <row r="1316" spans="1:6">
      <c r="A1316">
        <v>9702</v>
      </c>
      <c r="B1316" s="1">
        <v>45535</v>
      </c>
      <c r="D1316">
        <v>24</v>
      </c>
      <c r="E1316" t="s">
        <v>6</v>
      </c>
      <c r="F1316">
        <v>5427</v>
      </c>
    </row>
    <row r="1317" spans="1:6">
      <c r="A1317">
        <v>9702</v>
      </c>
      <c r="B1317" s="1">
        <v>45565</v>
      </c>
      <c r="D1317">
        <v>24</v>
      </c>
      <c r="E1317" t="s">
        <v>6</v>
      </c>
      <c r="F1317">
        <v>5037.3</v>
      </c>
    </row>
    <row r="1318" spans="1:6">
      <c r="A1318">
        <v>9702</v>
      </c>
      <c r="B1318" s="1">
        <v>45596</v>
      </c>
      <c r="D1318">
        <v>24</v>
      </c>
      <c r="E1318" t="s">
        <v>6</v>
      </c>
      <c r="F1318">
        <v>5311.8</v>
      </c>
    </row>
    <row r="1319" spans="1:6">
      <c r="A1319">
        <v>9702</v>
      </c>
      <c r="B1319" s="1">
        <v>45626</v>
      </c>
      <c r="D1319">
        <v>24</v>
      </c>
      <c r="E1319" t="s">
        <v>6</v>
      </c>
      <c r="F1319">
        <v>5667.3</v>
      </c>
    </row>
    <row r="1320" spans="1:6">
      <c r="A1320">
        <v>9702</v>
      </c>
      <c r="B1320" s="1">
        <v>45657</v>
      </c>
      <c r="D1320">
        <v>24</v>
      </c>
      <c r="E1320" t="s">
        <v>6</v>
      </c>
      <c r="F1320">
        <v>5667.3</v>
      </c>
    </row>
    <row r="1321" spans="1:6">
      <c r="A1321">
        <v>9702</v>
      </c>
      <c r="B1321" s="1">
        <v>45688</v>
      </c>
      <c r="D1321">
        <v>24</v>
      </c>
      <c r="E1321" t="s">
        <v>6</v>
      </c>
      <c r="F1321">
        <v>5925.6</v>
      </c>
    </row>
    <row r="1322" spans="1:6">
      <c r="A1322">
        <v>9702</v>
      </c>
      <c r="B1322" s="1">
        <v>45716</v>
      </c>
      <c r="D1322">
        <v>24</v>
      </c>
      <c r="E1322" t="s">
        <v>6</v>
      </c>
      <c r="F1322">
        <v>6001.2</v>
      </c>
    </row>
    <row r="1323" spans="1:6">
      <c r="A1323">
        <v>9702</v>
      </c>
      <c r="B1323" s="1">
        <v>45747</v>
      </c>
      <c r="D1323">
        <v>24</v>
      </c>
      <c r="E1323" t="s">
        <v>6</v>
      </c>
      <c r="F1323">
        <v>5719.5</v>
      </c>
    </row>
    <row r="1324" spans="1:6">
      <c r="A1324">
        <v>9702</v>
      </c>
      <c r="B1324" s="1">
        <v>45777</v>
      </c>
      <c r="D1324">
        <v>24</v>
      </c>
      <c r="E1324" t="s">
        <v>6</v>
      </c>
      <c r="F1324">
        <v>6074.1</v>
      </c>
    </row>
    <row r="1325" spans="1:6">
      <c r="A1325">
        <v>9702</v>
      </c>
      <c r="B1325" s="1">
        <v>45808</v>
      </c>
      <c r="D1325">
        <v>24</v>
      </c>
      <c r="E1325" t="s">
        <v>6</v>
      </c>
      <c r="F1325">
        <v>6211.8</v>
      </c>
    </row>
    <row r="1326" spans="1:6">
      <c r="A1326">
        <v>9702</v>
      </c>
      <c r="B1326" s="1">
        <v>45838</v>
      </c>
      <c r="D1326">
        <v>24</v>
      </c>
      <c r="E1326" t="s">
        <v>6</v>
      </c>
      <c r="F1326">
        <v>5770.8</v>
      </c>
    </row>
    <row r="1327" spans="1:6">
      <c r="A1327">
        <v>9702</v>
      </c>
      <c r="B1327" s="1">
        <v>45869</v>
      </c>
      <c r="D1327">
        <v>24</v>
      </c>
      <c r="E1327" t="s">
        <v>6</v>
      </c>
      <c r="F1327">
        <v>6294.6</v>
      </c>
    </row>
    <row r="1328" spans="1:6">
      <c r="A1328">
        <v>9702</v>
      </c>
      <c r="B1328" s="1">
        <v>45900</v>
      </c>
      <c r="D1328">
        <v>24</v>
      </c>
      <c r="E1328" t="s">
        <v>6</v>
      </c>
      <c r="F1328">
        <v>5734.8</v>
      </c>
    </row>
    <row r="1329" spans="1:6">
      <c r="A1329">
        <v>9702</v>
      </c>
      <c r="B1329" s="1">
        <v>45930</v>
      </c>
      <c r="D1329">
        <v>24</v>
      </c>
      <c r="E1329" t="s">
        <v>6</v>
      </c>
      <c r="F1329">
        <v>5213.7</v>
      </c>
    </row>
    <row r="1330" spans="1:6">
      <c r="A1330">
        <v>9702</v>
      </c>
      <c r="B1330" s="1">
        <v>45961</v>
      </c>
      <c r="D1330">
        <v>24</v>
      </c>
      <c r="E1330" t="s">
        <v>6</v>
      </c>
      <c r="F1330">
        <v>6119.1</v>
      </c>
    </row>
    <row r="1331" spans="1:6">
      <c r="A1331">
        <v>9702</v>
      </c>
      <c r="B1331" s="1">
        <v>45991</v>
      </c>
      <c r="D1331">
        <v>24</v>
      </c>
      <c r="E1331" t="s">
        <v>6</v>
      </c>
      <c r="F1331">
        <v>6048.9000000000005</v>
      </c>
    </row>
    <row r="1332" spans="1:6">
      <c r="A1332">
        <v>9768</v>
      </c>
      <c r="B1332" s="1">
        <v>44957</v>
      </c>
      <c r="D1332">
        <v>24</v>
      </c>
      <c r="E1332" t="s">
        <v>6</v>
      </c>
      <c r="F1332">
        <v>1166668.2</v>
      </c>
    </row>
    <row r="1333" spans="1:6">
      <c r="A1333">
        <v>9768</v>
      </c>
      <c r="B1333" s="1">
        <v>44985</v>
      </c>
      <c r="D1333">
        <v>24</v>
      </c>
      <c r="E1333" t="s">
        <v>6</v>
      </c>
      <c r="F1333">
        <v>702819</v>
      </c>
    </row>
    <row r="1334" spans="1:6">
      <c r="A1334">
        <v>9768</v>
      </c>
      <c r="B1334" s="1">
        <v>45016</v>
      </c>
      <c r="D1334">
        <v>24</v>
      </c>
      <c r="E1334" t="s">
        <v>6</v>
      </c>
      <c r="F1334">
        <v>446682.60000000003</v>
      </c>
    </row>
    <row r="1335" spans="1:6">
      <c r="A1335">
        <v>9768</v>
      </c>
      <c r="B1335" s="1">
        <v>45046</v>
      </c>
      <c r="D1335">
        <v>24</v>
      </c>
      <c r="E1335" t="s">
        <v>6</v>
      </c>
      <c r="F1335">
        <v>795170.70000000007</v>
      </c>
    </row>
    <row r="1336" spans="1:6">
      <c r="A1336">
        <v>9768</v>
      </c>
      <c r="B1336" s="1">
        <v>45077</v>
      </c>
      <c r="D1336">
        <v>24</v>
      </c>
      <c r="E1336" t="s">
        <v>6</v>
      </c>
      <c r="F1336">
        <v>403957.8</v>
      </c>
    </row>
    <row r="1337" spans="1:6">
      <c r="A1337">
        <v>9768</v>
      </c>
      <c r="B1337" s="1">
        <v>45107</v>
      </c>
      <c r="D1337">
        <v>24</v>
      </c>
      <c r="E1337" t="s">
        <v>6</v>
      </c>
      <c r="F1337">
        <v>411796.8</v>
      </c>
    </row>
    <row r="1338" spans="1:6">
      <c r="A1338">
        <v>9768</v>
      </c>
      <c r="B1338" s="1">
        <v>45138</v>
      </c>
      <c r="D1338">
        <v>24</v>
      </c>
      <c r="E1338" t="s">
        <v>6</v>
      </c>
      <c r="F1338">
        <v>637875</v>
      </c>
    </row>
    <row r="1339" spans="1:6">
      <c r="A1339">
        <v>9768</v>
      </c>
      <c r="B1339" s="1">
        <v>45169</v>
      </c>
      <c r="D1339">
        <v>24</v>
      </c>
      <c r="E1339" t="s">
        <v>6</v>
      </c>
      <c r="F1339">
        <v>403329.60000000003</v>
      </c>
    </row>
    <row r="1340" spans="1:6">
      <c r="A1340">
        <v>9768</v>
      </c>
      <c r="B1340" s="1">
        <v>45199</v>
      </c>
      <c r="D1340">
        <v>24</v>
      </c>
      <c r="E1340" t="s">
        <v>6</v>
      </c>
      <c r="F1340">
        <v>484815.60000000003</v>
      </c>
    </row>
    <row r="1341" spans="1:6">
      <c r="A1341">
        <v>9768</v>
      </c>
      <c r="B1341" s="1">
        <v>45230</v>
      </c>
      <c r="D1341">
        <v>24</v>
      </c>
      <c r="E1341" t="s">
        <v>6</v>
      </c>
      <c r="F1341">
        <v>626508.9</v>
      </c>
    </row>
    <row r="1342" spans="1:6">
      <c r="A1342">
        <v>9768</v>
      </c>
      <c r="B1342" s="1">
        <v>45260</v>
      </c>
      <c r="D1342">
        <v>24</v>
      </c>
      <c r="E1342" t="s">
        <v>6</v>
      </c>
      <c r="F1342">
        <v>415250.10000000003</v>
      </c>
    </row>
    <row r="1343" spans="1:6">
      <c r="A1343">
        <v>9768</v>
      </c>
      <c r="B1343" s="1">
        <v>45291</v>
      </c>
      <c r="D1343">
        <v>24</v>
      </c>
      <c r="E1343" t="s">
        <v>6</v>
      </c>
      <c r="F1343">
        <v>375271.2</v>
      </c>
    </row>
    <row r="1344" spans="1:6">
      <c r="A1344">
        <v>9768</v>
      </c>
      <c r="B1344" s="1">
        <v>45322</v>
      </c>
      <c r="D1344">
        <v>24</v>
      </c>
      <c r="E1344" t="s">
        <v>6</v>
      </c>
      <c r="F1344">
        <v>1251170.1000000001</v>
      </c>
    </row>
    <row r="1345" spans="1:6">
      <c r="A1345">
        <v>9768</v>
      </c>
      <c r="B1345" s="1">
        <v>45351</v>
      </c>
      <c r="D1345">
        <v>24</v>
      </c>
      <c r="E1345" t="s">
        <v>6</v>
      </c>
      <c r="F1345">
        <v>549958.5</v>
      </c>
    </row>
    <row r="1346" spans="1:6">
      <c r="A1346">
        <v>9768</v>
      </c>
      <c r="B1346" s="1">
        <v>45382</v>
      </c>
      <c r="D1346">
        <v>24</v>
      </c>
      <c r="E1346" t="s">
        <v>6</v>
      </c>
      <c r="F1346">
        <v>549958.5</v>
      </c>
    </row>
    <row r="1347" spans="1:6">
      <c r="A1347">
        <v>9768</v>
      </c>
      <c r="B1347" s="1">
        <v>45412</v>
      </c>
      <c r="D1347">
        <v>24</v>
      </c>
      <c r="E1347" t="s">
        <v>6</v>
      </c>
      <c r="F1347">
        <v>605914.20000000007</v>
      </c>
    </row>
    <row r="1348" spans="1:6">
      <c r="A1348">
        <v>9768</v>
      </c>
      <c r="B1348" s="1">
        <v>45443</v>
      </c>
      <c r="D1348">
        <v>24</v>
      </c>
      <c r="E1348" t="s">
        <v>6</v>
      </c>
      <c r="F1348">
        <v>393480</v>
      </c>
    </row>
    <row r="1349" spans="1:6">
      <c r="A1349">
        <v>9768</v>
      </c>
      <c r="B1349" s="1">
        <v>45473</v>
      </c>
      <c r="D1349">
        <v>24</v>
      </c>
      <c r="E1349" t="s">
        <v>6</v>
      </c>
      <c r="F1349">
        <v>532856.70000000007</v>
      </c>
    </row>
    <row r="1350" spans="1:6">
      <c r="A1350">
        <v>9768</v>
      </c>
      <c r="B1350" s="1">
        <v>45504</v>
      </c>
      <c r="D1350">
        <v>24</v>
      </c>
      <c r="E1350" t="s">
        <v>6</v>
      </c>
      <c r="F1350">
        <v>739390.5</v>
      </c>
    </row>
    <row r="1351" spans="1:6">
      <c r="A1351">
        <v>9768</v>
      </c>
      <c r="B1351" s="1">
        <v>45535</v>
      </c>
      <c r="D1351">
        <v>24</v>
      </c>
      <c r="E1351" t="s">
        <v>6</v>
      </c>
      <c r="F1351">
        <v>386221.5</v>
      </c>
    </row>
    <row r="1352" spans="1:6">
      <c r="A1352">
        <v>9768</v>
      </c>
      <c r="B1352" s="1">
        <v>45565</v>
      </c>
      <c r="D1352">
        <v>24</v>
      </c>
      <c r="E1352" t="s">
        <v>6</v>
      </c>
      <c r="F1352">
        <v>401884.2</v>
      </c>
    </row>
    <row r="1353" spans="1:6">
      <c r="A1353">
        <v>9768</v>
      </c>
      <c r="B1353" s="1">
        <v>45596</v>
      </c>
      <c r="D1353">
        <v>24</v>
      </c>
      <c r="E1353" t="s">
        <v>6</v>
      </c>
      <c r="F1353">
        <v>615951</v>
      </c>
    </row>
    <row r="1354" spans="1:6">
      <c r="A1354">
        <v>9768</v>
      </c>
      <c r="B1354" s="1">
        <v>45626</v>
      </c>
      <c r="D1354">
        <v>24</v>
      </c>
      <c r="E1354" t="s">
        <v>6</v>
      </c>
      <c r="F1354">
        <v>479826</v>
      </c>
    </row>
    <row r="1355" spans="1:6">
      <c r="A1355">
        <v>9768</v>
      </c>
      <c r="B1355" s="1">
        <v>45657</v>
      </c>
      <c r="D1355">
        <v>24</v>
      </c>
      <c r="E1355" t="s">
        <v>6</v>
      </c>
      <c r="F1355">
        <v>479826</v>
      </c>
    </row>
    <row r="1356" spans="1:6">
      <c r="A1356">
        <v>9768</v>
      </c>
      <c r="B1356" s="1">
        <v>45688</v>
      </c>
      <c r="D1356">
        <v>24</v>
      </c>
      <c r="E1356" t="s">
        <v>6</v>
      </c>
      <c r="F1356">
        <v>1317626.1000000001</v>
      </c>
    </row>
    <row r="1357" spans="1:6">
      <c r="A1357">
        <v>9768</v>
      </c>
      <c r="B1357" s="1">
        <v>45716</v>
      </c>
      <c r="D1357">
        <v>24</v>
      </c>
      <c r="E1357" t="s">
        <v>6</v>
      </c>
      <c r="F1357">
        <v>607696.20000000007</v>
      </c>
    </row>
    <row r="1358" spans="1:6">
      <c r="A1358">
        <v>9768</v>
      </c>
      <c r="B1358" s="1">
        <v>45747</v>
      </c>
      <c r="D1358">
        <v>24</v>
      </c>
      <c r="E1358" t="s">
        <v>6</v>
      </c>
      <c r="F1358">
        <v>537741</v>
      </c>
    </row>
    <row r="1359" spans="1:6">
      <c r="A1359">
        <v>9768</v>
      </c>
      <c r="B1359" s="1">
        <v>45777</v>
      </c>
      <c r="D1359">
        <v>24</v>
      </c>
      <c r="E1359" t="s">
        <v>6</v>
      </c>
      <c r="F1359">
        <v>537741</v>
      </c>
    </row>
    <row r="1360" spans="1:6">
      <c r="A1360">
        <v>9768</v>
      </c>
      <c r="B1360" s="1">
        <v>45808</v>
      </c>
      <c r="D1360">
        <v>24</v>
      </c>
      <c r="E1360" t="s">
        <v>6</v>
      </c>
      <c r="F1360">
        <v>696860.1</v>
      </c>
    </row>
    <row r="1361" spans="1:6">
      <c r="A1361">
        <v>9768</v>
      </c>
      <c r="B1361" s="1">
        <v>45838</v>
      </c>
      <c r="D1361">
        <v>24</v>
      </c>
      <c r="E1361" t="s">
        <v>6</v>
      </c>
      <c r="F1361">
        <v>696860.1</v>
      </c>
    </row>
    <row r="1362" spans="1:6">
      <c r="A1362">
        <v>9768</v>
      </c>
      <c r="B1362" s="1">
        <v>45869</v>
      </c>
      <c r="D1362">
        <v>24</v>
      </c>
      <c r="E1362" t="s">
        <v>6</v>
      </c>
      <c r="F1362">
        <v>521130.60000000003</v>
      </c>
    </row>
    <row r="1363" spans="1:6">
      <c r="A1363">
        <v>9768</v>
      </c>
      <c r="B1363" s="1">
        <v>45900</v>
      </c>
      <c r="D1363">
        <v>24</v>
      </c>
      <c r="E1363" t="s">
        <v>6</v>
      </c>
      <c r="F1363">
        <v>395583.3</v>
      </c>
    </row>
    <row r="1364" spans="1:6">
      <c r="A1364">
        <v>9768</v>
      </c>
      <c r="B1364" s="1">
        <v>45930</v>
      </c>
      <c r="D1364">
        <v>24</v>
      </c>
      <c r="E1364" t="s">
        <v>6</v>
      </c>
      <c r="F1364">
        <v>430099.20000000001</v>
      </c>
    </row>
    <row r="1365" spans="1:6">
      <c r="A1365">
        <v>9768</v>
      </c>
      <c r="B1365" s="1">
        <v>45961</v>
      </c>
      <c r="D1365">
        <v>24</v>
      </c>
      <c r="E1365" t="s">
        <v>6</v>
      </c>
      <c r="F1365">
        <v>594215.1</v>
      </c>
    </row>
    <row r="1366" spans="1:6">
      <c r="A1366">
        <v>9768</v>
      </c>
      <c r="B1366" s="1">
        <v>45991</v>
      </c>
      <c r="D1366">
        <v>24</v>
      </c>
      <c r="E1366" t="s">
        <v>6</v>
      </c>
      <c r="F1366">
        <v>468106.2</v>
      </c>
    </row>
    <row r="1367" spans="1:6">
      <c r="A1367">
        <v>150</v>
      </c>
      <c r="B1367" s="1">
        <v>44957</v>
      </c>
      <c r="D1367">
        <v>8</v>
      </c>
      <c r="E1367" t="s">
        <v>6</v>
      </c>
      <c r="F1367">
        <v>59334</v>
      </c>
    </row>
    <row r="1368" spans="1:6">
      <c r="A1368">
        <v>150</v>
      </c>
      <c r="B1368" s="1">
        <v>44985</v>
      </c>
      <c r="D1368">
        <v>8</v>
      </c>
      <c r="E1368" t="s">
        <v>6</v>
      </c>
      <c r="F1368">
        <v>59568</v>
      </c>
    </row>
    <row r="1369" spans="1:6">
      <c r="A1369">
        <v>150</v>
      </c>
      <c r="B1369" s="1">
        <v>45016</v>
      </c>
      <c r="D1369">
        <v>8</v>
      </c>
      <c r="E1369" t="s">
        <v>6</v>
      </c>
      <c r="F1369">
        <v>59907</v>
      </c>
    </row>
    <row r="1370" spans="1:6">
      <c r="A1370">
        <v>150</v>
      </c>
      <c r="B1370" s="1">
        <v>45046</v>
      </c>
      <c r="D1370">
        <v>8</v>
      </c>
      <c r="E1370" t="s">
        <v>6</v>
      </c>
      <c r="F1370">
        <v>61029</v>
      </c>
    </row>
    <row r="1371" spans="1:6">
      <c r="A1371">
        <v>150</v>
      </c>
      <c r="B1371" s="1">
        <v>45077</v>
      </c>
      <c r="D1371">
        <v>8</v>
      </c>
      <c r="E1371" t="s">
        <v>6</v>
      </c>
      <c r="F1371">
        <v>61233</v>
      </c>
    </row>
    <row r="1372" spans="1:6">
      <c r="A1372">
        <v>150</v>
      </c>
      <c r="B1372" s="1">
        <v>45107</v>
      </c>
      <c r="D1372">
        <v>8</v>
      </c>
      <c r="E1372" t="s">
        <v>6</v>
      </c>
      <c r="F1372">
        <v>61356</v>
      </c>
    </row>
    <row r="1373" spans="1:6">
      <c r="A1373">
        <v>150</v>
      </c>
      <c r="B1373" s="1">
        <v>45138</v>
      </c>
      <c r="D1373">
        <v>8</v>
      </c>
      <c r="E1373" t="s">
        <v>6</v>
      </c>
      <c r="F1373">
        <v>60993</v>
      </c>
    </row>
    <row r="1374" spans="1:6">
      <c r="A1374">
        <v>150</v>
      </c>
      <c r="B1374" s="1">
        <v>45169</v>
      </c>
      <c r="D1374">
        <v>8</v>
      </c>
      <c r="E1374" t="s">
        <v>6</v>
      </c>
      <c r="F1374">
        <v>61053</v>
      </c>
    </row>
    <row r="1375" spans="1:6">
      <c r="A1375">
        <v>150</v>
      </c>
      <c r="B1375" s="1">
        <v>45199</v>
      </c>
      <c r="D1375">
        <v>8</v>
      </c>
      <c r="E1375" t="s">
        <v>6</v>
      </c>
      <c r="F1375">
        <v>60708</v>
      </c>
    </row>
    <row r="1376" spans="1:6">
      <c r="A1376">
        <v>150</v>
      </c>
      <c r="B1376" s="1">
        <v>45230</v>
      </c>
      <c r="D1376">
        <v>8</v>
      </c>
      <c r="E1376" t="s">
        <v>6</v>
      </c>
      <c r="F1376">
        <v>60534</v>
      </c>
    </row>
    <row r="1377" spans="1:6">
      <c r="A1377">
        <v>150</v>
      </c>
      <c r="B1377" s="1">
        <v>45260</v>
      </c>
      <c r="D1377">
        <v>8</v>
      </c>
      <c r="E1377" t="s">
        <v>6</v>
      </c>
      <c r="F1377">
        <v>60048</v>
      </c>
    </row>
    <row r="1378" spans="1:6">
      <c r="A1378">
        <v>150</v>
      </c>
      <c r="B1378" s="1">
        <v>45291</v>
      </c>
      <c r="D1378">
        <v>8</v>
      </c>
      <c r="E1378" t="s">
        <v>6</v>
      </c>
      <c r="F1378">
        <v>59079</v>
      </c>
    </row>
    <row r="1379" spans="1:6">
      <c r="A1379">
        <v>150</v>
      </c>
      <c r="B1379" s="1">
        <v>45322</v>
      </c>
      <c r="D1379">
        <v>8</v>
      </c>
      <c r="E1379" t="s">
        <v>6</v>
      </c>
      <c r="F1379">
        <v>58008</v>
      </c>
    </row>
    <row r="1380" spans="1:6">
      <c r="A1380">
        <v>150</v>
      </c>
      <c r="B1380" s="1">
        <v>45351</v>
      </c>
      <c r="D1380">
        <v>8</v>
      </c>
      <c r="E1380" t="s">
        <v>6</v>
      </c>
      <c r="F1380">
        <v>57876</v>
      </c>
    </row>
    <row r="1381" spans="1:6">
      <c r="A1381">
        <v>150</v>
      </c>
      <c r="B1381" s="1">
        <v>45382</v>
      </c>
      <c r="D1381">
        <v>8</v>
      </c>
      <c r="E1381" t="s">
        <v>6</v>
      </c>
      <c r="F1381">
        <v>57732</v>
      </c>
    </row>
    <row r="1382" spans="1:6">
      <c r="A1382">
        <v>150</v>
      </c>
      <c r="B1382" s="1">
        <v>45412</v>
      </c>
      <c r="D1382">
        <v>8</v>
      </c>
      <c r="E1382" t="s">
        <v>6</v>
      </c>
      <c r="F1382">
        <v>57777</v>
      </c>
    </row>
    <row r="1383" spans="1:6">
      <c r="A1383">
        <v>150</v>
      </c>
      <c r="B1383" s="1">
        <v>45443</v>
      </c>
      <c r="D1383">
        <v>8</v>
      </c>
      <c r="E1383" t="s">
        <v>6</v>
      </c>
      <c r="F1383">
        <v>58206</v>
      </c>
    </row>
    <row r="1384" spans="1:6">
      <c r="A1384">
        <v>150</v>
      </c>
      <c r="B1384" s="1">
        <v>45473</v>
      </c>
      <c r="D1384">
        <v>8</v>
      </c>
      <c r="E1384" t="s">
        <v>6</v>
      </c>
      <c r="F1384">
        <v>57645</v>
      </c>
    </row>
    <row r="1385" spans="1:6">
      <c r="A1385">
        <v>150</v>
      </c>
      <c r="B1385" s="1">
        <v>45504</v>
      </c>
      <c r="D1385">
        <v>8</v>
      </c>
      <c r="E1385" t="s">
        <v>6</v>
      </c>
      <c r="F1385">
        <v>57342</v>
      </c>
    </row>
    <row r="1386" spans="1:6">
      <c r="A1386">
        <v>150</v>
      </c>
      <c r="B1386" s="1">
        <v>45535</v>
      </c>
      <c r="D1386">
        <v>8</v>
      </c>
      <c r="E1386" t="s">
        <v>6</v>
      </c>
      <c r="F1386">
        <v>57114</v>
      </c>
    </row>
    <row r="1387" spans="1:6">
      <c r="A1387">
        <v>150</v>
      </c>
      <c r="B1387" s="1">
        <v>45565</v>
      </c>
      <c r="D1387">
        <v>8</v>
      </c>
      <c r="E1387" t="s">
        <v>6</v>
      </c>
      <c r="F1387">
        <v>55518</v>
      </c>
    </row>
    <row r="1388" spans="1:6">
      <c r="A1388">
        <v>150</v>
      </c>
      <c r="B1388" s="1">
        <v>45596</v>
      </c>
      <c r="D1388">
        <v>8</v>
      </c>
      <c r="E1388" t="s">
        <v>6</v>
      </c>
      <c r="F1388">
        <v>55029</v>
      </c>
    </row>
    <row r="1389" spans="1:6">
      <c r="A1389">
        <v>150</v>
      </c>
      <c r="B1389" s="1">
        <v>45626</v>
      </c>
      <c r="D1389">
        <v>8</v>
      </c>
      <c r="E1389" t="s">
        <v>6</v>
      </c>
      <c r="F1389">
        <v>54933</v>
      </c>
    </row>
    <row r="1390" spans="1:6">
      <c r="A1390">
        <v>150</v>
      </c>
      <c r="B1390" s="1">
        <v>45657</v>
      </c>
      <c r="D1390">
        <v>8</v>
      </c>
      <c r="E1390" t="s">
        <v>6</v>
      </c>
      <c r="F1390">
        <v>54231</v>
      </c>
    </row>
    <row r="1391" spans="1:6">
      <c r="A1391">
        <v>150</v>
      </c>
      <c r="B1391" s="1">
        <v>45688</v>
      </c>
      <c r="D1391">
        <v>8</v>
      </c>
      <c r="E1391" t="s">
        <v>6</v>
      </c>
      <c r="F1391">
        <v>53859</v>
      </c>
    </row>
    <row r="1392" spans="1:6">
      <c r="A1392">
        <v>150</v>
      </c>
      <c r="B1392" s="1">
        <v>45716</v>
      </c>
      <c r="D1392">
        <v>8</v>
      </c>
      <c r="E1392" t="s">
        <v>6</v>
      </c>
      <c r="F1392">
        <v>53607</v>
      </c>
    </row>
    <row r="1393" spans="1:6">
      <c r="A1393">
        <v>150</v>
      </c>
      <c r="B1393" s="1">
        <v>45747</v>
      </c>
      <c r="D1393">
        <v>8</v>
      </c>
      <c r="E1393" t="s">
        <v>6</v>
      </c>
      <c r="F1393">
        <v>53118</v>
      </c>
    </row>
    <row r="1394" spans="1:6">
      <c r="A1394">
        <v>150</v>
      </c>
      <c r="B1394" s="1">
        <v>45777</v>
      </c>
      <c r="D1394">
        <v>8</v>
      </c>
      <c r="E1394" t="s">
        <v>6</v>
      </c>
      <c r="F1394">
        <v>52818</v>
      </c>
    </row>
    <row r="1395" spans="1:6">
      <c r="A1395">
        <v>150</v>
      </c>
      <c r="B1395" s="1">
        <v>45808</v>
      </c>
      <c r="D1395">
        <v>8</v>
      </c>
      <c r="E1395" t="s">
        <v>6</v>
      </c>
      <c r="F1395">
        <v>52695</v>
      </c>
    </row>
    <row r="1396" spans="1:6">
      <c r="A1396">
        <v>150</v>
      </c>
      <c r="B1396" s="1">
        <v>45838</v>
      </c>
      <c r="D1396">
        <v>8</v>
      </c>
      <c r="E1396" t="s">
        <v>6</v>
      </c>
      <c r="F1396">
        <v>52419</v>
      </c>
    </row>
    <row r="1397" spans="1:6">
      <c r="A1397">
        <v>150</v>
      </c>
      <c r="B1397" s="1">
        <v>45869</v>
      </c>
      <c r="D1397">
        <v>8</v>
      </c>
      <c r="E1397" t="s">
        <v>6</v>
      </c>
      <c r="F1397">
        <v>51978</v>
      </c>
    </row>
    <row r="1398" spans="1:6">
      <c r="A1398">
        <v>150</v>
      </c>
      <c r="B1398" s="1">
        <v>45900</v>
      </c>
      <c r="D1398">
        <v>8</v>
      </c>
      <c r="E1398" t="s">
        <v>6</v>
      </c>
      <c r="F1398">
        <v>51897</v>
      </c>
    </row>
    <row r="1399" spans="1:6">
      <c r="A1399">
        <v>150</v>
      </c>
      <c r="B1399" s="1">
        <v>45930</v>
      </c>
      <c r="D1399">
        <v>8</v>
      </c>
      <c r="E1399" t="s">
        <v>6</v>
      </c>
      <c r="F1399">
        <v>50928</v>
      </c>
    </row>
    <row r="1400" spans="1:6">
      <c r="A1400">
        <v>150</v>
      </c>
      <c r="B1400" s="1">
        <v>45961</v>
      </c>
      <c r="D1400">
        <v>8</v>
      </c>
      <c r="E1400" t="s">
        <v>6</v>
      </c>
      <c r="F1400">
        <v>50595</v>
      </c>
    </row>
    <row r="1401" spans="1:6">
      <c r="A1401">
        <v>150</v>
      </c>
      <c r="B1401" s="1">
        <v>45991</v>
      </c>
      <c r="D1401">
        <v>8</v>
      </c>
      <c r="E1401" t="s">
        <v>6</v>
      </c>
      <c r="F1401">
        <v>50298</v>
      </c>
    </row>
    <row r="1402" spans="1:6">
      <c r="A1402">
        <v>2370</v>
      </c>
      <c r="B1402" s="1">
        <v>44957</v>
      </c>
      <c r="D1402">
        <v>8</v>
      </c>
      <c r="E1402" t="s">
        <v>6</v>
      </c>
      <c r="F1402">
        <v>615</v>
      </c>
    </row>
    <row r="1403" spans="1:6">
      <c r="A1403">
        <v>2370</v>
      </c>
      <c r="B1403" s="1">
        <v>44985</v>
      </c>
      <c r="D1403">
        <v>8</v>
      </c>
      <c r="E1403" t="s">
        <v>6</v>
      </c>
      <c r="F1403">
        <v>558</v>
      </c>
    </row>
    <row r="1404" spans="1:6">
      <c r="A1404">
        <v>2370</v>
      </c>
      <c r="B1404" s="1">
        <v>45016</v>
      </c>
      <c r="D1404">
        <v>8</v>
      </c>
      <c r="E1404" t="s">
        <v>6</v>
      </c>
      <c r="F1404">
        <v>609</v>
      </c>
    </row>
    <row r="1405" spans="1:6">
      <c r="A1405">
        <v>2370</v>
      </c>
      <c r="B1405" s="1">
        <v>45046</v>
      </c>
      <c r="D1405">
        <v>8</v>
      </c>
      <c r="E1405" t="s">
        <v>6</v>
      </c>
      <c r="F1405">
        <v>468</v>
      </c>
    </row>
    <row r="1406" spans="1:6">
      <c r="A1406">
        <v>2370</v>
      </c>
      <c r="B1406" s="1">
        <v>45077</v>
      </c>
      <c r="D1406">
        <v>8</v>
      </c>
      <c r="E1406" t="s">
        <v>6</v>
      </c>
      <c r="F1406">
        <v>318</v>
      </c>
    </row>
    <row r="1407" spans="1:6">
      <c r="A1407">
        <v>2370</v>
      </c>
      <c r="B1407" s="1">
        <v>45107</v>
      </c>
      <c r="D1407">
        <v>8</v>
      </c>
      <c r="E1407" t="s">
        <v>6</v>
      </c>
      <c r="F1407">
        <v>582</v>
      </c>
    </row>
    <row r="1408" spans="1:6">
      <c r="A1408">
        <v>2370</v>
      </c>
      <c r="B1408" s="1">
        <v>45138</v>
      </c>
      <c r="D1408">
        <v>8</v>
      </c>
      <c r="E1408" t="s">
        <v>6</v>
      </c>
      <c r="F1408">
        <v>471</v>
      </c>
    </row>
    <row r="1409" spans="1:6">
      <c r="A1409">
        <v>2370</v>
      </c>
      <c r="B1409" s="1">
        <v>45169</v>
      </c>
      <c r="D1409">
        <v>8</v>
      </c>
      <c r="E1409" t="s">
        <v>6</v>
      </c>
      <c r="F1409">
        <v>414</v>
      </c>
    </row>
    <row r="1410" spans="1:6">
      <c r="A1410">
        <v>2370</v>
      </c>
      <c r="B1410" s="1">
        <v>45199</v>
      </c>
      <c r="D1410">
        <v>8</v>
      </c>
      <c r="E1410" t="s">
        <v>6</v>
      </c>
      <c r="F1410">
        <v>345</v>
      </c>
    </row>
    <row r="1411" spans="1:6">
      <c r="A1411">
        <v>2370</v>
      </c>
      <c r="B1411" s="1">
        <v>45230</v>
      </c>
      <c r="D1411">
        <v>8</v>
      </c>
      <c r="E1411" t="s">
        <v>6</v>
      </c>
      <c r="F1411">
        <v>630</v>
      </c>
    </row>
    <row r="1412" spans="1:6">
      <c r="A1412">
        <v>2370</v>
      </c>
      <c r="B1412" s="1">
        <v>45260</v>
      </c>
      <c r="D1412">
        <v>8</v>
      </c>
      <c r="E1412" t="s">
        <v>6</v>
      </c>
      <c r="F1412">
        <v>438</v>
      </c>
    </row>
    <row r="1413" spans="1:6">
      <c r="A1413">
        <v>2370</v>
      </c>
      <c r="B1413" s="1">
        <v>45291</v>
      </c>
      <c r="D1413">
        <v>8</v>
      </c>
      <c r="E1413" t="s">
        <v>6</v>
      </c>
      <c r="F1413">
        <v>420</v>
      </c>
    </row>
    <row r="1414" spans="1:6">
      <c r="A1414">
        <v>2370</v>
      </c>
      <c r="B1414" s="1">
        <v>45322</v>
      </c>
      <c r="D1414">
        <v>8</v>
      </c>
      <c r="E1414" t="s">
        <v>6</v>
      </c>
      <c r="F1414">
        <v>765</v>
      </c>
    </row>
    <row r="1415" spans="1:6">
      <c r="A1415">
        <v>2370</v>
      </c>
      <c r="B1415" s="1">
        <v>45351</v>
      </c>
      <c r="D1415">
        <v>8</v>
      </c>
      <c r="E1415" t="s">
        <v>6</v>
      </c>
      <c r="F1415">
        <v>969</v>
      </c>
    </row>
    <row r="1416" spans="1:6">
      <c r="A1416">
        <v>2370</v>
      </c>
      <c r="B1416" s="1">
        <v>45382</v>
      </c>
      <c r="D1416">
        <v>8</v>
      </c>
      <c r="E1416" t="s">
        <v>6</v>
      </c>
      <c r="F1416">
        <v>678</v>
      </c>
    </row>
    <row r="1417" spans="1:6">
      <c r="A1417">
        <v>2370</v>
      </c>
      <c r="B1417" s="1">
        <v>45412</v>
      </c>
      <c r="D1417">
        <v>8</v>
      </c>
      <c r="E1417" t="s">
        <v>6</v>
      </c>
      <c r="F1417">
        <v>579</v>
      </c>
    </row>
    <row r="1418" spans="1:6">
      <c r="A1418">
        <v>2370</v>
      </c>
      <c r="B1418" s="1">
        <v>45443</v>
      </c>
      <c r="D1418">
        <v>8</v>
      </c>
      <c r="E1418" t="s">
        <v>6</v>
      </c>
      <c r="F1418">
        <v>303</v>
      </c>
    </row>
    <row r="1419" spans="1:6">
      <c r="A1419">
        <v>2370</v>
      </c>
      <c r="B1419" s="1">
        <v>45473</v>
      </c>
      <c r="D1419">
        <v>8</v>
      </c>
      <c r="E1419" t="s">
        <v>6</v>
      </c>
      <c r="F1419">
        <v>681</v>
      </c>
    </row>
    <row r="1420" spans="1:6">
      <c r="A1420">
        <v>2370</v>
      </c>
      <c r="B1420" s="1">
        <v>45504</v>
      </c>
      <c r="D1420">
        <v>8</v>
      </c>
      <c r="E1420" t="s">
        <v>6</v>
      </c>
      <c r="F1420">
        <v>648</v>
      </c>
    </row>
    <row r="1421" spans="1:6">
      <c r="A1421">
        <v>2370</v>
      </c>
      <c r="B1421" s="1">
        <v>45535</v>
      </c>
      <c r="D1421">
        <v>8</v>
      </c>
      <c r="E1421" t="s">
        <v>6</v>
      </c>
      <c r="F1421">
        <v>846</v>
      </c>
    </row>
    <row r="1422" spans="1:6">
      <c r="A1422">
        <v>2370</v>
      </c>
      <c r="B1422" s="1">
        <v>45565</v>
      </c>
      <c r="D1422">
        <v>8</v>
      </c>
      <c r="E1422" t="s">
        <v>6</v>
      </c>
      <c r="F1422">
        <v>534</v>
      </c>
    </row>
    <row r="1423" spans="1:6">
      <c r="A1423">
        <v>2370</v>
      </c>
      <c r="B1423" s="1">
        <v>45596</v>
      </c>
      <c r="D1423">
        <v>8</v>
      </c>
      <c r="E1423" t="s">
        <v>6</v>
      </c>
      <c r="F1423">
        <v>270</v>
      </c>
    </row>
    <row r="1424" spans="1:6">
      <c r="A1424">
        <v>2370</v>
      </c>
      <c r="B1424" s="1">
        <v>45626</v>
      </c>
      <c r="D1424">
        <v>8</v>
      </c>
      <c r="E1424" t="s">
        <v>6</v>
      </c>
      <c r="F1424">
        <v>912</v>
      </c>
    </row>
    <row r="1425" spans="1:6">
      <c r="A1425">
        <v>2370</v>
      </c>
      <c r="B1425" s="1">
        <v>45657</v>
      </c>
      <c r="D1425">
        <v>8</v>
      </c>
      <c r="E1425" t="s">
        <v>6</v>
      </c>
      <c r="F1425">
        <v>708</v>
      </c>
    </row>
    <row r="1426" spans="1:6">
      <c r="A1426">
        <v>2370</v>
      </c>
      <c r="B1426" s="1">
        <v>45688</v>
      </c>
      <c r="D1426">
        <v>8</v>
      </c>
      <c r="E1426" t="s">
        <v>6</v>
      </c>
      <c r="F1426">
        <v>612</v>
      </c>
    </row>
    <row r="1427" spans="1:6">
      <c r="A1427">
        <v>2370</v>
      </c>
      <c r="B1427" s="1">
        <v>45716</v>
      </c>
      <c r="D1427">
        <v>8</v>
      </c>
      <c r="E1427" t="s">
        <v>6</v>
      </c>
      <c r="F1427">
        <v>1242</v>
      </c>
    </row>
    <row r="1428" spans="1:6">
      <c r="A1428">
        <v>2370</v>
      </c>
      <c r="B1428" s="1">
        <v>45747</v>
      </c>
      <c r="D1428">
        <v>8</v>
      </c>
      <c r="E1428" t="s">
        <v>6</v>
      </c>
      <c r="F1428">
        <v>993</v>
      </c>
    </row>
    <row r="1429" spans="1:6">
      <c r="A1429">
        <v>2370</v>
      </c>
      <c r="B1429" s="1">
        <v>45777</v>
      </c>
      <c r="D1429">
        <v>8</v>
      </c>
      <c r="E1429" t="s">
        <v>6</v>
      </c>
      <c r="F1429">
        <v>627</v>
      </c>
    </row>
    <row r="1430" spans="1:6">
      <c r="A1430">
        <v>2370</v>
      </c>
      <c r="B1430" s="1">
        <v>45808</v>
      </c>
      <c r="D1430">
        <v>8</v>
      </c>
      <c r="E1430" t="s">
        <v>6</v>
      </c>
      <c r="F1430">
        <v>510</v>
      </c>
    </row>
    <row r="1431" spans="1:6">
      <c r="A1431">
        <v>2370</v>
      </c>
      <c r="B1431" s="1">
        <v>45838</v>
      </c>
      <c r="D1431">
        <v>8</v>
      </c>
      <c r="E1431" t="s">
        <v>6</v>
      </c>
      <c r="F1431">
        <v>543</v>
      </c>
    </row>
    <row r="1432" spans="1:6">
      <c r="A1432">
        <v>2370</v>
      </c>
      <c r="B1432" s="1">
        <v>45869</v>
      </c>
      <c r="D1432">
        <v>8</v>
      </c>
      <c r="E1432" t="s">
        <v>6</v>
      </c>
      <c r="F1432">
        <v>642</v>
      </c>
    </row>
    <row r="1433" spans="1:6">
      <c r="A1433">
        <v>2370</v>
      </c>
      <c r="B1433" s="1">
        <v>45900</v>
      </c>
      <c r="D1433">
        <v>8</v>
      </c>
      <c r="E1433" t="s">
        <v>6</v>
      </c>
      <c r="F1433">
        <v>648</v>
      </c>
    </row>
    <row r="1434" spans="1:6">
      <c r="A1434">
        <v>2370</v>
      </c>
      <c r="B1434" s="1">
        <v>45930</v>
      </c>
      <c r="D1434">
        <v>8</v>
      </c>
      <c r="E1434" t="s">
        <v>6</v>
      </c>
      <c r="F1434">
        <v>813</v>
      </c>
    </row>
    <row r="1435" spans="1:6">
      <c r="A1435">
        <v>2370</v>
      </c>
      <c r="B1435" s="1">
        <v>45961</v>
      </c>
      <c r="D1435">
        <v>8</v>
      </c>
      <c r="E1435" t="s">
        <v>6</v>
      </c>
      <c r="F1435">
        <v>957</v>
      </c>
    </row>
    <row r="1436" spans="1:6">
      <c r="A1436">
        <v>2370</v>
      </c>
      <c r="B1436" s="1">
        <v>45991</v>
      </c>
      <c r="D1436">
        <v>8</v>
      </c>
      <c r="E1436" t="s">
        <v>6</v>
      </c>
      <c r="F1436">
        <v>960</v>
      </c>
    </row>
    <row r="1437" spans="1:6">
      <c r="A1437">
        <v>360</v>
      </c>
      <c r="B1437" s="1">
        <v>44957</v>
      </c>
      <c r="D1437">
        <v>8</v>
      </c>
      <c r="E1437" t="s">
        <v>6</v>
      </c>
      <c r="F1437">
        <v>5052</v>
      </c>
    </row>
    <row r="1438" spans="1:6">
      <c r="A1438">
        <v>360</v>
      </c>
      <c r="B1438" s="1">
        <v>44985</v>
      </c>
      <c r="D1438">
        <v>8</v>
      </c>
      <c r="E1438" t="s">
        <v>6</v>
      </c>
      <c r="F1438">
        <v>4359</v>
      </c>
    </row>
    <row r="1439" spans="1:6">
      <c r="A1439">
        <v>360</v>
      </c>
      <c r="B1439" s="1">
        <v>45016</v>
      </c>
      <c r="D1439">
        <v>8</v>
      </c>
      <c r="E1439" t="s">
        <v>6</v>
      </c>
      <c r="F1439">
        <v>6546</v>
      </c>
    </row>
    <row r="1440" spans="1:6">
      <c r="A1440">
        <v>360</v>
      </c>
      <c r="B1440" s="1">
        <v>45046</v>
      </c>
      <c r="D1440">
        <v>8</v>
      </c>
      <c r="E1440" t="s">
        <v>6</v>
      </c>
      <c r="F1440">
        <v>4245</v>
      </c>
    </row>
    <row r="1441" spans="1:6">
      <c r="A1441">
        <v>360</v>
      </c>
      <c r="B1441" s="1">
        <v>45077</v>
      </c>
      <c r="D1441">
        <v>8</v>
      </c>
      <c r="E1441" t="s">
        <v>6</v>
      </c>
      <c r="F1441">
        <v>3123</v>
      </c>
    </row>
    <row r="1442" spans="1:6">
      <c r="A1442">
        <v>360</v>
      </c>
      <c r="B1442" s="1">
        <v>45107</v>
      </c>
      <c r="D1442">
        <v>8</v>
      </c>
      <c r="E1442" t="s">
        <v>6</v>
      </c>
      <c r="F1442">
        <v>4836</v>
      </c>
    </row>
    <row r="1443" spans="1:6">
      <c r="A1443">
        <v>360</v>
      </c>
      <c r="B1443" s="1">
        <v>45138</v>
      </c>
      <c r="D1443">
        <v>8</v>
      </c>
      <c r="E1443" t="s">
        <v>6</v>
      </c>
      <c r="F1443">
        <v>4164</v>
      </c>
    </row>
    <row r="1444" spans="1:6">
      <c r="A1444">
        <v>360</v>
      </c>
      <c r="B1444" s="1">
        <v>45169</v>
      </c>
      <c r="D1444">
        <v>8</v>
      </c>
      <c r="E1444" t="s">
        <v>6</v>
      </c>
      <c r="F1444">
        <v>3579</v>
      </c>
    </row>
    <row r="1445" spans="1:6">
      <c r="A1445">
        <v>360</v>
      </c>
      <c r="B1445" s="1">
        <v>45199</v>
      </c>
      <c r="D1445">
        <v>8</v>
      </c>
      <c r="E1445" t="s">
        <v>6</v>
      </c>
      <c r="F1445">
        <v>4056</v>
      </c>
    </row>
    <row r="1446" spans="1:6">
      <c r="A1446">
        <v>360</v>
      </c>
      <c r="B1446" s="1">
        <v>45230</v>
      </c>
      <c r="D1446">
        <v>8</v>
      </c>
      <c r="E1446" t="s">
        <v>6</v>
      </c>
      <c r="F1446">
        <v>4749</v>
      </c>
    </row>
    <row r="1447" spans="1:6">
      <c r="A1447">
        <v>360</v>
      </c>
      <c r="B1447" s="1">
        <v>45260</v>
      </c>
      <c r="D1447">
        <v>8</v>
      </c>
      <c r="E1447" t="s">
        <v>6</v>
      </c>
      <c r="F1447">
        <v>4935</v>
      </c>
    </row>
    <row r="1448" spans="1:6">
      <c r="A1448">
        <v>360</v>
      </c>
      <c r="B1448" s="1">
        <v>45291</v>
      </c>
      <c r="D1448">
        <v>8</v>
      </c>
      <c r="E1448" t="s">
        <v>6</v>
      </c>
      <c r="F1448">
        <v>5550</v>
      </c>
    </row>
    <row r="1449" spans="1:6">
      <c r="A1449">
        <v>360</v>
      </c>
      <c r="B1449" s="1">
        <v>45322</v>
      </c>
      <c r="D1449">
        <v>8</v>
      </c>
      <c r="E1449" t="s">
        <v>6</v>
      </c>
      <c r="F1449">
        <v>8112</v>
      </c>
    </row>
    <row r="1450" spans="1:6">
      <c r="A1450">
        <v>360</v>
      </c>
      <c r="B1450" s="1">
        <v>45351</v>
      </c>
      <c r="D1450">
        <v>8</v>
      </c>
      <c r="E1450" t="s">
        <v>6</v>
      </c>
      <c r="F1450">
        <v>5028</v>
      </c>
    </row>
    <row r="1451" spans="1:6">
      <c r="A1451">
        <v>360</v>
      </c>
      <c r="B1451" s="1">
        <v>45382</v>
      </c>
      <c r="D1451">
        <v>8</v>
      </c>
      <c r="E1451" t="s">
        <v>6</v>
      </c>
      <c r="F1451">
        <v>4239</v>
      </c>
    </row>
    <row r="1452" spans="1:6">
      <c r="A1452">
        <v>360</v>
      </c>
      <c r="B1452" s="1">
        <v>45412</v>
      </c>
      <c r="D1452">
        <v>8</v>
      </c>
      <c r="E1452" t="s">
        <v>6</v>
      </c>
      <c r="F1452">
        <v>4803</v>
      </c>
    </row>
    <row r="1453" spans="1:6">
      <c r="A1453">
        <v>360</v>
      </c>
      <c r="B1453" s="1">
        <v>45443</v>
      </c>
      <c r="D1453">
        <v>8</v>
      </c>
      <c r="E1453" t="s">
        <v>6</v>
      </c>
      <c r="F1453">
        <v>3693</v>
      </c>
    </row>
    <row r="1454" spans="1:6">
      <c r="A1454">
        <v>360</v>
      </c>
      <c r="B1454" s="1">
        <v>45473</v>
      </c>
      <c r="D1454">
        <v>8</v>
      </c>
      <c r="E1454" t="s">
        <v>6</v>
      </c>
      <c r="F1454">
        <v>4224</v>
      </c>
    </row>
    <row r="1455" spans="1:6">
      <c r="A1455">
        <v>360</v>
      </c>
      <c r="B1455" s="1">
        <v>45504</v>
      </c>
      <c r="D1455">
        <v>8</v>
      </c>
      <c r="E1455" t="s">
        <v>6</v>
      </c>
      <c r="F1455">
        <v>4980</v>
      </c>
    </row>
    <row r="1456" spans="1:6">
      <c r="A1456">
        <v>360</v>
      </c>
      <c r="B1456" s="1">
        <v>45535</v>
      </c>
      <c r="D1456">
        <v>8</v>
      </c>
      <c r="E1456" t="s">
        <v>6</v>
      </c>
      <c r="F1456">
        <v>6108</v>
      </c>
    </row>
    <row r="1457" spans="1:6">
      <c r="A1457">
        <v>360</v>
      </c>
      <c r="B1457" s="1">
        <v>45565</v>
      </c>
      <c r="D1457">
        <v>8</v>
      </c>
      <c r="E1457" t="s">
        <v>6</v>
      </c>
      <c r="F1457">
        <v>6117</v>
      </c>
    </row>
    <row r="1458" spans="1:6">
      <c r="A1458">
        <v>360</v>
      </c>
      <c r="B1458" s="1">
        <v>45596</v>
      </c>
      <c r="D1458">
        <v>8</v>
      </c>
      <c r="E1458" t="s">
        <v>6</v>
      </c>
      <c r="F1458">
        <v>3366</v>
      </c>
    </row>
    <row r="1459" spans="1:6">
      <c r="A1459">
        <v>360</v>
      </c>
      <c r="B1459" s="1">
        <v>45626</v>
      </c>
      <c r="D1459">
        <v>8</v>
      </c>
      <c r="E1459" t="s">
        <v>6</v>
      </c>
      <c r="F1459">
        <v>5118</v>
      </c>
    </row>
    <row r="1460" spans="1:6">
      <c r="A1460">
        <v>360</v>
      </c>
      <c r="B1460" s="1">
        <v>45657</v>
      </c>
      <c r="D1460">
        <v>8</v>
      </c>
      <c r="E1460" t="s">
        <v>6</v>
      </c>
      <c r="F1460">
        <v>7473</v>
      </c>
    </row>
    <row r="1461" spans="1:6">
      <c r="A1461">
        <v>360</v>
      </c>
      <c r="B1461" s="1">
        <v>45688</v>
      </c>
      <c r="D1461">
        <v>8</v>
      </c>
      <c r="E1461" t="s">
        <v>6</v>
      </c>
      <c r="F1461">
        <v>6000</v>
      </c>
    </row>
    <row r="1462" spans="1:6">
      <c r="A1462">
        <v>360</v>
      </c>
      <c r="B1462" s="1">
        <v>45716</v>
      </c>
      <c r="D1462">
        <v>8</v>
      </c>
      <c r="E1462" t="s">
        <v>6</v>
      </c>
      <c r="F1462">
        <v>6354</v>
      </c>
    </row>
    <row r="1463" spans="1:6">
      <c r="A1463">
        <v>360</v>
      </c>
      <c r="B1463" s="1">
        <v>45747</v>
      </c>
      <c r="D1463">
        <v>8</v>
      </c>
      <c r="E1463" t="s">
        <v>6</v>
      </c>
      <c r="F1463">
        <v>8034</v>
      </c>
    </row>
    <row r="1464" spans="1:6">
      <c r="A1464">
        <v>360</v>
      </c>
      <c r="B1464" s="1">
        <v>45777</v>
      </c>
      <c r="D1464">
        <v>8</v>
      </c>
      <c r="E1464" t="s">
        <v>6</v>
      </c>
      <c r="F1464">
        <v>6777</v>
      </c>
    </row>
    <row r="1465" spans="1:6">
      <c r="A1465">
        <v>360</v>
      </c>
      <c r="B1465" s="1">
        <v>45808</v>
      </c>
      <c r="D1465">
        <v>8</v>
      </c>
      <c r="E1465" t="s">
        <v>6</v>
      </c>
      <c r="F1465">
        <v>5793</v>
      </c>
    </row>
    <row r="1466" spans="1:6">
      <c r="A1466">
        <v>360</v>
      </c>
      <c r="B1466" s="1">
        <v>45838</v>
      </c>
      <c r="D1466">
        <v>8</v>
      </c>
      <c r="E1466" t="s">
        <v>6</v>
      </c>
      <c r="F1466">
        <v>4752</v>
      </c>
    </row>
    <row r="1467" spans="1:6">
      <c r="A1467">
        <v>360</v>
      </c>
      <c r="B1467" s="1">
        <v>45869</v>
      </c>
      <c r="D1467">
        <v>8</v>
      </c>
      <c r="E1467" t="s">
        <v>6</v>
      </c>
      <c r="F1467">
        <v>4893</v>
      </c>
    </row>
    <row r="1468" spans="1:6">
      <c r="A1468">
        <v>360</v>
      </c>
      <c r="B1468" s="1">
        <v>45900</v>
      </c>
      <c r="D1468">
        <v>8</v>
      </c>
      <c r="E1468" t="s">
        <v>6</v>
      </c>
      <c r="F1468">
        <v>6954</v>
      </c>
    </row>
    <row r="1469" spans="1:6">
      <c r="A1469">
        <v>360</v>
      </c>
      <c r="B1469" s="1">
        <v>45930</v>
      </c>
      <c r="D1469">
        <v>8</v>
      </c>
      <c r="E1469" t="s">
        <v>6</v>
      </c>
      <c r="F1469">
        <v>7428</v>
      </c>
    </row>
    <row r="1470" spans="1:6">
      <c r="A1470">
        <v>360</v>
      </c>
      <c r="B1470" s="1">
        <v>45961</v>
      </c>
      <c r="D1470">
        <v>8</v>
      </c>
      <c r="E1470" t="s">
        <v>6</v>
      </c>
      <c r="F1470">
        <v>6462</v>
      </c>
    </row>
    <row r="1471" spans="1:6">
      <c r="A1471">
        <v>360</v>
      </c>
      <c r="B1471" s="1">
        <v>45991</v>
      </c>
      <c r="D1471">
        <v>8</v>
      </c>
      <c r="E1471" t="s">
        <v>6</v>
      </c>
      <c r="F1471">
        <v>6486</v>
      </c>
    </row>
    <row r="1472" spans="1:6">
      <c r="A1472">
        <v>9649</v>
      </c>
      <c r="B1472" s="1">
        <v>44957</v>
      </c>
      <c r="D1472">
        <v>8</v>
      </c>
      <c r="E1472" t="s">
        <v>6</v>
      </c>
      <c r="F1472">
        <v>1293</v>
      </c>
    </row>
    <row r="1473" spans="1:6">
      <c r="A1473">
        <v>9649</v>
      </c>
      <c r="B1473" s="1">
        <v>44985</v>
      </c>
      <c r="D1473">
        <v>8</v>
      </c>
      <c r="E1473" t="s">
        <v>6</v>
      </c>
      <c r="F1473">
        <v>1047</v>
      </c>
    </row>
    <row r="1474" spans="1:6">
      <c r="A1474">
        <v>9649</v>
      </c>
      <c r="B1474" s="1">
        <v>45016</v>
      </c>
      <c r="D1474">
        <v>8</v>
      </c>
      <c r="E1474" t="s">
        <v>6</v>
      </c>
      <c r="F1474">
        <v>1005</v>
      </c>
    </row>
    <row r="1475" spans="1:6">
      <c r="A1475">
        <v>9649</v>
      </c>
      <c r="B1475" s="1">
        <v>45046</v>
      </c>
      <c r="D1475">
        <v>8</v>
      </c>
      <c r="E1475" t="s">
        <v>6</v>
      </c>
      <c r="F1475">
        <v>969</v>
      </c>
    </row>
    <row r="1476" spans="1:6">
      <c r="A1476">
        <v>9649</v>
      </c>
      <c r="B1476" s="1">
        <v>45077</v>
      </c>
      <c r="D1476">
        <v>8</v>
      </c>
      <c r="E1476" t="s">
        <v>6</v>
      </c>
      <c r="F1476">
        <v>906</v>
      </c>
    </row>
    <row r="1477" spans="1:6">
      <c r="A1477">
        <v>9649</v>
      </c>
      <c r="B1477" s="1">
        <v>45107</v>
      </c>
      <c r="D1477">
        <v>8</v>
      </c>
      <c r="E1477" t="s">
        <v>6</v>
      </c>
      <c r="F1477">
        <v>1026</v>
      </c>
    </row>
    <row r="1478" spans="1:6">
      <c r="A1478">
        <v>9649</v>
      </c>
      <c r="B1478" s="1">
        <v>45138</v>
      </c>
      <c r="D1478">
        <v>8</v>
      </c>
      <c r="E1478" t="s">
        <v>6</v>
      </c>
      <c r="F1478">
        <v>1107</v>
      </c>
    </row>
    <row r="1479" spans="1:6">
      <c r="A1479">
        <v>9649</v>
      </c>
      <c r="B1479" s="1">
        <v>45169</v>
      </c>
      <c r="D1479">
        <v>8</v>
      </c>
      <c r="E1479" t="s">
        <v>6</v>
      </c>
      <c r="F1479">
        <v>882</v>
      </c>
    </row>
    <row r="1480" spans="1:6">
      <c r="A1480">
        <v>9649</v>
      </c>
      <c r="B1480" s="1">
        <v>45199</v>
      </c>
      <c r="D1480">
        <v>8</v>
      </c>
      <c r="E1480" t="s">
        <v>6</v>
      </c>
      <c r="F1480">
        <v>903</v>
      </c>
    </row>
    <row r="1481" spans="1:6">
      <c r="A1481">
        <v>9649</v>
      </c>
      <c r="B1481" s="1">
        <v>45230</v>
      </c>
      <c r="D1481">
        <v>8</v>
      </c>
      <c r="E1481" t="s">
        <v>6</v>
      </c>
      <c r="F1481">
        <v>1083</v>
      </c>
    </row>
    <row r="1482" spans="1:6">
      <c r="A1482">
        <v>9649</v>
      </c>
      <c r="B1482" s="1">
        <v>45260</v>
      </c>
      <c r="D1482">
        <v>8</v>
      </c>
      <c r="E1482" t="s">
        <v>6</v>
      </c>
      <c r="F1482">
        <v>1053</v>
      </c>
    </row>
    <row r="1483" spans="1:6">
      <c r="A1483">
        <v>9649</v>
      </c>
      <c r="B1483" s="1">
        <v>45291</v>
      </c>
      <c r="D1483">
        <v>8</v>
      </c>
      <c r="E1483" t="s">
        <v>6</v>
      </c>
      <c r="F1483">
        <v>1062</v>
      </c>
    </row>
    <row r="1484" spans="1:6">
      <c r="A1484">
        <v>9649</v>
      </c>
      <c r="B1484" s="1">
        <v>45322</v>
      </c>
      <c r="D1484">
        <v>8</v>
      </c>
      <c r="E1484" t="s">
        <v>6</v>
      </c>
      <c r="F1484">
        <v>1119</v>
      </c>
    </row>
    <row r="1485" spans="1:6">
      <c r="A1485">
        <v>9649</v>
      </c>
      <c r="B1485" s="1">
        <v>45351</v>
      </c>
      <c r="D1485">
        <v>8</v>
      </c>
      <c r="E1485" t="s">
        <v>6</v>
      </c>
      <c r="F1485">
        <v>921</v>
      </c>
    </row>
    <row r="1486" spans="1:6">
      <c r="A1486">
        <v>9649</v>
      </c>
      <c r="B1486" s="1">
        <v>45382</v>
      </c>
      <c r="D1486">
        <v>8</v>
      </c>
      <c r="E1486" t="s">
        <v>6</v>
      </c>
      <c r="F1486">
        <v>924</v>
      </c>
    </row>
    <row r="1487" spans="1:6">
      <c r="A1487">
        <v>9649</v>
      </c>
      <c r="B1487" s="1">
        <v>45412</v>
      </c>
      <c r="D1487">
        <v>8</v>
      </c>
      <c r="E1487" t="s">
        <v>6</v>
      </c>
      <c r="F1487">
        <v>759</v>
      </c>
    </row>
    <row r="1488" spans="1:6">
      <c r="A1488">
        <v>9649</v>
      </c>
      <c r="B1488" s="1">
        <v>45443</v>
      </c>
      <c r="D1488">
        <v>8</v>
      </c>
      <c r="E1488" t="s">
        <v>6</v>
      </c>
      <c r="F1488">
        <v>792</v>
      </c>
    </row>
    <row r="1489" spans="1:6">
      <c r="A1489">
        <v>9649</v>
      </c>
      <c r="B1489" s="1">
        <v>45473</v>
      </c>
      <c r="D1489">
        <v>8</v>
      </c>
      <c r="E1489" t="s">
        <v>6</v>
      </c>
      <c r="F1489">
        <v>891</v>
      </c>
    </row>
    <row r="1490" spans="1:6">
      <c r="A1490">
        <v>9649</v>
      </c>
      <c r="B1490" s="1">
        <v>45504</v>
      </c>
      <c r="D1490">
        <v>8</v>
      </c>
      <c r="E1490" t="s">
        <v>6</v>
      </c>
      <c r="F1490">
        <v>1041</v>
      </c>
    </row>
    <row r="1491" spans="1:6">
      <c r="A1491">
        <v>9649</v>
      </c>
      <c r="B1491" s="1">
        <v>45535</v>
      </c>
      <c r="D1491">
        <v>8</v>
      </c>
      <c r="E1491" t="s">
        <v>6</v>
      </c>
      <c r="F1491">
        <v>732</v>
      </c>
    </row>
    <row r="1492" spans="1:6">
      <c r="A1492">
        <v>9649</v>
      </c>
      <c r="B1492" s="1">
        <v>45565</v>
      </c>
      <c r="D1492">
        <v>8</v>
      </c>
      <c r="E1492" t="s">
        <v>6</v>
      </c>
      <c r="F1492">
        <v>975</v>
      </c>
    </row>
    <row r="1493" spans="1:6">
      <c r="A1493">
        <v>9649</v>
      </c>
      <c r="B1493" s="1">
        <v>45596</v>
      </c>
      <c r="D1493">
        <v>8</v>
      </c>
      <c r="E1493" t="s">
        <v>6</v>
      </c>
      <c r="F1493">
        <v>1029</v>
      </c>
    </row>
    <row r="1494" spans="1:6">
      <c r="A1494">
        <v>9649</v>
      </c>
      <c r="B1494" s="1">
        <v>45626</v>
      </c>
      <c r="D1494">
        <v>8</v>
      </c>
      <c r="E1494" t="s">
        <v>6</v>
      </c>
      <c r="F1494">
        <v>1092</v>
      </c>
    </row>
    <row r="1495" spans="1:6">
      <c r="A1495">
        <v>9649</v>
      </c>
      <c r="B1495" s="1">
        <v>45657</v>
      </c>
      <c r="D1495">
        <v>8</v>
      </c>
      <c r="E1495" t="s">
        <v>6</v>
      </c>
      <c r="F1495">
        <v>1035</v>
      </c>
    </row>
    <row r="1496" spans="1:6">
      <c r="A1496">
        <v>9649</v>
      </c>
      <c r="B1496" s="1">
        <v>45688</v>
      </c>
      <c r="D1496">
        <v>8</v>
      </c>
      <c r="E1496" t="s">
        <v>6</v>
      </c>
      <c r="F1496">
        <v>957</v>
      </c>
    </row>
    <row r="1497" spans="1:6">
      <c r="A1497">
        <v>9649</v>
      </c>
      <c r="B1497" s="1">
        <v>45716</v>
      </c>
      <c r="D1497">
        <v>8</v>
      </c>
      <c r="E1497" t="s">
        <v>6</v>
      </c>
      <c r="F1497">
        <v>951</v>
      </c>
    </row>
    <row r="1498" spans="1:6">
      <c r="A1498">
        <v>9649</v>
      </c>
      <c r="B1498" s="1">
        <v>45747</v>
      </c>
      <c r="D1498">
        <v>8</v>
      </c>
      <c r="E1498" t="s">
        <v>6</v>
      </c>
      <c r="F1498">
        <v>879</v>
      </c>
    </row>
    <row r="1499" spans="1:6">
      <c r="A1499">
        <v>9649</v>
      </c>
      <c r="B1499" s="1">
        <v>45777</v>
      </c>
      <c r="D1499">
        <v>8</v>
      </c>
      <c r="E1499" t="s">
        <v>6</v>
      </c>
      <c r="F1499">
        <v>1059</v>
      </c>
    </row>
    <row r="1500" spans="1:6">
      <c r="A1500">
        <v>9649</v>
      </c>
      <c r="B1500" s="1">
        <v>45808</v>
      </c>
      <c r="D1500">
        <v>8</v>
      </c>
      <c r="E1500" t="s">
        <v>6</v>
      </c>
      <c r="F1500">
        <v>933</v>
      </c>
    </row>
    <row r="1501" spans="1:6">
      <c r="A1501">
        <v>9649</v>
      </c>
      <c r="B1501" s="1">
        <v>45838</v>
      </c>
      <c r="D1501">
        <v>8</v>
      </c>
      <c r="E1501" t="s">
        <v>6</v>
      </c>
      <c r="F1501">
        <v>825</v>
      </c>
    </row>
    <row r="1502" spans="1:6">
      <c r="A1502">
        <v>9649</v>
      </c>
      <c r="B1502" s="1">
        <v>45869</v>
      </c>
      <c r="D1502">
        <v>8</v>
      </c>
      <c r="E1502" t="s">
        <v>6</v>
      </c>
      <c r="F1502">
        <v>936</v>
      </c>
    </row>
    <row r="1503" spans="1:6">
      <c r="A1503">
        <v>9649</v>
      </c>
      <c r="B1503" s="1">
        <v>45900</v>
      </c>
      <c r="D1503">
        <v>8</v>
      </c>
      <c r="E1503" t="s">
        <v>6</v>
      </c>
      <c r="F1503">
        <v>723</v>
      </c>
    </row>
    <row r="1504" spans="1:6">
      <c r="A1504">
        <v>9649</v>
      </c>
      <c r="B1504" s="1">
        <v>45930</v>
      </c>
      <c r="D1504">
        <v>8</v>
      </c>
      <c r="E1504" t="s">
        <v>6</v>
      </c>
      <c r="F1504">
        <v>900</v>
      </c>
    </row>
    <row r="1505" spans="1:6">
      <c r="A1505">
        <v>9649</v>
      </c>
      <c r="B1505" s="1">
        <v>45961</v>
      </c>
      <c r="D1505">
        <v>8</v>
      </c>
      <c r="E1505" t="s">
        <v>6</v>
      </c>
      <c r="F1505">
        <v>966</v>
      </c>
    </row>
    <row r="1506" spans="1:6">
      <c r="A1506">
        <v>9649</v>
      </c>
      <c r="B1506" s="1">
        <v>45991</v>
      </c>
      <c r="D1506">
        <v>8</v>
      </c>
      <c r="E1506" t="s">
        <v>6</v>
      </c>
      <c r="F1506">
        <v>1125</v>
      </c>
    </row>
    <row r="1507" spans="1:6">
      <c r="A1507">
        <v>9652</v>
      </c>
      <c r="B1507" s="1">
        <v>44957</v>
      </c>
      <c r="D1507">
        <v>8</v>
      </c>
      <c r="E1507" t="s">
        <v>6</v>
      </c>
      <c r="F1507">
        <v>3579</v>
      </c>
    </row>
    <row r="1508" spans="1:6">
      <c r="A1508">
        <v>9652</v>
      </c>
      <c r="B1508" s="1">
        <v>44985</v>
      </c>
      <c r="D1508">
        <v>8</v>
      </c>
      <c r="E1508" t="s">
        <v>6</v>
      </c>
      <c r="F1508">
        <v>4239</v>
      </c>
    </row>
    <row r="1509" spans="1:6">
      <c r="A1509">
        <v>9652</v>
      </c>
      <c r="B1509" s="1">
        <v>45016</v>
      </c>
      <c r="D1509">
        <v>8</v>
      </c>
      <c r="E1509" t="s">
        <v>6</v>
      </c>
      <c r="F1509">
        <v>4599</v>
      </c>
    </row>
    <row r="1510" spans="1:6">
      <c r="A1510">
        <v>9652</v>
      </c>
      <c r="B1510" s="1">
        <v>45046</v>
      </c>
      <c r="D1510">
        <v>8</v>
      </c>
      <c r="E1510" t="s">
        <v>6</v>
      </c>
      <c r="F1510">
        <v>4920</v>
      </c>
    </row>
    <row r="1511" spans="1:6">
      <c r="A1511">
        <v>9652</v>
      </c>
      <c r="B1511" s="1">
        <v>45077</v>
      </c>
      <c r="D1511">
        <v>8</v>
      </c>
      <c r="E1511" t="s">
        <v>6</v>
      </c>
      <c r="F1511">
        <v>3291</v>
      </c>
    </row>
    <row r="1512" spans="1:6">
      <c r="A1512">
        <v>9652</v>
      </c>
      <c r="B1512" s="1">
        <v>45107</v>
      </c>
      <c r="D1512">
        <v>8</v>
      </c>
      <c r="E1512" t="s">
        <v>6</v>
      </c>
      <c r="F1512">
        <v>2583</v>
      </c>
    </row>
    <row r="1513" spans="1:6">
      <c r="A1513">
        <v>9652</v>
      </c>
      <c r="B1513" s="1">
        <v>45138</v>
      </c>
      <c r="D1513">
        <v>8</v>
      </c>
      <c r="E1513" t="s">
        <v>6</v>
      </c>
      <c r="F1513">
        <v>3423</v>
      </c>
    </row>
    <row r="1514" spans="1:6">
      <c r="A1514">
        <v>9652</v>
      </c>
      <c r="B1514" s="1">
        <v>45169</v>
      </c>
      <c r="D1514">
        <v>8</v>
      </c>
      <c r="E1514" t="s">
        <v>6</v>
      </c>
      <c r="F1514">
        <v>2763</v>
      </c>
    </row>
    <row r="1515" spans="1:6">
      <c r="A1515">
        <v>9652</v>
      </c>
      <c r="B1515" s="1">
        <v>45199</v>
      </c>
      <c r="D1515">
        <v>8</v>
      </c>
      <c r="E1515" t="s">
        <v>6</v>
      </c>
      <c r="F1515">
        <v>3291</v>
      </c>
    </row>
    <row r="1516" spans="1:6">
      <c r="A1516">
        <v>9652</v>
      </c>
      <c r="B1516" s="1">
        <v>45230</v>
      </c>
      <c r="D1516">
        <v>8</v>
      </c>
      <c r="E1516" t="s">
        <v>6</v>
      </c>
      <c r="F1516">
        <v>3627</v>
      </c>
    </row>
    <row r="1517" spans="1:6">
      <c r="A1517">
        <v>9652</v>
      </c>
      <c r="B1517" s="1">
        <v>45260</v>
      </c>
      <c r="D1517">
        <v>8</v>
      </c>
      <c r="E1517" t="s">
        <v>6</v>
      </c>
      <c r="F1517">
        <v>3885</v>
      </c>
    </row>
    <row r="1518" spans="1:6">
      <c r="A1518">
        <v>9652</v>
      </c>
      <c r="B1518" s="1">
        <v>45291</v>
      </c>
      <c r="D1518">
        <v>8</v>
      </c>
      <c r="E1518" t="s">
        <v>6</v>
      </c>
      <c r="F1518">
        <v>5319</v>
      </c>
    </row>
    <row r="1519" spans="1:6">
      <c r="A1519">
        <v>9652</v>
      </c>
      <c r="B1519" s="1">
        <v>45322</v>
      </c>
      <c r="D1519">
        <v>8</v>
      </c>
      <c r="E1519" t="s">
        <v>6</v>
      </c>
      <c r="F1519">
        <v>4389</v>
      </c>
    </row>
    <row r="1520" spans="1:6">
      <c r="A1520">
        <v>9652</v>
      </c>
      <c r="B1520" s="1">
        <v>45351</v>
      </c>
      <c r="D1520">
        <v>8</v>
      </c>
      <c r="E1520" t="s">
        <v>6</v>
      </c>
      <c r="F1520">
        <v>5598</v>
      </c>
    </row>
    <row r="1521" spans="1:6">
      <c r="A1521">
        <v>9652</v>
      </c>
      <c r="B1521" s="1">
        <v>45382</v>
      </c>
      <c r="D1521">
        <v>8</v>
      </c>
      <c r="E1521" t="s">
        <v>6</v>
      </c>
      <c r="F1521">
        <v>3921</v>
      </c>
    </row>
    <row r="1522" spans="1:6">
      <c r="A1522">
        <v>9652</v>
      </c>
      <c r="B1522" s="1">
        <v>45412</v>
      </c>
      <c r="D1522">
        <v>8</v>
      </c>
      <c r="E1522" t="s">
        <v>6</v>
      </c>
      <c r="F1522">
        <v>4212</v>
      </c>
    </row>
    <row r="1523" spans="1:6">
      <c r="A1523">
        <v>9652</v>
      </c>
      <c r="B1523" s="1">
        <v>45443</v>
      </c>
      <c r="D1523">
        <v>8</v>
      </c>
      <c r="E1523" t="s">
        <v>6</v>
      </c>
      <c r="F1523">
        <v>3483</v>
      </c>
    </row>
    <row r="1524" spans="1:6">
      <c r="A1524">
        <v>9652</v>
      </c>
      <c r="B1524" s="1">
        <v>45473</v>
      </c>
      <c r="D1524">
        <v>8</v>
      </c>
      <c r="E1524" t="s">
        <v>6</v>
      </c>
      <c r="F1524">
        <v>4761</v>
      </c>
    </row>
    <row r="1525" spans="1:6">
      <c r="A1525">
        <v>9652</v>
      </c>
      <c r="B1525" s="1">
        <v>45504</v>
      </c>
      <c r="D1525">
        <v>8</v>
      </c>
      <c r="E1525" t="s">
        <v>6</v>
      </c>
      <c r="F1525">
        <v>4977</v>
      </c>
    </row>
    <row r="1526" spans="1:6">
      <c r="A1526">
        <v>9652</v>
      </c>
      <c r="B1526" s="1">
        <v>45535</v>
      </c>
      <c r="D1526">
        <v>8</v>
      </c>
      <c r="E1526" t="s">
        <v>6</v>
      </c>
      <c r="F1526">
        <v>5589</v>
      </c>
    </row>
    <row r="1527" spans="1:6">
      <c r="A1527">
        <v>9652</v>
      </c>
      <c r="B1527" s="1">
        <v>45565</v>
      </c>
      <c r="D1527">
        <v>8</v>
      </c>
      <c r="E1527" t="s">
        <v>6</v>
      </c>
      <c r="F1527">
        <v>10257</v>
      </c>
    </row>
    <row r="1528" spans="1:6">
      <c r="A1528">
        <v>9652</v>
      </c>
      <c r="B1528" s="1">
        <v>45596</v>
      </c>
      <c r="D1528">
        <v>8</v>
      </c>
      <c r="E1528" t="s">
        <v>6</v>
      </c>
      <c r="F1528">
        <v>7263</v>
      </c>
    </row>
    <row r="1529" spans="1:6">
      <c r="A1529">
        <v>9652</v>
      </c>
      <c r="B1529" s="1">
        <v>45626</v>
      </c>
      <c r="D1529">
        <v>8</v>
      </c>
      <c r="E1529" t="s">
        <v>6</v>
      </c>
      <c r="F1529">
        <v>3456</v>
      </c>
    </row>
    <row r="1530" spans="1:6">
      <c r="A1530">
        <v>9652</v>
      </c>
      <c r="B1530" s="1">
        <v>45657</v>
      </c>
      <c r="D1530">
        <v>8</v>
      </c>
      <c r="E1530" t="s">
        <v>6</v>
      </c>
      <c r="F1530">
        <v>6132</v>
      </c>
    </row>
    <row r="1531" spans="1:6">
      <c r="A1531">
        <v>9652</v>
      </c>
      <c r="B1531" s="1">
        <v>45688</v>
      </c>
      <c r="D1531">
        <v>8</v>
      </c>
      <c r="E1531" t="s">
        <v>6</v>
      </c>
      <c r="F1531">
        <v>7602</v>
      </c>
    </row>
    <row r="1532" spans="1:6">
      <c r="A1532">
        <v>9652</v>
      </c>
      <c r="B1532" s="1">
        <v>45716</v>
      </c>
      <c r="D1532">
        <v>8</v>
      </c>
      <c r="E1532" t="s">
        <v>6</v>
      </c>
      <c r="F1532">
        <v>5886</v>
      </c>
    </row>
    <row r="1533" spans="1:6">
      <c r="A1533">
        <v>9652</v>
      </c>
      <c r="B1533" s="1">
        <v>45747</v>
      </c>
      <c r="D1533">
        <v>8</v>
      </c>
      <c r="E1533" t="s">
        <v>6</v>
      </c>
      <c r="F1533">
        <v>7932</v>
      </c>
    </row>
    <row r="1534" spans="1:6">
      <c r="A1534">
        <v>9652</v>
      </c>
      <c r="B1534" s="1">
        <v>45777</v>
      </c>
      <c r="D1534">
        <v>8</v>
      </c>
      <c r="E1534" t="s">
        <v>6</v>
      </c>
      <c r="F1534">
        <v>7491</v>
      </c>
    </row>
    <row r="1535" spans="1:6">
      <c r="A1535">
        <v>9652</v>
      </c>
      <c r="B1535" s="1">
        <v>45808</v>
      </c>
      <c r="D1535">
        <v>8</v>
      </c>
      <c r="E1535" t="s">
        <v>6</v>
      </c>
      <c r="F1535">
        <v>6339</v>
      </c>
    </row>
    <row r="1536" spans="1:6">
      <c r="A1536">
        <v>9652</v>
      </c>
      <c r="B1536" s="1">
        <v>45838</v>
      </c>
      <c r="D1536">
        <v>8</v>
      </c>
      <c r="E1536" t="s">
        <v>6</v>
      </c>
      <c r="F1536">
        <v>5337</v>
      </c>
    </row>
    <row r="1537" spans="1:6">
      <c r="A1537">
        <v>9652</v>
      </c>
      <c r="B1537" s="1">
        <v>45869</v>
      </c>
      <c r="D1537">
        <v>8</v>
      </c>
      <c r="E1537" t="s">
        <v>6</v>
      </c>
      <c r="F1537">
        <v>5175</v>
      </c>
    </row>
    <row r="1538" spans="1:6">
      <c r="A1538">
        <v>9652</v>
      </c>
      <c r="B1538" s="1">
        <v>45900</v>
      </c>
      <c r="D1538">
        <v>8</v>
      </c>
      <c r="E1538" t="s">
        <v>6</v>
      </c>
      <c r="F1538">
        <v>5511</v>
      </c>
    </row>
    <row r="1539" spans="1:6">
      <c r="A1539">
        <v>9652</v>
      </c>
      <c r="B1539" s="1">
        <v>45930</v>
      </c>
      <c r="D1539">
        <v>8</v>
      </c>
      <c r="E1539" t="s">
        <v>6</v>
      </c>
      <c r="F1539">
        <v>6126</v>
      </c>
    </row>
    <row r="1540" spans="1:6">
      <c r="A1540">
        <v>9652</v>
      </c>
      <c r="B1540" s="1">
        <v>45961</v>
      </c>
      <c r="D1540">
        <v>8</v>
      </c>
      <c r="E1540" t="s">
        <v>6</v>
      </c>
      <c r="F1540">
        <v>6153</v>
      </c>
    </row>
    <row r="1541" spans="1:6">
      <c r="A1541">
        <v>9652</v>
      </c>
      <c r="B1541" s="1">
        <v>45991</v>
      </c>
      <c r="D1541">
        <v>8</v>
      </c>
      <c r="E1541" t="s">
        <v>6</v>
      </c>
      <c r="F1541">
        <v>5508</v>
      </c>
    </row>
    <row r="1542" spans="1:6">
      <c r="A1542">
        <v>9656</v>
      </c>
      <c r="B1542" s="1">
        <v>44957</v>
      </c>
      <c r="D1542">
        <v>8</v>
      </c>
      <c r="E1542" t="s">
        <v>6</v>
      </c>
      <c r="F1542">
        <v>366069</v>
      </c>
    </row>
    <row r="1543" spans="1:6">
      <c r="A1543">
        <v>9656</v>
      </c>
      <c r="B1543" s="1">
        <v>44985</v>
      </c>
      <c r="D1543">
        <v>8</v>
      </c>
      <c r="E1543" t="s">
        <v>6</v>
      </c>
      <c r="F1543">
        <v>346179</v>
      </c>
    </row>
    <row r="1544" spans="1:6">
      <c r="A1544">
        <v>9656</v>
      </c>
      <c r="B1544" s="1">
        <v>45016</v>
      </c>
      <c r="D1544">
        <v>8</v>
      </c>
      <c r="E1544" t="s">
        <v>6</v>
      </c>
      <c r="F1544">
        <v>316410</v>
      </c>
    </row>
    <row r="1545" spans="1:6">
      <c r="A1545">
        <v>9656</v>
      </c>
      <c r="B1545" s="1">
        <v>45046</v>
      </c>
      <c r="D1545">
        <v>8</v>
      </c>
      <c r="E1545" t="s">
        <v>6</v>
      </c>
      <c r="F1545">
        <v>357933</v>
      </c>
    </row>
    <row r="1546" spans="1:6">
      <c r="A1546">
        <v>9656</v>
      </c>
      <c r="B1546" s="1">
        <v>45077</v>
      </c>
      <c r="D1546">
        <v>8</v>
      </c>
      <c r="E1546" t="s">
        <v>6</v>
      </c>
      <c r="F1546">
        <v>354510</v>
      </c>
    </row>
    <row r="1547" spans="1:6">
      <c r="A1547">
        <v>9656</v>
      </c>
      <c r="B1547" s="1">
        <v>45107</v>
      </c>
      <c r="D1547">
        <v>8</v>
      </c>
      <c r="E1547" t="s">
        <v>6</v>
      </c>
      <c r="F1547">
        <v>448344</v>
      </c>
    </row>
    <row r="1548" spans="1:6">
      <c r="A1548">
        <v>9656</v>
      </c>
      <c r="B1548" s="1">
        <v>45138</v>
      </c>
      <c r="D1548">
        <v>8</v>
      </c>
      <c r="E1548" t="s">
        <v>6</v>
      </c>
      <c r="F1548">
        <v>446625</v>
      </c>
    </row>
    <row r="1549" spans="1:6">
      <c r="A1549">
        <v>9656</v>
      </c>
      <c r="B1549" s="1">
        <v>45169</v>
      </c>
      <c r="D1549">
        <v>8</v>
      </c>
      <c r="E1549" t="s">
        <v>6</v>
      </c>
      <c r="F1549">
        <v>372387</v>
      </c>
    </row>
    <row r="1550" spans="1:6">
      <c r="A1550">
        <v>9656</v>
      </c>
      <c r="B1550" s="1">
        <v>45199</v>
      </c>
      <c r="D1550">
        <v>8</v>
      </c>
      <c r="E1550" t="s">
        <v>6</v>
      </c>
      <c r="F1550">
        <v>403830</v>
      </c>
    </row>
    <row r="1551" spans="1:6">
      <c r="A1551">
        <v>9656</v>
      </c>
      <c r="B1551" s="1">
        <v>45230</v>
      </c>
      <c r="D1551">
        <v>8</v>
      </c>
      <c r="E1551" t="s">
        <v>6</v>
      </c>
      <c r="F1551">
        <v>396930</v>
      </c>
    </row>
    <row r="1552" spans="1:6">
      <c r="A1552">
        <v>9656</v>
      </c>
      <c r="B1552" s="1">
        <v>45260</v>
      </c>
      <c r="D1552">
        <v>8</v>
      </c>
      <c r="E1552" t="s">
        <v>6</v>
      </c>
      <c r="F1552">
        <v>399732</v>
      </c>
    </row>
    <row r="1553" spans="1:6">
      <c r="A1553">
        <v>9656</v>
      </c>
      <c r="B1553" s="1">
        <v>45291</v>
      </c>
      <c r="D1553">
        <v>8</v>
      </c>
      <c r="E1553" t="s">
        <v>6</v>
      </c>
      <c r="F1553">
        <v>398985</v>
      </c>
    </row>
    <row r="1554" spans="1:6">
      <c r="A1554">
        <v>9656</v>
      </c>
      <c r="B1554" s="1">
        <v>45322</v>
      </c>
      <c r="D1554">
        <v>8</v>
      </c>
      <c r="E1554" t="s">
        <v>6</v>
      </c>
      <c r="F1554">
        <v>376698</v>
      </c>
    </row>
    <row r="1555" spans="1:6">
      <c r="A1555">
        <v>9656</v>
      </c>
      <c r="B1555" s="1">
        <v>45351</v>
      </c>
      <c r="D1555">
        <v>8</v>
      </c>
      <c r="E1555" t="s">
        <v>6</v>
      </c>
      <c r="F1555">
        <v>370365</v>
      </c>
    </row>
    <row r="1556" spans="1:6">
      <c r="A1556">
        <v>9656</v>
      </c>
      <c r="B1556" s="1">
        <v>45382</v>
      </c>
      <c r="D1556">
        <v>8</v>
      </c>
      <c r="E1556" t="s">
        <v>6</v>
      </c>
      <c r="F1556">
        <v>328932</v>
      </c>
    </row>
    <row r="1557" spans="1:6">
      <c r="A1557">
        <v>9656</v>
      </c>
      <c r="B1557" s="1">
        <v>45412</v>
      </c>
      <c r="D1557">
        <v>8</v>
      </c>
      <c r="E1557" t="s">
        <v>6</v>
      </c>
      <c r="F1557">
        <v>347547</v>
      </c>
    </row>
    <row r="1558" spans="1:6">
      <c r="A1558">
        <v>9656</v>
      </c>
      <c r="B1558" s="1">
        <v>45443</v>
      </c>
      <c r="D1558">
        <v>8</v>
      </c>
      <c r="E1558" t="s">
        <v>6</v>
      </c>
      <c r="F1558">
        <v>427146</v>
      </c>
    </row>
    <row r="1559" spans="1:6">
      <c r="A1559">
        <v>9656</v>
      </c>
      <c r="B1559" s="1">
        <v>45473</v>
      </c>
      <c r="D1559">
        <v>8</v>
      </c>
      <c r="E1559" t="s">
        <v>6</v>
      </c>
      <c r="F1559">
        <v>426576</v>
      </c>
    </row>
    <row r="1560" spans="1:6">
      <c r="A1560">
        <v>9656</v>
      </c>
      <c r="B1560" s="1">
        <v>45504</v>
      </c>
      <c r="D1560">
        <v>8</v>
      </c>
      <c r="E1560" t="s">
        <v>6</v>
      </c>
      <c r="F1560">
        <v>401742</v>
      </c>
    </row>
    <row r="1561" spans="1:6">
      <c r="A1561">
        <v>9656</v>
      </c>
      <c r="B1561" s="1">
        <v>45535</v>
      </c>
      <c r="D1561">
        <v>8</v>
      </c>
      <c r="E1561" t="s">
        <v>6</v>
      </c>
      <c r="F1561">
        <v>390516</v>
      </c>
    </row>
    <row r="1562" spans="1:6">
      <c r="A1562">
        <v>9656</v>
      </c>
      <c r="B1562" s="1">
        <v>45565</v>
      </c>
      <c r="D1562">
        <v>8</v>
      </c>
      <c r="E1562" t="s">
        <v>6</v>
      </c>
      <c r="F1562">
        <v>385875</v>
      </c>
    </row>
    <row r="1563" spans="1:6">
      <c r="A1563">
        <v>9656</v>
      </c>
      <c r="B1563" s="1">
        <v>45596</v>
      </c>
      <c r="D1563">
        <v>8</v>
      </c>
      <c r="E1563" t="s">
        <v>6</v>
      </c>
      <c r="F1563">
        <v>410829</v>
      </c>
    </row>
    <row r="1564" spans="1:6">
      <c r="A1564">
        <v>9656</v>
      </c>
      <c r="B1564" s="1">
        <v>45626</v>
      </c>
      <c r="D1564">
        <v>8</v>
      </c>
      <c r="E1564" t="s">
        <v>6</v>
      </c>
      <c r="F1564">
        <v>382542</v>
      </c>
    </row>
    <row r="1565" spans="1:6">
      <c r="A1565">
        <v>9656</v>
      </c>
      <c r="B1565" s="1">
        <v>45657</v>
      </c>
      <c r="D1565">
        <v>8</v>
      </c>
      <c r="E1565" t="s">
        <v>6</v>
      </c>
      <c r="F1565">
        <v>389664</v>
      </c>
    </row>
    <row r="1566" spans="1:6">
      <c r="A1566">
        <v>9656</v>
      </c>
      <c r="B1566" s="1">
        <v>45688</v>
      </c>
      <c r="D1566">
        <v>8</v>
      </c>
      <c r="E1566" t="s">
        <v>6</v>
      </c>
      <c r="F1566">
        <v>401961</v>
      </c>
    </row>
    <row r="1567" spans="1:6">
      <c r="A1567">
        <v>9656</v>
      </c>
      <c r="B1567" s="1">
        <v>45716</v>
      </c>
      <c r="D1567">
        <v>8</v>
      </c>
      <c r="E1567" t="s">
        <v>6</v>
      </c>
      <c r="F1567">
        <v>358674</v>
      </c>
    </row>
    <row r="1568" spans="1:6">
      <c r="A1568">
        <v>9656</v>
      </c>
      <c r="B1568" s="1">
        <v>45747</v>
      </c>
      <c r="D1568">
        <v>8</v>
      </c>
      <c r="E1568" t="s">
        <v>6</v>
      </c>
      <c r="F1568">
        <v>330234</v>
      </c>
    </row>
    <row r="1569" spans="1:6">
      <c r="A1569">
        <v>9656</v>
      </c>
      <c r="B1569" s="1">
        <v>45777</v>
      </c>
      <c r="D1569">
        <v>8</v>
      </c>
      <c r="E1569" t="s">
        <v>6</v>
      </c>
      <c r="F1569">
        <v>393213</v>
      </c>
    </row>
    <row r="1570" spans="1:6">
      <c r="A1570">
        <v>9656</v>
      </c>
      <c r="B1570" s="1">
        <v>45808</v>
      </c>
      <c r="D1570">
        <v>8</v>
      </c>
      <c r="E1570" t="s">
        <v>6</v>
      </c>
      <c r="F1570">
        <v>400479</v>
      </c>
    </row>
    <row r="1571" spans="1:6">
      <c r="A1571">
        <v>9656</v>
      </c>
      <c r="B1571" s="1">
        <v>45838</v>
      </c>
      <c r="D1571">
        <v>8</v>
      </c>
      <c r="E1571" t="s">
        <v>6</v>
      </c>
      <c r="F1571">
        <v>403830</v>
      </c>
    </row>
    <row r="1572" spans="1:6">
      <c r="A1572">
        <v>9656</v>
      </c>
      <c r="B1572" s="1">
        <v>45869</v>
      </c>
      <c r="D1572">
        <v>8</v>
      </c>
      <c r="E1572" t="s">
        <v>6</v>
      </c>
      <c r="F1572">
        <v>498594</v>
      </c>
    </row>
    <row r="1573" spans="1:6">
      <c r="A1573">
        <v>9656</v>
      </c>
      <c r="B1573" s="1">
        <v>45900</v>
      </c>
      <c r="D1573">
        <v>8</v>
      </c>
      <c r="E1573" t="s">
        <v>6</v>
      </c>
      <c r="F1573">
        <v>399180</v>
      </c>
    </row>
    <row r="1574" spans="1:6">
      <c r="A1574">
        <v>9656</v>
      </c>
      <c r="B1574" s="1">
        <v>45930</v>
      </c>
      <c r="D1574">
        <v>8</v>
      </c>
      <c r="E1574" t="s">
        <v>6</v>
      </c>
      <c r="F1574">
        <v>394032</v>
      </c>
    </row>
    <row r="1575" spans="1:6">
      <c r="A1575">
        <v>9656</v>
      </c>
      <c r="B1575" s="1">
        <v>45961</v>
      </c>
      <c r="D1575">
        <v>8</v>
      </c>
      <c r="E1575" t="s">
        <v>6</v>
      </c>
      <c r="F1575">
        <v>437013</v>
      </c>
    </row>
    <row r="1576" spans="1:6">
      <c r="A1576">
        <v>9656</v>
      </c>
      <c r="B1576" s="1">
        <v>45991</v>
      </c>
      <c r="D1576">
        <v>8</v>
      </c>
      <c r="E1576" t="s">
        <v>6</v>
      </c>
      <c r="F1576">
        <v>401553</v>
      </c>
    </row>
    <row r="1577" spans="1:6">
      <c r="A1577">
        <v>9657</v>
      </c>
      <c r="B1577" s="1">
        <v>44957</v>
      </c>
      <c r="D1577">
        <v>8</v>
      </c>
      <c r="E1577" t="s">
        <v>6</v>
      </c>
      <c r="F1577">
        <v>2406</v>
      </c>
    </row>
    <row r="1578" spans="1:6">
      <c r="A1578">
        <v>9657</v>
      </c>
      <c r="B1578" s="1">
        <v>44985</v>
      </c>
      <c r="D1578">
        <v>8</v>
      </c>
      <c r="E1578" t="s">
        <v>6</v>
      </c>
      <c r="F1578">
        <v>2313</v>
      </c>
    </row>
    <row r="1579" spans="1:6">
      <c r="A1579">
        <v>9657</v>
      </c>
      <c r="B1579" s="1">
        <v>45016</v>
      </c>
      <c r="D1579">
        <v>8</v>
      </c>
      <c r="E1579" t="s">
        <v>6</v>
      </c>
      <c r="F1579">
        <v>2136</v>
      </c>
    </row>
    <row r="1580" spans="1:6">
      <c r="A1580">
        <v>9657</v>
      </c>
      <c r="B1580" s="1">
        <v>45046</v>
      </c>
      <c r="D1580">
        <v>8</v>
      </c>
      <c r="E1580" t="s">
        <v>6</v>
      </c>
      <c r="F1580">
        <v>2373</v>
      </c>
    </row>
    <row r="1581" spans="1:6">
      <c r="A1581">
        <v>9657</v>
      </c>
      <c r="B1581" s="1">
        <v>45077</v>
      </c>
      <c r="D1581">
        <v>8</v>
      </c>
      <c r="E1581" t="s">
        <v>6</v>
      </c>
      <c r="F1581">
        <v>2229</v>
      </c>
    </row>
    <row r="1582" spans="1:6">
      <c r="A1582">
        <v>9657</v>
      </c>
      <c r="B1582" s="1">
        <v>45107</v>
      </c>
      <c r="D1582">
        <v>8</v>
      </c>
      <c r="E1582" t="s">
        <v>6</v>
      </c>
      <c r="F1582">
        <v>2628</v>
      </c>
    </row>
    <row r="1583" spans="1:6">
      <c r="A1583">
        <v>9657</v>
      </c>
      <c r="B1583" s="1">
        <v>45138</v>
      </c>
      <c r="D1583">
        <v>8</v>
      </c>
      <c r="E1583" t="s">
        <v>6</v>
      </c>
      <c r="F1583">
        <v>2490</v>
      </c>
    </row>
    <row r="1584" spans="1:6">
      <c r="A1584">
        <v>9657</v>
      </c>
      <c r="B1584" s="1">
        <v>45169</v>
      </c>
      <c r="D1584">
        <v>8</v>
      </c>
      <c r="E1584" t="s">
        <v>6</v>
      </c>
      <c r="F1584">
        <v>2535</v>
      </c>
    </row>
    <row r="1585" spans="1:6">
      <c r="A1585">
        <v>9657</v>
      </c>
      <c r="B1585" s="1">
        <v>45199</v>
      </c>
      <c r="D1585">
        <v>8</v>
      </c>
      <c r="E1585" t="s">
        <v>6</v>
      </c>
      <c r="F1585">
        <v>2493</v>
      </c>
    </row>
    <row r="1586" spans="1:6">
      <c r="A1586">
        <v>9657</v>
      </c>
      <c r="B1586" s="1">
        <v>45230</v>
      </c>
      <c r="D1586">
        <v>8</v>
      </c>
      <c r="E1586" t="s">
        <v>6</v>
      </c>
      <c r="F1586">
        <v>2325</v>
      </c>
    </row>
    <row r="1587" spans="1:6">
      <c r="A1587">
        <v>9657</v>
      </c>
      <c r="B1587" s="1">
        <v>45260</v>
      </c>
      <c r="D1587">
        <v>8</v>
      </c>
      <c r="E1587" t="s">
        <v>6</v>
      </c>
      <c r="F1587">
        <v>2511</v>
      </c>
    </row>
    <row r="1588" spans="1:6">
      <c r="A1588">
        <v>9657</v>
      </c>
      <c r="B1588" s="1">
        <v>45291</v>
      </c>
      <c r="D1588">
        <v>8</v>
      </c>
      <c r="E1588" t="s">
        <v>6</v>
      </c>
      <c r="F1588">
        <v>2406</v>
      </c>
    </row>
    <row r="1589" spans="1:6">
      <c r="A1589">
        <v>9657</v>
      </c>
      <c r="B1589" s="1">
        <v>45322</v>
      </c>
      <c r="D1589">
        <v>8</v>
      </c>
      <c r="E1589" t="s">
        <v>6</v>
      </c>
      <c r="F1589">
        <v>2364</v>
      </c>
    </row>
    <row r="1590" spans="1:6">
      <c r="A1590">
        <v>9657</v>
      </c>
      <c r="B1590" s="1">
        <v>45351</v>
      </c>
      <c r="D1590">
        <v>8</v>
      </c>
      <c r="E1590" t="s">
        <v>6</v>
      </c>
      <c r="F1590">
        <v>2394</v>
      </c>
    </row>
    <row r="1591" spans="1:6">
      <c r="A1591">
        <v>9657</v>
      </c>
      <c r="B1591" s="1">
        <v>45382</v>
      </c>
      <c r="D1591">
        <v>8</v>
      </c>
      <c r="E1591" t="s">
        <v>6</v>
      </c>
      <c r="F1591">
        <v>2241</v>
      </c>
    </row>
    <row r="1592" spans="1:6">
      <c r="A1592">
        <v>9657</v>
      </c>
      <c r="B1592" s="1">
        <v>45412</v>
      </c>
      <c r="D1592">
        <v>8</v>
      </c>
      <c r="E1592" t="s">
        <v>6</v>
      </c>
      <c r="F1592">
        <v>2187</v>
      </c>
    </row>
    <row r="1593" spans="1:6">
      <c r="A1593">
        <v>9657</v>
      </c>
      <c r="B1593" s="1">
        <v>45443</v>
      </c>
      <c r="D1593">
        <v>8</v>
      </c>
      <c r="E1593" t="s">
        <v>6</v>
      </c>
      <c r="F1593">
        <v>2667</v>
      </c>
    </row>
    <row r="1594" spans="1:6">
      <c r="A1594">
        <v>9657</v>
      </c>
      <c r="B1594" s="1">
        <v>45473</v>
      </c>
      <c r="D1594">
        <v>8</v>
      </c>
      <c r="E1594" t="s">
        <v>6</v>
      </c>
      <c r="F1594">
        <v>2571</v>
      </c>
    </row>
    <row r="1595" spans="1:6">
      <c r="A1595">
        <v>9657</v>
      </c>
      <c r="B1595" s="1">
        <v>45504</v>
      </c>
      <c r="D1595">
        <v>8</v>
      </c>
      <c r="E1595" t="s">
        <v>6</v>
      </c>
      <c r="F1595">
        <v>2349</v>
      </c>
    </row>
    <row r="1596" spans="1:6">
      <c r="A1596">
        <v>9657</v>
      </c>
      <c r="B1596" s="1">
        <v>45535</v>
      </c>
      <c r="D1596">
        <v>8</v>
      </c>
      <c r="E1596" t="s">
        <v>6</v>
      </c>
      <c r="F1596">
        <v>2811</v>
      </c>
    </row>
    <row r="1597" spans="1:6">
      <c r="A1597">
        <v>9657</v>
      </c>
      <c r="B1597" s="1">
        <v>45565</v>
      </c>
      <c r="D1597">
        <v>8</v>
      </c>
      <c r="E1597" t="s">
        <v>6</v>
      </c>
      <c r="F1597">
        <v>2481</v>
      </c>
    </row>
    <row r="1598" spans="1:6">
      <c r="A1598">
        <v>9657</v>
      </c>
      <c r="B1598" s="1">
        <v>45596</v>
      </c>
      <c r="D1598">
        <v>8</v>
      </c>
      <c r="E1598" t="s">
        <v>6</v>
      </c>
      <c r="F1598">
        <v>2496</v>
      </c>
    </row>
    <row r="1599" spans="1:6">
      <c r="A1599">
        <v>9657</v>
      </c>
      <c r="B1599" s="1">
        <v>45626</v>
      </c>
      <c r="D1599">
        <v>8</v>
      </c>
      <c r="E1599" t="s">
        <v>6</v>
      </c>
      <c r="F1599">
        <v>2547</v>
      </c>
    </row>
    <row r="1600" spans="1:6">
      <c r="A1600">
        <v>9657</v>
      </c>
      <c r="B1600" s="1">
        <v>45657</v>
      </c>
      <c r="D1600">
        <v>8</v>
      </c>
      <c r="E1600" t="s">
        <v>6</v>
      </c>
      <c r="F1600">
        <v>2391</v>
      </c>
    </row>
    <row r="1601" spans="1:6">
      <c r="A1601">
        <v>9657</v>
      </c>
      <c r="B1601" s="1">
        <v>45688</v>
      </c>
      <c r="D1601">
        <v>8</v>
      </c>
      <c r="E1601" t="s">
        <v>6</v>
      </c>
      <c r="F1601">
        <v>2601</v>
      </c>
    </row>
    <row r="1602" spans="1:6">
      <c r="A1602">
        <v>9657</v>
      </c>
      <c r="B1602" s="1">
        <v>45716</v>
      </c>
      <c r="D1602">
        <v>8</v>
      </c>
      <c r="E1602" t="s">
        <v>6</v>
      </c>
      <c r="F1602">
        <v>2439</v>
      </c>
    </row>
    <row r="1603" spans="1:6">
      <c r="A1603">
        <v>9657</v>
      </c>
      <c r="B1603" s="1">
        <v>45747</v>
      </c>
      <c r="D1603">
        <v>8</v>
      </c>
      <c r="E1603" t="s">
        <v>6</v>
      </c>
      <c r="F1603">
        <v>2217</v>
      </c>
    </row>
    <row r="1604" spans="1:6">
      <c r="A1604">
        <v>9657</v>
      </c>
      <c r="B1604" s="1">
        <v>45777</v>
      </c>
      <c r="D1604">
        <v>8</v>
      </c>
      <c r="E1604" t="s">
        <v>6</v>
      </c>
      <c r="F1604">
        <v>2457</v>
      </c>
    </row>
    <row r="1605" spans="1:6">
      <c r="A1605">
        <v>9657</v>
      </c>
      <c r="B1605" s="1">
        <v>45808</v>
      </c>
      <c r="D1605">
        <v>8</v>
      </c>
      <c r="E1605" t="s">
        <v>6</v>
      </c>
      <c r="F1605">
        <v>2517</v>
      </c>
    </row>
    <row r="1606" spans="1:6">
      <c r="A1606">
        <v>9657</v>
      </c>
      <c r="B1606" s="1">
        <v>45838</v>
      </c>
      <c r="D1606">
        <v>8</v>
      </c>
      <c r="E1606" t="s">
        <v>6</v>
      </c>
      <c r="F1606">
        <v>2412</v>
      </c>
    </row>
    <row r="1607" spans="1:6">
      <c r="A1607">
        <v>9657</v>
      </c>
      <c r="B1607" s="1">
        <v>45869</v>
      </c>
      <c r="D1607">
        <v>8</v>
      </c>
      <c r="E1607" t="s">
        <v>6</v>
      </c>
      <c r="F1607">
        <v>2721</v>
      </c>
    </row>
    <row r="1608" spans="1:6">
      <c r="A1608">
        <v>9657</v>
      </c>
      <c r="B1608" s="1">
        <v>45900</v>
      </c>
      <c r="D1608">
        <v>8</v>
      </c>
      <c r="E1608" t="s">
        <v>6</v>
      </c>
      <c r="F1608">
        <v>2775</v>
      </c>
    </row>
    <row r="1609" spans="1:6">
      <c r="A1609">
        <v>9657</v>
      </c>
      <c r="B1609" s="1">
        <v>45930</v>
      </c>
      <c r="D1609">
        <v>8</v>
      </c>
      <c r="E1609" t="s">
        <v>6</v>
      </c>
      <c r="F1609">
        <v>2481</v>
      </c>
    </row>
    <row r="1610" spans="1:6">
      <c r="A1610">
        <v>9657</v>
      </c>
      <c r="B1610" s="1">
        <v>45961</v>
      </c>
      <c r="D1610">
        <v>8</v>
      </c>
      <c r="E1610" t="s">
        <v>6</v>
      </c>
      <c r="F1610">
        <v>2688</v>
      </c>
    </row>
    <row r="1611" spans="1:6">
      <c r="A1611">
        <v>9657</v>
      </c>
      <c r="B1611" s="1">
        <v>45991</v>
      </c>
      <c r="D1611">
        <v>8</v>
      </c>
      <c r="E1611" t="s">
        <v>6</v>
      </c>
      <c r="F1611">
        <v>2595</v>
      </c>
    </row>
    <row r="1612" spans="1:6">
      <c r="A1612">
        <v>9683</v>
      </c>
      <c r="B1612" s="1">
        <v>44957</v>
      </c>
      <c r="D1612">
        <v>8</v>
      </c>
      <c r="E1612" t="s">
        <v>6</v>
      </c>
      <c r="F1612">
        <v>1372335</v>
      </c>
    </row>
    <row r="1613" spans="1:6">
      <c r="A1613">
        <v>9683</v>
      </c>
      <c r="B1613" s="1">
        <v>44985</v>
      </c>
      <c r="D1613">
        <v>8</v>
      </c>
      <c r="E1613" t="s">
        <v>6</v>
      </c>
      <c r="F1613">
        <v>1379826</v>
      </c>
    </row>
    <row r="1614" spans="1:6">
      <c r="A1614">
        <v>9683</v>
      </c>
      <c r="B1614" s="1">
        <v>45016</v>
      </c>
      <c r="D1614">
        <v>8</v>
      </c>
      <c r="E1614" t="s">
        <v>6</v>
      </c>
      <c r="F1614">
        <v>1253007</v>
      </c>
    </row>
    <row r="1615" spans="1:6">
      <c r="A1615">
        <v>9683</v>
      </c>
      <c r="B1615" s="1">
        <v>45046</v>
      </c>
      <c r="D1615">
        <v>8</v>
      </c>
      <c r="E1615" t="s">
        <v>6</v>
      </c>
      <c r="F1615">
        <v>1399434</v>
      </c>
    </row>
    <row r="1616" spans="1:6">
      <c r="A1616">
        <v>9683</v>
      </c>
      <c r="B1616" s="1">
        <v>45077</v>
      </c>
      <c r="D1616">
        <v>8</v>
      </c>
      <c r="E1616" t="s">
        <v>6</v>
      </c>
      <c r="F1616">
        <v>1344813</v>
      </c>
    </row>
    <row r="1617" spans="1:6">
      <c r="A1617">
        <v>9683</v>
      </c>
      <c r="B1617" s="1">
        <v>45107</v>
      </c>
      <c r="D1617">
        <v>8</v>
      </c>
      <c r="E1617" t="s">
        <v>6</v>
      </c>
      <c r="F1617">
        <v>1336929</v>
      </c>
    </row>
    <row r="1618" spans="1:6">
      <c r="A1618">
        <v>9683</v>
      </c>
      <c r="B1618" s="1">
        <v>45138</v>
      </c>
      <c r="D1618">
        <v>8</v>
      </c>
      <c r="E1618" t="s">
        <v>6</v>
      </c>
      <c r="F1618">
        <v>1336929</v>
      </c>
    </row>
    <row r="1619" spans="1:6">
      <c r="A1619">
        <v>9683</v>
      </c>
      <c r="B1619" s="1">
        <v>45169</v>
      </c>
      <c r="D1619">
        <v>8</v>
      </c>
      <c r="E1619" t="s">
        <v>6</v>
      </c>
      <c r="F1619">
        <v>1295904</v>
      </c>
    </row>
    <row r="1620" spans="1:6">
      <c r="A1620">
        <v>9683</v>
      </c>
      <c r="B1620" s="1">
        <v>45199</v>
      </c>
      <c r="D1620">
        <v>8</v>
      </c>
      <c r="E1620" t="s">
        <v>6</v>
      </c>
      <c r="F1620">
        <v>1344495</v>
      </c>
    </row>
    <row r="1621" spans="1:6">
      <c r="A1621">
        <v>9683</v>
      </c>
      <c r="B1621" s="1">
        <v>45230</v>
      </c>
      <c r="D1621">
        <v>8</v>
      </c>
      <c r="E1621" t="s">
        <v>6</v>
      </c>
      <c r="F1621">
        <v>1273413</v>
      </c>
    </row>
    <row r="1622" spans="1:6">
      <c r="A1622">
        <v>9683</v>
      </c>
      <c r="B1622" s="1">
        <v>45260</v>
      </c>
      <c r="D1622">
        <v>8</v>
      </c>
      <c r="E1622" t="s">
        <v>6</v>
      </c>
      <c r="F1622">
        <v>1397448</v>
      </c>
    </row>
    <row r="1623" spans="1:6">
      <c r="A1623">
        <v>9683</v>
      </c>
      <c r="B1623" s="1">
        <v>45291</v>
      </c>
      <c r="D1623">
        <v>8</v>
      </c>
      <c r="E1623" t="s">
        <v>6</v>
      </c>
      <c r="F1623">
        <v>1348929</v>
      </c>
    </row>
    <row r="1624" spans="1:6">
      <c r="A1624">
        <v>9683</v>
      </c>
      <c r="B1624" s="1">
        <v>45322</v>
      </c>
      <c r="D1624">
        <v>8</v>
      </c>
      <c r="E1624" t="s">
        <v>6</v>
      </c>
      <c r="F1624">
        <v>1401480</v>
      </c>
    </row>
    <row r="1625" spans="1:6">
      <c r="A1625">
        <v>9683</v>
      </c>
      <c r="B1625" s="1">
        <v>45351</v>
      </c>
      <c r="D1625">
        <v>8</v>
      </c>
      <c r="E1625" t="s">
        <v>6</v>
      </c>
      <c r="F1625">
        <v>1424091</v>
      </c>
    </row>
    <row r="1626" spans="1:6">
      <c r="A1626">
        <v>9683</v>
      </c>
      <c r="B1626" s="1">
        <v>45382</v>
      </c>
      <c r="D1626">
        <v>8</v>
      </c>
      <c r="E1626" t="s">
        <v>6</v>
      </c>
      <c r="F1626">
        <v>1424091</v>
      </c>
    </row>
    <row r="1627" spans="1:6">
      <c r="A1627">
        <v>9683</v>
      </c>
      <c r="B1627" s="1">
        <v>45412</v>
      </c>
      <c r="D1627">
        <v>8</v>
      </c>
      <c r="E1627" t="s">
        <v>6</v>
      </c>
      <c r="F1627">
        <v>1447668</v>
      </c>
    </row>
    <row r="1628" spans="1:6">
      <c r="A1628">
        <v>9683</v>
      </c>
      <c r="B1628" s="1">
        <v>45443</v>
      </c>
      <c r="D1628">
        <v>8</v>
      </c>
      <c r="E1628" t="s">
        <v>6</v>
      </c>
      <c r="F1628">
        <v>1380345</v>
      </c>
    </row>
    <row r="1629" spans="1:6">
      <c r="A1629">
        <v>9683</v>
      </c>
      <c r="B1629" s="1">
        <v>45473</v>
      </c>
      <c r="D1629">
        <v>8</v>
      </c>
      <c r="E1629" t="s">
        <v>6</v>
      </c>
      <c r="F1629">
        <v>1460223</v>
      </c>
    </row>
    <row r="1630" spans="1:6">
      <c r="A1630">
        <v>9683</v>
      </c>
      <c r="B1630" s="1">
        <v>45504</v>
      </c>
      <c r="D1630">
        <v>8</v>
      </c>
      <c r="E1630" t="s">
        <v>6</v>
      </c>
      <c r="F1630">
        <v>1384221</v>
      </c>
    </row>
    <row r="1631" spans="1:6">
      <c r="A1631">
        <v>9683</v>
      </c>
      <c r="B1631" s="1">
        <v>45535</v>
      </c>
      <c r="D1631">
        <v>8</v>
      </c>
      <c r="E1631" t="s">
        <v>6</v>
      </c>
      <c r="F1631">
        <v>1403091</v>
      </c>
    </row>
    <row r="1632" spans="1:6">
      <c r="A1632">
        <v>9683</v>
      </c>
      <c r="B1632" s="1">
        <v>45565</v>
      </c>
      <c r="D1632">
        <v>8</v>
      </c>
      <c r="E1632" t="s">
        <v>6</v>
      </c>
      <c r="F1632">
        <v>1465638</v>
      </c>
    </row>
    <row r="1633" spans="1:6">
      <c r="A1633">
        <v>9683</v>
      </c>
      <c r="B1633" s="1">
        <v>45596</v>
      </c>
      <c r="D1633">
        <v>8</v>
      </c>
      <c r="E1633" t="s">
        <v>6</v>
      </c>
      <c r="F1633">
        <v>1416081</v>
      </c>
    </row>
    <row r="1634" spans="1:6">
      <c r="A1634">
        <v>9683</v>
      </c>
      <c r="B1634" s="1">
        <v>45626</v>
      </c>
      <c r="D1634">
        <v>8</v>
      </c>
      <c r="E1634" t="s">
        <v>6</v>
      </c>
      <c r="F1634">
        <v>1498797</v>
      </c>
    </row>
    <row r="1635" spans="1:6">
      <c r="A1635">
        <v>9683</v>
      </c>
      <c r="B1635" s="1">
        <v>45657</v>
      </c>
      <c r="D1635">
        <v>8</v>
      </c>
      <c r="E1635" t="s">
        <v>6</v>
      </c>
      <c r="F1635">
        <v>1525683</v>
      </c>
    </row>
    <row r="1636" spans="1:6">
      <c r="A1636">
        <v>9683</v>
      </c>
      <c r="B1636" s="1">
        <v>45688</v>
      </c>
      <c r="D1636">
        <v>8</v>
      </c>
      <c r="E1636" t="s">
        <v>6</v>
      </c>
      <c r="F1636">
        <v>1469697</v>
      </c>
    </row>
    <row r="1637" spans="1:6">
      <c r="A1637">
        <v>9683</v>
      </c>
      <c r="B1637" s="1">
        <v>45716</v>
      </c>
      <c r="D1637">
        <v>8</v>
      </c>
      <c r="E1637" t="s">
        <v>6</v>
      </c>
      <c r="F1637">
        <v>1571118</v>
      </c>
    </row>
    <row r="1638" spans="1:6">
      <c r="A1638">
        <v>9683</v>
      </c>
      <c r="B1638" s="1">
        <v>45747</v>
      </c>
      <c r="D1638">
        <v>8</v>
      </c>
      <c r="E1638" t="s">
        <v>6</v>
      </c>
      <c r="F1638">
        <v>1468962</v>
      </c>
    </row>
    <row r="1639" spans="1:6">
      <c r="A1639">
        <v>9683</v>
      </c>
      <c r="B1639" s="1">
        <v>45777</v>
      </c>
      <c r="D1639">
        <v>8</v>
      </c>
      <c r="E1639" t="s">
        <v>6</v>
      </c>
      <c r="F1639">
        <v>1685118</v>
      </c>
    </row>
    <row r="1640" spans="1:6">
      <c r="A1640">
        <v>9683</v>
      </c>
      <c r="B1640" s="1">
        <v>45808</v>
      </c>
      <c r="D1640">
        <v>8</v>
      </c>
      <c r="E1640" t="s">
        <v>6</v>
      </c>
      <c r="F1640">
        <v>1471002</v>
      </c>
    </row>
    <row r="1641" spans="1:6">
      <c r="A1641">
        <v>9683</v>
      </c>
      <c r="B1641" s="1">
        <v>45838</v>
      </c>
      <c r="D1641">
        <v>8</v>
      </c>
      <c r="E1641" t="s">
        <v>6</v>
      </c>
      <c r="F1641">
        <v>1471002</v>
      </c>
    </row>
    <row r="1642" spans="1:6">
      <c r="A1642">
        <v>9683</v>
      </c>
      <c r="B1642" s="1">
        <v>45869</v>
      </c>
      <c r="D1642">
        <v>8</v>
      </c>
      <c r="E1642" t="s">
        <v>6</v>
      </c>
      <c r="F1642">
        <v>1670154</v>
      </c>
    </row>
    <row r="1643" spans="1:6">
      <c r="A1643">
        <v>9683</v>
      </c>
      <c r="B1643" s="1">
        <v>45900</v>
      </c>
      <c r="D1643">
        <v>8</v>
      </c>
      <c r="E1643" t="s">
        <v>6</v>
      </c>
      <c r="F1643">
        <v>1625862</v>
      </c>
    </row>
    <row r="1644" spans="1:6">
      <c r="A1644">
        <v>9683</v>
      </c>
      <c r="B1644" s="1">
        <v>45930</v>
      </c>
      <c r="D1644">
        <v>8</v>
      </c>
      <c r="E1644" t="s">
        <v>6</v>
      </c>
      <c r="F1644">
        <v>1541277</v>
      </c>
    </row>
    <row r="1645" spans="1:6">
      <c r="A1645">
        <v>9683</v>
      </c>
      <c r="B1645" s="1">
        <v>45961</v>
      </c>
      <c r="D1645">
        <v>8</v>
      </c>
      <c r="E1645" t="s">
        <v>6</v>
      </c>
      <c r="F1645">
        <v>1599531</v>
      </c>
    </row>
    <row r="1646" spans="1:6">
      <c r="A1646">
        <v>9683</v>
      </c>
      <c r="B1646" s="1">
        <v>45991</v>
      </c>
      <c r="D1646">
        <v>8</v>
      </c>
      <c r="E1646" t="s">
        <v>6</v>
      </c>
      <c r="F1646">
        <v>1658685</v>
      </c>
    </row>
    <row r="1647" spans="1:6">
      <c r="A1647">
        <v>9692</v>
      </c>
      <c r="B1647" s="1">
        <v>44957</v>
      </c>
      <c r="D1647">
        <v>8</v>
      </c>
      <c r="E1647" t="s">
        <v>6</v>
      </c>
      <c r="F1647">
        <v>763893</v>
      </c>
    </row>
    <row r="1648" spans="1:6">
      <c r="A1648">
        <v>9692</v>
      </c>
      <c r="B1648" s="1">
        <v>44985</v>
      </c>
      <c r="D1648">
        <v>8</v>
      </c>
      <c r="E1648" t="s">
        <v>6</v>
      </c>
      <c r="F1648">
        <v>348954</v>
      </c>
    </row>
    <row r="1649" spans="1:6">
      <c r="A1649">
        <v>9692</v>
      </c>
      <c r="B1649" s="1">
        <v>45016</v>
      </c>
      <c r="D1649">
        <v>8</v>
      </c>
      <c r="E1649" t="s">
        <v>6</v>
      </c>
      <c r="F1649">
        <v>377472</v>
      </c>
    </row>
    <row r="1650" spans="1:6">
      <c r="A1650">
        <v>9692</v>
      </c>
      <c r="B1650" s="1">
        <v>45046</v>
      </c>
      <c r="D1650">
        <v>8</v>
      </c>
      <c r="E1650" t="s">
        <v>6</v>
      </c>
      <c r="F1650">
        <v>339153</v>
      </c>
    </row>
    <row r="1651" spans="1:6">
      <c r="A1651">
        <v>9692</v>
      </c>
      <c r="B1651" s="1">
        <v>45077</v>
      </c>
      <c r="D1651">
        <v>8</v>
      </c>
      <c r="E1651" t="s">
        <v>6</v>
      </c>
      <c r="F1651">
        <v>509022</v>
      </c>
    </row>
    <row r="1652" spans="1:6">
      <c r="A1652">
        <v>9692</v>
      </c>
      <c r="B1652" s="1">
        <v>45107</v>
      </c>
      <c r="D1652">
        <v>8</v>
      </c>
      <c r="E1652" t="s">
        <v>6</v>
      </c>
      <c r="F1652">
        <v>292935</v>
      </c>
    </row>
    <row r="1653" spans="1:6">
      <c r="A1653">
        <v>9692</v>
      </c>
      <c r="B1653" s="1">
        <v>45138</v>
      </c>
      <c r="D1653">
        <v>8</v>
      </c>
      <c r="E1653" t="s">
        <v>6</v>
      </c>
      <c r="F1653">
        <v>482349</v>
      </c>
    </row>
    <row r="1654" spans="1:6">
      <c r="A1654">
        <v>9692</v>
      </c>
      <c r="B1654" s="1">
        <v>45169</v>
      </c>
      <c r="D1654">
        <v>8</v>
      </c>
      <c r="E1654" t="s">
        <v>6</v>
      </c>
      <c r="F1654">
        <v>236844</v>
      </c>
    </row>
    <row r="1655" spans="1:6">
      <c r="A1655">
        <v>9692</v>
      </c>
      <c r="B1655" s="1">
        <v>45199</v>
      </c>
      <c r="D1655">
        <v>8</v>
      </c>
      <c r="E1655" t="s">
        <v>6</v>
      </c>
      <c r="F1655">
        <v>233292</v>
      </c>
    </row>
    <row r="1656" spans="1:6">
      <c r="A1656">
        <v>9692</v>
      </c>
      <c r="B1656" s="1">
        <v>45230</v>
      </c>
      <c r="D1656">
        <v>8</v>
      </c>
      <c r="E1656" t="s">
        <v>6</v>
      </c>
      <c r="F1656">
        <v>410028</v>
      </c>
    </row>
    <row r="1657" spans="1:6">
      <c r="A1657">
        <v>9692</v>
      </c>
      <c r="B1657" s="1">
        <v>45260</v>
      </c>
      <c r="D1657">
        <v>8</v>
      </c>
      <c r="E1657" t="s">
        <v>6</v>
      </c>
      <c r="F1657">
        <v>227697</v>
      </c>
    </row>
    <row r="1658" spans="1:6">
      <c r="A1658">
        <v>9692</v>
      </c>
      <c r="B1658" s="1">
        <v>45291</v>
      </c>
      <c r="D1658">
        <v>8</v>
      </c>
      <c r="E1658" t="s">
        <v>6</v>
      </c>
      <c r="F1658">
        <v>272196</v>
      </c>
    </row>
    <row r="1659" spans="1:6">
      <c r="A1659">
        <v>9692</v>
      </c>
      <c r="B1659" s="1">
        <v>45322</v>
      </c>
      <c r="D1659">
        <v>8</v>
      </c>
      <c r="E1659" t="s">
        <v>6</v>
      </c>
      <c r="F1659">
        <v>603336</v>
      </c>
    </row>
    <row r="1660" spans="1:6">
      <c r="A1660">
        <v>9692</v>
      </c>
      <c r="B1660" s="1">
        <v>45351</v>
      </c>
      <c r="D1660">
        <v>8</v>
      </c>
      <c r="E1660" t="s">
        <v>6</v>
      </c>
      <c r="F1660">
        <v>249303</v>
      </c>
    </row>
    <row r="1661" spans="1:6">
      <c r="A1661">
        <v>9692</v>
      </c>
      <c r="B1661" s="1">
        <v>45382</v>
      </c>
      <c r="D1661">
        <v>8</v>
      </c>
      <c r="E1661" t="s">
        <v>6</v>
      </c>
      <c r="F1661">
        <v>303141</v>
      </c>
    </row>
    <row r="1662" spans="1:6">
      <c r="A1662">
        <v>9692</v>
      </c>
      <c r="B1662" s="1">
        <v>45412</v>
      </c>
      <c r="D1662">
        <v>8</v>
      </c>
      <c r="E1662" t="s">
        <v>6</v>
      </c>
      <c r="F1662">
        <v>408084</v>
      </c>
    </row>
    <row r="1663" spans="1:6">
      <c r="A1663">
        <v>9692</v>
      </c>
      <c r="B1663" s="1">
        <v>45443</v>
      </c>
      <c r="D1663">
        <v>8</v>
      </c>
      <c r="E1663" t="s">
        <v>6</v>
      </c>
      <c r="F1663">
        <v>271617</v>
      </c>
    </row>
    <row r="1664" spans="1:6">
      <c r="A1664">
        <v>9692</v>
      </c>
      <c r="B1664" s="1">
        <v>45473</v>
      </c>
      <c r="D1664">
        <v>8</v>
      </c>
      <c r="E1664" t="s">
        <v>6</v>
      </c>
      <c r="F1664">
        <v>254481</v>
      </c>
    </row>
    <row r="1665" spans="1:6">
      <c r="A1665">
        <v>9692</v>
      </c>
      <c r="B1665" s="1">
        <v>45504</v>
      </c>
      <c r="D1665">
        <v>8</v>
      </c>
      <c r="E1665" t="s">
        <v>6</v>
      </c>
      <c r="F1665">
        <v>414387</v>
      </c>
    </row>
    <row r="1666" spans="1:6">
      <c r="A1666">
        <v>9692</v>
      </c>
      <c r="B1666" s="1">
        <v>45535</v>
      </c>
      <c r="D1666">
        <v>8</v>
      </c>
      <c r="E1666" t="s">
        <v>6</v>
      </c>
      <c r="F1666">
        <v>309426</v>
      </c>
    </row>
    <row r="1667" spans="1:6">
      <c r="A1667">
        <v>9692</v>
      </c>
      <c r="B1667" s="1">
        <v>45565</v>
      </c>
      <c r="D1667">
        <v>8</v>
      </c>
      <c r="E1667" t="s">
        <v>6</v>
      </c>
      <c r="F1667">
        <v>326742</v>
      </c>
    </row>
    <row r="1668" spans="1:6">
      <c r="A1668">
        <v>9692</v>
      </c>
      <c r="B1668" s="1">
        <v>45596</v>
      </c>
      <c r="D1668">
        <v>8</v>
      </c>
      <c r="E1668" t="s">
        <v>6</v>
      </c>
      <c r="F1668">
        <v>422931</v>
      </c>
    </row>
    <row r="1669" spans="1:6">
      <c r="A1669">
        <v>9692</v>
      </c>
      <c r="B1669" s="1">
        <v>45626</v>
      </c>
      <c r="D1669">
        <v>8</v>
      </c>
      <c r="E1669" t="s">
        <v>6</v>
      </c>
      <c r="F1669">
        <v>339843</v>
      </c>
    </row>
    <row r="1670" spans="1:6">
      <c r="A1670">
        <v>9692</v>
      </c>
      <c r="B1670" s="1">
        <v>45657</v>
      </c>
      <c r="D1670">
        <v>8</v>
      </c>
      <c r="E1670" t="s">
        <v>6</v>
      </c>
      <c r="F1670">
        <v>329058</v>
      </c>
    </row>
    <row r="1671" spans="1:6">
      <c r="A1671">
        <v>9692</v>
      </c>
      <c r="B1671" s="1">
        <v>45688</v>
      </c>
      <c r="D1671">
        <v>8</v>
      </c>
      <c r="E1671" t="s">
        <v>6</v>
      </c>
      <c r="F1671">
        <v>588903</v>
      </c>
    </row>
    <row r="1672" spans="1:6">
      <c r="A1672">
        <v>9692</v>
      </c>
      <c r="B1672" s="1">
        <v>45716</v>
      </c>
      <c r="D1672">
        <v>8</v>
      </c>
      <c r="E1672" t="s">
        <v>6</v>
      </c>
      <c r="F1672">
        <v>372540</v>
      </c>
    </row>
    <row r="1673" spans="1:6">
      <c r="A1673">
        <v>9692</v>
      </c>
      <c r="B1673" s="1">
        <v>45747</v>
      </c>
      <c r="D1673">
        <v>8</v>
      </c>
      <c r="E1673" t="s">
        <v>6</v>
      </c>
      <c r="F1673">
        <v>352461</v>
      </c>
    </row>
    <row r="1674" spans="1:6">
      <c r="A1674">
        <v>9692</v>
      </c>
      <c r="B1674" s="1">
        <v>45777</v>
      </c>
      <c r="D1674">
        <v>8</v>
      </c>
      <c r="E1674" t="s">
        <v>6</v>
      </c>
      <c r="F1674">
        <v>343935</v>
      </c>
    </row>
    <row r="1675" spans="1:6">
      <c r="A1675">
        <v>9692</v>
      </c>
      <c r="B1675" s="1">
        <v>45808</v>
      </c>
      <c r="D1675">
        <v>8</v>
      </c>
      <c r="E1675" t="s">
        <v>6</v>
      </c>
      <c r="F1675">
        <v>300207</v>
      </c>
    </row>
    <row r="1676" spans="1:6">
      <c r="A1676">
        <v>9692</v>
      </c>
      <c r="B1676" s="1">
        <v>45838</v>
      </c>
      <c r="D1676">
        <v>8</v>
      </c>
      <c r="E1676" t="s">
        <v>6</v>
      </c>
      <c r="F1676">
        <v>294018</v>
      </c>
    </row>
    <row r="1677" spans="1:6">
      <c r="A1677">
        <v>9692</v>
      </c>
      <c r="B1677" s="1">
        <v>45869</v>
      </c>
      <c r="D1677">
        <v>8</v>
      </c>
      <c r="E1677" t="s">
        <v>6</v>
      </c>
      <c r="F1677">
        <v>357822</v>
      </c>
    </row>
    <row r="1678" spans="1:6">
      <c r="A1678">
        <v>9692</v>
      </c>
      <c r="B1678" s="1">
        <v>45900</v>
      </c>
      <c r="D1678">
        <v>8</v>
      </c>
      <c r="E1678" t="s">
        <v>6</v>
      </c>
      <c r="F1678">
        <v>267447</v>
      </c>
    </row>
    <row r="1679" spans="1:6">
      <c r="A1679">
        <v>9692</v>
      </c>
      <c r="B1679" s="1">
        <v>45930</v>
      </c>
      <c r="D1679">
        <v>8</v>
      </c>
      <c r="E1679" t="s">
        <v>6</v>
      </c>
      <c r="F1679">
        <v>283071</v>
      </c>
    </row>
    <row r="1680" spans="1:6">
      <c r="A1680">
        <v>9692</v>
      </c>
      <c r="B1680" s="1">
        <v>45961</v>
      </c>
      <c r="D1680">
        <v>8</v>
      </c>
      <c r="E1680" t="s">
        <v>6</v>
      </c>
      <c r="F1680">
        <v>415551</v>
      </c>
    </row>
    <row r="1681" spans="1:6">
      <c r="A1681">
        <v>9692</v>
      </c>
      <c r="B1681" s="1">
        <v>45991</v>
      </c>
      <c r="D1681">
        <v>8</v>
      </c>
      <c r="E1681" t="s">
        <v>6</v>
      </c>
      <c r="F1681">
        <v>298299</v>
      </c>
    </row>
    <row r="1682" spans="1:6">
      <c r="A1682">
        <v>9700</v>
      </c>
      <c r="B1682" s="1">
        <v>44957</v>
      </c>
      <c r="D1682">
        <v>8</v>
      </c>
      <c r="E1682" t="s">
        <v>6</v>
      </c>
      <c r="F1682">
        <v>409296</v>
      </c>
    </row>
    <row r="1683" spans="1:6">
      <c r="A1683">
        <v>9700</v>
      </c>
      <c r="B1683" s="1">
        <v>44985</v>
      </c>
      <c r="D1683">
        <v>8</v>
      </c>
      <c r="E1683" t="s">
        <v>6</v>
      </c>
      <c r="F1683">
        <v>424047</v>
      </c>
    </row>
    <row r="1684" spans="1:6">
      <c r="A1684">
        <v>9700</v>
      </c>
      <c r="B1684" s="1">
        <v>45016</v>
      </c>
      <c r="D1684">
        <v>8</v>
      </c>
      <c r="E1684" t="s">
        <v>6</v>
      </c>
      <c r="F1684">
        <v>381744</v>
      </c>
    </row>
    <row r="1685" spans="1:6">
      <c r="A1685">
        <v>9700</v>
      </c>
      <c r="B1685" s="1">
        <v>45046</v>
      </c>
      <c r="D1685">
        <v>8</v>
      </c>
      <c r="E1685" t="s">
        <v>6</v>
      </c>
      <c r="F1685">
        <v>426888</v>
      </c>
    </row>
    <row r="1686" spans="1:6">
      <c r="A1686">
        <v>9700</v>
      </c>
      <c r="B1686" s="1">
        <v>45077</v>
      </c>
      <c r="D1686">
        <v>8</v>
      </c>
      <c r="E1686" t="s">
        <v>6</v>
      </c>
      <c r="F1686">
        <v>395115</v>
      </c>
    </row>
    <row r="1687" spans="1:6">
      <c r="A1687">
        <v>9700</v>
      </c>
      <c r="B1687" s="1">
        <v>45107</v>
      </c>
      <c r="D1687">
        <v>8</v>
      </c>
      <c r="E1687" t="s">
        <v>6</v>
      </c>
      <c r="F1687">
        <v>446544</v>
      </c>
    </row>
    <row r="1688" spans="1:6">
      <c r="A1688">
        <v>9700</v>
      </c>
      <c r="B1688" s="1">
        <v>45138</v>
      </c>
      <c r="D1688">
        <v>8</v>
      </c>
      <c r="E1688" t="s">
        <v>6</v>
      </c>
      <c r="F1688">
        <v>430074</v>
      </c>
    </row>
    <row r="1689" spans="1:6">
      <c r="A1689">
        <v>9700</v>
      </c>
      <c r="B1689" s="1">
        <v>45169</v>
      </c>
      <c r="D1689">
        <v>8</v>
      </c>
      <c r="E1689" t="s">
        <v>6</v>
      </c>
      <c r="F1689">
        <v>412071</v>
      </c>
    </row>
    <row r="1690" spans="1:6">
      <c r="A1690">
        <v>9700</v>
      </c>
      <c r="B1690" s="1">
        <v>45199</v>
      </c>
      <c r="D1690">
        <v>8</v>
      </c>
      <c r="E1690" t="s">
        <v>6</v>
      </c>
      <c r="F1690">
        <v>415212</v>
      </c>
    </row>
    <row r="1691" spans="1:6">
      <c r="A1691">
        <v>9700</v>
      </c>
      <c r="B1691" s="1">
        <v>45230</v>
      </c>
      <c r="D1691">
        <v>8</v>
      </c>
      <c r="E1691" t="s">
        <v>6</v>
      </c>
      <c r="F1691">
        <v>406887</v>
      </c>
    </row>
    <row r="1692" spans="1:6">
      <c r="A1692">
        <v>9700</v>
      </c>
      <c r="B1692" s="1">
        <v>45260</v>
      </c>
      <c r="D1692">
        <v>8</v>
      </c>
      <c r="E1692" t="s">
        <v>6</v>
      </c>
      <c r="F1692">
        <v>440370</v>
      </c>
    </row>
    <row r="1693" spans="1:6">
      <c r="A1693">
        <v>9700</v>
      </c>
      <c r="B1693" s="1">
        <v>45291</v>
      </c>
      <c r="D1693">
        <v>8</v>
      </c>
      <c r="E1693" t="s">
        <v>6</v>
      </c>
      <c r="F1693">
        <v>431247</v>
      </c>
    </row>
    <row r="1694" spans="1:6">
      <c r="A1694">
        <v>9700</v>
      </c>
      <c r="B1694" s="1">
        <v>45322</v>
      </c>
      <c r="D1694">
        <v>8</v>
      </c>
      <c r="E1694" t="s">
        <v>6</v>
      </c>
      <c r="F1694">
        <v>413373</v>
      </c>
    </row>
    <row r="1695" spans="1:6">
      <c r="A1695">
        <v>9700</v>
      </c>
      <c r="B1695" s="1">
        <v>45351</v>
      </c>
      <c r="D1695">
        <v>8</v>
      </c>
      <c r="E1695" t="s">
        <v>6</v>
      </c>
      <c r="F1695">
        <v>446595</v>
      </c>
    </row>
    <row r="1696" spans="1:6">
      <c r="A1696">
        <v>9700</v>
      </c>
      <c r="B1696" s="1">
        <v>45382</v>
      </c>
      <c r="D1696">
        <v>8</v>
      </c>
      <c r="E1696" t="s">
        <v>6</v>
      </c>
      <c r="F1696">
        <v>410298</v>
      </c>
    </row>
    <row r="1697" spans="1:6">
      <c r="A1697">
        <v>9700</v>
      </c>
      <c r="B1697" s="1">
        <v>45412</v>
      </c>
      <c r="D1697">
        <v>8</v>
      </c>
      <c r="E1697" t="s">
        <v>6</v>
      </c>
      <c r="F1697">
        <v>403377</v>
      </c>
    </row>
    <row r="1698" spans="1:6">
      <c r="A1698">
        <v>9700</v>
      </c>
      <c r="B1698" s="1">
        <v>45443</v>
      </c>
      <c r="D1698">
        <v>8</v>
      </c>
      <c r="E1698" t="s">
        <v>6</v>
      </c>
      <c r="F1698">
        <v>479544</v>
      </c>
    </row>
    <row r="1699" spans="1:6">
      <c r="A1699">
        <v>9700</v>
      </c>
      <c r="B1699" s="1">
        <v>45473</v>
      </c>
      <c r="D1699">
        <v>8</v>
      </c>
      <c r="E1699" t="s">
        <v>6</v>
      </c>
      <c r="F1699">
        <v>452349</v>
      </c>
    </row>
    <row r="1700" spans="1:6">
      <c r="A1700">
        <v>9700</v>
      </c>
      <c r="B1700" s="1">
        <v>45504</v>
      </c>
      <c r="D1700">
        <v>8</v>
      </c>
      <c r="E1700" t="s">
        <v>6</v>
      </c>
      <c r="F1700">
        <v>414408</v>
      </c>
    </row>
    <row r="1701" spans="1:6">
      <c r="A1701">
        <v>9700</v>
      </c>
      <c r="B1701" s="1">
        <v>45535</v>
      </c>
      <c r="D1701">
        <v>8</v>
      </c>
      <c r="E1701" t="s">
        <v>6</v>
      </c>
      <c r="F1701">
        <v>456075</v>
      </c>
    </row>
    <row r="1702" spans="1:6">
      <c r="A1702">
        <v>9700</v>
      </c>
      <c r="B1702" s="1">
        <v>45565</v>
      </c>
      <c r="D1702">
        <v>8</v>
      </c>
      <c r="E1702" t="s">
        <v>6</v>
      </c>
      <c r="F1702">
        <v>418620</v>
      </c>
    </row>
    <row r="1703" spans="1:6">
      <c r="A1703">
        <v>9700</v>
      </c>
      <c r="B1703" s="1">
        <v>45596</v>
      </c>
      <c r="D1703">
        <v>8</v>
      </c>
      <c r="E1703" t="s">
        <v>6</v>
      </c>
      <c r="F1703">
        <v>441702</v>
      </c>
    </row>
    <row r="1704" spans="1:6">
      <c r="A1704">
        <v>9700</v>
      </c>
      <c r="B1704" s="1">
        <v>45626</v>
      </c>
      <c r="D1704">
        <v>8</v>
      </c>
      <c r="E1704" t="s">
        <v>6</v>
      </c>
      <c r="F1704">
        <v>452898</v>
      </c>
    </row>
    <row r="1705" spans="1:6">
      <c r="A1705">
        <v>9700</v>
      </c>
      <c r="B1705" s="1">
        <v>45657</v>
      </c>
      <c r="D1705">
        <v>8</v>
      </c>
      <c r="E1705" t="s">
        <v>6</v>
      </c>
      <c r="F1705">
        <v>452898</v>
      </c>
    </row>
    <row r="1706" spans="1:6">
      <c r="A1706">
        <v>9700</v>
      </c>
      <c r="B1706" s="1">
        <v>45688</v>
      </c>
      <c r="D1706">
        <v>8</v>
      </c>
      <c r="E1706" t="s">
        <v>6</v>
      </c>
      <c r="F1706">
        <v>443889</v>
      </c>
    </row>
    <row r="1707" spans="1:6">
      <c r="A1707">
        <v>9700</v>
      </c>
      <c r="B1707" s="1">
        <v>45716</v>
      </c>
      <c r="D1707">
        <v>8</v>
      </c>
      <c r="E1707" t="s">
        <v>6</v>
      </c>
      <c r="F1707">
        <v>458763</v>
      </c>
    </row>
    <row r="1708" spans="1:6">
      <c r="A1708">
        <v>9700</v>
      </c>
      <c r="B1708" s="1">
        <v>45747</v>
      </c>
      <c r="D1708">
        <v>8</v>
      </c>
      <c r="E1708" t="s">
        <v>6</v>
      </c>
      <c r="F1708">
        <v>414702</v>
      </c>
    </row>
    <row r="1709" spans="1:6">
      <c r="A1709">
        <v>9700</v>
      </c>
      <c r="B1709" s="1">
        <v>45777</v>
      </c>
      <c r="D1709">
        <v>8</v>
      </c>
      <c r="E1709" t="s">
        <v>6</v>
      </c>
      <c r="F1709">
        <v>456582</v>
      </c>
    </row>
    <row r="1710" spans="1:6">
      <c r="A1710">
        <v>9700</v>
      </c>
      <c r="B1710" s="1">
        <v>45808</v>
      </c>
      <c r="D1710">
        <v>8</v>
      </c>
      <c r="E1710" t="s">
        <v>6</v>
      </c>
      <c r="F1710">
        <v>458466</v>
      </c>
    </row>
    <row r="1711" spans="1:6">
      <c r="A1711">
        <v>9700</v>
      </c>
      <c r="B1711" s="1">
        <v>45838</v>
      </c>
      <c r="D1711">
        <v>8</v>
      </c>
      <c r="E1711" t="s">
        <v>6</v>
      </c>
      <c r="F1711">
        <v>433170</v>
      </c>
    </row>
    <row r="1712" spans="1:6">
      <c r="A1712">
        <v>9700</v>
      </c>
      <c r="B1712" s="1">
        <v>45869</v>
      </c>
      <c r="D1712">
        <v>8</v>
      </c>
      <c r="E1712" t="s">
        <v>6</v>
      </c>
      <c r="F1712">
        <v>479640</v>
      </c>
    </row>
    <row r="1713" spans="1:6">
      <c r="A1713">
        <v>9700</v>
      </c>
      <c r="B1713" s="1">
        <v>45900</v>
      </c>
      <c r="D1713">
        <v>8</v>
      </c>
      <c r="E1713" t="s">
        <v>6</v>
      </c>
      <c r="F1713">
        <v>451386</v>
      </c>
    </row>
    <row r="1714" spans="1:6">
      <c r="A1714">
        <v>9700</v>
      </c>
      <c r="B1714" s="1">
        <v>45930</v>
      </c>
      <c r="D1714">
        <v>8</v>
      </c>
      <c r="E1714" t="s">
        <v>6</v>
      </c>
      <c r="F1714">
        <v>424083</v>
      </c>
    </row>
    <row r="1715" spans="1:6">
      <c r="A1715">
        <v>9700</v>
      </c>
      <c r="B1715" s="1">
        <v>45961</v>
      </c>
      <c r="D1715">
        <v>8</v>
      </c>
      <c r="E1715" t="s">
        <v>6</v>
      </c>
      <c r="F1715">
        <v>475989</v>
      </c>
    </row>
    <row r="1716" spans="1:6">
      <c r="A1716">
        <v>9700</v>
      </c>
      <c r="B1716" s="1">
        <v>45991</v>
      </c>
      <c r="D1716">
        <v>8</v>
      </c>
      <c r="E1716" t="s">
        <v>6</v>
      </c>
      <c r="F1716">
        <v>472344</v>
      </c>
    </row>
    <row r="1717" spans="1:6">
      <c r="A1717">
        <v>9701</v>
      </c>
      <c r="B1717" s="1">
        <v>44957</v>
      </c>
      <c r="D1717">
        <v>8</v>
      </c>
      <c r="E1717" t="s">
        <v>6</v>
      </c>
      <c r="F1717">
        <v>5757</v>
      </c>
    </row>
    <row r="1718" spans="1:6">
      <c r="A1718">
        <v>9701</v>
      </c>
      <c r="B1718" s="1">
        <v>44985</v>
      </c>
      <c r="D1718">
        <v>8</v>
      </c>
      <c r="E1718" t="s">
        <v>6</v>
      </c>
      <c r="F1718">
        <v>5172</v>
      </c>
    </row>
    <row r="1719" spans="1:6">
      <c r="A1719">
        <v>9701</v>
      </c>
      <c r="B1719" s="1">
        <v>45016</v>
      </c>
      <c r="D1719">
        <v>8</v>
      </c>
      <c r="E1719" t="s">
        <v>6</v>
      </c>
      <c r="F1719">
        <v>3720</v>
      </c>
    </row>
    <row r="1720" spans="1:6">
      <c r="A1720">
        <v>9701</v>
      </c>
      <c r="B1720" s="1">
        <v>45046</v>
      </c>
      <c r="D1720">
        <v>8</v>
      </c>
      <c r="E1720" t="s">
        <v>6</v>
      </c>
      <c r="F1720">
        <v>3942</v>
      </c>
    </row>
    <row r="1721" spans="1:6">
      <c r="A1721">
        <v>9701</v>
      </c>
      <c r="B1721" s="1">
        <v>45077</v>
      </c>
      <c r="D1721">
        <v>8</v>
      </c>
      <c r="E1721" t="s">
        <v>6</v>
      </c>
      <c r="F1721">
        <v>3273</v>
      </c>
    </row>
    <row r="1722" spans="1:6">
      <c r="A1722">
        <v>9701</v>
      </c>
      <c r="B1722" s="1">
        <v>45107</v>
      </c>
      <c r="D1722">
        <v>8</v>
      </c>
      <c r="E1722" t="s">
        <v>6</v>
      </c>
      <c r="F1722">
        <v>3654</v>
      </c>
    </row>
    <row r="1723" spans="1:6">
      <c r="A1723">
        <v>9701</v>
      </c>
      <c r="B1723" s="1">
        <v>45138</v>
      </c>
      <c r="D1723">
        <v>8</v>
      </c>
      <c r="E1723" t="s">
        <v>6</v>
      </c>
      <c r="F1723">
        <v>3645</v>
      </c>
    </row>
    <row r="1724" spans="1:6">
      <c r="A1724">
        <v>9701</v>
      </c>
      <c r="B1724" s="1">
        <v>45169</v>
      </c>
      <c r="D1724">
        <v>8</v>
      </c>
      <c r="E1724" t="s">
        <v>6</v>
      </c>
      <c r="F1724">
        <v>3066</v>
      </c>
    </row>
    <row r="1725" spans="1:6">
      <c r="A1725">
        <v>9701</v>
      </c>
      <c r="B1725" s="1">
        <v>45199</v>
      </c>
      <c r="D1725">
        <v>8</v>
      </c>
      <c r="E1725" t="s">
        <v>6</v>
      </c>
      <c r="F1725">
        <v>3318</v>
      </c>
    </row>
    <row r="1726" spans="1:6">
      <c r="A1726">
        <v>9701</v>
      </c>
      <c r="B1726" s="1">
        <v>45230</v>
      </c>
      <c r="D1726">
        <v>8</v>
      </c>
      <c r="E1726" t="s">
        <v>6</v>
      </c>
      <c r="F1726">
        <v>3168</v>
      </c>
    </row>
    <row r="1727" spans="1:6">
      <c r="A1727">
        <v>9701</v>
      </c>
      <c r="B1727" s="1">
        <v>45260</v>
      </c>
      <c r="D1727">
        <v>8</v>
      </c>
      <c r="E1727" t="s">
        <v>6</v>
      </c>
      <c r="F1727">
        <v>3666</v>
      </c>
    </row>
    <row r="1728" spans="1:6">
      <c r="A1728">
        <v>9701</v>
      </c>
      <c r="B1728" s="1">
        <v>45291</v>
      </c>
      <c r="D1728">
        <v>8</v>
      </c>
      <c r="E1728" t="s">
        <v>6</v>
      </c>
      <c r="F1728">
        <v>3423</v>
      </c>
    </row>
    <row r="1729" spans="1:6">
      <c r="A1729">
        <v>9701</v>
      </c>
      <c r="B1729" s="1">
        <v>45322</v>
      </c>
      <c r="D1729">
        <v>8</v>
      </c>
      <c r="E1729" t="s">
        <v>6</v>
      </c>
      <c r="F1729">
        <v>3117</v>
      </c>
    </row>
    <row r="1730" spans="1:6">
      <c r="A1730">
        <v>9701</v>
      </c>
      <c r="B1730" s="1">
        <v>45351</v>
      </c>
      <c r="D1730">
        <v>8</v>
      </c>
      <c r="E1730" t="s">
        <v>6</v>
      </c>
      <c r="F1730">
        <v>3267</v>
      </c>
    </row>
    <row r="1731" spans="1:6">
      <c r="A1731">
        <v>9701</v>
      </c>
      <c r="B1731" s="1">
        <v>45382</v>
      </c>
      <c r="D1731">
        <v>8</v>
      </c>
      <c r="E1731" t="s">
        <v>6</v>
      </c>
      <c r="F1731">
        <v>3243</v>
      </c>
    </row>
    <row r="1732" spans="1:6">
      <c r="A1732">
        <v>9701</v>
      </c>
      <c r="B1732" s="1">
        <v>45412</v>
      </c>
      <c r="D1732">
        <v>8</v>
      </c>
      <c r="E1732" t="s">
        <v>6</v>
      </c>
      <c r="F1732">
        <v>3303</v>
      </c>
    </row>
    <row r="1733" spans="1:6">
      <c r="A1733">
        <v>9701</v>
      </c>
      <c r="B1733" s="1">
        <v>45443</v>
      </c>
      <c r="D1733">
        <v>8</v>
      </c>
      <c r="E1733" t="s">
        <v>6</v>
      </c>
      <c r="F1733">
        <v>3963</v>
      </c>
    </row>
    <row r="1734" spans="1:6">
      <c r="A1734">
        <v>9701</v>
      </c>
      <c r="B1734" s="1">
        <v>45473</v>
      </c>
      <c r="D1734">
        <v>8</v>
      </c>
      <c r="E1734" t="s">
        <v>6</v>
      </c>
      <c r="F1734">
        <v>3633</v>
      </c>
    </row>
    <row r="1735" spans="1:6">
      <c r="A1735">
        <v>9701</v>
      </c>
      <c r="B1735" s="1">
        <v>45504</v>
      </c>
      <c r="D1735">
        <v>8</v>
      </c>
      <c r="E1735" t="s">
        <v>6</v>
      </c>
      <c r="F1735">
        <v>3033</v>
      </c>
    </row>
    <row r="1736" spans="1:6">
      <c r="A1736">
        <v>9701</v>
      </c>
      <c r="B1736" s="1">
        <v>45535</v>
      </c>
      <c r="D1736">
        <v>8</v>
      </c>
      <c r="E1736" t="s">
        <v>6</v>
      </c>
      <c r="F1736">
        <v>3603</v>
      </c>
    </row>
    <row r="1737" spans="1:6">
      <c r="A1737">
        <v>9701</v>
      </c>
      <c r="B1737" s="1">
        <v>45565</v>
      </c>
      <c r="D1737">
        <v>8</v>
      </c>
      <c r="E1737" t="s">
        <v>6</v>
      </c>
      <c r="F1737">
        <v>3450</v>
      </c>
    </row>
    <row r="1738" spans="1:6">
      <c r="A1738">
        <v>9701</v>
      </c>
      <c r="B1738" s="1">
        <v>45596</v>
      </c>
      <c r="D1738">
        <v>8</v>
      </c>
      <c r="E1738" t="s">
        <v>6</v>
      </c>
      <c r="F1738">
        <v>3564</v>
      </c>
    </row>
    <row r="1739" spans="1:6">
      <c r="A1739">
        <v>9701</v>
      </c>
      <c r="B1739" s="1">
        <v>45626</v>
      </c>
      <c r="D1739">
        <v>8</v>
      </c>
      <c r="E1739" t="s">
        <v>6</v>
      </c>
      <c r="F1739">
        <v>3516</v>
      </c>
    </row>
    <row r="1740" spans="1:6">
      <c r="A1740">
        <v>9701</v>
      </c>
      <c r="B1740" s="1">
        <v>45657</v>
      </c>
      <c r="D1740">
        <v>8</v>
      </c>
      <c r="E1740" t="s">
        <v>6</v>
      </c>
      <c r="F1740">
        <v>3516</v>
      </c>
    </row>
    <row r="1741" spans="1:6">
      <c r="A1741">
        <v>9701</v>
      </c>
      <c r="B1741" s="1">
        <v>45688</v>
      </c>
      <c r="D1741">
        <v>8</v>
      </c>
      <c r="E1741" t="s">
        <v>6</v>
      </c>
      <c r="F1741">
        <v>3687</v>
      </c>
    </row>
    <row r="1742" spans="1:6">
      <c r="A1742">
        <v>9701</v>
      </c>
      <c r="B1742" s="1">
        <v>45716</v>
      </c>
      <c r="D1742">
        <v>8</v>
      </c>
      <c r="E1742" t="s">
        <v>6</v>
      </c>
      <c r="F1742">
        <v>3372</v>
      </c>
    </row>
    <row r="1743" spans="1:6">
      <c r="A1743">
        <v>9701</v>
      </c>
      <c r="B1743" s="1">
        <v>45747</v>
      </c>
      <c r="D1743">
        <v>8</v>
      </c>
      <c r="E1743" t="s">
        <v>6</v>
      </c>
      <c r="F1743">
        <v>3171</v>
      </c>
    </row>
    <row r="1744" spans="1:6">
      <c r="A1744">
        <v>9701</v>
      </c>
      <c r="B1744" s="1">
        <v>45777</v>
      </c>
      <c r="D1744">
        <v>8</v>
      </c>
      <c r="E1744" t="s">
        <v>6</v>
      </c>
      <c r="F1744">
        <v>3585</v>
      </c>
    </row>
    <row r="1745" spans="1:6">
      <c r="A1745">
        <v>9701</v>
      </c>
      <c r="B1745" s="1">
        <v>45808</v>
      </c>
      <c r="D1745">
        <v>8</v>
      </c>
      <c r="E1745" t="s">
        <v>6</v>
      </c>
      <c r="F1745">
        <v>3564</v>
      </c>
    </row>
    <row r="1746" spans="1:6">
      <c r="A1746">
        <v>9701</v>
      </c>
      <c r="B1746" s="1">
        <v>45838</v>
      </c>
      <c r="D1746">
        <v>8</v>
      </c>
      <c r="E1746" t="s">
        <v>6</v>
      </c>
      <c r="F1746">
        <v>3303</v>
      </c>
    </row>
    <row r="1747" spans="1:6">
      <c r="A1747">
        <v>9701</v>
      </c>
      <c r="B1747" s="1">
        <v>45869</v>
      </c>
      <c r="D1747">
        <v>8</v>
      </c>
      <c r="E1747" t="s">
        <v>6</v>
      </c>
      <c r="F1747">
        <v>3681</v>
      </c>
    </row>
    <row r="1748" spans="1:6">
      <c r="A1748">
        <v>9701</v>
      </c>
      <c r="B1748" s="1">
        <v>45900</v>
      </c>
      <c r="D1748">
        <v>8</v>
      </c>
      <c r="E1748" t="s">
        <v>6</v>
      </c>
      <c r="F1748">
        <v>3429</v>
      </c>
    </row>
    <row r="1749" spans="1:6">
      <c r="A1749">
        <v>9701</v>
      </c>
      <c r="B1749" s="1">
        <v>45930</v>
      </c>
      <c r="D1749">
        <v>8</v>
      </c>
      <c r="E1749" t="s">
        <v>6</v>
      </c>
      <c r="F1749">
        <v>3033</v>
      </c>
    </row>
    <row r="1750" spans="1:6">
      <c r="A1750">
        <v>9701</v>
      </c>
      <c r="B1750" s="1">
        <v>45961</v>
      </c>
      <c r="D1750">
        <v>8</v>
      </c>
      <c r="E1750" t="s">
        <v>6</v>
      </c>
      <c r="F1750">
        <v>3585</v>
      </c>
    </row>
    <row r="1751" spans="1:6">
      <c r="A1751">
        <v>9701</v>
      </c>
      <c r="B1751" s="1">
        <v>45991</v>
      </c>
      <c r="D1751">
        <v>8</v>
      </c>
      <c r="E1751" t="s">
        <v>6</v>
      </c>
      <c r="F1751">
        <v>3798</v>
      </c>
    </row>
    <row r="1752" spans="1:6">
      <c r="A1752">
        <v>9702</v>
      </c>
      <c r="B1752" s="1">
        <v>44957</v>
      </c>
      <c r="D1752">
        <v>8</v>
      </c>
      <c r="E1752" t="s">
        <v>6</v>
      </c>
      <c r="F1752">
        <v>1515</v>
      </c>
    </row>
    <row r="1753" spans="1:6">
      <c r="A1753">
        <v>9702</v>
      </c>
      <c r="B1753" s="1">
        <v>44985</v>
      </c>
      <c r="D1753">
        <v>8</v>
      </c>
      <c r="E1753" t="s">
        <v>6</v>
      </c>
      <c r="F1753">
        <v>1242</v>
      </c>
    </row>
    <row r="1754" spans="1:6">
      <c r="A1754">
        <v>9702</v>
      </c>
      <c r="B1754" s="1">
        <v>45016</v>
      </c>
      <c r="D1754">
        <v>8</v>
      </c>
      <c r="E1754" t="s">
        <v>6</v>
      </c>
      <c r="F1754">
        <v>1350</v>
      </c>
    </row>
    <row r="1755" spans="1:6">
      <c r="A1755">
        <v>9702</v>
      </c>
      <c r="B1755" s="1">
        <v>45046</v>
      </c>
      <c r="D1755">
        <v>8</v>
      </c>
      <c r="E1755" t="s">
        <v>6</v>
      </c>
      <c r="F1755">
        <v>1563</v>
      </c>
    </row>
    <row r="1756" spans="1:6">
      <c r="A1756">
        <v>9702</v>
      </c>
      <c r="B1756" s="1">
        <v>45077</v>
      </c>
      <c r="D1756">
        <v>8</v>
      </c>
      <c r="E1756" t="s">
        <v>6</v>
      </c>
      <c r="F1756">
        <v>1176</v>
      </c>
    </row>
    <row r="1757" spans="1:6">
      <c r="A1757">
        <v>9702</v>
      </c>
      <c r="B1757" s="1">
        <v>45107</v>
      </c>
      <c r="D1757">
        <v>8</v>
      </c>
      <c r="E1757" t="s">
        <v>6</v>
      </c>
      <c r="F1757">
        <v>1377</v>
      </c>
    </row>
    <row r="1758" spans="1:6">
      <c r="A1758">
        <v>9702</v>
      </c>
      <c r="B1758" s="1">
        <v>45138</v>
      </c>
      <c r="D1758">
        <v>8</v>
      </c>
      <c r="E1758" t="s">
        <v>6</v>
      </c>
      <c r="F1758">
        <v>1341</v>
      </c>
    </row>
    <row r="1759" spans="1:6">
      <c r="A1759">
        <v>9702</v>
      </c>
      <c r="B1759" s="1">
        <v>45169</v>
      </c>
      <c r="D1759">
        <v>8</v>
      </c>
      <c r="E1759" t="s">
        <v>6</v>
      </c>
      <c r="F1759">
        <v>1230</v>
      </c>
    </row>
    <row r="1760" spans="1:6">
      <c r="A1760">
        <v>9702</v>
      </c>
      <c r="B1760" s="1">
        <v>45199</v>
      </c>
      <c r="D1760">
        <v>8</v>
      </c>
      <c r="E1760" t="s">
        <v>6</v>
      </c>
      <c r="F1760">
        <v>1194</v>
      </c>
    </row>
    <row r="1761" spans="1:6">
      <c r="A1761">
        <v>9702</v>
      </c>
      <c r="B1761" s="1">
        <v>45230</v>
      </c>
      <c r="D1761">
        <v>8</v>
      </c>
      <c r="E1761" t="s">
        <v>6</v>
      </c>
      <c r="F1761">
        <v>1233</v>
      </c>
    </row>
    <row r="1762" spans="1:6">
      <c r="A1762">
        <v>9702</v>
      </c>
      <c r="B1762" s="1">
        <v>45260</v>
      </c>
      <c r="D1762">
        <v>8</v>
      </c>
      <c r="E1762" t="s">
        <v>6</v>
      </c>
      <c r="F1762">
        <v>1422</v>
      </c>
    </row>
    <row r="1763" spans="1:6">
      <c r="A1763">
        <v>9702</v>
      </c>
      <c r="B1763" s="1">
        <v>45291</v>
      </c>
      <c r="D1763">
        <v>8</v>
      </c>
      <c r="E1763" t="s">
        <v>6</v>
      </c>
      <c r="F1763">
        <v>1371</v>
      </c>
    </row>
    <row r="1764" spans="1:6">
      <c r="A1764">
        <v>9702</v>
      </c>
      <c r="B1764" s="1">
        <v>45322</v>
      </c>
      <c r="D1764">
        <v>8</v>
      </c>
      <c r="E1764" t="s">
        <v>6</v>
      </c>
      <c r="F1764">
        <v>1299</v>
      </c>
    </row>
    <row r="1765" spans="1:6">
      <c r="A1765">
        <v>9702</v>
      </c>
      <c r="B1765" s="1">
        <v>45351</v>
      </c>
      <c r="D1765">
        <v>8</v>
      </c>
      <c r="E1765" t="s">
        <v>6</v>
      </c>
      <c r="F1765">
        <v>1233</v>
      </c>
    </row>
    <row r="1766" spans="1:6">
      <c r="A1766">
        <v>9702</v>
      </c>
      <c r="B1766" s="1">
        <v>45382</v>
      </c>
      <c r="D1766">
        <v>8</v>
      </c>
      <c r="E1766" t="s">
        <v>6</v>
      </c>
      <c r="F1766">
        <v>1275</v>
      </c>
    </row>
    <row r="1767" spans="1:6">
      <c r="A1767">
        <v>9702</v>
      </c>
      <c r="B1767" s="1">
        <v>45412</v>
      </c>
      <c r="D1767">
        <v>8</v>
      </c>
      <c r="E1767" t="s">
        <v>6</v>
      </c>
      <c r="F1767">
        <v>1284</v>
      </c>
    </row>
    <row r="1768" spans="1:6">
      <c r="A1768">
        <v>9702</v>
      </c>
      <c r="B1768" s="1">
        <v>45443</v>
      </c>
      <c r="D1768">
        <v>8</v>
      </c>
      <c r="E1768" t="s">
        <v>6</v>
      </c>
      <c r="F1768">
        <v>1536</v>
      </c>
    </row>
    <row r="1769" spans="1:6">
      <c r="A1769">
        <v>9702</v>
      </c>
      <c r="B1769" s="1">
        <v>45473</v>
      </c>
      <c r="D1769">
        <v>8</v>
      </c>
      <c r="E1769" t="s">
        <v>6</v>
      </c>
      <c r="F1769">
        <v>1434</v>
      </c>
    </row>
    <row r="1770" spans="1:6">
      <c r="A1770">
        <v>9702</v>
      </c>
      <c r="B1770" s="1">
        <v>45504</v>
      </c>
      <c r="D1770">
        <v>8</v>
      </c>
      <c r="E1770" t="s">
        <v>6</v>
      </c>
      <c r="F1770">
        <v>1275</v>
      </c>
    </row>
    <row r="1771" spans="1:6">
      <c r="A1771">
        <v>9702</v>
      </c>
      <c r="B1771" s="1">
        <v>45535</v>
      </c>
      <c r="D1771">
        <v>8</v>
      </c>
      <c r="E1771" t="s">
        <v>6</v>
      </c>
      <c r="F1771">
        <v>1473</v>
      </c>
    </row>
    <row r="1772" spans="1:6">
      <c r="A1772">
        <v>9702</v>
      </c>
      <c r="B1772" s="1">
        <v>45565</v>
      </c>
      <c r="D1772">
        <v>8</v>
      </c>
      <c r="E1772" t="s">
        <v>6</v>
      </c>
      <c r="F1772">
        <v>1440</v>
      </c>
    </row>
    <row r="1773" spans="1:6">
      <c r="A1773">
        <v>9702</v>
      </c>
      <c r="B1773" s="1">
        <v>45596</v>
      </c>
      <c r="D1773">
        <v>8</v>
      </c>
      <c r="E1773" t="s">
        <v>6</v>
      </c>
      <c r="F1773">
        <v>1476</v>
      </c>
    </row>
    <row r="1774" spans="1:6">
      <c r="A1774">
        <v>9702</v>
      </c>
      <c r="B1774" s="1">
        <v>45626</v>
      </c>
      <c r="D1774">
        <v>8</v>
      </c>
      <c r="E1774" t="s">
        <v>6</v>
      </c>
      <c r="F1774">
        <v>1464</v>
      </c>
    </row>
    <row r="1775" spans="1:6">
      <c r="A1775">
        <v>9702</v>
      </c>
      <c r="B1775" s="1">
        <v>45657</v>
      </c>
      <c r="D1775">
        <v>8</v>
      </c>
      <c r="E1775" t="s">
        <v>6</v>
      </c>
      <c r="F1775">
        <v>1464</v>
      </c>
    </row>
    <row r="1776" spans="1:6">
      <c r="A1776">
        <v>9702</v>
      </c>
      <c r="B1776" s="1">
        <v>45688</v>
      </c>
      <c r="D1776">
        <v>8</v>
      </c>
      <c r="E1776" t="s">
        <v>6</v>
      </c>
      <c r="F1776">
        <v>1551</v>
      </c>
    </row>
    <row r="1777" spans="1:6">
      <c r="A1777">
        <v>9702</v>
      </c>
      <c r="B1777" s="1">
        <v>45716</v>
      </c>
      <c r="D1777">
        <v>8</v>
      </c>
      <c r="E1777" t="s">
        <v>6</v>
      </c>
      <c r="F1777">
        <v>1359</v>
      </c>
    </row>
    <row r="1778" spans="1:6">
      <c r="A1778">
        <v>9702</v>
      </c>
      <c r="B1778" s="1">
        <v>45747</v>
      </c>
      <c r="D1778">
        <v>8</v>
      </c>
      <c r="E1778" t="s">
        <v>6</v>
      </c>
      <c r="F1778">
        <v>1386</v>
      </c>
    </row>
    <row r="1779" spans="1:6">
      <c r="A1779">
        <v>9702</v>
      </c>
      <c r="B1779" s="1">
        <v>45777</v>
      </c>
      <c r="D1779">
        <v>8</v>
      </c>
      <c r="E1779" t="s">
        <v>6</v>
      </c>
      <c r="F1779">
        <v>1449</v>
      </c>
    </row>
    <row r="1780" spans="1:6">
      <c r="A1780">
        <v>9702</v>
      </c>
      <c r="B1780" s="1">
        <v>45808</v>
      </c>
      <c r="D1780">
        <v>8</v>
      </c>
      <c r="E1780" t="s">
        <v>6</v>
      </c>
      <c r="F1780">
        <v>1446</v>
      </c>
    </row>
    <row r="1781" spans="1:6">
      <c r="A1781">
        <v>9702</v>
      </c>
      <c r="B1781" s="1">
        <v>45838</v>
      </c>
      <c r="D1781">
        <v>8</v>
      </c>
      <c r="E1781" t="s">
        <v>6</v>
      </c>
      <c r="F1781">
        <v>1350</v>
      </c>
    </row>
    <row r="1782" spans="1:6">
      <c r="A1782">
        <v>9702</v>
      </c>
      <c r="B1782" s="1">
        <v>45869</v>
      </c>
      <c r="D1782">
        <v>8</v>
      </c>
      <c r="E1782" t="s">
        <v>6</v>
      </c>
      <c r="F1782">
        <v>1446</v>
      </c>
    </row>
    <row r="1783" spans="1:6">
      <c r="A1783">
        <v>9702</v>
      </c>
      <c r="B1783" s="1">
        <v>45900</v>
      </c>
      <c r="D1783">
        <v>8</v>
      </c>
      <c r="E1783" t="s">
        <v>6</v>
      </c>
      <c r="F1783">
        <v>1341</v>
      </c>
    </row>
    <row r="1784" spans="1:6">
      <c r="A1784">
        <v>9702</v>
      </c>
      <c r="B1784" s="1">
        <v>45930</v>
      </c>
      <c r="D1784">
        <v>8</v>
      </c>
      <c r="E1784" t="s">
        <v>6</v>
      </c>
      <c r="F1784">
        <v>1197</v>
      </c>
    </row>
    <row r="1785" spans="1:6">
      <c r="A1785">
        <v>9702</v>
      </c>
      <c r="B1785" s="1">
        <v>45961</v>
      </c>
      <c r="D1785">
        <v>8</v>
      </c>
      <c r="E1785" t="s">
        <v>6</v>
      </c>
      <c r="F1785">
        <v>1368</v>
      </c>
    </row>
    <row r="1786" spans="1:6">
      <c r="A1786">
        <v>9702</v>
      </c>
      <c r="B1786" s="1">
        <v>45991</v>
      </c>
      <c r="D1786">
        <v>8</v>
      </c>
      <c r="E1786" t="s">
        <v>6</v>
      </c>
      <c r="F1786">
        <v>1476</v>
      </c>
    </row>
    <row r="1787" spans="1:6">
      <c r="A1787">
        <v>9768</v>
      </c>
      <c r="B1787" s="1">
        <v>44957</v>
      </c>
      <c r="D1787">
        <v>8</v>
      </c>
      <c r="E1787" t="s">
        <v>6</v>
      </c>
      <c r="F1787">
        <v>572544</v>
      </c>
    </row>
    <row r="1788" spans="1:6">
      <c r="A1788">
        <v>9768</v>
      </c>
      <c r="B1788" s="1">
        <v>44985</v>
      </c>
      <c r="D1788">
        <v>8</v>
      </c>
      <c r="E1788" t="s">
        <v>6</v>
      </c>
      <c r="F1788">
        <v>288864</v>
      </c>
    </row>
    <row r="1789" spans="1:6">
      <c r="A1789">
        <v>9768</v>
      </c>
      <c r="B1789" s="1">
        <v>45016</v>
      </c>
      <c r="D1789">
        <v>8</v>
      </c>
      <c r="E1789" t="s">
        <v>6</v>
      </c>
      <c r="F1789">
        <v>258906</v>
      </c>
    </row>
    <row r="1790" spans="1:6">
      <c r="A1790">
        <v>9768</v>
      </c>
      <c r="B1790" s="1">
        <v>45046</v>
      </c>
      <c r="D1790">
        <v>8</v>
      </c>
      <c r="E1790" t="s">
        <v>6</v>
      </c>
      <c r="F1790">
        <v>426171</v>
      </c>
    </row>
    <row r="1791" spans="1:6">
      <c r="A1791">
        <v>9768</v>
      </c>
      <c r="B1791" s="1">
        <v>45077</v>
      </c>
      <c r="D1791">
        <v>8</v>
      </c>
      <c r="E1791" t="s">
        <v>6</v>
      </c>
      <c r="F1791">
        <v>261630</v>
      </c>
    </row>
    <row r="1792" spans="1:6">
      <c r="A1792">
        <v>9768</v>
      </c>
      <c r="B1792" s="1">
        <v>45107</v>
      </c>
      <c r="D1792">
        <v>8</v>
      </c>
      <c r="E1792" t="s">
        <v>6</v>
      </c>
      <c r="F1792">
        <v>254205</v>
      </c>
    </row>
    <row r="1793" spans="1:6">
      <c r="A1793">
        <v>9768</v>
      </c>
      <c r="B1793" s="1">
        <v>45138</v>
      </c>
      <c r="D1793">
        <v>8</v>
      </c>
      <c r="E1793" t="s">
        <v>6</v>
      </c>
      <c r="F1793">
        <v>351111</v>
      </c>
    </row>
    <row r="1794" spans="1:6">
      <c r="A1794">
        <v>9768</v>
      </c>
      <c r="B1794" s="1">
        <v>45169</v>
      </c>
      <c r="D1794">
        <v>8</v>
      </c>
      <c r="E1794" t="s">
        <v>6</v>
      </c>
      <c r="F1794">
        <v>227571</v>
      </c>
    </row>
    <row r="1795" spans="1:6">
      <c r="A1795">
        <v>9768</v>
      </c>
      <c r="B1795" s="1">
        <v>45199</v>
      </c>
      <c r="D1795">
        <v>8</v>
      </c>
      <c r="E1795" t="s">
        <v>6</v>
      </c>
      <c r="F1795">
        <v>186159</v>
      </c>
    </row>
    <row r="1796" spans="1:6">
      <c r="A1796">
        <v>9768</v>
      </c>
      <c r="B1796" s="1">
        <v>45230</v>
      </c>
      <c r="D1796">
        <v>8</v>
      </c>
      <c r="E1796" t="s">
        <v>6</v>
      </c>
      <c r="F1796">
        <v>288639</v>
      </c>
    </row>
    <row r="1797" spans="1:6">
      <c r="A1797">
        <v>9768</v>
      </c>
      <c r="B1797" s="1">
        <v>45260</v>
      </c>
      <c r="D1797">
        <v>8</v>
      </c>
      <c r="E1797" t="s">
        <v>6</v>
      </c>
      <c r="F1797">
        <v>202086</v>
      </c>
    </row>
    <row r="1798" spans="1:6">
      <c r="A1798">
        <v>9768</v>
      </c>
      <c r="B1798" s="1">
        <v>45291</v>
      </c>
      <c r="D1798">
        <v>8</v>
      </c>
      <c r="E1798" t="s">
        <v>6</v>
      </c>
      <c r="F1798">
        <v>187230</v>
      </c>
    </row>
    <row r="1799" spans="1:6">
      <c r="A1799">
        <v>9768</v>
      </c>
      <c r="B1799" s="1">
        <v>45322</v>
      </c>
      <c r="D1799">
        <v>8</v>
      </c>
      <c r="E1799" t="s">
        <v>6</v>
      </c>
      <c r="F1799">
        <v>583194</v>
      </c>
    </row>
    <row r="1800" spans="1:6">
      <c r="A1800">
        <v>9768</v>
      </c>
      <c r="B1800" s="1">
        <v>45351</v>
      </c>
      <c r="D1800">
        <v>8</v>
      </c>
      <c r="E1800" t="s">
        <v>6</v>
      </c>
      <c r="F1800">
        <v>251127</v>
      </c>
    </row>
    <row r="1801" spans="1:6">
      <c r="A1801">
        <v>9768</v>
      </c>
      <c r="B1801" s="1">
        <v>45382</v>
      </c>
      <c r="D1801">
        <v>8</v>
      </c>
      <c r="E1801" t="s">
        <v>6</v>
      </c>
      <c r="F1801">
        <v>251127</v>
      </c>
    </row>
    <row r="1802" spans="1:6">
      <c r="A1802">
        <v>9768</v>
      </c>
      <c r="B1802" s="1">
        <v>45412</v>
      </c>
      <c r="D1802">
        <v>8</v>
      </c>
      <c r="E1802" t="s">
        <v>6</v>
      </c>
      <c r="F1802">
        <v>303240</v>
      </c>
    </row>
    <row r="1803" spans="1:6">
      <c r="A1803">
        <v>9768</v>
      </c>
      <c r="B1803" s="1">
        <v>45443</v>
      </c>
      <c r="D1803">
        <v>8</v>
      </c>
      <c r="E1803" t="s">
        <v>6</v>
      </c>
      <c r="F1803">
        <v>205908</v>
      </c>
    </row>
    <row r="1804" spans="1:6">
      <c r="A1804">
        <v>9768</v>
      </c>
      <c r="B1804" s="1">
        <v>45473</v>
      </c>
      <c r="D1804">
        <v>8</v>
      </c>
      <c r="E1804" t="s">
        <v>6</v>
      </c>
      <c r="F1804">
        <v>206289</v>
      </c>
    </row>
    <row r="1805" spans="1:6">
      <c r="A1805">
        <v>9768</v>
      </c>
      <c r="B1805" s="1">
        <v>45504</v>
      </c>
      <c r="D1805">
        <v>8</v>
      </c>
      <c r="E1805" t="s">
        <v>6</v>
      </c>
      <c r="F1805">
        <v>311949</v>
      </c>
    </row>
    <row r="1806" spans="1:6">
      <c r="A1806">
        <v>9768</v>
      </c>
      <c r="B1806" s="1">
        <v>45535</v>
      </c>
      <c r="D1806">
        <v>8</v>
      </c>
      <c r="E1806" t="s">
        <v>6</v>
      </c>
      <c r="F1806">
        <v>202227</v>
      </c>
    </row>
    <row r="1807" spans="1:6">
      <c r="A1807">
        <v>9768</v>
      </c>
      <c r="B1807" s="1">
        <v>45565</v>
      </c>
      <c r="D1807">
        <v>8</v>
      </c>
      <c r="E1807" t="s">
        <v>6</v>
      </c>
      <c r="F1807">
        <v>220905</v>
      </c>
    </row>
    <row r="1808" spans="1:6">
      <c r="A1808">
        <v>9768</v>
      </c>
      <c r="B1808" s="1">
        <v>45596</v>
      </c>
      <c r="D1808">
        <v>8</v>
      </c>
      <c r="E1808" t="s">
        <v>6</v>
      </c>
      <c r="F1808">
        <v>435618</v>
      </c>
    </row>
    <row r="1809" spans="1:6">
      <c r="A1809">
        <v>9768</v>
      </c>
      <c r="B1809" s="1">
        <v>45626</v>
      </c>
      <c r="D1809">
        <v>8</v>
      </c>
      <c r="E1809" t="s">
        <v>6</v>
      </c>
      <c r="F1809">
        <v>281544</v>
      </c>
    </row>
    <row r="1810" spans="1:6">
      <c r="A1810">
        <v>9768</v>
      </c>
      <c r="B1810" s="1">
        <v>45657</v>
      </c>
      <c r="D1810">
        <v>8</v>
      </c>
      <c r="E1810" t="s">
        <v>6</v>
      </c>
      <c r="F1810">
        <v>281544</v>
      </c>
    </row>
    <row r="1811" spans="1:6">
      <c r="A1811">
        <v>9768</v>
      </c>
      <c r="B1811" s="1">
        <v>45688</v>
      </c>
      <c r="D1811">
        <v>8</v>
      </c>
      <c r="E1811" t="s">
        <v>6</v>
      </c>
      <c r="F1811">
        <v>548535</v>
      </c>
    </row>
    <row r="1812" spans="1:6">
      <c r="A1812">
        <v>9768</v>
      </c>
      <c r="B1812" s="1">
        <v>45716</v>
      </c>
      <c r="D1812">
        <v>8</v>
      </c>
      <c r="E1812" t="s">
        <v>6</v>
      </c>
      <c r="F1812">
        <v>340689</v>
      </c>
    </row>
    <row r="1813" spans="1:6">
      <c r="A1813">
        <v>9768</v>
      </c>
      <c r="B1813" s="1">
        <v>45747</v>
      </c>
      <c r="D1813">
        <v>8</v>
      </c>
      <c r="E1813" t="s">
        <v>6</v>
      </c>
      <c r="F1813">
        <v>226776</v>
      </c>
    </row>
    <row r="1814" spans="1:6">
      <c r="A1814">
        <v>9768</v>
      </c>
      <c r="B1814" s="1">
        <v>45777</v>
      </c>
      <c r="D1814">
        <v>8</v>
      </c>
      <c r="E1814" t="s">
        <v>6</v>
      </c>
      <c r="F1814">
        <v>226776</v>
      </c>
    </row>
    <row r="1815" spans="1:6">
      <c r="A1815">
        <v>9768</v>
      </c>
      <c r="B1815" s="1">
        <v>45808</v>
      </c>
      <c r="D1815">
        <v>8</v>
      </c>
      <c r="E1815" t="s">
        <v>6</v>
      </c>
      <c r="F1815">
        <v>333978</v>
      </c>
    </row>
    <row r="1816" spans="1:6">
      <c r="A1816">
        <v>9768</v>
      </c>
      <c r="B1816" s="1">
        <v>45838</v>
      </c>
      <c r="D1816">
        <v>8</v>
      </c>
      <c r="E1816" t="s">
        <v>6</v>
      </c>
      <c r="F1816">
        <v>333978</v>
      </c>
    </row>
    <row r="1817" spans="1:6">
      <c r="A1817">
        <v>9768</v>
      </c>
      <c r="B1817" s="1">
        <v>45869</v>
      </c>
      <c r="D1817">
        <v>8</v>
      </c>
      <c r="E1817" t="s">
        <v>6</v>
      </c>
      <c r="F1817">
        <v>307518</v>
      </c>
    </row>
    <row r="1818" spans="1:6">
      <c r="A1818">
        <v>9768</v>
      </c>
      <c r="B1818" s="1">
        <v>45900</v>
      </c>
      <c r="D1818">
        <v>8</v>
      </c>
      <c r="E1818" t="s">
        <v>6</v>
      </c>
      <c r="F1818">
        <v>222870</v>
      </c>
    </row>
    <row r="1819" spans="1:6">
      <c r="A1819">
        <v>9768</v>
      </c>
      <c r="B1819" s="1">
        <v>45930</v>
      </c>
      <c r="D1819">
        <v>8</v>
      </c>
      <c r="E1819" t="s">
        <v>6</v>
      </c>
      <c r="F1819">
        <v>241458</v>
      </c>
    </row>
    <row r="1820" spans="1:6">
      <c r="A1820">
        <v>9768</v>
      </c>
      <c r="B1820" s="1">
        <v>45961</v>
      </c>
      <c r="D1820">
        <v>8</v>
      </c>
      <c r="E1820" t="s">
        <v>6</v>
      </c>
      <c r="F1820">
        <v>302769</v>
      </c>
    </row>
    <row r="1821" spans="1:6">
      <c r="A1821">
        <v>9768</v>
      </c>
      <c r="B1821" s="1">
        <v>45991</v>
      </c>
      <c r="D1821">
        <v>8</v>
      </c>
      <c r="E1821" t="s">
        <v>6</v>
      </c>
      <c r="F1821">
        <v>339402</v>
      </c>
    </row>
    <row r="1822" spans="1:6">
      <c r="A1822">
        <v>150</v>
      </c>
      <c r="B1822" s="1">
        <v>44957</v>
      </c>
      <c r="D1822">
        <v>9</v>
      </c>
      <c r="E1822" t="s">
        <v>6</v>
      </c>
      <c r="F1822">
        <v>115407.5</v>
      </c>
    </row>
    <row r="1823" spans="1:6">
      <c r="A1823">
        <v>150</v>
      </c>
      <c r="B1823" s="1">
        <v>44985</v>
      </c>
      <c r="D1823">
        <v>9</v>
      </c>
      <c r="E1823" t="s">
        <v>6</v>
      </c>
      <c r="F1823">
        <v>115777.5</v>
      </c>
    </row>
    <row r="1824" spans="1:6">
      <c r="A1824">
        <v>150</v>
      </c>
      <c r="B1824" s="1">
        <v>45016</v>
      </c>
      <c r="D1824">
        <v>9</v>
      </c>
      <c r="E1824" t="s">
        <v>6</v>
      </c>
      <c r="F1824">
        <v>116105</v>
      </c>
    </row>
    <row r="1825" spans="1:6">
      <c r="A1825">
        <v>150</v>
      </c>
      <c r="B1825" s="1">
        <v>45046</v>
      </c>
      <c r="D1825">
        <v>9</v>
      </c>
      <c r="E1825" t="s">
        <v>6</v>
      </c>
      <c r="F1825">
        <v>116890</v>
      </c>
    </row>
    <row r="1826" spans="1:6">
      <c r="A1826">
        <v>150</v>
      </c>
      <c r="B1826" s="1">
        <v>45077</v>
      </c>
      <c r="D1826">
        <v>9</v>
      </c>
      <c r="E1826" t="s">
        <v>6</v>
      </c>
      <c r="F1826">
        <v>117165</v>
      </c>
    </row>
    <row r="1827" spans="1:6">
      <c r="A1827">
        <v>150</v>
      </c>
      <c r="B1827" s="1">
        <v>45107</v>
      </c>
      <c r="D1827">
        <v>9</v>
      </c>
      <c r="E1827" t="s">
        <v>6</v>
      </c>
      <c r="F1827">
        <v>117725</v>
      </c>
    </row>
    <row r="1828" spans="1:6">
      <c r="A1828">
        <v>150</v>
      </c>
      <c r="B1828" s="1">
        <v>45138</v>
      </c>
      <c r="D1828">
        <v>9</v>
      </c>
      <c r="E1828" t="s">
        <v>6</v>
      </c>
      <c r="F1828">
        <v>117852.5</v>
      </c>
    </row>
    <row r="1829" spans="1:6">
      <c r="A1829">
        <v>150</v>
      </c>
      <c r="B1829" s="1">
        <v>45169</v>
      </c>
      <c r="D1829">
        <v>9</v>
      </c>
      <c r="E1829" t="s">
        <v>6</v>
      </c>
      <c r="F1829">
        <v>117847.5</v>
      </c>
    </row>
    <row r="1830" spans="1:6">
      <c r="A1830">
        <v>150</v>
      </c>
      <c r="B1830" s="1">
        <v>45199</v>
      </c>
      <c r="D1830">
        <v>9</v>
      </c>
      <c r="E1830" t="s">
        <v>6</v>
      </c>
      <c r="F1830">
        <v>118265</v>
      </c>
    </row>
    <row r="1831" spans="1:6">
      <c r="A1831">
        <v>150</v>
      </c>
      <c r="B1831" s="1">
        <v>45230</v>
      </c>
      <c r="D1831">
        <v>9</v>
      </c>
      <c r="E1831" t="s">
        <v>6</v>
      </c>
      <c r="F1831">
        <v>118155</v>
      </c>
    </row>
    <row r="1832" spans="1:6">
      <c r="A1832">
        <v>150</v>
      </c>
      <c r="B1832" s="1">
        <v>45260</v>
      </c>
      <c r="D1832">
        <v>9</v>
      </c>
      <c r="E1832" t="s">
        <v>6</v>
      </c>
      <c r="F1832">
        <v>118395</v>
      </c>
    </row>
    <row r="1833" spans="1:6">
      <c r="A1833">
        <v>150</v>
      </c>
      <c r="B1833" s="1">
        <v>45291</v>
      </c>
      <c r="D1833">
        <v>9</v>
      </c>
      <c r="E1833" t="s">
        <v>6</v>
      </c>
      <c r="F1833">
        <v>118162.5</v>
      </c>
    </row>
    <row r="1834" spans="1:6">
      <c r="A1834">
        <v>150</v>
      </c>
      <c r="B1834" s="1">
        <v>45322</v>
      </c>
      <c r="D1834">
        <v>9</v>
      </c>
      <c r="E1834" t="s">
        <v>6</v>
      </c>
      <c r="F1834">
        <v>117977.5</v>
      </c>
    </row>
    <row r="1835" spans="1:6">
      <c r="A1835">
        <v>150</v>
      </c>
      <c r="B1835" s="1">
        <v>45351</v>
      </c>
      <c r="D1835">
        <v>9</v>
      </c>
      <c r="E1835" t="s">
        <v>6</v>
      </c>
      <c r="F1835">
        <v>118270</v>
      </c>
    </row>
    <row r="1836" spans="1:6">
      <c r="A1836">
        <v>150</v>
      </c>
      <c r="B1836" s="1">
        <v>45382</v>
      </c>
      <c r="D1836">
        <v>9</v>
      </c>
      <c r="E1836" t="s">
        <v>6</v>
      </c>
      <c r="F1836">
        <v>118840</v>
      </c>
    </row>
    <row r="1837" spans="1:6">
      <c r="A1837">
        <v>150</v>
      </c>
      <c r="B1837" s="1">
        <v>45412</v>
      </c>
      <c r="D1837">
        <v>9</v>
      </c>
      <c r="E1837" t="s">
        <v>6</v>
      </c>
      <c r="F1837">
        <v>119427.5</v>
      </c>
    </row>
    <row r="1838" spans="1:6">
      <c r="A1838">
        <v>150</v>
      </c>
      <c r="B1838" s="1">
        <v>45443</v>
      </c>
      <c r="D1838">
        <v>9</v>
      </c>
      <c r="E1838" t="s">
        <v>6</v>
      </c>
      <c r="F1838">
        <v>121670</v>
      </c>
    </row>
    <row r="1839" spans="1:6">
      <c r="A1839">
        <v>150</v>
      </c>
      <c r="B1839" s="1">
        <v>45473</v>
      </c>
      <c r="D1839">
        <v>9</v>
      </c>
      <c r="E1839" t="s">
        <v>6</v>
      </c>
      <c r="F1839">
        <v>122365</v>
      </c>
    </row>
    <row r="1840" spans="1:6">
      <c r="A1840">
        <v>150</v>
      </c>
      <c r="B1840" s="1">
        <v>45504</v>
      </c>
      <c r="D1840">
        <v>9</v>
      </c>
      <c r="E1840" t="s">
        <v>6</v>
      </c>
      <c r="F1840">
        <v>122707.5</v>
      </c>
    </row>
    <row r="1841" spans="1:6">
      <c r="A1841">
        <v>150</v>
      </c>
      <c r="B1841" s="1">
        <v>45535</v>
      </c>
      <c r="D1841">
        <v>9</v>
      </c>
      <c r="E1841" t="s">
        <v>6</v>
      </c>
      <c r="F1841">
        <v>122927.5</v>
      </c>
    </row>
    <row r="1842" spans="1:6">
      <c r="A1842">
        <v>150</v>
      </c>
      <c r="B1842" s="1">
        <v>45565</v>
      </c>
      <c r="D1842">
        <v>9</v>
      </c>
      <c r="E1842" t="s">
        <v>6</v>
      </c>
      <c r="F1842">
        <v>122137.5</v>
      </c>
    </row>
    <row r="1843" spans="1:6">
      <c r="A1843">
        <v>150</v>
      </c>
      <c r="B1843" s="1">
        <v>45596</v>
      </c>
      <c r="D1843">
        <v>9</v>
      </c>
      <c r="E1843" t="s">
        <v>6</v>
      </c>
      <c r="F1843">
        <v>122222.5</v>
      </c>
    </row>
    <row r="1844" spans="1:6">
      <c r="A1844">
        <v>150</v>
      </c>
      <c r="B1844" s="1">
        <v>45626</v>
      </c>
      <c r="D1844">
        <v>9</v>
      </c>
      <c r="E1844" t="s">
        <v>6</v>
      </c>
      <c r="F1844">
        <v>122740</v>
      </c>
    </row>
    <row r="1845" spans="1:6">
      <c r="A1845">
        <v>150</v>
      </c>
      <c r="B1845" s="1">
        <v>45657</v>
      </c>
      <c r="D1845">
        <v>9</v>
      </c>
      <c r="E1845" t="s">
        <v>6</v>
      </c>
      <c r="F1845">
        <v>122662.5</v>
      </c>
    </row>
    <row r="1846" spans="1:6">
      <c r="A1846">
        <v>150</v>
      </c>
      <c r="B1846" s="1">
        <v>45688</v>
      </c>
      <c r="D1846">
        <v>9</v>
      </c>
      <c r="E1846" t="s">
        <v>6</v>
      </c>
      <c r="F1846">
        <v>123287.5</v>
      </c>
    </row>
    <row r="1847" spans="1:6">
      <c r="A1847">
        <v>150</v>
      </c>
      <c r="B1847" s="1">
        <v>45716</v>
      </c>
      <c r="D1847">
        <v>9</v>
      </c>
      <c r="E1847" t="s">
        <v>6</v>
      </c>
      <c r="F1847">
        <v>123450</v>
      </c>
    </row>
    <row r="1848" spans="1:6">
      <c r="A1848">
        <v>150</v>
      </c>
      <c r="B1848" s="1">
        <v>45747</v>
      </c>
      <c r="D1848">
        <v>9</v>
      </c>
      <c r="E1848" t="s">
        <v>6</v>
      </c>
      <c r="F1848">
        <v>123577.5</v>
      </c>
    </row>
    <row r="1849" spans="1:6">
      <c r="A1849">
        <v>150</v>
      </c>
      <c r="B1849" s="1">
        <v>45777</v>
      </c>
      <c r="D1849">
        <v>9</v>
      </c>
      <c r="E1849" t="s">
        <v>6</v>
      </c>
      <c r="F1849">
        <v>123767.5</v>
      </c>
    </row>
    <row r="1850" spans="1:6">
      <c r="A1850">
        <v>150</v>
      </c>
      <c r="B1850" s="1">
        <v>45808</v>
      </c>
      <c r="D1850">
        <v>9</v>
      </c>
      <c r="E1850" t="s">
        <v>6</v>
      </c>
      <c r="F1850">
        <v>124575</v>
      </c>
    </row>
    <row r="1851" spans="1:6">
      <c r="A1851">
        <v>150</v>
      </c>
      <c r="B1851" s="1">
        <v>45838</v>
      </c>
      <c r="D1851">
        <v>9</v>
      </c>
      <c r="E1851" t="s">
        <v>6</v>
      </c>
      <c r="F1851">
        <v>124792.5</v>
      </c>
    </row>
    <row r="1852" spans="1:6">
      <c r="A1852">
        <v>150</v>
      </c>
      <c r="B1852" s="1">
        <v>45869</v>
      </c>
      <c r="D1852">
        <v>9</v>
      </c>
      <c r="E1852" t="s">
        <v>6</v>
      </c>
      <c r="F1852">
        <v>123315</v>
      </c>
    </row>
    <row r="1853" spans="1:6">
      <c r="A1853">
        <v>150</v>
      </c>
      <c r="B1853" s="1">
        <v>45900</v>
      </c>
      <c r="D1853">
        <v>9</v>
      </c>
      <c r="E1853" t="s">
        <v>6</v>
      </c>
      <c r="F1853">
        <v>123910</v>
      </c>
    </row>
    <row r="1854" spans="1:6">
      <c r="A1854">
        <v>150</v>
      </c>
      <c r="B1854" s="1">
        <v>45930</v>
      </c>
      <c r="D1854">
        <v>9</v>
      </c>
      <c r="E1854" t="s">
        <v>6</v>
      </c>
      <c r="F1854">
        <v>124437.5</v>
      </c>
    </row>
    <row r="1855" spans="1:6">
      <c r="A1855">
        <v>150</v>
      </c>
      <c r="B1855" s="1">
        <v>45961</v>
      </c>
      <c r="D1855">
        <v>9</v>
      </c>
      <c r="E1855" t="s">
        <v>6</v>
      </c>
      <c r="F1855">
        <v>125062.5</v>
      </c>
    </row>
    <row r="1856" spans="1:6">
      <c r="A1856">
        <v>150</v>
      </c>
      <c r="B1856" s="1">
        <v>45991</v>
      </c>
      <c r="D1856">
        <v>9</v>
      </c>
      <c r="E1856" t="s">
        <v>6</v>
      </c>
      <c r="F1856">
        <v>125487.5</v>
      </c>
    </row>
    <row r="1857" spans="1:6">
      <c r="A1857">
        <v>2370</v>
      </c>
      <c r="B1857" s="1">
        <v>44957</v>
      </c>
      <c r="D1857">
        <v>9</v>
      </c>
      <c r="E1857" t="s">
        <v>6</v>
      </c>
      <c r="F1857">
        <v>3037.5</v>
      </c>
    </row>
    <row r="1858" spans="1:6">
      <c r="A1858">
        <v>2370</v>
      </c>
      <c r="B1858" s="1">
        <v>44985</v>
      </c>
      <c r="D1858">
        <v>9</v>
      </c>
      <c r="E1858" t="s">
        <v>6</v>
      </c>
      <c r="F1858">
        <v>2445</v>
      </c>
    </row>
    <row r="1859" spans="1:6">
      <c r="A1859">
        <v>2370</v>
      </c>
      <c r="B1859" s="1">
        <v>45016</v>
      </c>
      <c r="D1859">
        <v>9</v>
      </c>
      <c r="E1859" t="s">
        <v>6</v>
      </c>
      <c r="F1859">
        <v>2377.5</v>
      </c>
    </row>
    <row r="1860" spans="1:6">
      <c r="A1860">
        <v>2370</v>
      </c>
      <c r="B1860" s="1">
        <v>45046</v>
      </c>
      <c r="D1860">
        <v>9</v>
      </c>
      <c r="E1860" t="s">
        <v>6</v>
      </c>
      <c r="F1860">
        <v>1815</v>
      </c>
    </row>
    <row r="1861" spans="1:6">
      <c r="A1861">
        <v>2370</v>
      </c>
      <c r="B1861" s="1">
        <v>45077</v>
      </c>
      <c r="D1861">
        <v>9</v>
      </c>
      <c r="E1861" t="s">
        <v>6</v>
      </c>
      <c r="F1861">
        <v>2187.5</v>
      </c>
    </row>
    <row r="1862" spans="1:6">
      <c r="A1862">
        <v>2370</v>
      </c>
      <c r="B1862" s="1">
        <v>45107</v>
      </c>
      <c r="D1862">
        <v>9</v>
      </c>
      <c r="E1862" t="s">
        <v>6</v>
      </c>
      <c r="F1862">
        <v>1762.5</v>
      </c>
    </row>
    <row r="1863" spans="1:6">
      <c r="A1863">
        <v>2370</v>
      </c>
      <c r="B1863" s="1">
        <v>45138</v>
      </c>
      <c r="D1863">
        <v>9</v>
      </c>
      <c r="E1863" t="s">
        <v>6</v>
      </c>
      <c r="F1863">
        <v>1775</v>
      </c>
    </row>
    <row r="1864" spans="1:6">
      <c r="A1864">
        <v>2370</v>
      </c>
      <c r="B1864" s="1">
        <v>45169</v>
      </c>
      <c r="D1864">
        <v>9</v>
      </c>
      <c r="E1864" t="s">
        <v>6</v>
      </c>
      <c r="F1864">
        <v>2002.5</v>
      </c>
    </row>
    <row r="1865" spans="1:6">
      <c r="A1865">
        <v>2370</v>
      </c>
      <c r="B1865" s="1">
        <v>45199</v>
      </c>
      <c r="D1865">
        <v>9</v>
      </c>
      <c r="E1865" t="s">
        <v>6</v>
      </c>
      <c r="F1865">
        <v>1587.5</v>
      </c>
    </row>
    <row r="1866" spans="1:6">
      <c r="A1866">
        <v>2370</v>
      </c>
      <c r="B1866" s="1">
        <v>45230</v>
      </c>
      <c r="D1866">
        <v>9</v>
      </c>
      <c r="E1866" t="s">
        <v>6</v>
      </c>
      <c r="F1866">
        <v>2600</v>
      </c>
    </row>
    <row r="1867" spans="1:6">
      <c r="A1867">
        <v>2370</v>
      </c>
      <c r="B1867" s="1">
        <v>45260</v>
      </c>
      <c r="D1867">
        <v>9</v>
      </c>
      <c r="E1867" t="s">
        <v>6</v>
      </c>
      <c r="F1867">
        <v>2130</v>
      </c>
    </row>
    <row r="1868" spans="1:6">
      <c r="A1868">
        <v>2370</v>
      </c>
      <c r="B1868" s="1">
        <v>45291</v>
      </c>
      <c r="D1868">
        <v>9</v>
      </c>
      <c r="E1868" t="s">
        <v>6</v>
      </c>
      <c r="F1868">
        <v>2085</v>
      </c>
    </row>
    <row r="1869" spans="1:6">
      <c r="A1869">
        <v>2370</v>
      </c>
      <c r="B1869" s="1">
        <v>45322</v>
      </c>
      <c r="D1869">
        <v>9</v>
      </c>
      <c r="E1869" t="s">
        <v>6</v>
      </c>
      <c r="F1869">
        <v>3027.5</v>
      </c>
    </row>
    <row r="1870" spans="1:6">
      <c r="A1870">
        <v>2370</v>
      </c>
      <c r="B1870" s="1">
        <v>45351</v>
      </c>
      <c r="D1870">
        <v>9</v>
      </c>
      <c r="E1870" t="s">
        <v>6</v>
      </c>
      <c r="F1870">
        <v>3900</v>
      </c>
    </row>
    <row r="1871" spans="1:6">
      <c r="A1871">
        <v>2370</v>
      </c>
      <c r="B1871" s="1">
        <v>45382</v>
      </c>
      <c r="D1871">
        <v>9</v>
      </c>
      <c r="E1871" t="s">
        <v>6</v>
      </c>
      <c r="F1871">
        <v>3502.5</v>
      </c>
    </row>
    <row r="1872" spans="1:6">
      <c r="A1872">
        <v>2370</v>
      </c>
      <c r="B1872" s="1">
        <v>45412</v>
      </c>
      <c r="D1872">
        <v>9</v>
      </c>
      <c r="E1872" t="s">
        <v>6</v>
      </c>
      <c r="F1872">
        <v>3370</v>
      </c>
    </row>
    <row r="1873" spans="1:6">
      <c r="A1873">
        <v>2370</v>
      </c>
      <c r="B1873" s="1">
        <v>45443</v>
      </c>
      <c r="D1873">
        <v>9</v>
      </c>
      <c r="E1873" t="s">
        <v>6</v>
      </c>
      <c r="F1873">
        <v>2360</v>
      </c>
    </row>
    <row r="1874" spans="1:6">
      <c r="A1874">
        <v>2370</v>
      </c>
      <c r="B1874" s="1">
        <v>45473</v>
      </c>
      <c r="D1874">
        <v>9</v>
      </c>
      <c r="E1874" t="s">
        <v>6</v>
      </c>
      <c r="F1874">
        <v>3567.5</v>
      </c>
    </row>
    <row r="1875" spans="1:6">
      <c r="A1875">
        <v>2370</v>
      </c>
      <c r="B1875" s="1">
        <v>45504</v>
      </c>
      <c r="D1875">
        <v>9</v>
      </c>
      <c r="E1875" t="s">
        <v>6</v>
      </c>
      <c r="F1875">
        <v>4092.5</v>
      </c>
    </row>
    <row r="1876" spans="1:6">
      <c r="A1876">
        <v>2370</v>
      </c>
      <c r="B1876" s="1">
        <v>45535</v>
      </c>
      <c r="D1876">
        <v>9</v>
      </c>
      <c r="E1876" t="s">
        <v>6</v>
      </c>
      <c r="F1876">
        <v>2700</v>
      </c>
    </row>
    <row r="1877" spans="1:6">
      <c r="A1877">
        <v>2370</v>
      </c>
      <c r="B1877" s="1">
        <v>45565</v>
      </c>
      <c r="D1877">
        <v>9</v>
      </c>
      <c r="E1877" t="s">
        <v>6</v>
      </c>
      <c r="F1877">
        <v>2582.5</v>
      </c>
    </row>
    <row r="1878" spans="1:6">
      <c r="A1878">
        <v>2370</v>
      </c>
      <c r="B1878" s="1">
        <v>45596</v>
      </c>
      <c r="D1878">
        <v>9</v>
      </c>
      <c r="E1878" t="s">
        <v>6</v>
      </c>
      <c r="F1878">
        <v>3857.5</v>
      </c>
    </row>
    <row r="1879" spans="1:6">
      <c r="A1879">
        <v>2370</v>
      </c>
      <c r="B1879" s="1">
        <v>45626</v>
      </c>
      <c r="D1879">
        <v>9</v>
      </c>
      <c r="E1879" t="s">
        <v>6</v>
      </c>
      <c r="F1879">
        <v>4627.5</v>
      </c>
    </row>
    <row r="1880" spans="1:6">
      <c r="A1880">
        <v>2370</v>
      </c>
      <c r="B1880" s="1">
        <v>45657</v>
      </c>
      <c r="D1880">
        <v>9</v>
      </c>
      <c r="E1880" t="s">
        <v>6</v>
      </c>
      <c r="F1880">
        <v>3340</v>
      </c>
    </row>
    <row r="1881" spans="1:6">
      <c r="A1881">
        <v>2370</v>
      </c>
      <c r="B1881" s="1">
        <v>45688</v>
      </c>
      <c r="D1881">
        <v>9</v>
      </c>
      <c r="E1881" t="s">
        <v>6</v>
      </c>
      <c r="F1881">
        <v>4572.5</v>
      </c>
    </row>
    <row r="1882" spans="1:6">
      <c r="A1882">
        <v>2370</v>
      </c>
      <c r="B1882" s="1">
        <v>45716</v>
      </c>
      <c r="D1882">
        <v>9</v>
      </c>
      <c r="E1882" t="s">
        <v>6</v>
      </c>
      <c r="F1882">
        <v>3120</v>
      </c>
    </row>
    <row r="1883" spans="1:6">
      <c r="A1883">
        <v>2370</v>
      </c>
      <c r="B1883" s="1">
        <v>45747</v>
      </c>
      <c r="D1883">
        <v>9</v>
      </c>
      <c r="E1883" t="s">
        <v>6</v>
      </c>
      <c r="F1883">
        <v>4597.5</v>
      </c>
    </row>
    <row r="1884" spans="1:6">
      <c r="A1884">
        <v>2370</v>
      </c>
      <c r="B1884" s="1">
        <v>45777</v>
      </c>
      <c r="D1884">
        <v>9</v>
      </c>
      <c r="E1884" t="s">
        <v>6</v>
      </c>
      <c r="F1884">
        <v>2715</v>
      </c>
    </row>
    <row r="1885" spans="1:6">
      <c r="A1885">
        <v>2370</v>
      </c>
      <c r="B1885" s="1">
        <v>45808</v>
      </c>
      <c r="D1885">
        <v>9</v>
      </c>
      <c r="E1885" t="s">
        <v>6</v>
      </c>
      <c r="F1885">
        <v>2285</v>
      </c>
    </row>
    <row r="1886" spans="1:6">
      <c r="A1886">
        <v>2370</v>
      </c>
      <c r="B1886" s="1">
        <v>45838</v>
      </c>
      <c r="D1886">
        <v>9</v>
      </c>
      <c r="E1886" t="s">
        <v>6</v>
      </c>
      <c r="F1886">
        <v>3355</v>
      </c>
    </row>
    <row r="1887" spans="1:6">
      <c r="A1887">
        <v>2370</v>
      </c>
      <c r="B1887" s="1">
        <v>45869</v>
      </c>
      <c r="D1887">
        <v>9</v>
      </c>
      <c r="E1887" t="s">
        <v>6</v>
      </c>
      <c r="F1887">
        <v>2560</v>
      </c>
    </row>
    <row r="1888" spans="1:6">
      <c r="A1888">
        <v>2370</v>
      </c>
      <c r="B1888" s="1">
        <v>45900</v>
      </c>
      <c r="D1888">
        <v>9</v>
      </c>
      <c r="E1888" t="s">
        <v>6</v>
      </c>
      <c r="F1888">
        <v>3372.5</v>
      </c>
    </row>
    <row r="1889" spans="1:6">
      <c r="A1889">
        <v>2370</v>
      </c>
      <c r="B1889" s="1">
        <v>45930</v>
      </c>
      <c r="D1889">
        <v>9</v>
      </c>
      <c r="E1889" t="s">
        <v>6</v>
      </c>
      <c r="F1889">
        <v>2682.5</v>
      </c>
    </row>
    <row r="1890" spans="1:6">
      <c r="A1890">
        <v>2370</v>
      </c>
      <c r="B1890" s="1">
        <v>45961</v>
      </c>
      <c r="D1890">
        <v>9</v>
      </c>
      <c r="E1890" t="s">
        <v>6</v>
      </c>
      <c r="F1890">
        <v>3602.5</v>
      </c>
    </row>
    <row r="1891" spans="1:6">
      <c r="A1891">
        <v>2370</v>
      </c>
      <c r="B1891" s="1">
        <v>45991</v>
      </c>
      <c r="D1891">
        <v>9</v>
      </c>
      <c r="E1891" t="s">
        <v>6</v>
      </c>
      <c r="F1891">
        <v>3585</v>
      </c>
    </row>
    <row r="1892" spans="1:6">
      <c r="A1892">
        <v>360</v>
      </c>
      <c r="B1892" s="1">
        <v>44957</v>
      </c>
      <c r="D1892">
        <v>9</v>
      </c>
      <c r="E1892" t="s">
        <v>6</v>
      </c>
      <c r="F1892">
        <v>13350</v>
      </c>
    </row>
    <row r="1893" spans="1:6">
      <c r="A1893">
        <v>360</v>
      </c>
      <c r="B1893" s="1">
        <v>44985</v>
      </c>
      <c r="D1893">
        <v>9</v>
      </c>
      <c r="E1893" t="s">
        <v>6</v>
      </c>
      <c r="F1893">
        <v>12387.5</v>
      </c>
    </row>
    <row r="1894" spans="1:6">
      <c r="A1894">
        <v>360</v>
      </c>
      <c r="B1894" s="1">
        <v>45016</v>
      </c>
      <c r="D1894">
        <v>9</v>
      </c>
      <c r="E1894" t="s">
        <v>6</v>
      </c>
      <c r="F1894">
        <v>13100</v>
      </c>
    </row>
    <row r="1895" spans="1:6">
      <c r="A1895">
        <v>360</v>
      </c>
      <c r="B1895" s="1">
        <v>45046</v>
      </c>
      <c r="D1895">
        <v>9</v>
      </c>
      <c r="E1895" t="s">
        <v>6</v>
      </c>
      <c r="F1895">
        <v>9012.5</v>
      </c>
    </row>
    <row r="1896" spans="1:6">
      <c r="A1896">
        <v>360</v>
      </c>
      <c r="B1896" s="1">
        <v>45077</v>
      </c>
      <c r="D1896">
        <v>9</v>
      </c>
      <c r="E1896" t="s">
        <v>6</v>
      </c>
      <c r="F1896">
        <v>9825</v>
      </c>
    </row>
    <row r="1897" spans="1:6">
      <c r="A1897">
        <v>360</v>
      </c>
      <c r="B1897" s="1">
        <v>45107</v>
      </c>
      <c r="D1897">
        <v>9</v>
      </c>
      <c r="E1897" t="s">
        <v>6</v>
      </c>
      <c r="F1897">
        <v>11525</v>
      </c>
    </row>
    <row r="1898" spans="1:6">
      <c r="A1898">
        <v>360</v>
      </c>
      <c r="B1898" s="1">
        <v>45138</v>
      </c>
      <c r="D1898">
        <v>9</v>
      </c>
      <c r="E1898" t="s">
        <v>6</v>
      </c>
      <c r="F1898">
        <v>8830</v>
      </c>
    </row>
    <row r="1899" spans="1:6">
      <c r="A1899">
        <v>360</v>
      </c>
      <c r="B1899" s="1">
        <v>45169</v>
      </c>
      <c r="D1899">
        <v>9</v>
      </c>
      <c r="E1899" t="s">
        <v>6</v>
      </c>
      <c r="F1899">
        <v>11662.5</v>
      </c>
    </row>
    <row r="1900" spans="1:6">
      <c r="A1900">
        <v>360</v>
      </c>
      <c r="B1900" s="1">
        <v>45199</v>
      </c>
      <c r="D1900">
        <v>9</v>
      </c>
      <c r="E1900" t="s">
        <v>6</v>
      </c>
      <c r="F1900">
        <v>9487.5</v>
      </c>
    </row>
    <row r="1901" spans="1:6">
      <c r="A1901">
        <v>360</v>
      </c>
      <c r="B1901" s="1">
        <v>45230</v>
      </c>
      <c r="D1901">
        <v>9</v>
      </c>
      <c r="E1901" t="s">
        <v>6</v>
      </c>
      <c r="F1901">
        <v>11940</v>
      </c>
    </row>
    <row r="1902" spans="1:6">
      <c r="A1902">
        <v>360</v>
      </c>
      <c r="B1902" s="1">
        <v>45260</v>
      </c>
      <c r="D1902">
        <v>9</v>
      </c>
      <c r="E1902" t="s">
        <v>6</v>
      </c>
      <c r="F1902">
        <v>13675</v>
      </c>
    </row>
    <row r="1903" spans="1:6">
      <c r="A1903">
        <v>360</v>
      </c>
      <c r="B1903" s="1">
        <v>45291</v>
      </c>
      <c r="D1903">
        <v>9</v>
      </c>
      <c r="E1903" t="s">
        <v>6</v>
      </c>
      <c r="F1903">
        <v>13055</v>
      </c>
    </row>
    <row r="1904" spans="1:6">
      <c r="A1904">
        <v>360</v>
      </c>
      <c r="B1904" s="1">
        <v>45322</v>
      </c>
      <c r="D1904">
        <v>9</v>
      </c>
      <c r="E1904" t="s">
        <v>6</v>
      </c>
      <c r="F1904">
        <v>15542.5</v>
      </c>
    </row>
    <row r="1905" spans="1:6">
      <c r="A1905">
        <v>360</v>
      </c>
      <c r="B1905" s="1">
        <v>45351</v>
      </c>
      <c r="D1905">
        <v>9</v>
      </c>
      <c r="E1905" t="s">
        <v>6</v>
      </c>
      <c r="F1905">
        <v>17552.5</v>
      </c>
    </row>
    <row r="1906" spans="1:6">
      <c r="A1906">
        <v>360</v>
      </c>
      <c r="B1906" s="1">
        <v>45382</v>
      </c>
      <c r="D1906">
        <v>9</v>
      </c>
      <c r="E1906" t="s">
        <v>6</v>
      </c>
      <c r="F1906">
        <v>12967.5</v>
      </c>
    </row>
    <row r="1907" spans="1:6">
      <c r="A1907">
        <v>360</v>
      </c>
      <c r="B1907" s="1">
        <v>45412</v>
      </c>
      <c r="D1907">
        <v>9</v>
      </c>
      <c r="E1907" t="s">
        <v>6</v>
      </c>
      <c r="F1907">
        <v>11755</v>
      </c>
    </row>
    <row r="1908" spans="1:6">
      <c r="A1908">
        <v>360</v>
      </c>
      <c r="B1908" s="1">
        <v>45443</v>
      </c>
      <c r="D1908">
        <v>9</v>
      </c>
      <c r="E1908" t="s">
        <v>6</v>
      </c>
      <c r="F1908">
        <v>12620</v>
      </c>
    </row>
    <row r="1909" spans="1:6">
      <c r="A1909">
        <v>360</v>
      </c>
      <c r="B1909" s="1">
        <v>45473</v>
      </c>
      <c r="D1909">
        <v>9</v>
      </c>
      <c r="E1909" t="s">
        <v>6</v>
      </c>
      <c r="F1909">
        <v>14222.5</v>
      </c>
    </row>
    <row r="1910" spans="1:6">
      <c r="A1910">
        <v>360</v>
      </c>
      <c r="B1910" s="1">
        <v>45504</v>
      </c>
      <c r="D1910">
        <v>9</v>
      </c>
      <c r="E1910" t="s">
        <v>6</v>
      </c>
      <c r="F1910">
        <v>13445</v>
      </c>
    </row>
    <row r="1911" spans="1:6">
      <c r="A1911">
        <v>360</v>
      </c>
      <c r="B1911" s="1">
        <v>45535</v>
      </c>
      <c r="D1911">
        <v>9</v>
      </c>
      <c r="E1911" t="s">
        <v>6</v>
      </c>
      <c r="F1911">
        <v>13430</v>
      </c>
    </row>
    <row r="1912" spans="1:6">
      <c r="A1912">
        <v>360</v>
      </c>
      <c r="B1912" s="1">
        <v>45565</v>
      </c>
      <c r="D1912">
        <v>9</v>
      </c>
      <c r="E1912" t="s">
        <v>6</v>
      </c>
      <c r="F1912">
        <v>11070</v>
      </c>
    </row>
    <row r="1913" spans="1:6">
      <c r="A1913">
        <v>360</v>
      </c>
      <c r="B1913" s="1">
        <v>45596</v>
      </c>
      <c r="D1913">
        <v>9</v>
      </c>
      <c r="E1913" t="s">
        <v>6</v>
      </c>
      <c r="F1913">
        <v>11295</v>
      </c>
    </row>
    <row r="1914" spans="1:6">
      <c r="A1914">
        <v>360</v>
      </c>
      <c r="B1914" s="1">
        <v>45626</v>
      </c>
      <c r="D1914">
        <v>9</v>
      </c>
      <c r="E1914" t="s">
        <v>6</v>
      </c>
      <c r="F1914">
        <v>15412.5</v>
      </c>
    </row>
    <row r="1915" spans="1:6">
      <c r="A1915">
        <v>360</v>
      </c>
      <c r="B1915" s="1">
        <v>45657</v>
      </c>
      <c r="D1915">
        <v>9</v>
      </c>
      <c r="E1915" t="s">
        <v>6</v>
      </c>
      <c r="F1915">
        <v>14320</v>
      </c>
    </row>
    <row r="1916" spans="1:6">
      <c r="A1916">
        <v>360</v>
      </c>
      <c r="B1916" s="1">
        <v>45688</v>
      </c>
      <c r="D1916">
        <v>9</v>
      </c>
      <c r="E1916" t="s">
        <v>6</v>
      </c>
      <c r="F1916">
        <v>17937.5</v>
      </c>
    </row>
    <row r="1917" spans="1:6">
      <c r="A1917">
        <v>360</v>
      </c>
      <c r="B1917" s="1">
        <v>45716</v>
      </c>
      <c r="D1917">
        <v>9</v>
      </c>
      <c r="E1917" t="s">
        <v>6</v>
      </c>
      <c r="F1917">
        <v>13767.5</v>
      </c>
    </row>
    <row r="1918" spans="1:6">
      <c r="A1918">
        <v>360</v>
      </c>
      <c r="B1918" s="1">
        <v>45747</v>
      </c>
      <c r="D1918">
        <v>9</v>
      </c>
      <c r="E1918" t="s">
        <v>6</v>
      </c>
      <c r="F1918">
        <v>16530</v>
      </c>
    </row>
    <row r="1919" spans="1:6">
      <c r="A1919">
        <v>360</v>
      </c>
      <c r="B1919" s="1">
        <v>45777</v>
      </c>
      <c r="D1919">
        <v>9</v>
      </c>
      <c r="E1919" t="s">
        <v>6</v>
      </c>
      <c r="F1919">
        <v>15132.5</v>
      </c>
    </row>
    <row r="1920" spans="1:6">
      <c r="A1920">
        <v>360</v>
      </c>
      <c r="B1920" s="1">
        <v>45808</v>
      </c>
      <c r="D1920">
        <v>9</v>
      </c>
      <c r="E1920" t="s">
        <v>6</v>
      </c>
      <c r="F1920">
        <v>11507.5</v>
      </c>
    </row>
    <row r="1921" spans="1:6">
      <c r="A1921">
        <v>360</v>
      </c>
      <c r="B1921" s="1">
        <v>45838</v>
      </c>
      <c r="D1921">
        <v>9</v>
      </c>
      <c r="E1921" t="s">
        <v>6</v>
      </c>
      <c r="F1921">
        <v>12367.5</v>
      </c>
    </row>
    <row r="1922" spans="1:6">
      <c r="A1922">
        <v>360</v>
      </c>
      <c r="B1922" s="1">
        <v>45869</v>
      </c>
      <c r="D1922">
        <v>9</v>
      </c>
      <c r="E1922" t="s">
        <v>6</v>
      </c>
      <c r="F1922">
        <v>10252.5</v>
      </c>
    </row>
    <row r="1923" spans="1:6">
      <c r="A1923">
        <v>360</v>
      </c>
      <c r="B1923" s="1">
        <v>45900</v>
      </c>
      <c r="D1923">
        <v>9</v>
      </c>
      <c r="E1923" t="s">
        <v>6</v>
      </c>
      <c r="F1923">
        <v>20297.5</v>
      </c>
    </row>
    <row r="1924" spans="1:6">
      <c r="A1924">
        <v>360</v>
      </c>
      <c r="B1924" s="1">
        <v>45930</v>
      </c>
      <c r="D1924">
        <v>9</v>
      </c>
      <c r="E1924" t="s">
        <v>6</v>
      </c>
      <c r="F1924">
        <v>12157.5</v>
      </c>
    </row>
    <row r="1925" spans="1:6">
      <c r="A1925">
        <v>360</v>
      </c>
      <c r="B1925" s="1">
        <v>45961</v>
      </c>
      <c r="D1925">
        <v>9</v>
      </c>
      <c r="E1925" t="s">
        <v>6</v>
      </c>
      <c r="F1925">
        <v>13535</v>
      </c>
    </row>
    <row r="1926" spans="1:6">
      <c r="A1926">
        <v>360</v>
      </c>
      <c r="B1926" s="1">
        <v>45991</v>
      </c>
      <c r="D1926">
        <v>9</v>
      </c>
      <c r="E1926" t="s">
        <v>6</v>
      </c>
      <c r="F1926">
        <v>16497.5</v>
      </c>
    </row>
    <row r="1927" spans="1:6">
      <c r="A1927">
        <v>9649</v>
      </c>
      <c r="B1927" s="1">
        <v>44957</v>
      </c>
      <c r="D1927">
        <v>9</v>
      </c>
      <c r="E1927" t="s">
        <v>6</v>
      </c>
      <c r="F1927">
        <v>2637.5</v>
      </c>
    </row>
    <row r="1928" spans="1:6">
      <c r="A1928">
        <v>9649</v>
      </c>
      <c r="B1928" s="1">
        <v>44985</v>
      </c>
      <c r="D1928">
        <v>9</v>
      </c>
      <c r="E1928" t="s">
        <v>6</v>
      </c>
      <c r="F1928">
        <v>2427.5</v>
      </c>
    </row>
    <row r="1929" spans="1:6">
      <c r="A1929">
        <v>9649</v>
      </c>
      <c r="B1929" s="1">
        <v>45016</v>
      </c>
      <c r="D1929">
        <v>9</v>
      </c>
      <c r="E1929" t="s">
        <v>6</v>
      </c>
      <c r="F1929">
        <v>2042.5</v>
      </c>
    </row>
    <row r="1930" spans="1:6">
      <c r="A1930">
        <v>9649</v>
      </c>
      <c r="B1930" s="1">
        <v>45046</v>
      </c>
      <c r="D1930">
        <v>9</v>
      </c>
      <c r="E1930" t="s">
        <v>6</v>
      </c>
      <c r="F1930">
        <v>2420</v>
      </c>
    </row>
    <row r="1931" spans="1:6">
      <c r="A1931">
        <v>9649</v>
      </c>
      <c r="B1931" s="1">
        <v>45077</v>
      </c>
      <c r="D1931">
        <v>9</v>
      </c>
      <c r="E1931" t="s">
        <v>6</v>
      </c>
      <c r="F1931">
        <v>2230</v>
      </c>
    </row>
    <row r="1932" spans="1:6">
      <c r="A1932">
        <v>9649</v>
      </c>
      <c r="B1932" s="1">
        <v>45107</v>
      </c>
      <c r="D1932">
        <v>9</v>
      </c>
      <c r="E1932" t="s">
        <v>6</v>
      </c>
      <c r="F1932">
        <v>2035</v>
      </c>
    </row>
    <row r="1933" spans="1:6">
      <c r="A1933">
        <v>9649</v>
      </c>
      <c r="B1933" s="1">
        <v>45138</v>
      </c>
      <c r="D1933">
        <v>9</v>
      </c>
      <c r="E1933" t="s">
        <v>6</v>
      </c>
      <c r="F1933">
        <v>2752.5</v>
      </c>
    </row>
    <row r="1934" spans="1:6">
      <c r="A1934">
        <v>9649</v>
      </c>
      <c r="B1934" s="1">
        <v>45169</v>
      </c>
      <c r="D1934">
        <v>9</v>
      </c>
      <c r="E1934" t="s">
        <v>6</v>
      </c>
      <c r="F1934">
        <v>2202.5</v>
      </c>
    </row>
    <row r="1935" spans="1:6">
      <c r="A1935">
        <v>9649</v>
      </c>
      <c r="B1935" s="1">
        <v>45199</v>
      </c>
      <c r="D1935">
        <v>9</v>
      </c>
      <c r="E1935" t="s">
        <v>6</v>
      </c>
      <c r="F1935">
        <v>2725</v>
      </c>
    </row>
    <row r="1936" spans="1:6">
      <c r="A1936">
        <v>9649</v>
      </c>
      <c r="B1936" s="1">
        <v>45230</v>
      </c>
      <c r="D1936">
        <v>9</v>
      </c>
      <c r="E1936" t="s">
        <v>6</v>
      </c>
      <c r="F1936">
        <v>2892.5</v>
      </c>
    </row>
    <row r="1937" spans="1:6">
      <c r="A1937">
        <v>9649</v>
      </c>
      <c r="B1937" s="1">
        <v>45260</v>
      </c>
      <c r="D1937">
        <v>9</v>
      </c>
      <c r="E1937" t="s">
        <v>6</v>
      </c>
      <c r="F1937">
        <v>2705</v>
      </c>
    </row>
    <row r="1938" spans="1:6">
      <c r="A1938">
        <v>9649</v>
      </c>
      <c r="B1938" s="1">
        <v>45291</v>
      </c>
      <c r="D1938">
        <v>9</v>
      </c>
      <c r="E1938" t="s">
        <v>6</v>
      </c>
      <c r="F1938">
        <v>2380</v>
      </c>
    </row>
    <row r="1939" spans="1:6">
      <c r="A1939">
        <v>9649</v>
      </c>
      <c r="B1939" s="1">
        <v>45322</v>
      </c>
      <c r="D1939">
        <v>9</v>
      </c>
      <c r="E1939" t="s">
        <v>6</v>
      </c>
      <c r="F1939">
        <v>2970</v>
      </c>
    </row>
    <row r="1940" spans="1:6">
      <c r="A1940">
        <v>9649</v>
      </c>
      <c r="B1940" s="1">
        <v>45351</v>
      </c>
      <c r="D1940">
        <v>9</v>
      </c>
      <c r="E1940" t="s">
        <v>6</v>
      </c>
      <c r="F1940">
        <v>2880</v>
      </c>
    </row>
    <row r="1941" spans="1:6">
      <c r="A1941">
        <v>9649</v>
      </c>
      <c r="B1941" s="1">
        <v>45382</v>
      </c>
      <c r="D1941">
        <v>9</v>
      </c>
      <c r="E1941" t="s">
        <v>6</v>
      </c>
      <c r="F1941">
        <v>2737.5</v>
      </c>
    </row>
    <row r="1942" spans="1:6">
      <c r="A1942">
        <v>9649</v>
      </c>
      <c r="B1942" s="1">
        <v>45412</v>
      </c>
      <c r="D1942">
        <v>9</v>
      </c>
      <c r="E1942" t="s">
        <v>6</v>
      </c>
      <c r="F1942">
        <v>2657.5</v>
      </c>
    </row>
    <row r="1943" spans="1:6">
      <c r="A1943">
        <v>9649</v>
      </c>
      <c r="B1943" s="1">
        <v>45443</v>
      </c>
      <c r="D1943">
        <v>9</v>
      </c>
      <c r="E1943" t="s">
        <v>6</v>
      </c>
      <c r="F1943">
        <v>2197.5</v>
      </c>
    </row>
    <row r="1944" spans="1:6">
      <c r="A1944">
        <v>9649</v>
      </c>
      <c r="B1944" s="1">
        <v>45473</v>
      </c>
      <c r="D1944">
        <v>9</v>
      </c>
      <c r="E1944" t="s">
        <v>6</v>
      </c>
      <c r="F1944">
        <v>2312.5</v>
      </c>
    </row>
    <row r="1945" spans="1:6">
      <c r="A1945">
        <v>9649</v>
      </c>
      <c r="B1945" s="1">
        <v>45504</v>
      </c>
      <c r="D1945">
        <v>9</v>
      </c>
      <c r="E1945" t="s">
        <v>6</v>
      </c>
      <c r="F1945">
        <v>2640</v>
      </c>
    </row>
    <row r="1946" spans="1:6">
      <c r="A1946">
        <v>9649</v>
      </c>
      <c r="B1946" s="1">
        <v>45535</v>
      </c>
      <c r="D1946">
        <v>9</v>
      </c>
      <c r="E1946" t="s">
        <v>6</v>
      </c>
      <c r="F1946">
        <v>2105</v>
      </c>
    </row>
    <row r="1947" spans="1:6">
      <c r="A1947">
        <v>9649</v>
      </c>
      <c r="B1947" s="1">
        <v>45565</v>
      </c>
      <c r="D1947">
        <v>9</v>
      </c>
      <c r="E1947" t="s">
        <v>6</v>
      </c>
      <c r="F1947">
        <v>2787.5</v>
      </c>
    </row>
    <row r="1948" spans="1:6">
      <c r="A1948">
        <v>9649</v>
      </c>
      <c r="B1948" s="1">
        <v>45596</v>
      </c>
      <c r="D1948">
        <v>9</v>
      </c>
      <c r="E1948" t="s">
        <v>6</v>
      </c>
      <c r="F1948">
        <v>2665</v>
      </c>
    </row>
    <row r="1949" spans="1:6">
      <c r="A1949">
        <v>9649</v>
      </c>
      <c r="B1949" s="1">
        <v>45626</v>
      </c>
      <c r="D1949">
        <v>9</v>
      </c>
      <c r="E1949" t="s">
        <v>6</v>
      </c>
      <c r="F1949">
        <v>2480</v>
      </c>
    </row>
    <row r="1950" spans="1:6">
      <c r="A1950">
        <v>9649</v>
      </c>
      <c r="B1950" s="1">
        <v>45657</v>
      </c>
      <c r="D1950">
        <v>9</v>
      </c>
      <c r="E1950" t="s">
        <v>6</v>
      </c>
      <c r="F1950">
        <v>2462.5</v>
      </c>
    </row>
    <row r="1951" spans="1:6">
      <c r="A1951">
        <v>9649</v>
      </c>
      <c r="B1951" s="1">
        <v>45688</v>
      </c>
      <c r="D1951">
        <v>9</v>
      </c>
      <c r="E1951" t="s">
        <v>6</v>
      </c>
      <c r="F1951">
        <v>2790</v>
      </c>
    </row>
    <row r="1952" spans="1:6">
      <c r="A1952">
        <v>9649</v>
      </c>
      <c r="B1952" s="1">
        <v>45716</v>
      </c>
      <c r="D1952">
        <v>9</v>
      </c>
      <c r="E1952" t="s">
        <v>6</v>
      </c>
      <c r="F1952">
        <v>2627.5</v>
      </c>
    </row>
    <row r="1953" spans="1:6">
      <c r="A1953">
        <v>9649</v>
      </c>
      <c r="B1953" s="1">
        <v>45747</v>
      </c>
      <c r="D1953">
        <v>9</v>
      </c>
      <c r="E1953" t="s">
        <v>6</v>
      </c>
      <c r="F1953">
        <v>2370</v>
      </c>
    </row>
    <row r="1954" spans="1:6">
      <c r="A1954">
        <v>9649</v>
      </c>
      <c r="B1954" s="1">
        <v>45777</v>
      </c>
      <c r="D1954">
        <v>9</v>
      </c>
      <c r="E1954" t="s">
        <v>6</v>
      </c>
      <c r="F1954">
        <v>2497.5</v>
      </c>
    </row>
    <row r="1955" spans="1:6">
      <c r="A1955">
        <v>9649</v>
      </c>
      <c r="B1955" s="1">
        <v>45808</v>
      </c>
      <c r="D1955">
        <v>9</v>
      </c>
      <c r="E1955" t="s">
        <v>6</v>
      </c>
      <c r="F1955">
        <v>2565</v>
      </c>
    </row>
    <row r="1956" spans="1:6">
      <c r="A1956">
        <v>9649</v>
      </c>
      <c r="B1956" s="1">
        <v>45838</v>
      </c>
      <c r="D1956">
        <v>9</v>
      </c>
      <c r="E1956" t="s">
        <v>6</v>
      </c>
      <c r="F1956">
        <v>2490</v>
      </c>
    </row>
    <row r="1957" spans="1:6">
      <c r="A1957">
        <v>9649</v>
      </c>
      <c r="B1957" s="1">
        <v>45869</v>
      </c>
      <c r="D1957">
        <v>9</v>
      </c>
      <c r="E1957" t="s">
        <v>6</v>
      </c>
      <c r="F1957">
        <v>3042.5</v>
      </c>
    </row>
    <row r="1958" spans="1:6">
      <c r="A1958">
        <v>9649</v>
      </c>
      <c r="B1958" s="1">
        <v>45900</v>
      </c>
      <c r="D1958">
        <v>9</v>
      </c>
      <c r="E1958" t="s">
        <v>6</v>
      </c>
      <c r="F1958">
        <v>2525</v>
      </c>
    </row>
    <row r="1959" spans="1:6">
      <c r="A1959">
        <v>9649</v>
      </c>
      <c r="B1959" s="1">
        <v>45930</v>
      </c>
      <c r="D1959">
        <v>9</v>
      </c>
      <c r="E1959" t="s">
        <v>6</v>
      </c>
      <c r="F1959">
        <v>2855</v>
      </c>
    </row>
    <row r="1960" spans="1:6">
      <c r="A1960">
        <v>9649</v>
      </c>
      <c r="B1960" s="1">
        <v>45961</v>
      </c>
      <c r="D1960">
        <v>9</v>
      </c>
      <c r="E1960" t="s">
        <v>6</v>
      </c>
      <c r="F1960">
        <v>2970</v>
      </c>
    </row>
    <row r="1961" spans="1:6">
      <c r="A1961">
        <v>9649</v>
      </c>
      <c r="B1961" s="1">
        <v>45991</v>
      </c>
      <c r="D1961">
        <v>9</v>
      </c>
      <c r="E1961" t="s">
        <v>6</v>
      </c>
      <c r="F1961">
        <v>2965</v>
      </c>
    </row>
    <row r="1962" spans="1:6">
      <c r="A1962">
        <v>9652</v>
      </c>
      <c r="B1962" s="1">
        <v>44957</v>
      </c>
      <c r="D1962">
        <v>9</v>
      </c>
      <c r="E1962" t="s">
        <v>6</v>
      </c>
      <c r="F1962">
        <v>8760</v>
      </c>
    </row>
    <row r="1963" spans="1:6">
      <c r="A1963">
        <v>9652</v>
      </c>
      <c r="B1963" s="1">
        <v>44985</v>
      </c>
      <c r="D1963">
        <v>9</v>
      </c>
      <c r="E1963" t="s">
        <v>6</v>
      </c>
      <c r="F1963">
        <v>13897.5</v>
      </c>
    </row>
    <row r="1964" spans="1:6">
      <c r="A1964">
        <v>9652</v>
      </c>
      <c r="B1964" s="1">
        <v>45016</v>
      </c>
      <c r="D1964">
        <v>9</v>
      </c>
      <c r="E1964" t="s">
        <v>6</v>
      </c>
      <c r="F1964">
        <v>11572.5</v>
      </c>
    </row>
    <row r="1965" spans="1:6">
      <c r="A1965">
        <v>9652</v>
      </c>
      <c r="B1965" s="1">
        <v>45046</v>
      </c>
      <c r="D1965">
        <v>9</v>
      </c>
      <c r="E1965" t="s">
        <v>6</v>
      </c>
      <c r="F1965">
        <v>10902.5</v>
      </c>
    </row>
    <row r="1966" spans="1:6">
      <c r="A1966">
        <v>9652</v>
      </c>
      <c r="B1966" s="1">
        <v>45077</v>
      </c>
      <c r="D1966">
        <v>9</v>
      </c>
      <c r="E1966" t="s">
        <v>6</v>
      </c>
      <c r="F1966">
        <v>8880</v>
      </c>
    </row>
    <row r="1967" spans="1:6">
      <c r="A1967">
        <v>9652</v>
      </c>
      <c r="B1967" s="1">
        <v>45107</v>
      </c>
      <c r="D1967">
        <v>9</v>
      </c>
      <c r="E1967" t="s">
        <v>6</v>
      </c>
      <c r="F1967">
        <v>9690</v>
      </c>
    </row>
    <row r="1968" spans="1:6">
      <c r="A1968">
        <v>9652</v>
      </c>
      <c r="B1968" s="1">
        <v>45138</v>
      </c>
      <c r="D1968">
        <v>9</v>
      </c>
      <c r="E1968" t="s">
        <v>6</v>
      </c>
      <c r="F1968">
        <v>8807.5</v>
      </c>
    </row>
    <row r="1969" spans="1:6">
      <c r="A1969">
        <v>9652</v>
      </c>
      <c r="B1969" s="1">
        <v>45169</v>
      </c>
      <c r="D1969">
        <v>9</v>
      </c>
      <c r="E1969" t="s">
        <v>6</v>
      </c>
      <c r="F1969">
        <v>7842.5</v>
      </c>
    </row>
    <row r="1970" spans="1:6">
      <c r="A1970">
        <v>9652</v>
      </c>
      <c r="B1970" s="1">
        <v>45199</v>
      </c>
      <c r="D1970">
        <v>9</v>
      </c>
      <c r="E1970" t="s">
        <v>6</v>
      </c>
      <c r="F1970">
        <v>11967.5</v>
      </c>
    </row>
    <row r="1971" spans="1:6">
      <c r="A1971">
        <v>9652</v>
      </c>
      <c r="B1971" s="1">
        <v>45230</v>
      </c>
      <c r="D1971">
        <v>9</v>
      </c>
      <c r="E1971" t="s">
        <v>6</v>
      </c>
      <c r="F1971">
        <v>9982.5</v>
      </c>
    </row>
    <row r="1972" spans="1:6">
      <c r="A1972">
        <v>9652</v>
      </c>
      <c r="B1972" s="1">
        <v>45260</v>
      </c>
      <c r="D1972">
        <v>9</v>
      </c>
      <c r="E1972" t="s">
        <v>6</v>
      </c>
      <c r="F1972">
        <v>13197.5</v>
      </c>
    </row>
    <row r="1973" spans="1:6">
      <c r="A1973">
        <v>9652</v>
      </c>
      <c r="B1973" s="1">
        <v>45291</v>
      </c>
      <c r="D1973">
        <v>9</v>
      </c>
      <c r="E1973" t="s">
        <v>6</v>
      </c>
      <c r="F1973">
        <v>10812.5</v>
      </c>
    </row>
    <row r="1974" spans="1:6">
      <c r="A1974">
        <v>9652</v>
      </c>
      <c r="B1974" s="1">
        <v>45322</v>
      </c>
      <c r="D1974">
        <v>9</v>
      </c>
      <c r="E1974" t="s">
        <v>6</v>
      </c>
      <c r="F1974">
        <v>11180</v>
      </c>
    </row>
    <row r="1975" spans="1:6">
      <c r="A1975">
        <v>9652</v>
      </c>
      <c r="B1975" s="1">
        <v>45351</v>
      </c>
      <c r="D1975">
        <v>9</v>
      </c>
      <c r="E1975" t="s">
        <v>6</v>
      </c>
      <c r="F1975">
        <v>13397.5</v>
      </c>
    </row>
    <row r="1976" spans="1:6">
      <c r="A1976">
        <v>9652</v>
      </c>
      <c r="B1976" s="1">
        <v>45382</v>
      </c>
      <c r="D1976">
        <v>9</v>
      </c>
      <c r="E1976" t="s">
        <v>6</v>
      </c>
      <c r="F1976">
        <v>18822.5</v>
      </c>
    </row>
    <row r="1977" spans="1:6">
      <c r="A1977">
        <v>9652</v>
      </c>
      <c r="B1977" s="1">
        <v>45412</v>
      </c>
      <c r="D1977">
        <v>9</v>
      </c>
      <c r="E1977" t="s">
        <v>6</v>
      </c>
      <c r="F1977">
        <v>13825</v>
      </c>
    </row>
    <row r="1978" spans="1:6">
      <c r="A1978">
        <v>9652</v>
      </c>
      <c r="B1978" s="1">
        <v>45443</v>
      </c>
      <c r="D1978">
        <v>9</v>
      </c>
      <c r="E1978" t="s">
        <v>6</v>
      </c>
      <c r="F1978">
        <v>18210</v>
      </c>
    </row>
    <row r="1979" spans="1:6">
      <c r="A1979">
        <v>9652</v>
      </c>
      <c r="B1979" s="1">
        <v>45473</v>
      </c>
      <c r="D1979">
        <v>9</v>
      </c>
      <c r="E1979" t="s">
        <v>6</v>
      </c>
      <c r="F1979">
        <v>17107.5</v>
      </c>
    </row>
    <row r="1980" spans="1:6">
      <c r="A1980">
        <v>9652</v>
      </c>
      <c r="B1980" s="1">
        <v>45504</v>
      </c>
      <c r="D1980">
        <v>9</v>
      </c>
      <c r="E1980" t="s">
        <v>6</v>
      </c>
      <c r="F1980">
        <v>22052.5</v>
      </c>
    </row>
    <row r="1981" spans="1:6">
      <c r="A1981">
        <v>9652</v>
      </c>
      <c r="B1981" s="1">
        <v>45535</v>
      </c>
      <c r="D1981">
        <v>9</v>
      </c>
      <c r="E1981" t="s">
        <v>6</v>
      </c>
      <c r="F1981">
        <v>26840</v>
      </c>
    </row>
    <row r="1982" spans="1:6">
      <c r="A1982">
        <v>9652</v>
      </c>
      <c r="B1982" s="1">
        <v>45565</v>
      </c>
      <c r="D1982">
        <v>9</v>
      </c>
      <c r="E1982" t="s">
        <v>6</v>
      </c>
      <c r="F1982">
        <v>17382.5</v>
      </c>
    </row>
    <row r="1983" spans="1:6">
      <c r="A1983">
        <v>9652</v>
      </c>
      <c r="B1983" s="1">
        <v>45596</v>
      </c>
      <c r="D1983">
        <v>9</v>
      </c>
      <c r="E1983" t="s">
        <v>6</v>
      </c>
      <c r="F1983">
        <v>14660</v>
      </c>
    </row>
    <row r="1984" spans="1:6">
      <c r="A1984">
        <v>9652</v>
      </c>
      <c r="B1984" s="1">
        <v>45626</v>
      </c>
      <c r="D1984">
        <v>9</v>
      </c>
      <c r="E1984" t="s">
        <v>6</v>
      </c>
      <c r="F1984">
        <v>19095</v>
      </c>
    </row>
    <row r="1985" spans="1:6">
      <c r="A1985">
        <v>9652</v>
      </c>
      <c r="B1985" s="1">
        <v>45657</v>
      </c>
      <c r="D1985">
        <v>9</v>
      </c>
      <c r="E1985" t="s">
        <v>6</v>
      </c>
      <c r="F1985">
        <v>28135</v>
      </c>
    </row>
    <row r="1986" spans="1:6">
      <c r="A1986">
        <v>9652</v>
      </c>
      <c r="B1986" s="1">
        <v>45688</v>
      </c>
      <c r="D1986">
        <v>9</v>
      </c>
      <c r="E1986" t="s">
        <v>6</v>
      </c>
      <c r="F1986">
        <v>36390</v>
      </c>
    </row>
    <row r="1987" spans="1:6">
      <c r="A1987">
        <v>9652</v>
      </c>
      <c r="B1987" s="1">
        <v>45716</v>
      </c>
      <c r="D1987">
        <v>9</v>
      </c>
      <c r="E1987" t="s">
        <v>6</v>
      </c>
      <c r="F1987">
        <v>17807.5</v>
      </c>
    </row>
    <row r="1988" spans="1:6">
      <c r="A1988">
        <v>9652</v>
      </c>
      <c r="B1988" s="1">
        <v>45747</v>
      </c>
      <c r="D1988">
        <v>9</v>
      </c>
      <c r="E1988" t="s">
        <v>6</v>
      </c>
      <c r="F1988">
        <v>14065</v>
      </c>
    </row>
    <row r="1989" spans="1:6">
      <c r="A1989">
        <v>9652</v>
      </c>
      <c r="B1989" s="1">
        <v>45777</v>
      </c>
      <c r="D1989">
        <v>9</v>
      </c>
      <c r="E1989" t="s">
        <v>6</v>
      </c>
      <c r="F1989">
        <v>19592.5</v>
      </c>
    </row>
    <row r="1990" spans="1:6">
      <c r="A1990">
        <v>9652</v>
      </c>
      <c r="B1990" s="1">
        <v>45808</v>
      </c>
      <c r="D1990">
        <v>9</v>
      </c>
      <c r="E1990" t="s">
        <v>6</v>
      </c>
      <c r="F1990">
        <v>15930</v>
      </c>
    </row>
    <row r="1991" spans="1:6">
      <c r="A1991">
        <v>9652</v>
      </c>
      <c r="B1991" s="1">
        <v>45838</v>
      </c>
      <c r="D1991">
        <v>9</v>
      </c>
      <c r="E1991" t="s">
        <v>6</v>
      </c>
      <c r="F1991">
        <v>15945</v>
      </c>
    </row>
    <row r="1992" spans="1:6">
      <c r="A1992">
        <v>9652</v>
      </c>
      <c r="B1992" s="1">
        <v>45869</v>
      </c>
      <c r="D1992">
        <v>9</v>
      </c>
      <c r="E1992" t="s">
        <v>6</v>
      </c>
      <c r="F1992">
        <v>15882.5</v>
      </c>
    </row>
    <row r="1993" spans="1:6">
      <c r="A1993">
        <v>9652</v>
      </c>
      <c r="B1993" s="1">
        <v>45900</v>
      </c>
      <c r="D1993">
        <v>9</v>
      </c>
      <c r="E1993" t="s">
        <v>6</v>
      </c>
      <c r="F1993">
        <v>14377.5</v>
      </c>
    </row>
    <row r="1994" spans="1:6">
      <c r="A1994">
        <v>9652</v>
      </c>
      <c r="B1994" s="1">
        <v>45930</v>
      </c>
      <c r="D1994">
        <v>9</v>
      </c>
      <c r="E1994" t="s">
        <v>6</v>
      </c>
      <c r="F1994">
        <v>17125</v>
      </c>
    </row>
    <row r="1995" spans="1:6">
      <c r="A1995">
        <v>9652</v>
      </c>
      <c r="B1995" s="1">
        <v>45961</v>
      </c>
      <c r="D1995">
        <v>9</v>
      </c>
      <c r="E1995" t="s">
        <v>6</v>
      </c>
      <c r="F1995">
        <v>13915</v>
      </c>
    </row>
    <row r="1996" spans="1:6">
      <c r="A1996">
        <v>9652</v>
      </c>
      <c r="B1996" s="1">
        <v>45991</v>
      </c>
      <c r="D1996">
        <v>9</v>
      </c>
      <c r="E1996" t="s">
        <v>6</v>
      </c>
      <c r="F1996">
        <v>16095</v>
      </c>
    </row>
    <row r="1997" spans="1:6">
      <c r="A1997">
        <v>9656</v>
      </c>
      <c r="B1997" s="1">
        <v>44957</v>
      </c>
      <c r="D1997">
        <v>9</v>
      </c>
      <c r="E1997" t="s">
        <v>6</v>
      </c>
      <c r="F1997">
        <v>486812.5</v>
      </c>
    </row>
    <row r="1998" spans="1:6">
      <c r="A1998">
        <v>9656</v>
      </c>
      <c r="B1998" s="1">
        <v>44985</v>
      </c>
      <c r="D1998">
        <v>9</v>
      </c>
      <c r="E1998" t="s">
        <v>6</v>
      </c>
      <c r="F1998">
        <v>453487.5</v>
      </c>
    </row>
    <row r="1999" spans="1:6">
      <c r="A1999">
        <v>9656</v>
      </c>
      <c r="B1999" s="1">
        <v>45016</v>
      </c>
      <c r="D1999">
        <v>9</v>
      </c>
      <c r="E1999" t="s">
        <v>6</v>
      </c>
      <c r="F1999">
        <v>411627.5</v>
      </c>
    </row>
    <row r="2000" spans="1:6">
      <c r="A2000">
        <v>9656</v>
      </c>
      <c r="B2000" s="1">
        <v>45046</v>
      </c>
      <c r="D2000">
        <v>9</v>
      </c>
      <c r="E2000" t="s">
        <v>6</v>
      </c>
      <c r="F2000">
        <v>474560</v>
      </c>
    </row>
    <row r="2001" spans="1:6">
      <c r="A2001">
        <v>9656</v>
      </c>
      <c r="B2001" s="1">
        <v>45077</v>
      </c>
      <c r="D2001">
        <v>9</v>
      </c>
      <c r="E2001" t="s">
        <v>6</v>
      </c>
      <c r="F2001">
        <v>475330</v>
      </c>
    </row>
    <row r="2002" spans="1:6">
      <c r="A2002">
        <v>9656</v>
      </c>
      <c r="B2002" s="1">
        <v>45107</v>
      </c>
      <c r="D2002">
        <v>9</v>
      </c>
      <c r="E2002" t="s">
        <v>6</v>
      </c>
      <c r="F2002">
        <v>595877.5</v>
      </c>
    </row>
    <row r="2003" spans="1:6">
      <c r="A2003">
        <v>9656</v>
      </c>
      <c r="B2003" s="1">
        <v>45138</v>
      </c>
      <c r="D2003">
        <v>9</v>
      </c>
      <c r="E2003" t="s">
        <v>6</v>
      </c>
      <c r="F2003">
        <v>589027.5</v>
      </c>
    </row>
    <row r="2004" spans="1:6">
      <c r="A2004">
        <v>9656</v>
      </c>
      <c r="B2004" s="1">
        <v>45169</v>
      </c>
      <c r="D2004">
        <v>9</v>
      </c>
      <c r="E2004" t="s">
        <v>6</v>
      </c>
      <c r="F2004">
        <v>498562.5</v>
      </c>
    </row>
    <row r="2005" spans="1:6">
      <c r="A2005">
        <v>9656</v>
      </c>
      <c r="B2005" s="1">
        <v>45199</v>
      </c>
      <c r="D2005">
        <v>9</v>
      </c>
      <c r="E2005" t="s">
        <v>6</v>
      </c>
      <c r="F2005">
        <v>539542.5</v>
      </c>
    </row>
    <row r="2006" spans="1:6">
      <c r="A2006">
        <v>9656</v>
      </c>
      <c r="B2006" s="1">
        <v>45230</v>
      </c>
      <c r="D2006">
        <v>9</v>
      </c>
      <c r="E2006" t="s">
        <v>6</v>
      </c>
      <c r="F2006">
        <v>535297.5</v>
      </c>
    </row>
    <row r="2007" spans="1:6">
      <c r="A2007">
        <v>9656</v>
      </c>
      <c r="B2007" s="1">
        <v>45260</v>
      </c>
      <c r="D2007">
        <v>9</v>
      </c>
      <c r="E2007" t="s">
        <v>6</v>
      </c>
      <c r="F2007">
        <v>552607.5</v>
      </c>
    </row>
    <row r="2008" spans="1:6">
      <c r="A2008">
        <v>9656</v>
      </c>
      <c r="B2008" s="1">
        <v>45291</v>
      </c>
      <c r="D2008">
        <v>9</v>
      </c>
      <c r="E2008" t="s">
        <v>6</v>
      </c>
      <c r="F2008">
        <v>565062.5</v>
      </c>
    </row>
    <row r="2009" spans="1:6">
      <c r="A2009">
        <v>9656</v>
      </c>
      <c r="B2009" s="1">
        <v>45322</v>
      </c>
      <c r="D2009">
        <v>9</v>
      </c>
      <c r="E2009" t="s">
        <v>6</v>
      </c>
      <c r="F2009">
        <v>538662.5</v>
      </c>
    </row>
    <row r="2010" spans="1:6">
      <c r="A2010">
        <v>9656</v>
      </c>
      <c r="B2010" s="1">
        <v>45351</v>
      </c>
      <c r="D2010">
        <v>9</v>
      </c>
      <c r="E2010" t="s">
        <v>6</v>
      </c>
      <c r="F2010">
        <v>524470</v>
      </c>
    </row>
    <row r="2011" spans="1:6">
      <c r="A2011">
        <v>9656</v>
      </c>
      <c r="B2011" s="1">
        <v>45382</v>
      </c>
      <c r="D2011">
        <v>9</v>
      </c>
      <c r="E2011" t="s">
        <v>6</v>
      </c>
      <c r="F2011">
        <v>455042.5</v>
      </c>
    </row>
    <row r="2012" spans="1:6">
      <c r="A2012">
        <v>9656</v>
      </c>
      <c r="B2012" s="1">
        <v>45412</v>
      </c>
      <c r="D2012">
        <v>9</v>
      </c>
      <c r="E2012" t="s">
        <v>6</v>
      </c>
      <c r="F2012">
        <v>489480</v>
      </c>
    </row>
    <row r="2013" spans="1:6">
      <c r="A2013">
        <v>9656</v>
      </c>
      <c r="B2013" s="1">
        <v>45443</v>
      </c>
      <c r="D2013">
        <v>9</v>
      </c>
      <c r="E2013" t="s">
        <v>6</v>
      </c>
      <c r="F2013">
        <v>603832.5</v>
      </c>
    </row>
    <row r="2014" spans="1:6">
      <c r="A2014">
        <v>9656</v>
      </c>
      <c r="B2014" s="1">
        <v>45473</v>
      </c>
      <c r="D2014">
        <v>9</v>
      </c>
      <c r="E2014" t="s">
        <v>6</v>
      </c>
      <c r="F2014">
        <v>601765</v>
      </c>
    </row>
    <row r="2015" spans="1:6">
      <c r="A2015">
        <v>9656</v>
      </c>
      <c r="B2015" s="1">
        <v>45504</v>
      </c>
      <c r="D2015">
        <v>9</v>
      </c>
      <c r="E2015" t="s">
        <v>6</v>
      </c>
      <c r="F2015">
        <v>559340</v>
      </c>
    </row>
    <row r="2016" spans="1:6">
      <c r="A2016">
        <v>9656</v>
      </c>
      <c r="B2016" s="1">
        <v>45535</v>
      </c>
      <c r="D2016">
        <v>9</v>
      </c>
      <c r="E2016" t="s">
        <v>6</v>
      </c>
      <c r="F2016">
        <v>537535</v>
      </c>
    </row>
    <row r="2017" spans="1:6">
      <c r="A2017">
        <v>9656</v>
      </c>
      <c r="B2017" s="1">
        <v>45565</v>
      </c>
      <c r="D2017">
        <v>9</v>
      </c>
      <c r="E2017" t="s">
        <v>6</v>
      </c>
      <c r="F2017">
        <v>546962.5</v>
      </c>
    </row>
    <row r="2018" spans="1:6">
      <c r="A2018">
        <v>9656</v>
      </c>
      <c r="B2018" s="1">
        <v>45596</v>
      </c>
      <c r="D2018">
        <v>9</v>
      </c>
      <c r="E2018" t="s">
        <v>6</v>
      </c>
      <c r="F2018">
        <v>592015</v>
      </c>
    </row>
    <row r="2019" spans="1:6">
      <c r="A2019">
        <v>9656</v>
      </c>
      <c r="B2019" s="1">
        <v>45626</v>
      </c>
      <c r="D2019">
        <v>9</v>
      </c>
      <c r="E2019" t="s">
        <v>6</v>
      </c>
      <c r="F2019">
        <v>560235</v>
      </c>
    </row>
    <row r="2020" spans="1:6">
      <c r="A2020">
        <v>9656</v>
      </c>
      <c r="B2020" s="1">
        <v>45657</v>
      </c>
      <c r="D2020">
        <v>9</v>
      </c>
      <c r="E2020" t="s">
        <v>6</v>
      </c>
      <c r="F2020">
        <v>577770</v>
      </c>
    </row>
    <row r="2021" spans="1:6">
      <c r="A2021">
        <v>9656</v>
      </c>
      <c r="B2021" s="1">
        <v>45688</v>
      </c>
      <c r="D2021">
        <v>9</v>
      </c>
      <c r="E2021" t="s">
        <v>6</v>
      </c>
      <c r="F2021">
        <v>609470</v>
      </c>
    </row>
    <row r="2022" spans="1:6">
      <c r="A2022">
        <v>9656</v>
      </c>
      <c r="B2022" s="1">
        <v>45716</v>
      </c>
      <c r="D2022">
        <v>9</v>
      </c>
      <c r="E2022" t="s">
        <v>6</v>
      </c>
      <c r="F2022">
        <v>534940</v>
      </c>
    </row>
    <row r="2023" spans="1:6">
      <c r="A2023">
        <v>9656</v>
      </c>
      <c r="B2023" s="1">
        <v>45747</v>
      </c>
      <c r="D2023">
        <v>9</v>
      </c>
      <c r="E2023" t="s">
        <v>6</v>
      </c>
      <c r="F2023">
        <v>486812.5</v>
      </c>
    </row>
    <row r="2024" spans="1:6">
      <c r="A2024">
        <v>9656</v>
      </c>
      <c r="B2024" s="1">
        <v>45777</v>
      </c>
      <c r="D2024">
        <v>9</v>
      </c>
      <c r="E2024" t="s">
        <v>6</v>
      </c>
      <c r="F2024">
        <v>596110</v>
      </c>
    </row>
    <row r="2025" spans="1:6">
      <c r="A2025">
        <v>9656</v>
      </c>
      <c r="B2025" s="1">
        <v>45808</v>
      </c>
      <c r="D2025">
        <v>9</v>
      </c>
      <c r="E2025" t="s">
        <v>6</v>
      </c>
      <c r="F2025">
        <v>594815</v>
      </c>
    </row>
    <row r="2026" spans="1:6">
      <c r="A2026">
        <v>9656</v>
      </c>
      <c r="B2026" s="1">
        <v>45838</v>
      </c>
      <c r="D2026">
        <v>9</v>
      </c>
      <c r="E2026" t="s">
        <v>6</v>
      </c>
      <c r="F2026">
        <v>609262.5</v>
      </c>
    </row>
    <row r="2027" spans="1:6">
      <c r="A2027">
        <v>9656</v>
      </c>
      <c r="B2027" s="1">
        <v>45869</v>
      </c>
      <c r="D2027">
        <v>9</v>
      </c>
      <c r="E2027" t="s">
        <v>6</v>
      </c>
      <c r="F2027">
        <v>734682.5</v>
      </c>
    </row>
    <row r="2028" spans="1:6">
      <c r="A2028">
        <v>9656</v>
      </c>
      <c r="B2028" s="1">
        <v>45900</v>
      </c>
      <c r="D2028">
        <v>9</v>
      </c>
      <c r="E2028" t="s">
        <v>6</v>
      </c>
      <c r="F2028">
        <v>583602.5</v>
      </c>
    </row>
    <row r="2029" spans="1:6">
      <c r="A2029">
        <v>9656</v>
      </c>
      <c r="B2029" s="1">
        <v>45930</v>
      </c>
      <c r="D2029">
        <v>9</v>
      </c>
      <c r="E2029" t="s">
        <v>6</v>
      </c>
      <c r="F2029">
        <v>597937.5</v>
      </c>
    </row>
    <row r="2030" spans="1:6">
      <c r="A2030">
        <v>9656</v>
      </c>
      <c r="B2030" s="1">
        <v>45961</v>
      </c>
      <c r="D2030">
        <v>9</v>
      </c>
      <c r="E2030" t="s">
        <v>6</v>
      </c>
      <c r="F2030">
        <v>667590</v>
      </c>
    </row>
    <row r="2031" spans="1:6">
      <c r="A2031">
        <v>9656</v>
      </c>
      <c r="B2031" s="1">
        <v>45991</v>
      </c>
      <c r="D2031">
        <v>9</v>
      </c>
      <c r="E2031" t="s">
        <v>6</v>
      </c>
      <c r="F2031">
        <v>620840</v>
      </c>
    </row>
    <row r="2032" spans="1:6">
      <c r="A2032">
        <v>9657</v>
      </c>
      <c r="B2032" s="1">
        <v>44957</v>
      </c>
      <c r="D2032">
        <v>9</v>
      </c>
      <c r="E2032" t="s">
        <v>6</v>
      </c>
      <c r="F2032">
        <v>3320</v>
      </c>
    </row>
    <row r="2033" spans="1:6">
      <c r="A2033">
        <v>9657</v>
      </c>
      <c r="B2033" s="1">
        <v>44985</v>
      </c>
      <c r="D2033">
        <v>9</v>
      </c>
      <c r="E2033" t="s">
        <v>6</v>
      </c>
      <c r="F2033">
        <v>3205</v>
      </c>
    </row>
    <row r="2034" spans="1:6">
      <c r="A2034">
        <v>9657</v>
      </c>
      <c r="B2034" s="1">
        <v>45016</v>
      </c>
      <c r="D2034">
        <v>9</v>
      </c>
      <c r="E2034" t="s">
        <v>6</v>
      </c>
      <c r="F2034">
        <v>2957.5</v>
      </c>
    </row>
    <row r="2035" spans="1:6">
      <c r="A2035">
        <v>9657</v>
      </c>
      <c r="B2035" s="1">
        <v>45046</v>
      </c>
      <c r="D2035">
        <v>9</v>
      </c>
      <c r="E2035" t="s">
        <v>6</v>
      </c>
      <c r="F2035">
        <v>3302.5</v>
      </c>
    </row>
    <row r="2036" spans="1:6">
      <c r="A2036">
        <v>9657</v>
      </c>
      <c r="B2036" s="1">
        <v>45077</v>
      </c>
      <c r="D2036">
        <v>9</v>
      </c>
      <c r="E2036" t="s">
        <v>6</v>
      </c>
      <c r="F2036">
        <v>3140</v>
      </c>
    </row>
    <row r="2037" spans="1:6">
      <c r="A2037">
        <v>9657</v>
      </c>
      <c r="B2037" s="1">
        <v>45107</v>
      </c>
      <c r="D2037">
        <v>9</v>
      </c>
      <c r="E2037" t="s">
        <v>6</v>
      </c>
      <c r="F2037">
        <v>3722.5</v>
      </c>
    </row>
    <row r="2038" spans="1:6">
      <c r="A2038">
        <v>9657</v>
      </c>
      <c r="B2038" s="1">
        <v>45138</v>
      </c>
      <c r="D2038">
        <v>9</v>
      </c>
      <c r="E2038" t="s">
        <v>6</v>
      </c>
      <c r="F2038">
        <v>3505</v>
      </c>
    </row>
    <row r="2039" spans="1:6">
      <c r="A2039">
        <v>9657</v>
      </c>
      <c r="B2039" s="1">
        <v>45169</v>
      </c>
      <c r="D2039">
        <v>9</v>
      </c>
      <c r="E2039" t="s">
        <v>6</v>
      </c>
      <c r="F2039">
        <v>3650</v>
      </c>
    </row>
    <row r="2040" spans="1:6">
      <c r="A2040">
        <v>9657</v>
      </c>
      <c r="B2040" s="1">
        <v>45199</v>
      </c>
      <c r="D2040">
        <v>9</v>
      </c>
      <c r="E2040" t="s">
        <v>6</v>
      </c>
      <c r="F2040">
        <v>3635</v>
      </c>
    </row>
    <row r="2041" spans="1:6">
      <c r="A2041">
        <v>9657</v>
      </c>
      <c r="B2041" s="1">
        <v>45230</v>
      </c>
      <c r="D2041">
        <v>9</v>
      </c>
      <c r="E2041" t="s">
        <v>6</v>
      </c>
      <c r="F2041">
        <v>3345</v>
      </c>
    </row>
    <row r="2042" spans="1:6">
      <c r="A2042">
        <v>9657</v>
      </c>
      <c r="B2042" s="1">
        <v>45260</v>
      </c>
      <c r="D2042">
        <v>9</v>
      </c>
      <c r="E2042" t="s">
        <v>6</v>
      </c>
      <c r="F2042">
        <v>3687.5</v>
      </c>
    </row>
    <row r="2043" spans="1:6">
      <c r="A2043">
        <v>9657</v>
      </c>
      <c r="B2043" s="1">
        <v>45291</v>
      </c>
      <c r="D2043">
        <v>9</v>
      </c>
      <c r="E2043" t="s">
        <v>6</v>
      </c>
      <c r="F2043">
        <v>3582.5</v>
      </c>
    </row>
    <row r="2044" spans="1:6">
      <c r="A2044">
        <v>9657</v>
      </c>
      <c r="B2044" s="1">
        <v>45322</v>
      </c>
      <c r="D2044">
        <v>9</v>
      </c>
      <c r="E2044" t="s">
        <v>6</v>
      </c>
      <c r="F2044">
        <v>3555</v>
      </c>
    </row>
    <row r="2045" spans="1:6">
      <c r="A2045">
        <v>9657</v>
      </c>
      <c r="B2045" s="1">
        <v>45351</v>
      </c>
      <c r="D2045">
        <v>9</v>
      </c>
      <c r="E2045" t="s">
        <v>6</v>
      </c>
      <c r="F2045">
        <v>3610</v>
      </c>
    </row>
    <row r="2046" spans="1:6">
      <c r="A2046">
        <v>9657</v>
      </c>
      <c r="B2046" s="1">
        <v>45382</v>
      </c>
      <c r="D2046">
        <v>9</v>
      </c>
      <c r="E2046" t="s">
        <v>6</v>
      </c>
      <c r="F2046">
        <v>3390</v>
      </c>
    </row>
    <row r="2047" spans="1:6">
      <c r="A2047">
        <v>9657</v>
      </c>
      <c r="B2047" s="1">
        <v>45412</v>
      </c>
      <c r="D2047">
        <v>9</v>
      </c>
      <c r="E2047" t="s">
        <v>6</v>
      </c>
      <c r="F2047">
        <v>3295</v>
      </c>
    </row>
    <row r="2048" spans="1:6">
      <c r="A2048">
        <v>9657</v>
      </c>
      <c r="B2048" s="1">
        <v>45443</v>
      </c>
      <c r="D2048">
        <v>9</v>
      </c>
      <c r="E2048" t="s">
        <v>6</v>
      </c>
      <c r="F2048">
        <v>4085</v>
      </c>
    </row>
    <row r="2049" spans="1:6">
      <c r="A2049">
        <v>9657</v>
      </c>
      <c r="B2049" s="1">
        <v>45473</v>
      </c>
      <c r="D2049">
        <v>9</v>
      </c>
      <c r="E2049" t="s">
        <v>6</v>
      </c>
      <c r="F2049">
        <v>3970</v>
      </c>
    </row>
    <row r="2050" spans="1:6">
      <c r="A2050">
        <v>9657</v>
      </c>
      <c r="B2050" s="1">
        <v>45504</v>
      </c>
      <c r="D2050">
        <v>9</v>
      </c>
      <c r="E2050" t="s">
        <v>6</v>
      </c>
      <c r="F2050">
        <v>3630</v>
      </c>
    </row>
    <row r="2051" spans="1:6">
      <c r="A2051">
        <v>9657</v>
      </c>
      <c r="B2051" s="1">
        <v>45535</v>
      </c>
      <c r="D2051">
        <v>9</v>
      </c>
      <c r="E2051" t="s">
        <v>6</v>
      </c>
      <c r="F2051">
        <v>4417.5</v>
      </c>
    </row>
    <row r="2052" spans="1:6">
      <c r="A2052">
        <v>9657</v>
      </c>
      <c r="B2052" s="1">
        <v>45565</v>
      </c>
      <c r="D2052">
        <v>9</v>
      </c>
      <c r="E2052" t="s">
        <v>6</v>
      </c>
      <c r="F2052">
        <v>3865</v>
      </c>
    </row>
    <row r="2053" spans="1:6">
      <c r="A2053">
        <v>9657</v>
      </c>
      <c r="B2053" s="1">
        <v>45596</v>
      </c>
      <c r="D2053">
        <v>9</v>
      </c>
      <c r="E2053" t="s">
        <v>6</v>
      </c>
      <c r="F2053">
        <v>3872.5</v>
      </c>
    </row>
    <row r="2054" spans="1:6">
      <c r="A2054">
        <v>9657</v>
      </c>
      <c r="B2054" s="1">
        <v>45626</v>
      </c>
      <c r="D2054">
        <v>9</v>
      </c>
      <c r="E2054" t="s">
        <v>6</v>
      </c>
      <c r="F2054">
        <v>4057.5</v>
      </c>
    </row>
    <row r="2055" spans="1:6">
      <c r="A2055">
        <v>9657</v>
      </c>
      <c r="B2055" s="1">
        <v>45657</v>
      </c>
      <c r="D2055">
        <v>9</v>
      </c>
      <c r="E2055" t="s">
        <v>6</v>
      </c>
      <c r="F2055">
        <v>3800</v>
      </c>
    </row>
    <row r="2056" spans="1:6">
      <c r="A2056">
        <v>9657</v>
      </c>
      <c r="B2056" s="1">
        <v>45688</v>
      </c>
      <c r="D2056">
        <v>9</v>
      </c>
      <c r="E2056" t="s">
        <v>6</v>
      </c>
      <c r="F2056">
        <v>4165</v>
      </c>
    </row>
    <row r="2057" spans="1:6">
      <c r="A2057">
        <v>9657</v>
      </c>
      <c r="B2057" s="1">
        <v>45716</v>
      </c>
      <c r="D2057">
        <v>9</v>
      </c>
      <c r="E2057" t="s">
        <v>6</v>
      </c>
      <c r="F2057">
        <v>3967.5</v>
      </c>
    </row>
    <row r="2058" spans="1:6">
      <c r="A2058">
        <v>9657</v>
      </c>
      <c r="B2058" s="1">
        <v>45747</v>
      </c>
      <c r="D2058">
        <v>9</v>
      </c>
      <c r="E2058" t="s">
        <v>6</v>
      </c>
      <c r="F2058">
        <v>3600</v>
      </c>
    </row>
    <row r="2059" spans="1:6">
      <c r="A2059">
        <v>9657</v>
      </c>
      <c r="B2059" s="1">
        <v>45777</v>
      </c>
      <c r="D2059">
        <v>9</v>
      </c>
      <c r="E2059" t="s">
        <v>6</v>
      </c>
      <c r="F2059">
        <v>3927.5</v>
      </c>
    </row>
    <row r="2060" spans="1:6">
      <c r="A2060">
        <v>9657</v>
      </c>
      <c r="B2060" s="1">
        <v>45808</v>
      </c>
      <c r="D2060">
        <v>9</v>
      </c>
      <c r="E2060" t="s">
        <v>6</v>
      </c>
      <c r="F2060">
        <v>4132.5</v>
      </c>
    </row>
    <row r="2061" spans="1:6">
      <c r="A2061">
        <v>9657</v>
      </c>
      <c r="B2061" s="1">
        <v>45838</v>
      </c>
      <c r="D2061">
        <v>9</v>
      </c>
      <c r="E2061" t="s">
        <v>6</v>
      </c>
      <c r="F2061">
        <v>3947.5</v>
      </c>
    </row>
    <row r="2062" spans="1:6">
      <c r="A2062">
        <v>9657</v>
      </c>
      <c r="B2062" s="1">
        <v>45869</v>
      </c>
      <c r="D2062">
        <v>9</v>
      </c>
      <c r="E2062" t="s">
        <v>6</v>
      </c>
      <c r="F2062">
        <v>4425</v>
      </c>
    </row>
    <row r="2063" spans="1:6">
      <c r="A2063">
        <v>9657</v>
      </c>
      <c r="B2063" s="1">
        <v>45900</v>
      </c>
      <c r="D2063">
        <v>9</v>
      </c>
      <c r="E2063" t="s">
        <v>6</v>
      </c>
      <c r="F2063">
        <v>4690</v>
      </c>
    </row>
    <row r="2064" spans="1:6">
      <c r="A2064">
        <v>9657</v>
      </c>
      <c r="B2064" s="1">
        <v>45930</v>
      </c>
      <c r="D2064">
        <v>9</v>
      </c>
      <c r="E2064" t="s">
        <v>6</v>
      </c>
      <c r="F2064">
        <v>4107.5</v>
      </c>
    </row>
    <row r="2065" spans="1:6">
      <c r="A2065">
        <v>9657</v>
      </c>
      <c r="B2065" s="1">
        <v>45961</v>
      </c>
      <c r="D2065">
        <v>9</v>
      </c>
      <c r="E2065" t="s">
        <v>6</v>
      </c>
      <c r="F2065">
        <v>4462.5</v>
      </c>
    </row>
    <row r="2066" spans="1:6">
      <c r="A2066">
        <v>9657</v>
      </c>
      <c r="B2066" s="1">
        <v>45991</v>
      </c>
      <c r="D2066">
        <v>9</v>
      </c>
      <c r="E2066" t="s">
        <v>6</v>
      </c>
      <c r="F2066">
        <v>4370</v>
      </c>
    </row>
    <row r="2067" spans="1:6">
      <c r="A2067">
        <v>9683</v>
      </c>
      <c r="B2067" s="1">
        <v>44957</v>
      </c>
      <c r="D2067">
        <v>9</v>
      </c>
      <c r="E2067" t="s">
        <v>6</v>
      </c>
      <c r="F2067">
        <v>1801230</v>
      </c>
    </row>
    <row r="2068" spans="1:6">
      <c r="A2068">
        <v>9683</v>
      </c>
      <c r="B2068" s="1">
        <v>44985</v>
      </c>
      <c r="D2068">
        <v>9</v>
      </c>
      <c r="E2068" t="s">
        <v>6</v>
      </c>
      <c r="F2068">
        <v>1807452.5</v>
      </c>
    </row>
    <row r="2069" spans="1:6">
      <c r="A2069">
        <v>9683</v>
      </c>
      <c r="B2069" s="1">
        <v>45016</v>
      </c>
      <c r="D2069">
        <v>9</v>
      </c>
      <c r="E2069" t="s">
        <v>6</v>
      </c>
      <c r="F2069">
        <v>1669332.5</v>
      </c>
    </row>
    <row r="2070" spans="1:6">
      <c r="A2070">
        <v>9683</v>
      </c>
      <c r="B2070" s="1">
        <v>45046</v>
      </c>
      <c r="D2070">
        <v>9</v>
      </c>
      <c r="E2070" t="s">
        <v>6</v>
      </c>
      <c r="F2070">
        <v>1855020</v>
      </c>
    </row>
    <row r="2071" spans="1:6">
      <c r="A2071">
        <v>9683</v>
      </c>
      <c r="B2071" s="1">
        <v>45077</v>
      </c>
      <c r="D2071">
        <v>9</v>
      </c>
      <c r="E2071" t="s">
        <v>6</v>
      </c>
      <c r="F2071">
        <v>1774250</v>
      </c>
    </row>
    <row r="2072" spans="1:6">
      <c r="A2072">
        <v>9683</v>
      </c>
      <c r="B2072" s="1">
        <v>45107</v>
      </c>
      <c r="D2072">
        <v>9</v>
      </c>
      <c r="E2072" t="s">
        <v>6</v>
      </c>
      <c r="F2072">
        <v>1792802.5</v>
      </c>
    </row>
    <row r="2073" spans="1:6">
      <c r="A2073">
        <v>9683</v>
      </c>
      <c r="B2073" s="1">
        <v>45138</v>
      </c>
      <c r="D2073">
        <v>9</v>
      </c>
      <c r="E2073" t="s">
        <v>6</v>
      </c>
      <c r="F2073">
        <v>1792802.5</v>
      </c>
    </row>
    <row r="2074" spans="1:6">
      <c r="A2074">
        <v>9683</v>
      </c>
      <c r="B2074" s="1">
        <v>45169</v>
      </c>
      <c r="D2074">
        <v>9</v>
      </c>
      <c r="E2074" t="s">
        <v>6</v>
      </c>
      <c r="F2074">
        <v>1795802.5</v>
      </c>
    </row>
    <row r="2075" spans="1:6">
      <c r="A2075">
        <v>9683</v>
      </c>
      <c r="B2075" s="1">
        <v>45199</v>
      </c>
      <c r="D2075">
        <v>9</v>
      </c>
      <c r="E2075" t="s">
        <v>6</v>
      </c>
      <c r="F2075">
        <v>1858272.5</v>
      </c>
    </row>
    <row r="2076" spans="1:6">
      <c r="A2076">
        <v>9683</v>
      </c>
      <c r="B2076" s="1">
        <v>45230</v>
      </c>
      <c r="D2076">
        <v>9</v>
      </c>
      <c r="E2076" t="s">
        <v>6</v>
      </c>
      <c r="F2076">
        <v>1645745</v>
      </c>
    </row>
    <row r="2077" spans="1:6">
      <c r="A2077">
        <v>9683</v>
      </c>
      <c r="B2077" s="1">
        <v>45260</v>
      </c>
      <c r="D2077">
        <v>9</v>
      </c>
      <c r="E2077" t="s">
        <v>6</v>
      </c>
      <c r="F2077">
        <v>1961675</v>
      </c>
    </row>
    <row r="2078" spans="1:6">
      <c r="A2078">
        <v>9683</v>
      </c>
      <c r="B2078" s="1">
        <v>45291</v>
      </c>
      <c r="D2078">
        <v>9</v>
      </c>
      <c r="E2078" t="s">
        <v>6</v>
      </c>
      <c r="F2078">
        <v>1947737.5</v>
      </c>
    </row>
    <row r="2079" spans="1:6">
      <c r="A2079">
        <v>9683</v>
      </c>
      <c r="B2079" s="1">
        <v>45322</v>
      </c>
      <c r="D2079">
        <v>9</v>
      </c>
      <c r="E2079" t="s">
        <v>6</v>
      </c>
      <c r="F2079">
        <v>2043987.5</v>
      </c>
    </row>
    <row r="2080" spans="1:6">
      <c r="A2080">
        <v>9683</v>
      </c>
      <c r="B2080" s="1">
        <v>45351</v>
      </c>
      <c r="D2080">
        <v>9</v>
      </c>
      <c r="E2080" t="s">
        <v>6</v>
      </c>
      <c r="F2080">
        <v>2072682.5</v>
      </c>
    </row>
    <row r="2081" spans="1:6">
      <c r="A2081">
        <v>9683</v>
      </c>
      <c r="B2081" s="1">
        <v>45382</v>
      </c>
      <c r="D2081">
        <v>9</v>
      </c>
      <c r="E2081" t="s">
        <v>6</v>
      </c>
      <c r="F2081">
        <v>2072682.5</v>
      </c>
    </row>
    <row r="2082" spans="1:6">
      <c r="A2082">
        <v>9683</v>
      </c>
      <c r="B2082" s="1">
        <v>45412</v>
      </c>
      <c r="D2082">
        <v>9</v>
      </c>
      <c r="E2082" t="s">
        <v>6</v>
      </c>
      <c r="F2082">
        <v>2095985</v>
      </c>
    </row>
    <row r="2083" spans="1:6">
      <c r="A2083">
        <v>9683</v>
      </c>
      <c r="B2083" s="1">
        <v>45443</v>
      </c>
      <c r="D2083">
        <v>9</v>
      </c>
      <c r="E2083" t="s">
        <v>6</v>
      </c>
      <c r="F2083">
        <v>2016775</v>
      </c>
    </row>
    <row r="2084" spans="1:6">
      <c r="A2084">
        <v>9683</v>
      </c>
      <c r="B2084" s="1">
        <v>45473</v>
      </c>
      <c r="D2084">
        <v>9</v>
      </c>
      <c r="E2084" t="s">
        <v>6</v>
      </c>
      <c r="F2084">
        <v>2149672.5</v>
      </c>
    </row>
    <row r="2085" spans="1:6">
      <c r="A2085">
        <v>9683</v>
      </c>
      <c r="B2085" s="1">
        <v>45504</v>
      </c>
      <c r="D2085">
        <v>9</v>
      </c>
      <c r="E2085" t="s">
        <v>6</v>
      </c>
      <c r="F2085">
        <v>2015465</v>
      </c>
    </row>
    <row r="2086" spans="1:6">
      <c r="A2086">
        <v>9683</v>
      </c>
      <c r="B2086" s="1">
        <v>45535</v>
      </c>
      <c r="D2086">
        <v>9</v>
      </c>
      <c r="E2086" t="s">
        <v>6</v>
      </c>
      <c r="F2086">
        <v>2056270</v>
      </c>
    </row>
    <row r="2087" spans="1:6">
      <c r="A2087">
        <v>9683</v>
      </c>
      <c r="B2087" s="1">
        <v>45565</v>
      </c>
      <c r="D2087">
        <v>9</v>
      </c>
      <c r="E2087" t="s">
        <v>6</v>
      </c>
      <c r="F2087">
        <v>2178070</v>
      </c>
    </row>
    <row r="2088" spans="1:6">
      <c r="A2088">
        <v>9683</v>
      </c>
      <c r="B2088" s="1">
        <v>45596</v>
      </c>
      <c r="D2088">
        <v>9</v>
      </c>
      <c r="E2088" t="s">
        <v>6</v>
      </c>
      <c r="F2088">
        <v>2090090</v>
      </c>
    </row>
    <row r="2089" spans="1:6">
      <c r="A2089">
        <v>9683</v>
      </c>
      <c r="B2089" s="1">
        <v>45626</v>
      </c>
      <c r="D2089">
        <v>9</v>
      </c>
      <c r="E2089" t="s">
        <v>6</v>
      </c>
      <c r="F2089">
        <v>2234115</v>
      </c>
    </row>
    <row r="2090" spans="1:6">
      <c r="A2090">
        <v>9683</v>
      </c>
      <c r="B2090" s="1">
        <v>45657</v>
      </c>
      <c r="D2090">
        <v>9</v>
      </c>
      <c r="E2090" t="s">
        <v>6</v>
      </c>
      <c r="F2090">
        <v>2314802.5</v>
      </c>
    </row>
    <row r="2091" spans="1:6">
      <c r="A2091">
        <v>9683</v>
      </c>
      <c r="B2091" s="1">
        <v>45688</v>
      </c>
      <c r="D2091">
        <v>9</v>
      </c>
      <c r="E2091" t="s">
        <v>6</v>
      </c>
      <c r="F2091">
        <v>2218682.5</v>
      </c>
    </row>
    <row r="2092" spans="1:6">
      <c r="A2092">
        <v>9683</v>
      </c>
      <c r="B2092" s="1">
        <v>45716</v>
      </c>
      <c r="D2092">
        <v>9</v>
      </c>
      <c r="E2092" t="s">
        <v>6</v>
      </c>
      <c r="F2092">
        <v>2389000</v>
      </c>
    </row>
    <row r="2093" spans="1:6">
      <c r="A2093">
        <v>9683</v>
      </c>
      <c r="B2093" s="1">
        <v>45747</v>
      </c>
      <c r="D2093">
        <v>9</v>
      </c>
      <c r="E2093" t="s">
        <v>6</v>
      </c>
      <c r="F2093">
        <v>2259327.5</v>
      </c>
    </row>
    <row r="2094" spans="1:6">
      <c r="A2094">
        <v>9683</v>
      </c>
      <c r="B2094" s="1">
        <v>45777</v>
      </c>
      <c r="D2094">
        <v>9</v>
      </c>
      <c r="E2094" t="s">
        <v>6</v>
      </c>
      <c r="F2094">
        <v>2553297.5</v>
      </c>
    </row>
    <row r="2095" spans="1:6">
      <c r="A2095">
        <v>9683</v>
      </c>
      <c r="B2095" s="1">
        <v>45808</v>
      </c>
      <c r="D2095">
        <v>9</v>
      </c>
      <c r="E2095" t="s">
        <v>6</v>
      </c>
      <c r="F2095">
        <v>2248112.5</v>
      </c>
    </row>
    <row r="2096" spans="1:6">
      <c r="A2096">
        <v>9683</v>
      </c>
      <c r="B2096" s="1">
        <v>45838</v>
      </c>
      <c r="D2096">
        <v>9</v>
      </c>
      <c r="E2096" t="s">
        <v>6</v>
      </c>
      <c r="F2096">
        <v>2248112.5</v>
      </c>
    </row>
    <row r="2097" spans="1:6">
      <c r="A2097">
        <v>9683</v>
      </c>
      <c r="B2097" s="1">
        <v>45869</v>
      </c>
      <c r="D2097">
        <v>9</v>
      </c>
      <c r="E2097" t="s">
        <v>6</v>
      </c>
      <c r="F2097">
        <v>2481282.5</v>
      </c>
    </row>
    <row r="2098" spans="1:6">
      <c r="A2098">
        <v>9683</v>
      </c>
      <c r="B2098" s="1">
        <v>45900</v>
      </c>
      <c r="D2098">
        <v>9</v>
      </c>
      <c r="E2098" t="s">
        <v>6</v>
      </c>
      <c r="F2098">
        <v>2523442.5</v>
      </c>
    </row>
    <row r="2099" spans="1:6">
      <c r="A2099">
        <v>9683</v>
      </c>
      <c r="B2099" s="1">
        <v>45930</v>
      </c>
      <c r="D2099">
        <v>9</v>
      </c>
      <c r="E2099" t="s">
        <v>6</v>
      </c>
      <c r="F2099">
        <v>2396762.5</v>
      </c>
    </row>
    <row r="2100" spans="1:6">
      <c r="A2100">
        <v>9683</v>
      </c>
      <c r="B2100" s="1">
        <v>45961</v>
      </c>
      <c r="D2100">
        <v>9</v>
      </c>
      <c r="E2100" t="s">
        <v>6</v>
      </c>
      <c r="F2100">
        <v>2500270</v>
      </c>
    </row>
    <row r="2101" spans="1:6">
      <c r="A2101">
        <v>9683</v>
      </c>
      <c r="B2101" s="1">
        <v>45991</v>
      </c>
      <c r="D2101">
        <v>9</v>
      </c>
      <c r="E2101" t="s">
        <v>6</v>
      </c>
      <c r="F2101">
        <v>2600565</v>
      </c>
    </row>
    <row r="2102" spans="1:6">
      <c r="A2102">
        <v>9692</v>
      </c>
      <c r="B2102" s="1">
        <v>44957</v>
      </c>
      <c r="D2102">
        <v>9</v>
      </c>
      <c r="E2102" t="s">
        <v>6</v>
      </c>
      <c r="F2102">
        <v>817910</v>
      </c>
    </row>
    <row r="2103" spans="1:6">
      <c r="A2103">
        <v>9692</v>
      </c>
      <c r="B2103" s="1">
        <v>44985</v>
      </c>
      <c r="D2103">
        <v>9</v>
      </c>
      <c r="E2103" t="s">
        <v>6</v>
      </c>
      <c r="F2103">
        <v>366047.5</v>
      </c>
    </row>
    <row r="2104" spans="1:6">
      <c r="A2104">
        <v>9692</v>
      </c>
      <c r="B2104" s="1">
        <v>45016</v>
      </c>
      <c r="D2104">
        <v>9</v>
      </c>
      <c r="E2104" t="s">
        <v>6</v>
      </c>
      <c r="F2104">
        <v>478245</v>
      </c>
    </row>
    <row r="2105" spans="1:6">
      <c r="A2105">
        <v>9692</v>
      </c>
      <c r="B2105" s="1">
        <v>45046</v>
      </c>
      <c r="D2105">
        <v>9</v>
      </c>
      <c r="E2105" t="s">
        <v>6</v>
      </c>
      <c r="F2105">
        <v>423800</v>
      </c>
    </row>
    <row r="2106" spans="1:6">
      <c r="A2106">
        <v>9692</v>
      </c>
      <c r="B2106" s="1">
        <v>45077</v>
      </c>
      <c r="D2106">
        <v>9</v>
      </c>
      <c r="E2106" t="s">
        <v>6</v>
      </c>
      <c r="F2106">
        <v>486782.5</v>
      </c>
    </row>
    <row r="2107" spans="1:6">
      <c r="A2107">
        <v>9692</v>
      </c>
      <c r="B2107" s="1">
        <v>45107</v>
      </c>
      <c r="D2107">
        <v>9</v>
      </c>
      <c r="E2107" t="s">
        <v>6</v>
      </c>
      <c r="F2107">
        <v>384537.5</v>
      </c>
    </row>
    <row r="2108" spans="1:6">
      <c r="A2108">
        <v>9692</v>
      </c>
      <c r="B2108" s="1">
        <v>45138</v>
      </c>
      <c r="D2108">
        <v>9</v>
      </c>
      <c r="E2108" t="s">
        <v>6</v>
      </c>
      <c r="F2108">
        <v>509262.5</v>
      </c>
    </row>
    <row r="2109" spans="1:6">
      <c r="A2109">
        <v>9692</v>
      </c>
      <c r="B2109" s="1">
        <v>45169</v>
      </c>
      <c r="D2109">
        <v>9</v>
      </c>
      <c r="E2109" t="s">
        <v>6</v>
      </c>
      <c r="F2109">
        <v>380075</v>
      </c>
    </row>
    <row r="2110" spans="1:6">
      <c r="A2110">
        <v>9692</v>
      </c>
      <c r="B2110" s="1">
        <v>45199</v>
      </c>
      <c r="D2110">
        <v>9</v>
      </c>
      <c r="E2110" t="s">
        <v>6</v>
      </c>
      <c r="F2110">
        <v>409955</v>
      </c>
    </row>
    <row r="2111" spans="1:6">
      <c r="A2111">
        <v>9692</v>
      </c>
      <c r="B2111" s="1">
        <v>45230</v>
      </c>
      <c r="D2111">
        <v>9</v>
      </c>
      <c r="E2111" t="s">
        <v>6</v>
      </c>
      <c r="F2111">
        <v>533047.5</v>
      </c>
    </row>
    <row r="2112" spans="1:6">
      <c r="A2112">
        <v>9692</v>
      </c>
      <c r="B2112" s="1">
        <v>45260</v>
      </c>
      <c r="D2112">
        <v>9</v>
      </c>
      <c r="E2112" t="s">
        <v>6</v>
      </c>
      <c r="F2112">
        <v>400872.5</v>
      </c>
    </row>
    <row r="2113" spans="1:6">
      <c r="A2113">
        <v>9692</v>
      </c>
      <c r="B2113" s="1">
        <v>45291</v>
      </c>
      <c r="D2113">
        <v>9</v>
      </c>
      <c r="E2113" t="s">
        <v>6</v>
      </c>
      <c r="F2113">
        <v>417340</v>
      </c>
    </row>
    <row r="2114" spans="1:6">
      <c r="A2114">
        <v>9692</v>
      </c>
      <c r="B2114" s="1">
        <v>45322</v>
      </c>
      <c r="D2114">
        <v>9</v>
      </c>
      <c r="E2114" t="s">
        <v>6</v>
      </c>
      <c r="F2114">
        <v>927770</v>
      </c>
    </row>
    <row r="2115" spans="1:6">
      <c r="A2115">
        <v>9692</v>
      </c>
      <c r="B2115" s="1">
        <v>45351</v>
      </c>
      <c r="D2115">
        <v>9</v>
      </c>
      <c r="E2115" t="s">
        <v>6</v>
      </c>
      <c r="F2115">
        <v>406335</v>
      </c>
    </row>
    <row r="2116" spans="1:6">
      <c r="A2116">
        <v>9692</v>
      </c>
      <c r="B2116" s="1">
        <v>45382</v>
      </c>
      <c r="D2116">
        <v>9</v>
      </c>
      <c r="E2116" t="s">
        <v>6</v>
      </c>
      <c r="F2116">
        <v>465765</v>
      </c>
    </row>
    <row r="2117" spans="1:6">
      <c r="A2117">
        <v>9692</v>
      </c>
      <c r="B2117" s="1">
        <v>45412</v>
      </c>
      <c r="D2117">
        <v>9</v>
      </c>
      <c r="E2117" t="s">
        <v>6</v>
      </c>
      <c r="F2117">
        <v>575547.5</v>
      </c>
    </row>
    <row r="2118" spans="1:6">
      <c r="A2118">
        <v>9692</v>
      </c>
      <c r="B2118" s="1">
        <v>45443</v>
      </c>
      <c r="D2118">
        <v>9</v>
      </c>
      <c r="E2118" t="s">
        <v>6</v>
      </c>
      <c r="F2118">
        <v>428737.5</v>
      </c>
    </row>
    <row r="2119" spans="1:6">
      <c r="A2119">
        <v>9692</v>
      </c>
      <c r="B2119" s="1">
        <v>45473</v>
      </c>
      <c r="D2119">
        <v>9</v>
      </c>
      <c r="E2119" t="s">
        <v>6</v>
      </c>
      <c r="F2119">
        <v>435762.5</v>
      </c>
    </row>
    <row r="2120" spans="1:6">
      <c r="A2120">
        <v>9692</v>
      </c>
      <c r="B2120" s="1">
        <v>45504</v>
      </c>
      <c r="D2120">
        <v>9</v>
      </c>
      <c r="E2120" t="s">
        <v>6</v>
      </c>
      <c r="F2120">
        <v>603045</v>
      </c>
    </row>
    <row r="2121" spans="1:6">
      <c r="A2121">
        <v>9692</v>
      </c>
      <c r="B2121" s="1">
        <v>45535</v>
      </c>
      <c r="D2121">
        <v>9</v>
      </c>
      <c r="E2121" t="s">
        <v>6</v>
      </c>
      <c r="F2121">
        <v>512435</v>
      </c>
    </row>
    <row r="2122" spans="1:6">
      <c r="A2122">
        <v>9692</v>
      </c>
      <c r="B2122" s="1">
        <v>45565</v>
      </c>
      <c r="D2122">
        <v>9</v>
      </c>
      <c r="E2122" t="s">
        <v>6</v>
      </c>
      <c r="F2122">
        <v>641387.5</v>
      </c>
    </row>
    <row r="2123" spans="1:6">
      <c r="A2123">
        <v>9692</v>
      </c>
      <c r="B2123" s="1">
        <v>45596</v>
      </c>
      <c r="D2123">
        <v>9</v>
      </c>
      <c r="E2123" t="s">
        <v>6</v>
      </c>
      <c r="F2123">
        <v>500582.5</v>
      </c>
    </row>
    <row r="2124" spans="1:6">
      <c r="A2124">
        <v>9692</v>
      </c>
      <c r="B2124" s="1">
        <v>45626</v>
      </c>
      <c r="D2124">
        <v>9</v>
      </c>
      <c r="E2124" t="s">
        <v>6</v>
      </c>
      <c r="F2124">
        <v>448922.5</v>
      </c>
    </row>
    <row r="2125" spans="1:6">
      <c r="A2125">
        <v>9692</v>
      </c>
      <c r="B2125" s="1">
        <v>45657</v>
      </c>
      <c r="D2125">
        <v>9</v>
      </c>
      <c r="E2125" t="s">
        <v>6</v>
      </c>
      <c r="F2125">
        <v>627930</v>
      </c>
    </row>
    <row r="2126" spans="1:6">
      <c r="A2126">
        <v>9692</v>
      </c>
      <c r="B2126" s="1">
        <v>45688</v>
      </c>
      <c r="D2126">
        <v>9</v>
      </c>
      <c r="E2126" t="s">
        <v>6</v>
      </c>
      <c r="F2126">
        <v>921365</v>
      </c>
    </row>
    <row r="2127" spans="1:6">
      <c r="A2127">
        <v>9692</v>
      </c>
      <c r="B2127" s="1">
        <v>45716</v>
      </c>
      <c r="D2127">
        <v>9</v>
      </c>
      <c r="E2127" t="s">
        <v>6</v>
      </c>
      <c r="F2127">
        <v>504522.5</v>
      </c>
    </row>
    <row r="2128" spans="1:6">
      <c r="A2128">
        <v>9692</v>
      </c>
      <c r="B2128" s="1">
        <v>45747</v>
      </c>
      <c r="D2128">
        <v>9</v>
      </c>
      <c r="E2128" t="s">
        <v>6</v>
      </c>
      <c r="F2128">
        <v>818127.5</v>
      </c>
    </row>
    <row r="2129" spans="1:6">
      <c r="A2129">
        <v>9692</v>
      </c>
      <c r="B2129" s="1">
        <v>45777</v>
      </c>
      <c r="D2129">
        <v>9</v>
      </c>
      <c r="E2129" t="s">
        <v>6</v>
      </c>
      <c r="F2129">
        <v>516710</v>
      </c>
    </row>
    <row r="2130" spans="1:6">
      <c r="A2130">
        <v>9692</v>
      </c>
      <c r="B2130" s="1">
        <v>45808</v>
      </c>
      <c r="D2130">
        <v>9</v>
      </c>
      <c r="E2130" t="s">
        <v>6</v>
      </c>
      <c r="F2130">
        <v>476515</v>
      </c>
    </row>
    <row r="2131" spans="1:6">
      <c r="A2131">
        <v>9692</v>
      </c>
      <c r="B2131" s="1">
        <v>45838</v>
      </c>
      <c r="D2131">
        <v>9</v>
      </c>
      <c r="E2131" t="s">
        <v>6</v>
      </c>
      <c r="F2131">
        <v>509097.5</v>
      </c>
    </row>
    <row r="2132" spans="1:6">
      <c r="A2132">
        <v>9692</v>
      </c>
      <c r="B2132" s="1">
        <v>45869</v>
      </c>
      <c r="D2132">
        <v>9</v>
      </c>
      <c r="E2132" t="s">
        <v>6</v>
      </c>
      <c r="F2132">
        <v>522892.5</v>
      </c>
    </row>
    <row r="2133" spans="1:6">
      <c r="A2133">
        <v>9692</v>
      </c>
      <c r="B2133" s="1">
        <v>45900</v>
      </c>
      <c r="D2133">
        <v>9</v>
      </c>
      <c r="E2133" t="s">
        <v>6</v>
      </c>
      <c r="F2133">
        <v>461880</v>
      </c>
    </row>
    <row r="2134" spans="1:6">
      <c r="A2134">
        <v>9692</v>
      </c>
      <c r="B2134" s="1">
        <v>45930</v>
      </c>
      <c r="D2134">
        <v>9</v>
      </c>
      <c r="E2134" t="s">
        <v>6</v>
      </c>
      <c r="F2134">
        <v>477710</v>
      </c>
    </row>
    <row r="2135" spans="1:6">
      <c r="A2135">
        <v>9692</v>
      </c>
      <c r="B2135" s="1">
        <v>45961</v>
      </c>
      <c r="D2135">
        <v>9</v>
      </c>
      <c r="E2135" t="s">
        <v>6</v>
      </c>
      <c r="F2135">
        <v>631155</v>
      </c>
    </row>
    <row r="2136" spans="1:6">
      <c r="A2136">
        <v>9692</v>
      </c>
      <c r="B2136" s="1">
        <v>45991</v>
      </c>
      <c r="D2136">
        <v>9</v>
      </c>
      <c r="E2136" t="s">
        <v>6</v>
      </c>
      <c r="F2136">
        <v>491937.5</v>
      </c>
    </row>
    <row r="2137" spans="1:6">
      <c r="A2137">
        <v>9700</v>
      </c>
      <c r="B2137" s="1">
        <v>44957</v>
      </c>
      <c r="D2137">
        <v>9</v>
      </c>
      <c r="E2137" t="s">
        <v>6</v>
      </c>
      <c r="F2137">
        <v>564510</v>
      </c>
    </row>
    <row r="2138" spans="1:6">
      <c r="A2138">
        <v>9700</v>
      </c>
      <c r="B2138" s="1">
        <v>44985</v>
      </c>
      <c r="D2138">
        <v>9</v>
      </c>
      <c r="E2138" t="s">
        <v>6</v>
      </c>
      <c r="F2138">
        <v>583990</v>
      </c>
    </row>
    <row r="2139" spans="1:6">
      <c r="A2139">
        <v>9700</v>
      </c>
      <c r="B2139" s="1">
        <v>45016</v>
      </c>
      <c r="D2139">
        <v>9</v>
      </c>
      <c r="E2139" t="s">
        <v>6</v>
      </c>
      <c r="F2139">
        <v>526130</v>
      </c>
    </row>
    <row r="2140" spans="1:6">
      <c r="A2140">
        <v>9700</v>
      </c>
      <c r="B2140" s="1">
        <v>45046</v>
      </c>
      <c r="D2140">
        <v>9</v>
      </c>
      <c r="E2140" t="s">
        <v>6</v>
      </c>
      <c r="F2140">
        <v>587710</v>
      </c>
    </row>
    <row r="2141" spans="1:6">
      <c r="A2141">
        <v>9700</v>
      </c>
      <c r="B2141" s="1">
        <v>45077</v>
      </c>
      <c r="D2141">
        <v>9</v>
      </c>
      <c r="E2141" t="s">
        <v>6</v>
      </c>
      <c r="F2141">
        <v>550972.5</v>
      </c>
    </row>
    <row r="2142" spans="1:6">
      <c r="A2142">
        <v>9700</v>
      </c>
      <c r="B2142" s="1">
        <v>45107</v>
      </c>
      <c r="D2142">
        <v>9</v>
      </c>
      <c r="E2142" t="s">
        <v>6</v>
      </c>
      <c r="F2142">
        <v>618285</v>
      </c>
    </row>
    <row r="2143" spans="1:6">
      <c r="A2143">
        <v>9700</v>
      </c>
      <c r="B2143" s="1">
        <v>45138</v>
      </c>
      <c r="D2143">
        <v>9</v>
      </c>
      <c r="E2143" t="s">
        <v>6</v>
      </c>
      <c r="F2143">
        <v>599760</v>
      </c>
    </row>
    <row r="2144" spans="1:6">
      <c r="A2144">
        <v>9700</v>
      </c>
      <c r="B2144" s="1">
        <v>45169</v>
      </c>
      <c r="D2144">
        <v>9</v>
      </c>
      <c r="E2144" t="s">
        <v>6</v>
      </c>
      <c r="F2144">
        <v>582895</v>
      </c>
    </row>
    <row r="2145" spans="1:6">
      <c r="A2145">
        <v>9700</v>
      </c>
      <c r="B2145" s="1">
        <v>45199</v>
      </c>
      <c r="D2145">
        <v>9</v>
      </c>
      <c r="E2145" t="s">
        <v>6</v>
      </c>
      <c r="F2145">
        <v>591642.5</v>
      </c>
    </row>
    <row r="2146" spans="1:6">
      <c r="A2146">
        <v>9700</v>
      </c>
      <c r="B2146" s="1">
        <v>45230</v>
      </c>
      <c r="D2146">
        <v>9</v>
      </c>
      <c r="E2146" t="s">
        <v>6</v>
      </c>
      <c r="F2146">
        <v>586185</v>
      </c>
    </row>
    <row r="2147" spans="1:6">
      <c r="A2147">
        <v>9700</v>
      </c>
      <c r="B2147" s="1">
        <v>45260</v>
      </c>
      <c r="D2147">
        <v>9</v>
      </c>
      <c r="E2147" t="s">
        <v>6</v>
      </c>
      <c r="F2147">
        <v>648047.5</v>
      </c>
    </row>
    <row r="2148" spans="1:6">
      <c r="A2148">
        <v>9700</v>
      </c>
      <c r="B2148" s="1">
        <v>45291</v>
      </c>
      <c r="D2148">
        <v>9</v>
      </c>
      <c r="E2148" t="s">
        <v>6</v>
      </c>
      <c r="F2148">
        <v>643557.5</v>
      </c>
    </row>
    <row r="2149" spans="1:6">
      <c r="A2149">
        <v>9700</v>
      </c>
      <c r="B2149" s="1">
        <v>45322</v>
      </c>
      <c r="D2149">
        <v>9</v>
      </c>
      <c r="E2149" t="s">
        <v>6</v>
      </c>
      <c r="F2149">
        <v>635732.5</v>
      </c>
    </row>
    <row r="2150" spans="1:6">
      <c r="A2150">
        <v>9700</v>
      </c>
      <c r="B2150" s="1">
        <v>45351</v>
      </c>
      <c r="D2150">
        <v>9</v>
      </c>
      <c r="E2150" t="s">
        <v>6</v>
      </c>
      <c r="F2150">
        <v>682045</v>
      </c>
    </row>
    <row r="2151" spans="1:6">
      <c r="A2151">
        <v>9700</v>
      </c>
      <c r="B2151" s="1">
        <v>45382</v>
      </c>
      <c r="D2151">
        <v>9</v>
      </c>
      <c r="E2151" t="s">
        <v>6</v>
      </c>
      <c r="F2151">
        <v>621060</v>
      </c>
    </row>
    <row r="2152" spans="1:6">
      <c r="A2152">
        <v>9700</v>
      </c>
      <c r="B2152" s="1">
        <v>45412</v>
      </c>
      <c r="D2152">
        <v>9</v>
      </c>
      <c r="E2152" t="s">
        <v>6</v>
      </c>
      <c r="F2152">
        <v>615920</v>
      </c>
    </row>
    <row r="2153" spans="1:6">
      <c r="A2153">
        <v>9700</v>
      </c>
      <c r="B2153" s="1">
        <v>45443</v>
      </c>
      <c r="D2153">
        <v>9</v>
      </c>
      <c r="E2153" t="s">
        <v>6</v>
      </c>
      <c r="F2153">
        <v>741220</v>
      </c>
    </row>
    <row r="2154" spans="1:6">
      <c r="A2154">
        <v>9700</v>
      </c>
      <c r="B2154" s="1">
        <v>45473</v>
      </c>
      <c r="D2154">
        <v>9</v>
      </c>
      <c r="E2154" t="s">
        <v>6</v>
      </c>
      <c r="F2154">
        <v>689367.5</v>
      </c>
    </row>
    <row r="2155" spans="1:6">
      <c r="A2155">
        <v>9700</v>
      </c>
      <c r="B2155" s="1">
        <v>45504</v>
      </c>
      <c r="D2155">
        <v>9</v>
      </c>
      <c r="E2155" t="s">
        <v>6</v>
      </c>
      <c r="F2155">
        <v>636527.5</v>
      </c>
    </row>
    <row r="2156" spans="1:6">
      <c r="A2156">
        <v>9700</v>
      </c>
      <c r="B2156" s="1">
        <v>45535</v>
      </c>
      <c r="D2156">
        <v>9</v>
      </c>
      <c r="E2156" t="s">
        <v>6</v>
      </c>
      <c r="F2156">
        <v>701220</v>
      </c>
    </row>
    <row r="2157" spans="1:6">
      <c r="A2157">
        <v>9700</v>
      </c>
      <c r="B2157" s="1">
        <v>45565</v>
      </c>
      <c r="D2157">
        <v>9</v>
      </c>
      <c r="E2157" t="s">
        <v>6</v>
      </c>
      <c r="F2157">
        <v>647960</v>
      </c>
    </row>
    <row r="2158" spans="1:6">
      <c r="A2158">
        <v>9700</v>
      </c>
      <c r="B2158" s="1">
        <v>45596</v>
      </c>
      <c r="D2158">
        <v>9</v>
      </c>
      <c r="E2158" t="s">
        <v>6</v>
      </c>
      <c r="F2158">
        <v>687500</v>
      </c>
    </row>
    <row r="2159" spans="1:6">
      <c r="A2159">
        <v>9700</v>
      </c>
      <c r="B2159" s="1">
        <v>45626</v>
      </c>
      <c r="D2159">
        <v>9</v>
      </c>
      <c r="E2159" t="s">
        <v>6</v>
      </c>
      <c r="F2159">
        <v>716360</v>
      </c>
    </row>
    <row r="2160" spans="1:6">
      <c r="A2160">
        <v>9700</v>
      </c>
      <c r="B2160" s="1">
        <v>45657</v>
      </c>
      <c r="D2160">
        <v>9</v>
      </c>
      <c r="E2160" t="s">
        <v>6</v>
      </c>
      <c r="F2160">
        <v>716360</v>
      </c>
    </row>
    <row r="2161" spans="1:6">
      <c r="A2161">
        <v>9700</v>
      </c>
      <c r="B2161" s="1">
        <v>45688</v>
      </c>
      <c r="D2161">
        <v>9</v>
      </c>
      <c r="E2161" t="s">
        <v>6</v>
      </c>
      <c r="F2161">
        <v>730222.5</v>
      </c>
    </row>
    <row r="2162" spans="1:6">
      <c r="A2162">
        <v>9700</v>
      </c>
      <c r="B2162" s="1">
        <v>45716</v>
      </c>
      <c r="D2162">
        <v>9</v>
      </c>
      <c r="E2162" t="s">
        <v>6</v>
      </c>
      <c r="F2162">
        <v>738350</v>
      </c>
    </row>
    <row r="2163" spans="1:6">
      <c r="A2163">
        <v>9700</v>
      </c>
      <c r="B2163" s="1">
        <v>45747</v>
      </c>
      <c r="D2163">
        <v>9</v>
      </c>
      <c r="E2163" t="s">
        <v>6</v>
      </c>
      <c r="F2163">
        <v>661875</v>
      </c>
    </row>
    <row r="2164" spans="1:6">
      <c r="A2164">
        <v>9700</v>
      </c>
      <c r="B2164" s="1">
        <v>45777</v>
      </c>
      <c r="D2164">
        <v>9</v>
      </c>
      <c r="E2164" t="s">
        <v>6</v>
      </c>
      <c r="F2164">
        <v>738220</v>
      </c>
    </row>
    <row r="2165" spans="1:6">
      <c r="A2165">
        <v>9700</v>
      </c>
      <c r="B2165" s="1">
        <v>45808</v>
      </c>
      <c r="D2165">
        <v>9</v>
      </c>
      <c r="E2165" t="s">
        <v>6</v>
      </c>
      <c r="F2165">
        <v>748730</v>
      </c>
    </row>
    <row r="2166" spans="1:6">
      <c r="A2166">
        <v>9700</v>
      </c>
      <c r="B2166" s="1">
        <v>45838</v>
      </c>
      <c r="D2166">
        <v>9</v>
      </c>
      <c r="E2166" t="s">
        <v>6</v>
      </c>
      <c r="F2166">
        <v>705340</v>
      </c>
    </row>
    <row r="2167" spans="1:6">
      <c r="A2167">
        <v>9700</v>
      </c>
      <c r="B2167" s="1">
        <v>45869</v>
      </c>
      <c r="D2167">
        <v>9</v>
      </c>
      <c r="E2167" t="s">
        <v>6</v>
      </c>
      <c r="F2167">
        <v>777430</v>
      </c>
    </row>
    <row r="2168" spans="1:6">
      <c r="A2168">
        <v>9700</v>
      </c>
      <c r="B2168" s="1">
        <v>45900</v>
      </c>
      <c r="D2168">
        <v>9</v>
      </c>
      <c r="E2168" t="s">
        <v>6</v>
      </c>
      <c r="F2168">
        <v>737437.5</v>
      </c>
    </row>
    <row r="2169" spans="1:6">
      <c r="A2169">
        <v>9700</v>
      </c>
      <c r="B2169" s="1">
        <v>45930</v>
      </c>
      <c r="D2169">
        <v>9</v>
      </c>
      <c r="E2169" t="s">
        <v>6</v>
      </c>
      <c r="F2169">
        <v>690400</v>
      </c>
    </row>
    <row r="2170" spans="1:6">
      <c r="A2170">
        <v>9700</v>
      </c>
      <c r="B2170" s="1">
        <v>45961</v>
      </c>
      <c r="D2170">
        <v>9</v>
      </c>
      <c r="E2170" t="s">
        <v>6</v>
      </c>
      <c r="F2170">
        <v>783430</v>
      </c>
    </row>
    <row r="2171" spans="1:6">
      <c r="A2171">
        <v>9700</v>
      </c>
      <c r="B2171" s="1">
        <v>45991</v>
      </c>
      <c r="D2171">
        <v>9</v>
      </c>
      <c r="E2171" t="s">
        <v>6</v>
      </c>
      <c r="F2171">
        <v>791400</v>
      </c>
    </row>
    <row r="2172" spans="1:6">
      <c r="A2172">
        <v>9701</v>
      </c>
      <c r="B2172" s="1">
        <v>44957</v>
      </c>
      <c r="D2172">
        <v>9</v>
      </c>
      <c r="E2172" t="s">
        <v>6</v>
      </c>
      <c r="F2172">
        <v>5485</v>
      </c>
    </row>
    <row r="2173" spans="1:6">
      <c r="A2173">
        <v>9701</v>
      </c>
      <c r="B2173" s="1">
        <v>44985</v>
      </c>
      <c r="D2173">
        <v>9</v>
      </c>
      <c r="E2173" t="s">
        <v>6</v>
      </c>
      <c r="F2173">
        <v>7480</v>
      </c>
    </row>
    <row r="2174" spans="1:6">
      <c r="A2174">
        <v>9701</v>
      </c>
      <c r="B2174" s="1">
        <v>45016</v>
      </c>
      <c r="D2174">
        <v>9</v>
      </c>
      <c r="E2174" t="s">
        <v>6</v>
      </c>
      <c r="F2174">
        <v>7850</v>
      </c>
    </row>
    <row r="2175" spans="1:6">
      <c r="A2175">
        <v>9701</v>
      </c>
      <c r="B2175" s="1">
        <v>45046</v>
      </c>
      <c r="D2175">
        <v>9</v>
      </c>
      <c r="E2175" t="s">
        <v>6</v>
      </c>
      <c r="F2175">
        <v>8592.5</v>
      </c>
    </row>
    <row r="2176" spans="1:6">
      <c r="A2176">
        <v>9701</v>
      </c>
      <c r="B2176" s="1">
        <v>45077</v>
      </c>
      <c r="D2176">
        <v>9</v>
      </c>
      <c r="E2176" t="s">
        <v>6</v>
      </c>
      <c r="F2176">
        <v>5842.5</v>
      </c>
    </row>
    <row r="2177" spans="1:6">
      <c r="A2177">
        <v>9701</v>
      </c>
      <c r="B2177" s="1">
        <v>45107</v>
      </c>
      <c r="D2177">
        <v>9</v>
      </c>
      <c r="E2177" t="s">
        <v>6</v>
      </c>
      <c r="F2177">
        <v>6000</v>
      </c>
    </row>
    <row r="2178" spans="1:6">
      <c r="A2178">
        <v>9701</v>
      </c>
      <c r="B2178" s="1">
        <v>45138</v>
      </c>
      <c r="D2178">
        <v>9</v>
      </c>
      <c r="E2178" t="s">
        <v>6</v>
      </c>
      <c r="F2178">
        <v>6557.5</v>
      </c>
    </row>
    <row r="2179" spans="1:6">
      <c r="A2179">
        <v>9701</v>
      </c>
      <c r="B2179" s="1">
        <v>45169</v>
      </c>
      <c r="D2179">
        <v>9</v>
      </c>
      <c r="E2179" t="s">
        <v>6</v>
      </c>
      <c r="F2179">
        <v>5962.5</v>
      </c>
    </row>
    <row r="2180" spans="1:6">
      <c r="A2180">
        <v>9701</v>
      </c>
      <c r="B2180" s="1">
        <v>45199</v>
      </c>
      <c r="D2180">
        <v>9</v>
      </c>
      <c r="E2180" t="s">
        <v>6</v>
      </c>
      <c r="F2180">
        <v>6427.5</v>
      </c>
    </row>
    <row r="2181" spans="1:6">
      <c r="A2181">
        <v>9701</v>
      </c>
      <c r="B2181" s="1">
        <v>45230</v>
      </c>
      <c r="D2181">
        <v>9</v>
      </c>
      <c r="E2181" t="s">
        <v>6</v>
      </c>
      <c r="F2181">
        <v>6367.5</v>
      </c>
    </row>
    <row r="2182" spans="1:6">
      <c r="A2182">
        <v>9701</v>
      </c>
      <c r="B2182" s="1">
        <v>45260</v>
      </c>
      <c r="D2182">
        <v>9</v>
      </c>
      <c r="E2182" t="s">
        <v>6</v>
      </c>
      <c r="F2182">
        <v>6590</v>
      </c>
    </row>
    <row r="2183" spans="1:6">
      <c r="A2183">
        <v>9701</v>
      </c>
      <c r="B2183" s="1">
        <v>45291</v>
      </c>
      <c r="D2183">
        <v>9</v>
      </c>
      <c r="E2183" t="s">
        <v>6</v>
      </c>
      <c r="F2183">
        <v>6382.5</v>
      </c>
    </row>
    <row r="2184" spans="1:6">
      <c r="A2184">
        <v>9701</v>
      </c>
      <c r="B2184" s="1">
        <v>45322</v>
      </c>
      <c r="D2184">
        <v>9</v>
      </c>
      <c r="E2184" t="s">
        <v>6</v>
      </c>
      <c r="F2184">
        <v>6145</v>
      </c>
    </row>
    <row r="2185" spans="1:6">
      <c r="A2185">
        <v>9701</v>
      </c>
      <c r="B2185" s="1">
        <v>45351</v>
      </c>
      <c r="D2185">
        <v>9</v>
      </c>
      <c r="E2185" t="s">
        <v>6</v>
      </c>
      <c r="F2185">
        <v>8232.5</v>
      </c>
    </row>
    <row r="2186" spans="1:6">
      <c r="A2186">
        <v>9701</v>
      </c>
      <c r="B2186" s="1">
        <v>45382</v>
      </c>
      <c r="D2186">
        <v>9</v>
      </c>
      <c r="E2186" t="s">
        <v>6</v>
      </c>
      <c r="F2186">
        <v>8945</v>
      </c>
    </row>
    <row r="2187" spans="1:6">
      <c r="A2187">
        <v>9701</v>
      </c>
      <c r="B2187" s="1">
        <v>45412</v>
      </c>
      <c r="D2187">
        <v>9</v>
      </c>
      <c r="E2187" t="s">
        <v>6</v>
      </c>
      <c r="F2187">
        <v>8182.5</v>
      </c>
    </row>
    <row r="2188" spans="1:6">
      <c r="A2188">
        <v>9701</v>
      </c>
      <c r="B2188" s="1">
        <v>45443</v>
      </c>
      <c r="D2188">
        <v>9</v>
      </c>
      <c r="E2188" t="s">
        <v>6</v>
      </c>
      <c r="F2188">
        <v>7707.5</v>
      </c>
    </row>
    <row r="2189" spans="1:6">
      <c r="A2189">
        <v>9701</v>
      </c>
      <c r="B2189" s="1">
        <v>45473</v>
      </c>
      <c r="D2189">
        <v>9</v>
      </c>
      <c r="E2189" t="s">
        <v>6</v>
      </c>
      <c r="F2189">
        <v>7227.5</v>
      </c>
    </row>
    <row r="2190" spans="1:6">
      <c r="A2190">
        <v>9701</v>
      </c>
      <c r="B2190" s="1">
        <v>45504</v>
      </c>
      <c r="D2190">
        <v>9</v>
      </c>
      <c r="E2190" t="s">
        <v>6</v>
      </c>
      <c r="F2190">
        <v>6812.5</v>
      </c>
    </row>
    <row r="2191" spans="1:6">
      <c r="A2191">
        <v>9701</v>
      </c>
      <c r="B2191" s="1">
        <v>45535</v>
      </c>
      <c r="D2191">
        <v>9</v>
      </c>
      <c r="E2191" t="s">
        <v>6</v>
      </c>
      <c r="F2191">
        <v>7860</v>
      </c>
    </row>
    <row r="2192" spans="1:6">
      <c r="A2192">
        <v>9701</v>
      </c>
      <c r="B2192" s="1">
        <v>45565</v>
      </c>
      <c r="D2192">
        <v>9</v>
      </c>
      <c r="E2192" t="s">
        <v>6</v>
      </c>
      <c r="F2192">
        <v>6727.5</v>
      </c>
    </row>
    <row r="2193" spans="1:6">
      <c r="A2193">
        <v>9701</v>
      </c>
      <c r="B2193" s="1">
        <v>45596</v>
      </c>
      <c r="D2193">
        <v>9</v>
      </c>
      <c r="E2193" t="s">
        <v>6</v>
      </c>
      <c r="F2193">
        <v>7715</v>
      </c>
    </row>
    <row r="2194" spans="1:6">
      <c r="A2194">
        <v>9701</v>
      </c>
      <c r="B2194" s="1">
        <v>45626</v>
      </c>
      <c r="D2194">
        <v>9</v>
      </c>
      <c r="E2194" t="s">
        <v>6</v>
      </c>
      <c r="F2194">
        <v>7782.5</v>
      </c>
    </row>
    <row r="2195" spans="1:6">
      <c r="A2195">
        <v>9701</v>
      </c>
      <c r="B2195" s="1">
        <v>45657</v>
      </c>
      <c r="D2195">
        <v>9</v>
      </c>
      <c r="E2195" t="s">
        <v>6</v>
      </c>
      <c r="F2195">
        <v>7782.5</v>
      </c>
    </row>
    <row r="2196" spans="1:6">
      <c r="A2196">
        <v>9701</v>
      </c>
      <c r="B2196" s="1">
        <v>45688</v>
      </c>
      <c r="D2196">
        <v>9</v>
      </c>
      <c r="E2196" t="s">
        <v>6</v>
      </c>
      <c r="F2196">
        <v>7395</v>
      </c>
    </row>
    <row r="2197" spans="1:6">
      <c r="A2197">
        <v>9701</v>
      </c>
      <c r="B2197" s="1">
        <v>45716</v>
      </c>
      <c r="D2197">
        <v>9</v>
      </c>
      <c r="E2197" t="s">
        <v>6</v>
      </c>
      <c r="F2197">
        <v>9050</v>
      </c>
    </row>
    <row r="2198" spans="1:6">
      <c r="A2198">
        <v>9701</v>
      </c>
      <c r="B2198" s="1">
        <v>45747</v>
      </c>
      <c r="D2198">
        <v>9</v>
      </c>
      <c r="E2198" t="s">
        <v>6</v>
      </c>
      <c r="F2198">
        <v>8822.5</v>
      </c>
    </row>
    <row r="2199" spans="1:6">
      <c r="A2199">
        <v>9701</v>
      </c>
      <c r="B2199" s="1">
        <v>45777</v>
      </c>
      <c r="D2199">
        <v>9</v>
      </c>
      <c r="E2199" t="s">
        <v>6</v>
      </c>
      <c r="F2199">
        <v>9085</v>
      </c>
    </row>
    <row r="2200" spans="1:6">
      <c r="A2200">
        <v>9701</v>
      </c>
      <c r="B2200" s="1">
        <v>45808</v>
      </c>
      <c r="D2200">
        <v>9</v>
      </c>
      <c r="E2200" t="s">
        <v>6</v>
      </c>
      <c r="F2200">
        <v>7297.5</v>
      </c>
    </row>
    <row r="2201" spans="1:6">
      <c r="A2201">
        <v>9701</v>
      </c>
      <c r="B2201" s="1">
        <v>45838</v>
      </c>
      <c r="D2201">
        <v>9</v>
      </c>
      <c r="E2201" t="s">
        <v>6</v>
      </c>
      <c r="F2201">
        <v>7112.5</v>
      </c>
    </row>
    <row r="2202" spans="1:6">
      <c r="A2202">
        <v>9701</v>
      </c>
      <c r="B2202" s="1">
        <v>45869</v>
      </c>
      <c r="D2202">
        <v>9</v>
      </c>
      <c r="E2202" t="s">
        <v>6</v>
      </c>
      <c r="F2202">
        <v>8125</v>
      </c>
    </row>
    <row r="2203" spans="1:6">
      <c r="A2203">
        <v>9701</v>
      </c>
      <c r="B2203" s="1">
        <v>45900</v>
      </c>
      <c r="D2203">
        <v>9</v>
      </c>
      <c r="E2203" t="s">
        <v>6</v>
      </c>
      <c r="F2203">
        <v>7940</v>
      </c>
    </row>
    <row r="2204" spans="1:6">
      <c r="A2204">
        <v>9701</v>
      </c>
      <c r="B2204" s="1">
        <v>45930</v>
      </c>
      <c r="D2204">
        <v>9</v>
      </c>
      <c r="E2204" t="s">
        <v>6</v>
      </c>
      <c r="F2204">
        <v>6870</v>
      </c>
    </row>
    <row r="2205" spans="1:6">
      <c r="A2205">
        <v>9701</v>
      </c>
      <c r="B2205" s="1">
        <v>45961</v>
      </c>
      <c r="D2205">
        <v>9</v>
      </c>
      <c r="E2205" t="s">
        <v>6</v>
      </c>
      <c r="F2205">
        <v>8260</v>
      </c>
    </row>
    <row r="2206" spans="1:6">
      <c r="A2206">
        <v>9701</v>
      </c>
      <c r="B2206" s="1">
        <v>45991</v>
      </c>
      <c r="D2206">
        <v>9</v>
      </c>
      <c r="E2206" t="s">
        <v>6</v>
      </c>
      <c r="F2206">
        <v>8925</v>
      </c>
    </row>
    <row r="2207" spans="1:6">
      <c r="A2207">
        <v>9702</v>
      </c>
      <c r="B2207" s="1">
        <v>44957</v>
      </c>
      <c r="D2207">
        <v>9</v>
      </c>
      <c r="E2207" t="s">
        <v>6</v>
      </c>
      <c r="F2207">
        <v>3127.5</v>
      </c>
    </row>
    <row r="2208" spans="1:6">
      <c r="A2208">
        <v>9702</v>
      </c>
      <c r="B2208" s="1">
        <v>44985</v>
      </c>
      <c r="D2208">
        <v>9</v>
      </c>
      <c r="E2208" t="s">
        <v>6</v>
      </c>
      <c r="F2208">
        <v>2790</v>
      </c>
    </row>
    <row r="2209" spans="1:6">
      <c r="A2209">
        <v>9702</v>
      </c>
      <c r="B2209" s="1">
        <v>45016</v>
      </c>
      <c r="D2209">
        <v>9</v>
      </c>
      <c r="E2209" t="s">
        <v>6</v>
      </c>
      <c r="F2209">
        <v>2820</v>
      </c>
    </row>
    <row r="2210" spans="1:6">
      <c r="A2210">
        <v>9702</v>
      </c>
      <c r="B2210" s="1">
        <v>45046</v>
      </c>
      <c r="D2210">
        <v>9</v>
      </c>
      <c r="E2210" t="s">
        <v>6</v>
      </c>
      <c r="F2210">
        <v>3340</v>
      </c>
    </row>
    <row r="2211" spans="1:6">
      <c r="A2211">
        <v>9702</v>
      </c>
      <c r="B2211" s="1">
        <v>45077</v>
      </c>
      <c r="D2211">
        <v>9</v>
      </c>
      <c r="E2211" t="s">
        <v>6</v>
      </c>
      <c r="F2211">
        <v>2882.5</v>
      </c>
    </row>
    <row r="2212" spans="1:6">
      <c r="A2212">
        <v>9702</v>
      </c>
      <c r="B2212" s="1">
        <v>45107</v>
      </c>
      <c r="D2212">
        <v>9</v>
      </c>
      <c r="E2212" t="s">
        <v>6</v>
      </c>
      <c r="F2212">
        <v>3412.5</v>
      </c>
    </row>
    <row r="2213" spans="1:6">
      <c r="A2213">
        <v>9702</v>
      </c>
      <c r="B2213" s="1">
        <v>45138</v>
      </c>
      <c r="D2213">
        <v>9</v>
      </c>
      <c r="E2213" t="s">
        <v>6</v>
      </c>
      <c r="F2213">
        <v>3437.5</v>
      </c>
    </row>
    <row r="2214" spans="1:6">
      <c r="A2214">
        <v>9702</v>
      </c>
      <c r="B2214" s="1">
        <v>45169</v>
      </c>
      <c r="D2214">
        <v>9</v>
      </c>
      <c r="E2214" t="s">
        <v>6</v>
      </c>
      <c r="F2214">
        <v>3442.5</v>
      </c>
    </row>
    <row r="2215" spans="1:6">
      <c r="A2215">
        <v>9702</v>
      </c>
      <c r="B2215" s="1">
        <v>45199</v>
      </c>
      <c r="D2215">
        <v>9</v>
      </c>
      <c r="E2215" t="s">
        <v>6</v>
      </c>
      <c r="F2215">
        <v>3547.5</v>
      </c>
    </row>
    <row r="2216" spans="1:6">
      <c r="A2216">
        <v>9702</v>
      </c>
      <c r="B2216" s="1">
        <v>45230</v>
      </c>
      <c r="D2216">
        <v>9</v>
      </c>
      <c r="E2216" t="s">
        <v>6</v>
      </c>
      <c r="F2216">
        <v>3280</v>
      </c>
    </row>
    <row r="2217" spans="1:6">
      <c r="A2217">
        <v>9702</v>
      </c>
      <c r="B2217" s="1">
        <v>45260</v>
      </c>
      <c r="D2217">
        <v>9</v>
      </c>
      <c r="E2217" t="s">
        <v>6</v>
      </c>
      <c r="F2217">
        <v>3937.5</v>
      </c>
    </row>
    <row r="2218" spans="1:6">
      <c r="A2218">
        <v>9702</v>
      </c>
      <c r="B2218" s="1">
        <v>45291</v>
      </c>
      <c r="D2218">
        <v>9</v>
      </c>
      <c r="E2218" t="s">
        <v>6</v>
      </c>
      <c r="F2218">
        <v>3792.5</v>
      </c>
    </row>
    <row r="2219" spans="1:6">
      <c r="A2219">
        <v>9702</v>
      </c>
      <c r="B2219" s="1">
        <v>45322</v>
      </c>
      <c r="D2219">
        <v>9</v>
      </c>
      <c r="E2219" t="s">
        <v>6</v>
      </c>
      <c r="F2219">
        <v>3890</v>
      </c>
    </row>
    <row r="2220" spans="1:6">
      <c r="A2220">
        <v>9702</v>
      </c>
      <c r="B2220" s="1">
        <v>45351</v>
      </c>
      <c r="D2220">
        <v>9</v>
      </c>
      <c r="E2220" t="s">
        <v>6</v>
      </c>
      <c r="F2220">
        <v>3622.5</v>
      </c>
    </row>
    <row r="2221" spans="1:6">
      <c r="A2221">
        <v>9702</v>
      </c>
      <c r="B2221" s="1">
        <v>45382</v>
      </c>
      <c r="D2221">
        <v>9</v>
      </c>
      <c r="E2221" t="s">
        <v>6</v>
      </c>
      <c r="F2221">
        <v>3495</v>
      </c>
    </row>
    <row r="2222" spans="1:6">
      <c r="A2222">
        <v>9702</v>
      </c>
      <c r="B2222" s="1">
        <v>45412</v>
      </c>
      <c r="D2222">
        <v>9</v>
      </c>
      <c r="E2222" t="s">
        <v>6</v>
      </c>
      <c r="F2222">
        <v>3860</v>
      </c>
    </row>
    <row r="2223" spans="1:6">
      <c r="A2223">
        <v>9702</v>
      </c>
      <c r="B2223" s="1">
        <v>45443</v>
      </c>
      <c r="D2223">
        <v>9</v>
      </c>
      <c r="E2223" t="s">
        <v>6</v>
      </c>
      <c r="F2223">
        <v>3985</v>
      </c>
    </row>
    <row r="2224" spans="1:6">
      <c r="A2224">
        <v>9702</v>
      </c>
      <c r="B2224" s="1">
        <v>45473</v>
      </c>
      <c r="D2224">
        <v>9</v>
      </c>
      <c r="E2224" t="s">
        <v>6</v>
      </c>
      <c r="F2224">
        <v>4152.5</v>
      </c>
    </row>
    <row r="2225" spans="1:6">
      <c r="A2225">
        <v>9702</v>
      </c>
      <c r="B2225" s="1">
        <v>45504</v>
      </c>
      <c r="D2225">
        <v>9</v>
      </c>
      <c r="E2225" t="s">
        <v>6</v>
      </c>
      <c r="F2225">
        <v>3642.5</v>
      </c>
    </row>
    <row r="2226" spans="1:6">
      <c r="A2226">
        <v>9702</v>
      </c>
      <c r="B2226" s="1">
        <v>45535</v>
      </c>
      <c r="D2226">
        <v>9</v>
      </c>
      <c r="E2226" t="s">
        <v>6</v>
      </c>
      <c r="F2226">
        <v>3957.5</v>
      </c>
    </row>
    <row r="2227" spans="1:6">
      <c r="A2227">
        <v>9702</v>
      </c>
      <c r="B2227" s="1">
        <v>45565</v>
      </c>
      <c r="D2227">
        <v>9</v>
      </c>
      <c r="E2227" t="s">
        <v>6</v>
      </c>
      <c r="F2227">
        <v>3590</v>
      </c>
    </row>
    <row r="2228" spans="1:6">
      <c r="A2228">
        <v>9702</v>
      </c>
      <c r="B2228" s="1">
        <v>45596</v>
      </c>
      <c r="D2228">
        <v>9</v>
      </c>
      <c r="E2228" t="s">
        <v>6</v>
      </c>
      <c r="F2228">
        <v>3947.5</v>
      </c>
    </row>
    <row r="2229" spans="1:6">
      <c r="A2229">
        <v>9702</v>
      </c>
      <c r="B2229" s="1">
        <v>45626</v>
      </c>
      <c r="D2229">
        <v>9</v>
      </c>
      <c r="E2229" t="s">
        <v>6</v>
      </c>
      <c r="F2229">
        <v>4252.5</v>
      </c>
    </row>
    <row r="2230" spans="1:6">
      <c r="A2230">
        <v>9702</v>
      </c>
      <c r="B2230" s="1">
        <v>45657</v>
      </c>
      <c r="D2230">
        <v>9</v>
      </c>
      <c r="E2230" t="s">
        <v>6</v>
      </c>
      <c r="F2230">
        <v>4252.5</v>
      </c>
    </row>
    <row r="2231" spans="1:6">
      <c r="A2231">
        <v>9702</v>
      </c>
      <c r="B2231" s="1">
        <v>45688</v>
      </c>
      <c r="D2231">
        <v>9</v>
      </c>
      <c r="E2231" t="s">
        <v>6</v>
      </c>
      <c r="F2231">
        <v>4245</v>
      </c>
    </row>
    <row r="2232" spans="1:6">
      <c r="A2232">
        <v>9702</v>
      </c>
      <c r="B2232" s="1">
        <v>45716</v>
      </c>
      <c r="D2232">
        <v>9</v>
      </c>
      <c r="E2232" t="s">
        <v>6</v>
      </c>
      <c r="F2232">
        <v>4015</v>
      </c>
    </row>
    <row r="2233" spans="1:6">
      <c r="A2233">
        <v>9702</v>
      </c>
      <c r="B2233" s="1">
        <v>45747</v>
      </c>
      <c r="D2233">
        <v>9</v>
      </c>
      <c r="E2233" t="s">
        <v>6</v>
      </c>
      <c r="F2233">
        <v>3632.5</v>
      </c>
    </row>
    <row r="2234" spans="1:6">
      <c r="A2234">
        <v>9702</v>
      </c>
      <c r="B2234" s="1">
        <v>45777</v>
      </c>
      <c r="D2234">
        <v>9</v>
      </c>
      <c r="E2234" t="s">
        <v>6</v>
      </c>
      <c r="F2234">
        <v>4132.5</v>
      </c>
    </row>
    <row r="2235" spans="1:6">
      <c r="A2235">
        <v>9702</v>
      </c>
      <c r="B2235" s="1">
        <v>45808</v>
      </c>
      <c r="D2235">
        <v>9</v>
      </c>
      <c r="E2235" t="s">
        <v>6</v>
      </c>
      <c r="F2235">
        <v>4127.5</v>
      </c>
    </row>
    <row r="2236" spans="1:6">
      <c r="A2236">
        <v>9702</v>
      </c>
      <c r="B2236" s="1">
        <v>45838</v>
      </c>
      <c r="D2236">
        <v>9</v>
      </c>
      <c r="E2236" t="s">
        <v>6</v>
      </c>
      <c r="F2236">
        <v>4037.5</v>
      </c>
    </row>
    <row r="2237" spans="1:6">
      <c r="A2237">
        <v>9702</v>
      </c>
      <c r="B2237" s="1">
        <v>45869</v>
      </c>
      <c r="D2237">
        <v>9</v>
      </c>
      <c r="E2237" t="s">
        <v>6</v>
      </c>
      <c r="F2237">
        <v>4337.5</v>
      </c>
    </row>
    <row r="2238" spans="1:6">
      <c r="A2238">
        <v>9702</v>
      </c>
      <c r="B2238" s="1">
        <v>45900</v>
      </c>
      <c r="D2238">
        <v>9</v>
      </c>
      <c r="E2238" t="s">
        <v>6</v>
      </c>
      <c r="F2238">
        <v>4360</v>
      </c>
    </row>
    <row r="2239" spans="1:6">
      <c r="A2239">
        <v>9702</v>
      </c>
      <c r="B2239" s="1">
        <v>45930</v>
      </c>
      <c r="D2239">
        <v>9</v>
      </c>
      <c r="E2239" t="s">
        <v>6</v>
      </c>
      <c r="F2239">
        <v>3815</v>
      </c>
    </row>
    <row r="2240" spans="1:6">
      <c r="A2240">
        <v>9702</v>
      </c>
      <c r="B2240" s="1">
        <v>45961</v>
      </c>
      <c r="D2240">
        <v>9</v>
      </c>
      <c r="E2240" t="s">
        <v>6</v>
      </c>
      <c r="F2240">
        <v>4200</v>
      </c>
    </row>
    <row r="2241" spans="1:6">
      <c r="A2241">
        <v>9702</v>
      </c>
      <c r="B2241" s="1">
        <v>45991</v>
      </c>
      <c r="D2241">
        <v>9</v>
      </c>
      <c r="E2241" t="s">
        <v>6</v>
      </c>
      <c r="F2241">
        <v>4797.5</v>
      </c>
    </row>
    <row r="2242" spans="1:6">
      <c r="A2242">
        <v>9768</v>
      </c>
      <c r="B2242" s="1">
        <v>44957</v>
      </c>
      <c r="D2242">
        <v>9</v>
      </c>
      <c r="E2242" t="s">
        <v>6</v>
      </c>
      <c r="F2242">
        <v>649187.5</v>
      </c>
    </row>
    <row r="2243" spans="1:6">
      <c r="A2243">
        <v>9768</v>
      </c>
      <c r="B2243" s="1">
        <v>44985</v>
      </c>
      <c r="D2243">
        <v>9</v>
      </c>
      <c r="E2243" t="s">
        <v>6</v>
      </c>
      <c r="F2243">
        <v>370147.5</v>
      </c>
    </row>
    <row r="2244" spans="1:6">
      <c r="A2244">
        <v>9768</v>
      </c>
      <c r="B2244" s="1">
        <v>45016</v>
      </c>
      <c r="D2244">
        <v>9</v>
      </c>
      <c r="E2244" t="s">
        <v>6</v>
      </c>
      <c r="F2244">
        <v>332527.5</v>
      </c>
    </row>
    <row r="2245" spans="1:6">
      <c r="A2245">
        <v>9768</v>
      </c>
      <c r="B2245" s="1">
        <v>45046</v>
      </c>
      <c r="D2245">
        <v>9</v>
      </c>
      <c r="E2245" t="s">
        <v>6</v>
      </c>
      <c r="F2245">
        <v>491800</v>
      </c>
    </row>
    <row r="2246" spans="1:6">
      <c r="A2246">
        <v>9768</v>
      </c>
      <c r="B2246" s="1">
        <v>45077</v>
      </c>
      <c r="D2246">
        <v>9</v>
      </c>
      <c r="E2246" t="s">
        <v>6</v>
      </c>
      <c r="F2246">
        <v>297612.5</v>
      </c>
    </row>
    <row r="2247" spans="1:6">
      <c r="A2247">
        <v>9768</v>
      </c>
      <c r="B2247" s="1">
        <v>45107</v>
      </c>
      <c r="D2247">
        <v>9</v>
      </c>
      <c r="E2247" t="s">
        <v>6</v>
      </c>
      <c r="F2247">
        <v>294337.5</v>
      </c>
    </row>
    <row r="2248" spans="1:6">
      <c r="A2248">
        <v>9768</v>
      </c>
      <c r="B2248" s="1">
        <v>45138</v>
      </c>
      <c r="D2248">
        <v>9</v>
      </c>
      <c r="E2248" t="s">
        <v>6</v>
      </c>
      <c r="F2248">
        <v>350887.5</v>
      </c>
    </row>
    <row r="2249" spans="1:6">
      <c r="A2249">
        <v>9768</v>
      </c>
      <c r="B2249" s="1">
        <v>45169</v>
      </c>
      <c r="D2249">
        <v>9</v>
      </c>
      <c r="E2249" t="s">
        <v>6</v>
      </c>
      <c r="F2249">
        <v>308417.5</v>
      </c>
    </row>
    <row r="2250" spans="1:6">
      <c r="A2250">
        <v>9768</v>
      </c>
      <c r="B2250" s="1">
        <v>45199</v>
      </c>
      <c r="D2250">
        <v>9</v>
      </c>
      <c r="E2250" t="s">
        <v>6</v>
      </c>
      <c r="F2250">
        <v>297257.5</v>
      </c>
    </row>
    <row r="2251" spans="1:6">
      <c r="A2251">
        <v>9768</v>
      </c>
      <c r="B2251" s="1">
        <v>45230</v>
      </c>
      <c r="D2251">
        <v>9</v>
      </c>
      <c r="E2251" t="s">
        <v>6</v>
      </c>
      <c r="F2251">
        <v>350720</v>
      </c>
    </row>
    <row r="2252" spans="1:6">
      <c r="A2252">
        <v>9768</v>
      </c>
      <c r="B2252" s="1">
        <v>45260</v>
      </c>
      <c r="D2252">
        <v>9</v>
      </c>
      <c r="E2252" t="s">
        <v>6</v>
      </c>
      <c r="F2252">
        <v>326297.5</v>
      </c>
    </row>
    <row r="2253" spans="1:6">
      <c r="A2253">
        <v>9768</v>
      </c>
      <c r="B2253" s="1">
        <v>45291</v>
      </c>
      <c r="D2253">
        <v>9</v>
      </c>
      <c r="E2253" t="s">
        <v>6</v>
      </c>
      <c r="F2253">
        <v>298747.5</v>
      </c>
    </row>
    <row r="2254" spans="1:6">
      <c r="A2254">
        <v>9768</v>
      </c>
      <c r="B2254" s="1">
        <v>45322</v>
      </c>
      <c r="D2254">
        <v>9</v>
      </c>
      <c r="E2254" t="s">
        <v>6</v>
      </c>
      <c r="F2254">
        <v>746022.5</v>
      </c>
    </row>
    <row r="2255" spans="1:6">
      <c r="A2255">
        <v>9768</v>
      </c>
      <c r="B2255" s="1">
        <v>45351</v>
      </c>
      <c r="D2255">
        <v>9</v>
      </c>
      <c r="E2255" t="s">
        <v>6</v>
      </c>
      <c r="F2255">
        <v>401797.5</v>
      </c>
    </row>
    <row r="2256" spans="1:6">
      <c r="A2256">
        <v>9768</v>
      </c>
      <c r="B2256" s="1">
        <v>45382</v>
      </c>
      <c r="D2256">
        <v>9</v>
      </c>
      <c r="E2256" t="s">
        <v>6</v>
      </c>
      <c r="F2256">
        <v>401797.5</v>
      </c>
    </row>
    <row r="2257" spans="1:6">
      <c r="A2257">
        <v>9768</v>
      </c>
      <c r="B2257" s="1">
        <v>45412</v>
      </c>
      <c r="D2257">
        <v>9</v>
      </c>
      <c r="E2257" t="s">
        <v>6</v>
      </c>
      <c r="F2257">
        <v>391500</v>
      </c>
    </row>
    <row r="2258" spans="1:6">
      <c r="A2258">
        <v>9768</v>
      </c>
      <c r="B2258" s="1">
        <v>45443</v>
      </c>
      <c r="D2258">
        <v>9</v>
      </c>
      <c r="E2258" t="s">
        <v>6</v>
      </c>
      <c r="F2258">
        <v>334350</v>
      </c>
    </row>
    <row r="2259" spans="1:6">
      <c r="A2259">
        <v>9768</v>
      </c>
      <c r="B2259" s="1">
        <v>45473</v>
      </c>
      <c r="D2259">
        <v>9</v>
      </c>
      <c r="E2259" t="s">
        <v>6</v>
      </c>
      <c r="F2259">
        <v>319537.5</v>
      </c>
    </row>
    <row r="2260" spans="1:6">
      <c r="A2260">
        <v>9768</v>
      </c>
      <c r="B2260" s="1">
        <v>45504</v>
      </c>
      <c r="D2260">
        <v>9</v>
      </c>
      <c r="E2260" t="s">
        <v>6</v>
      </c>
      <c r="F2260">
        <v>392255</v>
      </c>
    </row>
    <row r="2261" spans="1:6">
      <c r="A2261">
        <v>9768</v>
      </c>
      <c r="B2261" s="1">
        <v>45535</v>
      </c>
      <c r="D2261">
        <v>9</v>
      </c>
      <c r="E2261" t="s">
        <v>6</v>
      </c>
      <c r="F2261">
        <v>326180</v>
      </c>
    </row>
    <row r="2262" spans="1:6">
      <c r="A2262">
        <v>9768</v>
      </c>
      <c r="B2262" s="1">
        <v>45565</v>
      </c>
      <c r="D2262">
        <v>9</v>
      </c>
      <c r="E2262" t="s">
        <v>6</v>
      </c>
      <c r="F2262">
        <v>339822.5</v>
      </c>
    </row>
    <row r="2263" spans="1:6">
      <c r="A2263">
        <v>9768</v>
      </c>
      <c r="B2263" s="1">
        <v>45596</v>
      </c>
      <c r="D2263">
        <v>9</v>
      </c>
      <c r="E2263" t="s">
        <v>6</v>
      </c>
      <c r="F2263">
        <v>475060</v>
      </c>
    </row>
    <row r="2264" spans="1:6">
      <c r="A2264">
        <v>9768</v>
      </c>
      <c r="B2264" s="1">
        <v>45626</v>
      </c>
      <c r="D2264">
        <v>9</v>
      </c>
      <c r="E2264" t="s">
        <v>6</v>
      </c>
      <c r="F2264">
        <v>323450</v>
      </c>
    </row>
    <row r="2265" spans="1:6">
      <c r="A2265">
        <v>9768</v>
      </c>
      <c r="B2265" s="1">
        <v>45657</v>
      </c>
      <c r="D2265">
        <v>9</v>
      </c>
      <c r="E2265" t="s">
        <v>6</v>
      </c>
      <c r="F2265">
        <v>323450</v>
      </c>
    </row>
    <row r="2266" spans="1:6">
      <c r="A2266">
        <v>9768</v>
      </c>
      <c r="B2266" s="1">
        <v>45688</v>
      </c>
      <c r="D2266">
        <v>9</v>
      </c>
      <c r="E2266" t="s">
        <v>6</v>
      </c>
      <c r="F2266">
        <v>815047.5</v>
      </c>
    </row>
    <row r="2267" spans="1:6">
      <c r="A2267">
        <v>9768</v>
      </c>
      <c r="B2267" s="1">
        <v>45716</v>
      </c>
      <c r="D2267">
        <v>9</v>
      </c>
      <c r="E2267" t="s">
        <v>6</v>
      </c>
      <c r="F2267">
        <v>417022.5</v>
      </c>
    </row>
    <row r="2268" spans="1:6">
      <c r="A2268">
        <v>9768</v>
      </c>
      <c r="B2268" s="1">
        <v>45747</v>
      </c>
      <c r="D2268">
        <v>9</v>
      </c>
      <c r="E2268" t="s">
        <v>6</v>
      </c>
      <c r="F2268">
        <v>423417.5</v>
      </c>
    </row>
    <row r="2269" spans="1:6">
      <c r="A2269">
        <v>9768</v>
      </c>
      <c r="B2269" s="1">
        <v>45777</v>
      </c>
      <c r="D2269">
        <v>9</v>
      </c>
      <c r="E2269" t="s">
        <v>6</v>
      </c>
      <c r="F2269">
        <v>423417.5</v>
      </c>
    </row>
    <row r="2270" spans="1:6">
      <c r="A2270">
        <v>9768</v>
      </c>
      <c r="B2270" s="1">
        <v>45808</v>
      </c>
      <c r="D2270">
        <v>9</v>
      </c>
      <c r="E2270" t="s">
        <v>6</v>
      </c>
      <c r="F2270">
        <v>443487.5</v>
      </c>
    </row>
    <row r="2271" spans="1:6">
      <c r="A2271">
        <v>9768</v>
      </c>
      <c r="B2271" s="1">
        <v>45838</v>
      </c>
      <c r="D2271">
        <v>9</v>
      </c>
      <c r="E2271" t="s">
        <v>6</v>
      </c>
      <c r="F2271">
        <v>443487.5</v>
      </c>
    </row>
    <row r="2272" spans="1:6">
      <c r="A2272">
        <v>9768</v>
      </c>
      <c r="B2272" s="1">
        <v>45869</v>
      </c>
      <c r="D2272">
        <v>9</v>
      </c>
      <c r="E2272" t="s">
        <v>6</v>
      </c>
      <c r="F2272">
        <v>397340</v>
      </c>
    </row>
    <row r="2273" spans="1:6">
      <c r="A2273">
        <v>9768</v>
      </c>
      <c r="B2273" s="1">
        <v>45900</v>
      </c>
      <c r="D2273">
        <v>9</v>
      </c>
      <c r="E2273" t="s">
        <v>6</v>
      </c>
      <c r="F2273">
        <v>355255</v>
      </c>
    </row>
    <row r="2274" spans="1:6">
      <c r="A2274">
        <v>9768</v>
      </c>
      <c r="B2274" s="1">
        <v>45930</v>
      </c>
      <c r="D2274">
        <v>9</v>
      </c>
      <c r="E2274" t="s">
        <v>6</v>
      </c>
      <c r="F2274">
        <v>365975</v>
      </c>
    </row>
    <row r="2275" spans="1:6">
      <c r="A2275">
        <v>9768</v>
      </c>
      <c r="B2275" s="1">
        <v>45961</v>
      </c>
      <c r="D2275">
        <v>9</v>
      </c>
      <c r="E2275" t="s">
        <v>6</v>
      </c>
      <c r="F2275">
        <v>403905</v>
      </c>
    </row>
    <row r="2276" spans="1:6">
      <c r="A2276">
        <v>9768</v>
      </c>
      <c r="B2276" s="1">
        <v>45991</v>
      </c>
      <c r="D2276">
        <v>9</v>
      </c>
      <c r="E2276" t="s">
        <v>6</v>
      </c>
      <c r="F2276">
        <v>382507.5</v>
      </c>
    </row>
    <row r="2277" spans="1:6">
      <c r="A2277">
        <v>150</v>
      </c>
      <c r="B2277" s="1">
        <v>44957</v>
      </c>
      <c r="D2277">
        <v>13</v>
      </c>
      <c r="E2277" t="s">
        <v>6</v>
      </c>
      <c r="F2277">
        <v>97492.5</v>
      </c>
    </row>
    <row r="2278" spans="1:6">
      <c r="A2278">
        <v>150</v>
      </c>
      <c r="B2278" s="1">
        <v>44985</v>
      </c>
      <c r="D2278">
        <v>13</v>
      </c>
      <c r="E2278" t="s">
        <v>6</v>
      </c>
      <c r="F2278">
        <v>97753.5</v>
      </c>
    </row>
    <row r="2279" spans="1:6">
      <c r="A2279">
        <v>150</v>
      </c>
      <c r="B2279" s="1">
        <v>45016</v>
      </c>
      <c r="D2279">
        <v>13</v>
      </c>
      <c r="E2279" t="s">
        <v>6</v>
      </c>
      <c r="F2279">
        <v>98359.5</v>
      </c>
    </row>
    <row r="2280" spans="1:6">
      <c r="A2280">
        <v>150</v>
      </c>
      <c r="B2280" s="1">
        <v>45046</v>
      </c>
      <c r="D2280">
        <v>13</v>
      </c>
      <c r="E2280" t="s">
        <v>6</v>
      </c>
      <c r="F2280">
        <v>98680.5</v>
      </c>
    </row>
    <row r="2281" spans="1:6">
      <c r="A2281">
        <v>150</v>
      </c>
      <c r="B2281" s="1">
        <v>45077</v>
      </c>
      <c r="D2281">
        <v>13</v>
      </c>
      <c r="E2281" t="s">
        <v>6</v>
      </c>
      <c r="F2281">
        <v>99022.5</v>
      </c>
    </row>
    <row r="2282" spans="1:6">
      <c r="A2282">
        <v>150</v>
      </c>
      <c r="B2282" s="1">
        <v>45107</v>
      </c>
      <c r="D2282">
        <v>13</v>
      </c>
      <c r="E2282" t="s">
        <v>6</v>
      </c>
      <c r="F2282">
        <v>99301.5</v>
      </c>
    </row>
    <row r="2283" spans="1:6">
      <c r="A2283">
        <v>150</v>
      </c>
      <c r="B2283" s="1">
        <v>45138</v>
      </c>
      <c r="D2283">
        <v>13</v>
      </c>
      <c r="E2283" t="s">
        <v>6</v>
      </c>
      <c r="F2283">
        <v>99195</v>
      </c>
    </row>
    <row r="2284" spans="1:6">
      <c r="A2284">
        <v>150</v>
      </c>
      <c r="B2284" s="1">
        <v>45169</v>
      </c>
      <c r="D2284">
        <v>13</v>
      </c>
      <c r="E2284" t="s">
        <v>6</v>
      </c>
      <c r="F2284">
        <v>99391.5</v>
      </c>
    </row>
    <row r="2285" spans="1:6">
      <c r="A2285">
        <v>150</v>
      </c>
      <c r="B2285" s="1">
        <v>45199</v>
      </c>
      <c r="D2285">
        <v>13</v>
      </c>
      <c r="E2285" t="s">
        <v>6</v>
      </c>
      <c r="F2285">
        <v>99924</v>
      </c>
    </row>
    <row r="2286" spans="1:6">
      <c r="A2286">
        <v>150</v>
      </c>
      <c r="B2286" s="1">
        <v>45230</v>
      </c>
      <c r="D2286">
        <v>13</v>
      </c>
      <c r="E2286" t="s">
        <v>6</v>
      </c>
      <c r="F2286">
        <v>99948</v>
      </c>
    </row>
    <row r="2287" spans="1:6">
      <c r="A2287">
        <v>150</v>
      </c>
      <c r="B2287" s="1">
        <v>45260</v>
      </c>
      <c r="D2287">
        <v>13</v>
      </c>
      <c r="E2287" t="s">
        <v>6</v>
      </c>
      <c r="F2287">
        <v>99993</v>
      </c>
    </row>
    <row r="2288" spans="1:6">
      <c r="A2288">
        <v>150</v>
      </c>
      <c r="B2288" s="1">
        <v>45291</v>
      </c>
      <c r="D2288">
        <v>13</v>
      </c>
      <c r="E2288" t="s">
        <v>6</v>
      </c>
      <c r="F2288">
        <v>100011</v>
      </c>
    </row>
    <row r="2289" spans="1:6">
      <c r="A2289">
        <v>150</v>
      </c>
      <c r="B2289" s="1">
        <v>45322</v>
      </c>
      <c r="D2289">
        <v>13</v>
      </c>
      <c r="E2289" t="s">
        <v>6</v>
      </c>
      <c r="F2289">
        <v>100120.5</v>
      </c>
    </row>
    <row r="2290" spans="1:6">
      <c r="A2290">
        <v>150</v>
      </c>
      <c r="B2290" s="1">
        <v>45351</v>
      </c>
      <c r="D2290">
        <v>13</v>
      </c>
      <c r="E2290" t="s">
        <v>6</v>
      </c>
      <c r="F2290">
        <v>100423.5</v>
      </c>
    </row>
    <row r="2291" spans="1:6">
      <c r="A2291">
        <v>150</v>
      </c>
      <c r="B2291" s="1">
        <v>45382</v>
      </c>
      <c r="D2291">
        <v>13</v>
      </c>
      <c r="E2291" t="s">
        <v>6</v>
      </c>
      <c r="F2291">
        <v>100750.5</v>
      </c>
    </row>
    <row r="2292" spans="1:6">
      <c r="A2292">
        <v>150</v>
      </c>
      <c r="B2292" s="1">
        <v>45412</v>
      </c>
      <c r="D2292">
        <v>13</v>
      </c>
      <c r="E2292" t="s">
        <v>6</v>
      </c>
      <c r="F2292">
        <v>101236.5</v>
      </c>
    </row>
    <row r="2293" spans="1:6">
      <c r="A2293">
        <v>150</v>
      </c>
      <c r="B2293" s="1">
        <v>45443</v>
      </c>
      <c r="D2293">
        <v>13</v>
      </c>
      <c r="E2293" t="s">
        <v>6</v>
      </c>
      <c r="F2293">
        <v>102936</v>
      </c>
    </row>
    <row r="2294" spans="1:6">
      <c r="A2294">
        <v>150</v>
      </c>
      <c r="B2294" s="1">
        <v>45473</v>
      </c>
      <c r="D2294">
        <v>13</v>
      </c>
      <c r="E2294" t="s">
        <v>6</v>
      </c>
      <c r="F2294">
        <v>103177.5</v>
      </c>
    </row>
    <row r="2295" spans="1:6">
      <c r="A2295">
        <v>150</v>
      </c>
      <c r="B2295" s="1">
        <v>45504</v>
      </c>
      <c r="D2295">
        <v>13</v>
      </c>
      <c r="E2295" t="s">
        <v>6</v>
      </c>
      <c r="F2295">
        <v>103482</v>
      </c>
    </row>
    <row r="2296" spans="1:6">
      <c r="A2296">
        <v>150</v>
      </c>
      <c r="B2296" s="1">
        <v>45535</v>
      </c>
      <c r="D2296">
        <v>13</v>
      </c>
      <c r="E2296" t="s">
        <v>6</v>
      </c>
      <c r="F2296">
        <v>104007</v>
      </c>
    </row>
    <row r="2297" spans="1:6">
      <c r="A2297">
        <v>150</v>
      </c>
      <c r="B2297" s="1">
        <v>45565</v>
      </c>
      <c r="D2297">
        <v>13</v>
      </c>
      <c r="E2297" t="s">
        <v>6</v>
      </c>
      <c r="F2297">
        <v>103273.5</v>
      </c>
    </row>
    <row r="2298" spans="1:6">
      <c r="A2298">
        <v>150</v>
      </c>
      <c r="B2298" s="1">
        <v>45596</v>
      </c>
      <c r="D2298">
        <v>13</v>
      </c>
      <c r="E2298" t="s">
        <v>6</v>
      </c>
      <c r="F2298">
        <v>103434</v>
      </c>
    </row>
    <row r="2299" spans="1:6">
      <c r="A2299">
        <v>150</v>
      </c>
      <c r="B2299" s="1">
        <v>45626</v>
      </c>
      <c r="D2299">
        <v>13</v>
      </c>
      <c r="E2299" t="s">
        <v>6</v>
      </c>
      <c r="F2299">
        <v>103581</v>
      </c>
    </row>
    <row r="2300" spans="1:6">
      <c r="A2300">
        <v>150</v>
      </c>
      <c r="B2300" s="1">
        <v>45657</v>
      </c>
      <c r="D2300">
        <v>13</v>
      </c>
      <c r="E2300" t="s">
        <v>6</v>
      </c>
      <c r="F2300">
        <v>104290.5</v>
      </c>
    </row>
    <row r="2301" spans="1:6">
      <c r="A2301">
        <v>150</v>
      </c>
      <c r="B2301" s="1">
        <v>45688</v>
      </c>
      <c r="D2301">
        <v>13</v>
      </c>
      <c r="E2301" t="s">
        <v>6</v>
      </c>
      <c r="F2301">
        <v>104995.5</v>
      </c>
    </row>
    <row r="2302" spans="1:6">
      <c r="A2302">
        <v>150</v>
      </c>
      <c r="B2302" s="1">
        <v>45716</v>
      </c>
      <c r="D2302">
        <v>13</v>
      </c>
      <c r="E2302" t="s">
        <v>6</v>
      </c>
      <c r="F2302">
        <v>105649.5</v>
      </c>
    </row>
    <row r="2303" spans="1:6">
      <c r="A2303">
        <v>150</v>
      </c>
      <c r="B2303" s="1">
        <v>45747</v>
      </c>
      <c r="D2303">
        <v>13</v>
      </c>
      <c r="E2303" t="s">
        <v>6</v>
      </c>
      <c r="F2303">
        <v>105748.5</v>
      </c>
    </row>
    <row r="2304" spans="1:6">
      <c r="A2304">
        <v>150</v>
      </c>
      <c r="B2304" s="1">
        <v>45777</v>
      </c>
      <c r="D2304">
        <v>13</v>
      </c>
      <c r="E2304" t="s">
        <v>6</v>
      </c>
      <c r="F2304">
        <v>105808.5</v>
      </c>
    </row>
    <row r="2305" spans="1:6">
      <c r="A2305">
        <v>150</v>
      </c>
      <c r="B2305" s="1">
        <v>45808</v>
      </c>
      <c r="D2305">
        <v>13</v>
      </c>
      <c r="E2305" t="s">
        <v>6</v>
      </c>
      <c r="F2305">
        <v>106603.5</v>
      </c>
    </row>
    <row r="2306" spans="1:6">
      <c r="A2306">
        <v>150</v>
      </c>
      <c r="B2306" s="1">
        <v>45838</v>
      </c>
      <c r="D2306">
        <v>13</v>
      </c>
      <c r="E2306" t="s">
        <v>6</v>
      </c>
      <c r="F2306">
        <v>106599</v>
      </c>
    </row>
    <row r="2307" spans="1:6">
      <c r="A2307">
        <v>150</v>
      </c>
      <c r="B2307" s="1">
        <v>45869</v>
      </c>
      <c r="D2307">
        <v>13</v>
      </c>
      <c r="E2307" t="s">
        <v>6</v>
      </c>
      <c r="F2307">
        <v>106329</v>
      </c>
    </row>
    <row r="2308" spans="1:6">
      <c r="A2308">
        <v>150</v>
      </c>
      <c r="B2308" s="1">
        <v>45900</v>
      </c>
      <c r="D2308">
        <v>13</v>
      </c>
      <c r="E2308" t="s">
        <v>6</v>
      </c>
      <c r="F2308">
        <v>107190</v>
      </c>
    </row>
    <row r="2309" spans="1:6">
      <c r="A2309">
        <v>150</v>
      </c>
      <c r="B2309" s="1">
        <v>45930</v>
      </c>
      <c r="D2309">
        <v>13</v>
      </c>
      <c r="E2309" t="s">
        <v>6</v>
      </c>
      <c r="F2309">
        <v>107790</v>
      </c>
    </row>
    <row r="2310" spans="1:6">
      <c r="A2310">
        <v>150</v>
      </c>
      <c r="B2310" s="1">
        <v>45961</v>
      </c>
      <c r="D2310">
        <v>13</v>
      </c>
      <c r="E2310" t="s">
        <v>6</v>
      </c>
      <c r="F2310">
        <v>108963</v>
      </c>
    </row>
    <row r="2311" spans="1:6">
      <c r="A2311">
        <v>150</v>
      </c>
      <c r="B2311" s="1">
        <v>45991</v>
      </c>
      <c r="D2311">
        <v>13</v>
      </c>
      <c r="E2311" t="s">
        <v>6</v>
      </c>
      <c r="F2311">
        <v>108993</v>
      </c>
    </row>
    <row r="2312" spans="1:6">
      <c r="A2312">
        <v>2370</v>
      </c>
      <c r="B2312" s="1">
        <v>44957</v>
      </c>
      <c r="D2312">
        <v>13</v>
      </c>
      <c r="E2312" t="s">
        <v>6</v>
      </c>
      <c r="F2312">
        <v>1224</v>
      </c>
    </row>
    <row r="2313" spans="1:6">
      <c r="A2313">
        <v>2370</v>
      </c>
      <c r="B2313" s="1">
        <v>44985</v>
      </c>
      <c r="D2313">
        <v>13</v>
      </c>
      <c r="E2313" t="s">
        <v>6</v>
      </c>
      <c r="F2313">
        <v>1167</v>
      </c>
    </row>
    <row r="2314" spans="1:6">
      <c r="A2314">
        <v>2370</v>
      </c>
      <c r="B2314" s="1">
        <v>45016</v>
      </c>
      <c r="D2314">
        <v>13</v>
      </c>
      <c r="E2314" t="s">
        <v>6</v>
      </c>
      <c r="F2314">
        <v>870</v>
      </c>
    </row>
    <row r="2315" spans="1:6">
      <c r="A2315">
        <v>2370</v>
      </c>
      <c r="B2315" s="1">
        <v>45046</v>
      </c>
      <c r="D2315">
        <v>13</v>
      </c>
      <c r="E2315" t="s">
        <v>6</v>
      </c>
      <c r="F2315">
        <v>874.5</v>
      </c>
    </row>
    <row r="2316" spans="1:6">
      <c r="A2316">
        <v>2370</v>
      </c>
      <c r="B2316" s="1">
        <v>45077</v>
      </c>
      <c r="D2316">
        <v>13</v>
      </c>
      <c r="E2316" t="s">
        <v>6</v>
      </c>
      <c r="F2316">
        <v>760.5</v>
      </c>
    </row>
    <row r="2317" spans="1:6">
      <c r="A2317">
        <v>2370</v>
      </c>
      <c r="B2317" s="1">
        <v>45107</v>
      </c>
      <c r="D2317">
        <v>13</v>
      </c>
      <c r="E2317" t="s">
        <v>6</v>
      </c>
      <c r="F2317">
        <v>906</v>
      </c>
    </row>
    <row r="2318" spans="1:6">
      <c r="A2318">
        <v>2370</v>
      </c>
      <c r="B2318" s="1">
        <v>45138</v>
      </c>
      <c r="D2318">
        <v>13</v>
      </c>
      <c r="E2318" t="s">
        <v>6</v>
      </c>
      <c r="F2318">
        <v>706.5</v>
      </c>
    </row>
    <row r="2319" spans="1:6">
      <c r="A2319">
        <v>2370</v>
      </c>
      <c r="B2319" s="1">
        <v>45169</v>
      </c>
      <c r="D2319">
        <v>13</v>
      </c>
      <c r="E2319" t="s">
        <v>6</v>
      </c>
      <c r="F2319">
        <v>729</v>
      </c>
    </row>
    <row r="2320" spans="1:6">
      <c r="A2320">
        <v>2370</v>
      </c>
      <c r="B2320" s="1">
        <v>45199</v>
      </c>
      <c r="D2320">
        <v>13</v>
      </c>
      <c r="E2320" t="s">
        <v>6</v>
      </c>
      <c r="F2320">
        <v>774</v>
      </c>
    </row>
    <row r="2321" spans="1:6">
      <c r="A2321">
        <v>2370</v>
      </c>
      <c r="B2321" s="1">
        <v>45230</v>
      </c>
      <c r="D2321">
        <v>13</v>
      </c>
      <c r="E2321" t="s">
        <v>6</v>
      </c>
      <c r="F2321">
        <v>1264.5</v>
      </c>
    </row>
    <row r="2322" spans="1:6">
      <c r="A2322">
        <v>2370</v>
      </c>
      <c r="B2322" s="1">
        <v>45260</v>
      </c>
      <c r="D2322">
        <v>13</v>
      </c>
      <c r="E2322" t="s">
        <v>6</v>
      </c>
      <c r="F2322">
        <v>948</v>
      </c>
    </row>
    <row r="2323" spans="1:6">
      <c r="A2323">
        <v>2370</v>
      </c>
      <c r="B2323" s="1">
        <v>45291</v>
      </c>
      <c r="D2323">
        <v>13</v>
      </c>
      <c r="E2323" t="s">
        <v>6</v>
      </c>
      <c r="F2323">
        <v>1056</v>
      </c>
    </row>
    <row r="2324" spans="1:6">
      <c r="A2324">
        <v>2370</v>
      </c>
      <c r="B2324" s="1">
        <v>45322</v>
      </c>
      <c r="D2324">
        <v>13</v>
      </c>
      <c r="E2324" t="s">
        <v>6</v>
      </c>
      <c r="F2324">
        <v>1491</v>
      </c>
    </row>
    <row r="2325" spans="1:6">
      <c r="A2325">
        <v>2370</v>
      </c>
      <c r="B2325" s="1">
        <v>45351</v>
      </c>
      <c r="D2325">
        <v>13</v>
      </c>
      <c r="E2325" t="s">
        <v>6</v>
      </c>
      <c r="F2325">
        <v>1669.5</v>
      </c>
    </row>
    <row r="2326" spans="1:6">
      <c r="A2326">
        <v>2370</v>
      </c>
      <c r="B2326" s="1">
        <v>45382</v>
      </c>
      <c r="D2326">
        <v>13</v>
      </c>
      <c r="E2326" t="s">
        <v>6</v>
      </c>
      <c r="F2326">
        <v>1590</v>
      </c>
    </row>
    <row r="2327" spans="1:6">
      <c r="A2327">
        <v>2370</v>
      </c>
      <c r="B2327" s="1">
        <v>45412</v>
      </c>
      <c r="D2327">
        <v>13</v>
      </c>
      <c r="E2327" t="s">
        <v>6</v>
      </c>
      <c r="F2327">
        <v>1134</v>
      </c>
    </row>
    <row r="2328" spans="1:6">
      <c r="A2328">
        <v>2370</v>
      </c>
      <c r="B2328" s="1">
        <v>45443</v>
      </c>
      <c r="D2328">
        <v>13</v>
      </c>
      <c r="E2328" t="s">
        <v>6</v>
      </c>
      <c r="F2328">
        <v>1108.5</v>
      </c>
    </row>
    <row r="2329" spans="1:6">
      <c r="A2329">
        <v>2370</v>
      </c>
      <c r="B2329" s="1">
        <v>45473</v>
      </c>
      <c r="D2329">
        <v>13</v>
      </c>
      <c r="E2329" t="s">
        <v>6</v>
      </c>
      <c r="F2329">
        <v>1239</v>
      </c>
    </row>
    <row r="2330" spans="1:6">
      <c r="A2330">
        <v>2370</v>
      </c>
      <c r="B2330" s="1">
        <v>45504</v>
      </c>
      <c r="D2330">
        <v>13</v>
      </c>
      <c r="E2330" t="s">
        <v>6</v>
      </c>
      <c r="F2330">
        <v>1393.5</v>
      </c>
    </row>
    <row r="2331" spans="1:6">
      <c r="A2331">
        <v>2370</v>
      </c>
      <c r="B2331" s="1">
        <v>45535</v>
      </c>
      <c r="D2331">
        <v>13</v>
      </c>
      <c r="E2331" t="s">
        <v>6</v>
      </c>
      <c r="F2331">
        <v>1207.5</v>
      </c>
    </row>
    <row r="2332" spans="1:6">
      <c r="A2332">
        <v>2370</v>
      </c>
      <c r="B2332" s="1">
        <v>45565</v>
      </c>
      <c r="D2332">
        <v>13</v>
      </c>
      <c r="E2332" t="s">
        <v>6</v>
      </c>
      <c r="F2332">
        <v>925.5</v>
      </c>
    </row>
    <row r="2333" spans="1:6">
      <c r="A2333">
        <v>2370</v>
      </c>
      <c r="B2333" s="1">
        <v>45596</v>
      </c>
      <c r="D2333">
        <v>13</v>
      </c>
      <c r="E2333" t="s">
        <v>6</v>
      </c>
      <c r="F2333">
        <v>1065</v>
      </c>
    </row>
    <row r="2334" spans="1:6">
      <c r="A2334">
        <v>2370</v>
      </c>
      <c r="B2334" s="1">
        <v>45626</v>
      </c>
      <c r="D2334">
        <v>13</v>
      </c>
      <c r="E2334" t="s">
        <v>6</v>
      </c>
      <c r="F2334">
        <v>1272</v>
      </c>
    </row>
    <row r="2335" spans="1:6">
      <c r="A2335">
        <v>2370</v>
      </c>
      <c r="B2335" s="1">
        <v>45657</v>
      </c>
      <c r="D2335">
        <v>13</v>
      </c>
      <c r="E2335" t="s">
        <v>6</v>
      </c>
      <c r="F2335">
        <v>1707</v>
      </c>
    </row>
    <row r="2336" spans="1:6">
      <c r="A2336">
        <v>2370</v>
      </c>
      <c r="B2336" s="1">
        <v>45688</v>
      </c>
      <c r="D2336">
        <v>13</v>
      </c>
      <c r="E2336" t="s">
        <v>6</v>
      </c>
      <c r="F2336">
        <v>2110.5</v>
      </c>
    </row>
    <row r="2337" spans="1:6">
      <c r="A2337">
        <v>2370</v>
      </c>
      <c r="B2337" s="1">
        <v>45716</v>
      </c>
      <c r="D2337">
        <v>13</v>
      </c>
      <c r="E2337" t="s">
        <v>6</v>
      </c>
      <c r="F2337">
        <v>1984.5</v>
      </c>
    </row>
    <row r="2338" spans="1:6">
      <c r="A2338">
        <v>2370</v>
      </c>
      <c r="B2338" s="1">
        <v>45747</v>
      </c>
      <c r="D2338">
        <v>13</v>
      </c>
      <c r="E2338" t="s">
        <v>6</v>
      </c>
      <c r="F2338">
        <v>2500.5</v>
      </c>
    </row>
    <row r="2339" spans="1:6">
      <c r="A2339">
        <v>2370</v>
      </c>
      <c r="B2339" s="1">
        <v>45777</v>
      </c>
      <c r="D2339">
        <v>13</v>
      </c>
      <c r="E2339" t="s">
        <v>6</v>
      </c>
      <c r="F2339">
        <v>1620</v>
      </c>
    </row>
    <row r="2340" spans="1:6">
      <c r="A2340">
        <v>2370</v>
      </c>
      <c r="B2340" s="1">
        <v>45808</v>
      </c>
      <c r="D2340">
        <v>13</v>
      </c>
      <c r="E2340" t="s">
        <v>6</v>
      </c>
      <c r="F2340">
        <v>1530</v>
      </c>
    </row>
    <row r="2341" spans="1:6">
      <c r="A2341">
        <v>2370</v>
      </c>
      <c r="B2341" s="1">
        <v>45838</v>
      </c>
      <c r="D2341">
        <v>13</v>
      </c>
      <c r="E2341" t="s">
        <v>6</v>
      </c>
      <c r="F2341">
        <v>1692</v>
      </c>
    </row>
    <row r="2342" spans="1:6">
      <c r="A2342">
        <v>2370</v>
      </c>
      <c r="B2342" s="1">
        <v>45869</v>
      </c>
      <c r="D2342">
        <v>13</v>
      </c>
      <c r="E2342" t="s">
        <v>6</v>
      </c>
      <c r="F2342">
        <v>1450.5</v>
      </c>
    </row>
    <row r="2343" spans="1:6">
      <c r="A2343">
        <v>2370</v>
      </c>
      <c r="B2343" s="1">
        <v>45900</v>
      </c>
      <c r="D2343">
        <v>13</v>
      </c>
      <c r="E2343" t="s">
        <v>6</v>
      </c>
      <c r="F2343">
        <v>1861.5</v>
      </c>
    </row>
    <row r="2344" spans="1:6">
      <c r="A2344">
        <v>2370</v>
      </c>
      <c r="B2344" s="1">
        <v>45930</v>
      </c>
      <c r="D2344">
        <v>13</v>
      </c>
      <c r="E2344" t="s">
        <v>6</v>
      </c>
      <c r="F2344">
        <v>1990.5</v>
      </c>
    </row>
    <row r="2345" spans="1:6">
      <c r="A2345">
        <v>2370</v>
      </c>
      <c r="B2345" s="1">
        <v>45961</v>
      </c>
      <c r="D2345">
        <v>13</v>
      </c>
      <c r="E2345" t="s">
        <v>6</v>
      </c>
      <c r="F2345">
        <v>2590.5</v>
      </c>
    </row>
    <row r="2346" spans="1:6">
      <c r="A2346">
        <v>2370</v>
      </c>
      <c r="B2346" s="1">
        <v>45991</v>
      </c>
      <c r="D2346">
        <v>13</v>
      </c>
      <c r="E2346" t="s">
        <v>6</v>
      </c>
      <c r="F2346">
        <v>2734.5</v>
      </c>
    </row>
    <row r="2347" spans="1:6">
      <c r="A2347">
        <v>360</v>
      </c>
      <c r="B2347" s="1">
        <v>44957</v>
      </c>
      <c r="D2347">
        <v>13</v>
      </c>
      <c r="E2347" t="s">
        <v>6</v>
      </c>
      <c r="F2347">
        <v>9682.5</v>
      </c>
    </row>
    <row r="2348" spans="1:6">
      <c r="A2348">
        <v>360</v>
      </c>
      <c r="B2348" s="1">
        <v>44985</v>
      </c>
      <c r="D2348">
        <v>13</v>
      </c>
      <c r="E2348" t="s">
        <v>6</v>
      </c>
      <c r="F2348">
        <v>8049</v>
      </c>
    </row>
    <row r="2349" spans="1:6">
      <c r="A2349">
        <v>360</v>
      </c>
      <c r="B2349" s="1">
        <v>45016</v>
      </c>
      <c r="D2349">
        <v>13</v>
      </c>
      <c r="E2349" t="s">
        <v>6</v>
      </c>
      <c r="F2349">
        <v>8203.5</v>
      </c>
    </row>
    <row r="2350" spans="1:6">
      <c r="A2350">
        <v>360</v>
      </c>
      <c r="B2350" s="1">
        <v>45046</v>
      </c>
      <c r="D2350">
        <v>13</v>
      </c>
      <c r="E2350" t="s">
        <v>6</v>
      </c>
      <c r="F2350">
        <v>6033</v>
      </c>
    </row>
    <row r="2351" spans="1:6">
      <c r="A2351">
        <v>360</v>
      </c>
      <c r="B2351" s="1">
        <v>45077</v>
      </c>
      <c r="D2351">
        <v>13</v>
      </c>
      <c r="E2351" t="s">
        <v>6</v>
      </c>
      <c r="F2351">
        <v>5754</v>
      </c>
    </row>
    <row r="2352" spans="1:6">
      <c r="A2352">
        <v>360</v>
      </c>
      <c r="B2352" s="1">
        <v>45107</v>
      </c>
      <c r="D2352">
        <v>13</v>
      </c>
      <c r="E2352" t="s">
        <v>6</v>
      </c>
      <c r="F2352">
        <v>7492.5</v>
      </c>
    </row>
    <row r="2353" spans="1:6">
      <c r="A2353">
        <v>360</v>
      </c>
      <c r="B2353" s="1">
        <v>45138</v>
      </c>
      <c r="D2353">
        <v>13</v>
      </c>
      <c r="E2353" t="s">
        <v>6</v>
      </c>
      <c r="F2353">
        <v>5460</v>
      </c>
    </row>
    <row r="2354" spans="1:6">
      <c r="A2354">
        <v>360</v>
      </c>
      <c r="B2354" s="1">
        <v>45169</v>
      </c>
      <c r="D2354">
        <v>13</v>
      </c>
      <c r="E2354" t="s">
        <v>6</v>
      </c>
      <c r="F2354">
        <v>6508.5</v>
      </c>
    </row>
    <row r="2355" spans="1:6">
      <c r="A2355">
        <v>360</v>
      </c>
      <c r="B2355" s="1">
        <v>45199</v>
      </c>
      <c r="D2355">
        <v>13</v>
      </c>
      <c r="E2355" t="s">
        <v>6</v>
      </c>
      <c r="F2355">
        <v>6732</v>
      </c>
    </row>
    <row r="2356" spans="1:6">
      <c r="A2356">
        <v>360</v>
      </c>
      <c r="B2356" s="1">
        <v>45230</v>
      </c>
      <c r="D2356">
        <v>13</v>
      </c>
      <c r="E2356" t="s">
        <v>6</v>
      </c>
      <c r="F2356">
        <v>6865.5</v>
      </c>
    </row>
    <row r="2357" spans="1:6">
      <c r="A2357">
        <v>360</v>
      </c>
      <c r="B2357" s="1">
        <v>45260</v>
      </c>
      <c r="D2357">
        <v>13</v>
      </c>
      <c r="E2357" t="s">
        <v>6</v>
      </c>
      <c r="F2357">
        <v>8017.5</v>
      </c>
    </row>
    <row r="2358" spans="1:6">
      <c r="A2358">
        <v>360</v>
      </c>
      <c r="B2358" s="1">
        <v>45291</v>
      </c>
      <c r="D2358">
        <v>13</v>
      </c>
      <c r="E2358" t="s">
        <v>6</v>
      </c>
      <c r="F2358">
        <v>7885.5</v>
      </c>
    </row>
    <row r="2359" spans="1:6">
      <c r="A2359">
        <v>360</v>
      </c>
      <c r="B2359" s="1">
        <v>45322</v>
      </c>
      <c r="D2359">
        <v>13</v>
      </c>
      <c r="E2359" t="s">
        <v>6</v>
      </c>
      <c r="F2359">
        <v>9189</v>
      </c>
    </row>
    <row r="2360" spans="1:6">
      <c r="A2360">
        <v>360</v>
      </c>
      <c r="B2360" s="1">
        <v>45351</v>
      </c>
      <c r="D2360">
        <v>13</v>
      </c>
      <c r="E2360" t="s">
        <v>6</v>
      </c>
      <c r="F2360">
        <v>10333.5</v>
      </c>
    </row>
    <row r="2361" spans="1:6">
      <c r="A2361">
        <v>360</v>
      </c>
      <c r="B2361" s="1">
        <v>45382</v>
      </c>
      <c r="D2361">
        <v>13</v>
      </c>
      <c r="E2361" t="s">
        <v>6</v>
      </c>
      <c r="F2361">
        <v>8181</v>
      </c>
    </row>
    <row r="2362" spans="1:6">
      <c r="A2362">
        <v>360</v>
      </c>
      <c r="B2362" s="1">
        <v>45412</v>
      </c>
      <c r="D2362">
        <v>13</v>
      </c>
      <c r="E2362" t="s">
        <v>6</v>
      </c>
      <c r="F2362">
        <v>8064</v>
      </c>
    </row>
    <row r="2363" spans="1:6">
      <c r="A2363">
        <v>360</v>
      </c>
      <c r="B2363" s="1">
        <v>45443</v>
      </c>
      <c r="D2363">
        <v>13</v>
      </c>
      <c r="E2363" t="s">
        <v>6</v>
      </c>
      <c r="F2363">
        <v>7734</v>
      </c>
    </row>
    <row r="2364" spans="1:6">
      <c r="A2364">
        <v>360</v>
      </c>
      <c r="B2364" s="1">
        <v>45473</v>
      </c>
      <c r="D2364">
        <v>13</v>
      </c>
      <c r="E2364" t="s">
        <v>6</v>
      </c>
      <c r="F2364">
        <v>7257</v>
      </c>
    </row>
    <row r="2365" spans="1:6">
      <c r="A2365">
        <v>360</v>
      </c>
      <c r="B2365" s="1">
        <v>45504</v>
      </c>
      <c r="D2365">
        <v>13</v>
      </c>
      <c r="E2365" t="s">
        <v>6</v>
      </c>
      <c r="F2365">
        <v>8169</v>
      </c>
    </row>
    <row r="2366" spans="1:6">
      <c r="A2366">
        <v>360</v>
      </c>
      <c r="B2366" s="1">
        <v>45535</v>
      </c>
      <c r="D2366">
        <v>13</v>
      </c>
      <c r="E2366" t="s">
        <v>6</v>
      </c>
      <c r="F2366">
        <v>8305.5</v>
      </c>
    </row>
    <row r="2367" spans="1:6">
      <c r="A2367">
        <v>360</v>
      </c>
      <c r="B2367" s="1">
        <v>45565</v>
      </c>
      <c r="D2367">
        <v>13</v>
      </c>
      <c r="E2367" t="s">
        <v>6</v>
      </c>
      <c r="F2367">
        <v>6826.5</v>
      </c>
    </row>
    <row r="2368" spans="1:6">
      <c r="A2368">
        <v>360</v>
      </c>
      <c r="B2368" s="1">
        <v>45596</v>
      </c>
      <c r="D2368">
        <v>13</v>
      </c>
      <c r="E2368" t="s">
        <v>6</v>
      </c>
      <c r="F2368">
        <v>7309.5</v>
      </c>
    </row>
    <row r="2369" spans="1:6">
      <c r="A2369">
        <v>360</v>
      </c>
      <c r="B2369" s="1">
        <v>45626</v>
      </c>
      <c r="D2369">
        <v>13</v>
      </c>
      <c r="E2369" t="s">
        <v>6</v>
      </c>
      <c r="F2369">
        <v>8089.5</v>
      </c>
    </row>
    <row r="2370" spans="1:6">
      <c r="A2370">
        <v>360</v>
      </c>
      <c r="B2370" s="1">
        <v>45657</v>
      </c>
      <c r="D2370">
        <v>13</v>
      </c>
      <c r="E2370" t="s">
        <v>6</v>
      </c>
      <c r="F2370">
        <v>9963</v>
      </c>
    </row>
    <row r="2371" spans="1:6">
      <c r="A2371">
        <v>360</v>
      </c>
      <c r="B2371" s="1">
        <v>45688</v>
      </c>
      <c r="D2371">
        <v>13</v>
      </c>
      <c r="E2371" t="s">
        <v>6</v>
      </c>
      <c r="F2371">
        <v>11443.5</v>
      </c>
    </row>
    <row r="2372" spans="1:6">
      <c r="A2372">
        <v>360</v>
      </c>
      <c r="B2372" s="1">
        <v>45716</v>
      </c>
      <c r="D2372">
        <v>13</v>
      </c>
      <c r="E2372" t="s">
        <v>6</v>
      </c>
      <c r="F2372">
        <v>10375.5</v>
      </c>
    </row>
    <row r="2373" spans="1:6">
      <c r="A2373">
        <v>360</v>
      </c>
      <c r="B2373" s="1">
        <v>45747</v>
      </c>
      <c r="D2373">
        <v>13</v>
      </c>
      <c r="E2373" t="s">
        <v>6</v>
      </c>
      <c r="F2373">
        <v>9721.5</v>
      </c>
    </row>
    <row r="2374" spans="1:6">
      <c r="A2374">
        <v>360</v>
      </c>
      <c r="B2374" s="1">
        <v>45777</v>
      </c>
      <c r="D2374">
        <v>13</v>
      </c>
      <c r="E2374" t="s">
        <v>6</v>
      </c>
      <c r="F2374">
        <v>11157</v>
      </c>
    </row>
    <row r="2375" spans="1:6">
      <c r="A2375">
        <v>360</v>
      </c>
      <c r="B2375" s="1">
        <v>45808</v>
      </c>
      <c r="D2375">
        <v>13</v>
      </c>
      <c r="E2375" t="s">
        <v>6</v>
      </c>
      <c r="F2375">
        <v>8917.5</v>
      </c>
    </row>
    <row r="2376" spans="1:6">
      <c r="A2376">
        <v>360</v>
      </c>
      <c r="B2376" s="1">
        <v>45838</v>
      </c>
      <c r="D2376">
        <v>13</v>
      </c>
      <c r="E2376" t="s">
        <v>6</v>
      </c>
      <c r="F2376">
        <v>7525.5</v>
      </c>
    </row>
    <row r="2377" spans="1:6">
      <c r="A2377">
        <v>360</v>
      </c>
      <c r="B2377" s="1">
        <v>45869</v>
      </c>
      <c r="D2377">
        <v>13</v>
      </c>
      <c r="E2377" t="s">
        <v>6</v>
      </c>
      <c r="F2377">
        <v>7201.5</v>
      </c>
    </row>
    <row r="2378" spans="1:6">
      <c r="A2378">
        <v>360</v>
      </c>
      <c r="B2378" s="1">
        <v>45900</v>
      </c>
      <c r="D2378">
        <v>13</v>
      </c>
      <c r="E2378" t="s">
        <v>6</v>
      </c>
      <c r="F2378">
        <v>13128</v>
      </c>
    </row>
    <row r="2379" spans="1:6">
      <c r="A2379">
        <v>360</v>
      </c>
      <c r="B2379" s="1">
        <v>45930</v>
      </c>
      <c r="D2379">
        <v>13</v>
      </c>
      <c r="E2379" t="s">
        <v>6</v>
      </c>
      <c r="F2379">
        <v>10342.5</v>
      </c>
    </row>
    <row r="2380" spans="1:6">
      <c r="A2380">
        <v>360</v>
      </c>
      <c r="B2380" s="1">
        <v>45961</v>
      </c>
      <c r="D2380">
        <v>13</v>
      </c>
      <c r="E2380" t="s">
        <v>6</v>
      </c>
      <c r="F2380">
        <v>10665</v>
      </c>
    </row>
    <row r="2381" spans="1:6">
      <c r="A2381">
        <v>360</v>
      </c>
      <c r="B2381" s="1">
        <v>45991</v>
      </c>
      <c r="D2381">
        <v>13</v>
      </c>
      <c r="E2381" t="s">
        <v>6</v>
      </c>
      <c r="F2381">
        <v>12721.5</v>
      </c>
    </row>
    <row r="2382" spans="1:6">
      <c r="A2382">
        <v>9649</v>
      </c>
      <c r="B2382" s="1">
        <v>44957</v>
      </c>
      <c r="D2382">
        <v>13</v>
      </c>
      <c r="E2382" t="s">
        <v>6</v>
      </c>
      <c r="F2382">
        <v>2065.5</v>
      </c>
    </row>
    <row r="2383" spans="1:6">
      <c r="A2383">
        <v>9649</v>
      </c>
      <c r="B2383" s="1">
        <v>44985</v>
      </c>
      <c r="D2383">
        <v>13</v>
      </c>
      <c r="E2383" t="s">
        <v>6</v>
      </c>
      <c r="F2383">
        <v>2185.5</v>
      </c>
    </row>
    <row r="2384" spans="1:6">
      <c r="A2384">
        <v>9649</v>
      </c>
      <c r="B2384" s="1">
        <v>45016</v>
      </c>
      <c r="D2384">
        <v>13</v>
      </c>
      <c r="E2384" t="s">
        <v>6</v>
      </c>
      <c r="F2384">
        <v>1809</v>
      </c>
    </row>
    <row r="2385" spans="1:6">
      <c r="A2385">
        <v>9649</v>
      </c>
      <c r="B2385" s="1">
        <v>45046</v>
      </c>
      <c r="D2385">
        <v>13</v>
      </c>
      <c r="E2385" t="s">
        <v>6</v>
      </c>
      <c r="F2385">
        <v>1783.5</v>
      </c>
    </row>
    <row r="2386" spans="1:6">
      <c r="A2386">
        <v>9649</v>
      </c>
      <c r="B2386" s="1">
        <v>45077</v>
      </c>
      <c r="D2386">
        <v>13</v>
      </c>
      <c r="E2386" t="s">
        <v>6</v>
      </c>
      <c r="F2386">
        <v>1708.5</v>
      </c>
    </row>
    <row r="2387" spans="1:6">
      <c r="A2387">
        <v>9649</v>
      </c>
      <c r="B2387" s="1">
        <v>45107</v>
      </c>
      <c r="D2387">
        <v>13</v>
      </c>
      <c r="E2387" t="s">
        <v>6</v>
      </c>
      <c r="F2387">
        <v>1774.5</v>
      </c>
    </row>
    <row r="2388" spans="1:6">
      <c r="A2388">
        <v>9649</v>
      </c>
      <c r="B2388" s="1">
        <v>45138</v>
      </c>
      <c r="D2388">
        <v>13</v>
      </c>
      <c r="E2388" t="s">
        <v>6</v>
      </c>
      <c r="F2388">
        <v>1951.5</v>
      </c>
    </row>
    <row r="2389" spans="1:6">
      <c r="A2389">
        <v>9649</v>
      </c>
      <c r="B2389" s="1">
        <v>45169</v>
      </c>
      <c r="D2389">
        <v>13</v>
      </c>
      <c r="E2389" t="s">
        <v>6</v>
      </c>
      <c r="F2389">
        <v>1674</v>
      </c>
    </row>
    <row r="2390" spans="1:6">
      <c r="A2390">
        <v>9649</v>
      </c>
      <c r="B2390" s="1">
        <v>45199</v>
      </c>
      <c r="D2390">
        <v>13</v>
      </c>
      <c r="E2390" t="s">
        <v>6</v>
      </c>
      <c r="F2390">
        <v>1777.5</v>
      </c>
    </row>
    <row r="2391" spans="1:6">
      <c r="A2391">
        <v>9649</v>
      </c>
      <c r="B2391" s="1">
        <v>45230</v>
      </c>
      <c r="D2391">
        <v>13</v>
      </c>
      <c r="E2391" t="s">
        <v>6</v>
      </c>
      <c r="F2391">
        <v>1950</v>
      </c>
    </row>
    <row r="2392" spans="1:6">
      <c r="A2392">
        <v>9649</v>
      </c>
      <c r="B2392" s="1">
        <v>45260</v>
      </c>
      <c r="D2392">
        <v>13</v>
      </c>
      <c r="E2392" t="s">
        <v>6</v>
      </c>
      <c r="F2392">
        <v>1878</v>
      </c>
    </row>
    <row r="2393" spans="1:6">
      <c r="A2393">
        <v>9649</v>
      </c>
      <c r="B2393" s="1">
        <v>45291</v>
      </c>
      <c r="D2393">
        <v>13</v>
      </c>
      <c r="E2393" t="s">
        <v>6</v>
      </c>
      <c r="F2393">
        <v>1941</v>
      </c>
    </row>
    <row r="2394" spans="1:6">
      <c r="A2394">
        <v>9649</v>
      </c>
      <c r="B2394" s="1">
        <v>45322</v>
      </c>
      <c r="D2394">
        <v>13</v>
      </c>
      <c r="E2394" t="s">
        <v>6</v>
      </c>
      <c r="F2394">
        <v>2007</v>
      </c>
    </row>
    <row r="2395" spans="1:6">
      <c r="A2395">
        <v>9649</v>
      </c>
      <c r="B2395" s="1">
        <v>45351</v>
      </c>
      <c r="D2395">
        <v>13</v>
      </c>
      <c r="E2395" t="s">
        <v>6</v>
      </c>
      <c r="F2395">
        <v>1824</v>
      </c>
    </row>
    <row r="2396" spans="1:6">
      <c r="A2396">
        <v>9649</v>
      </c>
      <c r="B2396" s="1">
        <v>45382</v>
      </c>
      <c r="D2396">
        <v>13</v>
      </c>
      <c r="E2396" t="s">
        <v>6</v>
      </c>
      <c r="F2396">
        <v>1882.5</v>
      </c>
    </row>
    <row r="2397" spans="1:6">
      <c r="A2397">
        <v>9649</v>
      </c>
      <c r="B2397" s="1">
        <v>45412</v>
      </c>
      <c r="D2397">
        <v>13</v>
      </c>
      <c r="E2397" t="s">
        <v>6</v>
      </c>
      <c r="F2397">
        <v>1824</v>
      </c>
    </row>
    <row r="2398" spans="1:6">
      <c r="A2398">
        <v>9649</v>
      </c>
      <c r="B2398" s="1">
        <v>45443</v>
      </c>
      <c r="D2398">
        <v>13</v>
      </c>
      <c r="E2398" t="s">
        <v>6</v>
      </c>
      <c r="F2398">
        <v>1557</v>
      </c>
    </row>
    <row r="2399" spans="1:6">
      <c r="A2399">
        <v>9649</v>
      </c>
      <c r="B2399" s="1">
        <v>45473</v>
      </c>
      <c r="D2399">
        <v>13</v>
      </c>
      <c r="E2399" t="s">
        <v>6</v>
      </c>
      <c r="F2399">
        <v>1885.5</v>
      </c>
    </row>
    <row r="2400" spans="1:6">
      <c r="A2400">
        <v>9649</v>
      </c>
      <c r="B2400" s="1">
        <v>45504</v>
      </c>
      <c r="D2400">
        <v>13</v>
      </c>
      <c r="E2400" t="s">
        <v>6</v>
      </c>
      <c r="F2400">
        <v>2088</v>
      </c>
    </row>
    <row r="2401" spans="1:6">
      <c r="A2401">
        <v>9649</v>
      </c>
      <c r="B2401" s="1">
        <v>45535</v>
      </c>
      <c r="D2401">
        <v>13</v>
      </c>
      <c r="E2401" t="s">
        <v>6</v>
      </c>
      <c r="F2401">
        <v>1494</v>
      </c>
    </row>
    <row r="2402" spans="1:6">
      <c r="A2402">
        <v>9649</v>
      </c>
      <c r="B2402" s="1">
        <v>45565</v>
      </c>
      <c r="D2402">
        <v>13</v>
      </c>
      <c r="E2402" t="s">
        <v>6</v>
      </c>
      <c r="F2402">
        <v>2068.5</v>
      </c>
    </row>
    <row r="2403" spans="1:6">
      <c r="A2403">
        <v>9649</v>
      </c>
      <c r="B2403" s="1">
        <v>45596</v>
      </c>
      <c r="D2403">
        <v>13</v>
      </c>
      <c r="E2403" t="s">
        <v>6</v>
      </c>
      <c r="F2403">
        <v>2215.5</v>
      </c>
    </row>
    <row r="2404" spans="1:6">
      <c r="A2404">
        <v>9649</v>
      </c>
      <c r="B2404" s="1">
        <v>45626</v>
      </c>
      <c r="D2404">
        <v>13</v>
      </c>
      <c r="E2404" t="s">
        <v>6</v>
      </c>
      <c r="F2404">
        <v>2320.5</v>
      </c>
    </row>
    <row r="2405" spans="1:6">
      <c r="A2405">
        <v>9649</v>
      </c>
      <c r="B2405" s="1">
        <v>45657</v>
      </c>
      <c r="D2405">
        <v>13</v>
      </c>
      <c r="E2405" t="s">
        <v>6</v>
      </c>
      <c r="F2405">
        <v>1981.5</v>
      </c>
    </row>
    <row r="2406" spans="1:6">
      <c r="A2406">
        <v>9649</v>
      </c>
      <c r="B2406" s="1">
        <v>45688</v>
      </c>
      <c r="D2406">
        <v>13</v>
      </c>
      <c r="E2406" t="s">
        <v>6</v>
      </c>
      <c r="F2406">
        <v>1858.5</v>
      </c>
    </row>
    <row r="2407" spans="1:6">
      <c r="A2407">
        <v>9649</v>
      </c>
      <c r="B2407" s="1">
        <v>45716</v>
      </c>
      <c r="D2407">
        <v>13</v>
      </c>
      <c r="E2407" t="s">
        <v>6</v>
      </c>
      <c r="F2407">
        <v>2127</v>
      </c>
    </row>
    <row r="2408" spans="1:6">
      <c r="A2408">
        <v>9649</v>
      </c>
      <c r="B2408" s="1">
        <v>45747</v>
      </c>
      <c r="D2408">
        <v>13</v>
      </c>
      <c r="E2408" t="s">
        <v>6</v>
      </c>
      <c r="F2408">
        <v>1809</v>
      </c>
    </row>
    <row r="2409" spans="1:6">
      <c r="A2409">
        <v>9649</v>
      </c>
      <c r="B2409" s="1">
        <v>45777</v>
      </c>
      <c r="D2409">
        <v>13</v>
      </c>
      <c r="E2409" t="s">
        <v>6</v>
      </c>
      <c r="F2409">
        <v>2043</v>
      </c>
    </row>
    <row r="2410" spans="1:6">
      <c r="A2410">
        <v>9649</v>
      </c>
      <c r="B2410" s="1">
        <v>45808</v>
      </c>
      <c r="D2410">
        <v>13</v>
      </c>
      <c r="E2410" t="s">
        <v>6</v>
      </c>
      <c r="F2410">
        <v>1984.5</v>
      </c>
    </row>
    <row r="2411" spans="1:6">
      <c r="A2411">
        <v>9649</v>
      </c>
      <c r="B2411" s="1">
        <v>45838</v>
      </c>
      <c r="D2411">
        <v>13</v>
      </c>
      <c r="E2411" t="s">
        <v>6</v>
      </c>
      <c r="F2411">
        <v>1986</v>
      </c>
    </row>
    <row r="2412" spans="1:6">
      <c r="A2412">
        <v>9649</v>
      </c>
      <c r="B2412" s="1">
        <v>45869</v>
      </c>
      <c r="D2412">
        <v>13</v>
      </c>
      <c r="E2412" t="s">
        <v>6</v>
      </c>
      <c r="F2412">
        <v>2149.5</v>
      </c>
    </row>
    <row r="2413" spans="1:6">
      <c r="A2413">
        <v>9649</v>
      </c>
      <c r="B2413" s="1">
        <v>45900</v>
      </c>
      <c r="D2413">
        <v>13</v>
      </c>
      <c r="E2413" t="s">
        <v>6</v>
      </c>
      <c r="F2413">
        <v>1876.5</v>
      </c>
    </row>
    <row r="2414" spans="1:6">
      <c r="A2414">
        <v>9649</v>
      </c>
      <c r="B2414" s="1">
        <v>45930</v>
      </c>
      <c r="D2414">
        <v>13</v>
      </c>
      <c r="E2414" t="s">
        <v>6</v>
      </c>
      <c r="F2414">
        <v>2295</v>
      </c>
    </row>
    <row r="2415" spans="1:6">
      <c r="A2415">
        <v>9649</v>
      </c>
      <c r="B2415" s="1">
        <v>45961</v>
      </c>
      <c r="D2415">
        <v>13</v>
      </c>
      <c r="E2415" t="s">
        <v>6</v>
      </c>
      <c r="F2415">
        <v>2220</v>
      </c>
    </row>
    <row r="2416" spans="1:6">
      <c r="A2416">
        <v>9649</v>
      </c>
      <c r="B2416" s="1">
        <v>45991</v>
      </c>
      <c r="D2416">
        <v>13</v>
      </c>
      <c r="E2416" t="s">
        <v>6</v>
      </c>
      <c r="F2416">
        <v>2155.5</v>
      </c>
    </row>
    <row r="2417" spans="1:6">
      <c r="A2417">
        <v>9652</v>
      </c>
      <c r="B2417" s="1">
        <v>44957</v>
      </c>
      <c r="D2417">
        <v>13</v>
      </c>
      <c r="E2417" t="s">
        <v>6</v>
      </c>
      <c r="F2417">
        <v>5863.5</v>
      </c>
    </row>
    <row r="2418" spans="1:6">
      <c r="A2418">
        <v>9652</v>
      </c>
      <c r="B2418" s="1">
        <v>44985</v>
      </c>
      <c r="D2418">
        <v>13</v>
      </c>
      <c r="E2418" t="s">
        <v>6</v>
      </c>
      <c r="F2418">
        <v>7867.5</v>
      </c>
    </row>
    <row r="2419" spans="1:6">
      <c r="A2419">
        <v>9652</v>
      </c>
      <c r="B2419" s="1">
        <v>45016</v>
      </c>
      <c r="D2419">
        <v>13</v>
      </c>
      <c r="E2419" t="s">
        <v>6</v>
      </c>
      <c r="F2419">
        <v>7335</v>
      </c>
    </row>
    <row r="2420" spans="1:6">
      <c r="A2420">
        <v>9652</v>
      </c>
      <c r="B2420" s="1">
        <v>45046</v>
      </c>
      <c r="D2420">
        <v>13</v>
      </c>
      <c r="E2420" t="s">
        <v>6</v>
      </c>
      <c r="F2420">
        <v>7066.5</v>
      </c>
    </row>
    <row r="2421" spans="1:6">
      <c r="A2421">
        <v>9652</v>
      </c>
      <c r="B2421" s="1">
        <v>45077</v>
      </c>
      <c r="D2421">
        <v>13</v>
      </c>
      <c r="E2421" t="s">
        <v>6</v>
      </c>
      <c r="F2421">
        <v>5436</v>
      </c>
    </row>
    <row r="2422" spans="1:6">
      <c r="A2422">
        <v>9652</v>
      </c>
      <c r="B2422" s="1">
        <v>45107</v>
      </c>
      <c r="D2422">
        <v>13</v>
      </c>
      <c r="E2422" t="s">
        <v>6</v>
      </c>
      <c r="F2422">
        <v>5017.5</v>
      </c>
    </row>
    <row r="2423" spans="1:6">
      <c r="A2423">
        <v>9652</v>
      </c>
      <c r="B2423" s="1">
        <v>45138</v>
      </c>
      <c r="D2423">
        <v>13</v>
      </c>
      <c r="E2423" t="s">
        <v>6</v>
      </c>
      <c r="F2423">
        <v>5548.5</v>
      </c>
    </row>
    <row r="2424" spans="1:6">
      <c r="A2424">
        <v>9652</v>
      </c>
      <c r="B2424" s="1">
        <v>45169</v>
      </c>
      <c r="D2424">
        <v>13</v>
      </c>
      <c r="E2424" t="s">
        <v>6</v>
      </c>
      <c r="F2424">
        <v>4369.5</v>
      </c>
    </row>
    <row r="2425" spans="1:6">
      <c r="A2425">
        <v>9652</v>
      </c>
      <c r="B2425" s="1">
        <v>45199</v>
      </c>
      <c r="D2425">
        <v>13</v>
      </c>
      <c r="E2425" t="s">
        <v>6</v>
      </c>
      <c r="F2425">
        <v>5806.5</v>
      </c>
    </row>
    <row r="2426" spans="1:6">
      <c r="A2426">
        <v>9652</v>
      </c>
      <c r="B2426" s="1">
        <v>45230</v>
      </c>
      <c r="D2426">
        <v>13</v>
      </c>
      <c r="E2426" t="s">
        <v>6</v>
      </c>
      <c r="F2426">
        <v>5032.5</v>
      </c>
    </row>
    <row r="2427" spans="1:6">
      <c r="A2427">
        <v>9652</v>
      </c>
      <c r="B2427" s="1">
        <v>45260</v>
      </c>
      <c r="D2427">
        <v>13</v>
      </c>
      <c r="E2427" t="s">
        <v>6</v>
      </c>
      <c r="F2427">
        <v>5491.5</v>
      </c>
    </row>
    <row r="2428" spans="1:6">
      <c r="A2428">
        <v>9652</v>
      </c>
      <c r="B2428" s="1">
        <v>45291</v>
      </c>
      <c r="D2428">
        <v>13</v>
      </c>
      <c r="E2428" t="s">
        <v>6</v>
      </c>
      <c r="F2428">
        <v>6316.5</v>
      </c>
    </row>
    <row r="2429" spans="1:6">
      <c r="A2429">
        <v>9652</v>
      </c>
      <c r="B2429" s="1">
        <v>45322</v>
      </c>
      <c r="D2429">
        <v>13</v>
      </c>
      <c r="E2429" t="s">
        <v>6</v>
      </c>
      <c r="F2429">
        <v>6729</v>
      </c>
    </row>
    <row r="2430" spans="1:6">
      <c r="A2430">
        <v>9652</v>
      </c>
      <c r="B2430" s="1">
        <v>45351</v>
      </c>
      <c r="D2430">
        <v>13</v>
      </c>
      <c r="E2430" t="s">
        <v>6</v>
      </c>
      <c r="F2430">
        <v>7392</v>
      </c>
    </row>
    <row r="2431" spans="1:6">
      <c r="A2431">
        <v>9652</v>
      </c>
      <c r="B2431" s="1">
        <v>45382</v>
      </c>
      <c r="D2431">
        <v>13</v>
      </c>
      <c r="E2431" t="s">
        <v>6</v>
      </c>
      <c r="F2431">
        <v>8901</v>
      </c>
    </row>
    <row r="2432" spans="1:6">
      <c r="A2432">
        <v>9652</v>
      </c>
      <c r="B2432" s="1">
        <v>45412</v>
      </c>
      <c r="D2432">
        <v>13</v>
      </c>
      <c r="E2432" t="s">
        <v>6</v>
      </c>
      <c r="F2432">
        <v>7500</v>
      </c>
    </row>
    <row r="2433" spans="1:6">
      <c r="A2433">
        <v>9652</v>
      </c>
      <c r="B2433" s="1">
        <v>45443</v>
      </c>
      <c r="D2433">
        <v>13</v>
      </c>
      <c r="E2433" t="s">
        <v>6</v>
      </c>
      <c r="F2433">
        <v>6721.5</v>
      </c>
    </row>
    <row r="2434" spans="1:6">
      <c r="A2434">
        <v>9652</v>
      </c>
      <c r="B2434" s="1">
        <v>45473</v>
      </c>
      <c r="D2434">
        <v>13</v>
      </c>
      <c r="E2434" t="s">
        <v>6</v>
      </c>
      <c r="F2434">
        <v>7480.5</v>
      </c>
    </row>
    <row r="2435" spans="1:6">
      <c r="A2435">
        <v>9652</v>
      </c>
      <c r="B2435" s="1">
        <v>45504</v>
      </c>
      <c r="D2435">
        <v>13</v>
      </c>
      <c r="E2435" t="s">
        <v>6</v>
      </c>
      <c r="F2435">
        <v>7527</v>
      </c>
    </row>
    <row r="2436" spans="1:6">
      <c r="A2436">
        <v>9652</v>
      </c>
      <c r="B2436" s="1">
        <v>45535</v>
      </c>
      <c r="D2436">
        <v>13</v>
      </c>
      <c r="E2436" t="s">
        <v>6</v>
      </c>
      <c r="F2436">
        <v>16312.5</v>
      </c>
    </row>
    <row r="2437" spans="1:6">
      <c r="A2437">
        <v>9652</v>
      </c>
      <c r="B2437" s="1">
        <v>45565</v>
      </c>
      <c r="D2437">
        <v>13</v>
      </c>
      <c r="E2437" t="s">
        <v>6</v>
      </c>
      <c r="F2437">
        <v>11731.5</v>
      </c>
    </row>
    <row r="2438" spans="1:6">
      <c r="A2438">
        <v>9652</v>
      </c>
      <c r="B2438" s="1">
        <v>45596</v>
      </c>
      <c r="D2438">
        <v>13</v>
      </c>
      <c r="E2438" t="s">
        <v>6</v>
      </c>
      <c r="F2438">
        <v>6090</v>
      </c>
    </row>
    <row r="2439" spans="1:6">
      <c r="A2439">
        <v>9652</v>
      </c>
      <c r="B2439" s="1">
        <v>45626</v>
      </c>
      <c r="D2439">
        <v>13</v>
      </c>
      <c r="E2439" t="s">
        <v>6</v>
      </c>
      <c r="F2439">
        <v>6076.5</v>
      </c>
    </row>
    <row r="2440" spans="1:6">
      <c r="A2440">
        <v>9652</v>
      </c>
      <c r="B2440" s="1">
        <v>45657</v>
      </c>
      <c r="D2440">
        <v>13</v>
      </c>
      <c r="E2440" t="s">
        <v>6</v>
      </c>
      <c r="F2440">
        <v>8854.5</v>
      </c>
    </row>
    <row r="2441" spans="1:6">
      <c r="A2441">
        <v>9652</v>
      </c>
      <c r="B2441" s="1">
        <v>45688</v>
      </c>
      <c r="D2441">
        <v>13</v>
      </c>
      <c r="E2441" t="s">
        <v>6</v>
      </c>
      <c r="F2441">
        <v>11251.5</v>
      </c>
    </row>
    <row r="2442" spans="1:6">
      <c r="A2442">
        <v>9652</v>
      </c>
      <c r="B2442" s="1">
        <v>45716</v>
      </c>
      <c r="D2442">
        <v>13</v>
      </c>
      <c r="E2442" t="s">
        <v>6</v>
      </c>
      <c r="F2442">
        <v>12012</v>
      </c>
    </row>
    <row r="2443" spans="1:6">
      <c r="A2443">
        <v>9652</v>
      </c>
      <c r="B2443" s="1">
        <v>45747</v>
      </c>
      <c r="D2443">
        <v>13</v>
      </c>
      <c r="E2443" t="s">
        <v>6</v>
      </c>
      <c r="F2443">
        <v>12034.5</v>
      </c>
    </row>
    <row r="2444" spans="1:6">
      <c r="A2444">
        <v>9652</v>
      </c>
      <c r="B2444" s="1">
        <v>45777</v>
      </c>
      <c r="D2444">
        <v>13</v>
      </c>
      <c r="E2444" t="s">
        <v>6</v>
      </c>
      <c r="F2444">
        <v>10077</v>
      </c>
    </row>
    <row r="2445" spans="1:6">
      <c r="A2445">
        <v>9652</v>
      </c>
      <c r="B2445" s="1">
        <v>45808</v>
      </c>
      <c r="D2445">
        <v>13</v>
      </c>
      <c r="E2445" t="s">
        <v>6</v>
      </c>
      <c r="F2445">
        <v>10231.5</v>
      </c>
    </row>
    <row r="2446" spans="1:6">
      <c r="A2446">
        <v>9652</v>
      </c>
      <c r="B2446" s="1">
        <v>45838</v>
      </c>
      <c r="D2446">
        <v>13</v>
      </c>
      <c r="E2446" t="s">
        <v>6</v>
      </c>
      <c r="F2446">
        <v>8859</v>
      </c>
    </row>
    <row r="2447" spans="1:6">
      <c r="A2447">
        <v>9652</v>
      </c>
      <c r="B2447" s="1">
        <v>45869</v>
      </c>
      <c r="D2447">
        <v>13</v>
      </c>
      <c r="E2447" t="s">
        <v>6</v>
      </c>
      <c r="F2447">
        <v>8337</v>
      </c>
    </row>
    <row r="2448" spans="1:6">
      <c r="A2448">
        <v>9652</v>
      </c>
      <c r="B2448" s="1">
        <v>45900</v>
      </c>
      <c r="D2448">
        <v>13</v>
      </c>
      <c r="E2448" t="s">
        <v>6</v>
      </c>
      <c r="F2448">
        <v>10036.5</v>
      </c>
    </row>
    <row r="2449" spans="1:6">
      <c r="A2449">
        <v>9652</v>
      </c>
      <c r="B2449" s="1">
        <v>45930</v>
      </c>
      <c r="D2449">
        <v>13</v>
      </c>
      <c r="E2449" t="s">
        <v>6</v>
      </c>
      <c r="F2449">
        <v>9547.5</v>
      </c>
    </row>
    <row r="2450" spans="1:6">
      <c r="A2450">
        <v>9652</v>
      </c>
      <c r="B2450" s="1">
        <v>45961</v>
      </c>
      <c r="D2450">
        <v>13</v>
      </c>
      <c r="E2450" t="s">
        <v>6</v>
      </c>
      <c r="F2450">
        <v>11578.5</v>
      </c>
    </row>
    <row r="2451" spans="1:6">
      <c r="A2451">
        <v>9652</v>
      </c>
      <c r="B2451" s="1">
        <v>45991</v>
      </c>
      <c r="D2451">
        <v>13</v>
      </c>
      <c r="E2451" t="s">
        <v>6</v>
      </c>
      <c r="F2451">
        <v>11581.5</v>
      </c>
    </row>
    <row r="2452" spans="1:6">
      <c r="A2452">
        <v>9656</v>
      </c>
      <c r="B2452" s="1">
        <v>44957</v>
      </c>
      <c r="D2452">
        <v>13</v>
      </c>
      <c r="E2452" t="s">
        <v>6</v>
      </c>
      <c r="F2452">
        <v>456208.5</v>
      </c>
    </row>
    <row r="2453" spans="1:6">
      <c r="A2453">
        <v>9656</v>
      </c>
      <c r="B2453" s="1">
        <v>44985</v>
      </c>
      <c r="D2453">
        <v>13</v>
      </c>
      <c r="E2453" t="s">
        <v>6</v>
      </c>
      <c r="F2453">
        <v>441354</v>
      </c>
    </row>
    <row r="2454" spans="1:6">
      <c r="A2454">
        <v>9656</v>
      </c>
      <c r="B2454" s="1">
        <v>45016</v>
      </c>
      <c r="D2454">
        <v>13</v>
      </c>
      <c r="E2454" t="s">
        <v>6</v>
      </c>
      <c r="F2454">
        <v>397530</v>
      </c>
    </row>
    <row r="2455" spans="1:6">
      <c r="A2455">
        <v>9656</v>
      </c>
      <c r="B2455" s="1">
        <v>45046</v>
      </c>
      <c r="D2455">
        <v>13</v>
      </c>
      <c r="E2455" t="s">
        <v>6</v>
      </c>
      <c r="F2455">
        <v>452224.5</v>
      </c>
    </row>
    <row r="2456" spans="1:6">
      <c r="A2456">
        <v>9656</v>
      </c>
      <c r="B2456" s="1">
        <v>45077</v>
      </c>
      <c r="D2456">
        <v>13</v>
      </c>
      <c r="E2456" t="s">
        <v>6</v>
      </c>
      <c r="F2456">
        <v>455811</v>
      </c>
    </row>
    <row r="2457" spans="1:6">
      <c r="A2457">
        <v>9656</v>
      </c>
      <c r="B2457" s="1">
        <v>45107</v>
      </c>
      <c r="D2457">
        <v>13</v>
      </c>
      <c r="E2457" t="s">
        <v>6</v>
      </c>
      <c r="F2457">
        <v>561324</v>
      </c>
    </row>
    <row r="2458" spans="1:6">
      <c r="A2458">
        <v>9656</v>
      </c>
      <c r="B2458" s="1">
        <v>45138</v>
      </c>
      <c r="D2458">
        <v>13</v>
      </c>
      <c r="E2458" t="s">
        <v>6</v>
      </c>
      <c r="F2458">
        <v>553230</v>
      </c>
    </row>
    <row r="2459" spans="1:6">
      <c r="A2459">
        <v>9656</v>
      </c>
      <c r="B2459" s="1">
        <v>45169</v>
      </c>
      <c r="D2459">
        <v>13</v>
      </c>
      <c r="E2459" t="s">
        <v>6</v>
      </c>
      <c r="F2459">
        <v>466957.5</v>
      </c>
    </row>
    <row r="2460" spans="1:6">
      <c r="A2460">
        <v>9656</v>
      </c>
      <c r="B2460" s="1">
        <v>45199</v>
      </c>
      <c r="D2460">
        <v>13</v>
      </c>
      <c r="E2460" t="s">
        <v>6</v>
      </c>
      <c r="F2460">
        <v>507420</v>
      </c>
    </row>
    <row r="2461" spans="1:6">
      <c r="A2461">
        <v>9656</v>
      </c>
      <c r="B2461" s="1">
        <v>45230</v>
      </c>
      <c r="D2461">
        <v>13</v>
      </c>
      <c r="E2461" t="s">
        <v>6</v>
      </c>
      <c r="F2461">
        <v>511191</v>
      </c>
    </row>
    <row r="2462" spans="1:6">
      <c r="A2462">
        <v>9656</v>
      </c>
      <c r="B2462" s="1">
        <v>45260</v>
      </c>
      <c r="D2462">
        <v>13</v>
      </c>
      <c r="E2462" t="s">
        <v>6</v>
      </c>
      <c r="F2462">
        <v>521142</v>
      </c>
    </row>
    <row r="2463" spans="1:6">
      <c r="A2463">
        <v>9656</v>
      </c>
      <c r="B2463" s="1">
        <v>45291</v>
      </c>
      <c r="D2463">
        <v>13</v>
      </c>
      <c r="E2463" t="s">
        <v>6</v>
      </c>
      <c r="F2463">
        <v>524494.5</v>
      </c>
    </row>
    <row r="2464" spans="1:6">
      <c r="A2464">
        <v>9656</v>
      </c>
      <c r="B2464" s="1">
        <v>45322</v>
      </c>
      <c r="D2464">
        <v>13</v>
      </c>
      <c r="E2464" t="s">
        <v>6</v>
      </c>
      <c r="F2464">
        <v>492147</v>
      </c>
    </row>
    <row r="2465" spans="1:6">
      <c r="A2465">
        <v>9656</v>
      </c>
      <c r="B2465" s="1">
        <v>45351</v>
      </c>
      <c r="D2465">
        <v>13</v>
      </c>
      <c r="E2465" t="s">
        <v>6</v>
      </c>
      <c r="F2465">
        <v>471700.5</v>
      </c>
    </row>
    <row r="2466" spans="1:6">
      <c r="A2466">
        <v>9656</v>
      </c>
      <c r="B2466" s="1">
        <v>45382</v>
      </c>
      <c r="D2466">
        <v>13</v>
      </c>
      <c r="E2466" t="s">
        <v>6</v>
      </c>
      <c r="F2466">
        <v>422067</v>
      </c>
    </row>
    <row r="2467" spans="1:6">
      <c r="A2467">
        <v>9656</v>
      </c>
      <c r="B2467" s="1">
        <v>45412</v>
      </c>
      <c r="D2467">
        <v>13</v>
      </c>
      <c r="E2467" t="s">
        <v>6</v>
      </c>
      <c r="F2467">
        <v>439627.5</v>
      </c>
    </row>
    <row r="2468" spans="1:6">
      <c r="A2468">
        <v>9656</v>
      </c>
      <c r="B2468" s="1">
        <v>45443</v>
      </c>
      <c r="D2468">
        <v>13</v>
      </c>
      <c r="E2468" t="s">
        <v>6</v>
      </c>
      <c r="F2468">
        <v>552559.5</v>
      </c>
    </row>
    <row r="2469" spans="1:6">
      <c r="A2469">
        <v>9656</v>
      </c>
      <c r="B2469" s="1">
        <v>45473</v>
      </c>
      <c r="D2469">
        <v>13</v>
      </c>
      <c r="E2469" t="s">
        <v>6</v>
      </c>
      <c r="F2469">
        <v>540312</v>
      </c>
    </row>
    <row r="2470" spans="1:6">
      <c r="A2470">
        <v>9656</v>
      </c>
      <c r="B2470" s="1">
        <v>45504</v>
      </c>
      <c r="D2470">
        <v>13</v>
      </c>
      <c r="E2470" t="s">
        <v>6</v>
      </c>
      <c r="F2470">
        <v>503532</v>
      </c>
    </row>
    <row r="2471" spans="1:6">
      <c r="A2471">
        <v>9656</v>
      </c>
      <c r="B2471" s="1">
        <v>45535</v>
      </c>
      <c r="D2471">
        <v>13</v>
      </c>
      <c r="E2471" t="s">
        <v>6</v>
      </c>
      <c r="F2471">
        <v>483579</v>
      </c>
    </row>
    <row r="2472" spans="1:6">
      <c r="A2472">
        <v>9656</v>
      </c>
      <c r="B2472" s="1">
        <v>45565</v>
      </c>
      <c r="D2472">
        <v>13</v>
      </c>
      <c r="E2472" t="s">
        <v>6</v>
      </c>
      <c r="F2472">
        <v>492475.5</v>
      </c>
    </row>
    <row r="2473" spans="1:6">
      <c r="A2473">
        <v>9656</v>
      </c>
      <c r="B2473" s="1">
        <v>45596</v>
      </c>
      <c r="D2473">
        <v>13</v>
      </c>
      <c r="E2473" t="s">
        <v>6</v>
      </c>
      <c r="F2473">
        <v>542083.5</v>
      </c>
    </row>
    <row r="2474" spans="1:6">
      <c r="A2474">
        <v>9656</v>
      </c>
      <c r="B2474" s="1">
        <v>45626</v>
      </c>
      <c r="D2474">
        <v>13</v>
      </c>
      <c r="E2474" t="s">
        <v>6</v>
      </c>
      <c r="F2474">
        <v>511138.5</v>
      </c>
    </row>
    <row r="2475" spans="1:6">
      <c r="A2475">
        <v>9656</v>
      </c>
      <c r="B2475" s="1">
        <v>45657</v>
      </c>
      <c r="D2475">
        <v>13</v>
      </c>
      <c r="E2475" t="s">
        <v>6</v>
      </c>
      <c r="F2475">
        <v>524938.5</v>
      </c>
    </row>
    <row r="2476" spans="1:6">
      <c r="A2476">
        <v>9656</v>
      </c>
      <c r="B2476" s="1">
        <v>45688</v>
      </c>
      <c r="D2476">
        <v>13</v>
      </c>
      <c r="E2476" t="s">
        <v>6</v>
      </c>
      <c r="F2476">
        <v>549969</v>
      </c>
    </row>
    <row r="2477" spans="1:6">
      <c r="A2477">
        <v>9656</v>
      </c>
      <c r="B2477" s="1">
        <v>45716</v>
      </c>
      <c r="D2477">
        <v>13</v>
      </c>
      <c r="E2477" t="s">
        <v>6</v>
      </c>
      <c r="F2477">
        <v>487795.5</v>
      </c>
    </row>
    <row r="2478" spans="1:6">
      <c r="A2478">
        <v>9656</v>
      </c>
      <c r="B2478" s="1">
        <v>45747</v>
      </c>
      <c r="D2478">
        <v>13</v>
      </c>
      <c r="E2478" t="s">
        <v>6</v>
      </c>
      <c r="F2478">
        <v>447891</v>
      </c>
    </row>
    <row r="2479" spans="1:6">
      <c r="A2479">
        <v>9656</v>
      </c>
      <c r="B2479" s="1">
        <v>45777</v>
      </c>
      <c r="D2479">
        <v>13</v>
      </c>
      <c r="E2479" t="s">
        <v>6</v>
      </c>
      <c r="F2479">
        <v>537192</v>
      </c>
    </row>
    <row r="2480" spans="1:6">
      <c r="A2480">
        <v>9656</v>
      </c>
      <c r="B2480" s="1">
        <v>45808</v>
      </c>
      <c r="D2480">
        <v>13</v>
      </c>
      <c r="E2480" t="s">
        <v>6</v>
      </c>
      <c r="F2480">
        <v>547905</v>
      </c>
    </row>
    <row r="2481" spans="1:6">
      <c r="A2481">
        <v>9656</v>
      </c>
      <c r="B2481" s="1">
        <v>45838</v>
      </c>
      <c r="D2481">
        <v>13</v>
      </c>
      <c r="E2481" t="s">
        <v>6</v>
      </c>
      <c r="F2481">
        <v>548751</v>
      </c>
    </row>
    <row r="2482" spans="1:6">
      <c r="A2482">
        <v>9656</v>
      </c>
      <c r="B2482" s="1">
        <v>45869</v>
      </c>
      <c r="D2482">
        <v>13</v>
      </c>
      <c r="E2482" t="s">
        <v>6</v>
      </c>
      <c r="F2482">
        <v>661314</v>
      </c>
    </row>
    <row r="2483" spans="1:6">
      <c r="A2483">
        <v>9656</v>
      </c>
      <c r="B2483" s="1">
        <v>45900</v>
      </c>
      <c r="D2483">
        <v>13</v>
      </c>
      <c r="E2483" t="s">
        <v>6</v>
      </c>
      <c r="F2483">
        <v>525037.5</v>
      </c>
    </row>
    <row r="2484" spans="1:6">
      <c r="A2484">
        <v>9656</v>
      </c>
      <c r="B2484" s="1">
        <v>45930</v>
      </c>
      <c r="D2484">
        <v>13</v>
      </c>
      <c r="E2484" t="s">
        <v>6</v>
      </c>
      <c r="F2484">
        <v>539389.5</v>
      </c>
    </row>
    <row r="2485" spans="1:6">
      <c r="A2485">
        <v>9656</v>
      </c>
      <c r="B2485" s="1">
        <v>45961</v>
      </c>
      <c r="D2485">
        <v>13</v>
      </c>
      <c r="E2485" t="s">
        <v>6</v>
      </c>
      <c r="F2485">
        <v>614575.5</v>
      </c>
    </row>
    <row r="2486" spans="1:6">
      <c r="A2486">
        <v>9656</v>
      </c>
      <c r="B2486" s="1">
        <v>45991</v>
      </c>
      <c r="D2486">
        <v>13</v>
      </c>
      <c r="E2486" t="s">
        <v>6</v>
      </c>
      <c r="F2486">
        <v>570342</v>
      </c>
    </row>
    <row r="2487" spans="1:6">
      <c r="A2487">
        <v>9657</v>
      </c>
      <c r="B2487" s="1">
        <v>44957</v>
      </c>
      <c r="D2487">
        <v>13</v>
      </c>
      <c r="E2487" t="s">
        <v>6</v>
      </c>
      <c r="F2487">
        <v>2880</v>
      </c>
    </row>
    <row r="2488" spans="1:6">
      <c r="A2488">
        <v>9657</v>
      </c>
      <c r="B2488" s="1">
        <v>44985</v>
      </c>
      <c r="D2488">
        <v>13</v>
      </c>
      <c r="E2488" t="s">
        <v>6</v>
      </c>
      <c r="F2488">
        <v>2830.5</v>
      </c>
    </row>
    <row r="2489" spans="1:6">
      <c r="A2489">
        <v>9657</v>
      </c>
      <c r="B2489" s="1">
        <v>45016</v>
      </c>
      <c r="D2489">
        <v>13</v>
      </c>
      <c r="E2489" t="s">
        <v>6</v>
      </c>
      <c r="F2489">
        <v>2602.5</v>
      </c>
    </row>
    <row r="2490" spans="1:6">
      <c r="A2490">
        <v>9657</v>
      </c>
      <c r="B2490" s="1">
        <v>45046</v>
      </c>
      <c r="D2490">
        <v>13</v>
      </c>
      <c r="E2490" t="s">
        <v>6</v>
      </c>
      <c r="F2490">
        <v>2925</v>
      </c>
    </row>
    <row r="2491" spans="1:6">
      <c r="A2491">
        <v>9657</v>
      </c>
      <c r="B2491" s="1">
        <v>45077</v>
      </c>
      <c r="D2491">
        <v>13</v>
      </c>
      <c r="E2491" t="s">
        <v>6</v>
      </c>
      <c r="F2491">
        <v>2757</v>
      </c>
    </row>
    <row r="2492" spans="1:6">
      <c r="A2492">
        <v>9657</v>
      </c>
      <c r="B2492" s="1">
        <v>45107</v>
      </c>
      <c r="D2492">
        <v>13</v>
      </c>
      <c r="E2492" t="s">
        <v>6</v>
      </c>
      <c r="F2492">
        <v>3253.5</v>
      </c>
    </row>
    <row r="2493" spans="1:6">
      <c r="A2493">
        <v>9657</v>
      </c>
      <c r="B2493" s="1">
        <v>45138</v>
      </c>
      <c r="D2493">
        <v>13</v>
      </c>
      <c r="E2493" t="s">
        <v>6</v>
      </c>
      <c r="F2493">
        <v>3064.5</v>
      </c>
    </row>
    <row r="2494" spans="1:6">
      <c r="A2494">
        <v>9657</v>
      </c>
      <c r="B2494" s="1">
        <v>45169</v>
      </c>
      <c r="D2494">
        <v>13</v>
      </c>
      <c r="E2494" t="s">
        <v>6</v>
      </c>
      <c r="F2494">
        <v>3208.5</v>
      </c>
    </row>
    <row r="2495" spans="1:6">
      <c r="A2495">
        <v>9657</v>
      </c>
      <c r="B2495" s="1">
        <v>45199</v>
      </c>
      <c r="D2495">
        <v>13</v>
      </c>
      <c r="E2495" t="s">
        <v>6</v>
      </c>
      <c r="F2495">
        <v>3130.5</v>
      </c>
    </row>
    <row r="2496" spans="1:6">
      <c r="A2496">
        <v>9657</v>
      </c>
      <c r="B2496" s="1">
        <v>45230</v>
      </c>
      <c r="D2496">
        <v>13</v>
      </c>
      <c r="E2496" t="s">
        <v>6</v>
      </c>
      <c r="F2496">
        <v>2901</v>
      </c>
    </row>
    <row r="2497" spans="1:6">
      <c r="A2497">
        <v>9657</v>
      </c>
      <c r="B2497" s="1">
        <v>45260</v>
      </c>
      <c r="D2497">
        <v>13</v>
      </c>
      <c r="E2497" t="s">
        <v>6</v>
      </c>
      <c r="F2497">
        <v>3196.5</v>
      </c>
    </row>
    <row r="2498" spans="1:6">
      <c r="A2498">
        <v>9657</v>
      </c>
      <c r="B2498" s="1">
        <v>45291</v>
      </c>
      <c r="D2498">
        <v>13</v>
      </c>
      <c r="E2498" t="s">
        <v>6</v>
      </c>
      <c r="F2498">
        <v>3046.5</v>
      </c>
    </row>
    <row r="2499" spans="1:6">
      <c r="A2499">
        <v>9657</v>
      </c>
      <c r="B2499" s="1">
        <v>45322</v>
      </c>
      <c r="D2499">
        <v>13</v>
      </c>
      <c r="E2499" t="s">
        <v>6</v>
      </c>
      <c r="F2499">
        <v>2982</v>
      </c>
    </row>
    <row r="2500" spans="1:6">
      <c r="A2500">
        <v>9657</v>
      </c>
      <c r="B2500" s="1">
        <v>45351</v>
      </c>
      <c r="D2500">
        <v>13</v>
      </c>
      <c r="E2500" t="s">
        <v>6</v>
      </c>
      <c r="F2500">
        <v>3003</v>
      </c>
    </row>
    <row r="2501" spans="1:6">
      <c r="A2501">
        <v>9657</v>
      </c>
      <c r="B2501" s="1">
        <v>45382</v>
      </c>
      <c r="D2501">
        <v>13</v>
      </c>
      <c r="E2501" t="s">
        <v>6</v>
      </c>
      <c r="F2501">
        <v>2878.5</v>
      </c>
    </row>
    <row r="2502" spans="1:6">
      <c r="A2502">
        <v>9657</v>
      </c>
      <c r="B2502" s="1">
        <v>45412</v>
      </c>
      <c r="D2502">
        <v>13</v>
      </c>
      <c r="E2502" t="s">
        <v>6</v>
      </c>
      <c r="F2502">
        <v>2820</v>
      </c>
    </row>
    <row r="2503" spans="1:6">
      <c r="A2503">
        <v>9657</v>
      </c>
      <c r="B2503" s="1">
        <v>45443</v>
      </c>
      <c r="D2503">
        <v>13</v>
      </c>
      <c r="E2503" t="s">
        <v>6</v>
      </c>
      <c r="F2503">
        <v>3478.5</v>
      </c>
    </row>
    <row r="2504" spans="1:6">
      <c r="A2504">
        <v>9657</v>
      </c>
      <c r="B2504" s="1">
        <v>45473</v>
      </c>
      <c r="D2504">
        <v>13</v>
      </c>
      <c r="E2504" t="s">
        <v>6</v>
      </c>
      <c r="F2504">
        <v>3349.5</v>
      </c>
    </row>
    <row r="2505" spans="1:6">
      <c r="A2505">
        <v>9657</v>
      </c>
      <c r="B2505" s="1">
        <v>45504</v>
      </c>
      <c r="D2505">
        <v>13</v>
      </c>
      <c r="E2505" t="s">
        <v>6</v>
      </c>
      <c r="F2505">
        <v>3070.5</v>
      </c>
    </row>
    <row r="2506" spans="1:6">
      <c r="A2506">
        <v>9657</v>
      </c>
      <c r="B2506" s="1">
        <v>45535</v>
      </c>
      <c r="D2506">
        <v>13</v>
      </c>
      <c r="E2506" t="s">
        <v>6</v>
      </c>
      <c r="F2506">
        <v>3735</v>
      </c>
    </row>
    <row r="2507" spans="1:6">
      <c r="A2507">
        <v>9657</v>
      </c>
      <c r="B2507" s="1">
        <v>45565</v>
      </c>
      <c r="D2507">
        <v>13</v>
      </c>
      <c r="E2507" t="s">
        <v>6</v>
      </c>
      <c r="F2507">
        <v>3229.5</v>
      </c>
    </row>
    <row r="2508" spans="1:6">
      <c r="A2508">
        <v>9657</v>
      </c>
      <c r="B2508" s="1">
        <v>45596</v>
      </c>
      <c r="D2508">
        <v>13</v>
      </c>
      <c r="E2508" t="s">
        <v>6</v>
      </c>
      <c r="F2508">
        <v>3286.5</v>
      </c>
    </row>
    <row r="2509" spans="1:6">
      <c r="A2509">
        <v>9657</v>
      </c>
      <c r="B2509" s="1">
        <v>45626</v>
      </c>
      <c r="D2509">
        <v>13</v>
      </c>
      <c r="E2509" t="s">
        <v>6</v>
      </c>
      <c r="F2509">
        <v>3427.5</v>
      </c>
    </row>
    <row r="2510" spans="1:6">
      <c r="A2510">
        <v>9657</v>
      </c>
      <c r="B2510" s="1">
        <v>45657</v>
      </c>
      <c r="D2510">
        <v>13</v>
      </c>
      <c r="E2510" t="s">
        <v>6</v>
      </c>
      <c r="F2510">
        <v>3184.5</v>
      </c>
    </row>
    <row r="2511" spans="1:6">
      <c r="A2511">
        <v>9657</v>
      </c>
      <c r="B2511" s="1">
        <v>45688</v>
      </c>
      <c r="D2511">
        <v>13</v>
      </c>
      <c r="E2511" t="s">
        <v>6</v>
      </c>
      <c r="F2511">
        <v>3465</v>
      </c>
    </row>
    <row r="2512" spans="1:6">
      <c r="A2512">
        <v>9657</v>
      </c>
      <c r="B2512" s="1">
        <v>45716</v>
      </c>
      <c r="D2512">
        <v>13</v>
      </c>
      <c r="E2512" t="s">
        <v>6</v>
      </c>
      <c r="F2512">
        <v>3312</v>
      </c>
    </row>
    <row r="2513" spans="1:6">
      <c r="A2513">
        <v>9657</v>
      </c>
      <c r="B2513" s="1">
        <v>45747</v>
      </c>
      <c r="D2513">
        <v>13</v>
      </c>
      <c r="E2513" t="s">
        <v>6</v>
      </c>
      <c r="F2513">
        <v>3001.5</v>
      </c>
    </row>
    <row r="2514" spans="1:6">
      <c r="A2514">
        <v>9657</v>
      </c>
      <c r="B2514" s="1">
        <v>45777</v>
      </c>
      <c r="D2514">
        <v>13</v>
      </c>
      <c r="E2514" t="s">
        <v>6</v>
      </c>
      <c r="F2514">
        <v>3331.5</v>
      </c>
    </row>
    <row r="2515" spans="1:6">
      <c r="A2515">
        <v>9657</v>
      </c>
      <c r="B2515" s="1">
        <v>45808</v>
      </c>
      <c r="D2515">
        <v>13</v>
      </c>
      <c r="E2515" t="s">
        <v>6</v>
      </c>
      <c r="F2515">
        <v>3477</v>
      </c>
    </row>
    <row r="2516" spans="1:6">
      <c r="A2516">
        <v>9657</v>
      </c>
      <c r="B2516" s="1">
        <v>45838</v>
      </c>
      <c r="D2516">
        <v>13</v>
      </c>
      <c r="E2516" t="s">
        <v>6</v>
      </c>
      <c r="F2516">
        <v>3285</v>
      </c>
    </row>
    <row r="2517" spans="1:6">
      <c r="A2517">
        <v>9657</v>
      </c>
      <c r="B2517" s="1">
        <v>45869</v>
      </c>
      <c r="D2517">
        <v>13</v>
      </c>
      <c r="E2517" t="s">
        <v>6</v>
      </c>
      <c r="F2517">
        <v>3696</v>
      </c>
    </row>
    <row r="2518" spans="1:6">
      <c r="A2518">
        <v>9657</v>
      </c>
      <c r="B2518" s="1">
        <v>45900</v>
      </c>
      <c r="D2518">
        <v>13</v>
      </c>
      <c r="E2518" t="s">
        <v>6</v>
      </c>
      <c r="F2518">
        <v>3937.5</v>
      </c>
    </row>
    <row r="2519" spans="1:6">
      <c r="A2519">
        <v>9657</v>
      </c>
      <c r="B2519" s="1">
        <v>45930</v>
      </c>
      <c r="D2519">
        <v>13</v>
      </c>
      <c r="E2519" t="s">
        <v>6</v>
      </c>
      <c r="F2519">
        <v>3408</v>
      </c>
    </row>
    <row r="2520" spans="1:6">
      <c r="A2520">
        <v>9657</v>
      </c>
      <c r="B2520" s="1">
        <v>45961</v>
      </c>
      <c r="D2520">
        <v>13</v>
      </c>
      <c r="E2520" t="s">
        <v>6</v>
      </c>
      <c r="F2520">
        <v>3738</v>
      </c>
    </row>
    <row r="2521" spans="1:6">
      <c r="A2521">
        <v>9657</v>
      </c>
      <c r="B2521" s="1">
        <v>45991</v>
      </c>
      <c r="D2521">
        <v>13</v>
      </c>
      <c r="E2521" t="s">
        <v>6</v>
      </c>
      <c r="F2521">
        <v>3613.5</v>
      </c>
    </row>
    <row r="2522" spans="1:6">
      <c r="A2522">
        <v>9683</v>
      </c>
      <c r="B2522" s="1">
        <v>44957</v>
      </c>
      <c r="D2522">
        <v>13</v>
      </c>
      <c r="E2522" t="s">
        <v>6</v>
      </c>
      <c r="F2522">
        <v>1610214</v>
      </c>
    </row>
    <row r="2523" spans="1:6">
      <c r="A2523">
        <v>9683</v>
      </c>
      <c r="B2523" s="1">
        <v>44985</v>
      </c>
      <c r="D2523">
        <v>13</v>
      </c>
      <c r="E2523" t="s">
        <v>6</v>
      </c>
      <c r="F2523">
        <v>1600102.5</v>
      </c>
    </row>
    <row r="2524" spans="1:6">
      <c r="A2524">
        <v>9683</v>
      </c>
      <c r="B2524" s="1">
        <v>45016</v>
      </c>
      <c r="D2524">
        <v>13</v>
      </c>
      <c r="E2524" t="s">
        <v>6</v>
      </c>
      <c r="F2524">
        <v>1459353</v>
      </c>
    </row>
    <row r="2525" spans="1:6">
      <c r="A2525">
        <v>9683</v>
      </c>
      <c r="B2525" s="1">
        <v>45046</v>
      </c>
      <c r="D2525">
        <v>13</v>
      </c>
      <c r="E2525" t="s">
        <v>6</v>
      </c>
      <c r="F2525">
        <v>1628506.5</v>
      </c>
    </row>
    <row r="2526" spans="1:6">
      <c r="A2526">
        <v>9683</v>
      </c>
      <c r="B2526" s="1">
        <v>45077</v>
      </c>
      <c r="D2526">
        <v>13</v>
      </c>
      <c r="E2526" t="s">
        <v>6</v>
      </c>
      <c r="F2526">
        <v>1551660</v>
      </c>
    </row>
    <row r="2527" spans="1:6">
      <c r="A2527">
        <v>9683</v>
      </c>
      <c r="B2527" s="1">
        <v>45107</v>
      </c>
      <c r="D2527">
        <v>13</v>
      </c>
      <c r="E2527" t="s">
        <v>6</v>
      </c>
      <c r="F2527">
        <v>1554486</v>
      </c>
    </row>
    <row r="2528" spans="1:6">
      <c r="A2528">
        <v>9683</v>
      </c>
      <c r="B2528" s="1">
        <v>45138</v>
      </c>
      <c r="D2528">
        <v>13</v>
      </c>
      <c r="E2528" t="s">
        <v>6</v>
      </c>
      <c r="F2528">
        <v>1554486</v>
      </c>
    </row>
    <row r="2529" spans="1:6">
      <c r="A2529">
        <v>9683</v>
      </c>
      <c r="B2529" s="1">
        <v>45169</v>
      </c>
      <c r="D2529">
        <v>13</v>
      </c>
      <c r="E2529" t="s">
        <v>6</v>
      </c>
      <c r="F2529">
        <v>1568370</v>
      </c>
    </row>
    <row r="2530" spans="1:6">
      <c r="A2530">
        <v>9683</v>
      </c>
      <c r="B2530" s="1">
        <v>45199</v>
      </c>
      <c r="D2530">
        <v>13</v>
      </c>
      <c r="E2530" t="s">
        <v>6</v>
      </c>
      <c r="F2530">
        <v>1594981.5</v>
      </c>
    </row>
    <row r="2531" spans="1:6">
      <c r="A2531">
        <v>9683</v>
      </c>
      <c r="B2531" s="1">
        <v>45230</v>
      </c>
      <c r="D2531">
        <v>13</v>
      </c>
      <c r="E2531" t="s">
        <v>6</v>
      </c>
      <c r="F2531">
        <v>1463187</v>
      </c>
    </row>
    <row r="2532" spans="1:6">
      <c r="A2532">
        <v>9683</v>
      </c>
      <c r="B2532" s="1">
        <v>45260</v>
      </c>
      <c r="D2532">
        <v>13</v>
      </c>
      <c r="E2532" t="s">
        <v>6</v>
      </c>
      <c r="F2532">
        <v>1676373</v>
      </c>
    </row>
    <row r="2533" spans="1:6">
      <c r="A2533">
        <v>9683</v>
      </c>
      <c r="B2533" s="1">
        <v>45291</v>
      </c>
      <c r="D2533">
        <v>13</v>
      </c>
      <c r="E2533" t="s">
        <v>6</v>
      </c>
      <c r="F2533">
        <v>1631956.5</v>
      </c>
    </row>
    <row r="2534" spans="1:6">
      <c r="A2534">
        <v>9683</v>
      </c>
      <c r="B2534" s="1">
        <v>45322</v>
      </c>
      <c r="D2534">
        <v>13</v>
      </c>
      <c r="E2534" t="s">
        <v>6</v>
      </c>
      <c r="F2534">
        <v>1692478.5</v>
      </c>
    </row>
    <row r="2535" spans="1:6">
      <c r="A2535">
        <v>9683</v>
      </c>
      <c r="B2535" s="1">
        <v>45351</v>
      </c>
      <c r="D2535">
        <v>13</v>
      </c>
      <c r="E2535" t="s">
        <v>6</v>
      </c>
      <c r="F2535">
        <v>1772038.5</v>
      </c>
    </row>
    <row r="2536" spans="1:6">
      <c r="A2536">
        <v>9683</v>
      </c>
      <c r="B2536" s="1">
        <v>45382</v>
      </c>
      <c r="D2536">
        <v>13</v>
      </c>
      <c r="E2536" t="s">
        <v>6</v>
      </c>
      <c r="F2536">
        <v>1772038.5</v>
      </c>
    </row>
    <row r="2537" spans="1:6">
      <c r="A2537">
        <v>9683</v>
      </c>
      <c r="B2537" s="1">
        <v>45412</v>
      </c>
      <c r="D2537">
        <v>13</v>
      </c>
      <c r="E2537" t="s">
        <v>6</v>
      </c>
      <c r="F2537">
        <v>1811085</v>
      </c>
    </row>
    <row r="2538" spans="1:6">
      <c r="A2538">
        <v>9683</v>
      </c>
      <c r="B2538" s="1">
        <v>45443</v>
      </c>
      <c r="D2538">
        <v>13</v>
      </c>
      <c r="E2538" t="s">
        <v>6</v>
      </c>
      <c r="F2538">
        <v>1700007</v>
      </c>
    </row>
    <row r="2539" spans="1:6">
      <c r="A2539">
        <v>9683</v>
      </c>
      <c r="B2539" s="1">
        <v>45473</v>
      </c>
      <c r="D2539">
        <v>13</v>
      </c>
      <c r="E2539" t="s">
        <v>6</v>
      </c>
      <c r="F2539">
        <v>1817430</v>
      </c>
    </row>
    <row r="2540" spans="1:6">
      <c r="A2540">
        <v>9683</v>
      </c>
      <c r="B2540" s="1">
        <v>45504</v>
      </c>
      <c r="D2540">
        <v>13</v>
      </c>
      <c r="E2540" t="s">
        <v>6</v>
      </c>
      <c r="F2540">
        <v>1714224</v>
      </c>
    </row>
    <row r="2541" spans="1:6">
      <c r="A2541">
        <v>9683</v>
      </c>
      <c r="B2541" s="1">
        <v>45535</v>
      </c>
      <c r="D2541">
        <v>13</v>
      </c>
      <c r="E2541" t="s">
        <v>6</v>
      </c>
      <c r="F2541">
        <v>1749772.5</v>
      </c>
    </row>
    <row r="2542" spans="1:6">
      <c r="A2542">
        <v>9683</v>
      </c>
      <c r="B2542" s="1">
        <v>45565</v>
      </c>
      <c r="D2542">
        <v>13</v>
      </c>
      <c r="E2542" t="s">
        <v>6</v>
      </c>
      <c r="F2542">
        <v>1843732.5</v>
      </c>
    </row>
    <row r="2543" spans="1:6">
      <c r="A2543">
        <v>9683</v>
      </c>
      <c r="B2543" s="1">
        <v>45596</v>
      </c>
      <c r="D2543">
        <v>13</v>
      </c>
      <c r="E2543" t="s">
        <v>6</v>
      </c>
      <c r="F2543">
        <v>1783599</v>
      </c>
    </row>
    <row r="2544" spans="1:6">
      <c r="A2544">
        <v>9683</v>
      </c>
      <c r="B2544" s="1">
        <v>45626</v>
      </c>
      <c r="D2544">
        <v>13</v>
      </c>
      <c r="E2544" t="s">
        <v>6</v>
      </c>
      <c r="F2544">
        <v>1910929.5</v>
      </c>
    </row>
    <row r="2545" spans="1:6">
      <c r="A2545">
        <v>9683</v>
      </c>
      <c r="B2545" s="1">
        <v>45657</v>
      </c>
      <c r="D2545">
        <v>13</v>
      </c>
      <c r="E2545" t="s">
        <v>6</v>
      </c>
      <c r="F2545">
        <v>1953786</v>
      </c>
    </row>
    <row r="2546" spans="1:6">
      <c r="A2546">
        <v>9683</v>
      </c>
      <c r="B2546" s="1">
        <v>45688</v>
      </c>
      <c r="D2546">
        <v>13</v>
      </c>
      <c r="E2546" t="s">
        <v>6</v>
      </c>
      <c r="F2546">
        <v>1825524</v>
      </c>
    </row>
    <row r="2547" spans="1:6">
      <c r="A2547">
        <v>9683</v>
      </c>
      <c r="B2547" s="1">
        <v>45716</v>
      </c>
      <c r="D2547">
        <v>13</v>
      </c>
      <c r="E2547" t="s">
        <v>6</v>
      </c>
      <c r="F2547">
        <v>1964553</v>
      </c>
    </row>
    <row r="2548" spans="1:6">
      <c r="A2548">
        <v>9683</v>
      </c>
      <c r="B2548" s="1">
        <v>45747</v>
      </c>
      <c r="D2548">
        <v>13</v>
      </c>
      <c r="E2548" t="s">
        <v>6</v>
      </c>
      <c r="F2548">
        <v>1842276</v>
      </c>
    </row>
    <row r="2549" spans="1:6">
      <c r="A2549">
        <v>9683</v>
      </c>
      <c r="B2549" s="1">
        <v>45777</v>
      </c>
      <c r="D2549">
        <v>13</v>
      </c>
      <c r="E2549" t="s">
        <v>6</v>
      </c>
      <c r="F2549">
        <v>2099719.5</v>
      </c>
    </row>
    <row r="2550" spans="1:6">
      <c r="A2550">
        <v>9683</v>
      </c>
      <c r="B2550" s="1">
        <v>45808</v>
      </c>
      <c r="D2550">
        <v>13</v>
      </c>
      <c r="E2550" t="s">
        <v>6</v>
      </c>
      <c r="F2550">
        <v>1827010.5</v>
      </c>
    </row>
    <row r="2551" spans="1:6">
      <c r="A2551">
        <v>9683</v>
      </c>
      <c r="B2551" s="1">
        <v>45838</v>
      </c>
      <c r="D2551">
        <v>13</v>
      </c>
      <c r="E2551" t="s">
        <v>6</v>
      </c>
      <c r="F2551">
        <v>1827010.5</v>
      </c>
    </row>
    <row r="2552" spans="1:6">
      <c r="A2552">
        <v>9683</v>
      </c>
      <c r="B2552" s="1">
        <v>45869</v>
      </c>
      <c r="D2552">
        <v>13</v>
      </c>
      <c r="E2552" t="s">
        <v>6</v>
      </c>
      <c r="F2552">
        <v>2012761.5</v>
      </c>
    </row>
    <row r="2553" spans="1:6">
      <c r="A2553">
        <v>9683</v>
      </c>
      <c r="B2553" s="1">
        <v>45900</v>
      </c>
      <c r="D2553">
        <v>13</v>
      </c>
      <c r="E2553" t="s">
        <v>6</v>
      </c>
      <c r="F2553">
        <v>2045308.5</v>
      </c>
    </row>
    <row r="2554" spans="1:6">
      <c r="A2554">
        <v>9683</v>
      </c>
      <c r="B2554" s="1">
        <v>45930</v>
      </c>
      <c r="D2554">
        <v>13</v>
      </c>
      <c r="E2554" t="s">
        <v>6</v>
      </c>
      <c r="F2554">
        <v>1943602.5</v>
      </c>
    </row>
    <row r="2555" spans="1:6">
      <c r="A2555">
        <v>9683</v>
      </c>
      <c r="B2555" s="1">
        <v>45961</v>
      </c>
      <c r="D2555">
        <v>13</v>
      </c>
      <c r="E2555" t="s">
        <v>6</v>
      </c>
      <c r="F2555">
        <v>2045622</v>
      </c>
    </row>
    <row r="2556" spans="1:6">
      <c r="A2556">
        <v>9683</v>
      </c>
      <c r="B2556" s="1">
        <v>45991</v>
      </c>
      <c r="D2556">
        <v>13</v>
      </c>
      <c r="E2556" t="s">
        <v>6</v>
      </c>
      <c r="F2556">
        <v>2107777.5</v>
      </c>
    </row>
    <row r="2557" spans="1:6">
      <c r="A2557">
        <v>9692</v>
      </c>
      <c r="B2557" s="1">
        <v>44957</v>
      </c>
      <c r="D2557">
        <v>13</v>
      </c>
      <c r="E2557" t="s">
        <v>6</v>
      </c>
      <c r="F2557">
        <v>1001772</v>
      </c>
    </row>
    <row r="2558" spans="1:6">
      <c r="A2558">
        <v>9692</v>
      </c>
      <c r="B2558" s="1">
        <v>44985</v>
      </c>
      <c r="D2558">
        <v>13</v>
      </c>
      <c r="E2558" t="s">
        <v>6</v>
      </c>
      <c r="F2558">
        <v>292438.5</v>
      </c>
    </row>
    <row r="2559" spans="1:6">
      <c r="A2559">
        <v>9692</v>
      </c>
      <c r="B2559" s="1">
        <v>45016</v>
      </c>
      <c r="D2559">
        <v>13</v>
      </c>
      <c r="E2559" t="s">
        <v>6</v>
      </c>
      <c r="F2559">
        <v>380691</v>
      </c>
    </row>
    <row r="2560" spans="1:6">
      <c r="A2560">
        <v>9692</v>
      </c>
      <c r="B2560" s="1">
        <v>45046</v>
      </c>
      <c r="D2560">
        <v>13</v>
      </c>
      <c r="E2560" t="s">
        <v>6</v>
      </c>
      <c r="F2560">
        <v>497662.5</v>
      </c>
    </row>
    <row r="2561" spans="1:6">
      <c r="A2561">
        <v>9692</v>
      </c>
      <c r="B2561" s="1">
        <v>45077</v>
      </c>
      <c r="D2561">
        <v>13</v>
      </c>
      <c r="E2561" t="s">
        <v>6</v>
      </c>
      <c r="F2561">
        <v>425899.5</v>
      </c>
    </row>
    <row r="2562" spans="1:6">
      <c r="A2562">
        <v>9692</v>
      </c>
      <c r="B2562" s="1">
        <v>45107</v>
      </c>
      <c r="D2562">
        <v>13</v>
      </c>
      <c r="E2562" t="s">
        <v>6</v>
      </c>
      <c r="F2562">
        <v>339045</v>
      </c>
    </row>
    <row r="2563" spans="1:6">
      <c r="A2563">
        <v>9692</v>
      </c>
      <c r="B2563" s="1">
        <v>45138</v>
      </c>
      <c r="D2563">
        <v>13</v>
      </c>
      <c r="E2563" t="s">
        <v>6</v>
      </c>
      <c r="F2563">
        <v>477216</v>
      </c>
    </row>
    <row r="2564" spans="1:6">
      <c r="A2564">
        <v>9692</v>
      </c>
      <c r="B2564" s="1">
        <v>45169</v>
      </c>
      <c r="D2564">
        <v>13</v>
      </c>
      <c r="E2564" t="s">
        <v>6</v>
      </c>
      <c r="F2564">
        <v>406434</v>
      </c>
    </row>
    <row r="2565" spans="1:6">
      <c r="A2565">
        <v>9692</v>
      </c>
      <c r="B2565" s="1">
        <v>45199</v>
      </c>
      <c r="D2565">
        <v>13</v>
      </c>
      <c r="E2565" t="s">
        <v>6</v>
      </c>
      <c r="F2565">
        <v>304104</v>
      </c>
    </row>
    <row r="2566" spans="1:6">
      <c r="A2566">
        <v>9692</v>
      </c>
      <c r="B2566" s="1">
        <v>45230</v>
      </c>
      <c r="D2566">
        <v>13</v>
      </c>
      <c r="E2566" t="s">
        <v>6</v>
      </c>
      <c r="F2566">
        <v>574114.5</v>
      </c>
    </row>
    <row r="2567" spans="1:6">
      <c r="A2567">
        <v>9692</v>
      </c>
      <c r="B2567" s="1">
        <v>45260</v>
      </c>
      <c r="D2567">
        <v>13</v>
      </c>
      <c r="E2567" t="s">
        <v>6</v>
      </c>
      <c r="F2567">
        <v>314452.5</v>
      </c>
    </row>
    <row r="2568" spans="1:6">
      <c r="A2568">
        <v>9692</v>
      </c>
      <c r="B2568" s="1">
        <v>45291</v>
      </c>
      <c r="D2568">
        <v>13</v>
      </c>
      <c r="E2568" t="s">
        <v>6</v>
      </c>
      <c r="F2568">
        <v>347160</v>
      </c>
    </row>
    <row r="2569" spans="1:6">
      <c r="A2569">
        <v>9692</v>
      </c>
      <c r="B2569" s="1">
        <v>45322</v>
      </c>
      <c r="D2569">
        <v>13</v>
      </c>
      <c r="E2569" t="s">
        <v>6</v>
      </c>
      <c r="F2569">
        <v>1018249.5</v>
      </c>
    </row>
    <row r="2570" spans="1:6">
      <c r="A2570">
        <v>9692</v>
      </c>
      <c r="B2570" s="1">
        <v>45351</v>
      </c>
      <c r="D2570">
        <v>13</v>
      </c>
      <c r="E2570" t="s">
        <v>6</v>
      </c>
      <c r="F2570">
        <v>298836</v>
      </c>
    </row>
    <row r="2571" spans="1:6">
      <c r="A2571">
        <v>9692</v>
      </c>
      <c r="B2571" s="1">
        <v>45382</v>
      </c>
      <c r="D2571">
        <v>13</v>
      </c>
      <c r="E2571" t="s">
        <v>6</v>
      </c>
      <c r="F2571">
        <v>341328</v>
      </c>
    </row>
    <row r="2572" spans="1:6">
      <c r="A2572">
        <v>9692</v>
      </c>
      <c r="B2572" s="1">
        <v>45412</v>
      </c>
      <c r="D2572">
        <v>13</v>
      </c>
      <c r="E2572" t="s">
        <v>6</v>
      </c>
      <c r="F2572">
        <v>457797</v>
      </c>
    </row>
    <row r="2573" spans="1:6">
      <c r="A2573">
        <v>9692</v>
      </c>
      <c r="B2573" s="1">
        <v>45443</v>
      </c>
      <c r="D2573">
        <v>13</v>
      </c>
      <c r="E2573" t="s">
        <v>6</v>
      </c>
      <c r="F2573">
        <v>295345.5</v>
      </c>
    </row>
    <row r="2574" spans="1:6">
      <c r="A2574">
        <v>9692</v>
      </c>
      <c r="B2574" s="1">
        <v>45473</v>
      </c>
      <c r="D2574">
        <v>13</v>
      </c>
      <c r="E2574" t="s">
        <v>6</v>
      </c>
      <c r="F2574">
        <v>305008.5</v>
      </c>
    </row>
    <row r="2575" spans="1:6">
      <c r="A2575">
        <v>9692</v>
      </c>
      <c r="B2575" s="1">
        <v>45504</v>
      </c>
      <c r="D2575">
        <v>13</v>
      </c>
      <c r="E2575" t="s">
        <v>6</v>
      </c>
      <c r="F2575">
        <v>467799</v>
      </c>
    </row>
    <row r="2576" spans="1:6">
      <c r="A2576">
        <v>9692</v>
      </c>
      <c r="B2576" s="1">
        <v>45535</v>
      </c>
      <c r="D2576">
        <v>13</v>
      </c>
      <c r="E2576" t="s">
        <v>6</v>
      </c>
      <c r="F2576">
        <v>357427.5</v>
      </c>
    </row>
    <row r="2577" spans="1:6">
      <c r="A2577">
        <v>9692</v>
      </c>
      <c r="B2577" s="1">
        <v>45565</v>
      </c>
      <c r="D2577">
        <v>13</v>
      </c>
      <c r="E2577" t="s">
        <v>6</v>
      </c>
      <c r="F2577">
        <v>482688</v>
      </c>
    </row>
    <row r="2578" spans="1:6">
      <c r="A2578">
        <v>9692</v>
      </c>
      <c r="B2578" s="1">
        <v>45596</v>
      </c>
      <c r="D2578">
        <v>13</v>
      </c>
      <c r="E2578" t="s">
        <v>6</v>
      </c>
      <c r="F2578">
        <v>391312.5</v>
      </c>
    </row>
    <row r="2579" spans="1:6">
      <c r="A2579">
        <v>9692</v>
      </c>
      <c r="B2579" s="1">
        <v>45626</v>
      </c>
      <c r="D2579">
        <v>13</v>
      </c>
      <c r="E2579" t="s">
        <v>6</v>
      </c>
      <c r="F2579">
        <v>296395.5</v>
      </c>
    </row>
    <row r="2580" spans="1:6">
      <c r="A2580">
        <v>9692</v>
      </c>
      <c r="B2580" s="1">
        <v>45657</v>
      </c>
      <c r="D2580">
        <v>13</v>
      </c>
      <c r="E2580" t="s">
        <v>6</v>
      </c>
      <c r="F2580">
        <v>416862</v>
      </c>
    </row>
    <row r="2581" spans="1:6">
      <c r="A2581">
        <v>9692</v>
      </c>
      <c r="B2581" s="1">
        <v>45688</v>
      </c>
      <c r="D2581">
        <v>13</v>
      </c>
      <c r="E2581" t="s">
        <v>6</v>
      </c>
      <c r="F2581">
        <v>1039212</v>
      </c>
    </row>
    <row r="2582" spans="1:6">
      <c r="A2582">
        <v>9692</v>
      </c>
      <c r="B2582" s="1">
        <v>45716</v>
      </c>
      <c r="D2582">
        <v>13</v>
      </c>
      <c r="E2582" t="s">
        <v>6</v>
      </c>
      <c r="F2582">
        <v>414207</v>
      </c>
    </row>
    <row r="2583" spans="1:6">
      <c r="A2583">
        <v>9692</v>
      </c>
      <c r="B2583" s="1">
        <v>45747</v>
      </c>
      <c r="D2583">
        <v>13</v>
      </c>
      <c r="E2583" t="s">
        <v>6</v>
      </c>
      <c r="F2583">
        <v>450802.5</v>
      </c>
    </row>
    <row r="2584" spans="1:6">
      <c r="A2584">
        <v>9692</v>
      </c>
      <c r="B2584" s="1">
        <v>45777</v>
      </c>
      <c r="D2584">
        <v>13</v>
      </c>
      <c r="E2584" t="s">
        <v>6</v>
      </c>
      <c r="F2584">
        <v>515317.5</v>
      </c>
    </row>
    <row r="2585" spans="1:6">
      <c r="A2585">
        <v>9692</v>
      </c>
      <c r="B2585" s="1">
        <v>45808</v>
      </c>
      <c r="D2585">
        <v>13</v>
      </c>
      <c r="E2585" t="s">
        <v>6</v>
      </c>
      <c r="F2585">
        <v>356398.5</v>
      </c>
    </row>
    <row r="2586" spans="1:6">
      <c r="A2586">
        <v>9692</v>
      </c>
      <c r="B2586" s="1">
        <v>45838</v>
      </c>
      <c r="D2586">
        <v>13</v>
      </c>
      <c r="E2586" t="s">
        <v>6</v>
      </c>
      <c r="F2586">
        <v>353124</v>
      </c>
    </row>
    <row r="2587" spans="1:6">
      <c r="A2587">
        <v>9692</v>
      </c>
      <c r="B2587" s="1">
        <v>45869</v>
      </c>
      <c r="D2587">
        <v>13</v>
      </c>
      <c r="E2587" t="s">
        <v>6</v>
      </c>
      <c r="F2587">
        <v>488694</v>
      </c>
    </row>
    <row r="2588" spans="1:6">
      <c r="A2588">
        <v>9692</v>
      </c>
      <c r="B2588" s="1">
        <v>45900</v>
      </c>
      <c r="D2588">
        <v>13</v>
      </c>
      <c r="E2588" t="s">
        <v>6</v>
      </c>
      <c r="F2588">
        <v>301174.5</v>
      </c>
    </row>
    <row r="2589" spans="1:6">
      <c r="A2589">
        <v>9692</v>
      </c>
      <c r="B2589" s="1">
        <v>45930</v>
      </c>
      <c r="D2589">
        <v>13</v>
      </c>
      <c r="E2589" t="s">
        <v>6</v>
      </c>
      <c r="F2589">
        <v>329923.5</v>
      </c>
    </row>
    <row r="2590" spans="1:6">
      <c r="A2590">
        <v>9692</v>
      </c>
      <c r="B2590" s="1">
        <v>45961</v>
      </c>
      <c r="D2590">
        <v>13</v>
      </c>
      <c r="E2590" t="s">
        <v>6</v>
      </c>
      <c r="F2590">
        <v>464935.5</v>
      </c>
    </row>
    <row r="2591" spans="1:6">
      <c r="A2591">
        <v>9692</v>
      </c>
      <c r="B2591" s="1">
        <v>45991</v>
      </c>
      <c r="D2591">
        <v>13</v>
      </c>
      <c r="E2591" t="s">
        <v>6</v>
      </c>
      <c r="F2591">
        <v>318639</v>
      </c>
    </row>
    <row r="2592" spans="1:6">
      <c r="A2592">
        <v>9700</v>
      </c>
      <c r="B2592" s="1">
        <v>44957</v>
      </c>
      <c r="D2592">
        <v>13</v>
      </c>
      <c r="E2592" t="s">
        <v>6</v>
      </c>
      <c r="F2592">
        <v>500890.5</v>
      </c>
    </row>
    <row r="2593" spans="1:6">
      <c r="A2593">
        <v>9700</v>
      </c>
      <c r="B2593" s="1">
        <v>44985</v>
      </c>
      <c r="D2593">
        <v>13</v>
      </c>
      <c r="E2593" t="s">
        <v>6</v>
      </c>
      <c r="F2593">
        <v>476544</v>
      </c>
    </row>
    <row r="2594" spans="1:6">
      <c r="A2594">
        <v>9700</v>
      </c>
      <c r="B2594" s="1">
        <v>45016</v>
      </c>
      <c r="D2594">
        <v>13</v>
      </c>
      <c r="E2594" t="s">
        <v>6</v>
      </c>
      <c r="F2594">
        <v>427014</v>
      </c>
    </row>
    <row r="2595" spans="1:6">
      <c r="A2595">
        <v>9700</v>
      </c>
      <c r="B2595" s="1">
        <v>45046</v>
      </c>
      <c r="D2595">
        <v>13</v>
      </c>
      <c r="E2595" t="s">
        <v>6</v>
      </c>
      <c r="F2595">
        <v>473404.5</v>
      </c>
    </row>
    <row r="2596" spans="1:6">
      <c r="A2596">
        <v>9700</v>
      </c>
      <c r="B2596" s="1">
        <v>45077</v>
      </c>
      <c r="D2596">
        <v>13</v>
      </c>
      <c r="E2596" t="s">
        <v>6</v>
      </c>
      <c r="F2596">
        <v>446020.5</v>
      </c>
    </row>
    <row r="2597" spans="1:6">
      <c r="A2597">
        <v>9700</v>
      </c>
      <c r="B2597" s="1">
        <v>45107</v>
      </c>
      <c r="D2597">
        <v>13</v>
      </c>
      <c r="E2597" t="s">
        <v>6</v>
      </c>
      <c r="F2597">
        <v>500955</v>
      </c>
    </row>
    <row r="2598" spans="1:6">
      <c r="A2598">
        <v>9700</v>
      </c>
      <c r="B2598" s="1">
        <v>45138</v>
      </c>
      <c r="D2598">
        <v>13</v>
      </c>
      <c r="E2598" t="s">
        <v>6</v>
      </c>
      <c r="F2598">
        <v>473226</v>
      </c>
    </row>
    <row r="2599" spans="1:6">
      <c r="A2599">
        <v>9700</v>
      </c>
      <c r="B2599" s="1">
        <v>45169</v>
      </c>
      <c r="D2599">
        <v>13</v>
      </c>
      <c r="E2599" t="s">
        <v>6</v>
      </c>
      <c r="F2599">
        <v>467866.5</v>
      </c>
    </row>
    <row r="2600" spans="1:6">
      <c r="A2600">
        <v>9700</v>
      </c>
      <c r="B2600" s="1">
        <v>45199</v>
      </c>
      <c r="D2600">
        <v>13</v>
      </c>
      <c r="E2600" t="s">
        <v>6</v>
      </c>
      <c r="F2600">
        <v>471403.5</v>
      </c>
    </row>
    <row r="2601" spans="1:6">
      <c r="A2601">
        <v>9700</v>
      </c>
      <c r="B2601" s="1">
        <v>45230</v>
      </c>
      <c r="D2601">
        <v>13</v>
      </c>
      <c r="E2601" t="s">
        <v>6</v>
      </c>
      <c r="F2601">
        <v>457975.5</v>
      </c>
    </row>
    <row r="2602" spans="1:6">
      <c r="A2602">
        <v>9700</v>
      </c>
      <c r="B2602" s="1">
        <v>45260</v>
      </c>
      <c r="D2602">
        <v>13</v>
      </c>
      <c r="E2602" t="s">
        <v>6</v>
      </c>
      <c r="F2602">
        <v>503985</v>
      </c>
    </row>
    <row r="2603" spans="1:6">
      <c r="A2603">
        <v>9700</v>
      </c>
      <c r="B2603" s="1">
        <v>45291</v>
      </c>
      <c r="D2603">
        <v>13</v>
      </c>
      <c r="E2603" t="s">
        <v>6</v>
      </c>
      <c r="F2603">
        <v>491638.5</v>
      </c>
    </row>
    <row r="2604" spans="1:6">
      <c r="A2604">
        <v>9700</v>
      </c>
      <c r="B2604" s="1">
        <v>45322</v>
      </c>
      <c r="D2604">
        <v>13</v>
      </c>
      <c r="E2604" t="s">
        <v>6</v>
      </c>
      <c r="F2604">
        <v>480238.5</v>
      </c>
    </row>
    <row r="2605" spans="1:6">
      <c r="A2605">
        <v>9700</v>
      </c>
      <c r="B2605" s="1">
        <v>45351</v>
      </c>
      <c r="D2605">
        <v>13</v>
      </c>
      <c r="E2605" t="s">
        <v>6</v>
      </c>
      <c r="F2605">
        <v>520701</v>
      </c>
    </row>
    <row r="2606" spans="1:6">
      <c r="A2606">
        <v>9700</v>
      </c>
      <c r="B2606" s="1">
        <v>45382</v>
      </c>
      <c r="D2606">
        <v>13</v>
      </c>
      <c r="E2606" t="s">
        <v>6</v>
      </c>
      <c r="F2606">
        <v>476763</v>
      </c>
    </row>
    <row r="2607" spans="1:6">
      <c r="A2607">
        <v>9700</v>
      </c>
      <c r="B2607" s="1">
        <v>45412</v>
      </c>
      <c r="D2607">
        <v>13</v>
      </c>
      <c r="E2607" t="s">
        <v>6</v>
      </c>
      <c r="F2607">
        <v>481089</v>
      </c>
    </row>
    <row r="2608" spans="1:6">
      <c r="A2608">
        <v>9700</v>
      </c>
      <c r="B2608" s="1">
        <v>45443</v>
      </c>
      <c r="D2608">
        <v>13</v>
      </c>
      <c r="E2608" t="s">
        <v>6</v>
      </c>
      <c r="F2608">
        <v>571371</v>
      </c>
    </row>
    <row r="2609" spans="1:6">
      <c r="A2609">
        <v>9700</v>
      </c>
      <c r="B2609" s="1">
        <v>45473</v>
      </c>
      <c r="D2609">
        <v>13</v>
      </c>
      <c r="E2609" t="s">
        <v>6</v>
      </c>
      <c r="F2609">
        <v>527806.5</v>
      </c>
    </row>
    <row r="2610" spans="1:6">
      <c r="A2610">
        <v>9700</v>
      </c>
      <c r="B2610" s="1">
        <v>45504</v>
      </c>
      <c r="D2610">
        <v>13</v>
      </c>
      <c r="E2610" t="s">
        <v>6</v>
      </c>
      <c r="F2610">
        <v>485323.5</v>
      </c>
    </row>
    <row r="2611" spans="1:6">
      <c r="A2611">
        <v>9700</v>
      </c>
      <c r="B2611" s="1">
        <v>45535</v>
      </c>
      <c r="D2611">
        <v>13</v>
      </c>
      <c r="E2611" t="s">
        <v>6</v>
      </c>
      <c r="F2611">
        <v>539952</v>
      </c>
    </row>
    <row r="2612" spans="1:6">
      <c r="A2612">
        <v>9700</v>
      </c>
      <c r="B2612" s="1">
        <v>45565</v>
      </c>
      <c r="D2612">
        <v>13</v>
      </c>
      <c r="E2612" t="s">
        <v>6</v>
      </c>
      <c r="F2612">
        <v>495903</v>
      </c>
    </row>
    <row r="2613" spans="1:6">
      <c r="A2613">
        <v>9700</v>
      </c>
      <c r="B2613" s="1">
        <v>45596</v>
      </c>
      <c r="D2613">
        <v>13</v>
      </c>
      <c r="E2613" t="s">
        <v>6</v>
      </c>
      <c r="F2613">
        <v>530298</v>
      </c>
    </row>
    <row r="2614" spans="1:6">
      <c r="A2614">
        <v>9700</v>
      </c>
      <c r="B2614" s="1">
        <v>45626</v>
      </c>
      <c r="D2614">
        <v>13</v>
      </c>
      <c r="E2614" t="s">
        <v>6</v>
      </c>
      <c r="F2614">
        <v>546925.5</v>
      </c>
    </row>
    <row r="2615" spans="1:6">
      <c r="A2615">
        <v>9700</v>
      </c>
      <c r="B2615" s="1">
        <v>45657</v>
      </c>
      <c r="D2615">
        <v>13</v>
      </c>
      <c r="E2615" t="s">
        <v>6</v>
      </c>
      <c r="F2615">
        <v>546925.5</v>
      </c>
    </row>
    <row r="2616" spans="1:6">
      <c r="A2616">
        <v>9700</v>
      </c>
      <c r="B2616" s="1">
        <v>45688</v>
      </c>
      <c r="D2616">
        <v>13</v>
      </c>
      <c r="E2616" t="s">
        <v>6</v>
      </c>
      <c r="F2616">
        <v>557455.5</v>
      </c>
    </row>
    <row r="2617" spans="1:6">
      <c r="A2617">
        <v>9700</v>
      </c>
      <c r="B2617" s="1">
        <v>45716</v>
      </c>
      <c r="D2617">
        <v>13</v>
      </c>
      <c r="E2617" t="s">
        <v>6</v>
      </c>
      <c r="F2617">
        <v>566562</v>
      </c>
    </row>
    <row r="2618" spans="1:6">
      <c r="A2618">
        <v>9700</v>
      </c>
      <c r="B2618" s="1">
        <v>45747</v>
      </c>
      <c r="D2618">
        <v>13</v>
      </c>
      <c r="E2618" t="s">
        <v>6</v>
      </c>
      <c r="F2618">
        <v>506745</v>
      </c>
    </row>
    <row r="2619" spans="1:6">
      <c r="A2619">
        <v>9700</v>
      </c>
      <c r="B2619" s="1">
        <v>45777</v>
      </c>
      <c r="D2619">
        <v>13</v>
      </c>
      <c r="E2619" t="s">
        <v>6</v>
      </c>
      <c r="F2619">
        <v>562263</v>
      </c>
    </row>
    <row r="2620" spans="1:6">
      <c r="A2620">
        <v>9700</v>
      </c>
      <c r="B2620" s="1">
        <v>45808</v>
      </c>
      <c r="D2620">
        <v>13</v>
      </c>
      <c r="E2620" t="s">
        <v>6</v>
      </c>
      <c r="F2620">
        <v>573787.5</v>
      </c>
    </row>
    <row r="2621" spans="1:6">
      <c r="A2621">
        <v>9700</v>
      </c>
      <c r="B2621" s="1">
        <v>45838</v>
      </c>
      <c r="D2621">
        <v>13</v>
      </c>
      <c r="E2621" t="s">
        <v>6</v>
      </c>
      <c r="F2621">
        <v>532510.5</v>
      </c>
    </row>
    <row r="2622" spans="1:6">
      <c r="A2622">
        <v>9700</v>
      </c>
      <c r="B2622" s="1">
        <v>45869</v>
      </c>
      <c r="D2622">
        <v>13</v>
      </c>
      <c r="E2622" t="s">
        <v>6</v>
      </c>
      <c r="F2622">
        <v>589129.5</v>
      </c>
    </row>
    <row r="2623" spans="1:6">
      <c r="A2623">
        <v>9700</v>
      </c>
      <c r="B2623" s="1">
        <v>45900</v>
      </c>
      <c r="D2623">
        <v>13</v>
      </c>
      <c r="E2623" t="s">
        <v>6</v>
      </c>
      <c r="F2623">
        <v>561139.5</v>
      </c>
    </row>
    <row r="2624" spans="1:6">
      <c r="A2624">
        <v>9700</v>
      </c>
      <c r="B2624" s="1">
        <v>45930</v>
      </c>
      <c r="D2624">
        <v>13</v>
      </c>
      <c r="E2624" t="s">
        <v>6</v>
      </c>
      <c r="F2624">
        <v>525720</v>
      </c>
    </row>
    <row r="2625" spans="1:6">
      <c r="A2625">
        <v>9700</v>
      </c>
      <c r="B2625" s="1">
        <v>45961</v>
      </c>
      <c r="D2625">
        <v>13</v>
      </c>
      <c r="E2625" t="s">
        <v>6</v>
      </c>
      <c r="F2625">
        <v>591192</v>
      </c>
    </row>
    <row r="2626" spans="1:6">
      <c r="A2626">
        <v>9700</v>
      </c>
      <c r="B2626" s="1">
        <v>45991</v>
      </c>
      <c r="D2626">
        <v>13</v>
      </c>
      <c r="E2626" t="s">
        <v>6</v>
      </c>
      <c r="F2626">
        <v>596379</v>
      </c>
    </row>
    <row r="2627" spans="1:6">
      <c r="A2627">
        <v>9701</v>
      </c>
      <c r="B2627" s="1">
        <v>44957</v>
      </c>
      <c r="D2627">
        <v>13</v>
      </c>
      <c r="E2627" t="s">
        <v>6</v>
      </c>
      <c r="F2627">
        <v>1975.5</v>
      </c>
    </row>
    <row r="2628" spans="1:6">
      <c r="A2628">
        <v>9701</v>
      </c>
      <c r="B2628" s="1">
        <v>44985</v>
      </c>
      <c r="D2628">
        <v>13</v>
      </c>
      <c r="E2628" t="s">
        <v>6</v>
      </c>
      <c r="F2628">
        <v>1981.5</v>
      </c>
    </row>
    <row r="2629" spans="1:6">
      <c r="A2629">
        <v>9701</v>
      </c>
      <c r="B2629" s="1">
        <v>45016</v>
      </c>
      <c r="D2629">
        <v>13</v>
      </c>
      <c r="E2629" t="s">
        <v>6</v>
      </c>
      <c r="F2629">
        <v>1947</v>
      </c>
    </row>
    <row r="2630" spans="1:6">
      <c r="A2630">
        <v>9701</v>
      </c>
      <c r="B2630" s="1">
        <v>45046</v>
      </c>
      <c r="D2630">
        <v>13</v>
      </c>
      <c r="E2630" t="s">
        <v>6</v>
      </c>
      <c r="F2630">
        <v>2362.5</v>
      </c>
    </row>
    <row r="2631" spans="1:6">
      <c r="A2631">
        <v>9701</v>
      </c>
      <c r="B2631" s="1">
        <v>45077</v>
      </c>
      <c r="D2631">
        <v>13</v>
      </c>
      <c r="E2631" t="s">
        <v>6</v>
      </c>
      <c r="F2631">
        <v>2172</v>
      </c>
    </row>
    <row r="2632" spans="1:6">
      <c r="A2632">
        <v>9701</v>
      </c>
      <c r="B2632" s="1">
        <v>45107</v>
      </c>
      <c r="D2632">
        <v>13</v>
      </c>
      <c r="E2632" t="s">
        <v>6</v>
      </c>
      <c r="F2632">
        <v>2424</v>
      </c>
    </row>
    <row r="2633" spans="1:6">
      <c r="A2633">
        <v>9701</v>
      </c>
      <c r="B2633" s="1">
        <v>45138</v>
      </c>
      <c r="D2633">
        <v>13</v>
      </c>
      <c r="E2633" t="s">
        <v>6</v>
      </c>
      <c r="F2633">
        <v>2458.5</v>
      </c>
    </row>
    <row r="2634" spans="1:6">
      <c r="A2634">
        <v>9701</v>
      </c>
      <c r="B2634" s="1">
        <v>45169</v>
      </c>
      <c r="D2634">
        <v>13</v>
      </c>
      <c r="E2634" t="s">
        <v>6</v>
      </c>
      <c r="F2634">
        <v>2395.5</v>
      </c>
    </row>
    <row r="2635" spans="1:6">
      <c r="A2635">
        <v>9701</v>
      </c>
      <c r="B2635" s="1">
        <v>45199</v>
      </c>
      <c r="D2635">
        <v>13</v>
      </c>
      <c r="E2635" t="s">
        <v>6</v>
      </c>
      <c r="F2635">
        <v>2469</v>
      </c>
    </row>
    <row r="2636" spans="1:6">
      <c r="A2636">
        <v>9701</v>
      </c>
      <c r="B2636" s="1">
        <v>45230</v>
      </c>
      <c r="D2636">
        <v>13</v>
      </c>
      <c r="E2636" t="s">
        <v>6</v>
      </c>
      <c r="F2636">
        <v>2403</v>
      </c>
    </row>
    <row r="2637" spans="1:6">
      <c r="A2637">
        <v>9701</v>
      </c>
      <c r="B2637" s="1">
        <v>45260</v>
      </c>
      <c r="D2637">
        <v>13</v>
      </c>
      <c r="E2637" t="s">
        <v>6</v>
      </c>
      <c r="F2637">
        <v>2296.5</v>
      </c>
    </row>
    <row r="2638" spans="1:6">
      <c r="A2638">
        <v>9701</v>
      </c>
      <c r="B2638" s="1">
        <v>45291</v>
      </c>
      <c r="D2638">
        <v>13</v>
      </c>
      <c r="E2638" t="s">
        <v>6</v>
      </c>
      <c r="F2638">
        <v>2287.5</v>
      </c>
    </row>
    <row r="2639" spans="1:6">
      <c r="A2639">
        <v>9701</v>
      </c>
      <c r="B2639" s="1">
        <v>45322</v>
      </c>
      <c r="D2639">
        <v>13</v>
      </c>
      <c r="E2639" t="s">
        <v>6</v>
      </c>
      <c r="F2639">
        <v>2211</v>
      </c>
    </row>
    <row r="2640" spans="1:6">
      <c r="A2640">
        <v>9701</v>
      </c>
      <c r="B2640" s="1">
        <v>45351</v>
      </c>
      <c r="D2640">
        <v>13</v>
      </c>
      <c r="E2640" t="s">
        <v>6</v>
      </c>
      <c r="F2640">
        <v>2263.5</v>
      </c>
    </row>
    <row r="2641" spans="1:6">
      <c r="A2641">
        <v>9701</v>
      </c>
      <c r="B2641" s="1">
        <v>45382</v>
      </c>
      <c r="D2641">
        <v>13</v>
      </c>
      <c r="E2641" t="s">
        <v>6</v>
      </c>
      <c r="F2641">
        <v>2212.5</v>
      </c>
    </row>
    <row r="2642" spans="1:6">
      <c r="A2642">
        <v>9701</v>
      </c>
      <c r="B2642" s="1">
        <v>45412</v>
      </c>
      <c r="D2642">
        <v>13</v>
      </c>
      <c r="E2642" t="s">
        <v>6</v>
      </c>
      <c r="F2642">
        <v>2218.5</v>
      </c>
    </row>
    <row r="2643" spans="1:6">
      <c r="A2643">
        <v>9701</v>
      </c>
      <c r="B2643" s="1">
        <v>45443</v>
      </c>
      <c r="D2643">
        <v>13</v>
      </c>
      <c r="E2643" t="s">
        <v>6</v>
      </c>
      <c r="F2643">
        <v>2617.5</v>
      </c>
    </row>
    <row r="2644" spans="1:6">
      <c r="A2644">
        <v>9701</v>
      </c>
      <c r="B2644" s="1">
        <v>45473</v>
      </c>
      <c r="D2644">
        <v>13</v>
      </c>
      <c r="E2644" t="s">
        <v>6</v>
      </c>
      <c r="F2644">
        <v>2403</v>
      </c>
    </row>
    <row r="2645" spans="1:6">
      <c r="A2645">
        <v>9701</v>
      </c>
      <c r="B2645" s="1">
        <v>45504</v>
      </c>
      <c r="D2645">
        <v>13</v>
      </c>
      <c r="E2645" t="s">
        <v>6</v>
      </c>
      <c r="F2645">
        <v>2377.5</v>
      </c>
    </row>
    <row r="2646" spans="1:6">
      <c r="A2646">
        <v>9701</v>
      </c>
      <c r="B2646" s="1">
        <v>45535</v>
      </c>
      <c r="D2646">
        <v>13</v>
      </c>
      <c r="E2646" t="s">
        <v>6</v>
      </c>
      <c r="F2646">
        <v>2391</v>
      </c>
    </row>
    <row r="2647" spans="1:6">
      <c r="A2647">
        <v>9701</v>
      </c>
      <c r="B2647" s="1">
        <v>45565</v>
      </c>
      <c r="D2647">
        <v>13</v>
      </c>
      <c r="E2647" t="s">
        <v>6</v>
      </c>
      <c r="F2647">
        <v>2442</v>
      </c>
    </row>
    <row r="2648" spans="1:6">
      <c r="A2648">
        <v>9701</v>
      </c>
      <c r="B2648" s="1">
        <v>45596</v>
      </c>
      <c r="D2648">
        <v>13</v>
      </c>
      <c r="E2648" t="s">
        <v>6</v>
      </c>
      <c r="F2648">
        <v>2518.5</v>
      </c>
    </row>
    <row r="2649" spans="1:6">
      <c r="A2649">
        <v>9701</v>
      </c>
      <c r="B2649" s="1">
        <v>45626</v>
      </c>
      <c r="D2649">
        <v>13</v>
      </c>
      <c r="E2649" t="s">
        <v>6</v>
      </c>
      <c r="F2649">
        <v>2551.5</v>
      </c>
    </row>
    <row r="2650" spans="1:6">
      <c r="A2650">
        <v>9701</v>
      </c>
      <c r="B2650" s="1">
        <v>45657</v>
      </c>
      <c r="D2650">
        <v>13</v>
      </c>
      <c r="E2650" t="s">
        <v>6</v>
      </c>
      <c r="F2650">
        <v>2551.5</v>
      </c>
    </row>
    <row r="2651" spans="1:6">
      <c r="A2651">
        <v>9701</v>
      </c>
      <c r="B2651" s="1">
        <v>45688</v>
      </c>
      <c r="D2651">
        <v>13</v>
      </c>
      <c r="E2651" t="s">
        <v>6</v>
      </c>
      <c r="F2651">
        <v>2214</v>
      </c>
    </row>
    <row r="2652" spans="1:6">
      <c r="A2652">
        <v>9701</v>
      </c>
      <c r="B2652" s="1">
        <v>45716</v>
      </c>
      <c r="D2652">
        <v>13</v>
      </c>
      <c r="E2652" t="s">
        <v>6</v>
      </c>
      <c r="F2652">
        <v>2133</v>
      </c>
    </row>
    <row r="2653" spans="1:6">
      <c r="A2653">
        <v>9701</v>
      </c>
      <c r="B2653" s="1">
        <v>45747</v>
      </c>
      <c r="D2653">
        <v>13</v>
      </c>
      <c r="E2653" t="s">
        <v>6</v>
      </c>
      <c r="F2653">
        <v>2155.5</v>
      </c>
    </row>
    <row r="2654" spans="1:6">
      <c r="A2654">
        <v>9701</v>
      </c>
      <c r="B2654" s="1">
        <v>45777</v>
      </c>
      <c r="D2654">
        <v>13</v>
      </c>
      <c r="E2654" t="s">
        <v>6</v>
      </c>
      <c r="F2654">
        <v>2404.5</v>
      </c>
    </row>
    <row r="2655" spans="1:6">
      <c r="A2655">
        <v>9701</v>
      </c>
      <c r="B2655" s="1">
        <v>45808</v>
      </c>
      <c r="D2655">
        <v>13</v>
      </c>
      <c r="E2655" t="s">
        <v>6</v>
      </c>
      <c r="F2655">
        <v>2386.5</v>
      </c>
    </row>
    <row r="2656" spans="1:6">
      <c r="A2656">
        <v>9701</v>
      </c>
      <c r="B2656" s="1">
        <v>45838</v>
      </c>
      <c r="D2656">
        <v>13</v>
      </c>
      <c r="E2656" t="s">
        <v>6</v>
      </c>
      <c r="F2656">
        <v>2401.5</v>
      </c>
    </row>
    <row r="2657" spans="1:6">
      <c r="A2657">
        <v>9701</v>
      </c>
      <c r="B2657" s="1">
        <v>45869</v>
      </c>
      <c r="D2657">
        <v>13</v>
      </c>
      <c r="E2657" t="s">
        <v>6</v>
      </c>
      <c r="F2657">
        <v>2739</v>
      </c>
    </row>
    <row r="2658" spans="1:6">
      <c r="A2658">
        <v>9701</v>
      </c>
      <c r="B2658" s="1">
        <v>45900</v>
      </c>
      <c r="D2658">
        <v>13</v>
      </c>
      <c r="E2658" t="s">
        <v>6</v>
      </c>
      <c r="F2658">
        <v>2581.5</v>
      </c>
    </row>
    <row r="2659" spans="1:6">
      <c r="A2659">
        <v>9701</v>
      </c>
      <c r="B2659" s="1">
        <v>45930</v>
      </c>
      <c r="D2659">
        <v>13</v>
      </c>
      <c r="E2659" t="s">
        <v>6</v>
      </c>
      <c r="F2659">
        <v>2566.5</v>
      </c>
    </row>
    <row r="2660" spans="1:6">
      <c r="A2660">
        <v>9701</v>
      </c>
      <c r="B2660" s="1">
        <v>45961</v>
      </c>
      <c r="D2660">
        <v>13</v>
      </c>
      <c r="E2660" t="s">
        <v>6</v>
      </c>
      <c r="F2660">
        <v>3042</v>
      </c>
    </row>
    <row r="2661" spans="1:6">
      <c r="A2661">
        <v>9701</v>
      </c>
      <c r="B2661" s="1">
        <v>45991</v>
      </c>
      <c r="D2661">
        <v>13</v>
      </c>
      <c r="E2661" t="s">
        <v>6</v>
      </c>
      <c r="F2661">
        <v>2688</v>
      </c>
    </row>
    <row r="2662" spans="1:6">
      <c r="A2662">
        <v>9702</v>
      </c>
      <c r="B2662" s="1">
        <v>44957</v>
      </c>
      <c r="D2662">
        <v>13</v>
      </c>
      <c r="E2662" t="s">
        <v>6</v>
      </c>
      <c r="F2662">
        <v>1171.5</v>
      </c>
    </row>
    <row r="2663" spans="1:6">
      <c r="A2663">
        <v>9702</v>
      </c>
      <c r="B2663" s="1">
        <v>44985</v>
      </c>
      <c r="D2663">
        <v>13</v>
      </c>
      <c r="E2663" t="s">
        <v>6</v>
      </c>
      <c r="F2663">
        <v>1024.5</v>
      </c>
    </row>
    <row r="2664" spans="1:6">
      <c r="A2664">
        <v>9702</v>
      </c>
      <c r="B2664" s="1">
        <v>45016</v>
      </c>
      <c r="D2664">
        <v>13</v>
      </c>
      <c r="E2664" t="s">
        <v>6</v>
      </c>
      <c r="F2664">
        <v>1042.5</v>
      </c>
    </row>
    <row r="2665" spans="1:6">
      <c r="A2665">
        <v>9702</v>
      </c>
      <c r="B2665" s="1">
        <v>45046</v>
      </c>
      <c r="D2665">
        <v>13</v>
      </c>
      <c r="E2665" t="s">
        <v>6</v>
      </c>
      <c r="F2665">
        <v>1204.5</v>
      </c>
    </row>
    <row r="2666" spans="1:6">
      <c r="A2666">
        <v>9702</v>
      </c>
      <c r="B2666" s="1">
        <v>45077</v>
      </c>
      <c r="D2666">
        <v>13</v>
      </c>
      <c r="E2666" t="s">
        <v>6</v>
      </c>
      <c r="F2666">
        <v>1074</v>
      </c>
    </row>
    <row r="2667" spans="1:6">
      <c r="A2667">
        <v>9702</v>
      </c>
      <c r="B2667" s="1">
        <v>45107</v>
      </c>
      <c r="D2667">
        <v>13</v>
      </c>
      <c r="E2667" t="s">
        <v>6</v>
      </c>
      <c r="F2667">
        <v>1260</v>
      </c>
    </row>
    <row r="2668" spans="1:6">
      <c r="A2668">
        <v>9702</v>
      </c>
      <c r="B2668" s="1">
        <v>45138</v>
      </c>
      <c r="D2668">
        <v>13</v>
      </c>
      <c r="E2668" t="s">
        <v>6</v>
      </c>
      <c r="F2668">
        <v>1243.5</v>
      </c>
    </row>
    <row r="2669" spans="1:6">
      <c r="A2669">
        <v>9702</v>
      </c>
      <c r="B2669" s="1">
        <v>45169</v>
      </c>
      <c r="D2669">
        <v>13</v>
      </c>
      <c r="E2669" t="s">
        <v>6</v>
      </c>
      <c r="F2669">
        <v>1107</v>
      </c>
    </row>
    <row r="2670" spans="1:6">
      <c r="A2670">
        <v>9702</v>
      </c>
      <c r="B2670" s="1">
        <v>45199</v>
      </c>
      <c r="D2670">
        <v>13</v>
      </c>
      <c r="E2670" t="s">
        <v>6</v>
      </c>
      <c r="F2670">
        <v>1234.5</v>
      </c>
    </row>
    <row r="2671" spans="1:6">
      <c r="A2671">
        <v>9702</v>
      </c>
      <c r="B2671" s="1">
        <v>45230</v>
      </c>
      <c r="D2671">
        <v>13</v>
      </c>
      <c r="E2671" t="s">
        <v>6</v>
      </c>
      <c r="F2671">
        <v>1257</v>
      </c>
    </row>
    <row r="2672" spans="1:6">
      <c r="A2672">
        <v>9702</v>
      </c>
      <c r="B2672" s="1">
        <v>45260</v>
      </c>
      <c r="D2672">
        <v>13</v>
      </c>
      <c r="E2672" t="s">
        <v>6</v>
      </c>
      <c r="F2672">
        <v>1299</v>
      </c>
    </row>
    <row r="2673" spans="1:6">
      <c r="A2673">
        <v>9702</v>
      </c>
      <c r="B2673" s="1">
        <v>45291</v>
      </c>
      <c r="D2673">
        <v>13</v>
      </c>
      <c r="E2673" t="s">
        <v>6</v>
      </c>
      <c r="F2673">
        <v>1114.5</v>
      </c>
    </row>
    <row r="2674" spans="1:6">
      <c r="A2674">
        <v>9702</v>
      </c>
      <c r="B2674" s="1">
        <v>45322</v>
      </c>
      <c r="D2674">
        <v>13</v>
      </c>
      <c r="E2674" t="s">
        <v>6</v>
      </c>
      <c r="F2674">
        <v>1159.5</v>
      </c>
    </row>
    <row r="2675" spans="1:6">
      <c r="A2675">
        <v>9702</v>
      </c>
      <c r="B2675" s="1">
        <v>45351</v>
      </c>
      <c r="D2675">
        <v>13</v>
      </c>
      <c r="E2675" t="s">
        <v>6</v>
      </c>
      <c r="F2675">
        <v>1251</v>
      </c>
    </row>
    <row r="2676" spans="1:6">
      <c r="A2676">
        <v>9702</v>
      </c>
      <c r="B2676" s="1">
        <v>45382</v>
      </c>
      <c r="D2676">
        <v>13</v>
      </c>
      <c r="E2676" t="s">
        <v>6</v>
      </c>
      <c r="F2676">
        <v>1188</v>
      </c>
    </row>
    <row r="2677" spans="1:6">
      <c r="A2677">
        <v>9702</v>
      </c>
      <c r="B2677" s="1">
        <v>45412</v>
      </c>
      <c r="D2677">
        <v>13</v>
      </c>
      <c r="E2677" t="s">
        <v>6</v>
      </c>
      <c r="F2677">
        <v>1080</v>
      </c>
    </row>
    <row r="2678" spans="1:6">
      <c r="A2678">
        <v>9702</v>
      </c>
      <c r="B2678" s="1">
        <v>45443</v>
      </c>
      <c r="D2678">
        <v>13</v>
      </c>
      <c r="E2678" t="s">
        <v>6</v>
      </c>
      <c r="F2678">
        <v>1263</v>
      </c>
    </row>
    <row r="2679" spans="1:6">
      <c r="A2679">
        <v>9702</v>
      </c>
      <c r="B2679" s="1">
        <v>45473</v>
      </c>
      <c r="D2679">
        <v>13</v>
      </c>
      <c r="E2679" t="s">
        <v>6</v>
      </c>
      <c r="F2679">
        <v>1126.5</v>
      </c>
    </row>
    <row r="2680" spans="1:6">
      <c r="A2680">
        <v>9702</v>
      </c>
      <c r="B2680" s="1">
        <v>45504</v>
      </c>
      <c r="D2680">
        <v>13</v>
      </c>
      <c r="E2680" t="s">
        <v>6</v>
      </c>
      <c r="F2680">
        <v>1087.5</v>
      </c>
    </row>
    <row r="2681" spans="1:6">
      <c r="A2681">
        <v>9702</v>
      </c>
      <c r="B2681" s="1">
        <v>45535</v>
      </c>
      <c r="D2681">
        <v>13</v>
      </c>
      <c r="E2681" t="s">
        <v>6</v>
      </c>
      <c r="F2681">
        <v>1276.5</v>
      </c>
    </row>
    <row r="2682" spans="1:6">
      <c r="A2682">
        <v>9702</v>
      </c>
      <c r="B2682" s="1">
        <v>45565</v>
      </c>
      <c r="D2682">
        <v>13</v>
      </c>
      <c r="E2682" t="s">
        <v>6</v>
      </c>
      <c r="F2682">
        <v>1113</v>
      </c>
    </row>
    <row r="2683" spans="1:6">
      <c r="A2683">
        <v>9702</v>
      </c>
      <c r="B2683" s="1">
        <v>45596</v>
      </c>
      <c r="D2683">
        <v>13</v>
      </c>
      <c r="E2683" t="s">
        <v>6</v>
      </c>
      <c r="F2683">
        <v>1234.5</v>
      </c>
    </row>
    <row r="2684" spans="1:6">
      <c r="A2684">
        <v>9702</v>
      </c>
      <c r="B2684" s="1">
        <v>45626</v>
      </c>
      <c r="D2684">
        <v>13</v>
      </c>
      <c r="E2684" t="s">
        <v>6</v>
      </c>
      <c r="F2684">
        <v>1302</v>
      </c>
    </row>
    <row r="2685" spans="1:6">
      <c r="A2685">
        <v>9702</v>
      </c>
      <c r="B2685" s="1">
        <v>45657</v>
      </c>
      <c r="D2685">
        <v>13</v>
      </c>
      <c r="E2685" t="s">
        <v>6</v>
      </c>
      <c r="F2685">
        <v>1302</v>
      </c>
    </row>
    <row r="2686" spans="1:6">
      <c r="A2686">
        <v>9702</v>
      </c>
      <c r="B2686" s="1">
        <v>45688</v>
      </c>
      <c r="D2686">
        <v>13</v>
      </c>
      <c r="E2686" t="s">
        <v>6</v>
      </c>
      <c r="F2686">
        <v>1165.5</v>
      </c>
    </row>
    <row r="2687" spans="1:6">
      <c r="A2687">
        <v>9702</v>
      </c>
      <c r="B2687" s="1">
        <v>45716</v>
      </c>
      <c r="D2687">
        <v>13</v>
      </c>
      <c r="E2687" t="s">
        <v>6</v>
      </c>
      <c r="F2687">
        <v>1132.5</v>
      </c>
    </row>
    <row r="2688" spans="1:6">
      <c r="A2688">
        <v>9702</v>
      </c>
      <c r="B2688" s="1">
        <v>45747</v>
      </c>
      <c r="D2688">
        <v>13</v>
      </c>
      <c r="E2688" t="s">
        <v>6</v>
      </c>
      <c r="F2688">
        <v>1129.5</v>
      </c>
    </row>
    <row r="2689" spans="1:6">
      <c r="A2689">
        <v>9702</v>
      </c>
      <c r="B2689" s="1">
        <v>45777</v>
      </c>
      <c r="D2689">
        <v>13</v>
      </c>
      <c r="E2689" t="s">
        <v>6</v>
      </c>
      <c r="F2689">
        <v>1218</v>
      </c>
    </row>
    <row r="2690" spans="1:6">
      <c r="A2690">
        <v>9702</v>
      </c>
      <c r="B2690" s="1">
        <v>45808</v>
      </c>
      <c r="D2690">
        <v>13</v>
      </c>
      <c r="E2690" t="s">
        <v>6</v>
      </c>
      <c r="F2690">
        <v>1237.5</v>
      </c>
    </row>
    <row r="2691" spans="1:6">
      <c r="A2691">
        <v>9702</v>
      </c>
      <c r="B2691" s="1">
        <v>45838</v>
      </c>
      <c r="D2691">
        <v>13</v>
      </c>
      <c r="E2691" t="s">
        <v>6</v>
      </c>
      <c r="F2691">
        <v>1174.5</v>
      </c>
    </row>
    <row r="2692" spans="1:6">
      <c r="A2692">
        <v>9702</v>
      </c>
      <c r="B2692" s="1">
        <v>45869</v>
      </c>
      <c r="D2692">
        <v>13</v>
      </c>
      <c r="E2692" t="s">
        <v>6</v>
      </c>
      <c r="F2692">
        <v>1491</v>
      </c>
    </row>
    <row r="2693" spans="1:6">
      <c r="A2693">
        <v>9702</v>
      </c>
      <c r="B2693" s="1">
        <v>45900</v>
      </c>
      <c r="D2693">
        <v>13</v>
      </c>
      <c r="E2693" t="s">
        <v>6</v>
      </c>
      <c r="F2693">
        <v>1342.5</v>
      </c>
    </row>
    <row r="2694" spans="1:6">
      <c r="A2694">
        <v>9702</v>
      </c>
      <c r="B2694" s="1">
        <v>45930</v>
      </c>
      <c r="D2694">
        <v>13</v>
      </c>
      <c r="E2694" t="s">
        <v>6</v>
      </c>
      <c r="F2694">
        <v>1182</v>
      </c>
    </row>
    <row r="2695" spans="1:6">
      <c r="A2695">
        <v>9702</v>
      </c>
      <c r="B2695" s="1">
        <v>45961</v>
      </c>
      <c r="D2695">
        <v>13</v>
      </c>
      <c r="E2695" t="s">
        <v>6</v>
      </c>
      <c r="F2695">
        <v>1344</v>
      </c>
    </row>
    <row r="2696" spans="1:6">
      <c r="A2696">
        <v>9702</v>
      </c>
      <c r="B2696" s="1">
        <v>45991</v>
      </c>
      <c r="D2696">
        <v>13</v>
      </c>
      <c r="E2696" t="s">
        <v>6</v>
      </c>
      <c r="F2696">
        <v>1431</v>
      </c>
    </row>
    <row r="2697" spans="1:6">
      <c r="A2697">
        <v>9768</v>
      </c>
      <c r="B2697" s="1">
        <v>44957</v>
      </c>
      <c r="D2697">
        <v>13</v>
      </c>
      <c r="E2697" t="s">
        <v>6</v>
      </c>
      <c r="F2697">
        <v>786363</v>
      </c>
    </row>
    <row r="2698" spans="1:6">
      <c r="A2698">
        <v>9768</v>
      </c>
      <c r="B2698" s="1">
        <v>44985</v>
      </c>
      <c r="D2698">
        <v>13</v>
      </c>
      <c r="E2698" t="s">
        <v>6</v>
      </c>
      <c r="F2698">
        <v>354036</v>
      </c>
    </row>
    <row r="2699" spans="1:6">
      <c r="A2699">
        <v>9768</v>
      </c>
      <c r="B2699" s="1">
        <v>45016</v>
      </c>
      <c r="D2699">
        <v>13</v>
      </c>
      <c r="E2699" t="s">
        <v>6</v>
      </c>
      <c r="F2699">
        <v>302967</v>
      </c>
    </row>
    <row r="2700" spans="1:6">
      <c r="A2700">
        <v>9768</v>
      </c>
      <c r="B2700" s="1">
        <v>45046</v>
      </c>
      <c r="D2700">
        <v>13</v>
      </c>
      <c r="E2700" t="s">
        <v>6</v>
      </c>
      <c r="F2700">
        <v>460785</v>
      </c>
    </row>
    <row r="2701" spans="1:6">
      <c r="A2701">
        <v>9768</v>
      </c>
      <c r="B2701" s="1">
        <v>45077</v>
      </c>
      <c r="D2701">
        <v>13</v>
      </c>
      <c r="E2701" t="s">
        <v>6</v>
      </c>
      <c r="F2701">
        <v>239869.5</v>
      </c>
    </row>
    <row r="2702" spans="1:6">
      <c r="A2702">
        <v>9768</v>
      </c>
      <c r="B2702" s="1">
        <v>45107</v>
      </c>
      <c r="D2702">
        <v>13</v>
      </c>
      <c r="E2702" t="s">
        <v>6</v>
      </c>
      <c r="F2702">
        <v>259782</v>
      </c>
    </row>
    <row r="2703" spans="1:6">
      <c r="A2703">
        <v>9768</v>
      </c>
      <c r="B2703" s="1">
        <v>45138</v>
      </c>
      <c r="D2703">
        <v>13</v>
      </c>
      <c r="E2703" t="s">
        <v>6</v>
      </c>
      <c r="F2703">
        <v>330492</v>
      </c>
    </row>
    <row r="2704" spans="1:6">
      <c r="A2704">
        <v>9768</v>
      </c>
      <c r="B2704" s="1">
        <v>45169</v>
      </c>
      <c r="D2704">
        <v>13</v>
      </c>
      <c r="E2704" t="s">
        <v>6</v>
      </c>
      <c r="F2704">
        <v>356460</v>
      </c>
    </row>
    <row r="2705" spans="1:6">
      <c r="A2705">
        <v>9768</v>
      </c>
      <c r="B2705" s="1">
        <v>45199</v>
      </c>
      <c r="D2705">
        <v>13</v>
      </c>
      <c r="E2705" t="s">
        <v>6</v>
      </c>
      <c r="F2705">
        <v>223551</v>
      </c>
    </row>
    <row r="2706" spans="1:6">
      <c r="A2706">
        <v>9768</v>
      </c>
      <c r="B2706" s="1">
        <v>45230</v>
      </c>
      <c r="D2706">
        <v>13</v>
      </c>
      <c r="E2706" t="s">
        <v>6</v>
      </c>
      <c r="F2706">
        <v>330570</v>
      </c>
    </row>
    <row r="2707" spans="1:6">
      <c r="A2707">
        <v>9768</v>
      </c>
      <c r="B2707" s="1">
        <v>45260</v>
      </c>
      <c r="D2707">
        <v>13</v>
      </c>
      <c r="E2707" t="s">
        <v>6</v>
      </c>
      <c r="F2707">
        <v>250311</v>
      </c>
    </row>
    <row r="2708" spans="1:6">
      <c r="A2708">
        <v>9768</v>
      </c>
      <c r="B2708" s="1">
        <v>45291</v>
      </c>
      <c r="D2708">
        <v>13</v>
      </c>
      <c r="E2708" t="s">
        <v>6</v>
      </c>
      <c r="F2708">
        <v>231426</v>
      </c>
    </row>
    <row r="2709" spans="1:6">
      <c r="A2709">
        <v>9768</v>
      </c>
      <c r="B2709" s="1">
        <v>45322</v>
      </c>
      <c r="D2709">
        <v>13</v>
      </c>
      <c r="E2709" t="s">
        <v>6</v>
      </c>
      <c r="F2709">
        <v>815190</v>
      </c>
    </row>
    <row r="2710" spans="1:6">
      <c r="A2710">
        <v>9768</v>
      </c>
      <c r="B2710" s="1">
        <v>45351</v>
      </c>
      <c r="D2710">
        <v>13</v>
      </c>
      <c r="E2710" t="s">
        <v>6</v>
      </c>
      <c r="F2710">
        <v>350029.5</v>
      </c>
    </row>
    <row r="2711" spans="1:6">
      <c r="A2711">
        <v>9768</v>
      </c>
      <c r="B2711" s="1">
        <v>45382</v>
      </c>
      <c r="D2711">
        <v>13</v>
      </c>
      <c r="E2711" t="s">
        <v>6</v>
      </c>
      <c r="F2711">
        <v>350029.5</v>
      </c>
    </row>
    <row r="2712" spans="1:6">
      <c r="A2712">
        <v>9768</v>
      </c>
      <c r="B2712" s="1">
        <v>45412</v>
      </c>
      <c r="D2712">
        <v>13</v>
      </c>
      <c r="E2712" t="s">
        <v>6</v>
      </c>
      <c r="F2712">
        <v>227419.5</v>
      </c>
    </row>
    <row r="2713" spans="1:6">
      <c r="A2713">
        <v>9768</v>
      </c>
      <c r="B2713" s="1">
        <v>45443</v>
      </c>
      <c r="D2713">
        <v>13</v>
      </c>
      <c r="E2713" t="s">
        <v>6</v>
      </c>
      <c r="F2713">
        <v>202357.5</v>
      </c>
    </row>
    <row r="2714" spans="1:6">
      <c r="A2714">
        <v>9768</v>
      </c>
      <c r="B2714" s="1">
        <v>45473</v>
      </c>
      <c r="D2714">
        <v>13</v>
      </c>
      <c r="E2714" t="s">
        <v>6</v>
      </c>
      <c r="F2714">
        <v>182829</v>
      </c>
    </row>
    <row r="2715" spans="1:6">
      <c r="A2715">
        <v>9768</v>
      </c>
      <c r="B2715" s="1">
        <v>45504</v>
      </c>
      <c r="D2715">
        <v>13</v>
      </c>
      <c r="E2715" t="s">
        <v>6</v>
      </c>
      <c r="F2715">
        <v>302077.5</v>
      </c>
    </row>
    <row r="2716" spans="1:6">
      <c r="A2716">
        <v>9768</v>
      </c>
      <c r="B2716" s="1">
        <v>45535</v>
      </c>
      <c r="D2716">
        <v>13</v>
      </c>
      <c r="E2716" t="s">
        <v>6</v>
      </c>
      <c r="F2716">
        <v>196222.5</v>
      </c>
    </row>
    <row r="2717" spans="1:6">
      <c r="A2717">
        <v>9768</v>
      </c>
      <c r="B2717" s="1">
        <v>45565</v>
      </c>
      <c r="D2717">
        <v>13</v>
      </c>
      <c r="E2717" t="s">
        <v>6</v>
      </c>
      <c r="F2717">
        <v>203424</v>
      </c>
    </row>
    <row r="2718" spans="1:6">
      <c r="A2718">
        <v>9768</v>
      </c>
      <c r="B2718" s="1">
        <v>45596</v>
      </c>
      <c r="D2718">
        <v>13</v>
      </c>
      <c r="E2718" t="s">
        <v>6</v>
      </c>
      <c r="F2718">
        <v>397297.5</v>
      </c>
    </row>
    <row r="2719" spans="1:6">
      <c r="A2719">
        <v>9768</v>
      </c>
      <c r="B2719" s="1">
        <v>45626</v>
      </c>
      <c r="D2719">
        <v>13</v>
      </c>
      <c r="E2719" t="s">
        <v>6</v>
      </c>
      <c r="F2719">
        <v>186460.5</v>
      </c>
    </row>
    <row r="2720" spans="1:6">
      <c r="A2720">
        <v>9768</v>
      </c>
      <c r="B2720" s="1">
        <v>45657</v>
      </c>
      <c r="D2720">
        <v>13</v>
      </c>
      <c r="E2720" t="s">
        <v>6</v>
      </c>
      <c r="F2720">
        <v>186460.5</v>
      </c>
    </row>
    <row r="2721" spans="1:6">
      <c r="A2721">
        <v>9768</v>
      </c>
      <c r="B2721" s="1">
        <v>45688</v>
      </c>
      <c r="D2721">
        <v>13</v>
      </c>
      <c r="E2721" t="s">
        <v>6</v>
      </c>
      <c r="F2721">
        <v>962559</v>
      </c>
    </row>
    <row r="2722" spans="1:6">
      <c r="A2722">
        <v>9768</v>
      </c>
      <c r="B2722" s="1">
        <v>45716</v>
      </c>
      <c r="D2722">
        <v>13</v>
      </c>
      <c r="E2722" t="s">
        <v>6</v>
      </c>
      <c r="F2722">
        <v>339327</v>
      </c>
    </row>
    <row r="2723" spans="1:6">
      <c r="A2723">
        <v>9768</v>
      </c>
      <c r="B2723" s="1">
        <v>45747</v>
      </c>
      <c r="D2723">
        <v>13</v>
      </c>
      <c r="E2723" t="s">
        <v>6</v>
      </c>
      <c r="F2723">
        <v>303301.5</v>
      </c>
    </row>
    <row r="2724" spans="1:6">
      <c r="A2724">
        <v>9768</v>
      </c>
      <c r="B2724" s="1">
        <v>45777</v>
      </c>
      <c r="D2724">
        <v>13</v>
      </c>
      <c r="E2724" t="s">
        <v>6</v>
      </c>
      <c r="F2724">
        <v>303301.5</v>
      </c>
    </row>
    <row r="2725" spans="1:6">
      <c r="A2725">
        <v>9768</v>
      </c>
      <c r="B2725" s="1">
        <v>45808</v>
      </c>
      <c r="D2725">
        <v>13</v>
      </c>
      <c r="E2725" t="s">
        <v>6</v>
      </c>
      <c r="F2725">
        <v>431322</v>
      </c>
    </row>
    <row r="2726" spans="1:6">
      <c r="A2726">
        <v>9768</v>
      </c>
      <c r="B2726" s="1">
        <v>45838</v>
      </c>
      <c r="D2726">
        <v>13</v>
      </c>
      <c r="E2726" t="s">
        <v>6</v>
      </c>
      <c r="F2726">
        <v>431322</v>
      </c>
    </row>
    <row r="2727" spans="1:6">
      <c r="A2727">
        <v>9768</v>
      </c>
      <c r="B2727" s="1">
        <v>45869</v>
      </c>
      <c r="D2727">
        <v>13</v>
      </c>
      <c r="E2727" t="s">
        <v>6</v>
      </c>
      <c r="F2727">
        <v>206346</v>
      </c>
    </row>
    <row r="2728" spans="1:6">
      <c r="A2728">
        <v>9768</v>
      </c>
      <c r="B2728" s="1">
        <v>45900</v>
      </c>
      <c r="D2728">
        <v>13</v>
      </c>
      <c r="E2728" t="s">
        <v>6</v>
      </c>
      <c r="F2728">
        <v>207874.5</v>
      </c>
    </row>
    <row r="2729" spans="1:6">
      <c r="A2729">
        <v>9768</v>
      </c>
      <c r="B2729" s="1">
        <v>45930</v>
      </c>
      <c r="D2729">
        <v>13</v>
      </c>
      <c r="E2729" t="s">
        <v>6</v>
      </c>
      <c r="F2729">
        <v>232104</v>
      </c>
    </row>
    <row r="2730" spans="1:6">
      <c r="A2730">
        <v>9768</v>
      </c>
      <c r="B2730" s="1">
        <v>45961</v>
      </c>
      <c r="D2730">
        <v>13</v>
      </c>
      <c r="E2730" t="s">
        <v>6</v>
      </c>
      <c r="F2730">
        <v>270246</v>
      </c>
    </row>
    <row r="2731" spans="1:6">
      <c r="A2731">
        <v>9768</v>
      </c>
      <c r="B2731" s="1">
        <v>45991</v>
      </c>
      <c r="D2731">
        <v>13</v>
      </c>
      <c r="E2731" t="s">
        <v>6</v>
      </c>
      <c r="F2731">
        <v>230841</v>
      </c>
    </row>
    <row r="2732" spans="1:6">
      <c r="A2732">
        <v>150</v>
      </c>
      <c r="B2732" s="1">
        <v>44957</v>
      </c>
      <c r="D2732">
        <v>15</v>
      </c>
      <c r="E2732" t="s">
        <v>6</v>
      </c>
      <c r="F2732">
        <v>55280.25</v>
      </c>
    </row>
    <row r="2733" spans="1:6">
      <c r="A2733">
        <v>150</v>
      </c>
      <c r="B2733" s="1">
        <v>44985</v>
      </c>
      <c r="D2733">
        <v>15</v>
      </c>
      <c r="E2733" t="s">
        <v>6</v>
      </c>
      <c r="F2733">
        <v>55437.75</v>
      </c>
    </row>
    <row r="2734" spans="1:6">
      <c r="A2734">
        <v>150</v>
      </c>
      <c r="B2734" s="1">
        <v>45016</v>
      </c>
      <c r="D2734">
        <v>15</v>
      </c>
      <c r="E2734" t="s">
        <v>6</v>
      </c>
      <c r="F2734">
        <v>55410.75</v>
      </c>
    </row>
    <row r="2735" spans="1:6">
      <c r="A2735">
        <v>150</v>
      </c>
      <c r="B2735" s="1">
        <v>45046</v>
      </c>
      <c r="D2735">
        <v>15</v>
      </c>
      <c r="E2735" t="s">
        <v>6</v>
      </c>
      <c r="F2735">
        <v>55539</v>
      </c>
    </row>
    <row r="2736" spans="1:6">
      <c r="A2736">
        <v>150</v>
      </c>
      <c r="B2736" s="1">
        <v>45077</v>
      </c>
      <c r="D2736">
        <v>15</v>
      </c>
      <c r="E2736" t="s">
        <v>6</v>
      </c>
      <c r="F2736">
        <v>55824.75</v>
      </c>
    </row>
    <row r="2737" spans="1:6">
      <c r="A2737">
        <v>150</v>
      </c>
      <c r="B2737" s="1">
        <v>45107</v>
      </c>
      <c r="D2737">
        <v>15</v>
      </c>
      <c r="E2737" t="s">
        <v>6</v>
      </c>
      <c r="F2737">
        <v>56004.75</v>
      </c>
    </row>
    <row r="2738" spans="1:6">
      <c r="A2738">
        <v>150</v>
      </c>
      <c r="B2738" s="1">
        <v>45138</v>
      </c>
      <c r="D2738">
        <v>15</v>
      </c>
      <c r="E2738" t="s">
        <v>6</v>
      </c>
      <c r="F2738">
        <v>56034</v>
      </c>
    </row>
    <row r="2739" spans="1:6">
      <c r="A2739">
        <v>150</v>
      </c>
      <c r="B2739" s="1">
        <v>45169</v>
      </c>
      <c r="D2739">
        <v>15</v>
      </c>
      <c r="E2739" t="s">
        <v>6</v>
      </c>
      <c r="F2739">
        <v>56045.25</v>
      </c>
    </row>
    <row r="2740" spans="1:6">
      <c r="A2740">
        <v>150</v>
      </c>
      <c r="B2740" s="1">
        <v>45199</v>
      </c>
      <c r="D2740">
        <v>15</v>
      </c>
      <c r="E2740" t="s">
        <v>6</v>
      </c>
      <c r="F2740">
        <v>56067.75</v>
      </c>
    </row>
    <row r="2741" spans="1:6">
      <c r="A2741">
        <v>150</v>
      </c>
      <c r="B2741" s="1">
        <v>45230</v>
      </c>
      <c r="D2741">
        <v>15</v>
      </c>
      <c r="E2741" t="s">
        <v>6</v>
      </c>
      <c r="F2741">
        <v>56175.75</v>
      </c>
    </row>
    <row r="2742" spans="1:6">
      <c r="A2742">
        <v>150</v>
      </c>
      <c r="B2742" s="1">
        <v>45260</v>
      </c>
      <c r="D2742">
        <v>15</v>
      </c>
      <c r="E2742" t="s">
        <v>6</v>
      </c>
      <c r="F2742">
        <v>56209.5</v>
      </c>
    </row>
    <row r="2743" spans="1:6">
      <c r="A2743">
        <v>150</v>
      </c>
      <c r="B2743" s="1">
        <v>45291</v>
      </c>
      <c r="D2743">
        <v>15</v>
      </c>
      <c r="E2743" t="s">
        <v>6</v>
      </c>
      <c r="F2743">
        <v>56117.25</v>
      </c>
    </row>
    <row r="2744" spans="1:6">
      <c r="A2744">
        <v>150</v>
      </c>
      <c r="B2744" s="1">
        <v>45322</v>
      </c>
      <c r="D2744">
        <v>15</v>
      </c>
      <c r="E2744" t="s">
        <v>6</v>
      </c>
      <c r="F2744">
        <v>55926</v>
      </c>
    </row>
    <row r="2745" spans="1:6">
      <c r="A2745">
        <v>150</v>
      </c>
      <c r="B2745" s="1">
        <v>45351</v>
      </c>
      <c r="D2745">
        <v>15</v>
      </c>
      <c r="E2745" t="s">
        <v>6</v>
      </c>
      <c r="F2745">
        <v>56337.75</v>
      </c>
    </row>
    <row r="2746" spans="1:6">
      <c r="A2746">
        <v>150</v>
      </c>
      <c r="B2746" s="1">
        <v>45382</v>
      </c>
      <c r="D2746">
        <v>15</v>
      </c>
      <c r="E2746" t="s">
        <v>6</v>
      </c>
      <c r="F2746">
        <v>56598.75</v>
      </c>
    </row>
    <row r="2747" spans="1:6">
      <c r="A2747">
        <v>150</v>
      </c>
      <c r="B2747" s="1">
        <v>45412</v>
      </c>
      <c r="D2747">
        <v>15</v>
      </c>
      <c r="E2747" t="s">
        <v>6</v>
      </c>
      <c r="F2747">
        <v>56751.75</v>
      </c>
    </row>
    <row r="2748" spans="1:6">
      <c r="A2748">
        <v>150</v>
      </c>
      <c r="B2748" s="1">
        <v>45443</v>
      </c>
      <c r="D2748">
        <v>15</v>
      </c>
      <c r="E2748" t="s">
        <v>6</v>
      </c>
      <c r="F2748">
        <v>57633.75</v>
      </c>
    </row>
    <row r="2749" spans="1:6">
      <c r="A2749">
        <v>150</v>
      </c>
      <c r="B2749" s="1">
        <v>45473</v>
      </c>
      <c r="D2749">
        <v>15</v>
      </c>
      <c r="E2749" t="s">
        <v>6</v>
      </c>
      <c r="F2749">
        <v>57622.5</v>
      </c>
    </row>
    <row r="2750" spans="1:6">
      <c r="A2750">
        <v>150</v>
      </c>
      <c r="B2750" s="1">
        <v>45504</v>
      </c>
      <c r="D2750">
        <v>15</v>
      </c>
      <c r="E2750" t="s">
        <v>6</v>
      </c>
      <c r="F2750">
        <v>57672</v>
      </c>
    </row>
    <row r="2751" spans="1:6">
      <c r="A2751">
        <v>150</v>
      </c>
      <c r="B2751" s="1">
        <v>45535</v>
      </c>
      <c r="D2751">
        <v>15</v>
      </c>
      <c r="E2751" t="s">
        <v>6</v>
      </c>
      <c r="F2751">
        <v>57469.5</v>
      </c>
    </row>
    <row r="2752" spans="1:6">
      <c r="A2752">
        <v>150</v>
      </c>
      <c r="B2752" s="1">
        <v>45565</v>
      </c>
      <c r="D2752">
        <v>15</v>
      </c>
      <c r="E2752" t="s">
        <v>6</v>
      </c>
      <c r="F2752">
        <v>57015</v>
      </c>
    </row>
    <row r="2753" spans="1:6">
      <c r="A2753">
        <v>150</v>
      </c>
      <c r="B2753" s="1">
        <v>45596</v>
      </c>
      <c r="D2753">
        <v>15</v>
      </c>
      <c r="E2753" t="s">
        <v>6</v>
      </c>
      <c r="F2753">
        <v>57019.5</v>
      </c>
    </row>
    <row r="2754" spans="1:6">
      <c r="A2754">
        <v>150</v>
      </c>
      <c r="B2754" s="1">
        <v>45626</v>
      </c>
      <c r="D2754">
        <v>15</v>
      </c>
      <c r="E2754" t="s">
        <v>6</v>
      </c>
      <c r="F2754">
        <v>56911.5</v>
      </c>
    </row>
    <row r="2755" spans="1:6">
      <c r="A2755">
        <v>150</v>
      </c>
      <c r="B2755" s="1">
        <v>45657</v>
      </c>
      <c r="D2755">
        <v>15</v>
      </c>
      <c r="E2755" t="s">
        <v>6</v>
      </c>
      <c r="F2755">
        <v>56999.25</v>
      </c>
    </row>
    <row r="2756" spans="1:6">
      <c r="A2756">
        <v>150</v>
      </c>
      <c r="B2756" s="1">
        <v>45688</v>
      </c>
      <c r="D2756">
        <v>15</v>
      </c>
      <c r="E2756" t="s">
        <v>6</v>
      </c>
      <c r="F2756">
        <v>57048.75</v>
      </c>
    </row>
    <row r="2757" spans="1:6">
      <c r="A2757">
        <v>150</v>
      </c>
      <c r="B2757" s="1">
        <v>45716</v>
      </c>
      <c r="D2757">
        <v>15</v>
      </c>
      <c r="E2757" t="s">
        <v>6</v>
      </c>
      <c r="F2757">
        <v>57336.75</v>
      </c>
    </row>
    <row r="2758" spans="1:6">
      <c r="A2758">
        <v>150</v>
      </c>
      <c r="B2758" s="1">
        <v>45747</v>
      </c>
      <c r="D2758">
        <v>15</v>
      </c>
      <c r="E2758" t="s">
        <v>6</v>
      </c>
      <c r="F2758">
        <v>57352.5</v>
      </c>
    </row>
    <row r="2759" spans="1:6">
      <c r="A2759">
        <v>150</v>
      </c>
      <c r="B2759" s="1">
        <v>45777</v>
      </c>
      <c r="D2759">
        <v>15</v>
      </c>
      <c r="E2759" t="s">
        <v>6</v>
      </c>
      <c r="F2759">
        <v>57235.5</v>
      </c>
    </row>
    <row r="2760" spans="1:6">
      <c r="A2760">
        <v>150</v>
      </c>
      <c r="B2760" s="1">
        <v>45808</v>
      </c>
      <c r="D2760">
        <v>15</v>
      </c>
      <c r="E2760" t="s">
        <v>6</v>
      </c>
      <c r="F2760">
        <v>57557.25</v>
      </c>
    </row>
    <row r="2761" spans="1:6">
      <c r="A2761">
        <v>150</v>
      </c>
      <c r="B2761" s="1">
        <v>45838</v>
      </c>
      <c r="D2761">
        <v>15</v>
      </c>
      <c r="E2761" t="s">
        <v>6</v>
      </c>
      <c r="F2761">
        <v>57582</v>
      </c>
    </row>
    <row r="2762" spans="1:6">
      <c r="A2762">
        <v>150</v>
      </c>
      <c r="B2762" s="1">
        <v>45869</v>
      </c>
      <c r="D2762">
        <v>15</v>
      </c>
      <c r="E2762" t="s">
        <v>6</v>
      </c>
      <c r="F2762">
        <v>57363.75</v>
      </c>
    </row>
    <row r="2763" spans="1:6">
      <c r="A2763">
        <v>150</v>
      </c>
      <c r="B2763" s="1">
        <v>45900</v>
      </c>
      <c r="D2763">
        <v>15</v>
      </c>
      <c r="E2763" t="s">
        <v>6</v>
      </c>
      <c r="F2763">
        <v>57789</v>
      </c>
    </row>
    <row r="2764" spans="1:6">
      <c r="A2764">
        <v>150</v>
      </c>
      <c r="B2764" s="1">
        <v>45930</v>
      </c>
      <c r="D2764">
        <v>15</v>
      </c>
      <c r="E2764" t="s">
        <v>6</v>
      </c>
      <c r="F2764">
        <v>57899.25</v>
      </c>
    </row>
    <row r="2765" spans="1:6">
      <c r="A2765">
        <v>150</v>
      </c>
      <c r="B2765" s="1">
        <v>45961</v>
      </c>
      <c r="D2765">
        <v>15</v>
      </c>
      <c r="E2765" t="s">
        <v>6</v>
      </c>
      <c r="F2765">
        <v>58137.75</v>
      </c>
    </row>
    <row r="2766" spans="1:6">
      <c r="A2766">
        <v>150</v>
      </c>
      <c r="B2766" s="1">
        <v>45991</v>
      </c>
      <c r="D2766">
        <v>15</v>
      </c>
      <c r="E2766" t="s">
        <v>6</v>
      </c>
      <c r="F2766">
        <v>58281.75</v>
      </c>
    </row>
    <row r="2767" spans="1:6">
      <c r="A2767">
        <v>2370</v>
      </c>
      <c r="B2767" s="1">
        <v>44957</v>
      </c>
      <c r="D2767">
        <v>15</v>
      </c>
      <c r="E2767" t="s">
        <v>6</v>
      </c>
      <c r="F2767">
        <v>859.5</v>
      </c>
    </row>
    <row r="2768" spans="1:6">
      <c r="A2768">
        <v>2370</v>
      </c>
      <c r="B2768" s="1">
        <v>44985</v>
      </c>
      <c r="D2768">
        <v>15</v>
      </c>
      <c r="E2768" t="s">
        <v>6</v>
      </c>
      <c r="F2768">
        <v>1215</v>
      </c>
    </row>
    <row r="2769" spans="1:6">
      <c r="A2769">
        <v>2370</v>
      </c>
      <c r="B2769" s="1">
        <v>45016</v>
      </c>
      <c r="D2769">
        <v>15</v>
      </c>
      <c r="E2769" t="s">
        <v>6</v>
      </c>
      <c r="F2769">
        <v>929.25</v>
      </c>
    </row>
    <row r="2770" spans="1:6">
      <c r="A2770">
        <v>2370</v>
      </c>
      <c r="B2770" s="1">
        <v>45046</v>
      </c>
      <c r="D2770">
        <v>15</v>
      </c>
      <c r="E2770" t="s">
        <v>6</v>
      </c>
      <c r="F2770">
        <v>780.75</v>
      </c>
    </row>
    <row r="2771" spans="1:6">
      <c r="A2771">
        <v>2370</v>
      </c>
      <c r="B2771" s="1">
        <v>45077</v>
      </c>
      <c r="D2771">
        <v>15</v>
      </c>
      <c r="E2771" t="s">
        <v>6</v>
      </c>
      <c r="F2771">
        <v>607.5</v>
      </c>
    </row>
    <row r="2772" spans="1:6">
      <c r="A2772">
        <v>2370</v>
      </c>
      <c r="B2772" s="1">
        <v>45107</v>
      </c>
      <c r="D2772">
        <v>15</v>
      </c>
      <c r="E2772" t="s">
        <v>6</v>
      </c>
      <c r="F2772">
        <v>684</v>
      </c>
    </row>
    <row r="2773" spans="1:6">
      <c r="A2773">
        <v>2370</v>
      </c>
      <c r="B2773" s="1">
        <v>45138</v>
      </c>
      <c r="D2773">
        <v>15</v>
      </c>
      <c r="E2773" t="s">
        <v>6</v>
      </c>
      <c r="F2773">
        <v>688.5</v>
      </c>
    </row>
    <row r="2774" spans="1:6">
      <c r="A2774">
        <v>2370</v>
      </c>
      <c r="B2774" s="1">
        <v>45169</v>
      </c>
      <c r="D2774">
        <v>15</v>
      </c>
      <c r="E2774" t="s">
        <v>6</v>
      </c>
      <c r="F2774">
        <v>652.5</v>
      </c>
    </row>
    <row r="2775" spans="1:6">
      <c r="A2775">
        <v>2370</v>
      </c>
      <c r="B2775" s="1">
        <v>45199</v>
      </c>
      <c r="D2775">
        <v>15</v>
      </c>
      <c r="E2775" t="s">
        <v>6</v>
      </c>
      <c r="F2775">
        <v>648</v>
      </c>
    </row>
    <row r="2776" spans="1:6">
      <c r="A2776">
        <v>2370</v>
      </c>
      <c r="B2776" s="1">
        <v>45230</v>
      </c>
      <c r="D2776">
        <v>15</v>
      </c>
      <c r="E2776" t="s">
        <v>6</v>
      </c>
      <c r="F2776">
        <v>1192.5</v>
      </c>
    </row>
    <row r="2777" spans="1:6">
      <c r="A2777">
        <v>2370</v>
      </c>
      <c r="B2777" s="1">
        <v>45260</v>
      </c>
      <c r="D2777">
        <v>15</v>
      </c>
      <c r="E2777" t="s">
        <v>6</v>
      </c>
      <c r="F2777">
        <v>783</v>
      </c>
    </row>
    <row r="2778" spans="1:6">
      <c r="A2778">
        <v>2370</v>
      </c>
      <c r="B2778" s="1">
        <v>45291</v>
      </c>
      <c r="D2778">
        <v>15</v>
      </c>
      <c r="E2778" t="s">
        <v>6</v>
      </c>
      <c r="F2778">
        <v>976.5</v>
      </c>
    </row>
    <row r="2779" spans="1:6">
      <c r="A2779">
        <v>2370</v>
      </c>
      <c r="B2779" s="1">
        <v>45322</v>
      </c>
      <c r="D2779">
        <v>15</v>
      </c>
      <c r="E2779" t="s">
        <v>6</v>
      </c>
      <c r="F2779">
        <v>1035</v>
      </c>
    </row>
    <row r="2780" spans="1:6">
      <c r="A2780">
        <v>2370</v>
      </c>
      <c r="B2780" s="1">
        <v>45351</v>
      </c>
      <c r="D2780">
        <v>15</v>
      </c>
      <c r="E2780" t="s">
        <v>6</v>
      </c>
      <c r="F2780">
        <v>1404</v>
      </c>
    </row>
    <row r="2781" spans="1:6">
      <c r="A2781">
        <v>2370</v>
      </c>
      <c r="B2781" s="1">
        <v>45382</v>
      </c>
      <c r="D2781">
        <v>15</v>
      </c>
      <c r="E2781" t="s">
        <v>6</v>
      </c>
      <c r="F2781">
        <v>2389.5</v>
      </c>
    </row>
    <row r="2782" spans="1:6">
      <c r="A2782">
        <v>2370</v>
      </c>
      <c r="B2782" s="1">
        <v>45412</v>
      </c>
      <c r="D2782">
        <v>15</v>
      </c>
      <c r="E2782" t="s">
        <v>6</v>
      </c>
      <c r="F2782">
        <v>1503</v>
      </c>
    </row>
    <row r="2783" spans="1:6">
      <c r="A2783">
        <v>2370</v>
      </c>
      <c r="B2783" s="1">
        <v>45443</v>
      </c>
      <c r="D2783">
        <v>15</v>
      </c>
      <c r="E2783" t="s">
        <v>6</v>
      </c>
      <c r="F2783">
        <v>1370.25</v>
      </c>
    </row>
    <row r="2784" spans="1:6">
      <c r="A2784">
        <v>2370</v>
      </c>
      <c r="B2784" s="1">
        <v>45473</v>
      </c>
      <c r="D2784">
        <v>15</v>
      </c>
      <c r="E2784" t="s">
        <v>6</v>
      </c>
      <c r="F2784">
        <v>1399.5</v>
      </c>
    </row>
    <row r="2785" spans="1:6">
      <c r="A2785">
        <v>2370</v>
      </c>
      <c r="B2785" s="1">
        <v>45504</v>
      </c>
      <c r="D2785">
        <v>15</v>
      </c>
      <c r="E2785" t="s">
        <v>6</v>
      </c>
      <c r="F2785">
        <v>1298.25</v>
      </c>
    </row>
    <row r="2786" spans="1:6">
      <c r="A2786">
        <v>2370</v>
      </c>
      <c r="B2786" s="1">
        <v>45535</v>
      </c>
      <c r="D2786">
        <v>15</v>
      </c>
      <c r="E2786" t="s">
        <v>6</v>
      </c>
      <c r="F2786">
        <v>1118.25</v>
      </c>
    </row>
    <row r="2787" spans="1:6">
      <c r="A2787">
        <v>2370</v>
      </c>
      <c r="B2787" s="1">
        <v>45565</v>
      </c>
      <c r="D2787">
        <v>15</v>
      </c>
      <c r="E2787" t="s">
        <v>6</v>
      </c>
      <c r="F2787">
        <v>1467</v>
      </c>
    </row>
    <row r="2788" spans="1:6">
      <c r="A2788">
        <v>2370</v>
      </c>
      <c r="B2788" s="1">
        <v>45596</v>
      </c>
      <c r="D2788">
        <v>15</v>
      </c>
      <c r="E2788" t="s">
        <v>6</v>
      </c>
      <c r="F2788">
        <v>1462.5</v>
      </c>
    </row>
    <row r="2789" spans="1:6">
      <c r="A2789">
        <v>2370</v>
      </c>
      <c r="B2789" s="1">
        <v>45626</v>
      </c>
      <c r="D2789">
        <v>15</v>
      </c>
      <c r="E2789" t="s">
        <v>6</v>
      </c>
      <c r="F2789">
        <v>2236.5</v>
      </c>
    </row>
    <row r="2790" spans="1:6">
      <c r="A2790">
        <v>2370</v>
      </c>
      <c r="B2790" s="1">
        <v>45657</v>
      </c>
      <c r="D2790">
        <v>15</v>
      </c>
      <c r="E2790" t="s">
        <v>6</v>
      </c>
      <c r="F2790">
        <v>2128.5</v>
      </c>
    </row>
    <row r="2791" spans="1:6">
      <c r="A2791">
        <v>2370</v>
      </c>
      <c r="B2791" s="1">
        <v>45688</v>
      </c>
      <c r="D2791">
        <v>15</v>
      </c>
      <c r="E2791" t="s">
        <v>6</v>
      </c>
      <c r="F2791">
        <v>2463.75</v>
      </c>
    </row>
    <row r="2792" spans="1:6">
      <c r="A2792">
        <v>2370</v>
      </c>
      <c r="B2792" s="1">
        <v>45716</v>
      </c>
      <c r="D2792">
        <v>15</v>
      </c>
      <c r="E2792" t="s">
        <v>6</v>
      </c>
      <c r="F2792">
        <v>1941.75</v>
      </c>
    </row>
    <row r="2793" spans="1:6">
      <c r="A2793">
        <v>2370</v>
      </c>
      <c r="B2793" s="1">
        <v>45747</v>
      </c>
      <c r="D2793">
        <v>15</v>
      </c>
      <c r="E2793" t="s">
        <v>6</v>
      </c>
      <c r="F2793">
        <v>2396.25</v>
      </c>
    </row>
    <row r="2794" spans="1:6">
      <c r="A2794">
        <v>2370</v>
      </c>
      <c r="B2794" s="1">
        <v>45777</v>
      </c>
      <c r="D2794">
        <v>15</v>
      </c>
      <c r="E2794" t="s">
        <v>6</v>
      </c>
      <c r="F2794">
        <v>1392.75</v>
      </c>
    </row>
    <row r="2795" spans="1:6">
      <c r="A2795">
        <v>2370</v>
      </c>
      <c r="B2795" s="1">
        <v>45808</v>
      </c>
      <c r="D2795">
        <v>15</v>
      </c>
      <c r="E2795" t="s">
        <v>6</v>
      </c>
      <c r="F2795">
        <v>1968.75</v>
      </c>
    </row>
    <row r="2796" spans="1:6">
      <c r="A2796">
        <v>2370</v>
      </c>
      <c r="B2796" s="1">
        <v>45838</v>
      </c>
      <c r="D2796">
        <v>15</v>
      </c>
      <c r="E2796" t="s">
        <v>6</v>
      </c>
      <c r="F2796">
        <v>1984.5</v>
      </c>
    </row>
    <row r="2797" spans="1:6">
      <c r="A2797">
        <v>2370</v>
      </c>
      <c r="B2797" s="1">
        <v>45869</v>
      </c>
      <c r="D2797">
        <v>15</v>
      </c>
      <c r="E2797" t="s">
        <v>6</v>
      </c>
      <c r="F2797">
        <v>1228.5</v>
      </c>
    </row>
    <row r="2798" spans="1:6">
      <c r="A2798">
        <v>2370</v>
      </c>
      <c r="B2798" s="1">
        <v>45900</v>
      </c>
      <c r="D2798">
        <v>15</v>
      </c>
      <c r="E2798" t="s">
        <v>6</v>
      </c>
      <c r="F2798">
        <v>1593</v>
      </c>
    </row>
    <row r="2799" spans="1:6">
      <c r="A2799">
        <v>2370</v>
      </c>
      <c r="B2799" s="1">
        <v>45930</v>
      </c>
      <c r="D2799">
        <v>15</v>
      </c>
      <c r="E2799" t="s">
        <v>6</v>
      </c>
      <c r="F2799">
        <v>1737</v>
      </c>
    </row>
    <row r="2800" spans="1:6">
      <c r="A2800">
        <v>2370</v>
      </c>
      <c r="B2800" s="1">
        <v>45961</v>
      </c>
      <c r="D2800">
        <v>15</v>
      </c>
      <c r="E2800" t="s">
        <v>6</v>
      </c>
      <c r="F2800">
        <v>1998</v>
      </c>
    </row>
    <row r="2801" spans="1:6">
      <c r="A2801">
        <v>2370</v>
      </c>
      <c r="B2801" s="1">
        <v>45991</v>
      </c>
      <c r="D2801">
        <v>15</v>
      </c>
      <c r="E2801" t="s">
        <v>6</v>
      </c>
      <c r="F2801">
        <v>2191.5</v>
      </c>
    </row>
    <row r="2802" spans="1:6">
      <c r="A2802">
        <v>360</v>
      </c>
      <c r="B2802" s="1">
        <v>44957</v>
      </c>
      <c r="D2802">
        <v>15</v>
      </c>
      <c r="E2802" t="s">
        <v>6</v>
      </c>
      <c r="F2802">
        <v>5836.5</v>
      </c>
    </row>
    <row r="2803" spans="1:6">
      <c r="A2803">
        <v>360</v>
      </c>
      <c r="B2803" s="1">
        <v>44985</v>
      </c>
      <c r="D2803">
        <v>15</v>
      </c>
      <c r="E2803" t="s">
        <v>6</v>
      </c>
      <c r="F2803">
        <v>6570</v>
      </c>
    </row>
    <row r="2804" spans="1:6">
      <c r="A2804">
        <v>360</v>
      </c>
      <c r="B2804" s="1">
        <v>45016</v>
      </c>
      <c r="D2804">
        <v>15</v>
      </c>
      <c r="E2804" t="s">
        <v>6</v>
      </c>
      <c r="F2804">
        <v>6966</v>
      </c>
    </row>
    <row r="2805" spans="1:6">
      <c r="A2805">
        <v>360</v>
      </c>
      <c r="B2805" s="1">
        <v>45046</v>
      </c>
      <c r="D2805">
        <v>15</v>
      </c>
      <c r="E2805" t="s">
        <v>6</v>
      </c>
      <c r="F2805">
        <v>4196.25</v>
      </c>
    </row>
    <row r="2806" spans="1:6">
      <c r="A2806">
        <v>360</v>
      </c>
      <c r="B2806" s="1">
        <v>45077</v>
      </c>
      <c r="D2806">
        <v>15</v>
      </c>
      <c r="E2806" t="s">
        <v>6</v>
      </c>
      <c r="F2806">
        <v>4745.25</v>
      </c>
    </row>
    <row r="2807" spans="1:6">
      <c r="A2807">
        <v>360</v>
      </c>
      <c r="B2807" s="1">
        <v>45107</v>
      </c>
      <c r="D2807">
        <v>15</v>
      </c>
      <c r="E2807" t="s">
        <v>6</v>
      </c>
      <c r="F2807">
        <v>5748.75</v>
      </c>
    </row>
    <row r="2808" spans="1:6">
      <c r="A2808">
        <v>360</v>
      </c>
      <c r="B2808" s="1">
        <v>45138</v>
      </c>
      <c r="D2808">
        <v>15</v>
      </c>
      <c r="E2808" t="s">
        <v>6</v>
      </c>
      <c r="F2808">
        <v>4369.5</v>
      </c>
    </row>
    <row r="2809" spans="1:6">
      <c r="A2809">
        <v>360</v>
      </c>
      <c r="B2809" s="1">
        <v>45169</v>
      </c>
      <c r="D2809">
        <v>15</v>
      </c>
      <c r="E2809" t="s">
        <v>6</v>
      </c>
      <c r="F2809">
        <v>4963.5</v>
      </c>
    </row>
    <row r="2810" spans="1:6">
      <c r="A2810">
        <v>360</v>
      </c>
      <c r="B2810" s="1">
        <v>45199</v>
      </c>
      <c r="D2810">
        <v>15</v>
      </c>
      <c r="E2810" t="s">
        <v>6</v>
      </c>
      <c r="F2810">
        <v>3901.5</v>
      </c>
    </row>
    <row r="2811" spans="1:6">
      <c r="A2811">
        <v>360</v>
      </c>
      <c r="B2811" s="1">
        <v>45230</v>
      </c>
      <c r="D2811">
        <v>15</v>
      </c>
      <c r="E2811" t="s">
        <v>6</v>
      </c>
      <c r="F2811">
        <v>4799.25</v>
      </c>
    </row>
    <row r="2812" spans="1:6">
      <c r="A2812">
        <v>360</v>
      </c>
      <c r="B2812" s="1">
        <v>45260</v>
      </c>
      <c r="D2812">
        <v>15</v>
      </c>
      <c r="E2812" t="s">
        <v>6</v>
      </c>
      <c r="F2812">
        <v>5796</v>
      </c>
    </row>
    <row r="2813" spans="1:6">
      <c r="A2813">
        <v>360</v>
      </c>
      <c r="B2813" s="1">
        <v>45291</v>
      </c>
      <c r="D2813">
        <v>15</v>
      </c>
      <c r="E2813" t="s">
        <v>6</v>
      </c>
      <c r="F2813">
        <v>5123.25</v>
      </c>
    </row>
    <row r="2814" spans="1:6">
      <c r="A2814">
        <v>360</v>
      </c>
      <c r="B2814" s="1">
        <v>45322</v>
      </c>
      <c r="D2814">
        <v>15</v>
      </c>
      <c r="E2814" t="s">
        <v>6</v>
      </c>
      <c r="F2814">
        <v>6484.5</v>
      </c>
    </row>
    <row r="2815" spans="1:6">
      <c r="A2815">
        <v>360</v>
      </c>
      <c r="B2815" s="1">
        <v>45351</v>
      </c>
      <c r="D2815">
        <v>15</v>
      </c>
      <c r="E2815" t="s">
        <v>6</v>
      </c>
      <c r="F2815">
        <v>7416</v>
      </c>
    </row>
    <row r="2816" spans="1:6">
      <c r="A2816">
        <v>360</v>
      </c>
      <c r="B2816" s="1">
        <v>45382</v>
      </c>
      <c r="D2816">
        <v>15</v>
      </c>
      <c r="E2816" t="s">
        <v>6</v>
      </c>
      <c r="F2816">
        <v>7211.25</v>
      </c>
    </row>
    <row r="2817" spans="1:6">
      <c r="A2817">
        <v>360</v>
      </c>
      <c r="B2817" s="1">
        <v>45412</v>
      </c>
      <c r="D2817">
        <v>15</v>
      </c>
      <c r="E2817" t="s">
        <v>6</v>
      </c>
      <c r="F2817">
        <v>4734</v>
      </c>
    </row>
    <row r="2818" spans="1:6">
      <c r="A2818">
        <v>360</v>
      </c>
      <c r="B2818" s="1">
        <v>45443</v>
      </c>
      <c r="D2818">
        <v>15</v>
      </c>
      <c r="E2818" t="s">
        <v>6</v>
      </c>
      <c r="F2818">
        <v>5553</v>
      </c>
    </row>
    <row r="2819" spans="1:6">
      <c r="A2819">
        <v>360</v>
      </c>
      <c r="B2819" s="1">
        <v>45473</v>
      </c>
      <c r="D2819">
        <v>15</v>
      </c>
      <c r="E2819" t="s">
        <v>6</v>
      </c>
      <c r="F2819">
        <v>5168.25</v>
      </c>
    </row>
    <row r="2820" spans="1:6">
      <c r="A2820">
        <v>360</v>
      </c>
      <c r="B2820" s="1">
        <v>45504</v>
      </c>
      <c r="D2820">
        <v>15</v>
      </c>
      <c r="E2820" t="s">
        <v>6</v>
      </c>
      <c r="F2820">
        <v>5805</v>
      </c>
    </row>
    <row r="2821" spans="1:6">
      <c r="A2821">
        <v>360</v>
      </c>
      <c r="B2821" s="1">
        <v>45535</v>
      </c>
      <c r="D2821">
        <v>15</v>
      </c>
      <c r="E2821" t="s">
        <v>6</v>
      </c>
      <c r="F2821">
        <v>5697</v>
      </c>
    </row>
    <row r="2822" spans="1:6">
      <c r="A2822">
        <v>360</v>
      </c>
      <c r="B2822" s="1">
        <v>45565</v>
      </c>
      <c r="D2822">
        <v>15</v>
      </c>
      <c r="E2822" t="s">
        <v>6</v>
      </c>
      <c r="F2822">
        <v>5082.75</v>
      </c>
    </row>
    <row r="2823" spans="1:6">
      <c r="A2823">
        <v>360</v>
      </c>
      <c r="B2823" s="1">
        <v>45596</v>
      </c>
      <c r="D2823">
        <v>15</v>
      </c>
      <c r="E2823" t="s">
        <v>6</v>
      </c>
      <c r="F2823">
        <v>4961.25</v>
      </c>
    </row>
    <row r="2824" spans="1:6">
      <c r="A2824">
        <v>360</v>
      </c>
      <c r="B2824" s="1">
        <v>45626</v>
      </c>
      <c r="D2824">
        <v>15</v>
      </c>
      <c r="E2824" t="s">
        <v>6</v>
      </c>
      <c r="F2824">
        <v>5600.25</v>
      </c>
    </row>
    <row r="2825" spans="1:6">
      <c r="A2825">
        <v>360</v>
      </c>
      <c r="B2825" s="1">
        <v>45657</v>
      </c>
      <c r="D2825">
        <v>15</v>
      </c>
      <c r="E2825" t="s">
        <v>6</v>
      </c>
      <c r="F2825">
        <v>6102</v>
      </c>
    </row>
    <row r="2826" spans="1:6">
      <c r="A2826">
        <v>360</v>
      </c>
      <c r="B2826" s="1">
        <v>45688</v>
      </c>
      <c r="D2826">
        <v>15</v>
      </c>
      <c r="E2826" t="s">
        <v>6</v>
      </c>
      <c r="F2826">
        <v>8847</v>
      </c>
    </row>
    <row r="2827" spans="1:6">
      <c r="A2827">
        <v>360</v>
      </c>
      <c r="B2827" s="1">
        <v>45716</v>
      </c>
      <c r="D2827">
        <v>15</v>
      </c>
      <c r="E2827" t="s">
        <v>6</v>
      </c>
      <c r="F2827">
        <v>8068.5</v>
      </c>
    </row>
    <row r="2828" spans="1:6">
      <c r="A2828">
        <v>360</v>
      </c>
      <c r="B2828" s="1">
        <v>45747</v>
      </c>
      <c r="D2828">
        <v>15</v>
      </c>
      <c r="E2828" t="s">
        <v>6</v>
      </c>
      <c r="F2828">
        <v>6475.5</v>
      </c>
    </row>
    <row r="2829" spans="1:6">
      <c r="A2829">
        <v>360</v>
      </c>
      <c r="B2829" s="1">
        <v>45777</v>
      </c>
      <c r="D2829">
        <v>15</v>
      </c>
      <c r="E2829" t="s">
        <v>6</v>
      </c>
      <c r="F2829">
        <v>6365.25</v>
      </c>
    </row>
    <row r="2830" spans="1:6">
      <c r="A2830">
        <v>360</v>
      </c>
      <c r="B2830" s="1">
        <v>45808</v>
      </c>
      <c r="D2830">
        <v>15</v>
      </c>
      <c r="E2830" t="s">
        <v>6</v>
      </c>
      <c r="F2830">
        <v>5672.25</v>
      </c>
    </row>
    <row r="2831" spans="1:6">
      <c r="A2831">
        <v>360</v>
      </c>
      <c r="B2831" s="1">
        <v>45838</v>
      </c>
      <c r="D2831">
        <v>15</v>
      </c>
      <c r="E2831" t="s">
        <v>6</v>
      </c>
      <c r="F2831">
        <v>4995</v>
      </c>
    </row>
    <row r="2832" spans="1:6">
      <c r="A2832">
        <v>360</v>
      </c>
      <c r="B2832" s="1">
        <v>45869</v>
      </c>
      <c r="D2832">
        <v>15</v>
      </c>
      <c r="E2832" t="s">
        <v>6</v>
      </c>
      <c r="F2832">
        <v>4628.25</v>
      </c>
    </row>
    <row r="2833" spans="1:6">
      <c r="A2833">
        <v>360</v>
      </c>
      <c r="B2833" s="1">
        <v>45900</v>
      </c>
      <c r="D2833">
        <v>15</v>
      </c>
      <c r="E2833" t="s">
        <v>6</v>
      </c>
      <c r="F2833">
        <v>8556.75</v>
      </c>
    </row>
    <row r="2834" spans="1:6">
      <c r="A2834">
        <v>360</v>
      </c>
      <c r="B2834" s="1">
        <v>45930</v>
      </c>
      <c r="D2834">
        <v>15</v>
      </c>
      <c r="E2834" t="s">
        <v>6</v>
      </c>
      <c r="F2834">
        <v>5604.75</v>
      </c>
    </row>
    <row r="2835" spans="1:6">
      <c r="A2835">
        <v>360</v>
      </c>
      <c r="B2835" s="1">
        <v>45961</v>
      </c>
      <c r="D2835">
        <v>15</v>
      </c>
      <c r="E2835" t="s">
        <v>6</v>
      </c>
      <c r="F2835">
        <v>6583.5</v>
      </c>
    </row>
    <row r="2836" spans="1:6">
      <c r="A2836">
        <v>360</v>
      </c>
      <c r="B2836" s="1">
        <v>45991</v>
      </c>
      <c r="D2836">
        <v>15</v>
      </c>
      <c r="E2836" t="s">
        <v>6</v>
      </c>
      <c r="F2836">
        <v>7391.25</v>
      </c>
    </row>
    <row r="2837" spans="1:6">
      <c r="A2837">
        <v>9649</v>
      </c>
      <c r="B2837" s="1">
        <v>44957</v>
      </c>
      <c r="D2837">
        <v>15</v>
      </c>
      <c r="E2837" t="s">
        <v>6</v>
      </c>
      <c r="F2837">
        <v>1212.75</v>
      </c>
    </row>
    <row r="2838" spans="1:6">
      <c r="A2838">
        <v>9649</v>
      </c>
      <c r="B2838" s="1">
        <v>44985</v>
      </c>
      <c r="D2838">
        <v>15</v>
      </c>
      <c r="E2838" t="s">
        <v>6</v>
      </c>
      <c r="F2838">
        <v>1406.25</v>
      </c>
    </row>
    <row r="2839" spans="1:6">
      <c r="A2839">
        <v>9649</v>
      </c>
      <c r="B2839" s="1">
        <v>45016</v>
      </c>
      <c r="D2839">
        <v>15</v>
      </c>
      <c r="E2839" t="s">
        <v>6</v>
      </c>
      <c r="F2839">
        <v>1244.25</v>
      </c>
    </row>
    <row r="2840" spans="1:6">
      <c r="A2840">
        <v>9649</v>
      </c>
      <c r="B2840" s="1">
        <v>45046</v>
      </c>
      <c r="D2840">
        <v>15</v>
      </c>
      <c r="E2840" t="s">
        <v>6</v>
      </c>
      <c r="F2840">
        <v>1161</v>
      </c>
    </row>
    <row r="2841" spans="1:6">
      <c r="A2841">
        <v>9649</v>
      </c>
      <c r="B2841" s="1">
        <v>45077</v>
      </c>
      <c r="D2841">
        <v>15</v>
      </c>
      <c r="E2841" t="s">
        <v>6</v>
      </c>
      <c r="F2841">
        <v>1050.75</v>
      </c>
    </row>
    <row r="2842" spans="1:6">
      <c r="A2842">
        <v>9649</v>
      </c>
      <c r="B2842" s="1">
        <v>45107</v>
      </c>
      <c r="D2842">
        <v>15</v>
      </c>
      <c r="E2842" t="s">
        <v>6</v>
      </c>
      <c r="F2842">
        <v>1197</v>
      </c>
    </row>
    <row r="2843" spans="1:6">
      <c r="A2843">
        <v>9649</v>
      </c>
      <c r="B2843" s="1">
        <v>45138</v>
      </c>
      <c r="D2843">
        <v>15</v>
      </c>
      <c r="E2843" t="s">
        <v>6</v>
      </c>
      <c r="F2843">
        <v>1284.75</v>
      </c>
    </row>
    <row r="2844" spans="1:6">
      <c r="A2844">
        <v>9649</v>
      </c>
      <c r="B2844" s="1">
        <v>45169</v>
      </c>
      <c r="D2844">
        <v>15</v>
      </c>
      <c r="E2844" t="s">
        <v>6</v>
      </c>
      <c r="F2844">
        <v>967.5</v>
      </c>
    </row>
    <row r="2845" spans="1:6">
      <c r="A2845">
        <v>9649</v>
      </c>
      <c r="B2845" s="1">
        <v>45199</v>
      </c>
      <c r="D2845">
        <v>15</v>
      </c>
      <c r="E2845" t="s">
        <v>6</v>
      </c>
      <c r="F2845">
        <v>1084.5</v>
      </c>
    </row>
    <row r="2846" spans="1:6">
      <c r="A2846">
        <v>9649</v>
      </c>
      <c r="B2846" s="1">
        <v>45230</v>
      </c>
      <c r="D2846">
        <v>15</v>
      </c>
      <c r="E2846" t="s">
        <v>6</v>
      </c>
      <c r="F2846">
        <v>1185.75</v>
      </c>
    </row>
    <row r="2847" spans="1:6">
      <c r="A2847">
        <v>9649</v>
      </c>
      <c r="B2847" s="1">
        <v>45260</v>
      </c>
      <c r="D2847">
        <v>15</v>
      </c>
      <c r="E2847" t="s">
        <v>6</v>
      </c>
      <c r="F2847">
        <v>1287</v>
      </c>
    </row>
    <row r="2848" spans="1:6">
      <c r="A2848">
        <v>9649</v>
      </c>
      <c r="B2848" s="1">
        <v>45291</v>
      </c>
      <c r="D2848">
        <v>15</v>
      </c>
      <c r="E2848" t="s">
        <v>6</v>
      </c>
      <c r="F2848">
        <v>2562.75</v>
      </c>
    </row>
    <row r="2849" spans="1:6">
      <c r="A2849">
        <v>9649</v>
      </c>
      <c r="B2849" s="1">
        <v>45322</v>
      </c>
      <c r="D2849">
        <v>15</v>
      </c>
      <c r="E2849" t="s">
        <v>6</v>
      </c>
      <c r="F2849">
        <v>1293.75</v>
      </c>
    </row>
    <row r="2850" spans="1:6">
      <c r="A2850">
        <v>9649</v>
      </c>
      <c r="B2850" s="1">
        <v>45351</v>
      </c>
      <c r="D2850">
        <v>15</v>
      </c>
      <c r="E2850" t="s">
        <v>6</v>
      </c>
      <c r="F2850">
        <v>1127.25</v>
      </c>
    </row>
    <row r="2851" spans="1:6">
      <c r="A2851">
        <v>9649</v>
      </c>
      <c r="B2851" s="1">
        <v>45382</v>
      </c>
      <c r="D2851">
        <v>15</v>
      </c>
      <c r="E2851" t="s">
        <v>6</v>
      </c>
      <c r="F2851">
        <v>1206</v>
      </c>
    </row>
    <row r="2852" spans="1:6">
      <c r="A2852">
        <v>9649</v>
      </c>
      <c r="B2852" s="1">
        <v>45412</v>
      </c>
      <c r="D2852">
        <v>15</v>
      </c>
      <c r="E2852" t="s">
        <v>6</v>
      </c>
      <c r="F2852">
        <v>1100.25</v>
      </c>
    </row>
    <row r="2853" spans="1:6">
      <c r="A2853">
        <v>9649</v>
      </c>
      <c r="B2853" s="1">
        <v>45443</v>
      </c>
      <c r="D2853">
        <v>15</v>
      </c>
      <c r="E2853" t="s">
        <v>6</v>
      </c>
      <c r="F2853">
        <v>1023.75</v>
      </c>
    </row>
    <row r="2854" spans="1:6">
      <c r="A2854">
        <v>9649</v>
      </c>
      <c r="B2854" s="1">
        <v>45473</v>
      </c>
      <c r="D2854">
        <v>15</v>
      </c>
      <c r="E2854" t="s">
        <v>6</v>
      </c>
      <c r="F2854">
        <v>1179</v>
      </c>
    </row>
    <row r="2855" spans="1:6">
      <c r="A2855">
        <v>9649</v>
      </c>
      <c r="B2855" s="1">
        <v>45504</v>
      </c>
      <c r="D2855">
        <v>15</v>
      </c>
      <c r="E2855" t="s">
        <v>6</v>
      </c>
      <c r="F2855">
        <v>1203.75</v>
      </c>
    </row>
    <row r="2856" spans="1:6">
      <c r="A2856">
        <v>9649</v>
      </c>
      <c r="B2856" s="1">
        <v>45535</v>
      </c>
      <c r="D2856">
        <v>15</v>
      </c>
      <c r="E2856" t="s">
        <v>6</v>
      </c>
      <c r="F2856">
        <v>978.75</v>
      </c>
    </row>
    <row r="2857" spans="1:6">
      <c r="A2857">
        <v>9649</v>
      </c>
      <c r="B2857" s="1">
        <v>45565</v>
      </c>
      <c r="D2857">
        <v>15</v>
      </c>
      <c r="E2857" t="s">
        <v>6</v>
      </c>
      <c r="F2857">
        <v>1143</v>
      </c>
    </row>
    <row r="2858" spans="1:6">
      <c r="A2858">
        <v>9649</v>
      </c>
      <c r="B2858" s="1">
        <v>45596</v>
      </c>
      <c r="D2858">
        <v>15</v>
      </c>
      <c r="E2858" t="s">
        <v>6</v>
      </c>
      <c r="F2858">
        <v>1280.25</v>
      </c>
    </row>
    <row r="2859" spans="1:6">
      <c r="A2859">
        <v>9649</v>
      </c>
      <c r="B2859" s="1">
        <v>45626</v>
      </c>
      <c r="D2859">
        <v>15</v>
      </c>
      <c r="E2859" t="s">
        <v>6</v>
      </c>
      <c r="F2859">
        <v>1316.25</v>
      </c>
    </row>
    <row r="2860" spans="1:6">
      <c r="A2860">
        <v>9649</v>
      </c>
      <c r="B2860" s="1">
        <v>45657</v>
      </c>
      <c r="D2860">
        <v>15</v>
      </c>
      <c r="E2860" t="s">
        <v>6</v>
      </c>
      <c r="F2860">
        <v>1134</v>
      </c>
    </row>
    <row r="2861" spans="1:6">
      <c r="A2861">
        <v>9649</v>
      </c>
      <c r="B2861" s="1">
        <v>45688</v>
      </c>
      <c r="D2861">
        <v>15</v>
      </c>
      <c r="E2861" t="s">
        <v>6</v>
      </c>
      <c r="F2861">
        <v>1107</v>
      </c>
    </row>
    <row r="2862" spans="1:6">
      <c r="A2862">
        <v>9649</v>
      </c>
      <c r="B2862" s="1">
        <v>45716</v>
      </c>
      <c r="D2862">
        <v>15</v>
      </c>
      <c r="E2862" t="s">
        <v>6</v>
      </c>
      <c r="F2862">
        <v>1302.75</v>
      </c>
    </row>
    <row r="2863" spans="1:6">
      <c r="A2863">
        <v>9649</v>
      </c>
      <c r="B2863" s="1">
        <v>45747</v>
      </c>
      <c r="D2863">
        <v>15</v>
      </c>
      <c r="E2863" t="s">
        <v>6</v>
      </c>
      <c r="F2863">
        <v>1084.5</v>
      </c>
    </row>
    <row r="2864" spans="1:6">
      <c r="A2864">
        <v>9649</v>
      </c>
      <c r="B2864" s="1">
        <v>45777</v>
      </c>
      <c r="D2864">
        <v>15</v>
      </c>
      <c r="E2864" t="s">
        <v>6</v>
      </c>
      <c r="F2864">
        <v>1163.25</v>
      </c>
    </row>
    <row r="2865" spans="1:6">
      <c r="A2865">
        <v>9649</v>
      </c>
      <c r="B2865" s="1">
        <v>45808</v>
      </c>
      <c r="D2865">
        <v>15</v>
      </c>
      <c r="E2865" t="s">
        <v>6</v>
      </c>
      <c r="F2865">
        <v>1084.5</v>
      </c>
    </row>
    <row r="2866" spans="1:6">
      <c r="A2866">
        <v>9649</v>
      </c>
      <c r="B2866" s="1">
        <v>45838</v>
      </c>
      <c r="D2866">
        <v>15</v>
      </c>
      <c r="E2866" t="s">
        <v>6</v>
      </c>
      <c r="F2866">
        <v>1284.75</v>
      </c>
    </row>
    <row r="2867" spans="1:6">
      <c r="A2867">
        <v>9649</v>
      </c>
      <c r="B2867" s="1">
        <v>45869</v>
      </c>
      <c r="D2867">
        <v>15</v>
      </c>
      <c r="E2867" t="s">
        <v>6</v>
      </c>
      <c r="F2867">
        <v>1233</v>
      </c>
    </row>
    <row r="2868" spans="1:6">
      <c r="A2868">
        <v>9649</v>
      </c>
      <c r="B2868" s="1">
        <v>45900</v>
      </c>
      <c r="D2868">
        <v>15</v>
      </c>
      <c r="E2868" t="s">
        <v>6</v>
      </c>
      <c r="F2868">
        <v>1050.75</v>
      </c>
    </row>
    <row r="2869" spans="1:6">
      <c r="A2869">
        <v>9649</v>
      </c>
      <c r="B2869" s="1">
        <v>45930</v>
      </c>
      <c r="D2869">
        <v>15</v>
      </c>
      <c r="E2869" t="s">
        <v>6</v>
      </c>
      <c r="F2869">
        <v>1284.75</v>
      </c>
    </row>
    <row r="2870" spans="1:6">
      <c r="A2870">
        <v>9649</v>
      </c>
      <c r="B2870" s="1">
        <v>45961</v>
      </c>
      <c r="D2870">
        <v>15</v>
      </c>
      <c r="E2870" t="s">
        <v>6</v>
      </c>
      <c r="F2870">
        <v>1262.25</v>
      </c>
    </row>
    <row r="2871" spans="1:6">
      <c r="A2871">
        <v>9649</v>
      </c>
      <c r="B2871" s="1">
        <v>45991</v>
      </c>
      <c r="D2871">
        <v>15</v>
      </c>
      <c r="E2871" t="s">
        <v>6</v>
      </c>
      <c r="F2871">
        <v>1262.25</v>
      </c>
    </row>
    <row r="2872" spans="1:6">
      <c r="A2872">
        <v>9652</v>
      </c>
      <c r="B2872" s="1">
        <v>44957</v>
      </c>
      <c r="D2872">
        <v>15</v>
      </c>
      <c r="E2872" t="s">
        <v>6</v>
      </c>
      <c r="F2872">
        <v>3253.5</v>
      </c>
    </row>
    <row r="2873" spans="1:6">
      <c r="A2873">
        <v>9652</v>
      </c>
      <c r="B2873" s="1">
        <v>44985</v>
      </c>
      <c r="D2873">
        <v>15</v>
      </c>
      <c r="E2873" t="s">
        <v>6</v>
      </c>
      <c r="F2873">
        <v>4972.5</v>
      </c>
    </row>
    <row r="2874" spans="1:6">
      <c r="A2874">
        <v>9652</v>
      </c>
      <c r="B2874" s="1">
        <v>45016</v>
      </c>
      <c r="D2874">
        <v>15</v>
      </c>
      <c r="E2874" t="s">
        <v>6</v>
      </c>
      <c r="F2874">
        <v>5787</v>
      </c>
    </row>
    <row r="2875" spans="1:6">
      <c r="A2875">
        <v>9652</v>
      </c>
      <c r="B2875" s="1">
        <v>45046</v>
      </c>
      <c r="D2875">
        <v>15</v>
      </c>
      <c r="E2875" t="s">
        <v>6</v>
      </c>
      <c r="F2875">
        <v>5737.5</v>
      </c>
    </row>
    <row r="2876" spans="1:6">
      <c r="A2876">
        <v>9652</v>
      </c>
      <c r="B2876" s="1">
        <v>45077</v>
      </c>
      <c r="D2876">
        <v>15</v>
      </c>
      <c r="E2876" t="s">
        <v>6</v>
      </c>
      <c r="F2876">
        <v>3791.25</v>
      </c>
    </row>
    <row r="2877" spans="1:6">
      <c r="A2877">
        <v>9652</v>
      </c>
      <c r="B2877" s="1">
        <v>45107</v>
      </c>
      <c r="D2877">
        <v>15</v>
      </c>
      <c r="E2877" t="s">
        <v>6</v>
      </c>
      <c r="F2877">
        <v>4599</v>
      </c>
    </row>
    <row r="2878" spans="1:6">
      <c r="A2878">
        <v>9652</v>
      </c>
      <c r="B2878" s="1">
        <v>45138</v>
      </c>
      <c r="D2878">
        <v>15</v>
      </c>
      <c r="E2878" t="s">
        <v>6</v>
      </c>
      <c r="F2878">
        <v>4045.5</v>
      </c>
    </row>
    <row r="2879" spans="1:6">
      <c r="A2879">
        <v>9652</v>
      </c>
      <c r="B2879" s="1">
        <v>45169</v>
      </c>
      <c r="D2879">
        <v>15</v>
      </c>
      <c r="E2879" t="s">
        <v>6</v>
      </c>
      <c r="F2879">
        <v>3415.5</v>
      </c>
    </row>
    <row r="2880" spans="1:6">
      <c r="A2880">
        <v>9652</v>
      </c>
      <c r="B2880" s="1">
        <v>45199</v>
      </c>
      <c r="D2880">
        <v>15</v>
      </c>
      <c r="E2880" t="s">
        <v>6</v>
      </c>
      <c r="F2880">
        <v>4315.5</v>
      </c>
    </row>
    <row r="2881" spans="1:6">
      <c r="A2881">
        <v>9652</v>
      </c>
      <c r="B2881" s="1">
        <v>45230</v>
      </c>
      <c r="D2881">
        <v>15</v>
      </c>
      <c r="E2881" t="s">
        <v>6</v>
      </c>
      <c r="F2881">
        <v>3366</v>
      </c>
    </row>
    <row r="2882" spans="1:6">
      <c r="A2882">
        <v>9652</v>
      </c>
      <c r="B2882" s="1">
        <v>45260</v>
      </c>
      <c r="D2882">
        <v>15</v>
      </c>
      <c r="E2882" t="s">
        <v>6</v>
      </c>
      <c r="F2882">
        <v>4538.25</v>
      </c>
    </row>
    <row r="2883" spans="1:6">
      <c r="A2883">
        <v>9652</v>
      </c>
      <c r="B2883" s="1">
        <v>45291</v>
      </c>
      <c r="D2883">
        <v>15</v>
      </c>
      <c r="E2883" t="s">
        <v>6</v>
      </c>
      <c r="F2883">
        <v>5694.75</v>
      </c>
    </row>
    <row r="2884" spans="1:6">
      <c r="A2884">
        <v>9652</v>
      </c>
      <c r="B2884" s="1">
        <v>45322</v>
      </c>
      <c r="D2884">
        <v>15</v>
      </c>
      <c r="E2884" t="s">
        <v>6</v>
      </c>
      <c r="F2884">
        <v>4464</v>
      </c>
    </row>
    <row r="2885" spans="1:6">
      <c r="A2885">
        <v>9652</v>
      </c>
      <c r="B2885" s="1">
        <v>45351</v>
      </c>
      <c r="D2885">
        <v>15</v>
      </c>
      <c r="E2885" t="s">
        <v>6</v>
      </c>
      <c r="F2885">
        <v>5463</v>
      </c>
    </row>
    <row r="2886" spans="1:6">
      <c r="A2886">
        <v>9652</v>
      </c>
      <c r="B2886" s="1">
        <v>45382</v>
      </c>
      <c r="D2886">
        <v>15</v>
      </c>
      <c r="E2886" t="s">
        <v>6</v>
      </c>
      <c r="F2886">
        <v>7168.5</v>
      </c>
    </row>
    <row r="2887" spans="1:6">
      <c r="A2887">
        <v>9652</v>
      </c>
      <c r="B2887" s="1">
        <v>45412</v>
      </c>
      <c r="D2887">
        <v>15</v>
      </c>
      <c r="E2887" t="s">
        <v>6</v>
      </c>
      <c r="F2887">
        <v>7931.25</v>
      </c>
    </row>
    <row r="2888" spans="1:6">
      <c r="A2888">
        <v>9652</v>
      </c>
      <c r="B2888" s="1">
        <v>45443</v>
      </c>
      <c r="D2888">
        <v>15</v>
      </c>
      <c r="E2888" t="s">
        <v>6</v>
      </c>
      <c r="F2888">
        <v>5125.5</v>
      </c>
    </row>
    <row r="2889" spans="1:6">
      <c r="A2889">
        <v>9652</v>
      </c>
      <c r="B2889" s="1">
        <v>45473</v>
      </c>
      <c r="D2889">
        <v>15</v>
      </c>
      <c r="E2889" t="s">
        <v>6</v>
      </c>
      <c r="F2889">
        <v>5496.75</v>
      </c>
    </row>
    <row r="2890" spans="1:6">
      <c r="A2890">
        <v>9652</v>
      </c>
      <c r="B2890" s="1">
        <v>45504</v>
      </c>
      <c r="D2890">
        <v>15</v>
      </c>
      <c r="E2890" t="s">
        <v>6</v>
      </c>
      <c r="F2890">
        <v>5429.25</v>
      </c>
    </row>
    <row r="2891" spans="1:6">
      <c r="A2891">
        <v>9652</v>
      </c>
      <c r="B2891" s="1">
        <v>45535</v>
      </c>
      <c r="D2891">
        <v>15</v>
      </c>
      <c r="E2891" t="s">
        <v>6</v>
      </c>
      <c r="F2891">
        <v>5454</v>
      </c>
    </row>
    <row r="2892" spans="1:6">
      <c r="A2892">
        <v>9652</v>
      </c>
      <c r="B2892" s="1">
        <v>45565</v>
      </c>
      <c r="D2892">
        <v>15</v>
      </c>
      <c r="E2892" t="s">
        <v>6</v>
      </c>
      <c r="F2892">
        <v>5879.25</v>
      </c>
    </row>
    <row r="2893" spans="1:6">
      <c r="A2893">
        <v>9652</v>
      </c>
      <c r="B2893" s="1">
        <v>45596</v>
      </c>
      <c r="D2893">
        <v>15</v>
      </c>
      <c r="E2893" t="s">
        <v>6</v>
      </c>
      <c r="F2893">
        <v>5773.5</v>
      </c>
    </row>
    <row r="2894" spans="1:6">
      <c r="A2894">
        <v>9652</v>
      </c>
      <c r="B2894" s="1">
        <v>45626</v>
      </c>
      <c r="D2894">
        <v>15</v>
      </c>
      <c r="E2894" t="s">
        <v>6</v>
      </c>
      <c r="F2894">
        <v>5809.5</v>
      </c>
    </row>
    <row r="2895" spans="1:6">
      <c r="A2895">
        <v>9652</v>
      </c>
      <c r="B2895" s="1">
        <v>45657</v>
      </c>
      <c r="D2895">
        <v>15</v>
      </c>
      <c r="E2895" t="s">
        <v>6</v>
      </c>
      <c r="F2895">
        <v>7650</v>
      </c>
    </row>
    <row r="2896" spans="1:6">
      <c r="A2896">
        <v>9652</v>
      </c>
      <c r="B2896" s="1">
        <v>45688</v>
      </c>
      <c r="D2896">
        <v>15</v>
      </c>
      <c r="E2896" t="s">
        <v>6</v>
      </c>
      <c r="F2896">
        <v>9456.75</v>
      </c>
    </row>
    <row r="2897" spans="1:6">
      <c r="A2897">
        <v>9652</v>
      </c>
      <c r="B2897" s="1">
        <v>45716</v>
      </c>
      <c r="D2897">
        <v>15</v>
      </c>
      <c r="E2897" t="s">
        <v>6</v>
      </c>
      <c r="F2897">
        <v>10689.75</v>
      </c>
    </row>
    <row r="2898" spans="1:6">
      <c r="A2898">
        <v>9652</v>
      </c>
      <c r="B2898" s="1">
        <v>45747</v>
      </c>
      <c r="D2898">
        <v>15</v>
      </c>
      <c r="E2898" t="s">
        <v>6</v>
      </c>
      <c r="F2898">
        <v>9717.75</v>
      </c>
    </row>
    <row r="2899" spans="1:6">
      <c r="A2899">
        <v>9652</v>
      </c>
      <c r="B2899" s="1">
        <v>45777</v>
      </c>
      <c r="D2899">
        <v>15</v>
      </c>
      <c r="E2899" t="s">
        <v>6</v>
      </c>
      <c r="F2899">
        <v>8768.25</v>
      </c>
    </row>
    <row r="2900" spans="1:6">
      <c r="A2900">
        <v>9652</v>
      </c>
      <c r="B2900" s="1">
        <v>45808</v>
      </c>
      <c r="D2900">
        <v>15</v>
      </c>
      <c r="E2900" t="s">
        <v>6</v>
      </c>
      <c r="F2900">
        <v>6943.5</v>
      </c>
    </row>
    <row r="2901" spans="1:6">
      <c r="A2901">
        <v>9652</v>
      </c>
      <c r="B2901" s="1">
        <v>45838</v>
      </c>
      <c r="D2901">
        <v>15</v>
      </c>
      <c r="E2901" t="s">
        <v>6</v>
      </c>
      <c r="F2901">
        <v>7733.25</v>
      </c>
    </row>
    <row r="2902" spans="1:6">
      <c r="A2902">
        <v>9652</v>
      </c>
      <c r="B2902" s="1">
        <v>45869</v>
      </c>
      <c r="D2902">
        <v>15</v>
      </c>
      <c r="E2902" t="s">
        <v>6</v>
      </c>
      <c r="F2902">
        <v>6228</v>
      </c>
    </row>
    <row r="2903" spans="1:6">
      <c r="A2903">
        <v>9652</v>
      </c>
      <c r="B2903" s="1">
        <v>45900</v>
      </c>
      <c r="D2903">
        <v>15</v>
      </c>
      <c r="E2903" t="s">
        <v>6</v>
      </c>
      <c r="F2903">
        <v>6716.25</v>
      </c>
    </row>
    <row r="2904" spans="1:6">
      <c r="A2904">
        <v>9652</v>
      </c>
      <c r="B2904" s="1">
        <v>45930</v>
      </c>
      <c r="D2904">
        <v>15</v>
      </c>
      <c r="E2904" t="s">
        <v>6</v>
      </c>
      <c r="F2904">
        <v>7164</v>
      </c>
    </row>
    <row r="2905" spans="1:6">
      <c r="A2905">
        <v>9652</v>
      </c>
      <c r="B2905" s="1">
        <v>45961</v>
      </c>
      <c r="D2905">
        <v>15</v>
      </c>
      <c r="E2905" t="s">
        <v>6</v>
      </c>
      <c r="F2905">
        <v>6995.25</v>
      </c>
    </row>
    <row r="2906" spans="1:6">
      <c r="A2906">
        <v>9652</v>
      </c>
      <c r="B2906" s="1">
        <v>45991</v>
      </c>
      <c r="D2906">
        <v>15</v>
      </c>
      <c r="E2906" t="s">
        <v>6</v>
      </c>
      <c r="F2906">
        <v>7881.75</v>
      </c>
    </row>
    <row r="2907" spans="1:6">
      <c r="A2907">
        <v>9656</v>
      </c>
      <c r="B2907" s="1">
        <v>44957</v>
      </c>
      <c r="D2907">
        <v>15</v>
      </c>
      <c r="E2907" t="s">
        <v>6</v>
      </c>
      <c r="F2907">
        <v>256608</v>
      </c>
    </row>
    <row r="2908" spans="1:6">
      <c r="A2908">
        <v>9656</v>
      </c>
      <c r="B2908" s="1">
        <v>44985</v>
      </c>
      <c r="D2908">
        <v>15</v>
      </c>
      <c r="E2908" t="s">
        <v>6</v>
      </c>
      <c r="F2908">
        <v>235883.25</v>
      </c>
    </row>
    <row r="2909" spans="1:6">
      <c r="A2909">
        <v>9656</v>
      </c>
      <c r="B2909" s="1">
        <v>45016</v>
      </c>
      <c r="D2909">
        <v>15</v>
      </c>
      <c r="E2909" t="s">
        <v>6</v>
      </c>
      <c r="F2909">
        <v>220824</v>
      </c>
    </row>
    <row r="2910" spans="1:6">
      <c r="A2910">
        <v>9656</v>
      </c>
      <c r="B2910" s="1">
        <v>45046</v>
      </c>
      <c r="D2910">
        <v>15</v>
      </c>
      <c r="E2910" t="s">
        <v>6</v>
      </c>
      <c r="F2910">
        <v>252274.5</v>
      </c>
    </row>
    <row r="2911" spans="1:6">
      <c r="A2911">
        <v>9656</v>
      </c>
      <c r="B2911" s="1">
        <v>45077</v>
      </c>
      <c r="D2911">
        <v>15</v>
      </c>
      <c r="E2911" t="s">
        <v>6</v>
      </c>
      <c r="F2911">
        <v>254099.25</v>
      </c>
    </row>
    <row r="2912" spans="1:6">
      <c r="A2912">
        <v>9656</v>
      </c>
      <c r="B2912" s="1">
        <v>45107</v>
      </c>
      <c r="D2912">
        <v>15</v>
      </c>
      <c r="E2912" t="s">
        <v>6</v>
      </c>
      <c r="F2912">
        <v>315715.5</v>
      </c>
    </row>
    <row r="2913" spans="1:6">
      <c r="A2913">
        <v>9656</v>
      </c>
      <c r="B2913" s="1">
        <v>45138</v>
      </c>
      <c r="D2913">
        <v>15</v>
      </c>
      <c r="E2913" t="s">
        <v>6</v>
      </c>
      <c r="F2913">
        <v>314318.25</v>
      </c>
    </row>
    <row r="2914" spans="1:6">
      <c r="A2914">
        <v>9656</v>
      </c>
      <c r="B2914" s="1">
        <v>45169</v>
      </c>
      <c r="D2914">
        <v>15</v>
      </c>
      <c r="E2914" t="s">
        <v>6</v>
      </c>
      <c r="F2914">
        <v>275892.75</v>
      </c>
    </row>
    <row r="2915" spans="1:6">
      <c r="A2915">
        <v>9656</v>
      </c>
      <c r="B2915" s="1">
        <v>45199</v>
      </c>
      <c r="D2915">
        <v>15</v>
      </c>
      <c r="E2915" t="s">
        <v>6</v>
      </c>
      <c r="F2915">
        <v>286242.75</v>
      </c>
    </row>
    <row r="2916" spans="1:6">
      <c r="A2916">
        <v>9656</v>
      </c>
      <c r="B2916" s="1">
        <v>45230</v>
      </c>
      <c r="D2916">
        <v>15</v>
      </c>
      <c r="E2916" t="s">
        <v>6</v>
      </c>
      <c r="F2916">
        <v>279357.75</v>
      </c>
    </row>
    <row r="2917" spans="1:6">
      <c r="A2917">
        <v>9656</v>
      </c>
      <c r="B2917" s="1">
        <v>45260</v>
      </c>
      <c r="D2917">
        <v>15</v>
      </c>
      <c r="E2917" t="s">
        <v>6</v>
      </c>
      <c r="F2917">
        <v>282620.25</v>
      </c>
    </row>
    <row r="2918" spans="1:6">
      <c r="A2918">
        <v>9656</v>
      </c>
      <c r="B2918" s="1">
        <v>45291</v>
      </c>
      <c r="D2918">
        <v>15</v>
      </c>
      <c r="E2918" t="s">
        <v>6</v>
      </c>
      <c r="F2918">
        <v>290542.5</v>
      </c>
    </row>
    <row r="2919" spans="1:6">
      <c r="A2919">
        <v>9656</v>
      </c>
      <c r="B2919" s="1">
        <v>45322</v>
      </c>
      <c r="D2919">
        <v>15</v>
      </c>
      <c r="E2919" t="s">
        <v>6</v>
      </c>
      <c r="F2919">
        <v>277467.75</v>
      </c>
    </row>
    <row r="2920" spans="1:6">
      <c r="A2920">
        <v>9656</v>
      </c>
      <c r="B2920" s="1">
        <v>45351</v>
      </c>
      <c r="D2920">
        <v>15</v>
      </c>
      <c r="E2920" t="s">
        <v>6</v>
      </c>
      <c r="F2920">
        <v>261711</v>
      </c>
    </row>
    <row r="2921" spans="1:6">
      <c r="A2921">
        <v>9656</v>
      </c>
      <c r="B2921" s="1">
        <v>45382</v>
      </c>
      <c r="D2921">
        <v>15</v>
      </c>
      <c r="E2921" t="s">
        <v>6</v>
      </c>
      <c r="F2921">
        <v>234564.75</v>
      </c>
    </row>
    <row r="2922" spans="1:6">
      <c r="A2922">
        <v>9656</v>
      </c>
      <c r="B2922" s="1">
        <v>45412</v>
      </c>
      <c r="D2922">
        <v>15</v>
      </c>
      <c r="E2922" t="s">
        <v>6</v>
      </c>
      <c r="F2922">
        <v>255010.5</v>
      </c>
    </row>
    <row r="2923" spans="1:6">
      <c r="A2923">
        <v>9656</v>
      </c>
      <c r="B2923" s="1">
        <v>45443</v>
      </c>
      <c r="D2923">
        <v>15</v>
      </c>
      <c r="E2923" t="s">
        <v>6</v>
      </c>
      <c r="F2923">
        <v>313938</v>
      </c>
    </row>
    <row r="2924" spans="1:6">
      <c r="A2924">
        <v>9656</v>
      </c>
      <c r="B2924" s="1">
        <v>45473</v>
      </c>
      <c r="D2924">
        <v>15</v>
      </c>
      <c r="E2924" t="s">
        <v>6</v>
      </c>
      <c r="F2924">
        <v>314136</v>
      </c>
    </row>
    <row r="2925" spans="1:6">
      <c r="A2925">
        <v>9656</v>
      </c>
      <c r="B2925" s="1">
        <v>45504</v>
      </c>
      <c r="D2925">
        <v>15</v>
      </c>
      <c r="E2925" t="s">
        <v>6</v>
      </c>
      <c r="F2925">
        <v>291561.75</v>
      </c>
    </row>
    <row r="2926" spans="1:6">
      <c r="A2926">
        <v>9656</v>
      </c>
      <c r="B2926" s="1">
        <v>45535</v>
      </c>
      <c r="D2926">
        <v>15</v>
      </c>
      <c r="E2926" t="s">
        <v>6</v>
      </c>
      <c r="F2926">
        <v>293899.5</v>
      </c>
    </row>
    <row r="2927" spans="1:6">
      <c r="A2927">
        <v>9656</v>
      </c>
      <c r="B2927" s="1">
        <v>45565</v>
      </c>
      <c r="D2927">
        <v>15</v>
      </c>
      <c r="E2927" t="s">
        <v>6</v>
      </c>
      <c r="F2927">
        <v>286373.25</v>
      </c>
    </row>
    <row r="2928" spans="1:6">
      <c r="A2928">
        <v>9656</v>
      </c>
      <c r="B2928" s="1">
        <v>45596</v>
      </c>
      <c r="D2928">
        <v>15</v>
      </c>
      <c r="E2928" t="s">
        <v>6</v>
      </c>
      <c r="F2928">
        <v>302825.25</v>
      </c>
    </row>
    <row r="2929" spans="1:6">
      <c r="A2929">
        <v>9656</v>
      </c>
      <c r="B2929" s="1">
        <v>45626</v>
      </c>
      <c r="D2929">
        <v>15</v>
      </c>
      <c r="E2929" t="s">
        <v>6</v>
      </c>
      <c r="F2929">
        <v>290346.75</v>
      </c>
    </row>
    <row r="2930" spans="1:6">
      <c r="A2930">
        <v>9656</v>
      </c>
      <c r="B2930" s="1">
        <v>45657</v>
      </c>
      <c r="D2930">
        <v>15</v>
      </c>
      <c r="E2930" t="s">
        <v>6</v>
      </c>
      <c r="F2930">
        <v>302771.25</v>
      </c>
    </row>
    <row r="2931" spans="1:6">
      <c r="A2931">
        <v>9656</v>
      </c>
      <c r="B2931" s="1">
        <v>45688</v>
      </c>
      <c r="D2931">
        <v>15</v>
      </c>
      <c r="E2931" t="s">
        <v>6</v>
      </c>
      <c r="F2931">
        <v>316806.75</v>
      </c>
    </row>
    <row r="2932" spans="1:6">
      <c r="A2932">
        <v>9656</v>
      </c>
      <c r="B2932" s="1">
        <v>45716</v>
      </c>
      <c r="D2932">
        <v>15</v>
      </c>
      <c r="E2932" t="s">
        <v>6</v>
      </c>
      <c r="F2932">
        <v>274772.25</v>
      </c>
    </row>
    <row r="2933" spans="1:6">
      <c r="A2933">
        <v>9656</v>
      </c>
      <c r="B2933" s="1">
        <v>45747</v>
      </c>
      <c r="D2933">
        <v>15</v>
      </c>
      <c r="E2933" t="s">
        <v>6</v>
      </c>
      <c r="F2933">
        <v>255296.25</v>
      </c>
    </row>
    <row r="2934" spans="1:6">
      <c r="A2934">
        <v>9656</v>
      </c>
      <c r="B2934" s="1">
        <v>45777</v>
      </c>
      <c r="D2934">
        <v>15</v>
      </c>
      <c r="E2934" t="s">
        <v>6</v>
      </c>
      <c r="F2934">
        <v>310689</v>
      </c>
    </row>
    <row r="2935" spans="1:6">
      <c r="A2935">
        <v>9656</v>
      </c>
      <c r="B2935" s="1">
        <v>45808</v>
      </c>
      <c r="D2935">
        <v>15</v>
      </c>
      <c r="E2935" t="s">
        <v>6</v>
      </c>
      <c r="F2935">
        <v>311841</v>
      </c>
    </row>
    <row r="2936" spans="1:6">
      <c r="A2936">
        <v>9656</v>
      </c>
      <c r="B2936" s="1">
        <v>45838</v>
      </c>
      <c r="D2936">
        <v>15</v>
      </c>
      <c r="E2936" t="s">
        <v>6</v>
      </c>
      <c r="F2936">
        <v>315657</v>
      </c>
    </row>
    <row r="2937" spans="1:6">
      <c r="A2937">
        <v>9656</v>
      </c>
      <c r="B2937" s="1">
        <v>45869</v>
      </c>
      <c r="D2937">
        <v>15</v>
      </c>
      <c r="E2937" t="s">
        <v>6</v>
      </c>
      <c r="F2937">
        <v>389445.75</v>
      </c>
    </row>
    <row r="2938" spans="1:6">
      <c r="A2938">
        <v>9656</v>
      </c>
      <c r="B2938" s="1">
        <v>45900</v>
      </c>
      <c r="D2938">
        <v>15</v>
      </c>
      <c r="E2938" t="s">
        <v>6</v>
      </c>
      <c r="F2938">
        <v>317643.75</v>
      </c>
    </row>
    <row r="2939" spans="1:6">
      <c r="A2939">
        <v>9656</v>
      </c>
      <c r="B2939" s="1">
        <v>45930</v>
      </c>
      <c r="D2939">
        <v>15</v>
      </c>
      <c r="E2939" t="s">
        <v>6</v>
      </c>
      <c r="F2939">
        <v>311298.75</v>
      </c>
    </row>
    <row r="2940" spans="1:6">
      <c r="A2940">
        <v>9656</v>
      </c>
      <c r="B2940" s="1">
        <v>45961</v>
      </c>
      <c r="D2940">
        <v>15</v>
      </c>
      <c r="E2940" t="s">
        <v>6</v>
      </c>
      <c r="F2940">
        <v>340087.5</v>
      </c>
    </row>
    <row r="2941" spans="1:6">
      <c r="A2941">
        <v>9656</v>
      </c>
      <c r="B2941" s="1">
        <v>45991</v>
      </c>
      <c r="D2941">
        <v>15</v>
      </c>
      <c r="E2941" t="s">
        <v>6</v>
      </c>
      <c r="F2941">
        <v>320679</v>
      </c>
    </row>
    <row r="2942" spans="1:6">
      <c r="A2942">
        <v>9657</v>
      </c>
      <c r="B2942" s="1">
        <v>44957</v>
      </c>
      <c r="D2942">
        <v>15</v>
      </c>
      <c r="E2942" t="s">
        <v>6</v>
      </c>
      <c r="F2942">
        <v>1982.25</v>
      </c>
    </row>
    <row r="2943" spans="1:6">
      <c r="A2943">
        <v>9657</v>
      </c>
      <c r="B2943" s="1">
        <v>44985</v>
      </c>
      <c r="D2943">
        <v>15</v>
      </c>
      <c r="E2943" t="s">
        <v>6</v>
      </c>
      <c r="F2943">
        <v>1896.75</v>
      </c>
    </row>
    <row r="2944" spans="1:6">
      <c r="A2944">
        <v>9657</v>
      </c>
      <c r="B2944" s="1">
        <v>45016</v>
      </c>
      <c r="D2944">
        <v>15</v>
      </c>
      <c r="E2944" t="s">
        <v>6</v>
      </c>
      <c r="F2944">
        <v>1755</v>
      </c>
    </row>
    <row r="2945" spans="1:6">
      <c r="A2945">
        <v>9657</v>
      </c>
      <c r="B2945" s="1">
        <v>45046</v>
      </c>
      <c r="D2945">
        <v>15</v>
      </c>
      <c r="E2945" t="s">
        <v>6</v>
      </c>
      <c r="F2945">
        <v>1959.75</v>
      </c>
    </row>
    <row r="2946" spans="1:6">
      <c r="A2946">
        <v>9657</v>
      </c>
      <c r="B2946" s="1">
        <v>45077</v>
      </c>
      <c r="D2946">
        <v>15</v>
      </c>
      <c r="E2946" t="s">
        <v>6</v>
      </c>
      <c r="F2946">
        <v>1860.75</v>
      </c>
    </row>
    <row r="2947" spans="1:6">
      <c r="A2947">
        <v>9657</v>
      </c>
      <c r="B2947" s="1">
        <v>45107</v>
      </c>
      <c r="D2947">
        <v>15</v>
      </c>
      <c r="E2947" t="s">
        <v>6</v>
      </c>
      <c r="F2947">
        <v>2193.75</v>
      </c>
    </row>
    <row r="2948" spans="1:6">
      <c r="A2948">
        <v>9657</v>
      </c>
      <c r="B2948" s="1">
        <v>45138</v>
      </c>
      <c r="D2948">
        <v>15</v>
      </c>
      <c r="E2948" t="s">
        <v>6</v>
      </c>
      <c r="F2948">
        <v>2061</v>
      </c>
    </row>
    <row r="2949" spans="1:6">
      <c r="A2949">
        <v>9657</v>
      </c>
      <c r="B2949" s="1">
        <v>45169</v>
      </c>
      <c r="D2949">
        <v>15</v>
      </c>
      <c r="E2949" t="s">
        <v>6</v>
      </c>
      <c r="F2949">
        <v>2103.75</v>
      </c>
    </row>
    <row r="2950" spans="1:6">
      <c r="A2950">
        <v>9657</v>
      </c>
      <c r="B2950" s="1">
        <v>45199</v>
      </c>
      <c r="D2950">
        <v>15</v>
      </c>
      <c r="E2950" t="s">
        <v>6</v>
      </c>
      <c r="F2950">
        <v>2101.5</v>
      </c>
    </row>
    <row r="2951" spans="1:6">
      <c r="A2951">
        <v>9657</v>
      </c>
      <c r="B2951" s="1">
        <v>45230</v>
      </c>
      <c r="D2951">
        <v>15</v>
      </c>
      <c r="E2951" t="s">
        <v>6</v>
      </c>
      <c r="F2951">
        <v>1953</v>
      </c>
    </row>
    <row r="2952" spans="1:6">
      <c r="A2952">
        <v>9657</v>
      </c>
      <c r="B2952" s="1">
        <v>45260</v>
      </c>
      <c r="D2952">
        <v>15</v>
      </c>
      <c r="E2952" t="s">
        <v>6</v>
      </c>
      <c r="F2952">
        <v>2133</v>
      </c>
    </row>
    <row r="2953" spans="1:6">
      <c r="A2953">
        <v>9657</v>
      </c>
      <c r="B2953" s="1">
        <v>45291</v>
      </c>
      <c r="D2953">
        <v>15</v>
      </c>
      <c r="E2953" t="s">
        <v>6</v>
      </c>
      <c r="F2953">
        <v>2076.75</v>
      </c>
    </row>
    <row r="2954" spans="1:6">
      <c r="A2954">
        <v>9657</v>
      </c>
      <c r="B2954" s="1">
        <v>45322</v>
      </c>
      <c r="D2954">
        <v>15</v>
      </c>
      <c r="E2954" t="s">
        <v>6</v>
      </c>
      <c r="F2954">
        <v>2052</v>
      </c>
    </row>
    <row r="2955" spans="1:6">
      <c r="A2955">
        <v>9657</v>
      </c>
      <c r="B2955" s="1">
        <v>45351</v>
      </c>
      <c r="D2955">
        <v>15</v>
      </c>
      <c r="E2955" t="s">
        <v>6</v>
      </c>
      <c r="F2955">
        <v>2067.75</v>
      </c>
    </row>
    <row r="2956" spans="1:6">
      <c r="A2956">
        <v>9657</v>
      </c>
      <c r="B2956" s="1">
        <v>45382</v>
      </c>
      <c r="D2956">
        <v>15</v>
      </c>
      <c r="E2956" t="s">
        <v>6</v>
      </c>
      <c r="F2956">
        <v>1946.25</v>
      </c>
    </row>
    <row r="2957" spans="1:6">
      <c r="A2957">
        <v>9657</v>
      </c>
      <c r="B2957" s="1">
        <v>45412</v>
      </c>
      <c r="D2957">
        <v>15</v>
      </c>
      <c r="E2957" t="s">
        <v>6</v>
      </c>
      <c r="F2957">
        <v>1894.5</v>
      </c>
    </row>
    <row r="2958" spans="1:6">
      <c r="A2958">
        <v>9657</v>
      </c>
      <c r="B2958" s="1">
        <v>45443</v>
      </c>
      <c r="D2958">
        <v>15</v>
      </c>
      <c r="E2958" t="s">
        <v>6</v>
      </c>
      <c r="F2958">
        <v>2335.5</v>
      </c>
    </row>
    <row r="2959" spans="1:6">
      <c r="A2959">
        <v>9657</v>
      </c>
      <c r="B2959" s="1">
        <v>45473</v>
      </c>
      <c r="D2959">
        <v>15</v>
      </c>
      <c r="E2959" t="s">
        <v>6</v>
      </c>
      <c r="F2959">
        <v>2256.75</v>
      </c>
    </row>
    <row r="2960" spans="1:6">
      <c r="A2960">
        <v>9657</v>
      </c>
      <c r="B2960" s="1">
        <v>45504</v>
      </c>
      <c r="D2960">
        <v>15</v>
      </c>
      <c r="E2960" t="s">
        <v>6</v>
      </c>
      <c r="F2960">
        <v>2054.25</v>
      </c>
    </row>
    <row r="2961" spans="1:6">
      <c r="A2961">
        <v>9657</v>
      </c>
      <c r="B2961" s="1">
        <v>45535</v>
      </c>
      <c r="D2961">
        <v>15</v>
      </c>
      <c r="E2961" t="s">
        <v>6</v>
      </c>
      <c r="F2961">
        <v>2470.5</v>
      </c>
    </row>
    <row r="2962" spans="1:6">
      <c r="A2962">
        <v>9657</v>
      </c>
      <c r="B2962" s="1">
        <v>45565</v>
      </c>
      <c r="D2962">
        <v>15</v>
      </c>
      <c r="E2962" t="s">
        <v>6</v>
      </c>
      <c r="F2962">
        <v>2182.5</v>
      </c>
    </row>
    <row r="2963" spans="1:6">
      <c r="A2963">
        <v>9657</v>
      </c>
      <c r="B2963" s="1">
        <v>45596</v>
      </c>
      <c r="D2963">
        <v>15</v>
      </c>
      <c r="E2963" t="s">
        <v>6</v>
      </c>
      <c r="F2963">
        <v>2209.5</v>
      </c>
    </row>
    <row r="2964" spans="1:6">
      <c r="A2964">
        <v>9657</v>
      </c>
      <c r="B2964" s="1">
        <v>45626</v>
      </c>
      <c r="D2964">
        <v>15</v>
      </c>
      <c r="E2964" t="s">
        <v>6</v>
      </c>
      <c r="F2964">
        <v>2286</v>
      </c>
    </row>
    <row r="2965" spans="1:6">
      <c r="A2965">
        <v>9657</v>
      </c>
      <c r="B2965" s="1">
        <v>45657</v>
      </c>
      <c r="D2965">
        <v>15</v>
      </c>
      <c r="E2965" t="s">
        <v>6</v>
      </c>
      <c r="F2965">
        <v>2155.5</v>
      </c>
    </row>
    <row r="2966" spans="1:6">
      <c r="A2966">
        <v>9657</v>
      </c>
      <c r="B2966" s="1">
        <v>45688</v>
      </c>
      <c r="D2966">
        <v>15</v>
      </c>
      <c r="E2966" t="s">
        <v>6</v>
      </c>
      <c r="F2966">
        <v>2353.5</v>
      </c>
    </row>
    <row r="2967" spans="1:6">
      <c r="A2967">
        <v>9657</v>
      </c>
      <c r="B2967" s="1">
        <v>45716</v>
      </c>
      <c r="D2967">
        <v>15</v>
      </c>
      <c r="E2967" t="s">
        <v>6</v>
      </c>
      <c r="F2967">
        <v>2205</v>
      </c>
    </row>
    <row r="2968" spans="1:6">
      <c r="A2968">
        <v>9657</v>
      </c>
      <c r="B2968" s="1">
        <v>45747</v>
      </c>
      <c r="D2968">
        <v>15</v>
      </c>
      <c r="E2968" t="s">
        <v>6</v>
      </c>
      <c r="F2968">
        <v>2013.75</v>
      </c>
    </row>
    <row r="2969" spans="1:6">
      <c r="A2969">
        <v>9657</v>
      </c>
      <c r="B2969" s="1">
        <v>45777</v>
      </c>
      <c r="D2969">
        <v>15</v>
      </c>
      <c r="E2969" t="s">
        <v>6</v>
      </c>
      <c r="F2969">
        <v>2227.5</v>
      </c>
    </row>
    <row r="2970" spans="1:6">
      <c r="A2970">
        <v>9657</v>
      </c>
      <c r="B2970" s="1">
        <v>45808</v>
      </c>
      <c r="D2970">
        <v>15</v>
      </c>
      <c r="E2970" t="s">
        <v>6</v>
      </c>
      <c r="F2970">
        <v>2317.5</v>
      </c>
    </row>
    <row r="2971" spans="1:6">
      <c r="A2971">
        <v>9657</v>
      </c>
      <c r="B2971" s="1">
        <v>45838</v>
      </c>
      <c r="D2971">
        <v>15</v>
      </c>
      <c r="E2971" t="s">
        <v>6</v>
      </c>
      <c r="F2971">
        <v>2220.75</v>
      </c>
    </row>
    <row r="2972" spans="1:6">
      <c r="A2972">
        <v>9657</v>
      </c>
      <c r="B2972" s="1">
        <v>45869</v>
      </c>
      <c r="D2972">
        <v>15</v>
      </c>
      <c r="E2972" t="s">
        <v>6</v>
      </c>
      <c r="F2972">
        <v>2484</v>
      </c>
    </row>
    <row r="2973" spans="1:6">
      <c r="A2973">
        <v>9657</v>
      </c>
      <c r="B2973" s="1">
        <v>45900</v>
      </c>
      <c r="D2973">
        <v>15</v>
      </c>
      <c r="E2973" t="s">
        <v>6</v>
      </c>
      <c r="F2973">
        <v>2547</v>
      </c>
    </row>
    <row r="2974" spans="1:6">
      <c r="A2974">
        <v>9657</v>
      </c>
      <c r="B2974" s="1">
        <v>45930</v>
      </c>
      <c r="D2974">
        <v>15</v>
      </c>
      <c r="E2974" t="s">
        <v>6</v>
      </c>
      <c r="F2974">
        <v>2286</v>
      </c>
    </row>
    <row r="2975" spans="1:6">
      <c r="A2975">
        <v>9657</v>
      </c>
      <c r="B2975" s="1">
        <v>45961</v>
      </c>
      <c r="D2975">
        <v>15</v>
      </c>
      <c r="E2975" t="s">
        <v>6</v>
      </c>
      <c r="F2975">
        <v>2481.75</v>
      </c>
    </row>
    <row r="2976" spans="1:6">
      <c r="A2976">
        <v>9657</v>
      </c>
      <c r="B2976" s="1">
        <v>45991</v>
      </c>
      <c r="D2976">
        <v>15</v>
      </c>
      <c r="E2976" t="s">
        <v>6</v>
      </c>
      <c r="F2976">
        <v>2414.25</v>
      </c>
    </row>
    <row r="2977" spans="1:6">
      <c r="A2977">
        <v>9683</v>
      </c>
      <c r="B2977" s="1">
        <v>44957</v>
      </c>
      <c r="D2977">
        <v>15</v>
      </c>
      <c r="E2977" t="s">
        <v>6</v>
      </c>
      <c r="F2977">
        <v>1225568.25</v>
      </c>
    </row>
    <row r="2978" spans="1:6">
      <c r="A2978">
        <v>9683</v>
      </c>
      <c r="B2978" s="1">
        <v>44985</v>
      </c>
      <c r="D2978">
        <v>15</v>
      </c>
      <c r="E2978" t="s">
        <v>6</v>
      </c>
      <c r="F2978">
        <v>1232115.75</v>
      </c>
    </row>
    <row r="2979" spans="1:6">
      <c r="A2979">
        <v>9683</v>
      </c>
      <c r="B2979" s="1">
        <v>45016</v>
      </c>
      <c r="D2979">
        <v>15</v>
      </c>
      <c r="E2979" t="s">
        <v>6</v>
      </c>
      <c r="F2979">
        <v>1127277</v>
      </c>
    </row>
    <row r="2980" spans="1:6">
      <c r="A2980">
        <v>9683</v>
      </c>
      <c r="B2980" s="1">
        <v>45046</v>
      </c>
      <c r="D2980">
        <v>15</v>
      </c>
      <c r="E2980" t="s">
        <v>6</v>
      </c>
      <c r="F2980">
        <v>1247915.25</v>
      </c>
    </row>
    <row r="2981" spans="1:6">
      <c r="A2981">
        <v>9683</v>
      </c>
      <c r="B2981" s="1">
        <v>45077</v>
      </c>
      <c r="D2981">
        <v>15</v>
      </c>
      <c r="E2981" t="s">
        <v>6</v>
      </c>
      <c r="F2981">
        <v>1192322.25</v>
      </c>
    </row>
    <row r="2982" spans="1:6">
      <c r="A2982">
        <v>9683</v>
      </c>
      <c r="B2982" s="1">
        <v>45107</v>
      </c>
      <c r="D2982">
        <v>15</v>
      </c>
      <c r="E2982" t="s">
        <v>6</v>
      </c>
      <c r="F2982">
        <v>1201905</v>
      </c>
    </row>
    <row r="2983" spans="1:6">
      <c r="A2983">
        <v>9683</v>
      </c>
      <c r="B2983" s="1">
        <v>45138</v>
      </c>
      <c r="D2983">
        <v>15</v>
      </c>
      <c r="E2983" t="s">
        <v>6</v>
      </c>
      <c r="F2983">
        <v>1201905</v>
      </c>
    </row>
    <row r="2984" spans="1:6">
      <c r="A2984">
        <v>9683</v>
      </c>
      <c r="B2984" s="1">
        <v>45169</v>
      </c>
      <c r="D2984">
        <v>15</v>
      </c>
      <c r="E2984" t="s">
        <v>6</v>
      </c>
      <c r="F2984">
        <v>1199245.5</v>
      </c>
    </row>
    <row r="2985" spans="1:6">
      <c r="A2985">
        <v>9683</v>
      </c>
      <c r="B2985" s="1">
        <v>45199</v>
      </c>
      <c r="D2985">
        <v>15</v>
      </c>
      <c r="E2985" t="s">
        <v>6</v>
      </c>
      <c r="F2985">
        <v>1222618.5</v>
      </c>
    </row>
    <row r="2986" spans="1:6">
      <c r="A2986">
        <v>9683</v>
      </c>
      <c r="B2986" s="1">
        <v>45230</v>
      </c>
      <c r="D2986">
        <v>15</v>
      </c>
      <c r="E2986" t="s">
        <v>6</v>
      </c>
      <c r="F2986">
        <v>1130359.5</v>
      </c>
    </row>
    <row r="2987" spans="1:6">
      <c r="A2987">
        <v>9683</v>
      </c>
      <c r="B2987" s="1">
        <v>45260</v>
      </c>
      <c r="D2987">
        <v>15</v>
      </c>
      <c r="E2987" t="s">
        <v>6</v>
      </c>
      <c r="F2987">
        <v>1297928.25</v>
      </c>
    </row>
    <row r="2988" spans="1:6">
      <c r="A2988">
        <v>9683</v>
      </c>
      <c r="B2988" s="1">
        <v>45291</v>
      </c>
      <c r="D2988">
        <v>15</v>
      </c>
      <c r="E2988" t="s">
        <v>6</v>
      </c>
      <c r="F2988">
        <v>1273844.25</v>
      </c>
    </row>
    <row r="2989" spans="1:6">
      <c r="A2989">
        <v>9683</v>
      </c>
      <c r="B2989" s="1">
        <v>45322</v>
      </c>
      <c r="D2989">
        <v>15</v>
      </c>
      <c r="E2989" t="s">
        <v>6</v>
      </c>
      <c r="F2989">
        <v>1316882.25</v>
      </c>
    </row>
    <row r="2990" spans="1:6">
      <c r="A2990">
        <v>9683</v>
      </c>
      <c r="B2990" s="1">
        <v>45351</v>
      </c>
      <c r="D2990">
        <v>15</v>
      </c>
      <c r="E2990" t="s">
        <v>6</v>
      </c>
      <c r="F2990">
        <v>1352731.5</v>
      </c>
    </row>
    <row r="2991" spans="1:6">
      <c r="A2991">
        <v>9683</v>
      </c>
      <c r="B2991" s="1">
        <v>45382</v>
      </c>
      <c r="D2991">
        <v>15</v>
      </c>
      <c r="E2991" t="s">
        <v>6</v>
      </c>
      <c r="F2991">
        <v>1352731.5</v>
      </c>
    </row>
    <row r="2992" spans="1:6">
      <c r="A2992">
        <v>9683</v>
      </c>
      <c r="B2992" s="1">
        <v>45412</v>
      </c>
      <c r="D2992">
        <v>15</v>
      </c>
      <c r="E2992" t="s">
        <v>6</v>
      </c>
      <c r="F2992">
        <v>1390747.5</v>
      </c>
    </row>
    <row r="2993" spans="1:6">
      <c r="A2993">
        <v>9683</v>
      </c>
      <c r="B2993" s="1">
        <v>45443</v>
      </c>
      <c r="D2993">
        <v>15</v>
      </c>
      <c r="E2993" t="s">
        <v>6</v>
      </c>
      <c r="F2993">
        <v>1321845.75</v>
      </c>
    </row>
    <row r="2994" spans="1:6">
      <c r="A2994">
        <v>9683</v>
      </c>
      <c r="B2994" s="1">
        <v>45473</v>
      </c>
      <c r="D2994">
        <v>15</v>
      </c>
      <c r="E2994" t="s">
        <v>6</v>
      </c>
      <c r="F2994">
        <v>1399911.75</v>
      </c>
    </row>
    <row r="2995" spans="1:6">
      <c r="A2995">
        <v>9683</v>
      </c>
      <c r="B2995" s="1">
        <v>45504</v>
      </c>
      <c r="D2995">
        <v>15</v>
      </c>
      <c r="E2995" t="s">
        <v>6</v>
      </c>
      <c r="F2995">
        <v>1330074</v>
      </c>
    </row>
    <row r="2996" spans="1:6">
      <c r="A2996">
        <v>9683</v>
      </c>
      <c r="B2996" s="1">
        <v>45535</v>
      </c>
      <c r="D2996">
        <v>15</v>
      </c>
      <c r="E2996" t="s">
        <v>6</v>
      </c>
      <c r="F2996">
        <v>1345522.5</v>
      </c>
    </row>
    <row r="2997" spans="1:6">
      <c r="A2997">
        <v>9683</v>
      </c>
      <c r="B2997" s="1">
        <v>45565</v>
      </c>
      <c r="D2997">
        <v>15</v>
      </c>
      <c r="E2997" t="s">
        <v>6</v>
      </c>
      <c r="F2997">
        <v>1413330.75</v>
      </c>
    </row>
    <row r="2998" spans="1:6">
      <c r="A2998">
        <v>9683</v>
      </c>
      <c r="B2998" s="1">
        <v>45596</v>
      </c>
      <c r="D2998">
        <v>15</v>
      </c>
      <c r="E2998" t="s">
        <v>6</v>
      </c>
      <c r="F2998">
        <v>1388943</v>
      </c>
    </row>
    <row r="2999" spans="1:6">
      <c r="A2999">
        <v>9683</v>
      </c>
      <c r="B2999" s="1">
        <v>45626</v>
      </c>
      <c r="D2999">
        <v>15</v>
      </c>
      <c r="E2999" t="s">
        <v>6</v>
      </c>
      <c r="F2999">
        <v>1473912</v>
      </c>
    </row>
    <row r="3000" spans="1:6">
      <c r="A3000">
        <v>9683</v>
      </c>
      <c r="B3000" s="1">
        <v>45657</v>
      </c>
      <c r="D3000">
        <v>15</v>
      </c>
      <c r="E3000" t="s">
        <v>6</v>
      </c>
      <c r="F3000">
        <v>1484586</v>
      </c>
    </row>
    <row r="3001" spans="1:6">
      <c r="A3001">
        <v>9683</v>
      </c>
      <c r="B3001" s="1">
        <v>45688</v>
      </c>
      <c r="D3001">
        <v>15</v>
      </c>
      <c r="E3001" t="s">
        <v>6</v>
      </c>
      <c r="F3001">
        <v>1407827.25</v>
      </c>
    </row>
    <row r="3002" spans="1:6">
      <c r="A3002">
        <v>9683</v>
      </c>
      <c r="B3002" s="1">
        <v>45716</v>
      </c>
      <c r="D3002">
        <v>15</v>
      </c>
      <c r="E3002" t="s">
        <v>6</v>
      </c>
      <c r="F3002">
        <v>1530668.25</v>
      </c>
    </row>
    <row r="3003" spans="1:6">
      <c r="A3003">
        <v>9683</v>
      </c>
      <c r="B3003" s="1">
        <v>45747</v>
      </c>
      <c r="D3003">
        <v>15</v>
      </c>
      <c r="E3003" t="s">
        <v>6</v>
      </c>
      <c r="F3003">
        <v>1449688.5</v>
      </c>
    </row>
    <row r="3004" spans="1:6">
      <c r="A3004">
        <v>9683</v>
      </c>
      <c r="B3004" s="1">
        <v>45777</v>
      </c>
      <c r="D3004">
        <v>15</v>
      </c>
      <c r="E3004" t="s">
        <v>6</v>
      </c>
      <c r="F3004">
        <v>1645848</v>
      </c>
    </row>
    <row r="3005" spans="1:6">
      <c r="A3005">
        <v>9683</v>
      </c>
      <c r="B3005" s="1">
        <v>45808</v>
      </c>
      <c r="D3005">
        <v>15</v>
      </c>
      <c r="E3005" t="s">
        <v>6</v>
      </c>
      <c r="F3005">
        <v>1442344.5</v>
      </c>
    </row>
    <row r="3006" spans="1:6">
      <c r="A3006">
        <v>9683</v>
      </c>
      <c r="B3006" s="1">
        <v>45838</v>
      </c>
      <c r="D3006">
        <v>15</v>
      </c>
      <c r="E3006" t="s">
        <v>6</v>
      </c>
      <c r="F3006">
        <v>1442344.5</v>
      </c>
    </row>
    <row r="3007" spans="1:6">
      <c r="A3007">
        <v>9683</v>
      </c>
      <c r="B3007" s="1">
        <v>45869</v>
      </c>
      <c r="D3007">
        <v>15</v>
      </c>
      <c r="E3007" t="s">
        <v>6</v>
      </c>
      <c r="F3007">
        <v>1608837.75</v>
      </c>
    </row>
    <row r="3008" spans="1:6">
      <c r="A3008">
        <v>9683</v>
      </c>
      <c r="B3008" s="1">
        <v>45900</v>
      </c>
      <c r="D3008">
        <v>15</v>
      </c>
      <c r="E3008" t="s">
        <v>6</v>
      </c>
      <c r="F3008">
        <v>1574732.25</v>
      </c>
    </row>
    <row r="3009" spans="1:6">
      <c r="A3009">
        <v>9683</v>
      </c>
      <c r="B3009" s="1">
        <v>45930</v>
      </c>
      <c r="D3009">
        <v>15</v>
      </c>
      <c r="E3009" t="s">
        <v>6</v>
      </c>
      <c r="F3009">
        <v>1504228.5</v>
      </c>
    </row>
    <row r="3010" spans="1:6">
      <c r="A3010">
        <v>9683</v>
      </c>
      <c r="B3010" s="1">
        <v>45961</v>
      </c>
      <c r="D3010">
        <v>15</v>
      </c>
      <c r="E3010" t="s">
        <v>6</v>
      </c>
      <c r="F3010">
        <v>1575598.5</v>
      </c>
    </row>
    <row r="3011" spans="1:6">
      <c r="A3011">
        <v>9683</v>
      </c>
      <c r="B3011" s="1">
        <v>45991</v>
      </c>
      <c r="D3011">
        <v>15</v>
      </c>
      <c r="E3011" t="s">
        <v>6</v>
      </c>
      <c r="F3011">
        <v>1645443</v>
      </c>
    </row>
    <row r="3012" spans="1:6">
      <c r="A3012">
        <v>9692</v>
      </c>
      <c r="B3012" s="1">
        <v>44957</v>
      </c>
      <c r="D3012">
        <v>15</v>
      </c>
      <c r="E3012" t="s">
        <v>6</v>
      </c>
      <c r="F3012">
        <v>842629.5</v>
      </c>
    </row>
    <row r="3013" spans="1:6">
      <c r="A3013">
        <v>9692</v>
      </c>
      <c r="B3013" s="1">
        <v>44985</v>
      </c>
      <c r="D3013">
        <v>15</v>
      </c>
      <c r="E3013" t="s">
        <v>6</v>
      </c>
      <c r="F3013">
        <v>237107.25</v>
      </c>
    </row>
    <row r="3014" spans="1:6">
      <c r="A3014">
        <v>9692</v>
      </c>
      <c r="B3014" s="1">
        <v>45016</v>
      </c>
      <c r="D3014">
        <v>15</v>
      </c>
      <c r="E3014" t="s">
        <v>6</v>
      </c>
      <c r="F3014">
        <v>274374</v>
      </c>
    </row>
    <row r="3015" spans="1:6">
      <c r="A3015">
        <v>9692</v>
      </c>
      <c r="B3015" s="1">
        <v>45046</v>
      </c>
      <c r="D3015">
        <v>15</v>
      </c>
      <c r="E3015" t="s">
        <v>6</v>
      </c>
      <c r="F3015">
        <v>264015</v>
      </c>
    </row>
    <row r="3016" spans="1:6">
      <c r="A3016">
        <v>9692</v>
      </c>
      <c r="B3016" s="1">
        <v>45077</v>
      </c>
      <c r="D3016">
        <v>15</v>
      </c>
      <c r="E3016" t="s">
        <v>6</v>
      </c>
      <c r="F3016">
        <v>374726.25</v>
      </c>
    </row>
    <row r="3017" spans="1:6">
      <c r="A3017">
        <v>9692</v>
      </c>
      <c r="B3017" s="1">
        <v>45107</v>
      </c>
      <c r="D3017">
        <v>15</v>
      </c>
      <c r="E3017" t="s">
        <v>6</v>
      </c>
      <c r="F3017">
        <v>216472.5</v>
      </c>
    </row>
    <row r="3018" spans="1:6">
      <c r="A3018">
        <v>9692</v>
      </c>
      <c r="B3018" s="1">
        <v>45138</v>
      </c>
      <c r="D3018">
        <v>15</v>
      </c>
      <c r="E3018" t="s">
        <v>6</v>
      </c>
      <c r="F3018">
        <v>317418.75</v>
      </c>
    </row>
    <row r="3019" spans="1:6">
      <c r="A3019">
        <v>9692</v>
      </c>
      <c r="B3019" s="1">
        <v>45169</v>
      </c>
      <c r="D3019">
        <v>15</v>
      </c>
      <c r="E3019" t="s">
        <v>6</v>
      </c>
      <c r="F3019">
        <v>214983</v>
      </c>
    </row>
    <row r="3020" spans="1:6">
      <c r="A3020">
        <v>9692</v>
      </c>
      <c r="B3020" s="1">
        <v>45199</v>
      </c>
      <c r="D3020">
        <v>15</v>
      </c>
      <c r="E3020" t="s">
        <v>6</v>
      </c>
      <c r="F3020">
        <v>229452.75</v>
      </c>
    </row>
    <row r="3021" spans="1:6">
      <c r="A3021">
        <v>9692</v>
      </c>
      <c r="B3021" s="1">
        <v>45230</v>
      </c>
      <c r="D3021">
        <v>15</v>
      </c>
      <c r="E3021" t="s">
        <v>6</v>
      </c>
      <c r="F3021">
        <v>399856.5</v>
      </c>
    </row>
    <row r="3022" spans="1:6">
      <c r="A3022">
        <v>9692</v>
      </c>
      <c r="B3022" s="1">
        <v>45260</v>
      </c>
      <c r="D3022">
        <v>15</v>
      </c>
      <c r="E3022" t="s">
        <v>6</v>
      </c>
      <c r="F3022">
        <v>230186.25</v>
      </c>
    </row>
    <row r="3023" spans="1:6">
      <c r="A3023">
        <v>9692</v>
      </c>
      <c r="B3023" s="1">
        <v>45291</v>
      </c>
      <c r="D3023">
        <v>15</v>
      </c>
      <c r="E3023" t="s">
        <v>6</v>
      </c>
      <c r="F3023">
        <v>252751.5</v>
      </c>
    </row>
    <row r="3024" spans="1:6">
      <c r="A3024">
        <v>9692</v>
      </c>
      <c r="B3024" s="1">
        <v>45322</v>
      </c>
      <c r="D3024">
        <v>15</v>
      </c>
      <c r="E3024" t="s">
        <v>6</v>
      </c>
      <c r="F3024">
        <v>629160.75</v>
      </c>
    </row>
    <row r="3025" spans="1:6">
      <c r="A3025">
        <v>9692</v>
      </c>
      <c r="B3025" s="1">
        <v>45351</v>
      </c>
      <c r="D3025">
        <v>15</v>
      </c>
      <c r="E3025" t="s">
        <v>6</v>
      </c>
      <c r="F3025">
        <v>285070.5</v>
      </c>
    </row>
    <row r="3026" spans="1:6">
      <c r="A3026">
        <v>9692</v>
      </c>
      <c r="B3026" s="1">
        <v>45382</v>
      </c>
      <c r="D3026">
        <v>15</v>
      </c>
      <c r="E3026" t="s">
        <v>6</v>
      </c>
      <c r="F3026">
        <v>260284.5</v>
      </c>
    </row>
    <row r="3027" spans="1:6">
      <c r="A3027">
        <v>9692</v>
      </c>
      <c r="B3027" s="1">
        <v>45412</v>
      </c>
      <c r="D3027">
        <v>15</v>
      </c>
      <c r="E3027" t="s">
        <v>6</v>
      </c>
      <c r="F3027">
        <v>360501.75</v>
      </c>
    </row>
    <row r="3028" spans="1:6">
      <c r="A3028">
        <v>9692</v>
      </c>
      <c r="B3028" s="1">
        <v>45443</v>
      </c>
      <c r="D3028">
        <v>15</v>
      </c>
      <c r="E3028" t="s">
        <v>6</v>
      </c>
      <c r="F3028">
        <v>237584.25</v>
      </c>
    </row>
    <row r="3029" spans="1:6">
      <c r="A3029">
        <v>9692</v>
      </c>
      <c r="B3029" s="1">
        <v>45473</v>
      </c>
      <c r="D3029">
        <v>15</v>
      </c>
      <c r="E3029" t="s">
        <v>6</v>
      </c>
      <c r="F3029">
        <v>247709.25</v>
      </c>
    </row>
    <row r="3030" spans="1:6">
      <c r="A3030">
        <v>9692</v>
      </c>
      <c r="B3030" s="1">
        <v>45504</v>
      </c>
      <c r="D3030">
        <v>15</v>
      </c>
      <c r="E3030" t="s">
        <v>6</v>
      </c>
      <c r="F3030">
        <v>358737.75</v>
      </c>
    </row>
    <row r="3031" spans="1:6">
      <c r="A3031">
        <v>9692</v>
      </c>
      <c r="B3031" s="1">
        <v>45535</v>
      </c>
      <c r="D3031">
        <v>15</v>
      </c>
      <c r="E3031" t="s">
        <v>6</v>
      </c>
      <c r="F3031">
        <v>293798.25</v>
      </c>
    </row>
    <row r="3032" spans="1:6">
      <c r="A3032">
        <v>9692</v>
      </c>
      <c r="B3032" s="1">
        <v>45565</v>
      </c>
      <c r="D3032">
        <v>15</v>
      </c>
      <c r="E3032" t="s">
        <v>6</v>
      </c>
      <c r="F3032">
        <v>313519.5</v>
      </c>
    </row>
    <row r="3033" spans="1:6">
      <c r="A3033">
        <v>9692</v>
      </c>
      <c r="B3033" s="1">
        <v>45596</v>
      </c>
      <c r="D3033">
        <v>15</v>
      </c>
      <c r="E3033" t="s">
        <v>6</v>
      </c>
      <c r="F3033">
        <v>434767.5</v>
      </c>
    </row>
    <row r="3034" spans="1:6">
      <c r="A3034">
        <v>9692</v>
      </c>
      <c r="B3034" s="1">
        <v>45626</v>
      </c>
      <c r="D3034">
        <v>15</v>
      </c>
      <c r="E3034" t="s">
        <v>6</v>
      </c>
      <c r="F3034">
        <v>325577.25</v>
      </c>
    </row>
    <row r="3035" spans="1:6">
      <c r="A3035">
        <v>9692</v>
      </c>
      <c r="B3035" s="1">
        <v>45657</v>
      </c>
      <c r="D3035">
        <v>15</v>
      </c>
      <c r="E3035" t="s">
        <v>6</v>
      </c>
      <c r="F3035">
        <v>308085.75</v>
      </c>
    </row>
    <row r="3036" spans="1:6">
      <c r="A3036">
        <v>9692</v>
      </c>
      <c r="B3036" s="1">
        <v>45688</v>
      </c>
      <c r="D3036">
        <v>15</v>
      </c>
      <c r="E3036" t="s">
        <v>6</v>
      </c>
      <c r="F3036">
        <v>542898</v>
      </c>
    </row>
    <row r="3037" spans="1:6">
      <c r="A3037">
        <v>9692</v>
      </c>
      <c r="B3037" s="1">
        <v>45716</v>
      </c>
      <c r="D3037">
        <v>15</v>
      </c>
      <c r="E3037" t="s">
        <v>6</v>
      </c>
      <c r="F3037">
        <v>376850.25</v>
      </c>
    </row>
    <row r="3038" spans="1:6">
      <c r="A3038">
        <v>9692</v>
      </c>
      <c r="B3038" s="1">
        <v>45747</v>
      </c>
      <c r="D3038">
        <v>15</v>
      </c>
      <c r="E3038" t="s">
        <v>6</v>
      </c>
      <c r="F3038">
        <v>356647.5</v>
      </c>
    </row>
    <row r="3039" spans="1:6">
      <c r="A3039">
        <v>9692</v>
      </c>
      <c r="B3039" s="1">
        <v>45777</v>
      </c>
      <c r="D3039">
        <v>15</v>
      </c>
      <c r="E3039" t="s">
        <v>6</v>
      </c>
      <c r="F3039">
        <v>373851</v>
      </c>
    </row>
    <row r="3040" spans="1:6">
      <c r="A3040">
        <v>9692</v>
      </c>
      <c r="B3040" s="1">
        <v>45808</v>
      </c>
      <c r="D3040">
        <v>15</v>
      </c>
      <c r="E3040" t="s">
        <v>6</v>
      </c>
      <c r="F3040">
        <v>273327.75</v>
      </c>
    </row>
    <row r="3041" spans="1:6">
      <c r="A3041">
        <v>9692</v>
      </c>
      <c r="B3041" s="1">
        <v>45838</v>
      </c>
      <c r="D3041">
        <v>15</v>
      </c>
      <c r="E3041" t="s">
        <v>6</v>
      </c>
      <c r="F3041">
        <v>244392.75</v>
      </c>
    </row>
    <row r="3042" spans="1:6">
      <c r="A3042">
        <v>9692</v>
      </c>
      <c r="B3042" s="1">
        <v>45869</v>
      </c>
      <c r="D3042">
        <v>15</v>
      </c>
      <c r="E3042" t="s">
        <v>6</v>
      </c>
      <c r="F3042">
        <v>311496.75</v>
      </c>
    </row>
    <row r="3043" spans="1:6">
      <c r="A3043">
        <v>9692</v>
      </c>
      <c r="B3043" s="1">
        <v>45900</v>
      </c>
      <c r="D3043">
        <v>15</v>
      </c>
      <c r="E3043" t="s">
        <v>6</v>
      </c>
      <c r="F3043">
        <v>348925.5</v>
      </c>
    </row>
    <row r="3044" spans="1:6">
      <c r="A3044">
        <v>9692</v>
      </c>
      <c r="B3044" s="1">
        <v>45930</v>
      </c>
      <c r="D3044">
        <v>15</v>
      </c>
      <c r="E3044" t="s">
        <v>6</v>
      </c>
      <c r="F3044">
        <v>261801</v>
      </c>
    </row>
    <row r="3045" spans="1:6">
      <c r="A3045">
        <v>9692</v>
      </c>
      <c r="B3045" s="1">
        <v>45961</v>
      </c>
      <c r="D3045">
        <v>15</v>
      </c>
      <c r="E3045" t="s">
        <v>6</v>
      </c>
      <c r="F3045">
        <v>415118.25</v>
      </c>
    </row>
    <row r="3046" spans="1:6">
      <c r="A3046">
        <v>9692</v>
      </c>
      <c r="B3046" s="1">
        <v>45991</v>
      </c>
      <c r="D3046">
        <v>15</v>
      </c>
      <c r="E3046" t="s">
        <v>6</v>
      </c>
      <c r="F3046">
        <v>284447.25</v>
      </c>
    </row>
    <row r="3047" spans="1:6">
      <c r="A3047">
        <v>9700</v>
      </c>
      <c r="B3047" s="1">
        <v>44957</v>
      </c>
      <c r="D3047">
        <v>15</v>
      </c>
      <c r="E3047" t="s">
        <v>6</v>
      </c>
      <c r="F3047">
        <v>364711.5</v>
      </c>
    </row>
    <row r="3048" spans="1:6">
      <c r="A3048">
        <v>9700</v>
      </c>
      <c r="B3048" s="1">
        <v>44985</v>
      </c>
      <c r="D3048">
        <v>15</v>
      </c>
      <c r="E3048" t="s">
        <v>6</v>
      </c>
      <c r="F3048">
        <v>371657.25</v>
      </c>
    </row>
    <row r="3049" spans="1:6">
      <c r="A3049">
        <v>9700</v>
      </c>
      <c r="B3049" s="1">
        <v>45016</v>
      </c>
      <c r="D3049">
        <v>15</v>
      </c>
      <c r="E3049" t="s">
        <v>6</v>
      </c>
      <c r="F3049">
        <v>339779.25</v>
      </c>
    </row>
    <row r="3050" spans="1:6">
      <c r="A3050">
        <v>9700</v>
      </c>
      <c r="B3050" s="1">
        <v>45046</v>
      </c>
      <c r="D3050">
        <v>15</v>
      </c>
      <c r="E3050" t="s">
        <v>6</v>
      </c>
      <c r="F3050">
        <v>377799.75</v>
      </c>
    </row>
    <row r="3051" spans="1:6">
      <c r="A3051">
        <v>9700</v>
      </c>
      <c r="B3051" s="1">
        <v>45077</v>
      </c>
      <c r="D3051">
        <v>15</v>
      </c>
      <c r="E3051" t="s">
        <v>6</v>
      </c>
      <c r="F3051">
        <v>354415.5</v>
      </c>
    </row>
    <row r="3052" spans="1:6">
      <c r="A3052">
        <v>9700</v>
      </c>
      <c r="B3052" s="1">
        <v>45107</v>
      </c>
      <c r="D3052">
        <v>15</v>
      </c>
      <c r="E3052" t="s">
        <v>6</v>
      </c>
      <c r="F3052">
        <v>392388.75</v>
      </c>
    </row>
    <row r="3053" spans="1:6">
      <c r="A3053">
        <v>9700</v>
      </c>
      <c r="B3053" s="1">
        <v>45138</v>
      </c>
      <c r="D3053">
        <v>15</v>
      </c>
      <c r="E3053" t="s">
        <v>6</v>
      </c>
      <c r="F3053">
        <v>377160.75</v>
      </c>
    </row>
    <row r="3054" spans="1:6">
      <c r="A3054">
        <v>9700</v>
      </c>
      <c r="B3054" s="1">
        <v>45169</v>
      </c>
      <c r="D3054">
        <v>15</v>
      </c>
      <c r="E3054" t="s">
        <v>6</v>
      </c>
      <c r="F3054">
        <v>365280.75</v>
      </c>
    </row>
    <row r="3055" spans="1:6">
      <c r="A3055">
        <v>9700</v>
      </c>
      <c r="B3055" s="1">
        <v>45199</v>
      </c>
      <c r="D3055">
        <v>15</v>
      </c>
      <c r="E3055" t="s">
        <v>6</v>
      </c>
      <c r="F3055">
        <v>370318.5</v>
      </c>
    </row>
    <row r="3056" spans="1:6">
      <c r="A3056">
        <v>9700</v>
      </c>
      <c r="B3056" s="1">
        <v>45230</v>
      </c>
      <c r="D3056">
        <v>15</v>
      </c>
      <c r="E3056" t="s">
        <v>6</v>
      </c>
      <c r="F3056">
        <v>368091</v>
      </c>
    </row>
    <row r="3057" spans="1:6">
      <c r="A3057">
        <v>9700</v>
      </c>
      <c r="B3057" s="1">
        <v>45260</v>
      </c>
      <c r="D3057">
        <v>15</v>
      </c>
      <c r="E3057" t="s">
        <v>6</v>
      </c>
      <c r="F3057">
        <v>398571.75</v>
      </c>
    </row>
    <row r="3058" spans="1:6">
      <c r="A3058">
        <v>9700</v>
      </c>
      <c r="B3058" s="1">
        <v>45291</v>
      </c>
      <c r="D3058">
        <v>15</v>
      </c>
      <c r="E3058" t="s">
        <v>6</v>
      </c>
      <c r="F3058">
        <v>399663</v>
      </c>
    </row>
    <row r="3059" spans="1:6">
      <c r="A3059">
        <v>9700</v>
      </c>
      <c r="B3059" s="1">
        <v>45322</v>
      </c>
      <c r="D3059">
        <v>15</v>
      </c>
      <c r="E3059" t="s">
        <v>6</v>
      </c>
      <c r="F3059">
        <v>379392.75</v>
      </c>
    </row>
    <row r="3060" spans="1:6">
      <c r="A3060">
        <v>9700</v>
      </c>
      <c r="B3060" s="1">
        <v>45351</v>
      </c>
      <c r="D3060">
        <v>15</v>
      </c>
      <c r="E3060" t="s">
        <v>6</v>
      </c>
      <c r="F3060">
        <v>408521.25</v>
      </c>
    </row>
    <row r="3061" spans="1:6">
      <c r="A3061">
        <v>9700</v>
      </c>
      <c r="B3061" s="1">
        <v>45382</v>
      </c>
      <c r="D3061">
        <v>15</v>
      </c>
      <c r="E3061" t="s">
        <v>6</v>
      </c>
      <c r="F3061">
        <v>385881.75</v>
      </c>
    </row>
    <row r="3062" spans="1:6">
      <c r="A3062">
        <v>9700</v>
      </c>
      <c r="B3062" s="1">
        <v>45412</v>
      </c>
      <c r="D3062">
        <v>15</v>
      </c>
      <c r="E3062" t="s">
        <v>6</v>
      </c>
      <c r="F3062">
        <v>369256.5</v>
      </c>
    </row>
    <row r="3063" spans="1:6">
      <c r="A3063">
        <v>9700</v>
      </c>
      <c r="B3063" s="1">
        <v>45443</v>
      </c>
      <c r="D3063">
        <v>15</v>
      </c>
      <c r="E3063" t="s">
        <v>6</v>
      </c>
      <c r="F3063">
        <v>458140.5</v>
      </c>
    </row>
    <row r="3064" spans="1:6">
      <c r="A3064">
        <v>9700</v>
      </c>
      <c r="B3064" s="1">
        <v>45473</v>
      </c>
      <c r="D3064">
        <v>15</v>
      </c>
      <c r="E3064" t="s">
        <v>6</v>
      </c>
      <c r="F3064">
        <v>422505</v>
      </c>
    </row>
    <row r="3065" spans="1:6">
      <c r="A3065">
        <v>9700</v>
      </c>
      <c r="B3065" s="1">
        <v>45504</v>
      </c>
      <c r="D3065">
        <v>15</v>
      </c>
      <c r="E3065" t="s">
        <v>6</v>
      </c>
      <c r="F3065">
        <v>389490.75</v>
      </c>
    </row>
    <row r="3066" spans="1:6">
      <c r="A3066">
        <v>9700</v>
      </c>
      <c r="B3066" s="1">
        <v>45535</v>
      </c>
      <c r="D3066">
        <v>15</v>
      </c>
      <c r="E3066" t="s">
        <v>6</v>
      </c>
      <c r="F3066">
        <v>422401.5</v>
      </c>
    </row>
    <row r="3067" spans="1:6">
      <c r="A3067">
        <v>9700</v>
      </c>
      <c r="B3067" s="1">
        <v>45565</v>
      </c>
      <c r="D3067">
        <v>15</v>
      </c>
      <c r="E3067" t="s">
        <v>6</v>
      </c>
      <c r="F3067">
        <v>389819.25</v>
      </c>
    </row>
    <row r="3068" spans="1:6">
      <c r="A3068">
        <v>9700</v>
      </c>
      <c r="B3068" s="1">
        <v>45596</v>
      </c>
      <c r="D3068">
        <v>15</v>
      </c>
      <c r="E3068" t="s">
        <v>6</v>
      </c>
      <c r="F3068">
        <v>415910.25</v>
      </c>
    </row>
    <row r="3069" spans="1:6">
      <c r="A3069">
        <v>9700</v>
      </c>
      <c r="B3069" s="1">
        <v>45626</v>
      </c>
      <c r="D3069">
        <v>15</v>
      </c>
      <c r="E3069" t="s">
        <v>6</v>
      </c>
      <c r="F3069">
        <v>431716.5</v>
      </c>
    </row>
    <row r="3070" spans="1:6">
      <c r="A3070">
        <v>9700</v>
      </c>
      <c r="B3070" s="1">
        <v>45657</v>
      </c>
      <c r="D3070">
        <v>15</v>
      </c>
      <c r="E3070" t="s">
        <v>6</v>
      </c>
      <c r="F3070">
        <v>431716.5</v>
      </c>
    </row>
    <row r="3071" spans="1:6">
      <c r="A3071">
        <v>9700</v>
      </c>
      <c r="B3071" s="1">
        <v>45688</v>
      </c>
      <c r="D3071">
        <v>15</v>
      </c>
      <c r="E3071" t="s">
        <v>6</v>
      </c>
      <c r="F3071">
        <v>429309</v>
      </c>
    </row>
    <row r="3072" spans="1:6">
      <c r="A3072">
        <v>9700</v>
      </c>
      <c r="B3072" s="1">
        <v>45716</v>
      </c>
      <c r="D3072">
        <v>15</v>
      </c>
      <c r="E3072" t="s">
        <v>6</v>
      </c>
      <c r="F3072">
        <v>437665.5</v>
      </c>
    </row>
    <row r="3073" spans="1:6">
      <c r="A3073">
        <v>9700</v>
      </c>
      <c r="B3073" s="1">
        <v>45747</v>
      </c>
      <c r="D3073">
        <v>15</v>
      </c>
      <c r="E3073" t="s">
        <v>6</v>
      </c>
      <c r="F3073">
        <v>399075.75</v>
      </c>
    </row>
    <row r="3074" spans="1:6">
      <c r="A3074">
        <v>9700</v>
      </c>
      <c r="B3074" s="1">
        <v>45777</v>
      </c>
      <c r="D3074">
        <v>15</v>
      </c>
      <c r="E3074" t="s">
        <v>6</v>
      </c>
      <c r="F3074">
        <v>437053.5</v>
      </c>
    </row>
    <row r="3075" spans="1:6">
      <c r="A3075">
        <v>9700</v>
      </c>
      <c r="B3075" s="1">
        <v>45808</v>
      </c>
      <c r="D3075">
        <v>15</v>
      </c>
      <c r="E3075" t="s">
        <v>6</v>
      </c>
      <c r="F3075">
        <v>449462.25</v>
      </c>
    </row>
    <row r="3076" spans="1:6">
      <c r="A3076">
        <v>9700</v>
      </c>
      <c r="B3076" s="1">
        <v>45838</v>
      </c>
      <c r="D3076">
        <v>15</v>
      </c>
      <c r="E3076" t="s">
        <v>6</v>
      </c>
      <c r="F3076">
        <v>424575</v>
      </c>
    </row>
    <row r="3077" spans="1:6">
      <c r="A3077">
        <v>9700</v>
      </c>
      <c r="B3077" s="1">
        <v>45869</v>
      </c>
      <c r="D3077">
        <v>15</v>
      </c>
      <c r="E3077" t="s">
        <v>6</v>
      </c>
      <c r="F3077">
        <v>456763.5</v>
      </c>
    </row>
    <row r="3078" spans="1:6">
      <c r="A3078">
        <v>9700</v>
      </c>
      <c r="B3078" s="1">
        <v>45900</v>
      </c>
      <c r="D3078">
        <v>15</v>
      </c>
      <c r="E3078" t="s">
        <v>6</v>
      </c>
      <c r="F3078">
        <v>437251.5</v>
      </c>
    </row>
    <row r="3079" spans="1:6">
      <c r="A3079">
        <v>9700</v>
      </c>
      <c r="B3079" s="1">
        <v>45930</v>
      </c>
      <c r="D3079">
        <v>15</v>
      </c>
      <c r="E3079" t="s">
        <v>6</v>
      </c>
      <c r="F3079">
        <v>409583.25</v>
      </c>
    </row>
    <row r="3080" spans="1:6">
      <c r="A3080">
        <v>9700</v>
      </c>
      <c r="B3080" s="1">
        <v>45961</v>
      </c>
      <c r="D3080">
        <v>15</v>
      </c>
      <c r="E3080" t="s">
        <v>6</v>
      </c>
      <c r="F3080">
        <v>461677.5</v>
      </c>
    </row>
    <row r="3081" spans="1:6">
      <c r="A3081">
        <v>9700</v>
      </c>
      <c r="B3081" s="1">
        <v>45991</v>
      </c>
      <c r="D3081">
        <v>15</v>
      </c>
      <c r="E3081" t="s">
        <v>6</v>
      </c>
      <c r="F3081">
        <v>462624.75</v>
      </c>
    </row>
    <row r="3082" spans="1:6">
      <c r="A3082">
        <v>9701</v>
      </c>
      <c r="B3082" s="1">
        <v>44957</v>
      </c>
      <c r="D3082">
        <v>15</v>
      </c>
      <c r="E3082" t="s">
        <v>6</v>
      </c>
      <c r="F3082">
        <v>4538.25</v>
      </c>
    </row>
    <row r="3083" spans="1:6">
      <c r="A3083">
        <v>9701</v>
      </c>
      <c r="B3083" s="1">
        <v>44985</v>
      </c>
      <c r="D3083">
        <v>15</v>
      </c>
      <c r="E3083" t="s">
        <v>6</v>
      </c>
      <c r="F3083">
        <v>4455</v>
      </c>
    </row>
    <row r="3084" spans="1:6">
      <c r="A3084">
        <v>9701</v>
      </c>
      <c r="B3084" s="1">
        <v>45016</v>
      </c>
      <c r="D3084">
        <v>15</v>
      </c>
      <c r="E3084" t="s">
        <v>6</v>
      </c>
      <c r="F3084">
        <v>4227.75</v>
      </c>
    </row>
    <row r="3085" spans="1:6">
      <c r="A3085">
        <v>9701</v>
      </c>
      <c r="B3085" s="1">
        <v>45046</v>
      </c>
      <c r="D3085">
        <v>15</v>
      </c>
      <c r="E3085" t="s">
        <v>6</v>
      </c>
      <c r="F3085">
        <v>5375.25</v>
      </c>
    </row>
    <row r="3086" spans="1:6">
      <c r="A3086">
        <v>9701</v>
      </c>
      <c r="B3086" s="1">
        <v>45077</v>
      </c>
      <c r="D3086">
        <v>15</v>
      </c>
      <c r="E3086" t="s">
        <v>6</v>
      </c>
      <c r="F3086">
        <v>4387.5</v>
      </c>
    </row>
    <row r="3087" spans="1:6">
      <c r="A3087">
        <v>9701</v>
      </c>
      <c r="B3087" s="1">
        <v>45107</v>
      </c>
      <c r="D3087">
        <v>15</v>
      </c>
      <c r="E3087" t="s">
        <v>6</v>
      </c>
      <c r="F3087">
        <v>5379.75</v>
      </c>
    </row>
    <row r="3088" spans="1:6">
      <c r="A3088">
        <v>9701</v>
      </c>
      <c r="B3088" s="1">
        <v>45138</v>
      </c>
      <c r="D3088">
        <v>15</v>
      </c>
      <c r="E3088" t="s">
        <v>6</v>
      </c>
      <c r="F3088">
        <v>4918.5</v>
      </c>
    </row>
    <row r="3089" spans="1:6">
      <c r="A3089">
        <v>9701</v>
      </c>
      <c r="B3089" s="1">
        <v>45169</v>
      </c>
      <c r="D3089">
        <v>15</v>
      </c>
      <c r="E3089" t="s">
        <v>6</v>
      </c>
      <c r="F3089">
        <v>4745.25</v>
      </c>
    </row>
    <row r="3090" spans="1:6">
      <c r="A3090">
        <v>9701</v>
      </c>
      <c r="B3090" s="1">
        <v>45199</v>
      </c>
      <c r="D3090">
        <v>15</v>
      </c>
      <c r="E3090" t="s">
        <v>6</v>
      </c>
      <c r="F3090">
        <v>4810.5</v>
      </c>
    </row>
    <row r="3091" spans="1:6">
      <c r="A3091">
        <v>9701</v>
      </c>
      <c r="B3091" s="1">
        <v>45230</v>
      </c>
      <c r="D3091">
        <v>15</v>
      </c>
      <c r="E3091" t="s">
        <v>6</v>
      </c>
      <c r="F3091">
        <v>4916.25</v>
      </c>
    </row>
    <row r="3092" spans="1:6">
      <c r="A3092">
        <v>9701</v>
      </c>
      <c r="B3092" s="1">
        <v>45260</v>
      </c>
      <c r="D3092">
        <v>15</v>
      </c>
      <c r="E3092" t="s">
        <v>6</v>
      </c>
      <c r="F3092">
        <v>5307.75</v>
      </c>
    </row>
    <row r="3093" spans="1:6">
      <c r="A3093">
        <v>9701</v>
      </c>
      <c r="B3093" s="1">
        <v>45291</v>
      </c>
      <c r="D3093">
        <v>15</v>
      </c>
      <c r="E3093" t="s">
        <v>6</v>
      </c>
      <c r="F3093">
        <v>5098.5</v>
      </c>
    </row>
    <row r="3094" spans="1:6">
      <c r="A3094">
        <v>9701</v>
      </c>
      <c r="B3094" s="1">
        <v>45322</v>
      </c>
      <c r="D3094">
        <v>15</v>
      </c>
      <c r="E3094" t="s">
        <v>6</v>
      </c>
      <c r="F3094">
        <v>4740.75</v>
      </c>
    </row>
    <row r="3095" spans="1:6">
      <c r="A3095">
        <v>9701</v>
      </c>
      <c r="B3095" s="1">
        <v>45351</v>
      </c>
      <c r="D3095">
        <v>15</v>
      </c>
      <c r="E3095" t="s">
        <v>6</v>
      </c>
      <c r="F3095">
        <v>5058</v>
      </c>
    </row>
    <row r="3096" spans="1:6">
      <c r="A3096">
        <v>9701</v>
      </c>
      <c r="B3096" s="1">
        <v>45382</v>
      </c>
      <c r="D3096">
        <v>15</v>
      </c>
      <c r="E3096" t="s">
        <v>6</v>
      </c>
      <c r="F3096">
        <v>4628.25</v>
      </c>
    </row>
    <row r="3097" spans="1:6">
      <c r="A3097">
        <v>9701</v>
      </c>
      <c r="B3097" s="1">
        <v>45412</v>
      </c>
      <c r="D3097">
        <v>15</v>
      </c>
      <c r="E3097" t="s">
        <v>6</v>
      </c>
      <c r="F3097">
        <v>4817.25</v>
      </c>
    </row>
    <row r="3098" spans="1:6">
      <c r="A3098">
        <v>9701</v>
      </c>
      <c r="B3098" s="1">
        <v>45443</v>
      </c>
      <c r="D3098">
        <v>15</v>
      </c>
      <c r="E3098" t="s">
        <v>6</v>
      </c>
      <c r="F3098">
        <v>5645.25</v>
      </c>
    </row>
    <row r="3099" spans="1:6">
      <c r="A3099">
        <v>9701</v>
      </c>
      <c r="B3099" s="1">
        <v>45473</v>
      </c>
      <c r="D3099">
        <v>15</v>
      </c>
      <c r="E3099" t="s">
        <v>6</v>
      </c>
      <c r="F3099">
        <v>5139</v>
      </c>
    </row>
    <row r="3100" spans="1:6">
      <c r="A3100">
        <v>9701</v>
      </c>
      <c r="B3100" s="1">
        <v>45504</v>
      </c>
      <c r="D3100">
        <v>15</v>
      </c>
      <c r="E3100" t="s">
        <v>6</v>
      </c>
      <c r="F3100">
        <v>5008.5</v>
      </c>
    </row>
    <row r="3101" spans="1:6">
      <c r="A3101">
        <v>9701</v>
      </c>
      <c r="B3101" s="1">
        <v>45535</v>
      </c>
      <c r="D3101">
        <v>15</v>
      </c>
      <c r="E3101" t="s">
        <v>6</v>
      </c>
      <c r="F3101">
        <v>5472</v>
      </c>
    </row>
    <row r="3102" spans="1:6">
      <c r="A3102">
        <v>9701</v>
      </c>
      <c r="B3102" s="1">
        <v>45565</v>
      </c>
      <c r="D3102">
        <v>15</v>
      </c>
      <c r="E3102" t="s">
        <v>6</v>
      </c>
      <c r="F3102">
        <v>4785.75</v>
      </c>
    </row>
    <row r="3103" spans="1:6">
      <c r="A3103">
        <v>9701</v>
      </c>
      <c r="B3103" s="1">
        <v>45596</v>
      </c>
      <c r="D3103">
        <v>15</v>
      </c>
      <c r="E3103" t="s">
        <v>6</v>
      </c>
      <c r="F3103">
        <v>5348.25</v>
      </c>
    </row>
    <row r="3104" spans="1:6">
      <c r="A3104">
        <v>9701</v>
      </c>
      <c r="B3104" s="1">
        <v>45626</v>
      </c>
      <c r="D3104">
        <v>15</v>
      </c>
      <c r="E3104" t="s">
        <v>6</v>
      </c>
      <c r="F3104">
        <v>5571</v>
      </c>
    </row>
    <row r="3105" spans="1:6">
      <c r="A3105">
        <v>9701</v>
      </c>
      <c r="B3105" s="1">
        <v>45657</v>
      </c>
      <c r="D3105">
        <v>15</v>
      </c>
      <c r="E3105" t="s">
        <v>6</v>
      </c>
      <c r="F3105">
        <v>5571</v>
      </c>
    </row>
    <row r="3106" spans="1:6">
      <c r="A3106">
        <v>9701</v>
      </c>
      <c r="B3106" s="1">
        <v>45688</v>
      </c>
      <c r="D3106">
        <v>15</v>
      </c>
      <c r="E3106" t="s">
        <v>6</v>
      </c>
      <c r="F3106">
        <v>5211</v>
      </c>
    </row>
    <row r="3107" spans="1:6">
      <c r="A3107">
        <v>9701</v>
      </c>
      <c r="B3107" s="1">
        <v>45716</v>
      </c>
      <c r="D3107">
        <v>15</v>
      </c>
      <c r="E3107" t="s">
        <v>6</v>
      </c>
      <c r="F3107">
        <v>4943.25</v>
      </c>
    </row>
    <row r="3108" spans="1:6">
      <c r="A3108">
        <v>9701</v>
      </c>
      <c r="B3108" s="1">
        <v>45747</v>
      </c>
      <c r="D3108">
        <v>15</v>
      </c>
      <c r="E3108" t="s">
        <v>6</v>
      </c>
      <c r="F3108">
        <v>4981.5</v>
      </c>
    </row>
    <row r="3109" spans="1:6">
      <c r="A3109">
        <v>9701</v>
      </c>
      <c r="B3109" s="1">
        <v>45777</v>
      </c>
      <c r="D3109">
        <v>15</v>
      </c>
      <c r="E3109" t="s">
        <v>6</v>
      </c>
      <c r="F3109">
        <v>5555.25</v>
      </c>
    </row>
    <row r="3110" spans="1:6">
      <c r="A3110">
        <v>9701</v>
      </c>
      <c r="B3110" s="1">
        <v>45808</v>
      </c>
      <c r="D3110">
        <v>15</v>
      </c>
      <c r="E3110" t="s">
        <v>6</v>
      </c>
      <c r="F3110">
        <v>5510.25</v>
      </c>
    </row>
    <row r="3111" spans="1:6">
      <c r="A3111">
        <v>9701</v>
      </c>
      <c r="B3111" s="1">
        <v>45838</v>
      </c>
      <c r="D3111">
        <v>15</v>
      </c>
      <c r="E3111" t="s">
        <v>6</v>
      </c>
      <c r="F3111">
        <v>5584.5</v>
      </c>
    </row>
    <row r="3112" spans="1:6">
      <c r="A3112">
        <v>9701</v>
      </c>
      <c r="B3112" s="1">
        <v>45869</v>
      </c>
      <c r="D3112">
        <v>15</v>
      </c>
      <c r="E3112" t="s">
        <v>6</v>
      </c>
      <c r="F3112">
        <v>5917.5</v>
      </c>
    </row>
    <row r="3113" spans="1:6">
      <c r="A3113">
        <v>9701</v>
      </c>
      <c r="B3113" s="1">
        <v>45900</v>
      </c>
      <c r="D3113">
        <v>15</v>
      </c>
      <c r="E3113" t="s">
        <v>6</v>
      </c>
      <c r="F3113">
        <v>5649.75</v>
      </c>
    </row>
    <row r="3114" spans="1:6">
      <c r="A3114">
        <v>9701</v>
      </c>
      <c r="B3114" s="1">
        <v>45930</v>
      </c>
      <c r="D3114">
        <v>15</v>
      </c>
      <c r="E3114" t="s">
        <v>6</v>
      </c>
      <c r="F3114">
        <v>4848.75</v>
      </c>
    </row>
    <row r="3115" spans="1:6">
      <c r="A3115">
        <v>9701</v>
      </c>
      <c r="B3115" s="1">
        <v>45961</v>
      </c>
      <c r="D3115">
        <v>15</v>
      </c>
      <c r="E3115" t="s">
        <v>6</v>
      </c>
      <c r="F3115">
        <v>5742</v>
      </c>
    </row>
    <row r="3116" spans="1:6">
      <c r="A3116">
        <v>9701</v>
      </c>
      <c r="B3116" s="1">
        <v>45991</v>
      </c>
      <c r="D3116">
        <v>15</v>
      </c>
      <c r="E3116" t="s">
        <v>6</v>
      </c>
      <c r="F3116">
        <v>5798.25</v>
      </c>
    </row>
    <row r="3117" spans="1:6">
      <c r="A3117">
        <v>9702</v>
      </c>
      <c r="B3117" s="1">
        <v>44957</v>
      </c>
      <c r="D3117">
        <v>15</v>
      </c>
      <c r="E3117" t="s">
        <v>6</v>
      </c>
      <c r="F3117">
        <v>1485</v>
      </c>
    </row>
    <row r="3118" spans="1:6">
      <c r="A3118">
        <v>9702</v>
      </c>
      <c r="B3118" s="1">
        <v>44985</v>
      </c>
      <c r="D3118">
        <v>15</v>
      </c>
      <c r="E3118" t="s">
        <v>6</v>
      </c>
      <c r="F3118">
        <v>1293.75</v>
      </c>
    </row>
    <row r="3119" spans="1:6">
      <c r="A3119">
        <v>9702</v>
      </c>
      <c r="B3119" s="1">
        <v>45016</v>
      </c>
      <c r="D3119">
        <v>15</v>
      </c>
      <c r="E3119" t="s">
        <v>6</v>
      </c>
      <c r="F3119">
        <v>1354.5</v>
      </c>
    </row>
    <row r="3120" spans="1:6">
      <c r="A3120">
        <v>9702</v>
      </c>
      <c r="B3120" s="1">
        <v>45046</v>
      </c>
      <c r="D3120">
        <v>15</v>
      </c>
      <c r="E3120" t="s">
        <v>6</v>
      </c>
      <c r="F3120">
        <v>1599.75</v>
      </c>
    </row>
    <row r="3121" spans="1:6">
      <c r="A3121">
        <v>9702</v>
      </c>
      <c r="B3121" s="1">
        <v>45077</v>
      </c>
      <c r="D3121">
        <v>15</v>
      </c>
      <c r="E3121" t="s">
        <v>6</v>
      </c>
      <c r="F3121">
        <v>1352.25</v>
      </c>
    </row>
    <row r="3122" spans="1:6">
      <c r="A3122">
        <v>9702</v>
      </c>
      <c r="B3122" s="1">
        <v>45107</v>
      </c>
      <c r="D3122">
        <v>15</v>
      </c>
      <c r="E3122" t="s">
        <v>6</v>
      </c>
      <c r="F3122">
        <v>1498.5</v>
      </c>
    </row>
    <row r="3123" spans="1:6">
      <c r="A3123">
        <v>9702</v>
      </c>
      <c r="B3123" s="1">
        <v>45138</v>
      </c>
      <c r="D3123">
        <v>15</v>
      </c>
      <c r="E3123" t="s">
        <v>6</v>
      </c>
      <c r="F3123">
        <v>1512</v>
      </c>
    </row>
    <row r="3124" spans="1:6">
      <c r="A3124">
        <v>9702</v>
      </c>
      <c r="B3124" s="1">
        <v>45169</v>
      </c>
      <c r="D3124">
        <v>15</v>
      </c>
      <c r="E3124" t="s">
        <v>6</v>
      </c>
      <c r="F3124">
        <v>1505.25</v>
      </c>
    </row>
    <row r="3125" spans="1:6">
      <c r="A3125">
        <v>9702</v>
      </c>
      <c r="B3125" s="1">
        <v>45199</v>
      </c>
      <c r="D3125">
        <v>15</v>
      </c>
      <c r="E3125" t="s">
        <v>6</v>
      </c>
      <c r="F3125">
        <v>1435.5</v>
      </c>
    </row>
    <row r="3126" spans="1:6">
      <c r="A3126">
        <v>9702</v>
      </c>
      <c r="B3126" s="1">
        <v>45230</v>
      </c>
      <c r="D3126">
        <v>15</v>
      </c>
      <c r="E3126" t="s">
        <v>6</v>
      </c>
      <c r="F3126">
        <v>1624.5</v>
      </c>
    </row>
    <row r="3127" spans="1:6">
      <c r="A3127">
        <v>9702</v>
      </c>
      <c r="B3127" s="1">
        <v>45260</v>
      </c>
      <c r="D3127">
        <v>15</v>
      </c>
      <c r="E3127" t="s">
        <v>6</v>
      </c>
      <c r="F3127">
        <v>1568.25</v>
      </c>
    </row>
    <row r="3128" spans="1:6">
      <c r="A3128">
        <v>9702</v>
      </c>
      <c r="B3128" s="1">
        <v>45291</v>
      </c>
      <c r="D3128">
        <v>15</v>
      </c>
      <c r="E3128" t="s">
        <v>6</v>
      </c>
      <c r="F3128">
        <v>1728</v>
      </c>
    </row>
    <row r="3129" spans="1:6">
      <c r="A3129">
        <v>9702</v>
      </c>
      <c r="B3129" s="1">
        <v>45322</v>
      </c>
      <c r="D3129">
        <v>15</v>
      </c>
      <c r="E3129" t="s">
        <v>6</v>
      </c>
      <c r="F3129">
        <v>1545.75</v>
      </c>
    </row>
    <row r="3130" spans="1:6">
      <c r="A3130">
        <v>9702</v>
      </c>
      <c r="B3130" s="1">
        <v>45351</v>
      </c>
      <c r="D3130">
        <v>15</v>
      </c>
      <c r="E3130" t="s">
        <v>6</v>
      </c>
      <c r="F3130">
        <v>1397.25</v>
      </c>
    </row>
    <row r="3131" spans="1:6">
      <c r="A3131">
        <v>9702</v>
      </c>
      <c r="B3131" s="1">
        <v>45382</v>
      </c>
      <c r="D3131">
        <v>15</v>
      </c>
      <c r="E3131" t="s">
        <v>6</v>
      </c>
      <c r="F3131">
        <v>1325.25</v>
      </c>
    </row>
    <row r="3132" spans="1:6">
      <c r="A3132">
        <v>9702</v>
      </c>
      <c r="B3132" s="1">
        <v>45412</v>
      </c>
      <c r="D3132">
        <v>15</v>
      </c>
      <c r="E3132" t="s">
        <v>6</v>
      </c>
      <c r="F3132">
        <v>1413</v>
      </c>
    </row>
    <row r="3133" spans="1:6">
      <c r="A3133">
        <v>9702</v>
      </c>
      <c r="B3133" s="1">
        <v>45443</v>
      </c>
      <c r="D3133">
        <v>15</v>
      </c>
      <c r="E3133" t="s">
        <v>6</v>
      </c>
      <c r="F3133">
        <v>1847.25</v>
      </c>
    </row>
    <row r="3134" spans="1:6">
      <c r="A3134">
        <v>9702</v>
      </c>
      <c r="B3134" s="1">
        <v>45473</v>
      </c>
      <c r="D3134">
        <v>15</v>
      </c>
      <c r="E3134" t="s">
        <v>6</v>
      </c>
      <c r="F3134">
        <v>1611</v>
      </c>
    </row>
    <row r="3135" spans="1:6">
      <c r="A3135">
        <v>9702</v>
      </c>
      <c r="B3135" s="1">
        <v>45504</v>
      </c>
      <c r="D3135">
        <v>15</v>
      </c>
      <c r="E3135" t="s">
        <v>6</v>
      </c>
      <c r="F3135">
        <v>1458</v>
      </c>
    </row>
    <row r="3136" spans="1:6">
      <c r="A3136">
        <v>9702</v>
      </c>
      <c r="B3136" s="1">
        <v>45535</v>
      </c>
      <c r="D3136">
        <v>15</v>
      </c>
      <c r="E3136" t="s">
        <v>6</v>
      </c>
      <c r="F3136">
        <v>1570.5</v>
      </c>
    </row>
    <row r="3137" spans="1:6">
      <c r="A3137">
        <v>9702</v>
      </c>
      <c r="B3137" s="1">
        <v>45565</v>
      </c>
      <c r="D3137">
        <v>15</v>
      </c>
      <c r="E3137" t="s">
        <v>6</v>
      </c>
      <c r="F3137">
        <v>1489.5</v>
      </c>
    </row>
    <row r="3138" spans="1:6">
      <c r="A3138">
        <v>9702</v>
      </c>
      <c r="B3138" s="1">
        <v>45596</v>
      </c>
      <c r="D3138">
        <v>15</v>
      </c>
      <c r="E3138" t="s">
        <v>6</v>
      </c>
      <c r="F3138">
        <v>1491.75</v>
      </c>
    </row>
    <row r="3139" spans="1:6">
      <c r="A3139">
        <v>9702</v>
      </c>
      <c r="B3139" s="1">
        <v>45626</v>
      </c>
      <c r="D3139">
        <v>15</v>
      </c>
      <c r="E3139" t="s">
        <v>6</v>
      </c>
      <c r="F3139">
        <v>1831.5</v>
      </c>
    </row>
    <row r="3140" spans="1:6">
      <c r="A3140">
        <v>9702</v>
      </c>
      <c r="B3140" s="1">
        <v>45657</v>
      </c>
      <c r="D3140">
        <v>15</v>
      </c>
      <c r="E3140" t="s">
        <v>6</v>
      </c>
      <c r="F3140">
        <v>1831.5</v>
      </c>
    </row>
    <row r="3141" spans="1:6">
      <c r="A3141">
        <v>9702</v>
      </c>
      <c r="B3141" s="1">
        <v>45688</v>
      </c>
      <c r="D3141">
        <v>15</v>
      </c>
      <c r="E3141" t="s">
        <v>6</v>
      </c>
      <c r="F3141">
        <v>1665</v>
      </c>
    </row>
    <row r="3142" spans="1:6">
      <c r="A3142">
        <v>9702</v>
      </c>
      <c r="B3142" s="1">
        <v>45716</v>
      </c>
      <c r="D3142">
        <v>15</v>
      </c>
      <c r="E3142" t="s">
        <v>6</v>
      </c>
      <c r="F3142">
        <v>1572.75</v>
      </c>
    </row>
    <row r="3143" spans="1:6">
      <c r="A3143">
        <v>9702</v>
      </c>
      <c r="B3143" s="1">
        <v>45747</v>
      </c>
      <c r="D3143">
        <v>15</v>
      </c>
      <c r="E3143" t="s">
        <v>6</v>
      </c>
      <c r="F3143">
        <v>1460.25</v>
      </c>
    </row>
    <row r="3144" spans="1:6">
      <c r="A3144">
        <v>9702</v>
      </c>
      <c r="B3144" s="1">
        <v>45777</v>
      </c>
      <c r="D3144">
        <v>15</v>
      </c>
      <c r="E3144" t="s">
        <v>6</v>
      </c>
      <c r="F3144">
        <v>1732.5</v>
      </c>
    </row>
    <row r="3145" spans="1:6">
      <c r="A3145">
        <v>9702</v>
      </c>
      <c r="B3145" s="1">
        <v>45808</v>
      </c>
      <c r="D3145">
        <v>15</v>
      </c>
      <c r="E3145" t="s">
        <v>6</v>
      </c>
      <c r="F3145">
        <v>1548</v>
      </c>
    </row>
    <row r="3146" spans="1:6">
      <c r="A3146">
        <v>9702</v>
      </c>
      <c r="B3146" s="1">
        <v>45838</v>
      </c>
      <c r="D3146">
        <v>15</v>
      </c>
      <c r="E3146" t="s">
        <v>6</v>
      </c>
      <c r="F3146">
        <v>1674</v>
      </c>
    </row>
    <row r="3147" spans="1:6">
      <c r="A3147">
        <v>9702</v>
      </c>
      <c r="B3147" s="1">
        <v>45869</v>
      </c>
      <c r="D3147">
        <v>15</v>
      </c>
      <c r="E3147" t="s">
        <v>6</v>
      </c>
      <c r="F3147">
        <v>1730.25</v>
      </c>
    </row>
    <row r="3148" spans="1:6">
      <c r="A3148">
        <v>9702</v>
      </c>
      <c r="B3148" s="1">
        <v>45900</v>
      </c>
      <c r="D3148">
        <v>15</v>
      </c>
      <c r="E3148" t="s">
        <v>6</v>
      </c>
      <c r="F3148">
        <v>1561.5</v>
      </c>
    </row>
    <row r="3149" spans="1:6">
      <c r="A3149">
        <v>9702</v>
      </c>
      <c r="B3149" s="1">
        <v>45930</v>
      </c>
      <c r="D3149">
        <v>15</v>
      </c>
      <c r="E3149" t="s">
        <v>6</v>
      </c>
      <c r="F3149">
        <v>1478.25</v>
      </c>
    </row>
    <row r="3150" spans="1:6">
      <c r="A3150">
        <v>9702</v>
      </c>
      <c r="B3150" s="1">
        <v>45961</v>
      </c>
      <c r="D3150">
        <v>15</v>
      </c>
      <c r="E3150" t="s">
        <v>6</v>
      </c>
      <c r="F3150">
        <v>1633.5</v>
      </c>
    </row>
    <row r="3151" spans="1:6">
      <c r="A3151">
        <v>9702</v>
      </c>
      <c r="B3151" s="1">
        <v>45991</v>
      </c>
      <c r="D3151">
        <v>15</v>
      </c>
      <c r="E3151" t="s">
        <v>6</v>
      </c>
      <c r="F3151">
        <v>1743.75</v>
      </c>
    </row>
    <row r="3152" spans="1:6">
      <c r="A3152">
        <v>9768</v>
      </c>
      <c r="B3152" s="1">
        <v>44957</v>
      </c>
      <c r="D3152">
        <v>15</v>
      </c>
      <c r="E3152" t="s">
        <v>6</v>
      </c>
      <c r="F3152">
        <v>737948.25</v>
      </c>
    </row>
    <row r="3153" spans="1:6">
      <c r="A3153">
        <v>9768</v>
      </c>
      <c r="B3153" s="1">
        <v>44985</v>
      </c>
      <c r="D3153">
        <v>15</v>
      </c>
      <c r="E3153" t="s">
        <v>6</v>
      </c>
      <c r="F3153">
        <v>232087.5</v>
      </c>
    </row>
    <row r="3154" spans="1:6">
      <c r="A3154">
        <v>9768</v>
      </c>
      <c r="B3154" s="1">
        <v>45016</v>
      </c>
      <c r="D3154">
        <v>15</v>
      </c>
      <c r="E3154" t="s">
        <v>6</v>
      </c>
      <c r="F3154">
        <v>204941.25</v>
      </c>
    </row>
    <row r="3155" spans="1:6">
      <c r="A3155">
        <v>9768</v>
      </c>
      <c r="B3155" s="1">
        <v>45046</v>
      </c>
      <c r="D3155">
        <v>15</v>
      </c>
      <c r="E3155" t="s">
        <v>6</v>
      </c>
      <c r="F3155">
        <v>238731.75</v>
      </c>
    </row>
    <row r="3156" spans="1:6">
      <c r="A3156">
        <v>9768</v>
      </c>
      <c r="B3156" s="1">
        <v>45077</v>
      </c>
      <c r="D3156">
        <v>15</v>
      </c>
      <c r="E3156" t="s">
        <v>6</v>
      </c>
      <c r="F3156">
        <v>268260.75</v>
      </c>
    </row>
    <row r="3157" spans="1:6">
      <c r="A3157">
        <v>9768</v>
      </c>
      <c r="B3157" s="1">
        <v>45107</v>
      </c>
      <c r="D3157">
        <v>15</v>
      </c>
      <c r="E3157" t="s">
        <v>6</v>
      </c>
      <c r="F3157">
        <v>182675.25</v>
      </c>
    </row>
    <row r="3158" spans="1:6">
      <c r="A3158">
        <v>9768</v>
      </c>
      <c r="B3158" s="1">
        <v>45138</v>
      </c>
      <c r="D3158">
        <v>15</v>
      </c>
      <c r="E3158" t="s">
        <v>6</v>
      </c>
      <c r="F3158">
        <v>229772.25</v>
      </c>
    </row>
    <row r="3159" spans="1:6">
      <c r="A3159">
        <v>9768</v>
      </c>
      <c r="B3159" s="1">
        <v>45169</v>
      </c>
      <c r="D3159">
        <v>15</v>
      </c>
      <c r="E3159" t="s">
        <v>6</v>
      </c>
      <c r="F3159">
        <v>195520.5</v>
      </c>
    </row>
    <row r="3160" spans="1:6">
      <c r="A3160">
        <v>9768</v>
      </c>
      <c r="B3160" s="1">
        <v>45199</v>
      </c>
      <c r="D3160">
        <v>15</v>
      </c>
      <c r="E3160" t="s">
        <v>6</v>
      </c>
      <c r="F3160">
        <v>182799</v>
      </c>
    </row>
    <row r="3161" spans="1:6">
      <c r="A3161">
        <v>9768</v>
      </c>
      <c r="B3161" s="1">
        <v>45230</v>
      </c>
      <c r="D3161">
        <v>15</v>
      </c>
      <c r="E3161" t="s">
        <v>6</v>
      </c>
      <c r="F3161">
        <v>308360.25</v>
      </c>
    </row>
    <row r="3162" spans="1:6">
      <c r="A3162">
        <v>9768</v>
      </c>
      <c r="B3162" s="1">
        <v>45260</v>
      </c>
      <c r="D3162">
        <v>15</v>
      </c>
      <c r="E3162" t="s">
        <v>6</v>
      </c>
      <c r="F3162">
        <v>204693.75</v>
      </c>
    </row>
    <row r="3163" spans="1:6">
      <c r="A3163">
        <v>9768</v>
      </c>
      <c r="B3163" s="1">
        <v>45291</v>
      </c>
      <c r="D3163">
        <v>15</v>
      </c>
      <c r="E3163" t="s">
        <v>6</v>
      </c>
      <c r="F3163">
        <v>186531.75</v>
      </c>
    </row>
    <row r="3164" spans="1:6">
      <c r="A3164">
        <v>9768</v>
      </c>
      <c r="B3164" s="1">
        <v>45322</v>
      </c>
      <c r="D3164">
        <v>15</v>
      </c>
      <c r="E3164" t="s">
        <v>6</v>
      </c>
      <c r="F3164">
        <v>528410.25</v>
      </c>
    </row>
    <row r="3165" spans="1:6">
      <c r="A3165">
        <v>9768</v>
      </c>
      <c r="B3165" s="1">
        <v>45351</v>
      </c>
      <c r="D3165">
        <v>15</v>
      </c>
      <c r="E3165" t="s">
        <v>6</v>
      </c>
      <c r="F3165">
        <v>251505</v>
      </c>
    </row>
    <row r="3166" spans="1:6">
      <c r="A3166">
        <v>9768</v>
      </c>
      <c r="B3166" s="1">
        <v>45382</v>
      </c>
      <c r="D3166">
        <v>15</v>
      </c>
      <c r="E3166" t="s">
        <v>6</v>
      </c>
      <c r="F3166">
        <v>251505</v>
      </c>
    </row>
    <row r="3167" spans="1:6">
      <c r="A3167">
        <v>9768</v>
      </c>
      <c r="B3167" s="1">
        <v>45412</v>
      </c>
      <c r="D3167">
        <v>15</v>
      </c>
      <c r="E3167" t="s">
        <v>6</v>
      </c>
      <c r="F3167">
        <v>223013.25</v>
      </c>
    </row>
    <row r="3168" spans="1:6">
      <c r="A3168">
        <v>9768</v>
      </c>
      <c r="B3168" s="1">
        <v>45443</v>
      </c>
      <c r="D3168">
        <v>15</v>
      </c>
      <c r="E3168" t="s">
        <v>6</v>
      </c>
      <c r="F3168">
        <v>197421.75</v>
      </c>
    </row>
    <row r="3169" spans="1:6">
      <c r="A3169">
        <v>9768</v>
      </c>
      <c r="B3169" s="1">
        <v>45473</v>
      </c>
      <c r="D3169">
        <v>15</v>
      </c>
      <c r="E3169" t="s">
        <v>6</v>
      </c>
      <c r="F3169">
        <v>192822.75</v>
      </c>
    </row>
    <row r="3170" spans="1:6">
      <c r="A3170">
        <v>9768</v>
      </c>
      <c r="B3170" s="1">
        <v>45504</v>
      </c>
      <c r="D3170">
        <v>15</v>
      </c>
      <c r="E3170" t="s">
        <v>6</v>
      </c>
      <c r="F3170">
        <v>254841.75</v>
      </c>
    </row>
    <row r="3171" spans="1:6">
      <c r="A3171">
        <v>9768</v>
      </c>
      <c r="B3171" s="1">
        <v>45535</v>
      </c>
      <c r="D3171">
        <v>15</v>
      </c>
      <c r="E3171" t="s">
        <v>6</v>
      </c>
      <c r="F3171">
        <v>194751</v>
      </c>
    </row>
    <row r="3172" spans="1:6">
      <c r="A3172">
        <v>9768</v>
      </c>
      <c r="B3172" s="1">
        <v>45565</v>
      </c>
      <c r="D3172">
        <v>15</v>
      </c>
      <c r="E3172" t="s">
        <v>6</v>
      </c>
      <c r="F3172">
        <v>205470</v>
      </c>
    </row>
    <row r="3173" spans="1:6">
      <c r="A3173">
        <v>9768</v>
      </c>
      <c r="B3173" s="1">
        <v>45596</v>
      </c>
      <c r="D3173">
        <v>15</v>
      </c>
      <c r="E3173" t="s">
        <v>6</v>
      </c>
      <c r="F3173">
        <v>366412.5</v>
      </c>
    </row>
    <row r="3174" spans="1:6">
      <c r="A3174">
        <v>9768</v>
      </c>
      <c r="B3174" s="1">
        <v>45626</v>
      </c>
      <c r="D3174">
        <v>15</v>
      </c>
      <c r="E3174" t="s">
        <v>6</v>
      </c>
      <c r="F3174">
        <v>271525.5</v>
      </c>
    </row>
    <row r="3175" spans="1:6">
      <c r="A3175">
        <v>9768</v>
      </c>
      <c r="B3175" s="1">
        <v>45657</v>
      </c>
      <c r="D3175">
        <v>15</v>
      </c>
      <c r="E3175" t="s">
        <v>6</v>
      </c>
      <c r="F3175">
        <v>271525.5</v>
      </c>
    </row>
    <row r="3176" spans="1:6">
      <c r="A3176">
        <v>9768</v>
      </c>
      <c r="B3176" s="1">
        <v>45688</v>
      </c>
      <c r="D3176">
        <v>15</v>
      </c>
      <c r="E3176" t="s">
        <v>6</v>
      </c>
      <c r="F3176">
        <v>585164.25</v>
      </c>
    </row>
    <row r="3177" spans="1:6">
      <c r="A3177">
        <v>9768</v>
      </c>
      <c r="B3177" s="1">
        <v>45716</v>
      </c>
      <c r="D3177">
        <v>15</v>
      </c>
      <c r="E3177" t="s">
        <v>6</v>
      </c>
      <c r="F3177">
        <v>345501</v>
      </c>
    </row>
    <row r="3178" spans="1:6">
      <c r="A3178">
        <v>9768</v>
      </c>
      <c r="B3178" s="1">
        <v>45747</v>
      </c>
      <c r="D3178">
        <v>15</v>
      </c>
      <c r="E3178" t="s">
        <v>6</v>
      </c>
      <c r="F3178">
        <v>239087.25</v>
      </c>
    </row>
    <row r="3179" spans="1:6">
      <c r="A3179">
        <v>9768</v>
      </c>
      <c r="B3179" s="1">
        <v>45777</v>
      </c>
      <c r="D3179">
        <v>15</v>
      </c>
      <c r="E3179" t="s">
        <v>6</v>
      </c>
      <c r="F3179">
        <v>239087.25</v>
      </c>
    </row>
    <row r="3180" spans="1:6">
      <c r="A3180">
        <v>9768</v>
      </c>
      <c r="B3180" s="1">
        <v>45808</v>
      </c>
      <c r="D3180">
        <v>15</v>
      </c>
      <c r="E3180" t="s">
        <v>6</v>
      </c>
      <c r="F3180">
        <v>337781.25</v>
      </c>
    </row>
    <row r="3181" spans="1:6">
      <c r="A3181">
        <v>9768</v>
      </c>
      <c r="B3181" s="1">
        <v>45838</v>
      </c>
      <c r="D3181">
        <v>15</v>
      </c>
      <c r="E3181" t="s">
        <v>6</v>
      </c>
      <c r="F3181">
        <v>337781.25</v>
      </c>
    </row>
    <row r="3182" spans="1:6">
      <c r="A3182">
        <v>9768</v>
      </c>
      <c r="B3182" s="1">
        <v>45869</v>
      </c>
      <c r="D3182">
        <v>15</v>
      </c>
      <c r="E3182" t="s">
        <v>6</v>
      </c>
      <c r="F3182">
        <v>149847.75</v>
      </c>
    </row>
    <row r="3183" spans="1:6">
      <c r="A3183">
        <v>9768</v>
      </c>
      <c r="B3183" s="1">
        <v>45900</v>
      </c>
      <c r="D3183">
        <v>15</v>
      </c>
      <c r="E3183" t="s">
        <v>6</v>
      </c>
      <c r="F3183">
        <v>282561.75</v>
      </c>
    </row>
    <row r="3184" spans="1:6">
      <c r="A3184">
        <v>9768</v>
      </c>
      <c r="B3184" s="1">
        <v>45930</v>
      </c>
      <c r="D3184">
        <v>15</v>
      </c>
      <c r="E3184" t="s">
        <v>6</v>
      </c>
      <c r="F3184">
        <v>222336</v>
      </c>
    </row>
    <row r="3185" spans="1:6">
      <c r="A3185">
        <v>9768</v>
      </c>
      <c r="B3185" s="1">
        <v>45961</v>
      </c>
      <c r="D3185">
        <v>15</v>
      </c>
      <c r="E3185" t="s">
        <v>6</v>
      </c>
      <c r="F3185">
        <v>251802</v>
      </c>
    </row>
    <row r="3186" spans="1:6">
      <c r="A3186">
        <v>9768</v>
      </c>
      <c r="B3186" s="1">
        <v>45991</v>
      </c>
      <c r="D3186">
        <v>15</v>
      </c>
      <c r="E3186" t="s">
        <v>6</v>
      </c>
      <c r="F3186">
        <v>241992</v>
      </c>
    </row>
    <row r="3187" spans="1:6">
      <c r="A3187">
        <v>150</v>
      </c>
      <c r="B3187" s="1">
        <v>44957</v>
      </c>
      <c r="D3187">
        <v>42</v>
      </c>
      <c r="E3187" t="s">
        <v>6</v>
      </c>
      <c r="F3187">
        <v>136995</v>
      </c>
    </row>
    <row r="3188" spans="1:6">
      <c r="A3188">
        <v>150</v>
      </c>
      <c r="B3188" s="1">
        <v>44985</v>
      </c>
      <c r="D3188">
        <v>42</v>
      </c>
      <c r="E3188" t="s">
        <v>6</v>
      </c>
      <c r="F3188">
        <v>137373.75</v>
      </c>
    </row>
    <row r="3189" spans="1:6">
      <c r="A3189">
        <v>150</v>
      </c>
      <c r="B3189" s="1">
        <v>45016</v>
      </c>
      <c r="D3189">
        <v>42</v>
      </c>
      <c r="E3189" t="s">
        <v>6</v>
      </c>
      <c r="F3189">
        <v>138012.5</v>
      </c>
    </row>
    <row r="3190" spans="1:6">
      <c r="A3190">
        <v>150</v>
      </c>
      <c r="B3190" s="1">
        <v>45046</v>
      </c>
      <c r="D3190">
        <v>42</v>
      </c>
      <c r="E3190" t="s">
        <v>6</v>
      </c>
      <c r="F3190">
        <v>138315</v>
      </c>
    </row>
    <row r="3191" spans="1:6">
      <c r="A3191">
        <v>150</v>
      </c>
      <c r="B3191" s="1">
        <v>45077</v>
      </c>
      <c r="D3191">
        <v>42</v>
      </c>
      <c r="E3191" t="s">
        <v>6</v>
      </c>
      <c r="F3191">
        <v>138597.5</v>
      </c>
    </row>
    <row r="3192" spans="1:6">
      <c r="A3192">
        <v>150</v>
      </c>
      <c r="B3192" s="1">
        <v>45107</v>
      </c>
      <c r="D3192">
        <v>42</v>
      </c>
      <c r="E3192" t="s">
        <v>6</v>
      </c>
      <c r="F3192">
        <v>138815</v>
      </c>
    </row>
    <row r="3193" spans="1:6">
      <c r="A3193">
        <v>150</v>
      </c>
      <c r="B3193" s="1">
        <v>45138</v>
      </c>
      <c r="D3193">
        <v>42</v>
      </c>
      <c r="E3193" t="s">
        <v>6</v>
      </c>
      <c r="F3193">
        <v>138115</v>
      </c>
    </row>
    <row r="3194" spans="1:6">
      <c r="A3194">
        <v>150</v>
      </c>
      <c r="B3194" s="1">
        <v>45169</v>
      </c>
      <c r="D3194">
        <v>42</v>
      </c>
      <c r="E3194" t="s">
        <v>6</v>
      </c>
      <c r="F3194">
        <v>138200</v>
      </c>
    </row>
    <row r="3195" spans="1:6">
      <c r="A3195">
        <v>150</v>
      </c>
      <c r="B3195" s="1">
        <v>45199</v>
      </c>
      <c r="D3195">
        <v>42</v>
      </c>
      <c r="E3195" t="s">
        <v>6</v>
      </c>
      <c r="F3195">
        <v>138740</v>
      </c>
    </row>
    <row r="3196" spans="1:6">
      <c r="A3196">
        <v>150</v>
      </c>
      <c r="B3196" s="1">
        <v>45230</v>
      </c>
      <c r="D3196">
        <v>42</v>
      </c>
      <c r="E3196" t="s">
        <v>6</v>
      </c>
      <c r="F3196">
        <v>138837.5</v>
      </c>
    </row>
    <row r="3197" spans="1:6">
      <c r="A3197">
        <v>150</v>
      </c>
      <c r="B3197" s="1">
        <v>45260</v>
      </c>
      <c r="D3197">
        <v>42</v>
      </c>
      <c r="E3197" t="s">
        <v>6</v>
      </c>
      <c r="F3197">
        <v>138556.25</v>
      </c>
    </row>
    <row r="3198" spans="1:6">
      <c r="A3198">
        <v>150</v>
      </c>
      <c r="B3198" s="1">
        <v>45291</v>
      </c>
      <c r="D3198">
        <v>42</v>
      </c>
      <c r="E3198" t="s">
        <v>6</v>
      </c>
      <c r="F3198">
        <v>137951.25</v>
      </c>
    </row>
    <row r="3199" spans="1:6">
      <c r="A3199">
        <v>150</v>
      </c>
      <c r="B3199" s="1">
        <v>45322</v>
      </c>
      <c r="D3199">
        <v>42</v>
      </c>
      <c r="E3199" t="s">
        <v>6</v>
      </c>
      <c r="F3199">
        <v>137692.5</v>
      </c>
    </row>
    <row r="3200" spans="1:6">
      <c r="A3200">
        <v>150</v>
      </c>
      <c r="B3200" s="1">
        <v>45351</v>
      </c>
      <c r="D3200">
        <v>42</v>
      </c>
      <c r="E3200" t="s">
        <v>6</v>
      </c>
      <c r="F3200">
        <v>137737.5</v>
      </c>
    </row>
    <row r="3201" spans="1:6">
      <c r="A3201">
        <v>150</v>
      </c>
      <c r="B3201" s="1">
        <v>45382</v>
      </c>
      <c r="D3201">
        <v>42</v>
      </c>
      <c r="E3201" t="s">
        <v>6</v>
      </c>
      <c r="F3201">
        <v>137886.25</v>
      </c>
    </row>
    <row r="3202" spans="1:6">
      <c r="A3202">
        <v>150</v>
      </c>
      <c r="B3202" s="1">
        <v>45412</v>
      </c>
      <c r="D3202">
        <v>42</v>
      </c>
      <c r="E3202" t="s">
        <v>6</v>
      </c>
      <c r="F3202">
        <v>138490</v>
      </c>
    </row>
    <row r="3203" spans="1:6">
      <c r="A3203">
        <v>150</v>
      </c>
      <c r="B3203" s="1">
        <v>45443</v>
      </c>
      <c r="D3203">
        <v>42</v>
      </c>
      <c r="E3203" t="s">
        <v>6</v>
      </c>
      <c r="F3203">
        <v>140460</v>
      </c>
    </row>
    <row r="3204" spans="1:6">
      <c r="A3204">
        <v>150</v>
      </c>
      <c r="B3204" s="1">
        <v>45473</v>
      </c>
      <c r="D3204">
        <v>42</v>
      </c>
      <c r="E3204" t="s">
        <v>6</v>
      </c>
      <c r="F3204">
        <v>141236.25</v>
      </c>
    </row>
    <row r="3205" spans="1:6">
      <c r="A3205">
        <v>150</v>
      </c>
      <c r="B3205" s="1">
        <v>45504</v>
      </c>
      <c r="D3205">
        <v>42</v>
      </c>
      <c r="E3205" t="s">
        <v>6</v>
      </c>
      <c r="F3205">
        <v>140822.5</v>
      </c>
    </row>
    <row r="3206" spans="1:6">
      <c r="A3206">
        <v>150</v>
      </c>
      <c r="B3206" s="1">
        <v>45535</v>
      </c>
      <c r="D3206">
        <v>42</v>
      </c>
      <c r="E3206" t="s">
        <v>6</v>
      </c>
      <c r="F3206">
        <v>141371.25</v>
      </c>
    </row>
    <row r="3207" spans="1:6">
      <c r="A3207">
        <v>150</v>
      </c>
      <c r="B3207" s="1">
        <v>45565</v>
      </c>
      <c r="D3207">
        <v>42</v>
      </c>
      <c r="E3207" t="s">
        <v>6</v>
      </c>
      <c r="F3207">
        <v>140846.25</v>
      </c>
    </row>
    <row r="3208" spans="1:6">
      <c r="A3208">
        <v>150</v>
      </c>
      <c r="B3208" s="1">
        <v>45596</v>
      </c>
      <c r="D3208">
        <v>42</v>
      </c>
      <c r="E3208" t="s">
        <v>6</v>
      </c>
      <c r="F3208">
        <v>141417.5</v>
      </c>
    </row>
    <row r="3209" spans="1:6">
      <c r="A3209">
        <v>150</v>
      </c>
      <c r="B3209" s="1">
        <v>45626</v>
      </c>
      <c r="D3209">
        <v>42</v>
      </c>
      <c r="E3209" t="s">
        <v>6</v>
      </c>
      <c r="F3209">
        <v>141735</v>
      </c>
    </row>
    <row r="3210" spans="1:6">
      <c r="A3210">
        <v>150</v>
      </c>
      <c r="B3210" s="1">
        <v>45657</v>
      </c>
      <c r="D3210">
        <v>42</v>
      </c>
      <c r="E3210" t="s">
        <v>6</v>
      </c>
      <c r="F3210">
        <v>142378.75</v>
      </c>
    </row>
    <row r="3211" spans="1:6">
      <c r="A3211">
        <v>150</v>
      </c>
      <c r="B3211" s="1">
        <v>45688</v>
      </c>
      <c r="D3211">
        <v>42</v>
      </c>
      <c r="E3211" t="s">
        <v>6</v>
      </c>
      <c r="F3211">
        <v>143362.5</v>
      </c>
    </row>
    <row r="3212" spans="1:6">
      <c r="A3212">
        <v>150</v>
      </c>
      <c r="B3212" s="1">
        <v>45716</v>
      </c>
      <c r="D3212">
        <v>42</v>
      </c>
      <c r="E3212" t="s">
        <v>6</v>
      </c>
      <c r="F3212">
        <v>144450</v>
      </c>
    </row>
    <row r="3213" spans="1:6">
      <c r="A3213">
        <v>150</v>
      </c>
      <c r="B3213" s="1">
        <v>45747</v>
      </c>
      <c r="D3213">
        <v>42</v>
      </c>
      <c r="E3213" t="s">
        <v>6</v>
      </c>
      <c r="F3213">
        <v>144511.25</v>
      </c>
    </row>
    <row r="3214" spans="1:6">
      <c r="A3214">
        <v>150</v>
      </c>
      <c r="B3214" s="1">
        <v>45777</v>
      </c>
      <c r="D3214">
        <v>42</v>
      </c>
      <c r="E3214" t="s">
        <v>6</v>
      </c>
      <c r="F3214">
        <v>143952.5</v>
      </c>
    </row>
    <row r="3215" spans="1:6">
      <c r="A3215">
        <v>150</v>
      </c>
      <c r="B3215" s="1">
        <v>45808</v>
      </c>
      <c r="D3215">
        <v>42</v>
      </c>
      <c r="E3215" t="s">
        <v>6</v>
      </c>
      <c r="F3215">
        <v>145021.25</v>
      </c>
    </row>
    <row r="3216" spans="1:6">
      <c r="A3216">
        <v>150</v>
      </c>
      <c r="B3216" s="1">
        <v>45838</v>
      </c>
      <c r="D3216">
        <v>42</v>
      </c>
      <c r="E3216" t="s">
        <v>6</v>
      </c>
      <c r="F3216">
        <v>145355</v>
      </c>
    </row>
    <row r="3217" spans="1:6">
      <c r="A3217">
        <v>150</v>
      </c>
      <c r="B3217" s="1">
        <v>45869</v>
      </c>
      <c r="D3217">
        <v>42</v>
      </c>
      <c r="E3217" t="s">
        <v>6</v>
      </c>
      <c r="F3217">
        <v>145077.5</v>
      </c>
    </row>
    <row r="3218" spans="1:6">
      <c r="A3218">
        <v>150</v>
      </c>
      <c r="B3218" s="1">
        <v>45900</v>
      </c>
      <c r="D3218">
        <v>42</v>
      </c>
      <c r="E3218" t="s">
        <v>6</v>
      </c>
      <c r="F3218">
        <v>145878.75</v>
      </c>
    </row>
    <row r="3219" spans="1:6">
      <c r="A3219">
        <v>150</v>
      </c>
      <c r="B3219" s="1">
        <v>45930</v>
      </c>
      <c r="D3219">
        <v>42</v>
      </c>
      <c r="E3219" t="s">
        <v>6</v>
      </c>
      <c r="F3219">
        <v>146912.5</v>
      </c>
    </row>
    <row r="3220" spans="1:6">
      <c r="A3220">
        <v>150</v>
      </c>
      <c r="B3220" s="1">
        <v>45961</v>
      </c>
      <c r="D3220">
        <v>42</v>
      </c>
      <c r="E3220" t="s">
        <v>6</v>
      </c>
      <c r="F3220">
        <v>148487.5</v>
      </c>
    </row>
    <row r="3221" spans="1:6">
      <c r="A3221">
        <v>150</v>
      </c>
      <c r="B3221" s="1">
        <v>45991</v>
      </c>
      <c r="D3221">
        <v>42</v>
      </c>
      <c r="E3221" t="s">
        <v>6</v>
      </c>
      <c r="F3221">
        <v>149007.5</v>
      </c>
    </row>
    <row r="3222" spans="1:6">
      <c r="A3222">
        <v>2370</v>
      </c>
      <c r="B3222" s="1">
        <v>44957</v>
      </c>
      <c r="D3222">
        <v>42</v>
      </c>
      <c r="E3222" t="s">
        <v>6</v>
      </c>
      <c r="F3222">
        <v>1735</v>
      </c>
    </row>
    <row r="3223" spans="1:6">
      <c r="A3223">
        <v>2370</v>
      </c>
      <c r="B3223" s="1">
        <v>44985</v>
      </c>
      <c r="D3223">
        <v>42</v>
      </c>
      <c r="E3223" t="s">
        <v>6</v>
      </c>
      <c r="F3223">
        <v>1321.25</v>
      </c>
    </row>
    <row r="3224" spans="1:6">
      <c r="A3224">
        <v>2370</v>
      </c>
      <c r="B3224" s="1">
        <v>45016</v>
      </c>
      <c r="D3224">
        <v>42</v>
      </c>
      <c r="E3224" t="s">
        <v>6</v>
      </c>
      <c r="F3224">
        <v>1586.25</v>
      </c>
    </row>
    <row r="3225" spans="1:6">
      <c r="A3225">
        <v>2370</v>
      </c>
      <c r="B3225" s="1">
        <v>45046</v>
      </c>
      <c r="D3225">
        <v>42</v>
      </c>
      <c r="E3225" t="s">
        <v>6</v>
      </c>
      <c r="F3225">
        <v>1501.25</v>
      </c>
    </row>
    <row r="3226" spans="1:6">
      <c r="A3226">
        <v>2370</v>
      </c>
      <c r="B3226" s="1">
        <v>45077</v>
      </c>
      <c r="D3226">
        <v>42</v>
      </c>
      <c r="E3226" t="s">
        <v>6</v>
      </c>
      <c r="F3226">
        <v>1326.25</v>
      </c>
    </row>
    <row r="3227" spans="1:6">
      <c r="A3227">
        <v>2370</v>
      </c>
      <c r="B3227" s="1">
        <v>45107</v>
      </c>
      <c r="D3227">
        <v>42</v>
      </c>
      <c r="E3227" t="s">
        <v>6</v>
      </c>
      <c r="F3227">
        <v>1462.5</v>
      </c>
    </row>
    <row r="3228" spans="1:6">
      <c r="A3228">
        <v>2370</v>
      </c>
      <c r="B3228" s="1">
        <v>45138</v>
      </c>
      <c r="D3228">
        <v>42</v>
      </c>
      <c r="E3228" t="s">
        <v>6</v>
      </c>
      <c r="F3228">
        <v>995</v>
      </c>
    </row>
    <row r="3229" spans="1:6">
      <c r="A3229">
        <v>2370</v>
      </c>
      <c r="B3229" s="1">
        <v>45169</v>
      </c>
      <c r="D3229">
        <v>42</v>
      </c>
      <c r="E3229" t="s">
        <v>6</v>
      </c>
      <c r="F3229">
        <v>1280</v>
      </c>
    </row>
    <row r="3230" spans="1:6">
      <c r="A3230">
        <v>2370</v>
      </c>
      <c r="B3230" s="1">
        <v>45199</v>
      </c>
      <c r="D3230">
        <v>42</v>
      </c>
      <c r="E3230" t="s">
        <v>6</v>
      </c>
      <c r="F3230">
        <v>1387.5</v>
      </c>
    </row>
    <row r="3231" spans="1:6">
      <c r="A3231">
        <v>2370</v>
      </c>
      <c r="B3231" s="1">
        <v>45230</v>
      </c>
      <c r="D3231">
        <v>42</v>
      </c>
      <c r="E3231" t="s">
        <v>6</v>
      </c>
      <c r="F3231">
        <v>1845</v>
      </c>
    </row>
    <row r="3232" spans="1:6">
      <c r="A3232">
        <v>2370</v>
      </c>
      <c r="B3232" s="1">
        <v>45260</v>
      </c>
      <c r="D3232">
        <v>42</v>
      </c>
      <c r="E3232" t="s">
        <v>6</v>
      </c>
      <c r="F3232">
        <v>1730</v>
      </c>
    </row>
    <row r="3233" spans="1:6">
      <c r="A3233">
        <v>2370</v>
      </c>
      <c r="B3233" s="1">
        <v>45291</v>
      </c>
      <c r="D3233">
        <v>42</v>
      </c>
      <c r="E3233" t="s">
        <v>6</v>
      </c>
      <c r="F3233">
        <v>1773.75</v>
      </c>
    </row>
    <row r="3234" spans="1:6">
      <c r="A3234">
        <v>2370</v>
      </c>
      <c r="B3234" s="1">
        <v>45322</v>
      </c>
      <c r="D3234">
        <v>42</v>
      </c>
      <c r="E3234" t="s">
        <v>6</v>
      </c>
      <c r="F3234">
        <v>2680</v>
      </c>
    </row>
    <row r="3235" spans="1:6">
      <c r="A3235">
        <v>2370</v>
      </c>
      <c r="B3235" s="1">
        <v>45351</v>
      </c>
      <c r="D3235">
        <v>42</v>
      </c>
      <c r="E3235" t="s">
        <v>6</v>
      </c>
      <c r="F3235">
        <v>2773.75</v>
      </c>
    </row>
    <row r="3236" spans="1:6">
      <c r="A3236">
        <v>2370</v>
      </c>
      <c r="B3236" s="1">
        <v>45382</v>
      </c>
      <c r="D3236">
        <v>42</v>
      </c>
      <c r="E3236" t="s">
        <v>6</v>
      </c>
      <c r="F3236">
        <v>2992.5</v>
      </c>
    </row>
    <row r="3237" spans="1:6">
      <c r="A3237">
        <v>2370</v>
      </c>
      <c r="B3237" s="1">
        <v>45412</v>
      </c>
      <c r="D3237">
        <v>42</v>
      </c>
      <c r="E3237" t="s">
        <v>6</v>
      </c>
      <c r="F3237">
        <v>2060</v>
      </c>
    </row>
    <row r="3238" spans="1:6">
      <c r="A3238">
        <v>2370</v>
      </c>
      <c r="B3238" s="1">
        <v>45443</v>
      </c>
      <c r="D3238">
        <v>42</v>
      </c>
      <c r="E3238" t="s">
        <v>6</v>
      </c>
      <c r="F3238">
        <v>2362.5</v>
      </c>
    </row>
    <row r="3239" spans="1:6">
      <c r="A3239">
        <v>2370</v>
      </c>
      <c r="B3239" s="1">
        <v>45473</v>
      </c>
      <c r="D3239">
        <v>42</v>
      </c>
      <c r="E3239" t="s">
        <v>6</v>
      </c>
      <c r="F3239">
        <v>2518.75</v>
      </c>
    </row>
    <row r="3240" spans="1:6">
      <c r="A3240">
        <v>2370</v>
      </c>
      <c r="B3240" s="1">
        <v>45504</v>
      </c>
      <c r="D3240">
        <v>42</v>
      </c>
      <c r="E3240" t="s">
        <v>6</v>
      </c>
      <c r="F3240">
        <v>2236.25</v>
      </c>
    </row>
    <row r="3241" spans="1:6">
      <c r="A3241">
        <v>2370</v>
      </c>
      <c r="B3241" s="1">
        <v>45535</v>
      </c>
      <c r="D3241">
        <v>42</v>
      </c>
      <c r="E3241" t="s">
        <v>6</v>
      </c>
      <c r="F3241">
        <v>2180</v>
      </c>
    </row>
    <row r="3242" spans="1:6">
      <c r="A3242">
        <v>2370</v>
      </c>
      <c r="B3242" s="1">
        <v>45565</v>
      </c>
      <c r="D3242">
        <v>42</v>
      </c>
      <c r="E3242" t="s">
        <v>6</v>
      </c>
      <c r="F3242">
        <v>1618.75</v>
      </c>
    </row>
    <row r="3243" spans="1:6">
      <c r="A3243">
        <v>2370</v>
      </c>
      <c r="B3243" s="1">
        <v>45596</v>
      </c>
      <c r="D3243">
        <v>42</v>
      </c>
      <c r="E3243" t="s">
        <v>6</v>
      </c>
      <c r="F3243">
        <v>2047.5</v>
      </c>
    </row>
    <row r="3244" spans="1:6">
      <c r="A3244">
        <v>2370</v>
      </c>
      <c r="B3244" s="1">
        <v>45626</v>
      </c>
      <c r="D3244">
        <v>42</v>
      </c>
      <c r="E3244" t="s">
        <v>6</v>
      </c>
      <c r="F3244">
        <v>2805</v>
      </c>
    </row>
    <row r="3245" spans="1:6">
      <c r="A3245">
        <v>2370</v>
      </c>
      <c r="B3245" s="1">
        <v>45657</v>
      </c>
      <c r="D3245">
        <v>42</v>
      </c>
      <c r="E3245" t="s">
        <v>6</v>
      </c>
      <c r="F3245">
        <v>2803.75</v>
      </c>
    </row>
    <row r="3246" spans="1:6">
      <c r="A3246">
        <v>2370</v>
      </c>
      <c r="B3246" s="1">
        <v>45688</v>
      </c>
      <c r="D3246">
        <v>42</v>
      </c>
      <c r="E3246" t="s">
        <v>6</v>
      </c>
      <c r="F3246">
        <v>3755</v>
      </c>
    </row>
    <row r="3247" spans="1:6">
      <c r="A3247">
        <v>2370</v>
      </c>
      <c r="B3247" s="1">
        <v>45716</v>
      </c>
      <c r="D3247">
        <v>42</v>
      </c>
      <c r="E3247" t="s">
        <v>6</v>
      </c>
      <c r="F3247">
        <v>3565</v>
      </c>
    </row>
    <row r="3248" spans="1:6">
      <c r="A3248">
        <v>2370</v>
      </c>
      <c r="B3248" s="1">
        <v>45747</v>
      </c>
      <c r="D3248">
        <v>42</v>
      </c>
      <c r="E3248" t="s">
        <v>6</v>
      </c>
      <c r="F3248">
        <v>4835</v>
      </c>
    </row>
    <row r="3249" spans="1:6">
      <c r="A3249">
        <v>2370</v>
      </c>
      <c r="B3249" s="1">
        <v>45777</v>
      </c>
      <c r="D3249">
        <v>42</v>
      </c>
      <c r="E3249" t="s">
        <v>6</v>
      </c>
      <c r="F3249">
        <v>2527.5</v>
      </c>
    </row>
    <row r="3250" spans="1:6">
      <c r="A3250">
        <v>2370</v>
      </c>
      <c r="B3250" s="1">
        <v>45808</v>
      </c>
      <c r="D3250">
        <v>42</v>
      </c>
      <c r="E3250" t="s">
        <v>6</v>
      </c>
      <c r="F3250">
        <v>2875</v>
      </c>
    </row>
    <row r="3251" spans="1:6">
      <c r="A3251">
        <v>2370</v>
      </c>
      <c r="B3251" s="1">
        <v>45838</v>
      </c>
      <c r="D3251">
        <v>42</v>
      </c>
      <c r="E3251" t="s">
        <v>6</v>
      </c>
      <c r="F3251">
        <v>4732.5</v>
      </c>
    </row>
    <row r="3252" spans="1:6">
      <c r="A3252">
        <v>2370</v>
      </c>
      <c r="B3252" s="1">
        <v>45869</v>
      </c>
      <c r="D3252">
        <v>42</v>
      </c>
      <c r="E3252" t="s">
        <v>6</v>
      </c>
      <c r="F3252">
        <v>2723.75</v>
      </c>
    </row>
    <row r="3253" spans="1:6">
      <c r="A3253">
        <v>2370</v>
      </c>
      <c r="B3253" s="1">
        <v>45900</v>
      </c>
      <c r="D3253">
        <v>42</v>
      </c>
      <c r="E3253" t="s">
        <v>6</v>
      </c>
      <c r="F3253">
        <v>3685</v>
      </c>
    </row>
    <row r="3254" spans="1:6">
      <c r="A3254">
        <v>2370</v>
      </c>
      <c r="B3254" s="1">
        <v>45930</v>
      </c>
      <c r="D3254">
        <v>42</v>
      </c>
      <c r="E3254" t="s">
        <v>6</v>
      </c>
      <c r="F3254">
        <v>4316.25</v>
      </c>
    </row>
    <row r="3255" spans="1:6">
      <c r="A3255">
        <v>2370</v>
      </c>
      <c r="B3255" s="1">
        <v>45961</v>
      </c>
      <c r="D3255">
        <v>42</v>
      </c>
      <c r="E3255" t="s">
        <v>6</v>
      </c>
      <c r="F3255">
        <v>4658.75</v>
      </c>
    </row>
    <row r="3256" spans="1:6">
      <c r="A3256">
        <v>2370</v>
      </c>
      <c r="B3256" s="1">
        <v>45991</v>
      </c>
      <c r="D3256">
        <v>42</v>
      </c>
      <c r="E3256" t="s">
        <v>6</v>
      </c>
      <c r="F3256">
        <v>4138.75</v>
      </c>
    </row>
    <row r="3257" spans="1:6">
      <c r="A3257">
        <v>360</v>
      </c>
      <c r="B3257" s="1">
        <v>44957</v>
      </c>
      <c r="D3257">
        <v>42</v>
      </c>
      <c r="E3257" t="s">
        <v>6</v>
      </c>
      <c r="F3257">
        <v>34811.25</v>
      </c>
    </row>
    <row r="3258" spans="1:6">
      <c r="A3258">
        <v>360</v>
      </c>
      <c r="B3258" s="1">
        <v>44985</v>
      </c>
      <c r="D3258">
        <v>42</v>
      </c>
      <c r="E3258" t="s">
        <v>6</v>
      </c>
      <c r="F3258">
        <v>12012.5</v>
      </c>
    </row>
    <row r="3259" spans="1:6">
      <c r="A3259">
        <v>360</v>
      </c>
      <c r="B3259" s="1">
        <v>45016</v>
      </c>
      <c r="D3259">
        <v>42</v>
      </c>
      <c r="E3259" t="s">
        <v>6</v>
      </c>
      <c r="F3259">
        <v>13560</v>
      </c>
    </row>
    <row r="3260" spans="1:6">
      <c r="A3260">
        <v>360</v>
      </c>
      <c r="B3260" s="1">
        <v>45046</v>
      </c>
      <c r="D3260">
        <v>42</v>
      </c>
      <c r="E3260" t="s">
        <v>6</v>
      </c>
      <c r="F3260">
        <v>8980</v>
      </c>
    </row>
    <row r="3261" spans="1:6">
      <c r="A3261">
        <v>360</v>
      </c>
      <c r="B3261" s="1">
        <v>45077</v>
      </c>
      <c r="D3261">
        <v>42</v>
      </c>
      <c r="E3261" t="s">
        <v>6</v>
      </c>
      <c r="F3261">
        <v>8593.75</v>
      </c>
    </row>
    <row r="3262" spans="1:6">
      <c r="A3262">
        <v>360</v>
      </c>
      <c r="B3262" s="1">
        <v>45107</v>
      </c>
      <c r="D3262">
        <v>42</v>
      </c>
      <c r="E3262" t="s">
        <v>6</v>
      </c>
      <c r="F3262">
        <v>14910</v>
      </c>
    </row>
    <row r="3263" spans="1:6">
      <c r="A3263">
        <v>360</v>
      </c>
      <c r="B3263" s="1">
        <v>45138</v>
      </c>
      <c r="D3263">
        <v>42</v>
      </c>
      <c r="E3263" t="s">
        <v>6</v>
      </c>
      <c r="F3263">
        <v>8057.5</v>
      </c>
    </row>
    <row r="3264" spans="1:6">
      <c r="A3264">
        <v>360</v>
      </c>
      <c r="B3264" s="1">
        <v>45169</v>
      </c>
      <c r="D3264">
        <v>42</v>
      </c>
      <c r="E3264" t="s">
        <v>6</v>
      </c>
      <c r="F3264">
        <v>9557.5</v>
      </c>
    </row>
    <row r="3265" spans="1:6">
      <c r="A3265">
        <v>360</v>
      </c>
      <c r="B3265" s="1">
        <v>45199</v>
      </c>
      <c r="D3265">
        <v>42</v>
      </c>
      <c r="E3265" t="s">
        <v>6</v>
      </c>
      <c r="F3265">
        <v>10775</v>
      </c>
    </row>
    <row r="3266" spans="1:6">
      <c r="A3266">
        <v>360</v>
      </c>
      <c r="B3266" s="1">
        <v>45230</v>
      </c>
      <c r="D3266">
        <v>42</v>
      </c>
      <c r="E3266" t="s">
        <v>6</v>
      </c>
      <c r="F3266">
        <v>9892.5</v>
      </c>
    </row>
    <row r="3267" spans="1:6">
      <c r="A3267">
        <v>360</v>
      </c>
      <c r="B3267" s="1">
        <v>45260</v>
      </c>
      <c r="D3267">
        <v>42</v>
      </c>
      <c r="E3267" t="s">
        <v>6</v>
      </c>
      <c r="F3267">
        <v>10830</v>
      </c>
    </row>
    <row r="3268" spans="1:6">
      <c r="A3268">
        <v>360</v>
      </c>
      <c r="B3268" s="1">
        <v>45291</v>
      </c>
      <c r="D3268">
        <v>42</v>
      </c>
      <c r="E3268" t="s">
        <v>6</v>
      </c>
      <c r="F3268">
        <v>32402.5</v>
      </c>
    </row>
    <row r="3269" spans="1:6">
      <c r="A3269">
        <v>360</v>
      </c>
      <c r="B3269" s="1">
        <v>45322</v>
      </c>
      <c r="D3269">
        <v>42</v>
      </c>
      <c r="E3269" t="s">
        <v>6</v>
      </c>
      <c r="F3269">
        <v>15091.25</v>
      </c>
    </row>
    <row r="3270" spans="1:6">
      <c r="A3270">
        <v>360</v>
      </c>
      <c r="B3270" s="1">
        <v>45351</v>
      </c>
      <c r="D3270">
        <v>42</v>
      </c>
      <c r="E3270" t="s">
        <v>6</v>
      </c>
      <c r="F3270">
        <v>12783.75</v>
      </c>
    </row>
    <row r="3271" spans="1:6">
      <c r="A3271">
        <v>360</v>
      </c>
      <c r="B3271" s="1">
        <v>45382</v>
      </c>
      <c r="D3271">
        <v>42</v>
      </c>
      <c r="E3271" t="s">
        <v>6</v>
      </c>
      <c r="F3271">
        <v>14681.25</v>
      </c>
    </row>
    <row r="3272" spans="1:6">
      <c r="A3272">
        <v>360</v>
      </c>
      <c r="B3272" s="1">
        <v>45412</v>
      </c>
      <c r="D3272">
        <v>42</v>
      </c>
      <c r="E3272" t="s">
        <v>6</v>
      </c>
      <c r="F3272">
        <v>10533.75</v>
      </c>
    </row>
    <row r="3273" spans="1:6">
      <c r="A3273">
        <v>360</v>
      </c>
      <c r="B3273" s="1">
        <v>45443</v>
      </c>
      <c r="D3273">
        <v>42</v>
      </c>
      <c r="E3273" t="s">
        <v>6</v>
      </c>
      <c r="F3273">
        <v>11641.25</v>
      </c>
    </row>
    <row r="3274" spans="1:6">
      <c r="A3274">
        <v>360</v>
      </c>
      <c r="B3274" s="1">
        <v>45473</v>
      </c>
      <c r="D3274">
        <v>42</v>
      </c>
      <c r="E3274" t="s">
        <v>6</v>
      </c>
      <c r="F3274">
        <v>37796.25</v>
      </c>
    </row>
    <row r="3275" spans="1:6">
      <c r="A3275">
        <v>360</v>
      </c>
      <c r="B3275" s="1">
        <v>45504</v>
      </c>
      <c r="D3275">
        <v>42</v>
      </c>
      <c r="E3275" t="s">
        <v>6</v>
      </c>
      <c r="F3275">
        <v>13327.5</v>
      </c>
    </row>
    <row r="3276" spans="1:6">
      <c r="A3276">
        <v>360</v>
      </c>
      <c r="B3276" s="1">
        <v>45535</v>
      </c>
      <c r="D3276">
        <v>42</v>
      </c>
      <c r="E3276" t="s">
        <v>6</v>
      </c>
      <c r="F3276">
        <v>10777.5</v>
      </c>
    </row>
    <row r="3277" spans="1:6">
      <c r="A3277">
        <v>360</v>
      </c>
      <c r="B3277" s="1">
        <v>45565</v>
      </c>
      <c r="D3277">
        <v>42</v>
      </c>
      <c r="E3277" t="s">
        <v>6</v>
      </c>
      <c r="F3277">
        <v>12633.75</v>
      </c>
    </row>
    <row r="3278" spans="1:6">
      <c r="A3278">
        <v>360</v>
      </c>
      <c r="B3278" s="1">
        <v>45596</v>
      </c>
      <c r="D3278">
        <v>42</v>
      </c>
      <c r="E3278" t="s">
        <v>6</v>
      </c>
      <c r="F3278">
        <v>11490</v>
      </c>
    </row>
    <row r="3279" spans="1:6">
      <c r="A3279">
        <v>360</v>
      </c>
      <c r="B3279" s="1">
        <v>45626</v>
      </c>
      <c r="D3279">
        <v>42</v>
      </c>
      <c r="E3279" t="s">
        <v>6</v>
      </c>
      <c r="F3279">
        <v>11658.75</v>
      </c>
    </row>
    <row r="3280" spans="1:6">
      <c r="A3280">
        <v>360</v>
      </c>
      <c r="B3280" s="1">
        <v>45657</v>
      </c>
      <c r="D3280">
        <v>42</v>
      </c>
      <c r="E3280" t="s">
        <v>6</v>
      </c>
      <c r="F3280">
        <v>38782.5</v>
      </c>
    </row>
    <row r="3281" spans="1:6">
      <c r="A3281">
        <v>360</v>
      </c>
      <c r="B3281" s="1">
        <v>45688</v>
      </c>
      <c r="D3281">
        <v>42</v>
      </c>
      <c r="E3281" t="s">
        <v>6</v>
      </c>
      <c r="F3281">
        <v>17656.25</v>
      </c>
    </row>
    <row r="3282" spans="1:6">
      <c r="A3282">
        <v>360</v>
      </c>
      <c r="B3282" s="1">
        <v>45716</v>
      </c>
      <c r="D3282">
        <v>42</v>
      </c>
      <c r="E3282" t="s">
        <v>6</v>
      </c>
      <c r="F3282">
        <v>13780</v>
      </c>
    </row>
    <row r="3283" spans="1:6">
      <c r="A3283">
        <v>360</v>
      </c>
      <c r="B3283" s="1">
        <v>45747</v>
      </c>
      <c r="D3283">
        <v>42</v>
      </c>
      <c r="E3283" t="s">
        <v>6</v>
      </c>
      <c r="F3283">
        <v>16243.75</v>
      </c>
    </row>
    <row r="3284" spans="1:6">
      <c r="A3284">
        <v>360</v>
      </c>
      <c r="B3284" s="1">
        <v>45777</v>
      </c>
      <c r="D3284">
        <v>42</v>
      </c>
      <c r="E3284" t="s">
        <v>6</v>
      </c>
      <c r="F3284">
        <v>14197.5</v>
      </c>
    </row>
    <row r="3285" spans="1:6">
      <c r="A3285">
        <v>360</v>
      </c>
      <c r="B3285" s="1">
        <v>45808</v>
      </c>
      <c r="D3285">
        <v>42</v>
      </c>
      <c r="E3285" t="s">
        <v>6</v>
      </c>
      <c r="F3285">
        <v>12403.75</v>
      </c>
    </row>
    <row r="3286" spans="1:6">
      <c r="A3286">
        <v>360</v>
      </c>
      <c r="B3286" s="1">
        <v>45838</v>
      </c>
      <c r="D3286">
        <v>42</v>
      </c>
      <c r="E3286" t="s">
        <v>6</v>
      </c>
      <c r="F3286">
        <v>39523.75</v>
      </c>
    </row>
    <row r="3287" spans="1:6">
      <c r="A3287">
        <v>360</v>
      </c>
      <c r="B3287" s="1">
        <v>45869</v>
      </c>
      <c r="D3287">
        <v>42</v>
      </c>
      <c r="E3287" t="s">
        <v>6</v>
      </c>
      <c r="F3287">
        <v>10880</v>
      </c>
    </row>
    <row r="3288" spans="1:6">
      <c r="A3288">
        <v>360</v>
      </c>
      <c r="B3288" s="1">
        <v>45900</v>
      </c>
      <c r="D3288">
        <v>42</v>
      </c>
      <c r="E3288" t="s">
        <v>6</v>
      </c>
      <c r="F3288">
        <v>20113.75</v>
      </c>
    </row>
    <row r="3289" spans="1:6">
      <c r="A3289">
        <v>360</v>
      </c>
      <c r="B3289" s="1">
        <v>45930</v>
      </c>
      <c r="D3289">
        <v>42</v>
      </c>
      <c r="E3289" t="s">
        <v>6</v>
      </c>
      <c r="F3289">
        <v>17505</v>
      </c>
    </row>
    <row r="3290" spans="1:6">
      <c r="A3290">
        <v>360</v>
      </c>
      <c r="B3290" s="1">
        <v>45961</v>
      </c>
      <c r="D3290">
        <v>42</v>
      </c>
      <c r="E3290" t="s">
        <v>6</v>
      </c>
      <c r="F3290">
        <v>16272.5</v>
      </c>
    </row>
    <row r="3291" spans="1:6">
      <c r="A3291">
        <v>360</v>
      </c>
      <c r="B3291" s="1">
        <v>45991</v>
      </c>
      <c r="D3291">
        <v>42</v>
      </c>
      <c r="E3291" t="s">
        <v>6</v>
      </c>
      <c r="F3291">
        <v>16991.25</v>
      </c>
    </row>
    <row r="3292" spans="1:6">
      <c r="A3292">
        <v>9649</v>
      </c>
      <c r="B3292" s="1">
        <v>44957</v>
      </c>
      <c r="D3292">
        <v>42</v>
      </c>
      <c r="E3292" t="s">
        <v>6</v>
      </c>
      <c r="F3292">
        <v>2471.25</v>
      </c>
    </row>
    <row r="3293" spans="1:6">
      <c r="A3293">
        <v>9649</v>
      </c>
      <c r="B3293" s="1">
        <v>44985</v>
      </c>
      <c r="D3293">
        <v>42</v>
      </c>
      <c r="E3293" t="s">
        <v>6</v>
      </c>
      <c r="F3293">
        <v>2231.25</v>
      </c>
    </row>
    <row r="3294" spans="1:6">
      <c r="A3294">
        <v>9649</v>
      </c>
      <c r="B3294" s="1">
        <v>45016</v>
      </c>
      <c r="D3294">
        <v>42</v>
      </c>
      <c r="E3294" t="s">
        <v>6</v>
      </c>
      <c r="F3294">
        <v>1946.25</v>
      </c>
    </row>
    <row r="3295" spans="1:6">
      <c r="A3295">
        <v>9649</v>
      </c>
      <c r="B3295" s="1">
        <v>45046</v>
      </c>
      <c r="D3295">
        <v>42</v>
      </c>
      <c r="E3295" t="s">
        <v>6</v>
      </c>
      <c r="F3295">
        <v>1893.75</v>
      </c>
    </row>
    <row r="3296" spans="1:6">
      <c r="A3296">
        <v>9649</v>
      </c>
      <c r="B3296" s="1">
        <v>45077</v>
      </c>
      <c r="D3296">
        <v>42</v>
      </c>
      <c r="E3296" t="s">
        <v>6</v>
      </c>
      <c r="F3296">
        <v>1937.5</v>
      </c>
    </row>
    <row r="3297" spans="1:6">
      <c r="A3297">
        <v>9649</v>
      </c>
      <c r="B3297" s="1">
        <v>45107</v>
      </c>
      <c r="D3297">
        <v>42</v>
      </c>
      <c r="E3297" t="s">
        <v>6</v>
      </c>
      <c r="F3297">
        <v>1996.25</v>
      </c>
    </row>
    <row r="3298" spans="1:6">
      <c r="A3298">
        <v>9649</v>
      </c>
      <c r="B3298" s="1">
        <v>45138</v>
      </c>
      <c r="D3298">
        <v>42</v>
      </c>
      <c r="E3298" t="s">
        <v>6</v>
      </c>
      <c r="F3298">
        <v>2320</v>
      </c>
    </row>
    <row r="3299" spans="1:6">
      <c r="A3299">
        <v>9649</v>
      </c>
      <c r="B3299" s="1">
        <v>45169</v>
      </c>
      <c r="D3299">
        <v>42</v>
      </c>
      <c r="E3299" t="s">
        <v>6</v>
      </c>
      <c r="F3299">
        <v>1965</v>
      </c>
    </row>
    <row r="3300" spans="1:6">
      <c r="A3300">
        <v>9649</v>
      </c>
      <c r="B3300" s="1">
        <v>45199</v>
      </c>
      <c r="D3300">
        <v>42</v>
      </c>
      <c r="E3300" t="s">
        <v>6</v>
      </c>
      <c r="F3300">
        <v>1943.75</v>
      </c>
    </row>
    <row r="3301" spans="1:6">
      <c r="A3301">
        <v>9649</v>
      </c>
      <c r="B3301" s="1">
        <v>45230</v>
      </c>
      <c r="D3301">
        <v>42</v>
      </c>
      <c r="E3301" t="s">
        <v>6</v>
      </c>
      <c r="F3301">
        <v>2318.75</v>
      </c>
    </row>
    <row r="3302" spans="1:6">
      <c r="A3302">
        <v>9649</v>
      </c>
      <c r="B3302" s="1">
        <v>45260</v>
      </c>
      <c r="D3302">
        <v>42</v>
      </c>
      <c r="E3302" t="s">
        <v>6</v>
      </c>
      <c r="F3302">
        <v>2491.25</v>
      </c>
    </row>
    <row r="3303" spans="1:6">
      <c r="A3303">
        <v>9649</v>
      </c>
      <c r="B3303" s="1">
        <v>45291</v>
      </c>
      <c r="D3303">
        <v>42</v>
      </c>
      <c r="E3303" t="s">
        <v>6</v>
      </c>
      <c r="F3303">
        <v>2362.5</v>
      </c>
    </row>
    <row r="3304" spans="1:6">
      <c r="A3304">
        <v>9649</v>
      </c>
      <c r="B3304" s="1">
        <v>45322</v>
      </c>
      <c r="D3304">
        <v>42</v>
      </c>
      <c r="E3304" t="s">
        <v>6</v>
      </c>
      <c r="F3304">
        <v>2603.75</v>
      </c>
    </row>
    <row r="3305" spans="1:6">
      <c r="A3305">
        <v>9649</v>
      </c>
      <c r="B3305" s="1">
        <v>45351</v>
      </c>
      <c r="D3305">
        <v>42</v>
      </c>
      <c r="E3305" t="s">
        <v>6</v>
      </c>
      <c r="F3305">
        <v>1958.75</v>
      </c>
    </row>
    <row r="3306" spans="1:6">
      <c r="A3306">
        <v>9649</v>
      </c>
      <c r="B3306" s="1">
        <v>45382</v>
      </c>
      <c r="D3306">
        <v>42</v>
      </c>
      <c r="E3306" t="s">
        <v>6</v>
      </c>
      <c r="F3306">
        <v>2242.5</v>
      </c>
    </row>
    <row r="3307" spans="1:6">
      <c r="A3307">
        <v>9649</v>
      </c>
      <c r="B3307" s="1">
        <v>45412</v>
      </c>
      <c r="D3307">
        <v>42</v>
      </c>
      <c r="E3307" t="s">
        <v>6</v>
      </c>
      <c r="F3307">
        <v>2316.25</v>
      </c>
    </row>
    <row r="3308" spans="1:6">
      <c r="A3308">
        <v>9649</v>
      </c>
      <c r="B3308" s="1">
        <v>45443</v>
      </c>
      <c r="D3308">
        <v>42</v>
      </c>
      <c r="E3308" t="s">
        <v>6</v>
      </c>
      <c r="F3308">
        <v>1813.75</v>
      </c>
    </row>
    <row r="3309" spans="1:6">
      <c r="A3309">
        <v>9649</v>
      </c>
      <c r="B3309" s="1">
        <v>45473</v>
      </c>
      <c r="D3309">
        <v>42</v>
      </c>
      <c r="E3309" t="s">
        <v>6</v>
      </c>
      <c r="F3309">
        <v>2087.5</v>
      </c>
    </row>
    <row r="3310" spans="1:6">
      <c r="A3310">
        <v>9649</v>
      </c>
      <c r="B3310" s="1">
        <v>45504</v>
      </c>
      <c r="D3310">
        <v>42</v>
      </c>
      <c r="E3310" t="s">
        <v>6</v>
      </c>
      <c r="F3310">
        <v>2152.5</v>
      </c>
    </row>
    <row r="3311" spans="1:6">
      <c r="A3311">
        <v>9649</v>
      </c>
      <c r="B3311" s="1">
        <v>45535</v>
      </c>
      <c r="D3311">
        <v>42</v>
      </c>
      <c r="E3311" t="s">
        <v>6</v>
      </c>
      <c r="F3311">
        <v>1843.75</v>
      </c>
    </row>
    <row r="3312" spans="1:6">
      <c r="A3312">
        <v>9649</v>
      </c>
      <c r="B3312" s="1">
        <v>45565</v>
      </c>
      <c r="D3312">
        <v>42</v>
      </c>
      <c r="E3312" t="s">
        <v>6</v>
      </c>
      <c r="F3312">
        <v>2128.75</v>
      </c>
    </row>
    <row r="3313" spans="1:6">
      <c r="A3313">
        <v>9649</v>
      </c>
      <c r="B3313" s="1">
        <v>45596</v>
      </c>
      <c r="D3313">
        <v>42</v>
      </c>
      <c r="E3313" t="s">
        <v>6</v>
      </c>
      <c r="F3313">
        <v>2368.75</v>
      </c>
    </row>
    <row r="3314" spans="1:6">
      <c r="A3314">
        <v>9649</v>
      </c>
      <c r="B3314" s="1">
        <v>45626</v>
      </c>
      <c r="D3314">
        <v>42</v>
      </c>
      <c r="E3314" t="s">
        <v>6</v>
      </c>
      <c r="F3314">
        <v>2368.75</v>
      </c>
    </row>
    <row r="3315" spans="1:6">
      <c r="A3315">
        <v>9649</v>
      </c>
      <c r="B3315" s="1">
        <v>45657</v>
      </c>
      <c r="D3315">
        <v>42</v>
      </c>
      <c r="E3315" t="s">
        <v>6</v>
      </c>
      <c r="F3315">
        <v>2358.75</v>
      </c>
    </row>
    <row r="3316" spans="1:6">
      <c r="A3316">
        <v>9649</v>
      </c>
      <c r="B3316" s="1">
        <v>45688</v>
      </c>
      <c r="D3316">
        <v>42</v>
      </c>
      <c r="E3316" t="s">
        <v>6</v>
      </c>
      <c r="F3316">
        <v>2270</v>
      </c>
    </row>
    <row r="3317" spans="1:6">
      <c r="A3317">
        <v>9649</v>
      </c>
      <c r="B3317" s="1">
        <v>45716</v>
      </c>
      <c r="D3317">
        <v>42</v>
      </c>
      <c r="E3317" t="s">
        <v>6</v>
      </c>
      <c r="F3317">
        <v>2402.5</v>
      </c>
    </row>
    <row r="3318" spans="1:6">
      <c r="A3318">
        <v>9649</v>
      </c>
      <c r="B3318" s="1">
        <v>45747</v>
      </c>
      <c r="D3318">
        <v>42</v>
      </c>
      <c r="E3318" t="s">
        <v>6</v>
      </c>
      <c r="F3318">
        <v>2121.25</v>
      </c>
    </row>
    <row r="3319" spans="1:6">
      <c r="A3319">
        <v>9649</v>
      </c>
      <c r="B3319" s="1">
        <v>45777</v>
      </c>
      <c r="D3319">
        <v>42</v>
      </c>
      <c r="E3319" t="s">
        <v>6</v>
      </c>
      <c r="F3319">
        <v>2175</v>
      </c>
    </row>
    <row r="3320" spans="1:6">
      <c r="A3320">
        <v>9649</v>
      </c>
      <c r="B3320" s="1">
        <v>45808</v>
      </c>
      <c r="D3320">
        <v>42</v>
      </c>
      <c r="E3320" t="s">
        <v>6</v>
      </c>
      <c r="F3320">
        <v>2627.5</v>
      </c>
    </row>
    <row r="3321" spans="1:6">
      <c r="A3321">
        <v>9649</v>
      </c>
      <c r="B3321" s="1">
        <v>45838</v>
      </c>
      <c r="D3321">
        <v>42</v>
      </c>
      <c r="E3321" t="s">
        <v>6</v>
      </c>
      <c r="F3321">
        <v>2173.75</v>
      </c>
    </row>
    <row r="3322" spans="1:6">
      <c r="A3322">
        <v>9649</v>
      </c>
      <c r="B3322" s="1">
        <v>45869</v>
      </c>
      <c r="D3322">
        <v>42</v>
      </c>
      <c r="E3322" t="s">
        <v>6</v>
      </c>
      <c r="F3322">
        <v>2498.75</v>
      </c>
    </row>
    <row r="3323" spans="1:6">
      <c r="A3323">
        <v>9649</v>
      </c>
      <c r="B3323" s="1">
        <v>45900</v>
      </c>
      <c r="D3323">
        <v>42</v>
      </c>
      <c r="E3323" t="s">
        <v>6</v>
      </c>
      <c r="F3323">
        <v>2091.25</v>
      </c>
    </row>
    <row r="3324" spans="1:6">
      <c r="A3324">
        <v>9649</v>
      </c>
      <c r="B3324" s="1">
        <v>45930</v>
      </c>
      <c r="D3324">
        <v>42</v>
      </c>
      <c r="E3324" t="s">
        <v>6</v>
      </c>
      <c r="F3324">
        <v>2583.75</v>
      </c>
    </row>
    <row r="3325" spans="1:6">
      <c r="A3325">
        <v>9649</v>
      </c>
      <c r="B3325" s="1">
        <v>45961</v>
      </c>
      <c r="D3325">
        <v>42</v>
      </c>
      <c r="E3325" t="s">
        <v>6</v>
      </c>
      <c r="F3325">
        <v>2550</v>
      </c>
    </row>
    <row r="3326" spans="1:6">
      <c r="A3326">
        <v>9649</v>
      </c>
      <c r="B3326" s="1">
        <v>45991</v>
      </c>
      <c r="D3326">
        <v>42</v>
      </c>
      <c r="E3326" t="s">
        <v>6</v>
      </c>
      <c r="F3326">
        <v>2578.75</v>
      </c>
    </row>
    <row r="3327" spans="1:6">
      <c r="A3327">
        <v>9652</v>
      </c>
      <c r="B3327" s="1">
        <v>44957</v>
      </c>
      <c r="D3327">
        <v>42</v>
      </c>
      <c r="E3327" t="s">
        <v>6</v>
      </c>
      <c r="F3327">
        <v>8083.75</v>
      </c>
    </row>
    <row r="3328" spans="1:6">
      <c r="A3328">
        <v>9652</v>
      </c>
      <c r="B3328" s="1">
        <v>44985</v>
      </c>
      <c r="D3328">
        <v>42</v>
      </c>
      <c r="E3328" t="s">
        <v>6</v>
      </c>
      <c r="F3328">
        <v>9965</v>
      </c>
    </row>
    <row r="3329" spans="1:6">
      <c r="A3329">
        <v>9652</v>
      </c>
      <c r="B3329" s="1">
        <v>45016</v>
      </c>
      <c r="D3329">
        <v>42</v>
      </c>
      <c r="E3329" t="s">
        <v>6</v>
      </c>
      <c r="F3329">
        <v>9080</v>
      </c>
    </row>
    <row r="3330" spans="1:6">
      <c r="A3330">
        <v>9652</v>
      </c>
      <c r="B3330" s="1">
        <v>45046</v>
      </c>
      <c r="D3330">
        <v>42</v>
      </c>
      <c r="E3330" t="s">
        <v>6</v>
      </c>
      <c r="F3330">
        <v>8772.5</v>
      </c>
    </row>
    <row r="3331" spans="1:6">
      <c r="A3331">
        <v>9652</v>
      </c>
      <c r="B3331" s="1">
        <v>45077</v>
      </c>
      <c r="D3331">
        <v>42</v>
      </c>
      <c r="E3331" t="s">
        <v>6</v>
      </c>
      <c r="F3331">
        <v>6456.25</v>
      </c>
    </row>
    <row r="3332" spans="1:6">
      <c r="A3332">
        <v>9652</v>
      </c>
      <c r="B3332" s="1">
        <v>45107</v>
      </c>
      <c r="D3332">
        <v>42</v>
      </c>
      <c r="E3332" t="s">
        <v>6</v>
      </c>
      <c r="F3332">
        <v>6758.75</v>
      </c>
    </row>
    <row r="3333" spans="1:6">
      <c r="A3333">
        <v>9652</v>
      </c>
      <c r="B3333" s="1">
        <v>45138</v>
      </c>
      <c r="D3333">
        <v>42</v>
      </c>
      <c r="E3333" t="s">
        <v>6</v>
      </c>
      <c r="F3333">
        <v>8291.25</v>
      </c>
    </row>
    <row r="3334" spans="1:6">
      <c r="A3334">
        <v>9652</v>
      </c>
      <c r="B3334" s="1">
        <v>45169</v>
      </c>
      <c r="D3334">
        <v>42</v>
      </c>
      <c r="E3334" t="s">
        <v>6</v>
      </c>
      <c r="F3334">
        <v>6265</v>
      </c>
    </row>
    <row r="3335" spans="1:6">
      <c r="A3335">
        <v>9652</v>
      </c>
      <c r="B3335" s="1">
        <v>45199</v>
      </c>
      <c r="D3335">
        <v>42</v>
      </c>
      <c r="E3335" t="s">
        <v>6</v>
      </c>
      <c r="F3335">
        <v>7676.25</v>
      </c>
    </row>
    <row r="3336" spans="1:6">
      <c r="A3336">
        <v>9652</v>
      </c>
      <c r="B3336" s="1">
        <v>45230</v>
      </c>
      <c r="D3336">
        <v>42</v>
      </c>
      <c r="E3336" t="s">
        <v>6</v>
      </c>
      <c r="F3336">
        <v>7086.25</v>
      </c>
    </row>
    <row r="3337" spans="1:6">
      <c r="A3337">
        <v>9652</v>
      </c>
      <c r="B3337" s="1">
        <v>45260</v>
      </c>
      <c r="D3337">
        <v>42</v>
      </c>
      <c r="E3337" t="s">
        <v>6</v>
      </c>
      <c r="F3337">
        <v>7632.5</v>
      </c>
    </row>
    <row r="3338" spans="1:6">
      <c r="A3338">
        <v>9652</v>
      </c>
      <c r="B3338" s="1">
        <v>45291</v>
      </c>
      <c r="D3338">
        <v>42</v>
      </c>
      <c r="E3338" t="s">
        <v>6</v>
      </c>
      <c r="F3338">
        <v>8167.5</v>
      </c>
    </row>
    <row r="3339" spans="1:6">
      <c r="A3339">
        <v>9652</v>
      </c>
      <c r="B3339" s="1">
        <v>45322</v>
      </c>
      <c r="D3339">
        <v>42</v>
      </c>
      <c r="E3339" t="s">
        <v>6</v>
      </c>
      <c r="F3339">
        <v>9538.75</v>
      </c>
    </row>
    <row r="3340" spans="1:6">
      <c r="A3340">
        <v>9652</v>
      </c>
      <c r="B3340" s="1">
        <v>45351</v>
      </c>
      <c r="D3340">
        <v>42</v>
      </c>
      <c r="E3340" t="s">
        <v>6</v>
      </c>
      <c r="F3340">
        <v>11508.75</v>
      </c>
    </row>
    <row r="3341" spans="1:6">
      <c r="A3341">
        <v>9652</v>
      </c>
      <c r="B3341" s="1">
        <v>45382</v>
      </c>
      <c r="D3341">
        <v>42</v>
      </c>
      <c r="E3341" t="s">
        <v>6</v>
      </c>
      <c r="F3341">
        <v>10772.5</v>
      </c>
    </row>
    <row r="3342" spans="1:6">
      <c r="A3342">
        <v>9652</v>
      </c>
      <c r="B3342" s="1">
        <v>45412</v>
      </c>
      <c r="D3342">
        <v>42</v>
      </c>
      <c r="E3342" t="s">
        <v>6</v>
      </c>
      <c r="F3342">
        <v>10645</v>
      </c>
    </row>
    <row r="3343" spans="1:6">
      <c r="A3343">
        <v>9652</v>
      </c>
      <c r="B3343" s="1">
        <v>45443</v>
      </c>
      <c r="D3343">
        <v>42</v>
      </c>
      <c r="E3343" t="s">
        <v>6</v>
      </c>
      <c r="F3343">
        <v>9156.25</v>
      </c>
    </row>
    <row r="3344" spans="1:6">
      <c r="A3344">
        <v>9652</v>
      </c>
      <c r="B3344" s="1">
        <v>45473</v>
      </c>
      <c r="D3344">
        <v>42</v>
      </c>
      <c r="E3344" t="s">
        <v>6</v>
      </c>
      <c r="F3344">
        <v>10863.75</v>
      </c>
    </row>
    <row r="3345" spans="1:6">
      <c r="A3345">
        <v>9652</v>
      </c>
      <c r="B3345" s="1">
        <v>45504</v>
      </c>
      <c r="D3345">
        <v>42</v>
      </c>
      <c r="E3345" t="s">
        <v>6</v>
      </c>
      <c r="F3345">
        <v>9302.5</v>
      </c>
    </row>
    <row r="3346" spans="1:6">
      <c r="A3346">
        <v>9652</v>
      </c>
      <c r="B3346" s="1">
        <v>45535</v>
      </c>
      <c r="D3346">
        <v>42</v>
      </c>
      <c r="E3346" t="s">
        <v>6</v>
      </c>
      <c r="F3346">
        <v>10051.25</v>
      </c>
    </row>
    <row r="3347" spans="1:6">
      <c r="A3347">
        <v>9652</v>
      </c>
      <c r="B3347" s="1">
        <v>45565</v>
      </c>
      <c r="D3347">
        <v>42</v>
      </c>
      <c r="E3347" t="s">
        <v>6</v>
      </c>
      <c r="F3347">
        <v>10408.75</v>
      </c>
    </row>
    <row r="3348" spans="1:6">
      <c r="A3348">
        <v>9652</v>
      </c>
      <c r="B3348" s="1">
        <v>45596</v>
      </c>
      <c r="D3348">
        <v>42</v>
      </c>
      <c r="E3348" t="s">
        <v>6</v>
      </c>
      <c r="F3348">
        <v>8945</v>
      </c>
    </row>
    <row r="3349" spans="1:6">
      <c r="A3349">
        <v>9652</v>
      </c>
      <c r="B3349" s="1">
        <v>45626</v>
      </c>
      <c r="D3349">
        <v>42</v>
      </c>
      <c r="E3349" t="s">
        <v>6</v>
      </c>
      <c r="F3349">
        <v>10636.25</v>
      </c>
    </row>
    <row r="3350" spans="1:6">
      <c r="A3350">
        <v>9652</v>
      </c>
      <c r="B3350" s="1">
        <v>45657</v>
      </c>
      <c r="D3350">
        <v>42</v>
      </c>
      <c r="E3350" t="s">
        <v>6</v>
      </c>
      <c r="F3350">
        <v>12570</v>
      </c>
    </row>
    <row r="3351" spans="1:6">
      <c r="A3351">
        <v>9652</v>
      </c>
      <c r="B3351" s="1">
        <v>45688</v>
      </c>
      <c r="D3351">
        <v>42</v>
      </c>
      <c r="E3351" t="s">
        <v>6</v>
      </c>
      <c r="F3351">
        <v>12833.75</v>
      </c>
    </row>
    <row r="3352" spans="1:6">
      <c r="A3352">
        <v>9652</v>
      </c>
      <c r="B3352" s="1">
        <v>45716</v>
      </c>
      <c r="D3352">
        <v>42</v>
      </c>
      <c r="E3352" t="s">
        <v>6</v>
      </c>
      <c r="F3352">
        <v>15920</v>
      </c>
    </row>
    <row r="3353" spans="1:6">
      <c r="A3353">
        <v>9652</v>
      </c>
      <c r="B3353" s="1">
        <v>45747</v>
      </c>
      <c r="D3353">
        <v>42</v>
      </c>
      <c r="E3353" t="s">
        <v>6</v>
      </c>
      <c r="F3353">
        <v>13458.75</v>
      </c>
    </row>
    <row r="3354" spans="1:6">
      <c r="A3354">
        <v>9652</v>
      </c>
      <c r="B3354" s="1">
        <v>45777</v>
      </c>
      <c r="D3354">
        <v>42</v>
      </c>
      <c r="E3354" t="s">
        <v>6</v>
      </c>
      <c r="F3354">
        <v>16448.75</v>
      </c>
    </row>
    <row r="3355" spans="1:6">
      <c r="A3355">
        <v>9652</v>
      </c>
      <c r="B3355" s="1">
        <v>45808</v>
      </c>
      <c r="D3355">
        <v>42</v>
      </c>
      <c r="E3355" t="s">
        <v>6</v>
      </c>
      <c r="F3355">
        <v>12952.5</v>
      </c>
    </row>
    <row r="3356" spans="1:6">
      <c r="A3356">
        <v>9652</v>
      </c>
      <c r="B3356" s="1">
        <v>45838</v>
      </c>
      <c r="D3356">
        <v>42</v>
      </c>
      <c r="E3356" t="s">
        <v>6</v>
      </c>
      <c r="F3356">
        <v>15245</v>
      </c>
    </row>
    <row r="3357" spans="1:6">
      <c r="A3357">
        <v>9652</v>
      </c>
      <c r="B3357" s="1">
        <v>45869</v>
      </c>
      <c r="D3357">
        <v>42</v>
      </c>
      <c r="E3357" t="s">
        <v>6</v>
      </c>
      <c r="F3357">
        <v>14320</v>
      </c>
    </row>
    <row r="3358" spans="1:6">
      <c r="A3358">
        <v>9652</v>
      </c>
      <c r="B3358" s="1">
        <v>45900</v>
      </c>
      <c r="D3358">
        <v>42</v>
      </c>
      <c r="E3358" t="s">
        <v>6</v>
      </c>
      <c r="F3358">
        <v>14628.75</v>
      </c>
    </row>
    <row r="3359" spans="1:6">
      <c r="A3359">
        <v>9652</v>
      </c>
      <c r="B3359" s="1">
        <v>45930</v>
      </c>
      <c r="D3359">
        <v>42</v>
      </c>
      <c r="E3359" t="s">
        <v>6</v>
      </c>
      <c r="F3359">
        <v>16342.5</v>
      </c>
    </row>
    <row r="3360" spans="1:6">
      <c r="A3360">
        <v>9652</v>
      </c>
      <c r="B3360" s="1">
        <v>45961</v>
      </c>
      <c r="D3360">
        <v>42</v>
      </c>
      <c r="E3360" t="s">
        <v>6</v>
      </c>
      <c r="F3360">
        <v>15857.5</v>
      </c>
    </row>
    <row r="3361" spans="1:6">
      <c r="A3361">
        <v>9652</v>
      </c>
      <c r="B3361" s="1">
        <v>45991</v>
      </c>
      <c r="D3361">
        <v>42</v>
      </c>
      <c r="E3361" t="s">
        <v>6</v>
      </c>
      <c r="F3361">
        <v>17733.75</v>
      </c>
    </row>
    <row r="3362" spans="1:6">
      <c r="A3362">
        <v>9656</v>
      </c>
      <c r="B3362" s="1">
        <v>44957</v>
      </c>
      <c r="D3362">
        <v>42</v>
      </c>
      <c r="E3362" t="s">
        <v>6</v>
      </c>
      <c r="F3362">
        <v>805215</v>
      </c>
    </row>
    <row r="3363" spans="1:6">
      <c r="A3363">
        <v>9656</v>
      </c>
      <c r="B3363" s="1">
        <v>44985</v>
      </c>
      <c r="D3363">
        <v>42</v>
      </c>
      <c r="E3363" t="s">
        <v>6</v>
      </c>
      <c r="F3363">
        <v>764213.75</v>
      </c>
    </row>
    <row r="3364" spans="1:6">
      <c r="A3364">
        <v>9656</v>
      </c>
      <c r="B3364" s="1">
        <v>45016</v>
      </c>
      <c r="D3364">
        <v>42</v>
      </c>
      <c r="E3364" t="s">
        <v>6</v>
      </c>
      <c r="F3364">
        <v>695368.75</v>
      </c>
    </row>
    <row r="3365" spans="1:6">
      <c r="A3365">
        <v>9656</v>
      </c>
      <c r="B3365" s="1">
        <v>45046</v>
      </c>
      <c r="D3365">
        <v>42</v>
      </c>
      <c r="E3365" t="s">
        <v>6</v>
      </c>
      <c r="F3365">
        <v>787558.75</v>
      </c>
    </row>
    <row r="3366" spans="1:6">
      <c r="A3366">
        <v>9656</v>
      </c>
      <c r="B3366" s="1">
        <v>45077</v>
      </c>
      <c r="D3366">
        <v>42</v>
      </c>
      <c r="E3366" t="s">
        <v>6</v>
      </c>
      <c r="F3366">
        <v>789892.5</v>
      </c>
    </row>
    <row r="3367" spans="1:6">
      <c r="A3367">
        <v>9656</v>
      </c>
      <c r="B3367" s="1">
        <v>45107</v>
      </c>
      <c r="D3367">
        <v>42</v>
      </c>
      <c r="E3367" t="s">
        <v>6</v>
      </c>
      <c r="F3367">
        <v>977655</v>
      </c>
    </row>
    <row r="3368" spans="1:6">
      <c r="A3368">
        <v>9656</v>
      </c>
      <c r="B3368" s="1">
        <v>45138</v>
      </c>
      <c r="D3368">
        <v>42</v>
      </c>
      <c r="E3368" t="s">
        <v>6</v>
      </c>
      <c r="F3368">
        <v>973931.25</v>
      </c>
    </row>
    <row r="3369" spans="1:6">
      <c r="A3369">
        <v>9656</v>
      </c>
      <c r="B3369" s="1">
        <v>45169</v>
      </c>
      <c r="D3369">
        <v>42</v>
      </c>
      <c r="E3369" t="s">
        <v>6</v>
      </c>
      <c r="F3369">
        <v>825961.25</v>
      </c>
    </row>
    <row r="3370" spans="1:6">
      <c r="A3370">
        <v>9656</v>
      </c>
      <c r="B3370" s="1">
        <v>45199</v>
      </c>
      <c r="D3370">
        <v>42</v>
      </c>
      <c r="E3370" t="s">
        <v>6</v>
      </c>
      <c r="F3370">
        <v>882613.75</v>
      </c>
    </row>
    <row r="3371" spans="1:6">
      <c r="A3371">
        <v>9656</v>
      </c>
      <c r="B3371" s="1">
        <v>45230</v>
      </c>
      <c r="D3371">
        <v>42</v>
      </c>
      <c r="E3371" t="s">
        <v>6</v>
      </c>
      <c r="F3371">
        <v>891113.75</v>
      </c>
    </row>
    <row r="3372" spans="1:6">
      <c r="A3372">
        <v>9656</v>
      </c>
      <c r="B3372" s="1">
        <v>45260</v>
      </c>
      <c r="D3372">
        <v>42</v>
      </c>
      <c r="E3372" t="s">
        <v>6</v>
      </c>
      <c r="F3372">
        <v>891502.5</v>
      </c>
    </row>
    <row r="3373" spans="1:6">
      <c r="A3373">
        <v>9656</v>
      </c>
      <c r="B3373" s="1">
        <v>45291</v>
      </c>
      <c r="D3373">
        <v>42</v>
      </c>
      <c r="E3373" t="s">
        <v>6</v>
      </c>
      <c r="F3373">
        <v>891655</v>
      </c>
    </row>
    <row r="3374" spans="1:6">
      <c r="A3374">
        <v>9656</v>
      </c>
      <c r="B3374" s="1">
        <v>45322</v>
      </c>
      <c r="D3374">
        <v>42</v>
      </c>
      <c r="E3374" t="s">
        <v>6</v>
      </c>
      <c r="F3374">
        <v>841296.25</v>
      </c>
    </row>
    <row r="3375" spans="1:6">
      <c r="A3375">
        <v>9656</v>
      </c>
      <c r="B3375" s="1">
        <v>45351</v>
      </c>
      <c r="D3375">
        <v>42</v>
      </c>
      <c r="E3375" t="s">
        <v>6</v>
      </c>
      <c r="F3375">
        <v>833932.5</v>
      </c>
    </row>
    <row r="3376" spans="1:6">
      <c r="A3376">
        <v>9656</v>
      </c>
      <c r="B3376" s="1">
        <v>45382</v>
      </c>
      <c r="D3376">
        <v>42</v>
      </c>
      <c r="E3376" t="s">
        <v>6</v>
      </c>
      <c r="F3376">
        <v>736073.75</v>
      </c>
    </row>
    <row r="3377" spans="1:6">
      <c r="A3377">
        <v>9656</v>
      </c>
      <c r="B3377" s="1">
        <v>45412</v>
      </c>
      <c r="D3377">
        <v>42</v>
      </c>
      <c r="E3377" t="s">
        <v>6</v>
      </c>
      <c r="F3377">
        <v>764646.25</v>
      </c>
    </row>
    <row r="3378" spans="1:6">
      <c r="A3378">
        <v>9656</v>
      </c>
      <c r="B3378" s="1">
        <v>45443</v>
      </c>
      <c r="D3378">
        <v>42</v>
      </c>
      <c r="E3378" t="s">
        <v>6</v>
      </c>
      <c r="F3378">
        <v>943401.25</v>
      </c>
    </row>
    <row r="3379" spans="1:6">
      <c r="A3379">
        <v>9656</v>
      </c>
      <c r="B3379" s="1">
        <v>45473</v>
      </c>
      <c r="D3379">
        <v>42</v>
      </c>
      <c r="E3379" t="s">
        <v>6</v>
      </c>
      <c r="F3379">
        <v>932922.5</v>
      </c>
    </row>
    <row r="3380" spans="1:6">
      <c r="A3380">
        <v>9656</v>
      </c>
      <c r="B3380" s="1">
        <v>45504</v>
      </c>
      <c r="D3380">
        <v>42</v>
      </c>
      <c r="E3380" t="s">
        <v>6</v>
      </c>
      <c r="F3380">
        <v>866353.75</v>
      </c>
    </row>
    <row r="3381" spans="1:6">
      <c r="A3381">
        <v>9656</v>
      </c>
      <c r="B3381" s="1">
        <v>45535</v>
      </c>
      <c r="D3381">
        <v>42</v>
      </c>
      <c r="E3381" t="s">
        <v>6</v>
      </c>
      <c r="F3381">
        <v>843221.25</v>
      </c>
    </row>
    <row r="3382" spans="1:6">
      <c r="A3382">
        <v>9656</v>
      </c>
      <c r="B3382" s="1">
        <v>45565</v>
      </c>
      <c r="D3382">
        <v>42</v>
      </c>
      <c r="E3382" t="s">
        <v>6</v>
      </c>
      <c r="F3382">
        <v>839262.5</v>
      </c>
    </row>
    <row r="3383" spans="1:6">
      <c r="A3383">
        <v>9656</v>
      </c>
      <c r="B3383" s="1">
        <v>45596</v>
      </c>
      <c r="D3383">
        <v>42</v>
      </c>
      <c r="E3383" t="s">
        <v>6</v>
      </c>
      <c r="F3383">
        <v>914223.75</v>
      </c>
    </row>
    <row r="3384" spans="1:6">
      <c r="A3384">
        <v>9656</v>
      </c>
      <c r="B3384" s="1">
        <v>45626</v>
      </c>
      <c r="D3384">
        <v>42</v>
      </c>
      <c r="E3384" t="s">
        <v>6</v>
      </c>
      <c r="F3384">
        <v>856376.25</v>
      </c>
    </row>
    <row r="3385" spans="1:6">
      <c r="A3385">
        <v>9656</v>
      </c>
      <c r="B3385" s="1">
        <v>45657</v>
      </c>
      <c r="D3385">
        <v>42</v>
      </c>
      <c r="E3385" t="s">
        <v>6</v>
      </c>
      <c r="F3385">
        <v>866221.25</v>
      </c>
    </row>
    <row r="3386" spans="1:6">
      <c r="A3386">
        <v>9656</v>
      </c>
      <c r="B3386" s="1">
        <v>45688</v>
      </c>
      <c r="D3386">
        <v>42</v>
      </c>
      <c r="E3386" t="s">
        <v>6</v>
      </c>
      <c r="F3386">
        <v>901735</v>
      </c>
    </row>
    <row r="3387" spans="1:6">
      <c r="A3387">
        <v>9656</v>
      </c>
      <c r="B3387" s="1">
        <v>45716</v>
      </c>
      <c r="D3387">
        <v>42</v>
      </c>
      <c r="E3387" t="s">
        <v>6</v>
      </c>
      <c r="F3387">
        <v>807461.25</v>
      </c>
    </row>
    <row r="3388" spans="1:6">
      <c r="A3388">
        <v>9656</v>
      </c>
      <c r="B3388" s="1">
        <v>45747</v>
      </c>
      <c r="D3388">
        <v>42</v>
      </c>
      <c r="E3388" t="s">
        <v>6</v>
      </c>
      <c r="F3388">
        <v>740893.75</v>
      </c>
    </row>
    <row r="3389" spans="1:6">
      <c r="A3389">
        <v>9656</v>
      </c>
      <c r="B3389" s="1">
        <v>45777</v>
      </c>
      <c r="D3389">
        <v>42</v>
      </c>
      <c r="E3389" t="s">
        <v>6</v>
      </c>
      <c r="F3389">
        <v>894653.75</v>
      </c>
    </row>
    <row r="3390" spans="1:6">
      <c r="A3390">
        <v>9656</v>
      </c>
      <c r="B3390" s="1">
        <v>45808</v>
      </c>
      <c r="D3390">
        <v>42</v>
      </c>
      <c r="E3390" t="s">
        <v>6</v>
      </c>
      <c r="F3390">
        <v>910638.75</v>
      </c>
    </row>
    <row r="3391" spans="1:6">
      <c r="A3391">
        <v>9656</v>
      </c>
      <c r="B3391" s="1">
        <v>45838</v>
      </c>
      <c r="D3391">
        <v>42</v>
      </c>
      <c r="E3391" t="s">
        <v>6</v>
      </c>
      <c r="F3391">
        <v>905773.75</v>
      </c>
    </row>
    <row r="3392" spans="1:6">
      <c r="A3392">
        <v>9656</v>
      </c>
      <c r="B3392" s="1">
        <v>45869</v>
      </c>
      <c r="D3392">
        <v>42</v>
      </c>
      <c r="E3392" t="s">
        <v>6</v>
      </c>
      <c r="F3392">
        <v>1102188.75</v>
      </c>
    </row>
    <row r="3393" spans="1:6">
      <c r="A3393">
        <v>9656</v>
      </c>
      <c r="B3393" s="1">
        <v>45900</v>
      </c>
      <c r="D3393">
        <v>42</v>
      </c>
      <c r="E3393" t="s">
        <v>6</v>
      </c>
      <c r="F3393">
        <v>880791.25</v>
      </c>
    </row>
    <row r="3394" spans="1:6">
      <c r="A3394">
        <v>9656</v>
      </c>
      <c r="B3394" s="1">
        <v>45930</v>
      </c>
      <c r="D3394">
        <v>42</v>
      </c>
      <c r="E3394" t="s">
        <v>6</v>
      </c>
      <c r="F3394">
        <v>880668.75</v>
      </c>
    </row>
    <row r="3395" spans="1:6">
      <c r="A3395">
        <v>9656</v>
      </c>
      <c r="B3395" s="1">
        <v>45961</v>
      </c>
      <c r="D3395">
        <v>42</v>
      </c>
      <c r="E3395" t="s">
        <v>6</v>
      </c>
      <c r="F3395">
        <v>999372.5</v>
      </c>
    </row>
    <row r="3396" spans="1:6">
      <c r="A3396">
        <v>9656</v>
      </c>
      <c r="B3396" s="1">
        <v>45991</v>
      </c>
      <c r="D3396">
        <v>42</v>
      </c>
      <c r="E3396" t="s">
        <v>6</v>
      </c>
      <c r="F3396">
        <v>912800</v>
      </c>
    </row>
    <row r="3397" spans="1:6">
      <c r="A3397">
        <v>9657</v>
      </c>
      <c r="B3397" s="1">
        <v>44957</v>
      </c>
      <c r="D3397">
        <v>42</v>
      </c>
      <c r="E3397" t="s">
        <v>6</v>
      </c>
      <c r="F3397">
        <v>5627.5</v>
      </c>
    </row>
    <row r="3398" spans="1:6">
      <c r="A3398">
        <v>9657</v>
      </c>
      <c r="B3398" s="1">
        <v>44985</v>
      </c>
      <c r="D3398">
        <v>42</v>
      </c>
      <c r="E3398" t="s">
        <v>6</v>
      </c>
      <c r="F3398">
        <v>5401.25</v>
      </c>
    </row>
    <row r="3399" spans="1:6">
      <c r="A3399">
        <v>9657</v>
      </c>
      <c r="B3399" s="1">
        <v>45016</v>
      </c>
      <c r="D3399">
        <v>42</v>
      </c>
      <c r="E3399" t="s">
        <v>6</v>
      </c>
      <c r="F3399">
        <v>5011.25</v>
      </c>
    </row>
    <row r="3400" spans="1:6">
      <c r="A3400">
        <v>9657</v>
      </c>
      <c r="B3400" s="1">
        <v>45046</v>
      </c>
      <c r="D3400">
        <v>42</v>
      </c>
      <c r="E3400" t="s">
        <v>6</v>
      </c>
      <c r="F3400">
        <v>5550</v>
      </c>
    </row>
    <row r="3401" spans="1:6">
      <c r="A3401">
        <v>9657</v>
      </c>
      <c r="B3401" s="1">
        <v>45077</v>
      </c>
      <c r="D3401">
        <v>42</v>
      </c>
      <c r="E3401" t="s">
        <v>6</v>
      </c>
      <c r="F3401">
        <v>5248.75</v>
      </c>
    </row>
    <row r="3402" spans="1:6">
      <c r="A3402">
        <v>9657</v>
      </c>
      <c r="B3402" s="1">
        <v>45107</v>
      </c>
      <c r="D3402">
        <v>42</v>
      </c>
      <c r="E3402" t="s">
        <v>6</v>
      </c>
      <c r="F3402">
        <v>6162.5</v>
      </c>
    </row>
    <row r="3403" spans="1:6">
      <c r="A3403">
        <v>9657</v>
      </c>
      <c r="B3403" s="1">
        <v>45138</v>
      </c>
      <c r="D3403">
        <v>42</v>
      </c>
      <c r="E3403" t="s">
        <v>6</v>
      </c>
      <c r="F3403">
        <v>5828.75</v>
      </c>
    </row>
    <row r="3404" spans="1:6">
      <c r="A3404">
        <v>9657</v>
      </c>
      <c r="B3404" s="1">
        <v>45169</v>
      </c>
      <c r="D3404">
        <v>42</v>
      </c>
      <c r="E3404" t="s">
        <v>6</v>
      </c>
      <c r="F3404">
        <v>6020</v>
      </c>
    </row>
    <row r="3405" spans="1:6">
      <c r="A3405">
        <v>9657</v>
      </c>
      <c r="B3405" s="1">
        <v>45199</v>
      </c>
      <c r="D3405">
        <v>42</v>
      </c>
      <c r="E3405" t="s">
        <v>6</v>
      </c>
      <c r="F3405">
        <v>5916.25</v>
      </c>
    </row>
    <row r="3406" spans="1:6">
      <c r="A3406">
        <v>9657</v>
      </c>
      <c r="B3406" s="1">
        <v>45230</v>
      </c>
      <c r="D3406">
        <v>42</v>
      </c>
      <c r="E3406" t="s">
        <v>6</v>
      </c>
      <c r="F3406">
        <v>5471.25</v>
      </c>
    </row>
    <row r="3407" spans="1:6">
      <c r="A3407">
        <v>9657</v>
      </c>
      <c r="B3407" s="1">
        <v>45260</v>
      </c>
      <c r="D3407">
        <v>42</v>
      </c>
      <c r="E3407" t="s">
        <v>6</v>
      </c>
      <c r="F3407">
        <v>5942.5</v>
      </c>
    </row>
    <row r="3408" spans="1:6">
      <c r="A3408">
        <v>9657</v>
      </c>
      <c r="B3408" s="1">
        <v>45291</v>
      </c>
      <c r="D3408">
        <v>42</v>
      </c>
      <c r="E3408" t="s">
        <v>6</v>
      </c>
      <c r="F3408">
        <v>5682.5</v>
      </c>
    </row>
    <row r="3409" spans="1:6">
      <c r="A3409">
        <v>9657</v>
      </c>
      <c r="B3409" s="1">
        <v>45322</v>
      </c>
      <c r="D3409">
        <v>42</v>
      </c>
      <c r="E3409" t="s">
        <v>6</v>
      </c>
      <c r="F3409">
        <v>5608.75</v>
      </c>
    </row>
    <row r="3410" spans="1:6">
      <c r="A3410">
        <v>9657</v>
      </c>
      <c r="B3410" s="1">
        <v>45351</v>
      </c>
      <c r="D3410">
        <v>42</v>
      </c>
      <c r="E3410" t="s">
        <v>6</v>
      </c>
      <c r="F3410">
        <v>5657.5</v>
      </c>
    </row>
    <row r="3411" spans="1:6">
      <c r="A3411">
        <v>9657</v>
      </c>
      <c r="B3411" s="1">
        <v>45382</v>
      </c>
      <c r="D3411">
        <v>42</v>
      </c>
      <c r="E3411" t="s">
        <v>6</v>
      </c>
      <c r="F3411">
        <v>5367.5</v>
      </c>
    </row>
    <row r="3412" spans="1:6">
      <c r="A3412">
        <v>9657</v>
      </c>
      <c r="B3412" s="1">
        <v>45412</v>
      </c>
      <c r="D3412">
        <v>42</v>
      </c>
      <c r="E3412" t="s">
        <v>6</v>
      </c>
      <c r="F3412">
        <v>5166.25</v>
      </c>
    </row>
    <row r="3413" spans="1:6">
      <c r="A3413">
        <v>9657</v>
      </c>
      <c r="B3413" s="1">
        <v>45443</v>
      </c>
      <c r="D3413">
        <v>42</v>
      </c>
      <c r="E3413" t="s">
        <v>6</v>
      </c>
      <c r="F3413">
        <v>6352.5</v>
      </c>
    </row>
    <row r="3414" spans="1:6">
      <c r="A3414">
        <v>9657</v>
      </c>
      <c r="B3414" s="1">
        <v>45473</v>
      </c>
      <c r="D3414">
        <v>42</v>
      </c>
      <c r="E3414" t="s">
        <v>6</v>
      </c>
      <c r="F3414">
        <v>6120</v>
      </c>
    </row>
    <row r="3415" spans="1:6">
      <c r="A3415">
        <v>9657</v>
      </c>
      <c r="B3415" s="1">
        <v>45504</v>
      </c>
      <c r="D3415">
        <v>42</v>
      </c>
      <c r="E3415" t="s">
        <v>6</v>
      </c>
      <c r="F3415">
        <v>5610</v>
      </c>
    </row>
    <row r="3416" spans="1:6">
      <c r="A3416">
        <v>9657</v>
      </c>
      <c r="B3416" s="1">
        <v>45535</v>
      </c>
      <c r="D3416">
        <v>42</v>
      </c>
      <c r="E3416" t="s">
        <v>6</v>
      </c>
      <c r="F3416">
        <v>6740</v>
      </c>
    </row>
    <row r="3417" spans="1:6">
      <c r="A3417">
        <v>9657</v>
      </c>
      <c r="B3417" s="1">
        <v>45565</v>
      </c>
      <c r="D3417">
        <v>42</v>
      </c>
      <c r="E3417" t="s">
        <v>6</v>
      </c>
      <c r="F3417">
        <v>5916.25</v>
      </c>
    </row>
    <row r="3418" spans="1:6">
      <c r="A3418">
        <v>9657</v>
      </c>
      <c r="B3418" s="1">
        <v>45596</v>
      </c>
      <c r="D3418">
        <v>42</v>
      </c>
      <c r="E3418" t="s">
        <v>6</v>
      </c>
      <c r="F3418">
        <v>5923.75</v>
      </c>
    </row>
    <row r="3419" spans="1:6">
      <c r="A3419">
        <v>9657</v>
      </c>
      <c r="B3419" s="1">
        <v>45626</v>
      </c>
      <c r="D3419">
        <v>42</v>
      </c>
      <c r="E3419" t="s">
        <v>6</v>
      </c>
      <c r="F3419">
        <v>6102.5</v>
      </c>
    </row>
    <row r="3420" spans="1:6">
      <c r="A3420">
        <v>9657</v>
      </c>
      <c r="B3420" s="1">
        <v>45657</v>
      </c>
      <c r="D3420">
        <v>42</v>
      </c>
      <c r="E3420" t="s">
        <v>6</v>
      </c>
      <c r="F3420">
        <v>5722.5</v>
      </c>
    </row>
    <row r="3421" spans="1:6">
      <c r="A3421">
        <v>9657</v>
      </c>
      <c r="B3421" s="1">
        <v>45688</v>
      </c>
      <c r="D3421">
        <v>42</v>
      </c>
      <c r="E3421" t="s">
        <v>6</v>
      </c>
      <c r="F3421">
        <v>6212.5</v>
      </c>
    </row>
    <row r="3422" spans="1:6">
      <c r="A3422">
        <v>9657</v>
      </c>
      <c r="B3422" s="1">
        <v>45716</v>
      </c>
      <c r="D3422">
        <v>42</v>
      </c>
      <c r="E3422" t="s">
        <v>6</v>
      </c>
      <c r="F3422">
        <v>5826.25</v>
      </c>
    </row>
    <row r="3423" spans="1:6">
      <c r="A3423">
        <v>9657</v>
      </c>
      <c r="B3423" s="1">
        <v>45747</v>
      </c>
      <c r="D3423">
        <v>42</v>
      </c>
      <c r="E3423" t="s">
        <v>6</v>
      </c>
      <c r="F3423">
        <v>5360</v>
      </c>
    </row>
    <row r="3424" spans="1:6">
      <c r="A3424">
        <v>9657</v>
      </c>
      <c r="B3424" s="1">
        <v>45777</v>
      </c>
      <c r="D3424">
        <v>42</v>
      </c>
      <c r="E3424" t="s">
        <v>6</v>
      </c>
      <c r="F3424">
        <v>5848.75</v>
      </c>
    </row>
    <row r="3425" spans="1:6">
      <c r="A3425">
        <v>9657</v>
      </c>
      <c r="B3425" s="1">
        <v>45808</v>
      </c>
      <c r="D3425">
        <v>42</v>
      </c>
      <c r="E3425" t="s">
        <v>6</v>
      </c>
      <c r="F3425">
        <v>6081.25</v>
      </c>
    </row>
    <row r="3426" spans="1:6">
      <c r="A3426">
        <v>9657</v>
      </c>
      <c r="B3426" s="1">
        <v>45838</v>
      </c>
      <c r="D3426">
        <v>42</v>
      </c>
      <c r="E3426" t="s">
        <v>6</v>
      </c>
      <c r="F3426">
        <v>5781.25</v>
      </c>
    </row>
    <row r="3427" spans="1:6">
      <c r="A3427">
        <v>9657</v>
      </c>
      <c r="B3427" s="1">
        <v>45869</v>
      </c>
      <c r="D3427">
        <v>42</v>
      </c>
      <c r="E3427" t="s">
        <v>6</v>
      </c>
      <c r="F3427">
        <v>6503.75</v>
      </c>
    </row>
    <row r="3428" spans="1:6">
      <c r="A3428">
        <v>9657</v>
      </c>
      <c r="B3428" s="1">
        <v>45900</v>
      </c>
      <c r="D3428">
        <v>42</v>
      </c>
      <c r="E3428" t="s">
        <v>6</v>
      </c>
      <c r="F3428">
        <v>6727.5</v>
      </c>
    </row>
    <row r="3429" spans="1:6">
      <c r="A3429">
        <v>9657</v>
      </c>
      <c r="B3429" s="1">
        <v>45930</v>
      </c>
      <c r="D3429">
        <v>42</v>
      </c>
      <c r="E3429" t="s">
        <v>6</v>
      </c>
      <c r="F3429">
        <v>5970</v>
      </c>
    </row>
    <row r="3430" spans="1:6">
      <c r="A3430">
        <v>9657</v>
      </c>
      <c r="B3430" s="1">
        <v>45961</v>
      </c>
      <c r="D3430">
        <v>42</v>
      </c>
      <c r="E3430" t="s">
        <v>6</v>
      </c>
      <c r="F3430">
        <v>6437.5</v>
      </c>
    </row>
    <row r="3431" spans="1:6">
      <c r="A3431">
        <v>9657</v>
      </c>
      <c r="B3431" s="1">
        <v>45991</v>
      </c>
      <c r="D3431">
        <v>42</v>
      </c>
      <c r="E3431" t="s">
        <v>6</v>
      </c>
      <c r="F3431">
        <v>6236.25</v>
      </c>
    </row>
    <row r="3432" spans="1:6">
      <c r="A3432">
        <v>9683</v>
      </c>
      <c r="B3432" s="1">
        <v>44957</v>
      </c>
      <c r="D3432">
        <v>42</v>
      </c>
      <c r="E3432" t="s">
        <v>6</v>
      </c>
      <c r="F3432">
        <v>3214632.5</v>
      </c>
    </row>
    <row r="3433" spans="1:6">
      <c r="A3433">
        <v>9683</v>
      </c>
      <c r="B3433" s="1">
        <v>44985</v>
      </c>
      <c r="D3433">
        <v>42</v>
      </c>
      <c r="E3433" t="s">
        <v>6</v>
      </c>
      <c r="F3433">
        <v>3213658.75</v>
      </c>
    </row>
    <row r="3434" spans="1:6">
      <c r="A3434">
        <v>9683</v>
      </c>
      <c r="B3434" s="1">
        <v>45016</v>
      </c>
      <c r="D3434">
        <v>42</v>
      </c>
      <c r="E3434" t="s">
        <v>6</v>
      </c>
      <c r="F3434">
        <v>2938353.75</v>
      </c>
    </row>
    <row r="3435" spans="1:6">
      <c r="A3435">
        <v>9683</v>
      </c>
      <c r="B3435" s="1">
        <v>45046</v>
      </c>
      <c r="D3435">
        <v>42</v>
      </c>
      <c r="E3435" t="s">
        <v>6</v>
      </c>
      <c r="F3435">
        <v>3297710</v>
      </c>
    </row>
    <row r="3436" spans="1:6">
      <c r="A3436">
        <v>9683</v>
      </c>
      <c r="B3436" s="1">
        <v>45077</v>
      </c>
      <c r="D3436">
        <v>42</v>
      </c>
      <c r="E3436" t="s">
        <v>6</v>
      </c>
      <c r="F3436">
        <v>3084891.25</v>
      </c>
    </row>
    <row r="3437" spans="1:6">
      <c r="A3437">
        <v>9683</v>
      </c>
      <c r="B3437" s="1">
        <v>45107</v>
      </c>
      <c r="D3437">
        <v>42</v>
      </c>
      <c r="E3437" t="s">
        <v>6</v>
      </c>
      <c r="F3437">
        <v>3111281.25</v>
      </c>
    </row>
    <row r="3438" spans="1:6">
      <c r="A3438">
        <v>9683</v>
      </c>
      <c r="B3438" s="1">
        <v>45138</v>
      </c>
      <c r="D3438">
        <v>42</v>
      </c>
      <c r="E3438" t="s">
        <v>6</v>
      </c>
      <c r="F3438">
        <v>3111281.25</v>
      </c>
    </row>
    <row r="3439" spans="1:6">
      <c r="A3439">
        <v>9683</v>
      </c>
      <c r="B3439" s="1">
        <v>45169</v>
      </c>
      <c r="D3439">
        <v>42</v>
      </c>
      <c r="E3439" t="s">
        <v>6</v>
      </c>
      <c r="F3439">
        <v>3154881.25</v>
      </c>
    </row>
    <row r="3440" spans="1:6">
      <c r="A3440">
        <v>9683</v>
      </c>
      <c r="B3440" s="1">
        <v>45199</v>
      </c>
      <c r="D3440">
        <v>42</v>
      </c>
      <c r="E3440" t="s">
        <v>6</v>
      </c>
      <c r="F3440">
        <v>3203516.25</v>
      </c>
    </row>
    <row r="3441" spans="1:6">
      <c r="A3441">
        <v>9683</v>
      </c>
      <c r="B3441" s="1">
        <v>45230</v>
      </c>
      <c r="D3441">
        <v>42</v>
      </c>
      <c r="E3441" t="s">
        <v>6</v>
      </c>
      <c r="F3441">
        <v>3011678.75</v>
      </c>
    </row>
    <row r="3442" spans="1:6">
      <c r="A3442">
        <v>9683</v>
      </c>
      <c r="B3442" s="1">
        <v>45260</v>
      </c>
      <c r="D3442">
        <v>42</v>
      </c>
      <c r="E3442" t="s">
        <v>6</v>
      </c>
      <c r="F3442">
        <v>3313401.25</v>
      </c>
    </row>
    <row r="3443" spans="1:6">
      <c r="A3443">
        <v>9683</v>
      </c>
      <c r="B3443" s="1">
        <v>45291</v>
      </c>
      <c r="D3443">
        <v>42</v>
      </c>
      <c r="E3443" t="s">
        <v>6</v>
      </c>
      <c r="F3443">
        <v>3213408.75</v>
      </c>
    </row>
    <row r="3444" spans="1:6">
      <c r="A3444">
        <v>9683</v>
      </c>
      <c r="B3444" s="1">
        <v>45322</v>
      </c>
      <c r="D3444">
        <v>42</v>
      </c>
      <c r="E3444" t="s">
        <v>6</v>
      </c>
      <c r="F3444">
        <v>3363136.25</v>
      </c>
    </row>
    <row r="3445" spans="1:6">
      <c r="A3445">
        <v>9683</v>
      </c>
      <c r="B3445" s="1">
        <v>45351</v>
      </c>
      <c r="D3445">
        <v>42</v>
      </c>
      <c r="E3445" t="s">
        <v>6</v>
      </c>
      <c r="F3445">
        <v>3458200</v>
      </c>
    </row>
    <row r="3446" spans="1:6">
      <c r="A3446">
        <v>9683</v>
      </c>
      <c r="B3446" s="1">
        <v>45382</v>
      </c>
      <c r="D3446">
        <v>42</v>
      </c>
      <c r="E3446" t="s">
        <v>6</v>
      </c>
      <c r="F3446">
        <v>3458200</v>
      </c>
    </row>
    <row r="3447" spans="1:6">
      <c r="A3447">
        <v>9683</v>
      </c>
      <c r="B3447" s="1">
        <v>45412</v>
      </c>
      <c r="D3447">
        <v>42</v>
      </c>
      <c r="E3447" t="s">
        <v>6</v>
      </c>
      <c r="F3447">
        <v>3413458.75</v>
      </c>
    </row>
    <row r="3448" spans="1:6">
      <c r="A3448">
        <v>9683</v>
      </c>
      <c r="B3448" s="1">
        <v>45443</v>
      </c>
      <c r="D3448">
        <v>42</v>
      </c>
      <c r="E3448" t="s">
        <v>6</v>
      </c>
      <c r="F3448">
        <v>3240065</v>
      </c>
    </row>
    <row r="3449" spans="1:6">
      <c r="A3449">
        <v>9683</v>
      </c>
      <c r="B3449" s="1">
        <v>45473</v>
      </c>
      <c r="D3449">
        <v>42</v>
      </c>
      <c r="E3449" t="s">
        <v>6</v>
      </c>
      <c r="F3449">
        <v>3476118.75</v>
      </c>
    </row>
    <row r="3450" spans="1:6">
      <c r="A3450">
        <v>9683</v>
      </c>
      <c r="B3450" s="1">
        <v>45504</v>
      </c>
      <c r="D3450">
        <v>42</v>
      </c>
      <c r="E3450" t="s">
        <v>6</v>
      </c>
      <c r="F3450">
        <v>3311110</v>
      </c>
    </row>
    <row r="3451" spans="1:6">
      <c r="A3451">
        <v>9683</v>
      </c>
      <c r="B3451" s="1">
        <v>45535</v>
      </c>
      <c r="D3451">
        <v>42</v>
      </c>
      <c r="E3451" t="s">
        <v>6</v>
      </c>
      <c r="F3451">
        <v>3327736.25</v>
      </c>
    </row>
    <row r="3452" spans="1:6">
      <c r="A3452">
        <v>9683</v>
      </c>
      <c r="B3452" s="1">
        <v>45565</v>
      </c>
      <c r="D3452">
        <v>42</v>
      </c>
      <c r="E3452" t="s">
        <v>6</v>
      </c>
      <c r="F3452">
        <v>3483155</v>
      </c>
    </row>
    <row r="3453" spans="1:6">
      <c r="A3453">
        <v>9683</v>
      </c>
      <c r="B3453" s="1">
        <v>45596</v>
      </c>
      <c r="D3453">
        <v>42</v>
      </c>
      <c r="E3453" t="s">
        <v>6</v>
      </c>
      <c r="F3453">
        <v>3417802.5</v>
      </c>
    </row>
    <row r="3454" spans="1:6">
      <c r="A3454">
        <v>9683</v>
      </c>
      <c r="B3454" s="1">
        <v>45626</v>
      </c>
      <c r="D3454">
        <v>42</v>
      </c>
      <c r="E3454" t="s">
        <v>6</v>
      </c>
      <c r="F3454">
        <v>3578212.5</v>
      </c>
    </row>
    <row r="3455" spans="1:6">
      <c r="A3455">
        <v>9683</v>
      </c>
      <c r="B3455" s="1">
        <v>45657</v>
      </c>
      <c r="D3455">
        <v>42</v>
      </c>
      <c r="E3455" t="s">
        <v>6</v>
      </c>
      <c r="F3455">
        <v>3585731.25</v>
      </c>
    </row>
    <row r="3456" spans="1:6">
      <c r="A3456">
        <v>9683</v>
      </c>
      <c r="B3456" s="1">
        <v>45688</v>
      </c>
      <c r="D3456">
        <v>42</v>
      </c>
      <c r="E3456" t="s">
        <v>6</v>
      </c>
      <c r="F3456">
        <v>3423585</v>
      </c>
    </row>
    <row r="3457" spans="1:6">
      <c r="A3457">
        <v>9683</v>
      </c>
      <c r="B3457" s="1">
        <v>45716</v>
      </c>
      <c r="D3457">
        <v>42</v>
      </c>
      <c r="E3457" t="s">
        <v>6</v>
      </c>
      <c r="F3457">
        <v>3651701.25</v>
      </c>
    </row>
    <row r="3458" spans="1:6">
      <c r="A3458">
        <v>9683</v>
      </c>
      <c r="B3458" s="1">
        <v>45747</v>
      </c>
      <c r="D3458">
        <v>42</v>
      </c>
      <c r="E3458" t="s">
        <v>6</v>
      </c>
      <c r="F3458">
        <v>3418593.75</v>
      </c>
    </row>
    <row r="3459" spans="1:6">
      <c r="A3459">
        <v>9683</v>
      </c>
      <c r="B3459" s="1">
        <v>45777</v>
      </c>
      <c r="D3459">
        <v>42</v>
      </c>
      <c r="E3459" t="s">
        <v>6</v>
      </c>
      <c r="F3459">
        <v>3945455</v>
      </c>
    </row>
    <row r="3460" spans="1:6">
      <c r="A3460">
        <v>9683</v>
      </c>
      <c r="B3460" s="1">
        <v>45808</v>
      </c>
      <c r="D3460">
        <v>42</v>
      </c>
      <c r="E3460" t="s">
        <v>6</v>
      </c>
      <c r="F3460">
        <v>3420651.25</v>
      </c>
    </row>
    <row r="3461" spans="1:6">
      <c r="A3461">
        <v>9683</v>
      </c>
      <c r="B3461" s="1">
        <v>45838</v>
      </c>
      <c r="D3461">
        <v>42</v>
      </c>
      <c r="E3461" t="s">
        <v>6</v>
      </c>
      <c r="F3461">
        <v>3420651.25</v>
      </c>
    </row>
    <row r="3462" spans="1:6">
      <c r="A3462">
        <v>9683</v>
      </c>
      <c r="B3462" s="1">
        <v>45869</v>
      </c>
      <c r="D3462">
        <v>42</v>
      </c>
      <c r="E3462" t="s">
        <v>6</v>
      </c>
      <c r="F3462">
        <v>3763168.75</v>
      </c>
    </row>
    <row r="3463" spans="1:6">
      <c r="A3463">
        <v>9683</v>
      </c>
      <c r="B3463" s="1">
        <v>45900</v>
      </c>
      <c r="D3463">
        <v>42</v>
      </c>
      <c r="E3463" t="s">
        <v>6</v>
      </c>
      <c r="F3463">
        <v>3754742.5</v>
      </c>
    </row>
    <row r="3464" spans="1:6">
      <c r="A3464">
        <v>9683</v>
      </c>
      <c r="B3464" s="1">
        <v>45930</v>
      </c>
      <c r="D3464">
        <v>42</v>
      </c>
      <c r="E3464" t="s">
        <v>6</v>
      </c>
      <c r="F3464">
        <v>3532676.25</v>
      </c>
    </row>
    <row r="3465" spans="1:6">
      <c r="A3465">
        <v>9683</v>
      </c>
      <c r="B3465" s="1">
        <v>45961</v>
      </c>
      <c r="D3465">
        <v>42</v>
      </c>
      <c r="E3465" t="s">
        <v>6</v>
      </c>
      <c r="F3465">
        <v>3729080</v>
      </c>
    </row>
    <row r="3466" spans="1:6">
      <c r="A3466">
        <v>9683</v>
      </c>
      <c r="B3466" s="1">
        <v>45991</v>
      </c>
      <c r="D3466">
        <v>42</v>
      </c>
      <c r="E3466" t="s">
        <v>6</v>
      </c>
      <c r="F3466">
        <v>3856640</v>
      </c>
    </row>
    <row r="3467" spans="1:6">
      <c r="A3467">
        <v>9692</v>
      </c>
      <c r="B3467" s="1">
        <v>44957</v>
      </c>
      <c r="D3467">
        <v>42</v>
      </c>
      <c r="E3467" t="s">
        <v>6</v>
      </c>
      <c r="F3467">
        <v>1527430</v>
      </c>
    </row>
    <row r="3468" spans="1:6">
      <c r="A3468">
        <v>9692</v>
      </c>
      <c r="B3468" s="1">
        <v>44985</v>
      </c>
      <c r="D3468">
        <v>42</v>
      </c>
      <c r="E3468" t="s">
        <v>6</v>
      </c>
      <c r="F3468">
        <v>545945</v>
      </c>
    </row>
    <row r="3469" spans="1:6">
      <c r="A3469">
        <v>9692</v>
      </c>
      <c r="B3469" s="1">
        <v>45016</v>
      </c>
      <c r="D3469">
        <v>42</v>
      </c>
      <c r="E3469" t="s">
        <v>6</v>
      </c>
      <c r="F3469">
        <v>585072.5</v>
      </c>
    </row>
    <row r="3470" spans="1:6">
      <c r="A3470">
        <v>9692</v>
      </c>
      <c r="B3470" s="1">
        <v>45046</v>
      </c>
      <c r="D3470">
        <v>42</v>
      </c>
      <c r="E3470" t="s">
        <v>6</v>
      </c>
      <c r="F3470">
        <v>773272.5</v>
      </c>
    </row>
    <row r="3471" spans="1:6">
      <c r="A3471">
        <v>9692</v>
      </c>
      <c r="B3471" s="1">
        <v>45077</v>
      </c>
      <c r="D3471">
        <v>42</v>
      </c>
      <c r="E3471" t="s">
        <v>6</v>
      </c>
      <c r="F3471">
        <v>733536.25</v>
      </c>
    </row>
    <row r="3472" spans="1:6">
      <c r="A3472">
        <v>9692</v>
      </c>
      <c r="B3472" s="1">
        <v>45107</v>
      </c>
      <c r="D3472">
        <v>42</v>
      </c>
      <c r="E3472" t="s">
        <v>6</v>
      </c>
      <c r="F3472">
        <v>495106.25</v>
      </c>
    </row>
    <row r="3473" spans="1:6">
      <c r="A3473">
        <v>9692</v>
      </c>
      <c r="B3473" s="1">
        <v>45138</v>
      </c>
      <c r="D3473">
        <v>42</v>
      </c>
      <c r="E3473" t="s">
        <v>6</v>
      </c>
      <c r="F3473">
        <v>867451.25</v>
      </c>
    </row>
    <row r="3474" spans="1:6">
      <c r="A3474">
        <v>9692</v>
      </c>
      <c r="B3474" s="1">
        <v>45169</v>
      </c>
      <c r="D3474">
        <v>42</v>
      </c>
      <c r="E3474" t="s">
        <v>6</v>
      </c>
      <c r="F3474">
        <v>604543.75</v>
      </c>
    </row>
    <row r="3475" spans="1:6">
      <c r="A3475">
        <v>9692</v>
      </c>
      <c r="B3475" s="1">
        <v>45199</v>
      </c>
      <c r="D3475">
        <v>42</v>
      </c>
      <c r="E3475" t="s">
        <v>6</v>
      </c>
      <c r="F3475">
        <v>549622.5</v>
      </c>
    </row>
    <row r="3476" spans="1:6">
      <c r="A3476">
        <v>9692</v>
      </c>
      <c r="B3476" s="1">
        <v>45230</v>
      </c>
      <c r="D3476">
        <v>42</v>
      </c>
      <c r="E3476" t="s">
        <v>6</v>
      </c>
      <c r="F3476">
        <v>879076.25</v>
      </c>
    </row>
    <row r="3477" spans="1:6">
      <c r="A3477">
        <v>9692</v>
      </c>
      <c r="B3477" s="1">
        <v>45260</v>
      </c>
      <c r="D3477">
        <v>42</v>
      </c>
      <c r="E3477" t="s">
        <v>6</v>
      </c>
      <c r="F3477">
        <v>538318.75</v>
      </c>
    </row>
    <row r="3478" spans="1:6">
      <c r="A3478">
        <v>9692</v>
      </c>
      <c r="B3478" s="1">
        <v>45291</v>
      </c>
      <c r="D3478">
        <v>42</v>
      </c>
      <c r="E3478" t="s">
        <v>6</v>
      </c>
      <c r="F3478">
        <v>719278.75</v>
      </c>
    </row>
    <row r="3479" spans="1:6">
      <c r="A3479">
        <v>9692</v>
      </c>
      <c r="B3479" s="1">
        <v>45322</v>
      </c>
      <c r="D3479">
        <v>42</v>
      </c>
      <c r="E3479" t="s">
        <v>6</v>
      </c>
      <c r="F3479">
        <v>1469605</v>
      </c>
    </row>
    <row r="3480" spans="1:6">
      <c r="A3480">
        <v>9692</v>
      </c>
      <c r="B3480" s="1">
        <v>45351</v>
      </c>
      <c r="D3480">
        <v>42</v>
      </c>
      <c r="E3480" t="s">
        <v>6</v>
      </c>
      <c r="F3480">
        <v>537463.75</v>
      </c>
    </row>
    <row r="3481" spans="1:6">
      <c r="A3481">
        <v>9692</v>
      </c>
      <c r="B3481" s="1">
        <v>45382</v>
      </c>
      <c r="D3481">
        <v>42</v>
      </c>
      <c r="E3481" t="s">
        <v>6</v>
      </c>
      <c r="F3481">
        <v>673951.25</v>
      </c>
    </row>
    <row r="3482" spans="1:6">
      <c r="A3482">
        <v>9692</v>
      </c>
      <c r="B3482" s="1">
        <v>45412</v>
      </c>
      <c r="D3482">
        <v>42</v>
      </c>
      <c r="E3482" t="s">
        <v>6</v>
      </c>
      <c r="F3482">
        <v>905018.75</v>
      </c>
    </row>
    <row r="3483" spans="1:6">
      <c r="A3483">
        <v>9692</v>
      </c>
      <c r="B3483" s="1">
        <v>45443</v>
      </c>
      <c r="D3483">
        <v>42</v>
      </c>
      <c r="E3483" t="s">
        <v>6</v>
      </c>
      <c r="F3483">
        <v>483148.75</v>
      </c>
    </row>
    <row r="3484" spans="1:6">
      <c r="A3484">
        <v>9692</v>
      </c>
      <c r="B3484" s="1">
        <v>45473</v>
      </c>
      <c r="D3484">
        <v>42</v>
      </c>
      <c r="E3484" t="s">
        <v>6</v>
      </c>
      <c r="F3484">
        <v>575250</v>
      </c>
    </row>
    <row r="3485" spans="1:6">
      <c r="A3485">
        <v>9692</v>
      </c>
      <c r="B3485" s="1">
        <v>45504</v>
      </c>
      <c r="D3485">
        <v>42</v>
      </c>
      <c r="E3485" t="s">
        <v>6</v>
      </c>
      <c r="F3485">
        <v>965702.5</v>
      </c>
    </row>
    <row r="3486" spans="1:6">
      <c r="A3486">
        <v>9692</v>
      </c>
      <c r="B3486" s="1">
        <v>45535</v>
      </c>
      <c r="D3486">
        <v>42</v>
      </c>
      <c r="E3486" t="s">
        <v>6</v>
      </c>
      <c r="F3486">
        <v>685432.5</v>
      </c>
    </row>
    <row r="3487" spans="1:6">
      <c r="A3487">
        <v>9692</v>
      </c>
      <c r="B3487" s="1">
        <v>45565</v>
      </c>
      <c r="D3487">
        <v>42</v>
      </c>
      <c r="E3487" t="s">
        <v>6</v>
      </c>
      <c r="F3487">
        <v>934750</v>
      </c>
    </row>
    <row r="3488" spans="1:6">
      <c r="A3488">
        <v>9692</v>
      </c>
      <c r="B3488" s="1">
        <v>45596</v>
      </c>
      <c r="D3488">
        <v>42</v>
      </c>
      <c r="E3488" t="s">
        <v>6</v>
      </c>
      <c r="F3488">
        <v>848798.75</v>
      </c>
    </row>
    <row r="3489" spans="1:6">
      <c r="A3489">
        <v>9692</v>
      </c>
      <c r="B3489" s="1">
        <v>45626</v>
      </c>
      <c r="D3489">
        <v>42</v>
      </c>
      <c r="E3489" t="s">
        <v>6</v>
      </c>
      <c r="F3489">
        <v>751635</v>
      </c>
    </row>
    <row r="3490" spans="1:6">
      <c r="A3490">
        <v>9692</v>
      </c>
      <c r="B3490" s="1">
        <v>45657</v>
      </c>
      <c r="D3490">
        <v>42</v>
      </c>
      <c r="E3490" t="s">
        <v>6</v>
      </c>
      <c r="F3490">
        <v>695680</v>
      </c>
    </row>
    <row r="3491" spans="1:6">
      <c r="A3491">
        <v>9692</v>
      </c>
      <c r="B3491" s="1">
        <v>45688</v>
      </c>
      <c r="D3491">
        <v>42</v>
      </c>
      <c r="E3491" t="s">
        <v>6</v>
      </c>
      <c r="F3491">
        <v>1742933.75</v>
      </c>
    </row>
    <row r="3492" spans="1:6">
      <c r="A3492">
        <v>9692</v>
      </c>
      <c r="B3492" s="1">
        <v>45716</v>
      </c>
      <c r="D3492">
        <v>42</v>
      </c>
      <c r="E3492" t="s">
        <v>6</v>
      </c>
      <c r="F3492">
        <v>669265</v>
      </c>
    </row>
    <row r="3493" spans="1:6">
      <c r="A3493">
        <v>9692</v>
      </c>
      <c r="B3493" s="1">
        <v>45747</v>
      </c>
      <c r="D3493">
        <v>42</v>
      </c>
      <c r="E3493" t="s">
        <v>6</v>
      </c>
      <c r="F3493">
        <v>1278153.75</v>
      </c>
    </row>
    <row r="3494" spans="1:6">
      <c r="A3494">
        <v>9692</v>
      </c>
      <c r="B3494" s="1">
        <v>45777</v>
      </c>
      <c r="D3494">
        <v>42</v>
      </c>
      <c r="E3494" t="s">
        <v>6</v>
      </c>
      <c r="F3494">
        <v>796843.75</v>
      </c>
    </row>
    <row r="3495" spans="1:6">
      <c r="A3495">
        <v>9692</v>
      </c>
      <c r="B3495" s="1">
        <v>45808</v>
      </c>
      <c r="D3495">
        <v>42</v>
      </c>
      <c r="E3495" t="s">
        <v>6</v>
      </c>
      <c r="F3495">
        <v>724866.25</v>
      </c>
    </row>
    <row r="3496" spans="1:6">
      <c r="A3496">
        <v>9692</v>
      </c>
      <c r="B3496" s="1">
        <v>45838</v>
      </c>
      <c r="D3496">
        <v>42</v>
      </c>
      <c r="E3496" t="s">
        <v>6</v>
      </c>
      <c r="F3496">
        <v>704623.75</v>
      </c>
    </row>
    <row r="3497" spans="1:6">
      <c r="A3497">
        <v>9692</v>
      </c>
      <c r="B3497" s="1">
        <v>45869</v>
      </c>
      <c r="D3497">
        <v>42</v>
      </c>
      <c r="E3497" t="s">
        <v>6</v>
      </c>
      <c r="F3497">
        <v>786898.75</v>
      </c>
    </row>
    <row r="3498" spans="1:6">
      <c r="A3498">
        <v>9692</v>
      </c>
      <c r="B3498" s="1">
        <v>45900</v>
      </c>
      <c r="D3498">
        <v>42</v>
      </c>
      <c r="E3498" t="s">
        <v>6</v>
      </c>
      <c r="F3498">
        <v>565313.75</v>
      </c>
    </row>
    <row r="3499" spans="1:6">
      <c r="A3499">
        <v>9692</v>
      </c>
      <c r="B3499" s="1">
        <v>45930</v>
      </c>
      <c r="D3499">
        <v>42</v>
      </c>
      <c r="E3499" t="s">
        <v>6</v>
      </c>
      <c r="F3499">
        <v>574901.25</v>
      </c>
    </row>
    <row r="3500" spans="1:6">
      <c r="A3500">
        <v>9692</v>
      </c>
      <c r="B3500" s="1">
        <v>45961</v>
      </c>
      <c r="D3500">
        <v>42</v>
      </c>
      <c r="E3500" t="s">
        <v>6</v>
      </c>
      <c r="F3500">
        <v>948478.75</v>
      </c>
    </row>
    <row r="3501" spans="1:6">
      <c r="A3501">
        <v>9692</v>
      </c>
      <c r="B3501" s="1">
        <v>45991</v>
      </c>
      <c r="D3501">
        <v>42</v>
      </c>
      <c r="E3501" t="s">
        <v>6</v>
      </c>
      <c r="F3501">
        <v>610222.5</v>
      </c>
    </row>
    <row r="3502" spans="1:6">
      <c r="A3502">
        <v>9700</v>
      </c>
      <c r="B3502" s="1">
        <v>44957</v>
      </c>
      <c r="D3502">
        <v>42</v>
      </c>
      <c r="E3502" t="s">
        <v>6</v>
      </c>
      <c r="F3502">
        <v>1017541.25</v>
      </c>
    </row>
    <row r="3503" spans="1:6">
      <c r="A3503">
        <v>9700</v>
      </c>
      <c r="B3503" s="1">
        <v>44985</v>
      </c>
      <c r="D3503">
        <v>42</v>
      </c>
      <c r="E3503" t="s">
        <v>6</v>
      </c>
      <c r="F3503">
        <v>1048833.75</v>
      </c>
    </row>
    <row r="3504" spans="1:6">
      <c r="A3504">
        <v>9700</v>
      </c>
      <c r="B3504" s="1">
        <v>45016</v>
      </c>
      <c r="D3504">
        <v>42</v>
      </c>
      <c r="E3504" t="s">
        <v>6</v>
      </c>
      <c r="F3504">
        <v>942058.75</v>
      </c>
    </row>
    <row r="3505" spans="1:6">
      <c r="A3505">
        <v>9700</v>
      </c>
      <c r="B3505" s="1">
        <v>45046</v>
      </c>
      <c r="D3505">
        <v>42</v>
      </c>
      <c r="E3505" t="s">
        <v>6</v>
      </c>
      <c r="F3505">
        <v>1059842.5</v>
      </c>
    </row>
    <row r="3506" spans="1:6">
      <c r="A3506">
        <v>9700</v>
      </c>
      <c r="B3506" s="1">
        <v>45077</v>
      </c>
      <c r="D3506">
        <v>42</v>
      </c>
      <c r="E3506" t="s">
        <v>6</v>
      </c>
      <c r="F3506">
        <v>973792.5</v>
      </c>
    </row>
    <row r="3507" spans="1:6">
      <c r="A3507">
        <v>9700</v>
      </c>
      <c r="B3507" s="1">
        <v>45107</v>
      </c>
      <c r="D3507">
        <v>42</v>
      </c>
      <c r="E3507" t="s">
        <v>6</v>
      </c>
      <c r="F3507">
        <v>1102586.25</v>
      </c>
    </row>
    <row r="3508" spans="1:6">
      <c r="A3508">
        <v>9700</v>
      </c>
      <c r="B3508" s="1">
        <v>45138</v>
      </c>
      <c r="D3508">
        <v>42</v>
      </c>
      <c r="E3508" t="s">
        <v>6</v>
      </c>
      <c r="F3508">
        <v>1057056.25</v>
      </c>
    </row>
    <row r="3509" spans="1:6">
      <c r="A3509">
        <v>9700</v>
      </c>
      <c r="B3509" s="1">
        <v>45169</v>
      </c>
      <c r="D3509">
        <v>42</v>
      </c>
      <c r="E3509" t="s">
        <v>6</v>
      </c>
      <c r="F3509">
        <v>1025882.5</v>
      </c>
    </row>
    <row r="3510" spans="1:6">
      <c r="A3510">
        <v>9700</v>
      </c>
      <c r="B3510" s="1">
        <v>45199</v>
      </c>
      <c r="D3510">
        <v>42</v>
      </c>
      <c r="E3510" t="s">
        <v>6</v>
      </c>
      <c r="F3510">
        <v>1038423.75</v>
      </c>
    </row>
    <row r="3511" spans="1:6">
      <c r="A3511">
        <v>9700</v>
      </c>
      <c r="B3511" s="1">
        <v>45230</v>
      </c>
      <c r="D3511">
        <v>42</v>
      </c>
      <c r="E3511" t="s">
        <v>6</v>
      </c>
      <c r="F3511">
        <v>1006517.5</v>
      </c>
    </row>
    <row r="3512" spans="1:6">
      <c r="A3512">
        <v>9700</v>
      </c>
      <c r="B3512" s="1">
        <v>45260</v>
      </c>
      <c r="D3512">
        <v>42</v>
      </c>
      <c r="E3512" t="s">
        <v>6</v>
      </c>
      <c r="F3512">
        <v>1105317.5</v>
      </c>
    </row>
    <row r="3513" spans="1:6">
      <c r="A3513">
        <v>9700</v>
      </c>
      <c r="B3513" s="1">
        <v>45291</v>
      </c>
      <c r="D3513">
        <v>42</v>
      </c>
      <c r="E3513" t="s">
        <v>6</v>
      </c>
      <c r="F3513">
        <v>1078021.25</v>
      </c>
    </row>
    <row r="3514" spans="1:6">
      <c r="A3514">
        <v>9700</v>
      </c>
      <c r="B3514" s="1">
        <v>45322</v>
      </c>
      <c r="D3514">
        <v>42</v>
      </c>
      <c r="E3514" t="s">
        <v>6</v>
      </c>
      <c r="F3514">
        <v>1041646.25</v>
      </c>
    </row>
    <row r="3515" spans="1:6">
      <c r="A3515">
        <v>9700</v>
      </c>
      <c r="B3515" s="1">
        <v>45351</v>
      </c>
      <c r="D3515">
        <v>42</v>
      </c>
      <c r="E3515" t="s">
        <v>6</v>
      </c>
      <c r="F3515">
        <v>1124960</v>
      </c>
    </row>
    <row r="3516" spans="1:6">
      <c r="A3516">
        <v>9700</v>
      </c>
      <c r="B3516" s="1">
        <v>45382</v>
      </c>
      <c r="D3516">
        <v>42</v>
      </c>
      <c r="E3516" t="s">
        <v>6</v>
      </c>
      <c r="F3516">
        <v>1031486.25</v>
      </c>
    </row>
    <row r="3517" spans="1:6">
      <c r="A3517">
        <v>9700</v>
      </c>
      <c r="B3517" s="1">
        <v>45412</v>
      </c>
      <c r="D3517">
        <v>42</v>
      </c>
      <c r="E3517" t="s">
        <v>6</v>
      </c>
      <c r="F3517">
        <v>1003042.5</v>
      </c>
    </row>
    <row r="3518" spans="1:6">
      <c r="A3518">
        <v>9700</v>
      </c>
      <c r="B3518" s="1">
        <v>45443</v>
      </c>
      <c r="D3518">
        <v>42</v>
      </c>
      <c r="E3518" t="s">
        <v>6</v>
      </c>
      <c r="F3518">
        <v>1208320</v>
      </c>
    </row>
    <row r="3519" spans="1:6">
      <c r="A3519">
        <v>9700</v>
      </c>
      <c r="B3519" s="1">
        <v>45473</v>
      </c>
      <c r="D3519">
        <v>42</v>
      </c>
      <c r="E3519" t="s">
        <v>6</v>
      </c>
      <c r="F3519">
        <v>1125531.25</v>
      </c>
    </row>
    <row r="3520" spans="1:6">
      <c r="A3520">
        <v>9700</v>
      </c>
      <c r="B3520" s="1">
        <v>45504</v>
      </c>
      <c r="D3520">
        <v>42</v>
      </c>
      <c r="E3520" t="s">
        <v>6</v>
      </c>
      <c r="F3520">
        <v>1036287.5</v>
      </c>
    </row>
    <row r="3521" spans="1:6">
      <c r="A3521">
        <v>9700</v>
      </c>
      <c r="B3521" s="1">
        <v>45535</v>
      </c>
      <c r="D3521">
        <v>42</v>
      </c>
      <c r="E3521" t="s">
        <v>6</v>
      </c>
      <c r="F3521">
        <v>1155610</v>
      </c>
    </row>
    <row r="3522" spans="1:6">
      <c r="A3522">
        <v>9700</v>
      </c>
      <c r="B3522" s="1">
        <v>45565</v>
      </c>
      <c r="D3522">
        <v>42</v>
      </c>
      <c r="E3522" t="s">
        <v>6</v>
      </c>
      <c r="F3522">
        <v>1069802.5</v>
      </c>
    </row>
    <row r="3523" spans="1:6">
      <c r="A3523">
        <v>9700</v>
      </c>
      <c r="B3523" s="1">
        <v>45596</v>
      </c>
      <c r="D3523">
        <v>42</v>
      </c>
      <c r="E3523" t="s">
        <v>6</v>
      </c>
      <c r="F3523">
        <v>1162788.75</v>
      </c>
    </row>
    <row r="3524" spans="1:6">
      <c r="A3524">
        <v>9700</v>
      </c>
      <c r="B3524" s="1">
        <v>45626</v>
      </c>
      <c r="D3524">
        <v>42</v>
      </c>
      <c r="E3524" t="s">
        <v>6</v>
      </c>
      <c r="F3524">
        <v>1223346.25</v>
      </c>
    </row>
    <row r="3525" spans="1:6">
      <c r="A3525">
        <v>9700</v>
      </c>
      <c r="B3525" s="1">
        <v>45657</v>
      </c>
      <c r="D3525">
        <v>42</v>
      </c>
      <c r="E3525" t="s">
        <v>6</v>
      </c>
      <c r="F3525">
        <v>1223346.25</v>
      </c>
    </row>
    <row r="3526" spans="1:6">
      <c r="A3526">
        <v>9700</v>
      </c>
      <c r="B3526" s="1">
        <v>45688</v>
      </c>
      <c r="D3526">
        <v>42</v>
      </c>
      <c r="E3526" t="s">
        <v>6</v>
      </c>
      <c r="F3526">
        <v>1173512.5</v>
      </c>
    </row>
    <row r="3527" spans="1:6">
      <c r="A3527">
        <v>9700</v>
      </c>
      <c r="B3527" s="1">
        <v>45716</v>
      </c>
      <c r="D3527">
        <v>42</v>
      </c>
      <c r="E3527" t="s">
        <v>6</v>
      </c>
      <c r="F3527">
        <v>1207912.5</v>
      </c>
    </row>
    <row r="3528" spans="1:6">
      <c r="A3528">
        <v>9700</v>
      </c>
      <c r="B3528" s="1">
        <v>45747</v>
      </c>
      <c r="D3528">
        <v>42</v>
      </c>
      <c r="E3528" t="s">
        <v>6</v>
      </c>
      <c r="F3528">
        <v>1083291.25</v>
      </c>
    </row>
    <row r="3529" spans="1:6">
      <c r="A3529">
        <v>9700</v>
      </c>
      <c r="B3529" s="1">
        <v>45777</v>
      </c>
      <c r="D3529">
        <v>42</v>
      </c>
      <c r="E3529" t="s">
        <v>6</v>
      </c>
      <c r="F3529">
        <v>1199160</v>
      </c>
    </row>
    <row r="3530" spans="1:6">
      <c r="A3530">
        <v>9700</v>
      </c>
      <c r="B3530" s="1">
        <v>45808</v>
      </c>
      <c r="D3530">
        <v>42</v>
      </c>
      <c r="E3530" t="s">
        <v>6</v>
      </c>
      <c r="F3530">
        <v>1216735</v>
      </c>
    </row>
    <row r="3531" spans="1:6">
      <c r="A3531">
        <v>9700</v>
      </c>
      <c r="B3531" s="1">
        <v>45838</v>
      </c>
      <c r="D3531">
        <v>42</v>
      </c>
      <c r="E3531" t="s">
        <v>6</v>
      </c>
      <c r="F3531">
        <v>1133251.25</v>
      </c>
    </row>
    <row r="3532" spans="1:6">
      <c r="A3532">
        <v>9700</v>
      </c>
      <c r="B3532" s="1">
        <v>45869</v>
      </c>
      <c r="D3532">
        <v>42</v>
      </c>
      <c r="E3532" t="s">
        <v>6</v>
      </c>
      <c r="F3532">
        <v>1259587.5</v>
      </c>
    </row>
    <row r="3533" spans="1:6">
      <c r="A3533">
        <v>9700</v>
      </c>
      <c r="B3533" s="1">
        <v>45900</v>
      </c>
      <c r="D3533">
        <v>42</v>
      </c>
      <c r="E3533" t="s">
        <v>6</v>
      </c>
      <c r="F3533">
        <v>1185583.75</v>
      </c>
    </row>
    <row r="3534" spans="1:6">
      <c r="A3534">
        <v>9700</v>
      </c>
      <c r="B3534" s="1">
        <v>45930</v>
      </c>
      <c r="D3534">
        <v>42</v>
      </c>
      <c r="E3534" t="s">
        <v>6</v>
      </c>
      <c r="F3534">
        <v>1120347.5</v>
      </c>
    </row>
    <row r="3535" spans="1:6">
      <c r="A3535">
        <v>9700</v>
      </c>
      <c r="B3535" s="1">
        <v>45961</v>
      </c>
      <c r="D3535">
        <v>42</v>
      </c>
      <c r="E3535" t="s">
        <v>6</v>
      </c>
      <c r="F3535">
        <v>1286213.75</v>
      </c>
    </row>
    <row r="3536" spans="1:6">
      <c r="A3536">
        <v>9700</v>
      </c>
      <c r="B3536" s="1">
        <v>45991</v>
      </c>
      <c r="D3536">
        <v>42</v>
      </c>
      <c r="E3536" t="s">
        <v>6</v>
      </c>
      <c r="F3536">
        <v>1302538.75</v>
      </c>
    </row>
    <row r="3537" spans="1:6">
      <c r="A3537">
        <v>9701</v>
      </c>
      <c r="B3537" s="1">
        <v>44957</v>
      </c>
      <c r="D3537">
        <v>42</v>
      </c>
      <c r="E3537" t="s">
        <v>6</v>
      </c>
      <c r="F3537">
        <v>6065</v>
      </c>
    </row>
    <row r="3538" spans="1:6">
      <c r="A3538">
        <v>9701</v>
      </c>
      <c r="B3538" s="1">
        <v>44985</v>
      </c>
      <c r="D3538">
        <v>42</v>
      </c>
      <c r="E3538" t="s">
        <v>6</v>
      </c>
      <c r="F3538">
        <v>5505</v>
      </c>
    </row>
    <row r="3539" spans="1:6">
      <c r="A3539">
        <v>9701</v>
      </c>
      <c r="B3539" s="1">
        <v>45016</v>
      </c>
      <c r="D3539">
        <v>42</v>
      </c>
      <c r="E3539" t="s">
        <v>6</v>
      </c>
      <c r="F3539">
        <v>5411.25</v>
      </c>
    </row>
    <row r="3540" spans="1:6">
      <c r="A3540">
        <v>9701</v>
      </c>
      <c r="B3540" s="1">
        <v>45046</v>
      </c>
      <c r="D3540">
        <v>42</v>
      </c>
      <c r="E3540" t="s">
        <v>6</v>
      </c>
      <c r="F3540">
        <v>7195</v>
      </c>
    </row>
    <row r="3541" spans="1:6">
      <c r="A3541">
        <v>9701</v>
      </c>
      <c r="B3541" s="1">
        <v>45077</v>
      </c>
      <c r="D3541">
        <v>42</v>
      </c>
      <c r="E3541" t="s">
        <v>6</v>
      </c>
      <c r="F3541">
        <v>6048.75</v>
      </c>
    </row>
    <row r="3542" spans="1:6">
      <c r="A3542">
        <v>9701</v>
      </c>
      <c r="B3542" s="1">
        <v>45107</v>
      </c>
      <c r="D3542">
        <v>42</v>
      </c>
      <c r="E3542" t="s">
        <v>6</v>
      </c>
      <c r="F3542">
        <v>7081.25</v>
      </c>
    </row>
    <row r="3543" spans="1:6">
      <c r="A3543">
        <v>9701</v>
      </c>
      <c r="B3543" s="1">
        <v>45138</v>
      </c>
      <c r="D3543">
        <v>42</v>
      </c>
      <c r="E3543" t="s">
        <v>6</v>
      </c>
      <c r="F3543">
        <v>7515</v>
      </c>
    </row>
    <row r="3544" spans="1:6">
      <c r="A3544">
        <v>9701</v>
      </c>
      <c r="B3544" s="1">
        <v>45169</v>
      </c>
      <c r="D3544">
        <v>42</v>
      </c>
      <c r="E3544" t="s">
        <v>6</v>
      </c>
      <c r="F3544">
        <v>6778.75</v>
      </c>
    </row>
    <row r="3545" spans="1:6">
      <c r="A3545">
        <v>9701</v>
      </c>
      <c r="B3545" s="1">
        <v>45199</v>
      </c>
      <c r="D3545">
        <v>42</v>
      </c>
      <c r="E3545" t="s">
        <v>6</v>
      </c>
      <c r="F3545">
        <v>6887.5</v>
      </c>
    </row>
    <row r="3546" spans="1:6">
      <c r="A3546">
        <v>9701</v>
      </c>
      <c r="B3546" s="1">
        <v>45230</v>
      </c>
      <c r="D3546">
        <v>42</v>
      </c>
      <c r="E3546" t="s">
        <v>6</v>
      </c>
      <c r="F3546">
        <v>6942.5</v>
      </c>
    </row>
    <row r="3547" spans="1:6">
      <c r="A3547">
        <v>9701</v>
      </c>
      <c r="B3547" s="1">
        <v>45260</v>
      </c>
      <c r="D3547">
        <v>42</v>
      </c>
      <c r="E3547" t="s">
        <v>6</v>
      </c>
      <c r="F3547">
        <v>7403.75</v>
      </c>
    </row>
    <row r="3548" spans="1:6">
      <c r="A3548">
        <v>9701</v>
      </c>
      <c r="B3548" s="1">
        <v>45291</v>
      </c>
      <c r="D3548">
        <v>42</v>
      </c>
      <c r="E3548" t="s">
        <v>6</v>
      </c>
      <c r="F3548">
        <v>7593.75</v>
      </c>
    </row>
    <row r="3549" spans="1:6">
      <c r="A3549">
        <v>9701</v>
      </c>
      <c r="B3549" s="1">
        <v>45322</v>
      </c>
      <c r="D3549">
        <v>42</v>
      </c>
      <c r="E3549" t="s">
        <v>6</v>
      </c>
      <c r="F3549">
        <v>6983.75</v>
      </c>
    </row>
    <row r="3550" spans="1:6">
      <c r="A3550">
        <v>9701</v>
      </c>
      <c r="B3550" s="1">
        <v>45351</v>
      </c>
      <c r="D3550">
        <v>42</v>
      </c>
      <c r="E3550" t="s">
        <v>6</v>
      </c>
      <c r="F3550">
        <v>6875</v>
      </c>
    </row>
    <row r="3551" spans="1:6">
      <c r="A3551">
        <v>9701</v>
      </c>
      <c r="B3551" s="1">
        <v>45382</v>
      </c>
      <c r="D3551">
        <v>42</v>
      </c>
      <c r="E3551" t="s">
        <v>6</v>
      </c>
      <c r="F3551">
        <v>6647.5</v>
      </c>
    </row>
    <row r="3552" spans="1:6">
      <c r="A3552">
        <v>9701</v>
      </c>
      <c r="B3552" s="1">
        <v>45412</v>
      </c>
      <c r="D3552">
        <v>42</v>
      </c>
      <c r="E3552" t="s">
        <v>6</v>
      </c>
      <c r="F3552">
        <v>6951.25</v>
      </c>
    </row>
    <row r="3553" spans="1:6">
      <c r="A3553">
        <v>9701</v>
      </c>
      <c r="B3553" s="1">
        <v>45443</v>
      </c>
      <c r="D3553">
        <v>42</v>
      </c>
      <c r="E3553" t="s">
        <v>6</v>
      </c>
      <c r="F3553">
        <v>8025</v>
      </c>
    </row>
    <row r="3554" spans="1:6">
      <c r="A3554">
        <v>9701</v>
      </c>
      <c r="B3554" s="1">
        <v>45473</v>
      </c>
      <c r="D3554">
        <v>42</v>
      </c>
      <c r="E3554" t="s">
        <v>6</v>
      </c>
      <c r="F3554">
        <v>8220</v>
      </c>
    </row>
    <row r="3555" spans="1:6">
      <c r="A3555">
        <v>9701</v>
      </c>
      <c r="B3555" s="1">
        <v>45504</v>
      </c>
      <c r="D3555">
        <v>42</v>
      </c>
      <c r="E3555" t="s">
        <v>6</v>
      </c>
      <c r="F3555">
        <v>7363.75</v>
      </c>
    </row>
    <row r="3556" spans="1:6">
      <c r="A3556">
        <v>9701</v>
      </c>
      <c r="B3556" s="1">
        <v>45535</v>
      </c>
      <c r="D3556">
        <v>42</v>
      </c>
      <c r="E3556" t="s">
        <v>6</v>
      </c>
      <c r="F3556">
        <v>8238.75</v>
      </c>
    </row>
    <row r="3557" spans="1:6">
      <c r="A3557">
        <v>9701</v>
      </c>
      <c r="B3557" s="1">
        <v>45565</v>
      </c>
      <c r="D3557">
        <v>42</v>
      </c>
      <c r="E3557" t="s">
        <v>6</v>
      </c>
      <c r="F3557">
        <v>7176.25</v>
      </c>
    </row>
    <row r="3558" spans="1:6">
      <c r="A3558">
        <v>9701</v>
      </c>
      <c r="B3558" s="1">
        <v>45596</v>
      </c>
      <c r="D3558">
        <v>42</v>
      </c>
      <c r="E3558" t="s">
        <v>6</v>
      </c>
      <c r="F3558">
        <v>7906.25</v>
      </c>
    </row>
    <row r="3559" spans="1:6">
      <c r="A3559">
        <v>9701</v>
      </c>
      <c r="B3559" s="1">
        <v>45626</v>
      </c>
      <c r="D3559">
        <v>42</v>
      </c>
      <c r="E3559" t="s">
        <v>6</v>
      </c>
      <c r="F3559">
        <v>8707.5</v>
      </c>
    </row>
    <row r="3560" spans="1:6">
      <c r="A3560">
        <v>9701</v>
      </c>
      <c r="B3560" s="1">
        <v>45657</v>
      </c>
      <c r="D3560">
        <v>42</v>
      </c>
      <c r="E3560" t="s">
        <v>6</v>
      </c>
      <c r="F3560">
        <v>8707.5</v>
      </c>
    </row>
    <row r="3561" spans="1:6">
      <c r="A3561">
        <v>9701</v>
      </c>
      <c r="B3561" s="1">
        <v>45688</v>
      </c>
      <c r="D3561">
        <v>42</v>
      </c>
      <c r="E3561" t="s">
        <v>6</v>
      </c>
      <c r="F3561">
        <v>7510</v>
      </c>
    </row>
    <row r="3562" spans="1:6">
      <c r="A3562">
        <v>9701</v>
      </c>
      <c r="B3562" s="1">
        <v>45716</v>
      </c>
      <c r="D3562">
        <v>42</v>
      </c>
      <c r="E3562" t="s">
        <v>6</v>
      </c>
      <c r="F3562">
        <v>7565</v>
      </c>
    </row>
    <row r="3563" spans="1:6">
      <c r="A3563">
        <v>9701</v>
      </c>
      <c r="B3563" s="1">
        <v>45747</v>
      </c>
      <c r="D3563">
        <v>42</v>
      </c>
      <c r="E3563" t="s">
        <v>6</v>
      </c>
      <c r="F3563">
        <v>6788.75</v>
      </c>
    </row>
    <row r="3564" spans="1:6">
      <c r="A3564">
        <v>9701</v>
      </c>
      <c r="B3564" s="1">
        <v>45777</v>
      </c>
      <c r="D3564">
        <v>42</v>
      </c>
      <c r="E3564" t="s">
        <v>6</v>
      </c>
      <c r="F3564">
        <v>7911.25</v>
      </c>
    </row>
    <row r="3565" spans="1:6">
      <c r="A3565">
        <v>9701</v>
      </c>
      <c r="B3565" s="1">
        <v>45808</v>
      </c>
      <c r="D3565">
        <v>42</v>
      </c>
      <c r="E3565" t="s">
        <v>6</v>
      </c>
      <c r="F3565">
        <v>7485</v>
      </c>
    </row>
    <row r="3566" spans="1:6">
      <c r="A3566">
        <v>9701</v>
      </c>
      <c r="B3566" s="1">
        <v>45838</v>
      </c>
      <c r="D3566">
        <v>42</v>
      </c>
      <c r="E3566" t="s">
        <v>6</v>
      </c>
      <c r="F3566">
        <v>7010</v>
      </c>
    </row>
    <row r="3567" spans="1:6">
      <c r="A3567">
        <v>9701</v>
      </c>
      <c r="B3567" s="1">
        <v>45869</v>
      </c>
      <c r="D3567">
        <v>42</v>
      </c>
      <c r="E3567" t="s">
        <v>6</v>
      </c>
      <c r="F3567">
        <v>7707.5</v>
      </c>
    </row>
    <row r="3568" spans="1:6">
      <c r="A3568">
        <v>9701</v>
      </c>
      <c r="B3568" s="1">
        <v>45900</v>
      </c>
      <c r="D3568">
        <v>42</v>
      </c>
      <c r="E3568" t="s">
        <v>6</v>
      </c>
      <c r="F3568">
        <v>7153.75</v>
      </c>
    </row>
    <row r="3569" spans="1:6">
      <c r="A3569">
        <v>9701</v>
      </c>
      <c r="B3569" s="1">
        <v>45930</v>
      </c>
      <c r="D3569">
        <v>42</v>
      </c>
      <c r="E3569" t="s">
        <v>6</v>
      </c>
      <c r="F3569">
        <v>6375</v>
      </c>
    </row>
    <row r="3570" spans="1:6">
      <c r="A3570">
        <v>9701</v>
      </c>
      <c r="B3570" s="1">
        <v>45961</v>
      </c>
      <c r="D3570">
        <v>42</v>
      </c>
      <c r="E3570" t="s">
        <v>6</v>
      </c>
      <c r="F3570">
        <v>7566.25</v>
      </c>
    </row>
    <row r="3571" spans="1:6">
      <c r="A3571">
        <v>9701</v>
      </c>
      <c r="B3571" s="1">
        <v>45991</v>
      </c>
      <c r="D3571">
        <v>42</v>
      </c>
      <c r="E3571" t="s">
        <v>6</v>
      </c>
      <c r="F3571">
        <v>7671.25</v>
      </c>
    </row>
    <row r="3572" spans="1:6">
      <c r="A3572">
        <v>9702</v>
      </c>
      <c r="B3572" s="1">
        <v>44957</v>
      </c>
      <c r="D3572">
        <v>42</v>
      </c>
      <c r="E3572" t="s">
        <v>6</v>
      </c>
      <c r="F3572">
        <v>4853.75</v>
      </c>
    </row>
    <row r="3573" spans="1:6">
      <c r="A3573">
        <v>9702</v>
      </c>
      <c r="B3573" s="1">
        <v>44985</v>
      </c>
      <c r="D3573">
        <v>42</v>
      </c>
      <c r="E3573" t="s">
        <v>6</v>
      </c>
      <c r="F3573">
        <v>4296.25</v>
      </c>
    </row>
    <row r="3574" spans="1:6">
      <c r="A3574">
        <v>9702</v>
      </c>
      <c r="B3574" s="1">
        <v>45016</v>
      </c>
      <c r="D3574">
        <v>42</v>
      </c>
      <c r="E3574" t="s">
        <v>6</v>
      </c>
      <c r="F3574">
        <v>3970</v>
      </c>
    </row>
    <row r="3575" spans="1:6">
      <c r="A3575">
        <v>9702</v>
      </c>
      <c r="B3575" s="1">
        <v>45046</v>
      </c>
      <c r="D3575">
        <v>42</v>
      </c>
      <c r="E3575" t="s">
        <v>6</v>
      </c>
      <c r="F3575">
        <v>5236.25</v>
      </c>
    </row>
    <row r="3576" spans="1:6">
      <c r="A3576">
        <v>9702</v>
      </c>
      <c r="B3576" s="1">
        <v>45077</v>
      </c>
      <c r="D3576">
        <v>42</v>
      </c>
      <c r="E3576" t="s">
        <v>6</v>
      </c>
      <c r="F3576">
        <v>4252.5</v>
      </c>
    </row>
    <row r="3577" spans="1:6">
      <c r="A3577">
        <v>9702</v>
      </c>
      <c r="B3577" s="1">
        <v>45107</v>
      </c>
      <c r="D3577">
        <v>42</v>
      </c>
      <c r="E3577" t="s">
        <v>6</v>
      </c>
      <c r="F3577">
        <v>5210</v>
      </c>
    </row>
    <row r="3578" spans="1:6">
      <c r="A3578">
        <v>9702</v>
      </c>
      <c r="B3578" s="1">
        <v>45138</v>
      </c>
      <c r="D3578">
        <v>42</v>
      </c>
      <c r="E3578" t="s">
        <v>6</v>
      </c>
      <c r="F3578">
        <v>5407.5</v>
      </c>
    </row>
    <row r="3579" spans="1:6">
      <c r="A3579">
        <v>9702</v>
      </c>
      <c r="B3579" s="1">
        <v>45169</v>
      </c>
      <c r="D3579">
        <v>42</v>
      </c>
      <c r="E3579" t="s">
        <v>6</v>
      </c>
      <c r="F3579">
        <v>5116.25</v>
      </c>
    </row>
    <row r="3580" spans="1:6">
      <c r="A3580">
        <v>9702</v>
      </c>
      <c r="B3580" s="1">
        <v>45199</v>
      </c>
      <c r="D3580">
        <v>42</v>
      </c>
      <c r="E3580" t="s">
        <v>6</v>
      </c>
      <c r="F3580">
        <v>5117.5</v>
      </c>
    </row>
    <row r="3581" spans="1:6">
      <c r="A3581">
        <v>9702</v>
      </c>
      <c r="B3581" s="1">
        <v>45230</v>
      </c>
      <c r="D3581">
        <v>42</v>
      </c>
      <c r="E3581" t="s">
        <v>6</v>
      </c>
      <c r="F3581">
        <v>5111.25</v>
      </c>
    </row>
    <row r="3582" spans="1:6">
      <c r="A3582">
        <v>9702</v>
      </c>
      <c r="B3582" s="1">
        <v>45260</v>
      </c>
      <c r="D3582">
        <v>42</v>
      </c>
      <c r="E3582" t="s">
        <v>6</v>
      </c>
      <c r="F3582">
        <v>5550</v>
      </c>
    </row>
    <row r="3583" spans="1:6">
      <c r="A3583">
        <v>9702</v>
      </c>
      <c r="B3583" s="1">
        <v>45291</v>
      </c>
      <c r="D3583">
        <v>42</v>
      </c>
      <c r="E3583" t="s">
        <v>6</v>
      </c>
      <c r="F3583">
        <v>5630</v>
      </c>
    </row>
    <row r="3584" spans="1:6">
      <c r="A3584">
        <v>9702</v>
      </c>
      <c r="B3584" s="1">
        <v>45322</v>
      </c>
      <c r="D3584">
        <v>42</v>
      </c>
      <c r="E3584" t="s">
        <v>6</v>
      </c>
      <c r="F3584">
        <v>5152.5</v>
      </c>
    </row>
    <row r="3585" spans="1:6">
      <c r="A3585">
        <v>9702</v>
      </c>
      <c r="B3585" s="1">
        <v>45351</v>
      </c>
      <c r="D3585">
        <v>42</v>
      </c>
      <c r="E3585" t="s">
        <v>6</v>
      </c>
      <c r="F3585">
        <v>4986.25</v>
      </c>
    </row>
    <row r="3586" spans="1:6">
      <c r="A3586">
        <v>9702</v>
      </c>
      <c r="B3586" s="1">
        <v>45382</v>
      </c>
      <c r="D3586">
        <v>42</v>
      </c>
      <c r="E3586" t="s">
        <v>6</v>
      </c>
      <c r="F3586">
        <v>4731.25</v>
      </c>
    </row>
    <row r="3587" spans="1:6">
      <c r="A3587">
        <v>9702</v>
      </c>
      <c r="B3587" s="1">
        <v>45412</v>
      </c>
      <c r="D3587">
        <v>42</v>
      </c>
      <c r="E3587" t="s">
        <v>6</v>
      </c>
      <c r="F3587">
        <v>4476.25</v>
      </c>
    </row>
    <row r="3588" spans="1:6">
      <c r="A3588">
        <v>9702</v>
      </c>
      <c r="B3588" s="1">
        <v>45443</v>
      </c>
      <c r="D3588">
        <v>42</v>
      </c>
      <c r="E3588" t="s">
        <v>6</v>
      </c>
      <c r="F3588">
        <v>5171.25</v>
      </c>
    </row>
    <row r="3589" spans="1:6">
      <c r="A3589">
        <v>9702</v>
      </c>
      <c r="B3589" s="1">
        <v>45473</v>
      </c>
      <c r="D3589">
        <v>42</v>
      </c>
      <c r="E3589" t="s">
        <v>6</v>
      </c>
      <c r="F3589">
        <v>4968.75</v>
      </c>
    </row>
    <row r="3590" spans="1:6">
      <c r="A3590">
        <v>9702</v>
      </c>
      <c r="B3590" s="1">
        <v>45504</v>
      </c>
      <c r="D3590">
        <v>42</v>
      </c>
      <c r="E3590" t="s">
        <v>6</v>
      </c>
      <c r="F3590">
        <v>4570</v>
      </c>
    </row>
    <row r="3591" spans="1:6">
      <c r="A3591">
        <v>9702</v>
      </c>
      <c r="B3591" s="1">
        <v>45535</v>
      </c>
      <c r="D3591">
        <v>42</v>
      </c>
      <c r="E3591" t="s">
        <v>6</v>
      </c>
      <c r="F3591">
        <v>5177.5</v>
      </c>
    </row>
    <row r="3592" spans="1:6">
      <c r="A3592">
        <v>9702</v>
      </c>
      <c r="B3592" s="1">
        <v>45565</v>
      </c>
      <c r="D3592">
        <v>42</v>
      </c>
      <c r="E3592" t="s">
        <v>6</v>
      </c>
      <c r="F3592">
        <v>4782.5</v>
      </c>
    </row>
    <row r="3593" spans="1:6">
      <c r="A3593">
        <v>9702</v>
      </c>
      <c r="B3593" s="1">
        <v>45596</v>
      </c>
      <c r="D3593">
        <v>42</v>
      </c>
      <c r="E3593" t="s">
        <v>6</v>
      </c>
      <c r="F3593">
        <v>4721.25</v>
      </c>
    </row>
    <row r="3594" spans="1:6">
      <c r="A3594">
        <v>9702</v>
      </c>
      <c r="B3594" s="1">
        <v>45626</v>
      </c>
      <c r="D3594">
        <v>42</v>
      </c>
      <c r="E3594" t="s">
        <v>6</v>
      </c>
      <c r="F3594">
        <v>5076.25</v>
      </c>
    </row>
    <row r="3595" spans="1:6">
      <c r="A3595">
        <v>9702</v>
      </c>
      <c r="B3595" s="1">
        <v>45657</v>
      </c>
      <c r="D3595">
        <v>42</v>
      </c>
      <c r="E3595" t="s">
        <v>6</v>
      </c>
      <c r="F3595">
        <v>5076.25</v>
      </c>
    </row>
    <row r="3596" spans="1:6">
      <c r="A3596">
        <v>9702</v>
      </c>
      <c r="B3596" s="1">
        <v>45688</v>
      </c>
      <c r="D3596">
        <v>42</v>
      </c>
      <c r="E3596" t="s">
        <v>6</v>
      </c>
      <c r="F3596">
        <v>5105</v>
      </c>
    </row>
    <row r="3597" spans="1:6">
      <c r="A3597">
        <v>9702</v>
      </c>
      <c r="B3597" s="1">
        <v>45716</v>
      </c>
      <c r="D3597">
        <v>42</v>
      </c>
      <c r="E3597" t="s">
        <v>6</v>
      </c>
      <c r="F3597">
        <v>5047.5</v>
      </c>
    </row>
    <row r="3598" spans="1:6">
      <c r="A3598">
        <v>9702</v>
      </c>
      <c r="B3598" s="1">
        <v>45747</v>
      </c>
      <c r="D3598">
        <v>42</v>
      </c>
      <c r="E3598" t="s">
        <v>6</v>
      </c>
      <c r="F3598">
        <v>4786.25</v>
      </c>
    </row>
    <row r="3599" spans="1:6">
      <c r="A3599">
        <v>9702</v>
      </c>
      <c r="B3599" s="1">
        <v>45777</v>
      </c>
      <c r="D3599">
        <v>42</v>
      </c>
      <c r="E3599" t="s">
        <v>6</v>
      </c>
      <c r="F3599">
        <v>5211.25</v>
      </c>
    </row>
    <row r="3600" spans="1:6">
      <c r="A3600">
        <v>9702</v>
      </c>
      <c r="B3600" s="1">
        <v>45808</v>
      </c>
      <c r="D3600">
        <v>42</v>
      </c>
      <c r="E3600" t="s">
        <v>6</v>
      </c>
      <c r="F3600">
        <v>4976.25</v>
      </c>
    </row>
    <row r="3601" spans="1:6">
      <c r="A3601">
        <v>9702</v>
      </c>
      <c r="B3601" s="1">
        <v>45838</v>
      </c>
      <c r="D3601">
        <v>42</v>
      </c>
      <c r="E3601" t="s">
        <v>6</v>
      </c>
      <c r="F3601">
        <v>4841.25</v>
      </c>
    </row>
    <row r="3602" spans="1:6">
      <c r="A3602">
        <v>9702</v>
      </c>
      <c r="B3602" s="1">
        <v>45869</v>
      </c>
      <c r="D3602">
        <v>42</v>
      </c>
      <c r="E3602" t="s">
        <v>6</v>
      </c>
      <c r="F3602">
        <v>5702.5</v>
      </c>
    </row>
    <row r="3603" spans="1:6">
      <c r="A3603">
        <v>9702</v>
      </c>
      <c r="B3603" s="1">
        <v>45900</v>
      </c>
      <c r="D3603">
        <v>42</v>
      </c>
      <c r="E3603" t="s">
        <v>6</v>
      </c>
      <c r="F3603">
        <v>5518.75</v>
      </c>
    </row>
    <row r="3604" spans="1:6">
      <c r="A3604">
        <v>9702</v>
      </c>
      <c r="B3604" s="1">
        <v>45930</v>
      </c>
      <c r="D3604">
        <v>42</v>
      </c>
      <c r="E3604" t="s">
        <v>6</v>
      </c>
      <c r="F3604">
        <v>4840</v>
      </c>
    </row>
    <row r="3605" spans="1:6">
      <c r="A3605">
        <v>9702</v>
      </c>
      <c r="B3605" s="1">
        <v>45961</v>
      </c>
      <c r="D3605">
        <v>42</v>
      </c>
      <c r="E3605" t="s">
        <v>6</v>
      </c>
      <c r="F3605">
        <v>5170</v>
      </c>
    </row>
    <row r="3606" spans="1:6">
      <c r="A3606">
        <v>9702</v>
      </c>
      <c r="B3606" s="1">
        <v>45991</v>
      </c>
      <c r="D3606">
        <v>42</v>
      </c>
      <c r="E3606" t="s">
        <v>6</v>
      </c>
      <c r="F3606">
        <v>5191.25</v>
      </c>
    </row>
    <row r="3607" spans="1:6">
      <c r="A3607">
        <v>9768</v>
      </c>
      <c r="B3607" s="1">
        <v>44957</v>
      </c>
      <c r="D3607">
        <v>42</v>
      </c>
      <c r="E3607" t="s">
        <v>6</v>
      </c>
      <c r="F3607">
        <v>1237071.25</v>
      </c>
    </row>
    <row r="3608" spans="1:6">
      <c r="A3608">
        <v>9768</v>
      </c>
      <c r="B3608" s="1">
        <v>44985</v>
      </c>
      <c r="D3608">
        <v>42</v>
      </c>
      <c r="E3608" t="s">
        <v>6</v>
      </c>
      <c r="F3608">
        <v>512071.25</v>
      </c>
    </row>
    <row r="3609" spans="1:6">
      <c r="A3609">
        <v>9768</v>
      </c>
      <c r="B3609" s="1">
        <v>45016</v>
      </c>
      <c r="D3609">
        <v>42</v>
      </c>
      <c r="E3609" t="s">
        <v>6</v>
      </c>
      <c r="F3609">
        <v>417355</v>
      </c>
    </row>
    <row r="3610" spans="1:6">
      <c r="A3610">
        <v>9768</v>
      </c>
      <c r="B3610" s="1">
        <v>45046</v>
      </c>
      <c r="D3610">
        <v>42</v>
      </c>
      <c r="E3610" t="s">
        <v>6</v>
      </c>
      <c r="F3610">
        <v>627010</v>
      </c>
    </row>
    <row r="3611" spans="1:6">
      <c r="A3611">
        <v>9768</v>
      </c>
      <c r="B3611" s="1">
        <v>45077</v>
      </c>
      <c r="D3611">
        <v>42</v>
      </c>
      <c r="E3611" t="s">
        <v>6</v>
      </c>
      <c r="F3611">
        <v>408675</v>
      </c>
    </row>
    <row r="3612" spans="1:6">
      <c r="A3612">
        <v>9768</v>
      </c>
      <c r="B3612" s="1">
        <v>45107</v>
      </c>
      <c r="D3612">
        <v>42</v>
      </c>
      <c r="E3612" t="s">
        <v>6</v>
      </c>
      <c r="F3612">
        <v>383520</v>
      </c>
    </row>
    <row r="3613" spans="1:6">
      <c r="A3613">
        <v>9768</v>
      </c>
      <c r="B3613" s="1">
        <v>45138</v>
      </c>
      <c r="D3613">
        <v>42</v>
      </c>
      <c r="E3613" t="s">
        <v>6</v>
      </c>
      <c r="F3613">
        <v>608103.75</v>
      </c>
    </row>
    <row r="3614" spans="1:6">
      <c r="A3614">
        <v>9768</v>
      </c>
      <c r="B3614" s="1">
        <v>45169</v>
      </c>
      <c r="D3614">
        <v>42</v>
      </c>
      <c r="E3614" t="s">
        <v>6</v>
      </c>
      <c r="F3614">
        <v>417065</v>
      </c>
    </row>
    <row r="3615" spans="1:6">
      <c r="A3615">
        <v>9768</v>
      </c>
      <c r="B3615" s="1">
        <v>45199</v>
      </c>
      <c r="D3615">
        <v>42</v>
      </c>
      <c r="E3615" t="s">
        <v>6</v>
      </c>
      <c r="F3615">
        <v>419140</v>
      </c>
    </row>
    <row r="3616" spans="1:6">
      <c r="A3616">
        <v>9768</v>
      </c>
      <c r="B3616" s="1">
        <v>45230</v>
      </c>
      <c r="D3616">
        <v>42</v>
      </c>
      <c r="E3616" t="s">
        <v>6</v>
      </c>
      <c r="F3616">
        <v>584795</v>
      </c>
    </row>
    <row r="3617" spans="1:6">
      <c r="A3617">
        <v>9768</v>
      </c>
      <c r="B3617" s="1">
        <v>45260</v>
      </c>
      <c r="D3617">
        <v>42</v>
      </c>
      <c r="E3617" t="s">
        <v>6</v>
      </c>
      <c r="F3617">
        <v>444015</v>
      </c>
    </row>
    <row r="3618" spans="1:6">
      <c r="A3618">
        <v>9768</v>
      </c>
      <c r="B3618" s="1">
        <v>45291</v>
      </c>
      <c r="D3618">
        <v>42</v>
      </c>
      <c r="E3618" t="s">
        <v>6</v>
      </c>
      <c r="F3618">
        <v>372855</v>
      </c>
    </row>
    <row r="3619" spans="1:6">
      <c r="A3619">
        <v>9768</v>
      </c>
      <c r="B3619" s="1">
        <v>45322</v>
      </c>
      <c r="D3619">
        <v>42</v>
      </c>
      <c r="E3619" t="s">
        <v>6</v>
      </c>
      <c r="F3619">
        <v>1208392.5</v>
      </c>
    </row>
    <row r="3620" spans="1:6">
      <c r="A3620">
        <v>9768</v>
      </c>
      <c r="B3620" s="1">
        <v>45351</v>
      </c>
      <c r="D3620">
        <v>42</v>
      </c>
      <c r="E3620" t="s">
        <v>6</v>
      </c>
      <c r="F3620">
        <v>525620</v>
      </c>
    </row>
    <row r="3621" spans="1:6">
      <c r="A3621">
        <v>9768</v>
      </c>
      <c r="B3621" s="1">
        <v>45382</v>
      </c>
      <c r="D3621">
        <v>42</v>
      </c>
      <c r="E3621" t="s">
        <v>6</v>
      </c>
      <c r="F3621">
        <v>525620</v>
      </c>
    </row>
    <row r="3622" spans="1:6">
      <c r="A3622">
        <v>9768</v>
      </c>
      <c r="B3622" s="1">
        <v>45412</v>
      </c>
      <c r="D3622">
        <v>42</v>
      </c>
      <c r="E3622" t="s">
        <v>6</v>
      </c>
      <c r="F3622">
        <v>615828.75</v>
      </c>
    </row>
    <row r="3623" spans="1:6">
      <c r="A3623">
        <v>9768</v>
      </c>
      <c r="B3623" s="1">
        <v>45443</v>
      </c>
      <c r="D3623">
        <v>42</v>
      </c>
      <c r="E3623" t="s">
        <v>6</v>
      </c>
      <c r="F3623">
        <v>407836.25</v>
      </c>
    </row>
    <row r="3624" spans="1:6">
      <c r="A3624">
        <v>9768</v>
      </c>
      <c r="B3624" s="1">
        <v>45473</v>
      </c>
      <c r="D3624">
        <v>42</v>
      </c>
      <c r="E3624" t="s">
        <v>6</v>
      </c>
      <c r="F3624">
        <v>403033.75</v>
      </c>
    </row>
    <row r="3625" spans="1:6">
      <c r="A3625">
        <v>9768</v>
      </c>
      <c r="B3625" s="1">
        <v>45504</v>
      </c>
      <c r="D3625">
        <v>42</v>
      </c>
      <c r="E3625" t="s">
        <v>6</v>
      </c>
      <c r="F3625">
        <v>647582.5</v>
      </c>
    </row>
    <row r="3626" spans="1:6">
      <c r="A3626">
        <v>9768</v>
      </c>
      <c r="B3626" s="1">
        <v>45535</v>
      </c>
      <c r="D3626">
        <v>42</v>
      </c>
      <c r="E3626" t="s">
        <v>6</v>
      </c>
      <c r="F3626">
        <v>404700</v>
      </c>
    </row>
    <row r="3627" spans="1:6">
      <c r="A3627">
        <v>9768</v>
      </c>
      <c r="B3627" s="1">
        <v>45565</v>
      </c>
      <c r="D3627">
        <v>42</v>
      </c>
      <c r="E3627" t="s">
        <v>6</v>
      </c>
      <c r="F3627">
        <v>418012.5</v>
      </c>
    </row>
    <row r="3628" spans="1:6">
      <c r="A3628">
        <v>9768</v>
      </c>
      <c r="B3628" s="1">
        <v>45596</v>
      </c>
      <c r="D3628">
        <v>42</v>
      </c>
      <c r="E3628" t="s">
        <v>6</v>
      </c>
      <c r="F3628">
        <v>640461.25</v>
      </c>
    </row>
    <row r="3629" spans="1:6">
      <c r="A3629">
        <v>9768</v>
      </c>
      <c r="B3629" s="1">
        <v>45626</v>
      </c>
      <c r="D3629">
        <v>42</v>
      </c>
      <c r="E3629" t="s">
        <v>6</v>
      </c>
      <c r="F3629">
        <v>389248.75</v>
      </c>
    </row>
    <row r="3630" spans="1:6">
      <c r="A3630">
        <v>9768</v>
      </c>
      <c r="B3630" s="1">
        <v>45657</v>
      </c>
      <c r="D3630">
        <v>42</v>
      </c>
      <c r="E3630" t="s">
        <v>6</v>
      </c>
      <c r="F3630">
        <v>389248.75</v>
      </c>
    </row>
    <row r="3631" spans="1:6">
      <c r="A3631">
        <v>9768</v>
      </c>
      <c r="B3631" s="1">
        <v>45688</v>
      </c>
      <c r="D3631">
        <v>42</v>
      </c>
      <c r="E3631" t="s">
        <v>6</v>
      </c>
      <c r="F3631">
        <v>1289470</v>
      </c>
    </row>
    <row r="3632" spans="1:6">
      <c r="A3632">
        <v>9768</v>
      </c>
      <c r="B3632" s="1">
        <v>45716</v>
      </c>
      <c r="D3632">
        <v>42</v>
      </c>
      <c r="E3632" t="s">
        <v>6</v>
      </c>
      <c r="F3632">
        <v>523688.75</v>
      </c>
    </row>
    <row r="3633" spans="1:6">
      <c r="A3633">
        <v>9768</v>
      </c>
      <c r="B3633" s="1">
        <v>45747</v>
      </c>
      <c r="D3633">
        <v>42</v>
      </c>
      <c r="E3633" t="s">
        <v>6</v>
      </c>
      <c r="F3633">
        <v>492052.5</v>
      </c>
    </row>
    <row r="3634" spans="1:6">
      <c r="A3634">
        <v>9768</v>
      </c>
      <c r="B3634" s="1">
        <v>45777</v>
      </c>
      <c r="D3634">
        <v>42</v>
      </c>
      <c r="E3634" t="s">
        <v>6</v>
      </c>
      <c r="F3634">
        <v>492052.5</v>
      </c>
    </row>
    <row r="3635" spans="1:6">
      <c r="A3635">
        <v>9768</v>
      </c>
      <c r="B3635" s="1">
        <v>45808</v>
      </c>
      <c r="D3635">
        <v>42</v>
      </c>
      <c r="E3635" t="s">
        <v>6</v>
      </c>
      <c r="F3635">
        <v>681360</v>
      </c>
    </row>
    <row r="3636" spans="1:6">
      <c r="A3636">
        <v>9768</v>
      </c>
      <c r="B3636" s="1">
        <v>45838</v>
      </c>
      <c r="D3636">
        <v>42</v>
      </c>
      <c r="E3636" t="s">
        <v>6</v>
      </c>
      <c r="F3636">
        <v>681360</v>
      </c>
    </row>
    <row r="3637" spans="1:6">
      <c r="A3637">
        <v>9768</v>
      </c>
      <c r="B3637" s="1">
        <v>45869</v>
      </c>
      <c r="D3637">
        <v>42</v>
      </c>
      <c r="E3637" t="s">
        <v>6</v>
      </c>
      <c r="F3637">
        <v>502336.25</v>
      </c>
    </row>
    <row r="3638" spans="1:6">
      <c r="A3638">
        <v>9768</v>
      </c>
      <c r="B3638" s="1">
        <v>45900</v>
      </c>
      <c r="D3638">
        <v>42</v>
      </c>
      <c r="E3638" t="s">
        <v>6</v>
      </c>
      <c r="F3638">
        <v>407701.25</v>
      </c>
    </row>
    <row r="3639" spans="1:6">
      <c r="A3639">
        <v>9768</v>
      </c>
      <c r="B3639" s="1">
        <v>45930</v>
      </c>
      <c r="D3639">
        <v>42</v>
      </c>
      <c r="E3639" t="s">
        <v>6</v>
      </c>
      <c r="F3639">
        <v>435908.75</v>
      </c>
    </row>
    <row r="3640" spans="1:6">
      <c r="A3640">
        <v>9768</v>
      </c>
      <c r="B3640" s="1">
        <v>45961</v>
      </c>
      <c r="D3640">
        <v>42</v>
      </c>
      <c r="E3640" t="s">
        <v>6</v>
      </c>
      <c r="F3640">
        <v>610477.5</v>
      </c>
    </row>
    <row r="3641" spans="1:6">
      <c r="A3641">
        <v>9768</v>
      </c>
      <c r="B3641" s="1">
        <v>45991</v>
      </c>
      <c r="D3641">
        <v>42</v>
      </c>
      <c r="E3641" t="s">
        <v>6</v>
      </c>
      <c r="F3641">
        <v>435330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CAE06-4F7D-41B5-9247-FCB5C69A8CD6}">
  <dimension ref="A1:F7281"/>
  <sheetViews>
    <sheetView topLeftCell="A4732" workbookViewId="0">
      <selection activeCell="F4823" sqref="F4823"/>
    </sheetView>
  </sheetViews>
  <sheetFormatPr defaultRowHeight="15"/>
  <cols>
    <col min="1" max="1" width="5.28515625" bestFit="1" customWidth="1"/>
    <col min="2" max="2" width="10.7109375" bestFit="1" customWidth="1"/>
    <col min="3" max="3" width="12.28515625" bestFit="1" customWidth="1"/>
    <col min="4" max="4" width="5" bestFit="1" customWidth="1"/>
    <col min="5" max="5" width="8.5703125" bestFit="1" customWidth="1"/>
    <col min="6" max="6" width="12.42578125" bestFit="1" customWidth="1"/>
    <col min="7" max="9" width="11.42578125" bestFit="1" customWidth="1"/>
  </cols>
  <sheetData>
    <row r="1" spans="1:6">
      <c r="A1" t="s">
        <v>0</v>
      </c>
      <c r="B1" t="s">
        <v>1</v>
      </c>
      <c r="C1" t="s">
        <v>2</v>
      </c>
      <c r="D1" t="s">
        <v>3</v>
      </c>
      <c r="E1" t="s">
        <v>4</v>
      </c>
      <c r="F1" t="s">
        <v>5</v>
      </c>
    </row>
    <row r="2" spans="1:6">
      <c r="A2">
        <v>150</v>
      </c>
      <c r="B2" s="1">
        <v>44957</v>
      </c>
      <c r="D2">
        <v>1</v>
      </c>
      <c r="E2" t="s">
        <v>6</v>
      </c>
      <c r="F2">
        <v>248267.25</v>
      </c>
    </row>
    <row r="3" spans="1:6">
      <c r="A3">
        <v>150</v>
      </c>
      <c r="B3" s="1">
        <v>44985</v>
      </c>
      <c r="D3">
        <v>1</v>
      </c>
      <c r="E3" t="s">
        <v>6</v>
      </c>
      <c r="F3">
        <v>248199.75</v>
      </c>
    </row>
    <row r="4" spans="1:6">
      <c r="A4">
        <v>150</v>
      </c>
      <c r="B4" s="1">
        <v>45016</v>
      </c>
      <c r="D4">
        <v>1</v>
      </c>
      <c r="E4" t="s">
        <v>6</v>
      </c>
      <c r="F4">
        <v>248654.25</v>
      </c>
    </row>
    <row r="5" spans="1:6">
      <c r="A5">
        <v>150</v>
      </c>
      <c r="B5" s="1">
        <v>45046</v>
      </c>
      <c r="D5">
        <v>1</v>
      </c>
      <c r="E5" t="s">
        <v>6</v>
      </c>
      <c r="F5">
        <v>249129</v>
      </c>
    </row>
    <row r="6" spans="1:6">
      <c r="A6">
        <v>150</v>
      </c>
      <c r="B6" s="1">
        <v>45077</v>
      </c>
      <c r="D6">
        <v>1</v>
      </c>
      <c r="E6" t="s">
        <v>6</v>
      </c>
      <c r="F6">
        <v>248190.75</v>
      </c>
    </row>
    <row r="7" spans="1:6">
      <c r="A7">
        <v>150</v>
      </c>
      <c r="B7" s="1">
        <v>45107</v>
      </c>
      <c r="D7">
        <v>1</v>
      </c>
      <c r="E7" t="s">
        <v>6</v>
      </c>
      <c r="F7">
        <v>248692.05000000002</v>
      </c>
    </row>
    <row r="8" spans="1:6">
      <c r="A8">
        <v>150</v>
      </c>
      <c r="B8" s="1">
        <v>45138</v>
      </c>
      <c r="D8">
        <v>1</v>
      </c>
      <c r="E8" t="s">
        <v>6</v>
      </c>
      <c r="F8">
        <v>247677.75</v>
      </c>
    </row>
    <row r="9" spans="1:6">
      <c r="A9">
        <v>150</v>
      </c>
      <c r="B9" s="1">
        <v>45169</v>
      </c>
      <c r="D9">
        <v>1</v>
      </c>
      <c r="E9" t="s">
        <v>6</v>
      </c>
      <c r="F9">
        <v>247089.6</v>
      </c>
    </row>
    <row r="10" spans="1:6">
      <c r="A10">
        <v>150</v>
      </c>
      <c r="B10" s="1">
        <v>45199</v>
      </c>
      <c r="D10">
        <v>1</v>
      </c>
      <c r="E10" t="s">
        <v>6</v>
      </c>
      <c r="F10">
        <v>246414.6</v>
      </c>
    </row>
    <row r="11" spans="1:6">
      <c r="A11">
        <v>150</v>
      </c>
      <c r="B11" s="1">
        <v>45230</v>
      </c>
      <c r="D11">
        <v>1</v>
      </c>
      <c r="E11" t="s">
        <v>6</v>
      </c>
      <c r="F11">
        <v>244757.7</v>
      </c>
    </row>
    <row r="12" spans="1:6">
      <c r="A12">
        <v>150</v>
      </c>
      <c r="B12" s="1">
        <v>45260</v>
      </c>
      <c r="D12">
        <v>1</v>
      </c>
      <c r="E12" t="s">
        <v>6</v>
      </c>
      <c r="F12">
        <v>243474.75</v>
      </c>
    </row>
    <row r="13" spans="1:6">
      <c r="A13">
        <v>150</v>
      </c>
      <c r="B13" s="1">
        <v>45291</v>
      </c>
      <c r="D13">
        <v>1</v>
      </c>
      <c r="E13" t="s">
        <v>6</v>
      </c>
      <c r="F13">
        <v>242404.2</v>
      </c>
    </row>
    <row r="14" spans="1:6">
      <c r="A14">
        <v>150</v>
      </c>
      <c r="B14" s="1">
        <v>45322</v>
      </c>
      <c r="D14">
        <v>1</v>
      </c>
      <c r="E14" t="s">
        <v>6</v>
      </c>
      <c r="F14">
        <v>240727.05000000002</v>
      </c>
    </row>
    <row r="15" spans="1:6">
      <c r="A15">
        <v>150</v>
      </c>
      <c r="B15" s="1">
        <v>45351</v>
      </c>
      <c r="D15">
        <v>1</v>
      </c>
      <c r="E15" t="s">
        <v>6</v>
      </c>
      <c r="F15">
        <v>239987.25</v>
      </c>
    </row>
    <row r="16" spans="1:6">
      <c r="A16">
        <v>150</v>
      </c>
      <c r="B16" s="1">
        <v>45382</v>
      </c>
      <c r="D16">
        <v>1</v>
      </c>
      <c r="E16" t="s">
        <v>6</v>
      </c>
      <c r="F16">
        <v>240011.1</v>
      </c>
    </row>
    <row r="17" spans="1:6">
      <c r="A17">
        <v>150</v>
      </c>
      <c r="B17" s="1">
        <v>45412</v>
      </c>
      <c r="D17">
        <v>1</v>
      </c>
      <c r="E17" t="s">
        <v>6</v>
      </c>
      <c r="F17">
        <v>240726.6</v>
      </c>
    </row>
    <row r="18" spans="1:6">
      <c r="A18">
        <v>150</v>
      </c>
      <c r="B18" s="1">
        <v>45443</v>
      </c>
      <c r="D18">
        <v>1</v>
      </c>
      <c r="E18" t="s">
        <v>6</v>
      </c>
      <c r="F18">
        <v>245222.55000000002</v>
      </c>
    </row>
    <row r="19" spans="1:6">
      <c r="A19">
        <v>150</v>
      </c>
      <c r="B19" s="1">
        <v>45473</v>
      </c>
      <c r="D19">
        <v>1</v>
      </c>
      <c r="E19" t="s">
        <v>6</v>
      </c>
      <c r="F19">
        <v>245874.6</v>
      </c>
    </row>
    <row r="20" spans="1:6">
      <c r="A20">
        <v>150</v>
      </c>
      <c r="B20" s="1">
        <v>45504</v>
      </c>
      <c r="D20">
        <v>1</v>
      </c>
      <c r="E20" t="s">
        <v>6</v>
      </c>
      <c r="F20">
        <v>245402.1</v>
      </c>
    </row>
    <row r="21" spans="1:6">
      <c r="A21">
        <v>150</v>
      </c>
      <c r="B21" s="1">
        <v>45535</v>
      </c>
      <c r="D21">
        <v>1</v>
      </c>
      <c r="E21" t="s">
        <v>6</v>
      </c>
      <c r="F21">
        <v>245954.25</v>
      </c>
    </row>
    <row r="22" spans="1:6">
      <c r="A22">
        <v>150</v>
      </c>
      <c r="B22" s="1">
        <v>45565</v>
      </c>
      <c r="D22">
        <v>1</v>
      </c>
      <c r="E22" t="s">
        <v>6</v>
      </c>
      <c r="F22">
        <v>244552.95</v>
      </c>
    </row>
    <row r="23" spans="1:6">
      <c r="A23">
        <v>150</v>
      </c>
      <c r="B23" s="1">
        <v>45596</v>
      </c>
      <c r="D23">
        <v>1</v>
      </c>
      <c r="E23" t="s">
        <v>6</v>
      </c>
      <c r="F23">
        <v>243596.7</v>
      </c>
    </row>
    <row r="24" spans="1:6">
      <c r="A24">
        <v>150</v>
      </c>
      <c r="B24" s="1">
        <v>45626</v>
      </c>
      <c r="D24">
        <v>1</v>
      </c>
      <c r="E24" t="s">
        <v>6</v>
      </c>
      <c r="F24">
        <v>242712.45</v>
      </c>
    </row>
    <row r="25" spans="1:6">
      <c r="A25">
        <v>150</v>
      </c>
      <c r="B25" s="1">
        <v>45657</v>
      </c>
      <c r="D25">
        <v>1</v>
      </c>
      <c r="E25" t="s">
        <v>6</v>
      </c>
      <c r="F25">
        <v>242329.95</v>
      </c>
    </row>
    <row r="26" spans="1:6">
      <c r="A26">
        <v>150</v>
      </c>
      <c r="B26" s="1">
        <v>45688</v>
      </c>
      <c r="D26">
        <v>1</v>
      </c>
      <c r="E26" t="s">
        <v>6</v>
      </c>
      <c r="F26">
        <v>242884.80000000002</v>
      </c>
    </row>
    <row r="27" spans="1:6">
      <c r="A27">
        <v>150</v>
      </c>
      <c r="B27" s="1">
        <v>45716</v>
      </c>
      <c r="D27">
        <v>1</v>
      </c>
      <c r="E27" t="s">
        <v>6</v>
      </c>
      <c r="F27">
        <v>244474.2</v>
      </c>
    </row>
    <row r="28" spans="1:6">
      <c r="A28">
        <v>150</v>
      </c>
      <c r="B28" s="1">
        <v>45747</v>
      </c>
      <c r="D28">
        <v>1</v>
      </c>
      <c r="E28" t="s">
        <v>6</v>
      </c>
      <c r="F28">
        <v>244860.75</v>
      </c>
    </row>
    <row r="29" spans="1:6">
      <c r="A29">
        <v>150</v>
      </c>
      <c r="B29" s="1">
        <v>45777</v>
      </c>
      <c r="D29">
        <v>1</v>
      </c>
      <c r="E29" t="s">
        <v>6</v>
      </c>
      <c r="F29">
        <v>244687.05000000002</v>
      </c>
    </row>
    <row r="30" spans="1:6">
      <c r="A30">
        <v>150</v>
      </c>
      <c r="B30" s="1">
        <v>45808</v>
      </c>
      <c r="D30">
        <v>1</v>
      </c>
      <c r="E30" t="s">
        <v>6</v>
      </c>
      <c r="F30">
        <v>245576.7</v>
      </c>
    </row>
    <row r="31" spans="1:6">
      <c r="A31">
        <v>150</v>
      </c>
      <c r="B31" s="1">
        <v>45838</v>
      </c>
      <c r="D31">
        <v>1</v>
      </c>
      <c r="E31" t="s">
        <v>6</v>
      </c>
      <c r="F31">
        <v>245087.1</v>
      </c>
    </row>
    <row r="32" spans="1:6">
      <c r="A32">
        <v>150</v>
      </c>
      <c r="B32" s="1">
        <v>45869</v>
      </c>
      <c r="D32">
        <v>1</v>
      </c>
      <c r="E32" t="s">
        <v>6</v>
      </c>
      <c r="F32">
        <v>243836.1</v>
      </c>
    </row>
    <row r="33" spans="1:6">
      <c r="A33">
        <v>150</v>
      </c>
      <c r="B33" s="1">
        <v>45900</v>
      </c>
      <c r="D33">
        <v>1</v>
      </c>
      <c r="E33" t="s">
        <v>6</v>
      </c>
      <c r="F33">
        <v>245375.1</v>
      </c>
    </row>
    <row r="34" spans="1:6">
      <c r="A34">
        <v>150</v>
      </c>
      <c r="B34" s="1">
        <v>45930</v>
      </c>
      <c r="D34">
        <v>1</v>
      </c>
      <c r="E34" t="s">
        <v>6</v>
      </c>
      <c r="F34">
        <v>245898.9</v>
      </c>
    </row>
    <row r="35" spans="1:6">
      <c r="A35">
        <v>150</v>
      </c>
      <c r="B35" s="1">
        <v>45961</v>
      </c>
      <c r="D35">
        <v>1</v>
      </c>
      <c r="E35" t="s">
        <v>6</v>
      </c>
      <c r="F35">
        <v>247799.7</v>
      </c>
    </row>
    <row r="36" spans="1:6">
      <c r="A36">
        <v>150</v>
      </c>
      <c r="B36" s="1">
        <v>45991</v>
      </c>
      <c r="D36">
        <v>1</v>
      </c>
      <c r="E36" t="s">
        <v>6</v>
      </c>
      <c r="F36">
        <v>248481.45</v>
      </c>
    </row>
    <row r="37" spans="1:6">
      <c r="A37">
        <v>2370</v>
      </c>
      <c r="B37" s="1">
        <v>44957</v>
      </c>
      <c r="D37">
        <v>1</v>
      </c>
      <c r="E37" t="s">
        <v>6</v>
      </c>
      <c r="F37">
        <v>15058.35</v>
      </c>
    </row>
    <row r="38" spans="1:6">
      <c r="A38">
        <v>2370</v>
      </c>
      <c r="B38" s="1">
        <v>44985</v>
      </c>
      <c r="D38">
        <v>1</v>
      </c>
      <c r="E38" t="s">
        <v>6</v>
      </c>
      <c r="F38">
        <v>13398.300000000001</v>
      </c>
    </row>
    <row r="39" spans="1:6">
      <c r="A39">
        <v>2370</v>
      </c>
      <c r="B39" s="1">
        <v>45016</v>
      </c>
      <c r="D39">
        <v>1</v>
      </c>
      <c r="E39" t="s">
        <v>6</v>
      </c>
      <c r="F39">
        <v>15191.1</v>
      </c>
    </row>
    <row r="40" spans="1:6">
      <c r="A40">
        <v>2370</v>
      </c>
      <c r="B40" s="1">
        <v>45046</v>
      </c>
      <c r="D40">
        <v>1</v>
      </c>
      <c r="E40" t="s">
        <v>6</v>
      </c>
      <c r="F40">
        <v>10018.800000000001</v>
      </c>
    </row>
    <row r="41" spans="1:6">
      <c r="A41">
        <v>2370</v>
      </c>
      <c r="B41" s="1">
        <v>45077</v>
      </c>
      <c r="D41">
        <v>1</v>
      </c>
      <c r="E41" t="s">
        <v>6</v>
      </c>
      <c r="F41">
        <v>11718.45</v>
      </c>
    </row>
    <row r="42" spans="1:6">
      <c r="A42">
        <v>2370</v>
      </c>
      <c r="B42" s="1">
        <v>45107</v>
      </c>
      <c r="D42">
        <v>1</v>
      </c>
      <c r="E42" t="s">
        <v>6</v>
      </c>
      <c r="F42">
        <v>15874.2</v>
      </c>
    </row>
    <row r="43" spans="1:6">
      <c r="A43">
        <v>2370</v>
      </c>
      <c r="B43" s="1">
        <v>45138</v>
      </c>
      <c r="D43">
        <v>1</v>
      </c>
      <c r="E43" t="s">
        <v>6</v>
      </c>
      <c r="F43">
        <v>9977.85</v>
      </c>
    </row>
    <row r="44" spans="1:6">
      <c r="A44">
        <v>2370</v>
      </c>
      <c r="B44" s="1">
        <v>45169</v>
      </c>
      <c r="D44">
        <v>1</v>
      </c>
      <c r="E44" t="s">
        <v>6</v>
      </c>
      <c r="F44">
        <v>13051.35</v>
      </c>
    </row>
    <row r="45" spans="1:6">
      <c r="A45">
        <v>2370</v>
      </c>
      <c r="B45" s="1">
        <v>45199</v>
      </c>
      <c r="D45">
        <v>1</v>
      </c>
      <c r="E45" t="s">
        <v>6</v>
      </c>
      <c r="F45">
        <v>12089.7</v>
      </c>
    </row>
    <row r="46" spans="1:6">
      <c r="A46">
        <v>2370</v>
      </c>
      <c r="B46" s="1">
        <v>45230</v>
      </c>
      <c r="D46">
        <v>1</v>
      </c>
      <c r="E46" t="s">
        <v>6</v>
      </c>
      <c r="F46">
        <v>13699.35</v>
      </c>
    </row>
    <row r="47" spans="1:6">
      <c r="A47">
        <v>2370</v>
      </c>
      <c r="B47" s="1">
        <v>45260</v>
      </c>
      <c r="D47">
        <v>1</v>
      </c>
      <c r="E47" t="s">
        <v>6</v>
      </c>
      <c r="F47">
        <v>11924.550000000001</v>
      </c>
    </row>
    <row r="48" spans="1:6">
      <c r="A48">
        <v>2370</v>
      </c>
      <c r="B48" s="1">
        <v>45291</v>
      </c>
      <c r="D48">
        <v>1</v>
      </c>
      <c r="E48" t="s">
        <v>6</v>
      </c>
      <c r="F48">
        <v>14792.4</v>
      </c>
    </row>
    <row r="49" spans="1:6">
      <c r="A49">
        <v>2370</v>
      </c>
      <c r="B49" s="1">
        <v>45322</v>
      </c>
      <c r="D49">
        <v>1</v>
      </c>
      <c r="E49" t="s">
        <v>6</v>
      </c>
      <c r="F49">
        <v>18095.850000000002</v>
      </c>
    </row>
    <row r="50" spans="1:6">
      <c r="A50">
        <v>2370</v>
      </c>
      <c r="B50" s="1">
        <v>45351</v>
      </c>
      <c r="D50">
        <v>1</v>
      </c>
      <c r="E50" t="s">
        <v>6</v>
      </c>
      <c r="F50">
        <v>18058.5</v>
      </c>
    </row>
    <row r="51" spans="1:6">
      <c r="A51">
        <v>2370</v>
      </c>
      <c r="B51" s="1">
        <v>45382</v>
      </c>
      <c r="D51">
        <v>1</v>
      </c>
      <c r="E51" t="s">
        <v>6</v>
      </c>
      <c r="F51">
        <v>18542.25</v>
      </c>
    </row>
    <row r="52" spans="1:6">
      <c r="A52">
        <v>2370</v>
      </c>
      <c r="B52" s="1">
        <v>45412</v>
      </c>
      <c r="D52">
        <v>1</v>
      </c>
      <c r="E52" t="s">
        <v>6</v>
      </c>
      <c r="F52">
        <v>15970.050000000001</v>
      </c>
    </row>
    <row r="53" spans="1:6">
      <c r="A53">
        <v>2370</v>
      </c>
      <c r="B53" s="1">
        <v>45443</v>
      </c>
      <c r="D53">
        <v>1</v>
      </c>
      <c r="E53" t="s">
        <v>6</v>
      </c>
      <c r="F53">
        <v>14475.6</v>
      </c>
    </row>
    <row r="54" spans="1:6">
      <c r="A54">
        <v>2370</v>
      </c>
      <c r="B54" s="1">
        <v>45473</v>
      </c>
      <c r="D54">
        <v>1</v>
      </c>
      <c r="E54" t="s">
        <v>6</v>
      </c>
      <c r="F54">
        <v>17269.2</v>
      </c>
    </row>
    <row r="55" spans="1:6">
      <c r="A55">
        <v>2370</v>
      </c>
      <c r="B55" s="1">
        <v>45504</v>
      </c>
      <c r="D55">
        <v>1</v>
      </c>
      <c r="E55" t="s">
        <v>6</v>
      </c>
      <c r="F55">
        <v>15557.4</v>
      </c>
    </row>
    <row r="56" spans="1:6">
      <c r="A56">
        <v>2370</v>
      </c>
      <c r="B56" s="1">
        <v>45535</v>
      </c>
      <c r="D56">
        <v>1</v>
      </c>
      <c r="E56" t="s">
        <v>6</v>
      </c>
      <c r="F56">
        <v>13225.050000000001</v>
      </c>
    </row>
    <row r="57" spans="1:6">
      <c r="A57">
        <v>2370</v>
      </c>
      <c r="B57" s="1">
        <v>45565</v>
      </c>
      <c r="D57">
        <v>1</v>
      </c>
      <c r="E57" t="s">
        <v>6</v>
      </c>
      <c r="F57">
        <v>15236.550000000001</v>
      </c>
    </row>
    <row r="58" spans="1:6">
      <c r="A58">
        <v>2370</v>
      </c>
      <c r="B58" s="1">
        <v>45596</v>
      </c>
      <c r="D58">
        <v>1</v>
      </c>
      <c r="E58" t="s">
        <v>6</v>
      </c>
      <c r="F58">
        <v>14402.25</v>
      </c>
    </row>
    <row r="59" spans="1:6">
      <c r="A59">
        <v>2370</v>
      </c>
      <c r="B59" s="1">
        <v>45626</v>
      </c>
      <c r="D59">
        <v>1</v>
      </c>
      <c r="E59" t="s">
        <v>6</v>
      </c>
      <c r="F59">
        <v>17994.600000000002</v>
      </c>
    </row>
    <row r="60" spans="1:6">
      <c r="A60">
        <v>2370</v>
      </c>
      <c r="B60" s="1">
        <v>45657</v>
      </c>
      <c r="D60">
        <v>1</v>
      </c>
      <c r="E60" t="s">
        <v>6</v>
      </c>
      <c r="F60">
        <v>16240.95</v>
      </c>
    </row>
    <row r="61" spans="1:6">
      <c r="A61">
        <v>2370</v>
      </c>
      <c r="B61" s="1">
        <v>45688</v>
      </c>
      <c r="D61">
        <v>1</v>
      </c>
      <c r="E61" t="s">
        <v>6</v>
      </c>
      <c r="F61">
        <v>17258.400000000001</v>
      </c>
    </row>
    <row r="62" spans="1:6">
      <c r="A62">
        <v>2370</v>
      </c>
      <c r="B62" s="1">
        <v>45716</v>
      </c>
      <c r="D62">
        <v>1</v>
      </c>
      <c r="E62" t="s">
        <v>6</v>
      </c>
      <c r="F62">
        <v>21322.350000000002</v>
      </c>
    </row>
    <row r="63" spans="1:6">
      <c r="A63">
        <v>2370</v>
      </c>
      <c r="B63" s="1">
        <v>45747</v>
      </c>
      <c r="D63">
        <v>1</v>
      </c>
      <c r="E63" t="s">
        <v>6</v>
      </c>
      <c r="F63">
        <v>23580</v>
      </c>
    </row>
    <row r="64" spans="1:6">
      <c r="A64">
        <v>2370</v>
      </c>
      <c r="B64" s="1">
        <v>45777</v>
      </c>
      <c r="D64">
        <v>1</v>
      </c>
      <c r="E64" t="s">
        <v>6</v>
      </c>
      <c r="F64">
        <v>17013.150000000001</v>
      </c>
    </row>
    <row r="65" spans="1:6">
      <c r="A65">
        <v>2370</v>
      </c>
      <c r="B65" s="1">
        <v>45808</v>
      </c>
      <c r="D65">
        <v>1</v>
      </c>
      <c r="E65" t="s">
        <v>6</v>
      </c>
      <c r="F65">
        <v>15355.35</v>
      </c>
    </row>
    <row r="66" spans="1:6">
      <c r="A66">
        <v>2370</v>
      </c>
      <c r="B66" s="1">
        <v>45838</v>
      </c>
      <c r="D66">
        <v>1</v>
      </c>
      <c r="E66" t="s">
        <v>6</v>
      </c>
      <c r="F66">
        <v>17416.350000000002</v>
      </c>
    </row>
    <row r="67" spans="1:6">
      <c r="A67">
        <v>2370</v>
      </c>
      <c r="B67" s="1">
        <v>45869</v>
      </c>
      <c r="D67">
        <v>1</v>
      </c>
      <c r="E67" t="s">
        <v>6</v>
      </c>
      <c r="F67">
        <v>13196.25</v>
      </c>
    </row>
    <row r="68" spans="1:6">
      <c r="A68">
        <v>2370</v>
      </c>
      <c r="B68" s="1">
        <v>45900</v>
      </c>
      <c r="D68">
        <v>1</v>
      </c>
      <c r="E68" t="s">
        <v>6</v>
      </c>
      <c r="F68">
        <v>16114.95</v>
      </c>
    </row>
    <row r="69" spans="1:6">
      <c r="A69">
        <v>2370</v>
      </c>
      <c r="B69" s="1">
        <v>45930</v>
      </c>
      <c r="D69">
        <v>1</v>
      </c>
      <c r="E69" t="s">
        <v>6</v>
      </c>
      <c r="F69">
        <v>17891.100000000002</v>
      </c>
    </row>
    <row r="70" spans="1:6">
      <c r="A70">
        <v>2370</v>
      </c>
      <c r="B70" s="1">
        <v>45961</v>
      </c>
      <c r="D70">
        <v>1</v>
      </c>
      <c r="E70" t="s">
        <v>6</v>
      </c>
      <c r="F70">
        <v>21848.850000000002</v>
      </c>
    </row>
    <row r="71" spans="1:6">
      <c r="A71">
        <v>2370</v>
      </c>
      <c r="B71" s="1">
        <v>45991</v>
      </c>
      <c r="D71">
        <v>1</v>
      </c>
      <c r="E71" t="s">
        <v>6</v>
      </c>
      <c r="F71">
        <v>18840.600000000002</v>
      </c>
    </row>
    <row r="72" spans="1:6">
      <c r="A72">
        <v>360</v>
      </c>
      <c r="B72" s="1">
        <v>44957</v>
      </c>
      <c r="D72">
        <v>1</v>
      </c>
      <c r="E72" t="s">
        <v>6</v>
      </c>
      <c r="F72">
        <v>54404.55</v>
      </c>
    </row>
    <row r="73" spans="1:6">
      <c r="A73">
        <v>360</v>
      </c>
      <c r="B73" s="1">
        <v>44985</v>
      </c>
      <c r="D73">
        <v>1</v>
      </c>
      <c r="E73" t="s">
        <v>6</v>
      </c>
      <c r="F73">
        <v>49046.400000000001</v>
      </c>
    </row>
    <row r="74" spans="1:6">
      <c r="A74">
        <v>360</v>
      </c>
      <c r="B74" s="1">
        <v>45016</v>
      </c>
      <c r="D74">
        <v>1</v>
      </c>
      <c r="E74" t="s">
        <v>6</v>
      </c>
      <c r="F74">
        <v>52118.55</v>
      </c>
    </row>
    <row r="75" spans="1:6">
      <c r="A75">
        <v>360</v>
      </c>
      <c r="B75" s="1">
        <v>45046</v>
      </c>
      <c r="D75">
        <v>1</v>
      </c>
      <c r="E75" t="s">
        <v>6</v>
      </c>
      <c r="F75">
        <v>37359</v>
      </c>
    </row>
    <row r="76" spans="1:6">
      <c r="A76">
        <v>360</v>
      </c>
      <c r="B76" s="1">
        <v>45077</v>
      </c>
      <c r="D76">
        <v>1</v>
      </c>
      <c r="E76" t="s">
        <v>6</v>
      </c>
      <c r="F76">
        <v>38961</v>
      </c>
    </row>
    <row r="77" spans="1:6">
      <c r="A77">
        <v>360</v>
      </c>
      <c r="B77" s="1">
        <v>45107</v>
      </c>
      <c r="D77">
        <v>1</v>
      </c>
      <c r="E77" t="s">
        <v>6</v>
      </c>
      <c r="F77">
        <v>45046.35</v>
      </c>
    </row>
    <row r="78" spans="1:6">
      <c r="A78">
        <v>360</v>
      </c>
      <c r="B78" s="1">
        <v>45138</v>
      </c>
      <c r="D78">
        <v>1</v>
      </c>
      <c r="E78" t="s">
        <v>6</v>
      </c>
      <c r="F78">
        <v>40208.85</v>
      </c>
    </row>
    <row r="79" spans="1:6">
      <c r="A79">
        <v>360</v>
      </c>
      <c r="B79" s="1">
        <v>45169</v>
      </c>
      <c r="D79">
        <v>1</v>
      </c>
      <c r="E79" t="s">
        <v>6</v>
      </c>
      <c r="F79">
        <v>45644.85</v>
      </c>
    </row>
    <row r="80" spans="1:6">
      <c r="A80">
        <v>360</v>
      </c>
      <c r="B80" s="1">
        <v>45199</v>
      </c>
      <c r="D80">
        <v>1</v>
      </c>
      <c r="E80" t="s">
        <v>6</v>
      </c>
      <c r="F80">
        <v>43209.450000000004</v>
      </c>
    </row>
    <row r="81" spans="1:6">
      <c r="A81">
        <v>360</v>
      </c>
      <c r="B81" s="1">
        <v>45230</v>
      </c>
      <c r="D81">
        <v>1</v>
      </c>
      <c r="E81" t="s">
        <v>6</v>
      </c>
      <c r="F81">
        <v>43866</v>
      </c>
    </row>
    <row r="82" spans="1:6">
      <c r="A82">
        <v>360</v>
      </c>
      <c r="B82" s="1">
        <v>45260</v>
      </c>
      <c r="D82">
        <v>1</v>
      </c>
      <c r="E82" t="s">
        <v>6</v>
      </c>
      <c r="F82">
        <v>46140.3</v>
      </c>
    </row>
    <row r="83" spans="1:6">
      <c r="A83">
        <v>360</v>
      </c>
      <c r="B83" s="1">
        <v>45291</v>
      </c>
      <c r="D83">
        <v>1</v>
      </c>
      <c r="E83" t="s">
        <v>6</v>
      </c>
      <c r="F83">
        <v>48930.3</v>
      </c>
    </row>
    <row r="84" spans="1:6">
      <c r="A84">
        <v>360</v>
      </c>
      <c r="B84" s="1">
        <v>45322</v>
      </c>
      <c r="D84">
        <v>1</v>
      </c>
      <c r="E84" t="s">
        <v>6</v>
      </c>
      <c r="F84">
        <v>54025.65</v>
      </c>
    </row>
    <row r="85" spans="1:6">
      <c r="A85">
        <v>360</v>
      </c>
      <c r="B85" s="1">
        <v>45351</v>
      </c>
      <c r="D85">
        <v>1</v>
      </c>
      <c r="E85" t="s">
        <v>6</v>
      </c>
      <c r="F85">
        <v>52279.65</v>
      </c>
    </row>
    <row r="86" spans="1:6">
      <c r="A86">
        <v>360</v>
      </c>
      <c r="B86" s="1">
        <v>45382</v>
      </c>
      <c r="D86">
        <v>1</v>
      </c>
      <c r="E86" t="s">
        <v>6</v>
      </c>
      <c r="F86">
        <v>46585.35</v>
      </c>
    </row>
    <row r="87" spans="1:6">
      <c r="A87">
        <v>360</v>
      </c>
      <c r="B87" s="1">
        <v>45412</v>
      </c>
      <c r="D87">
        <v>1</v>
      </c>
      <c r="E87" t="s">
        <v>6</v>
      </c>
      <c r="F87">
        <v>47780.55</v>
      </c>
    </row>
    <row r="88" spans="1:6">
      <c r="A88">
        <v>360</v>
      </c>
      <c r="B88" s="1">
        <v>45443</v>
      </c>
      <c r="D88">
        <v>1</v>
      </c>
      <c r="E88" t="s">
        <v>6</v>
      </c>
      <c r="F88">
        <v>48312</v>
      </c>
    </row>
    <row r="89" spans="1:6">
      <c r="A89">
        <v>360</v>
      </c>
      <c r="B89" s="1">
        <v>45473</v>
      </c>
      <c r="D89">
        <v>1</v>
      </c>
      <c r="E89" t="s">
        <v>6</v>
      </c>
      <c r="F89">
        <v>44958.15</v>
      </c>
    </row>
    <row r="90" spans="1:6">
      <c r="A90">
        <v>360</v>
      </c>
      <c r="B90" s="1">
        <v>45504</v>
      </c>
      <c r="D90">
        <v>1</v>
      </c>
      <c r="E90" t="s">
        <v>6</v>
      </c>
      <c r="F90">
        <v>50814</v>
      </c>
    </row>
    <row r="91" spans="1:6">
      <c r="A91">
        <v>360</v>
      </c>
      <c r="B91" s="1">
        <v>45535</v>
      </c>
      <c r="D91">
        <v>1</v>
      </c>
      <c r="E91" t="s">
        <v>6</v>
      </c>
      <c r="F91">
        <v>47251.8</v>
      </c>
    </row>
    <row r="92" spans="1:6">
      <c r="A92">
        <v>360</v>
      </c>
      <c r="B92" s="1">
        <v>45565</v>
      </c>
      <c r="D92">
        <v>1</v>
      </c>
      <c r="E92" t="s">
        <v>6</v>
      </c>
      <c r="F92">
        <v>42758.1</v>
      </c>
    </row>
    <row r="93" spans="1:6">
      <c r="A93">
        <v>360</v>
      </c>
      <c r="B93" s="1">
        <v>45596</v>
      </c>
      <c r="D93">
        <v>1</v>
      </c>
      <c r="E93" t="s">
        <v>6</v>
      </c>
      <c r="F93">
        <v>49050.9</v>
      </c>
    </row>
    <row r="94" spans="1:6">
      <c r="A94">
        <v>360</v>
      </c>
      <c r="B94" s="1">
        <v>45626</v>
      </c>
      <c r="D94">
        <v>1</v>
      </c>
      <c r="E94" t="s">
        <v>6</v>
      </c>
      <c r="F94">
        <v>54465.3</v>
      </c>
    </row>
    <row r="95" spans="1:6">
      <c r="A95">
        <v>360</v>
      </c>
      <c r="B95" s="1">
        <v>45657</v>
      </c>
      <c r="D95">
        <v>1</v>
      </c>
      <c r="E95" t="s">
        <v>6</v>
      </c>
      <c r="F95">
        <v>49146.75</v>
      </c>
    </row>
    <row r="96" spans="1:6">
      <c r="A96">
        <v>360</v>
      </c>
      <c r="B96" s="1">
        <v>45688</v>
      </c>
      <c r="D96">
        <v>1</v>
      </c>
      <c r="E96" t="s">
        <v>6</v>
      </c>
      <c r="F96">
        <v>63479.700000000004</v>
      </c>
    </row>
    <row r="97" spans="1:6">
      <c r="A97">
        <v>360</v>
      </c>
      <c r="B97" s="1">
        <v>45716</v>
      </c>
      <c r="D97">
        <v>1</v>
      </c>
      <c r="E97" t="s">
        <v>6</v>
      </c>
      <c r="F97">
        <v>58710.6</v>
      </c>
    </row>
    <row r="98" spans="1:6">
      <c r="A98">
        <v>360</v>
      </c>
      <c r="B98" s="1">
        <v>45747</v>
      </c>
      <c r="D98">
        <v>1</v>
      </c>
      <c r="E98" t="s">
        <v>6</v>
      </c>
      <c r="F98">
        <v>55479.15</v>
      </c>
    </row>
    <row r="99" spans="1:6">
      <c r="A99">
        <v>360</v>
      </c>
      <c r="B99" s="1">
        <v>45777</v>
      </c>
      <c r="D99">
        <v>1</v>
      </c>
      <c r="E99" t="s">
        <v>6</v>
      </c>
      <c r="F99">
        <v>61459.65</v>
      </c>
    </row>
    <row r="100" spans="1:6">
      <c r="A100">
        <v>360</v>
      </c>
      <c r="B100" s="1">
        <v>45808</v>
      </c>
      <c r="D100">
        <v>1</v>
      </c>
      <c r="E100" t="s">
        <v>6</v>
      </c>
      <c r="F100">
        <v>57125.25</v>
      </c>
    </row>
    <row r="101" spans="1:6">
      <c r="A101">
        <v>360</v>
      </c>
      <c r="B101" s="1">
        <v>45838</v>
      </c>
      <c r="D101">
        <v>1</v>
      </c>
      <c r="E101" t="s">
        <v>6</v>
      </c>
      <c r="F101">
        <v>42142.05</v>
      </c>
    </row>
    <row r="102" spans="1:6">
      <c r="A102">
        <v>360</v>
      </c>
      <c r="B102" s="1">
        <v>45869</v>
      </c>
      <c r="D102">
        <v>1</v>
      </c>
      <c r="E102" t="s">
        <v>6</v>
      </c>
      <c r="F102">
        <v>39942</v>
      </c>
    </row>
    <row r="103" spans="1:6">
      <c r="A103">
        <v>360</v>
      </c>
      <c r="B103" s="1">
        <v>45900</v>
      </c>
      <c r="D103">
        <v>1</v>
      </c>
      <c r="E103" t="s">
        <v>6</v>
      </c>
      <c r="F103">
        <v>60711.75</v>
      </c>
    </row>
    <row r="104" spans="1:6">
      <c r="A104">
        <v>360</v>
      </c>
      <c r="B104" s="1">
        <v>45930</v>
      </c>
      <c r="D104">
        <v>1</v>
      </c>
      <c r="E104" t="s">
        <v>6</v>
      </c>
      <c r="F104">
        <v>48475.8</v>
      </c>
    </row>
    <row r="105" spans="1:6">
      <c r="A105">
        <v>360</v>
      </c>
      <c r="B105" s="1">
        <v>45961</v>
      </c>
      <c r="D105">
        <v>1</v>
      </c>
      <c r="E105" t="s">
        <v>6</v>
      </c>
      <c r="F105">
        <v>53968.05</v>
      </c>
    </row>
    <row r="106" spans="1:6">
      <c r="A106">
        <v>360</v>
      </c>
      <c r="B106" s="1">
        <v>45991</v>
      </c>
      <c r="D106">
        <v>1</v>
      </c>
      <c r="E106" t="s">
        <v>6</v>
      </c>
      <c r="F106">
        <v>60716.700000000004</v>
      </c>
    </row>
    <row r="107" spans="1:6">
      <c r="A107">
        <v>9649</v>
      </c>
      <c r="B107" s="1">
        <v>44957</v>
      </c>
      <c r="D107">
        <v>1</v>
      </c>
      <c r="E107" t="s">
        <v>6</v>
      </c>
      <c r="F107">
        <v>2413.8000000000002</v>
      </c>
    </row>
    <row r="108" spans="1:6">
      <c r="A108">
        <v>9649</v>
      </c>
      <c r="B108" s="1">
        <v>44985</v>
      </c>
      <c r="D108">
        <v>1</v>
      </c>
      <c r="E108" t="s">
        <v>6</v>
      </c>
      <c r="F108">
        <v>2318.85</v>
      </c>
    </row>
    <row r="109" spans="1:6">
      <c r="A109">
        <v>9649</v>
      </c>
      <c r="B109" s="1">
        <v>45016</v>
      </c>
      <c r="D109">
        <v>1</v>
      </c>
      <c r="E109" t="s">
        <v>6</v>
      </c>
      <c r="F109">
        <v>2207.7000000000003</v>
      </c>
    </row>
    <row r="110" spans="1:6">
      <c r="A110">
        <v>9649</v>
      </c>
      <c r="B110" s="1">
        <v>45046</v>
      </c>
      <c r="D110">
        <v>1</v>
      </c>
      <c r="E110" t="s">
        <v>6</v>
      </c>
      <c r="F110">
        <v>2253.15</v>
      </c>
    </row>
    <row r="111" spans="1:6">
      <c r="A111">
        <v>9649</v>
      </c>
      <c r="B111" s="1">
        <v>45077</v>
      </c>
      <c r="D111">
        <v>1</v>
      </c>
      <c r="E111" t="s">
        <v>6</v>
      </c>
      <c r="F111">
        <v>2133</v>
      </c>
    </row>
    <row r="112" spans="1:6">
      <c r="A112">
        <v>9649</v>
      </c>
      <c r="B112" s="1">
        <v>45107</v>
      </c>
      <c r="D112">
        <v>1</v>
      </c>
      <c r="E112" t="s">
        <v>6</v>
      </c>
      <c r="F112">
        <v>2069.5500000000002</v>
      </c>
    </row>
    <row r="113" spans="1:6">
      <c r="A113">
        <v>9649</v>
      </c>
      <c r="B113" s="1">
        <v>45138</v>
      </c>
      <c r="D113">
        <v>1</v>
      </c>
      <c r="E113" t="s">
        <v>6</v>
      </c>
      <c r="F113">
        <v>2452.5</v>
      </c>
    </row>
    <row r="114" spans="1:6">
      <c r="A114">
        <v>9649</v>
      </c>
      <c r="B114" s="1">
        <v>45169</v>
      </c>
      <c r="D114">
        <v>1</v>
      </c>
      <c r="E114" t="s">
        <v>6</v>
      </c>
      <c r="F114">
        <v>2273.4</v>
      </c>
    </row>
    <row r="115" spans="1:6">
      <c r="A115">
        <v>9649</v>
      </c>
      <c r="B115" s="1">
        <v>45199</v>
      </c>
      <c r="D115">
        <v>1</v>
      </c>
      <c r="E115" t="s">
        <v>6</v>
      </c>
      <c r="F115">
        <v>3484.35</v>
      </c>
    </row>
    <row r="116" spans="1:6">
      <c r="A116">
        <v>9649</v>
      </c>
      <c r="B116" s="1">
        <v>45230</v>
      </c>
      <c r="D116">
        <v>1</v>
      </c>
      <c r="E116" t="s">
        <v>6</v>
      </c>
      <c r="F116">
        <v>2269.35</v>
      </c>
    </row>
    <row r="117" spans="1:6">
      <c r="A117">
        <v>9649</v>
      </c>
      <c r="B117" s="1">
        <v>45260</v>
      </c>
      <c r="D117">
        <v>1</v>
      </c>
      <c r="E117" t="s">
        <v>6</v>
      </c>
      <c r="F117">
        <v>2602.8000000000002</v>
      </c>
    </row>
    <row r="118" spans="1:6">
      <c r="A118">
        <v>9649</v>
      </c>
      <c r="B118" s="1">
        <v>45291</v>
      </c>
      <c r="D118">
        <v>1</v>
      </c>
      <c r="E118" t="s">
        <v>6</v>
      </c>
      <c r="F118">
        <v>2624.4</v>
      </c>
    </row>
    <row r="119" spans="1:6">
      <c r="A119">
        <v>9649</v>
      </c>
      <c r="B119" s="1">
        <v>45322</v>
      </c>
      <c r="D119">
        <v>1</v>
      </c>
      <c r="E119" t="s">
        <v>6</v>
      </c>
      <c r="F119">
        <v>2524.5</v>
      </c>
    </row>
    <row r="120" spans="1:6">
      <c r="A120">
        <v>9649</v>
      </c>
      <c r="B120" s="1">
        <v>45351</v>
      </c>
      <c r="D120">
        <v>1</v>
      </c>
      <c r="E120" t="s">
        <v>6</v>
      </c>
      <c r="F120">
        <v>2506.9500000000003</v>
      </c>
    </row>
    <row r="121" spans="1:6">
      <c r="A121">
        <v>9649</v>
      </c>
      <c r="B121" s="1">
        <v>45382</v>
      </c>
      <c r="D121">
        <v>1</v>
      </c>
      <c r="E121" t="s">
        <v>6</v>
      </c>
      <c r="F121">
        <v>2340</v>
      </c>
    </row>
    <row r="122" spans="1:6">
      <c r="A122">
        <v>9649</v>
      </c>
      <c r="B122" s="1">
        <v>45412</v>
      </c>
      <c r="D122">
        <v>1</v>
      </c>
      <c r="E122" t="s">
        <v>6</v>
      </c>
      <c r="F122">
        <v>1935.45</v>
      </c>
    </row>
    <row r="123" spans="1:6">
      <c r="A123">
        <v>9649</v>
      </c>
      <c r="B123" s="1">
        <v>45443</v>
      </c>
      <c r="D123">
        <v>1</v>
      </c>
      <c r="E123" t="s">
        <v>6</v>
      </c>
      <c r="F123">
        <v>1899.9</v>
      </c>
    </row>
    <row r="124" spans="1:6">
      <c r="A124">
        <v>9649</v>
      </c>
      <c r="B124" s="1">
        <v>45473</v>
      </c>
      <c r="D124">
        <v>1</v>
      </c>
      <c r="E124" t="s">
        <v>6</v>
      </c>
      <c r="F124">
        <v>2282.85</v>
      </c>
    </row>
    <row r="125" spans="1:6">
      <c r="A125">
        <v>9649</v>
      </c>
      <c r="B125" s="1">
        <v>45504</v>
      </c>
      <c r="D125">
        <v>1</v>
      </c>
      <c r="E125" t="s">
        <v>6</v>
      </c>
      <c r="F125">
        <v>2259.4500000000003</v>
      </c>
    </row>
    <row r="126" spans="1:6">
      <c r="A126">
        <v>9649</v>
      </c>
      <c r="B126" s="1">
        <v>45535</v>
      </c>
      <c r="D126">
        <v>1</v>
      </c>
      <c r="E126" t="s">
        <v>6</v>
      </c>
      <c r="F126">
        <v>1894.05</v>
      </c>
    </row>
    <row r="127" spans="1:6">
      <c r="A127">
        <v>9649</v>
      </c>
      <c r="B127" s="1">
        <v>45565</v>
      </c>
      <c r="D127">
        <v>1</v>
      </c>
      <c r="E127" t="s">
        <v>6</v>
      </c>
      <c r="F127">
        <v>2362.5</v>
      </c>
    </row>
    <row r="128" spans="1:6">
      <c r="A128">
        <v>9649</v>
      </c>
      <c r="B128" s="1">
        <v>45596</v>
      </c>
      <c r="D128">
        <v>1</v>
      </c>
      <c r="E128" t="s">
        <v>6</v>
      </c>
      <c r="F128">
        <v>2569.9500000000003</v>
      </c>
    </row>
    <row r="129" spans="1:6">
      <c r="A129">
        <v>9649</v>
      </c>
      <c r="B129" s="1">
        <v>45626</v>
      </c>
      <c r="D129">
        <v>1</v>
      </c>
      <c r="E129" t="s">
        <v>6</v>
      </c>
      <c r="F129">
        <v>2209.0500000000002</v>
      </c>
    </row>
    <row r="130" spans="1:6">
      <c r="A130">
        <v>9649</v>
      </c>
      <c r="B130" s="1">
        <v>45657</v>
      </c>
      <c r="D130">
        <v>1</v>
      </c>
      <c r="E130" t="s">
        <v>6</v>
      </c>
      <c r="F130">
        <v>2713.5</v>
      </c>
    </row>
    <row r="131" spans="1:6">
      <c r="A131">
        <v>9649</v>
      </c>
      <c r="B131" s="1">
        <v>45688</v>
      </c>
      <c r="D131">
        <v>1</v>
      </c>
      <c r="E131" t="s">
        <v>6</v>
      </c>
      <c r="F131">
        <v>2098.35</v>
      </c>
    </row>
    <row r="132" spans="1:6">
      <c r="A132">
        <v>9649</v>
      </c>
      <c r="B132" s="1">
        <v>45716</v>
      </c>
      <c r="D132">
        <v>1</v>
      </c>
      <c r="E132" t="s">
        <v>6</v>
      </c>
      <c r="F132">
        <v>2281.5</v>
      </c>
    </row>
    <row r="133" spans="1:6">
      <c r="A133">
        <v>9649</v>
      </c>
      <c r="B133" s="1">
        <v>45747</v>
      </c>
      <c r="D133">
        <v>1</v>
      </c>
      <c r="E133" t="s">
        <v>6</v>
      </c>
      <c r="F133">
        <v>2059.65</v>
      </c>
    </row>
    <row r="134" spans="1:6">
      <c r="A134">
        <v>9649</v>
      </c>
      <c r="B134" s="1">
        <v>45777</v>
      </c>
      <c r="D134">
        <v>1</v>
      </c>
      <c r="E134" t="s">
        <v>6</v>
      </c>
      <c r="F134">
        <v>2138.85</v>
      </c>
    </row>
    <row r="135" spans="1:6">
      <c r="A135">
        <v>9649</v>
      </c>
      <c r="B135" s="1">
        <v>45808</v>
      </c>
      <c r="D135">
        <v>1</v>
      </c>
      <c r="E135" t="s">
        <v>6</v>
      </c>
      <c r="F135">
        <v>2316.15</v>
      </c>
    </row>
    <row r="136" spans="1:6">
      <c r="A136">
        <v>9649</v>
      </c>
      <c r="B136" s="1">
        <v>45838</v>
      </c>
      <c r="D136">
        <v>1</v>
      </c>
      <c r="E136" t="s">
        <v>6</v>
      </c>
      <c r="F136">
        <v>2067.75</v>
      </c>
    </row>
    <row r="137" spans="1:6">
      <c r="A137">
        <v>9649</v>
      </c>
      <c r="B137" s="1">
        <v>45869</v>
      </c>
      <c r="D137">
        <v>1</v>
      </c>
      <c r="E137" t="s">
        <v>6</v>
      </c>
      <c r="F137">
        <v>2363.85</v>
      </c>
    </row>
    <row r="138" spans="1:6">
      <c r="A138">
        <v>9649</v>
      </c>
      <c r="B138" s="1">
        <v>45900</v>
      </c>
      <c r="D138">
        <v>1</v>
      </c>
      <c r="E138" t="s">
        <v>6</v>
      </c>
      <c r="F138">
        <v>2101.9500000000003</v>
      </c>
    </row>
    <row r="139" spans="1:6">
      <c r="A139">
        <v>9649</v>
      </c>
      <c r="B139" s="1">
        <v>45930</v>
      </c>
      <c r="D139">
        <v>1</v>
      </c>
      <c r="E139" t="s">
        <v>6</v>
      </c>
      <c r="F139">
        <v>2271.15</v>
      </c>
    </row>
    <row r="140" spans="1:6">
      <c r="A140">
        <v>9649</v>
      </c>
      <c r="B140" s="1">
        <v>45961</v>
      </c>
      <c r="D140">
        <v>1</v>
      </c>
      <c r="E140" t="s">
        <v>6</v>
      </c>
      <c r="F140">
        <v>2374.65</v>
      </c>
    </row>
    <row r="141" spans="1:6">
      <c r="A141">
        <v>9649</v>
      </c>
      <c r="B141" s="1">
        <v>45991</v>
      </c>
      <c r="D141">
        <v>1</v>
      </c>
      <c r="E141" t="s">
        <v>6</v>
      </c>
      <c r="F141">
        <v>2418.3000000000002</v>
      </c>
    </row>
    <row r="142" spans="1:6">
      <c r="A142">
        <v>9652</v>
      </c>
      <c r="B142" s="1">
        <v>44957</v>
      </c>
      <c r="D142">
        <v>1</v>
      </c>
      <c r="E142" t="s">
        <v>6</v>
      </c>
      <c r="F142">
        <v>48889.8</v>
      </c>
    </row>
    <row r="143" spans="1:6">
      <c r="A143">
        <v>9652</v>
      </c>
      <c r="B143" s="1">
        <v>44985</v>
      </c>
      <c r="D143">
        <v>1</v>
      </c>
      <c r="E143" t="s">
        <v>6</v>
      </c>
      <c r="F143">
        <v>63827.1</v>
      </c>
    </row>
    <row r="144" spans="1:6">
      <c r="A144">
        <v>9652</v>
      </c>
      <c r="B144" s="1">
        <v>45016</v>
      </c>
      <c r="D144">
        <v>1</v>
      </c>
      <c r="E144" t="s">
        <v>6</v>
      </c>
      <c r="F144">
        <v>59204.25</v>
      </c>
    </row>
    <row r="145" spans="1:6">
      <c r="A145">
        <v>9652</v>
      </c>
      <c r="B145" s="1">
        <v>45046</v>
      </c>
      <c r="D145">
        <v>1</v>
      </c>
      <c r="E145" t="s">
        <v>6</v>
      </c>
      <c r="F145">
        <v>62382.6</v>
      </c>
    </row>
    <row r="146" spans="1:6">
      <c r="A146">
        <v>9652</v>
      </c>
      <c r="B146" s="1">
        <v>45077</v>
      </c>
      <c r="D146">
        <v>1</v>
      </c>
      <c r="E146" t="s">
        <v>6</v>
      </c>
      <c r="F146">
        <v>41746.5</v>
      </c>
    </row>
    <row r="147" spans="1:6">
      <c r="A147">
        <v>9652</v>
      </c>
      <c r="B147" s="1">
        <v>45107</v>
      </c>
      <c r="D147">
        <v>1</v>
      </c>
      <c r="E147" t="s">
        <v>6</v>
      </c>
      <c r="F147">
        <v>48919.950000000004</v>
      </c>
    </row>
    <row r="148" spans="1:6">
      <c r="A148">
        <v>9652</v>
      </c>
      <c r="B148" s="1">
        <v>45138</v>
      </c>
      <c r="D148">
        <v>1</v>
      </c>
      <c r="E148" t="s">
        <v>6</v>
      </c>
      <c r="F148">
        <v>49570.65</v>
      </c>
    </row>
    <row r="149" spans="1:6">
      <c r="A149">
        <v>9652</v>
      </c>
      <c r="B149" s="1">
        <v>45169</v>
      </c>
      <c r="D149">
        <v>1</v>
      </c>
      <c r="E149" t="s">
        <v>6</v>
      </c>
      <c r="F149">
        <v>43280.55</v>
      </c>
    </row>
    <row r="150" spans="1:6">
      <c r="A150">
        <v>9652</v>
      </c>
      <c r="B150" s="1">
        <v>45199</v>
      </c>
      <c r="D150">
        <v>1</v>
      </c>
      <c r="E150" t="s">
        <v>6</v>
      </c>
      <c r="F150">
        <v>55506.6</v>
      </c>
    </row>
    <row r="151" spans="1:6">
      <c r="A151">
        <v>9652</v>
      </c>
      <c r="B151" s="1">
        <v>45230</v>
      </c>
      <c r="D151">
        <v>1</v>
      </c>
      <c r="E151" t="s">
        <v>6</v>
      </c>
      <c r="F151">
        <v>49264.65</v>
      </c>
    </row>
    <row r="152" spans="1:6">
      <c r="A152">
        <v>9652</v>
      </c>
      <c r="B152" s="1">
        <v>45260</v>
      </c>
      <c r="D152">
        <v>1</v>
      </c>
      <c r="E152" t="s">
        <v>6</v>
      </c>
      <c r="F152">
        <v>48825.450000000004</v>
      </c>
    </row>
    <row r="153" spans="1:6">
      <c r="A153">
        <v>9652</v>
      </c>
      <c r="B153" s="1">
        <v>45291</v>
      </c>
      <c r="D153">
        <v>1</v>
      </c>
      <c r="E153" t="s">
        <v>6</v>
      </c>
      <c r="F153">
        <v>52712.55</v>
      </c>
    </row>
    <row r="154" spans="1:6">
      <c r="A154">
        <v>9652</v>
      </c>
      <c r="B154" s="1">
        <v>45322</v>
      </c>
      <c r="D154">
        <v>1</v>
      </c>
      <c r="E154" t="s">
        <v>6</v>
      </c>
      <c r="F154">
        <v>56808</v>
      </c>
    </row>
    <row r="155" spans="1:6">
      <c r="A155">
        <v>9652</v>
      </c>
      <c r="B155" s="1">
        <v>45351</v>
      </c>
      <c r="D155">
        <v>1</v>
      </c>
      <c r="E155" t="s">
        <v>6</v>
      </c>
      <c r="F155">
        <v>64200.15</v>
      </c>
    </row>
    <row r="156" spans="1:6">
      <c r="A156">
        <v>9652</v>
      </c>
      <c r="B156" s="1">
        <v>45382</v>
      </c>
      <c r="D156">
        <v>1</v>
      </c>
      <c r="E156" t="s">
        <v>6</v>
      </c>
      <c r="F156">
        <v>63738</v>
      </c>
    </row>
    <row r="157" spans="1:6">
      <c r="A157">
        <v>9652</v>
      </c>
      <c r="B157" s="1">
        <v>45412</v>
      </c>
      <c r="D157">
        <v>1</v>
      </c>
      <c r="E157" t="s">
        <v>6</v>
      </c>
      <c r="F157">
        <v>60560.55</v>
      </c>
    </row>
    <row r="158" spans="1:6">
      <c r="A158">
        <v>9652</v>
      </c>
      <c r="B158" s="1">
        <v>45443</v>
      </c>
      <c r="D158">
        <v>1</v>
      </c>
      <c r="E158" t="s">
        <v>6</v>
      </c>
      <c r="F158">
        <v>56173.05</v>
      </c>
    </row>
    <row r="159" spans="1:6">
      <c r="A159">
        <v>9652</v>
      </c>
      <c r="B159" s="1">
        <v>45473</v>
      </c>
      <c r="D159">
        <v>1</v>
      </c>
      <c r="E159" t="s">
        <v>6</v>
      </c>
      <c r="F159">
        <v>59429.25</v>
      </c>
    </row>
    <row r="160" spans="1:6">
      <c r="A160">
        <v>9652</v>
      </c>
      <c r="B160" s="1">
        <v>45504</v>
      </c>
      <c r="D160">
        <v>1</v>
      </c>
      <c r="E160" t="s">
        <v>6</v>
      </c>
      <c r="F160">
        <v>57974.85</v>
      </c>
    </row>
    <row r="161" spans="1:6">
      <c r="A161">
        <v>9652</v>
      </c>
      <c r="B161" s="1">
        <v>45535</v>
      </c>
      <c r="D161">
        <v>1</v>
      </c>
      <c r="E161" t="s">
        <v>6</v>
      </c>
      <c r="F161">
        <v>61949.25</v>
      </c>
    </row>
    <row r="162" spans="1:6">
      <c r="A162">
        <v>9652</v>
      </c>
      <c r="B162" s="1">
        <v>45565</v>
      </c>
      <c r="D162">
        <v>1</v>
      </c>
      <c r="E162" t="s">
        <v>6</v>
      </c>
      <c r="F162">
        <v>63048.15</v>
      </c>
    </row>
    <row r="163" spans="1:6">
      <c r="A163">
        <v>9652</v>
      </c>
      <c r="B163" s="1">
        <v>45596</v>
      </c>
      <c r="D163">
        <v>1</v>
      </c>
      <c r="E163" t="s">
        <v>6</v>
      </c>
      <c r="F163">
        <v>53221.5</v>
      </c>
    </row>
    <row r="164" spans="1:6">
      <c r="A164">
        <v>9652</v>
      </c>
      <c r="B164" s="1">
        <v>45626</v>
      </c>
      <c r="D164">
        <v>1</v>
      </c>
      <c r="E164" t="s">
        <v>6</v>
      </c>
      <c r="F164">
        <v>59602.950000000004</v>
      </c>
    </row>
    <row r="165" spans="1:6">
      <c r="A165">
        <v>9652</v>
      </c>
      <c r="B165" s="1">
        <v>45657</v>
      </c>
      <c r="D165">
        <v>1</v>
      </c>
      <c r="E165" t="s">
        <v>6</v>
      </c>
      <c r="F165">
        <v>71197.650000000009</v>
      </c>
    </row>
    <row r="166" spans="1:6">
      <c r="A166">
        <v>9652</v>
      </c>
      <c r="B166" s="1">
        <v>45688</v>
      </c>
      <c r="D166">
        <v>1</v>
      </c>
      <c r="E166" t="s">
        <v>6</v>
      </c>
      <c r="F166">
        <v>67758.3</v>
      </c>
    </row>
    <row r="167" spans="1:6">
      <c r="A167">
        <v>9652</v>
      </c>
      <c r="B167" s="1">
        <v>45716</v>
      </c>
      <c r="D167">
        <v>1</v>
      </c>
      <c r="E167" t="s">
        <v>6</v>
      </c>
      <c r="F167">
        <v>71707.5</v>
      </c>
    </row>
    <row r="168" spans="1:6">
      <c r="A168">
        <v>9652</v>
      </c>
      <c r="B168" s="1">
        <v>45747</v>
      </c>
      <c r="D168">
        <v>1</v>
      </c>
      <c r="E168" t="s">
        <v>6</v>
      </c>
      <c r="F168">
        <v>74872.800000000003</v>
      </c>
    </row>
    <row r="169" spans="1:6">
      <c r="A169">
        <v>9652</v>
      </c>
      <c r="B169" s="1">
        <v>45777</v>
      </c>
      <c r="D169">
        <v>1</v>
      </c>
      <c r="E169" t="s">
        <v>6</v>
      </c>
      <c r="F169">
        <v>76585.95</v>
      </c>
    </row>
    <row r="170" spans="1:6">
      <c r="A170">
        <v>9652</v>
      </c>
      <c r="B170" s="1">
        <v>45808</v>
      </c>
      <c r="D170">
        <v>1</v>
      </c>
      <c r="E170" t="s">
        <v>6</v>
      </c>
      <c r="F170">
        <v>70311.150000000009</v>
      </c>
    </row>
    <row r="171" spans="1:6">
      <c r="A171">
        <v>9652</v>
      </c>
      <c r="B171" s="1">
        <v>45838</v>
      </c>
      <c r="D171">
        <v>1</v>
      </c>
      <c r="E171" t="s">
        <v>6</v>
      </c>
      <c r="F171">
        <v>72147.150000000009</v>
      </c>
    </row>
    <row r="172" spans="1:6">
      <c r="A172">
        <v>9652</v>
      </c>
      <c r="B172" s="1">
        <v>45869</v>
      </c>
      <c r="D172">
        <v>1</v>
      </c>
      <c r="E172" t="s">
        <v>6</v>
      </c>
      <c r="F172">
        <v>57325.5</v>
      </c>
    </row>
    <row r="173" spans="1:6">
      <c r="A173">
        <v>9652</v>
      </c>
      <c r="B173" s="1">
        <v>45900</v>
      </c>
      <c r="D173">
        <v>1</v>
      </c>
      <c r="E173" t="s">
        <v>6</v>
      </c>
      <c r="F173">
        <v>60817.5</v>
      </c>
    </row>
    <row r="174" spans="1:6">
      <c r="A174">
        <v>9652</v>
      </c>
      <c r="B174" s="1">
        <v>45930</v>
      </c>
      <c r="D174">
        <v>1</v>
      </c>
      <c r="E174" t="s">
        <v>6</v>
      </c>
      <c r="F174">
        <v>63745.65</v>
      </c>
    </row>
    <row r="175" spans="1:6">
      <c r="A175">
        <v>9652</v>
      </c>
      <c r="B175" s="1">
        <v>45961</v>
      </c>
      <c r="D175">
        <v>1</v>
      </c>
      <c r="E175" t="s">
        <v>6</v>
      </c>
      <c r="F175">
        <v>63435.6</v>
      </c>
    </row>
    <row r="176" spans="1:6">
      <c r="A176">
        <v>9652</v>
      </c>
      <c r="B176" s="1">
        <v>45991</v>
      </c>
      <c r="D176">
        <v>1</v>
      </c>
      <c r="E176" t="s">
        <v>6</v>
      </c>
      <c r="F176">
        <v>74070</v>
      </c>
    </row>
    <row r="177" spans="1:6">
      <c r="A177">
        <v>9656</v>
      </c>
      <c r="B177" s="1">
        <v>44957</v>
      </c>
      <c r="D177">
        <v>1</v>
      </c>
      <c r="E177" t="s">
        <v>6</v>
      </c>
      <c r="F177">
        <v>807448.5</v>
      </c>
    </row>
    <row r="178" spans="1:6">
      <c r="A178">
        <v>9656</v>
      </c>
      <c r="B178" s="1">
        <v>44985</v>
      </c>
      <c r="D178">
        <v>1</v>
      </c>
      <c r="E178" t="s">
        <v>6</v>
      </c>
      <c r="F178">
        <v>767151.9</v>
      </c>
    </row>
    <row r="179" spans="1:6">
      <c r="A179">
        <v>9656</v>
      </c>
      <c r="B179" s="1">
        <v>45016</v>
      </c>
      <c r="D179">
        <v>1</v>
      </c>
      <c r="E179" t="s">
        <v>6</v>
      </c>
      <c r="F179">
        <v>695014.65</v>
      </c>
    </row>
    <row r="180" spans="1:6">
      <c r="A180">
        <v>9656</v>
      </c>
      <c r="B180" s="1">
        <v>45046</v>
      </c>
      <c r="D180">
        <v>1</v>
      </c>
      <c r="E180" t="s">
        <v>6</v>
      </c>
      <c r="F180">
        <v>794908.35</v>
      </c>
    </row>
    <row r="181" spans="1:6">
      <c r="A181">
        <v>9656</v>
      </c>
      <c r="B181" s="1">
        <v>45077</v>
      </c>
      <c r="D181">
        <v>1</v>
      </c>
      <c r="E181" t="s">
        <v>6</v>
      </c>
      <c r="F181">
        <v>786504.15</v>
      </c>
    </row>
    <row r="182" spans="1:6">
      <c r="A182">
        <v>9656</v>
      </c>
      <c r="B182" s="1">
        <v>45107</v>
      </c>
      <c r="D182">
        <v>1</v>
      </c>
      <c r="E182" t="s">
        <v>6</v>
      </c>
      <c r="F182">
        <v>972627.3</v>
      </c>
    </row>
    <row r="183" spans="1:6">
      <c r="A183">
        <v>9656</v>
      </c>
      <c r="B183" s="1">
        <v>45138</v>
      </c>
      <c r="D183">
        <v>1</v>
      </c>
      <c r="E183" t="s">
        <v>6</v>
      </c>
      <c r="F183">
        <v>952076.25</v>
      </c>
    </row>
    <row r="184" spans="1:6">
      <c r="A184">
        <v>9656</v>
      </c>
      <c r="B184" s="1">
        <v>45169</v>
      </c>
      <c r="D184">
        <v>1</v>
      </c>
      <c r="E184" t="s">
        <v>6</v>
      </c>
      <c r="F184">
        <v>804552.75</v>
      </c>
    </row>
    <row r="185" spans="1:6">
      <c r="A185">
        <v>9656</v>
      </c>
      <c r="B185" s="1">
        <v>45199</v>
      </c>
      <c r="D185">
        <v>1</v>
      </c>
      <c r="E185" t="s">
        <v>6</v>
      </c>
      <c r="F185">
        <v>881633.70000000007</v>
      </c>
    </row>
    <row r="186" spans="1:6">
      <c r="A186">
        <v>9656</v>
      </c>
      <c r="B186" s="1">
        <v>45230</v>
      </c>
      <c r="D186">
        <v>1</v>
      </c>
      <c r="E186" t="s">
        <v>6</v>
      </c>
      <c r="F186">
        <v>871868.25</v>
      </c>
    </row>
    <row r="187" spans="1:6">
      <c r="A187">
        <v>9656</v>
      </c>
      <c r="B187" s="1">
        <v>45260</v>
      </c>
      <c r="D187">
        <v>1</v>
      </c>
      <c r="E187" t="s">
        <v>6</v>
      </c>
      <c r="F187">
        <v>876097.35</v>
      </c>
    </row>
    <row r="188" spans="1:6">
      <c r="A188">
        <v>9656</v>
      </c>
      <c r="B188" s="1">
        <v>45291</v>
      </c>
      <c r="D188">
        <v>1</v>
      </c>
      <c r="E188" t="s">
        <v>6</v>
      </c>
      <c r="F188">
        <v>881347.95000000007</v>
      </c>
    </row>
    <row r="189" spans="1:6">
      <c r="A189">
        <v>9656</v>
      </c>
      <c r="B189" s="1">
        <v>45322</v>
      </c>
      <c r="D189">
        <v>1</v>
      </c>
      <c r="E189" t="s">
        <v>6</v>
      </c>
      <c r="F189">
        <v>820832.4</v>
      </c>
    </row>
    <row r="190" spans="1:6">
      <c r="A190">
        <v>9656</v>
      </c>
      <c r="B190" s="1">
        <v>45351</v>
      </c>
      <c r="D190">
        <v>1</v>
      </c>
      <c r="E190" t="s">
        <v>6</v>
      </c>
      <c r="F190">
        <v>830640.6</v>
      </c>
    </row>
    <row r="191" spans="1:6">
      <c r="A191">
        <v>9656</v>
      </c>
      <c r="B191" s="1">
        <v>45382</v>
      </c>
      <c r="D191">
        <v>1</v>
      </c>
      <c r="E191" t="s">
        <v>6</v>
      </c>
      <c r="F191">
        <v>729415.35</v>
      </c>
    </row>
    <row r="192" spans="1:6">
      <c r="A192">
        <v>9656</v>
      </c>
      <c r="B192" s="1">
        <v>45412</v>
      </c>
      <c r="D192">
        <v>1</v>
      </c>
      <c r="E192" t="s">
        <v>6</v>
      </c>
      <c r="F192">
        <v>761557.95000000007</v>
      </c>
    </row>
    <row r="193" spans="1:6">
      <c r="A193">
        <v>9656</v>
      </c>
      <c r="B193" s="1">
        <v>45443</v>
      </c>
      <c r="D193">
        <v>1</v>
      </c>
      <c r="E193" t="s">
        <v>6</v>
      </c>
      <c r="F193">
        <v>924134.85</v>
      </c>
    </row>
    <row r="194" spans="1:6">
      <c r="A194">
        <v>9656</v>
      </c>
      <c r="B194" s="1">
        <v>45473</v>
      </c>
      <c r="D194">
        <v>1</v>
      </c>
      <c r="E194" t="s">
        <v>6</v>
      </c>
      <c r="F194">
        <v>917783.1</v>
      </c>
    </row>
    <row r="195" spans="1:6">
      <c r="A195">
        <v>9656</v>
      </c>
      <c r="B195" s="1">
        <v>45504</v>
      </c>
      <c r="D195">
        <v>1</v>
      </c>
      <c r="E195" t="s">
        <v>6</v>
      </c>
      <c r="F195">
        <v>842606.55</v>
      </c>
    </row>
    <row r="196" spans="1:6">
      <c r="A196">
        <v>9656</v>
      </c>
      <c r="B196" s="1">
        <v>45535</v>
      </c>
      <c r="D196">
        <v>1</v>
      </c>
      <c r="E196" t="s">
        <v>6</v>
      </c>
      <c r="F196">
        <v>819139.05</v>
      </c>
    </row>
    <row r="197" spans="1:6">
      <c r="A197">
        <v>9656</v>
      </c>
      <c r="B197" s="1">
        <v>45565</v>
      </c>
      <c r="D197">
        <v>1</v>
      </c>
      <c r="E197" t="s">
        <v>6</v>
      </c>
      <c r="F197">
        <v>827754.75</v>
      </c>
    </row>
    <row r="198" spans="1:6">
      <c r="A198">
        <v>9656</v>
      </c>
      <c r="B198" s="1">
        <v>45596</v>
      </c>
      <c r="D198">
        <v>1</v>
      </c>
      <c r="E198" t="s">
        <v>6</v>
      </c>
      <c r="F198">
        <v>896038.65</v>
      </c>
    </row>
    <row r="199" spans="1:6">
      <c r="A199">
        <v>9656</v>
      </c>
      <c r="B199" s="1">
        <v>45626</v>
      </c>
      <c r="D199">
        <v>1</v>
      </c>
      <c r="E199" t="s">
        <v>6</v>
      </c>
      <c r="F199">
        <v>843037.20000000007</v>
      </c>
    </row>
    <row r="200" spans="1:6">
      <c r="A200">
        <v>9656</v>
      </c>
      <c r="B200" s="1">
        <v>45657</v>
      </c>
      <c r="D200">
        <v>1</v>
      </c>
      <c r="E200" t="s">
        <v>6</v>
      </c>
      <c r="F200">
        <v>858139.65</v>
      </c>
    </row>
    <row r="201" spans="1:6">
      <c r="A201">
        <v>9656</v>
      </c>
      <c r="B201" s="1">
        <v>45688</v>
      </c>
      <c r="D201">
        <v>1</v>
      </c>
      <c r="E201" t="s">
        <v>6</v>
      </c>
      <c r="F201">
        <v>889058.25</v>
      </c>
    </row>
    <row r="202" spans="1:6">
      <c r="A202">
        <v>9656</v>
      </c>
      <c r="B202" s="1">
        <v>45716</v>
      </c>
      <c r="D202">
        <v>1</v>
      </c>
      <c r="E202" t="s">
        <v>6</v>
      </c>
      <c r="F202">
        <v>797724</v>
      </c>
    </row>
    <row r="203" spans="1:6">
      <c r="A203">
        <v>9656</v>
      </c>
      <c r="B203" s="1">
        <v>45747</v>
      </c>
      <c r="D203">
        <v>1</v>
      </c>
      <c r="E203" t="s">
        <v>6</v>
      </c>
      <c r="F203">
        <v>727678.35</v>
      </c>
    </row>
    <row r="204" spans="1:6">
      <c r="A204">
        <v>9656</v>
      </c>
      <c r="B204" s="1">
        <v>45777</v>
      </c>
      <c r="D204">
        <v>1</v>
      </c>
      <c r="E204" t="s">
        <v>6</v>
      </c>
      <c r="F204">
        <v>878760.45000000007</v>
      </c>
    </row>
    <row r="205" spans="1:6">
      <c r="A205">
        <v>9656</v>
      </c>
      <c r="B205" s="1">
        <v>45808</v>
      </c>
      <c r="D205">
        <v>1</v>
      </c>
      <c r="E205" t="s">
        <v>6</v>
      </c>
      <c r="F205">
        <v>885819.15</v>
      </c>
    </row>
    <row r="206" spans="1:6">
      <c r="A206">
        <v>9656</v>
      </c>
      <c r="B206" s="1">
        <v>45838</v>
      </c>
      <c r="D206">
        <v>1</v>
      </c>
      <c r="E206" t="s">
        <v>6</v>
      </c>
      <c r="F206">
        <v>884459.70000000007</v>
      </c>
    </row>
    <row r="207" spans="1:6">
      <c r="A207">
        <v>9656</v>
      </c>
      <c r="B207" s="1">
        <v>45869</v>
      </c>
      <c r="D207">
        <v>1</v>
      </c>
      <c r="E207" t="s">
        <v>6</v>
      </c>
      <c r="F207">
        <v>1073297.25</v>
      </c>
    </row>
    <row r="208" spans="1:6">
      <c r="A208">
        <v>9656</v>
      </c>
      <c r="B208" s="1">
        <v>45900</v>
      </c>
      <c r="D208">
        <v>1</v>
      </c>
      <c r="E208" t="s">
        <v>6</v>
      </c>
      <c r="F208">
        <v>870207.75</v>
      </c>
    </row>
    <row r="209" spans="1:6">
      <c r="A209">
        <v>9656</v>
      </c>
      <c r="B209" s="1">
        <v>45930</v>
      </c>
      <c r="D209">
        <v>1</v>
      </c>
      <c r="E209" t="s">
        <v>6</v>
      </c>
      <c r="F209">
        <v>883952.55</v>
      </c>
    </row>
    <row r="210" spans="1:6">
      <c r="A210">
        <v>9656</v>
      </c>
      <c r="B210" s="1">
        <v>45961</v>
      </c>
      <c r="D210">
        <v>1</v>
      </c>
      <c r="E210" t="s">
        <v>6</v>
      </c>
      <c r="F210">
        <v>1001669.4</v>
      </c>
    </row>
    <row r="211" spans="1:6">
      <c r="A211">
        <v>9656</v>
      </c>
      <c r="B211" s="1">
        <v>45991</v>
      </c>
      <c r="D211">
        <v>1</v>
      </c>
      <c r="E211" t="s">
        <v>6</v>
      </c>
      <c r="F211">
        <v>936838.8</v>
      </c>
    </row>
    <row r="212" spans="1:6">
      <c r="A212">
        <v>9657</v>
      </c>
      <c r="B212" s="1">
        <v>44957</v>
      </c>
      <c r="D212">
        <v>1</v>
      </c>
      <c r="E212" t="s">
        <v>6</v>
      </c>
      <c r="F212">
        <v>5421.6</v>
      </c>
    </row>
    <row r="213" spans="1:6">
      <c r="A213">
        <v>9657</v>
      </c>
      <c r="B213" s="1">
        <v>44985</v>
      </c>
      <c r="D213">
        <v>1</v>
      </c>
      <c r="E213" t="s">
        <v>6</v>
      </c>
      <c r="F213">
        <v>5230.3500000000004</v>
      </c>
    </row>
    <row r="214" spans="1:6">
      <c r="A214">
        <v>9657</v>
      </c>
      <c r="B214" s="1">
        <v>45016</v>
      </c>
      <c r="D214">
        <v>1</v>
      </c>
      <c r="E214" t="s">
        <v>6</v>
      </c>
      <c r="F214">
        <v>4832.55</v>
      </c>
    </row>
    <row r="215" spans="1:6">
      <c r="A215">
        <v>9657</v>
      </c>
      <c r="B215" s="1">
        <v>45046</v>
      </c>
      <c r="D215">
        <v>1</v>
      </c>
      <c r="E215" t="s">
        <v>6</v>
      </c>
      <c r="F215">
        <v>5357.25</v>
      </c>
    </row>
    <row r="216" spans="1:6">
      <c r="A216">
        <v>9657</v>
      </c>
      <c r="B216" s="1">
        <v>45077</v>
      </c>
      <c r="D216">
        <v>1</v>
      </c>
      <c r="E216" t="s">
        <v>6</v>
      </c>
      <c r="F216">
        <v>5055.75</v>
      </c>
    </row>
    <row r="217" spans="1:6">
      <c r="A217">
        <v>9657</v>
      </c>
      <c r="B217" s="1">
        <v>45107</v>
      </c>
      <c r="D217">
        <v>1</v>
      </c>
      <c r="E217" t="s">
        <v>6</v>
      </c>
      <c r="F217">
        <v>5933.25</v>
      </c>
    </row>
    <row r="218" spans="1:6">
      <c r="A218">
        <v>9657</v>
      </c>
      <c r="B218" s="1">
        <v>45138</v>
      </c>
      <c r="D218">
        <v>1</v>
      </c>
      <c r="E218" t="s">
        <v>6</v>
      </c>
      <c r="F218">
        <v>5589</v>
      </c>
    </row>
    <row r="219" spans="1:6">
      <c r="A219">
        <v>9657</v>
      </c>
      <c r="B219" s="1">
        <v>45169</v>
      </c>
      <c r="D219">
        <v>1</v>
      </c>
      <c r="E219" t="s">
        <v>6</v>
      </c>
      <c r="F219">
        <v>5775.3</v>
      </c>
    </row>
    <row r="220" spans="1:6">
      <c r="A220">
        <v>9657</v>
      </c>
      <c r="B220" s="1">
        <v>45199</v>
      </c>
      <c r="D220">
        <v>1</v>
      </c>
      <c r="E220" t="s">
        <v>6</v>
      </c>
      <c r="F220">
        <v>5571.9000000000005</v>
      </c>
    </row>
    <row r="221" spans="1:6">
      <c r="A221">
        <v>9657</v>
      </c>
      <c r="B221" s="1">
        <v>45230</v>
      </c>
      <c r="D221">
        <v>1</v>
      </c>
      <c r="E221" t="s">
        <v>6</v>
      </c>
      <c r="F221">
        <v>5188.05</v>
      </c>
    </row>
    <row r="222" spans="1:6">
      <c r="A222">
        <v>9657</v>
      </c>
      <c r="B222" s="1">
        <v>45260</v>
      </c>
      <c r="D222">
        <v>1</v>
      </c>
      <c r="E222" t="s">
        <v>6</v>
      </c>
      <c r="F222">
        <v>5649.3</v>
      </c>
    </row>
    <row r="223" spans="1:6">
      <c r="A223">
        <v>9657</v>
      </c>
      <c r="B223" s="1">
        <v>45291</v>
      </c>
      <c r="D223">
        <v>1</v>
      </c>
      <c r="E223" t="s">
        <v>6</v>
      </c>
      <c r="F223">
        <v>5394.6</v>
      </c>
    </row>
    <row r="224" spans="1:6">
      <c r="A224">
        <v>9657</v>
      </c>
      <c r="B224" s="1">
        <v>45322</v>
      </c>
      <c r="D224">
        <v>1</v>
      </c>
      <c r="E224" t="s">
        <v>6</v>
      </c>
      <c r="F224">
        <v>5265</v>
      </c>
    </row>
    <row r="225" spans="1:6">
      <c r="A225">
        <v>9657</v>
      </c>
      <c r="B225" s="1">
        <v>45351</v>
      </c>
      <c r="D225">
        <v>1</v>
      </c>
      <c r="E225" t="s">
        <v>6</v>
      </c>
      <c r="F225">
        <v>5261.4000000000005</v>
      </c>
    </row>
    <row r="226" spans="1:6">
      <c r="A226">
        <v>9657</v>
      </c>
      <c r="B226" s="1">
        <v>45382</v>
      </c>
      <c r="D226">
        <v>1</v>
      </c>
      <c r="E226" t="s">
        <v>6</v>
      </c>
      <c r="F226">
        <v>5017.05</v>
      </c>
    </row>
    <row r="227" spans="1:6">
      <c r="A227">
        <v>9657</v>
      </c>
      <c r="B227" s="1">
        <v>45412</v>
      </c>
      <c r="D227">
        <v>1</v>
      </c>
      <c r="E227" t="s">
        <v>6</v>
      </c>
      <c r="F227">
        <v>4850.1000000000004</v>
      </c>
    </row>
    <row r="228" spans="1:6">
      <c r="A228">
        <v>9657</v>
      </c>
      <c r="B228" s="1">
        <v>45443</v>
      </c>
      <c r="D228">
        <v>1</v>
      </c>
      <c r="E228" t="s">
        <v>6</v>
      </c>
      <c r="F228">
        <v>5942.25</v>
      </c>
    </row>
    <row r="229" spans="1:6">
      <c r="A229">
        <v>9657</v>
      </c>
      <c r="B229" s="1">
        <v>45473</v>
      </c>
      <c r="D229">
        <v>1</v>
      </c>
      <c r="E229" t="s">
        <v>6</v>
      </c>
      <c r="F229">
        <v>5717.25</v>
      </c>
    </row>
    <row r="230" spans="1:6">
      <c r="A230">
        <v>9657</v>
      </c>
      <c r="B230" s="1">
        <v>45504</v>
      </c>
      <c r="D230">
        <v>1</v>
      </c>
      <c r="E230" t="s">
        <v>6</v>
      </c>
      <c r="F230">
        <v>5229</v>
      </c>
    </row>
    <row r="231" spans="1:6">
      <c r="A231">
        <v>9657</v>
      </c>
      <c r="B231" s="1">
        <v>45535</v>
      </c>
      <c r="D231">
        <v>1</v>
      </c>
      <c r="E231" t="s">
        <v>6</v>
      </c>
      <c r="F231">
        <v>6250.5</v>
      </c>
    </row>
    <row r="232" spans="1:6">
      <c r="A232">
        <v>9657</v>
      </c>
      <c r="B232" s="1">
        <v>45565</v>
      </c>
      <c r="D232">
        <v>1</v>
      </c>
      <c r="E232" t="s">
        <v>6</v>
      </c>
      <c r="F232">
        <v>5495.85</v>
      </c>
    </row>
    <row r="233" spans="1:6">
      <c r="A233">
        <v>9657</v>
      </c>
      <c r="B233" s="1">
        <v>45596</v>
      </c>
      <c r="D233">
        <v>1</v>
      </c>
      <c r="E233" t="s">
        <v>6</v>
      </c>
      <c r="F233">
        <v>5655.1500000000005</v>
      </c>
    </row>
    <row r="234" spans="1:6">
      <c r="A234">
        <v>9657</v>
      </c>
      <c r="B234" s="1">
        <v>45626</v>
      </c>
      <c r="D234">
        <v>1</v>
      </c>
      <c r="E234" t="s">
        <v>6</v>
      </c>
      <c r="F234">
        <v>5602.05</v>
      </c>
    </row>
    <row r="235" spans="1:6">
      <c r="A235">
        <v>9657</v>
      </c>
      <c r="B235" s="1">
        <v>45657</v>
      </c>
      <c r="D235">
        <v>1</v>
      </c>
      <c r="E235" t="s">
        <v>6</v>
      </c>
      <c r="F235">
        <v>5353.2</v>
      </c>
    </row>
    <row r="236" spans="1:6">
      <c r="A236">
        <v>9657</v>
      </c>
      <c r="B236" s="1">
        <v>45688</v>
      </c>
      <c r="D236">
        <v>1</v>
      </c>
      <c r="E236" t="s">
        <v>6</v>
      </c>
      <c r="F236">
        <v>5893.2</v>
      </c>
    </row>
    <row r="237" spans="1:6">
      <c r="A237">
        <v>9657</v>
      </c>
      <c r="B237" s="1">
        <v>45716</v>
      </c>
      <c r="D237">
        <v>1</v>
      </c>
      <c r="E237" t="s">
        <v>6</v>
      </c>
      <c r="F237">
        <v>5360.4000000000005</v>
      </c>
    </row>
    <row r="238" spans="1:6">
      <c r="A238">
        <v>9657</v>
      </c>
      <c r="B238" s="1">
        <v>45747</v>
      </c>
      <c r="D238">
        <v>1</v>
      </c>
      <c r="E238" t="s">
        <v>6</v>
      </c>
      <c r="F238">
        <v>4990.05</v>
      </c>
    </row>
    <row r="239" spans="1:6">
      <c r="A239">
        <v>9657</v>
      </c>
      <c r="B239" s="1">
        <v>45777</v>
      </c>
      <c r="D239">
        <v>1</v>
      </c>
      <c r="E239" t="s">
        <v>6</v>
      </c>
      <c r="F239">
        <v>5577.75</v>
      </c>
    </row>
    <row r="240" spans="1:6">
      <c r="A240">
        <v>9657</v>
      </c>
      <c r="B240" s="1">
        <v>45808</v>
      </c>
      <c r="D240">
        <v>1</v>
      </c>
      <c r="E240" t="s">
        <v>6</v>
      </c>
      <c r="F240">
        <v>5564.7</v>
      </c>
    </row>
    <row r="241" spans="1:6">
      <c r="A241">
        <v>9657</v>
      </c>
      <c r="B241" s="1">
        <v>45838</v>
      </c>
      <c r="D241">
        <v>1</v>
      </c>
      <c r="E241" t="s">
        <v>6</v>
      </c>
      <c r="F241">
        <v>5384.25</v>
      </c>
    </row>
    <row r="242" spans="1:6">
      <c r="A242">
        <v>9657</v>
      </c>
      <c r="B242" s="1">
        <v>45869</v>
      </c>
      <c r="D242">
        <v>1</v>
      </c>
      <c r="E242" t="s">
        <v>6</v>
      </c>
      <c r="F242">
        <v>6123.1500000000005</v>
      </c>
    </row>
    <row r="243" spans="1:6">
      <c r="A243">
        <v>9657</v>
      </c>
      <c r="B243" s="1">
        <v>45900</v>
      </c>
      <c r="D243">
        <v>1</v>
      </c>
      <c r="E243" t="s">
        <v>6</v>
      </c>
      <c r="F243">
        <v>6142.05</v>
      </c>
    </row>
    <row r="244" spans="1:6">
      <c r="A244">
        <v>9657</v>
      </c>
      <c r="B244" s="1">
        <v>45930</v>
      </c>
      <c r="D244">
        <v>1</v>
      </c>
      <c r="E244" t="s">
        <v>6</v>
      </c>
      <c r="F244">
        <v>5510.25</v>
      </c>
    </row>
    <row r="245" spans="1:6">
      <c r="A245">
        <v>9657</v>
      </c>
      <c r="B245" s="1">
        <v>45961</v>
      </c>
      <c r="D245">
        <v>1</v>
      </c>
      <c r="E245" t="s">
        <v>6</v>
      </c>
      <c r="F245">
        <v>5931</v>
      </c>
    </row>
    <row r="246" spans="1:6">
      <c r="A246">
        <v>9657</v>
      </c>
      <c r="B246" s="1">
        <v>45991</v>
      </c>
      <c r="D246">
        <v>1</v>
      </c>
      <c r="E246" t="s">
        <v>6</v>
      </c>
      <c r="F246">
        <v>5752.8</v>
      </c>
    </row>
    <row r="247" spans="1:6">
      <c r="A247">
        <v>9683</v>
      </c>
      <c r="B247" s="1">
        <v>44957</v>
      </c>
      <c r="D247">
        <v>1</v>
      </c>
      <c r="E247" t="s">
        <v>6</v>
      </c>
      <c r="F247">
        <v>3280245.3000000003</v>
      </c>
    </row>
    <row r="248" spans="1:6">
      <c r="A248">
        <v>9683</v>
      </c>
      <c r="B248" s="1">
        <v>44985</v>
      </c>
      <c r="D248">
        <v>1</v>
      </c>
      <c r="E248" t="s">
        <v>6</v>
      </c>
      <c r="F248">
        <v>3277583.1</v>
      </c>
    </row>
    <row r="249" spans="1:6">
      <c r="A249">
        <v>9683</v>
      </c>
      <c r="B249" s="1">
        <v>45016</v>
      </c>
      <c r="D249">
        <v>1</v>
      </c>
      <c r="E249" t="s">
        <v>6</v>
      </c>
      <c r="F249">
        <v>3004442.1</v>
      </c>
    </row>
    <row r="250" spans="1:6">
      <c r="A250">
        <v>9683</v>
      </c>
      <c r="B250" s="1">
        <v>45046</v>
      </c>
      <c r="D250">
        <v>1</v>
      </c>
      <c r="E250" t="s">
        <v>6</v>
      </c>
      <c r="F250">
        <v>3335446.8000000003</v>
      </c>
    </row>
    <row r="251" spans="1:6">
      <c r="A251">
        <v>9683</v>
      </c>
      <c r="B251" s="1">
        <v>45077</v>
      </c>
      <c r="D251">
        <v>1</v>
      </c>
      <c r="E251" t="s">
        <v>6</v>
      </c>
      <c r="F251">
        <v>3252851.5500000003</v>
      </c>
    </row>
    <row r="252" spans="1:6">
      <c r="A252">
        <v>9683</v>
      </c>
      <c r="B252" s="1">
        <v>45107</v>
      </c>
      <c r="D252">
        <v>1</v>
      </c>
      <c r="E252" t="s">
        <v>6</v>
      </c>
      <c r="F252">
        <v>3189687.75</v>
      </c>
    </row>
    <row r="253" spans="1:6">
      <c r="A253">
        <v>9683</v>
      </c>
      <c r="B253" s="1">
        <v>45138</v>
      </c>
      <c r="D253">
        <v>1</v>
      </c>
      <c r="E253" t="s">
        <v>6</v>
      </c>
      <c r="F253">
        <v>3189687.75</v>
      </c>
    </row>
    <row r="254" spans="1:6">
      <c r="A254">
        <v>9683</v>
      </c>
      <c r="B254" s="1">
        <v>45169</v>
      </c>
      <c r="D254">
        <v>1</v>
      </c>
      <c r="E254" t="s">
        <v>6</v>
      </c>
      <c r="F254">
        <v>3176327.7</v>
      </c>
    </row>
    <row r="255" spans="1:6">
      <c r="A255">
        <v>9683</v>
      </c>
      <c r="B255" s="1">
        <v>45199</v>
      </c>
      <c r="D255">
        <v>1</v>
      </c>
      <c r="E255" t="s">
        <v>6</v>
      </c>
      <c r="F255">
        <v>3246982.65</v>
      </c>
    </row>
    <row r="256" spans="1:6">
      <c r="A256">
        <v>9683</v>
      </c>
      <c r="B256" s="1">
        <v>45230</v>
      </c>
      <c r="D256">
        <v>1</v>
      </c>
      <c r="E256" t="s">
        <v>6</v>
      </c>
      <c r="F256">
        <v>3004663.0500000003</v>
      </c>
    </row>
    <row r="257" spans="1:6">
      <c r="A257">
        <v>9683</v>
      </c>
      <c r="B257" s="1">
        <v>45260</v>
      </c>
      <c r="D257">
        <v>1</v>
      </c>
      <c r="E257" t="s">
        <v>6</v>
      </c>
      <c r="F257">
        <v>3393666.45</v>
      </c>
    </row>
    <row r="258" spans="1:6">
      <c r="A258">
        <v>9683</v>
      </c>
      <c r="B258" s="1">
        <v>45291</v>
      </c>
      <c r="D258">
        <v>1</v>
      </c>
      <c r="E258" t="s">
        <v>6</v>
      </c>
      <c r="F258">
        <v>3307534.2</v>
      </c>
    </row>
    <row r="259" spans="1:6">
      <c r="A259">
        <v>9683</v>
      </c>
      <c r="B259" s="1">
        <v>45322</v>
      </c>
      <c r="D259">
        <v>1</v>
      </c>
      <c r="E259" t="s">
        <v>6</v>
      </c>
      <c r="F259">
        <v>3392231.4</v>
      </c>
    </row>
    <row r="260" spans="1:6">
      <c r="A260">
        <v>9683</v>
      </c>
      <c r="B260" s="1">
        <v>45351</v>
      </c>
      <c r="D260">
        <v>1</v>
      </c>
      <c r="E260" t="s">
        <v>6</v>
      </c>
      <c r="F260">
        <v>3494291.85</v>
      </c>
    </row>
    <row r="261" spans="1:6">
      <c r="A261">
        <v>9683</v>
      </c>
      <c r="B261" s="1">
        <v>45382</v>
      </c>
      <c r="D261">
        <v>1</v>
      </c>
      <c r="E261" t="s">
        <v>6</v>
      </c>
      <c r="F261">
        <v>3494291.85</v>
      </c>
    </row>
    <row r="262" spans="1:6">
      <c r="A262">
        <v>9683</v>
      </c>
      <c r="B262" s="1">
        <v>45412</v>
      </c>
      <c r="D262">
        <v>1</v>
      </c>
      <c r="E262" t="s">
        <v>6</v>
      </c>
      <c r="F262">
        <v>3459882.6</v>
      </c>
    </row>
    <row r="263" spans="1:6">
      <c r="A263">
        <v>9683</v>
      </c>
      <c r="B263" s="1">
        <v>45443</v>
      </c>
      <c r="D263">
        <v>1</v>
      </c>
      <c r="E263" t="s">
        <v>6</v>
      </c>
      <c r="F263">
        <v>3299264.5500000003</v>
      </c>
    </row>
    <row r="264" spans="1:6">
      <c r="A264">
        <v>9683</v>
      </c>
      <c r="B264" s="1">
        <v>45473</v>
      </c>
      <c r="D264">
        <v>1</v>
      </c>
      <c r="E264" t="s">
        <v>6</v>
      </c>
      <c r="F264">
        <v>3533652.9</v>
      </c>
    </row>
    <row r="265" spans="1:6">
      <c r="A265">
        <v>9683</v>
      </c>
      <c r="B265" s="1">
        <v>45504</v>
      </c>
      <c r="D265">
        <v>1</v>
      </c>
      <c r="E265" t="s">
        <v>6</v>
      </c>
      <c r="F265">
        <v>3320753.4</v>
      </c>
    </row>
    <row r="266" spans="1:6">
      <c r="A266">
        <v>9683</v>
      </c>
      <c r="B266" s="1">
        <v>45535</v>
      </c>
      <c r="D266">
        <v>1</v>
      </c>
      <c r="E266" t="s">
        <v>6</v>
      </c>
      <c r="F266">
        <v>3396600.9</v>
      </c>
    </row>
    <row r="267" spans="1:6">
      <c r="A267">
        <v>9683</v>
      </c>
      <c r="B267" s="1">
        <v>45565</v>
      </c>
      <c r="D267">
        <v>1</v>
      </c>
      <c r="E267" t="s">
        <v>6</v>
      </c>
      <c r="F267">
        <v>3565474.65</v>
      </c>
    </row>
    <row r="268" spans="1:6">
      <c r="A268">
        <v>9683</v>
      </c>
      <c r="B268" s="1">
        <v>45596</v>
      </c>
      <c r="D268">
        <v>1</v>
      </c>
      <c r="E268" t="s">
        <v>6</v>
      </c>
      <c r="F268">
        <v>3487387.5</v>
      </c>
    </row>
    <row r="269" spans="1:6">
      <c r="A269">
        <v>9683</v>
      </c>
      <c r="B269" s="1">
        <v>45626</v>
      </c>
      <c r="D269">
        <v>1</v>
      </c>
      <c r="E269" t="s">
        <v>6</v>
      </c>
      <c r="F269">
        <v>3670017.75</v>
      </c>
    </row>
    <row r="270" spans="1:6">
      <c r="A270">
        <v>9683</v>
      </c>
      <c r="B270" s="1">
        <v>45657</v>
      </c>
      <c r="D270">
        <v>1</v>
      </c>
      <c r="E270" t="s">
        <v>6</v>
      </c>
      <c r="F270">
        <v>3703664.7</v>
      </c>
    </row>
    <row r="271" spans="1:6">
      <c r="A271">
        <v>9683</v>
      </c>
      <c r="B271" s="1">
        <v>45688</v>
      </c>
      <c r="D271">
        <v>1</v>
      </c>
      <c r="E271" t="s">
        <v>6</v>
      </c>
      <c r="F271">
        <v>3397069.8000000003</v>
      </c>
    </row>
    <row r="272" spans="1:6">
      <c r="A272">
        <v>9683</v>
      </c>
      <c r="B272" s="1">
        <v>45716</v>
      </c>
      <c r="D272">
        <v>1</v>
      </c>
      <c r="E272" t="s">
        <v>6</v>
      </c>
      <c r="F272">
        <v>3699262.35</v>
      </c>
    </row>
    <row r="273" spans="1:6">
      <c r="A273">
        <v>9683</v>
      </c>
      <c r="B273" s="1">
        <v>45747</v>
      </c>
      <c r="D273">
        <v>1</v>
      </c>
      <c r="E273" t="s">
        <v>6</v>
      </c>
      <c r="F273">
        <v>3452623.2</v>
      </c>
    </row>
    <row r="274" spans="1:6">
      <c r="A274">
        <v>9683</v>
      </c>
      <c r="B274" s="1">
        <v>45777</v>
      </c>
      <c r="D274">
        <v>1</v>
      </c>
      <c r="E274" t="s">
        <v>6</v>
      </c>
      <c r="F274">
        <v>3921498</v>
      </c>
    </row>
    <row r="275" spans="1:6">
      <c r="A275">
        <v>9683</v>
      </c>
      <c r="B275" s="1">
        <v>45808</v>
      </c>
      <c r="D275">
        <v>1</v>
      </c>
      <c r="E275" t="s">
        <v>6</v>
      </c>
      <c r="F275">
        <v>3414539.7</v>
      </c>
    </row>
    <row r="276" spans="1:6">
      <c r="A276">
        <v>9683</v>
      </c>
      <c r="B276" s="1">
        <v>45838</v>
      </c>
      <c r="D276">
        <v>1</v>
      </c>
      <c r="E276" t="s">
        <v>6</v>
      </c>
      <c r="F276">
        <v>3414539.7</v>
      </c>
    </row>
    <row r="277" spans="1:6">
      <c r="A277">
        <v>9683</v>
      </c>
      <c r="B277" s="1">
        <v>45869</v>
      </c>
      <c r="D277">
        <v>1</v>
      </c>
      <c r="E277" t="s">
        <v>6</v>
      </c>
      <c r="F277">
        <v>3737070</v>
      </c>
    </row>
    <row r="278" spans="1:6">
      <c r="A278">
        <v>9683</v>
      </c>
      <c r="B278" s="1">
        <v>45900</v>
      </c>
      <c r="D278">
        <v>1</v>
      </c>
      <c r="E278" t="s">
        <v>6</v>
      </c>
      <c r="F278">
        <v>3759644.25</v>
      </c>
    </row>
    <row r="279" spans="1:6">
      <c r="A279">
        <v>9683</v>
      </c>
      <c r="B279" s="1">
        <v>45930</v>
      </c>
      <c r="D279">
        <v>1</v>
      </c>
      <c r="E279" t="s">
        <v>6</v>
      </c>
      <c r="F279">
        <v>3546419.4</v>
      </c>
    </row>
    <row r="280" spans="1:6">
      <c r="A280">
        <v>9683</v>
      </c>
      <c r="B280" s="1">
        <v>45961</v>
      </c>
      <c r="D280">
        <v>1</v>
      </c>
      <c r="E280" t="s">
        <v>6</v>
      </c>
      <c r="F280">
        <v>3753088.65</v>
      </c>
    </row>
    <row r="281" spans="1:6">
      <c r="A281">
        <v>9683</v>
      </c>
      <c r="B281" s="1">
        <v>45991</v>
      </c>
      <c r="D281">
        <v>1</v>
      </c>
      <c r="E281" t="s">
        <v>6</v>
      </c>
      <c r="F281">
        <v>3888069.75</v>
      </c>
    </row>
    <row r="282" spans="1:6">
      <c r="A282">
        <v>9692</v>
      </c>
      <c r="B282" s="1">
        <v>44957</v>
      </c>
      <c r="D282">
        <v>1</v>
      </c>
      <c r="E282" t="s">
        <v>6</v>
      </c>
      <c r="F282">
        <v>2294836.65</v>
      </c>
    </row>
    <row r="283" spans="1:6">
      <c r="A283">
        <v>9692</v>
      </c>
      <c r="B283" s="1">
        <v>44985</v>
      </c>
      <c r="D283">
        <v>1</v>
      </c>
      <c r="E283" t="s">
        <v>6</v>
      </c>
      <c r="F283">
        <v>586798.20000000007</v>
      </c>
    </row>
    <row r="284" spans="1:6">
      <c r="A284">
        <v>9692</v>
      </c>
      <c r="B284" s="1">
        <v>45016</v>
      </c>
      <c r="D284">
        <v>1</v>
      </c>
      <c r="E284" t="s">
        <v>6</v>
      </c>
      <c r="F284">
        <v>748011.6</v>
      </c>
    </row>
    <row r="285" spans="1:6">
      <c r="A285">
        <v>9692</v>
      </c>
      <c r="B285" s="1">
        <v>45046</v>
      </c>
      <c r="D285">
        <v>1</v>
      </c>
      <c r="E285" t="s">
        <v>6</v>
      </c>
      <c r="F285">
        <v>865388.25</v>
      </c>
    </row>
    <row r="286" spans="1:6">
      <c r="A286">
        <v>9692</v>
      </c>
      <c r="B286" s="1">
        <v>45077</v>
      </c>
      <c r="D286">
        <v>1</v>
      </c>
      <c r="E286" t="s">
        <v>6</v>
      </c>
      <c r="F286">
        <v>1267758.9000000001</v>
      </c>
    </row>
    <row r="287" spans="1:6">
      <c r="A287">
        <v>9692</v>
      </c>
      <c r="B287" s="1">
        <v>45107</v>
      </c>
      <c r="D287">
        <v>1</v>
      </c>
      <c r="E287" t="s">
        <v>6</v>
      </c>
      <c r="F287">
        <v>708588.45000000007</v>
      </c>
    </row>
    <row r="288" spans="1:6">
      <c r="A288">
        <v>9692</v>
      </c>
      <c r="B288" s="1">
        <v>45138</v>
      </c>
      <c r="D288">
        <v>1</v>
      </c>
      <c r="E288" t="s">
        <v>6</v>
      </c>
      <c r="F288">
        <v>975020.4</v>
      </c>
    </row>
    <row r="289" spans="1:6">
      <c r="A289">
        <v>9692</v>
      </c>
      <c r="B289" s="1">
        <v>45169</v>
      </c>
      <c r="D289">
        <v>1</v>
      </c>
      <c r="E289" t="s">
        <v>6</v>
      </c>
      <c r="F289">
        <v>712111.05</v>
      </c>
    </row>
    <row r="290" spans="1:6">
      <c r="A290">
        <v>9692</v>
      </c>
      <c r="B290" s="1">
        <v>45199</v>
      </c>
      <c r="D290">
        <v>1</v>
      </c>
      <c r="E290" t="s">
        <v>6</v>
      </c>
      <c r="F290">
        <v>731130.75</v>
      </c>
    </row>
    <row r="291" spans="1:6">
      <c r="A291">
        <v>9692</v>
      </c>
      <c r="B291" s="1">
        <v>45230</v>
      </c>
      <c r="D291">
        <v>1</v>
      </c>
      <c r="E291" t="s">
        <v>6</v>
      </c>
      <c r="F291">
        <v>1116792.45</v>
      </c>
    </row>
    <row r="292" spans="1:6">
      <c r="A292">
        <v>9692</v>
      </c>
      <c r="B292" s="1">
        <v>45260</v>
      </c>
      <c r="D292">
        <v>1</v>
      </c>
      <c r="E292" t="s">
        <v>6</v>
      </c>
      <c r="F292">
        <v>681087.15</v>
      </c>
    </row>
    <row r="293" spans="1:6">
      <c r="A293">
        <v>9692</v>
      </c>
      <c r="B293" s="1">
        <v>45291</v>
      </c>
      <c r="D293">
        <v>1</v>
      </c>
      <c r="E293" t="s">
        <v>6</v>
      </c>
      <c r="F293">
        <v>904966.20000000007</v>
      </c>
    </row>
    <row r="294" spans="1:6">
      <c r="A294">
        <v>9692</v>
      </c>
      <c r="B294" s="1">
        <v>45322</v>
      </c>
      <c r="D294">
        <v>1</v>
      </c>
      <c r="E294" t="s">
        <v>6</v>
      </c>
      <c r="F294">
        <v>2202202.35</v>
      </c>
    </row>
    <row r="295" spans="1:6">
      <c r="A295">
        <v>9692</v>
      </c>
      <c r="B295" s="1">
        <v>45351</v>
      </c>
      <c r="D295">
        <v>1</v>
      </c>
      <c r="E295" t="s">
        <v>6</v>
      </c>
      <c r="F295">
        <v>624077.1</v>
      </c>
    </row>
    <row r="296" spans="1:6">
      <c r="A296">
        <v>9692</v>
      </c>
      <c r="B296" s="1">
        <v>45382</v>
      </c>
      <c r="D296">
        <v>1</v>
      </c>
      <c r="E296" t="s">
        <v>6</v>
      </c>
      <c r="F296">
        <v>760988.70000000007</v>
      </c>
    </row>
    <row r="297" spans="1:6">
      <c r="A297">
        <v>9692</v>
      </c>
      <c r="B297" s="1">
        <v>45412</v>
      </c>
      <c r="D297">
        <v>1</v>
      </c>
      <c r="E297" t="s">
        <v>6</v>
      </c>
      <c r="F297">
        <v>1135096.6500000001</v>
      </c>
    </row>
    <row r="298" spans="1:6">
      <c r="A298">
        <v>9692</v>
      </c>
      <c r="B298" s="1">
        <v>45443</v>
      </c>
      <c r="D298">
        <v>1</v>
      </c>
      <c r="E298" t="s">
        <v>6</v>
      </c>
      <c r="F298">
        <v>721026.45000000007</v>
      </c>
    </row>
    <row r="299" spans="1:6">
      <c r="A299">
        <v>9692</v>
      </c>
      <c r="B299" s="1">
        <v>45473</v>
      </c>
      <c r="D299">
        <v>1</v>
      </c>
      <c r="E299" t="s">
        <v>6</v>
      </c>
      <c r="F299">
        <v>727206.3</v>
      </c>
    </row>
    <row r="300" spans="1:6">
      <c r="A300">
        <v>9692</v>
      </c>
      <c r="B300" s="1">
        <v>45504</v>
      </c>
      <c r="D300">
        <v>1</v>
      </c>
      <c r="E300" t="s">
        <v>6</v>
      </c>
      <c r="F300">
        <v>1132477.2</v>
      </c>
    </row>
    <row r="301" spans="1:6">
      <c r="A301">
        <v>9692</v>
      </c>
      <c r="B301" s="1">
        <v>45535</v>
      </c>
      <c r="D301">
        <v>1</v>
      </c>
      <c r="E301" t="s">
        <v>6</v>
      </c>
      <c r="F301">
        <v>898789.5</v>
      </c>
    </row>
    <row r="302" spans="1:6">
      <c r="A302">
        <v>9692</v>
      </c>
      <c r="B302" s="1">
        <v>45565</v>
      </c>
      <c r="D302">
        <v>1</v>
      </c>
      <c r="E302" t="s">
        <v>6</v>
      </c>
      <c r="F302">
        <v>963559.35</v>
      </c>
    </row>
    <row r="303" spans="1:6">
      <c r="A303">
        <v>9692</v>
      </c>
      <c r="B303" s="1">
        <v>45596</v>
      </c>
      <c r="D303">
        <v>1</v>
      </c>
      <c r="E303" t="s">
        <v>6</v>
      </c>
      <c r="F303">
        <v>908472.15</v>
      </c>
    </row>
    <row r="304" spans="1:6">
      <c r="A304">
        <v>9692</v>
      </c>
      <c r="B304" s="1">
        <v>45626</v>
      </c>
      <c r="D304">
        <v>1</v>
      </c>
      <c r="E304" t="s">
        <v>6</v>
      </c>
      <c r="F304">
        <v>714254.4</v>
      </c>
    </row>
    <row r="305" spans="1:6">
      <c r="A305">
        <v>9692</v>
      </c>
      <c r="B305" s="1">
        <v>45657</v>
      </c>
      <c r="D305">
        <v>1</v>
      </c>
      <c r="E305" t="s">
        <v>6</v>
      </c>
      <c r="F305">
        <v>917622.9</v>
      </c>
    </row>
    <row r="306" spans="1:6">
      <c r="A306">
        <v>9692</v>
      </c>
      <c r="B306" s="1">
        <v>45688</v>
      </c>
      <c r="D306">
        <v>1</v>
      </c>
      <c r="E306" t="s">
        <v>6</v>
      </c>
      <c r="F306">
        <v>1795174.6500000001</v>
      </c>
    </row>
    <row r="307" spans="1:6">
      <c r="A307">
        <v>9692</v>
      </c>
      <c r="B307" s="1">
        <v>45716</v>
      </c>
      <c r="D307">
        <v>1</v>
      </c>
      <c r="E307" t="s">
        <v>6</v>
      </c>
      <c r="F307">
        <v>921405.6</v>
      </c>
    </row>
    <row r="308" spans="1:6">
      <c r="A308">
        <v>9692</v>
      </c>
      <c r="B308" s="1">
        <v>45747</v>
      </c>
      <c r="D308">
        <v>1</v>
      </c>
      <c r="E308" t="s">
        <v>6</v>
      </c>
      <c r="F308">
        <v>1087521.75</v>
      </c>
    </row>
    <row r="309" spans="1:6">
      <c r="A309">
        <v>9692</v>
      </c>
      <c r="B309" s="1">
        <v>45777</v>
      </c>
      <c r="D309">
        <v>1</v>
      </c>
      <c r="E309" t="s">
        <v>6</v>
      </c>
      <c r="F309">
        <v>951398.1</v>
      </c>
    </row>
    <row r="310" spans="1:6">
      <c r="A310">
        <v>9692</v>
      </c>
      <c r="B310" s="1">
        <v>45808</v>
      </c>
      <c r="D310">
        <v>1</v>
      </c>
      <c r="E310" t="s">
        <v>6</v>
      </c>
      <c r="F310">
        <v>804387.15</v>
      </c>
    </row>
    <row r="311" spans="1:6">
      <c r="A311">
        <v>9692</v>
      </c>
      <c r="B311" s="1">
        <v>45838</v>
      </c>
      <c r="D311">
        <v>1</v>
      </c>
      <c r="E311" t="s">
        <v>6</v>
      </c>
      <c r="F311">
        <v>861319.8</v>
      </c>
    </row>
    <row r="312" spans="1:6">
      <c r="A312">
        <v>9692</v>
      </c>
      <c r="B312" s="1">
        <v>45869</v>
      </c>
      <c r="D312">
        <v>1</v>
      </c>
      <c r="E312" t="s">
        <v>6</v>
      </c>
      <c r="F312">
        <v>905448.15</v>
      </c>
    </row>
    <row r="313" spans="1:6">
      <c r="A313">
        <v>9692</v>
      </c>
      <c r="B313" s="1">
        <v>45900</v>
      </c>
      <c r="D313">
        <v>1</v>
      </c>
      <c r="E313" t="s">
        <v>6</v>
      </c>
      <c r="F313">
        <v>697486.05</v>
      </c>
    </row>
    <row r="314" spans="1:6">
      <c r="A314">
        <v>9692</v>
      </c>
      <c r="B314" s="1">
        <v>45930</v>
      </c>
      <c r="D314">
        <v>1</v>
      </c>
      <c r="E314" t="s">
        <v>6</v>
      </c>
      <c r="F314">
        <v>806223.6</v>
      </c>
    </row>
    <row r="315" spans="1:6">
      <c r="A315">
        <v>9692</v>
      </c>
      <c r="B315" s="1">
        <v>45961</v>
      </c>
      <c r="D315">
        <v>1</v>
      </c>
      <c r="E315" t="s">
        <v>6</v>
      </c>
      <c r="F315">
        <v>1122942.1500000001</v>
      </c>
    </row>
    <row r="316" spans="1:6">
      <c r="A316">
        <v>9692</v>
      </c>
      <c r="B316" s="1">
        <v>45991</v>
      </c>
      <c r="D316">
        <v>1</v>
      </c>
      <c r="E316" t="s">
        <v>6</v>
      </c>
      <c r="F316">
        <v>775785.15</v>
      </c>
    </row>
    <row r="317" spans="1:6">
      <c r="A317">
        <v>9700</v>
      </c>
      <c r="B317" s="1">
        <v>44957</v>
      </c>
      <c r="D317">
        <v>1</v>
      </c>
      <c r="E317" t="s">
        <v>6</v>
      </c>
      <c r="F317">
        <v>1057221.9000000001</v>
      </c>
    </row>
    <row r="318" spans="1:6">
      <c r="A318">
        <v>9700</v>
      </c>
      <c r="B318" s="1">
        <v>44985</v>
      </c>
      <c r="D318">
        <v>1</v>
      </c>
      <c r="E318" t="s">
        <v>6</v>
      </c>
      <c r="F318">
        <v>1070325.45</v>
      </c>
    </row>
    <row r="319" spans="1:6">
      <c r="A319">
        <v>9700</v>
      </c>
      <c r="B319" s="1">
        <v>45016</v>
      </c>
      <c r="D319">
        <v>1</v>
      </c>
      <c r="E319" t="s">
        <v>6</v>
      </c>
      <c r="F319">
        <v>950999.85</v>
      </c>
    </row>
    <row r="320" spans="1:6">
      <c r="A320">
        <v>9700</v>
      </c>
      <c r="B320" s="1">
        <v>45046</v>
      </c>
      <c r="D320">
        <v>1</v>
      </c>
      <c r="E320" t="s">
        <v>6</v>
      </c>
      <c r="F320">
        <v>1081048.95</v>
      </c>
    </row>
    <row r="321" spans="1:6">
      <c r="A321">
        <v>9700</v>
      </c>
      <c r="B321" s="1">
        <v>45077</v>
      </c>
      <c r="D321">
        <v>1</v>
      </c>
      <c r="E321" t="s">
        <v>6</v>
      </c>
      <c r="F321">
        <v>975718.35</v>
      </c>
    </row>
    <row r="322" spans="1:6">
      <c r="A322">
        <v>9700</v>
      </c>
      <c r="B322" s="1">
        <v>45107</v>
      </c>
      <c r="D322">
        <v>1</v>
      </c>
      <c r="E322" t="s">
        <v>6</v>
      </c>
      <c r="F322">
        <v>1119461.4000000001</v>
      </c>
    </row>
    <row r="323" spans="1:6">
      <c r="A323">
        <v>9700</v>
      </c>
      <c r="B323" s="1">
        <v>45138</v>
      </c>
      <c r="D323">
        <v>1</v>
      </c>
      <c r="E323" t="s">
        <v>6</v>
      </c>
      <c r="F323">
        <v>1064379.6000000001</v>
      </c>
    </row>
    <row r="324" spans="1:6">
      <c r="A324">
        <v>9700</v>
      </c>
      <c r="B324" s="1">
        <v>45169</v>
      </c>
      <c r="D324">
        <v>1</v>
      </c>
      <c r="E324" t="s">
        <v>6</v>
      </c>
      <c r="F324">
        <v>1025740.35</v>
      </c>
    </row>
    <row r="325" spans="1:6">
      <c r="A325">
        <v>9700</v>
      </c>
      <c r="B325" s="1">
        <v>45199</v>
      </c>
      <c r="D325">
        <v>1</v>
      </c>
      <c r="E325" t="s">
        <v>6</v>
      </c>
      <c r="F325">
        <v>1031035.05</v>
      </c>
    </row>
    <row r="326" spans="1:6">
      <c r="A326">
        <v>9700</v>
      </c>
      <c r="B326" s="1">
        <v>45230</v>
      </c>
      <c r="D326">
        <v>1</v>
      </c>
      <c r="E326" t="s">
        <v>6</v>
      </c>
      <c r="F326">
        <v>1006817.4</v>
      </c>
    </row>
    <row r="327" spans="1:6">
      <c r="A327">
        <v>9700</v>
      </c>
      <c r="B327" s="1">
        <v>45260</v>
      </c>
      <c r="D327">
        <v>1</v>
      </c>
      <c r="E327" t="s">
        <v>6</v>
      </c>
      <c r="F327">
        <v>1118920.95</v>
      </c>
    </row>
    <row r="328" spans="1:6">
      <c r="A328">
        <v>9700</v>
      </c>
      <c r="B328" s="1">
        <v>45291</v>
      </c>
      <c r="D328">
        <v>1</v>
      </c>
      <c r="E328" t="s">
        <v>6</v>
      </c>
      <c r="F328">
        <v>1086932.7</v>
      </c>
    </row>
    <row r="329" spans="1:6">
      <c r="A329">
        <v>9700</v>
      </c>
      <c r="B329" s="1">
        <v>45322</v>
      </c>
      <c r="D329">
        <v>1</v>
      </c>
      <c r="E329" t="s">
        <v>6</v>
      </c>
      <c r="F329">
        <v>1055654.1000000001</v>
      </c>
    </row>
    <row r="330" spans="1:6">
      <c r="A330">
        <v>9700</v>
      </c>
      <c r="B330" s="1">
        <v>45351</v>
      </c>
      <c r="D330">
        <v>1</v>
      </c>
      <c r="E330" t="s">
        <v>6</v>
      </c>
      <c r="F330">
        <v>1126042.2</v>
      </c>
    </row>
    <row r="331" spans="1:6">
      <c r="A331">
        <v>9700</v>
      </c>
      <c r="B331" s="1">
        <v>45382</v>
      </c>
      <c r="D331">
        <v>1</v>
      </c>
      <c r="E331" t="s">
        <v>6</v>
      </c>
      <c r="F331">
        <v>1021011.75</v>
      </c>
    </row>
    <row r="332" spans="1:6">
      <c r="A332">
        <v>9700</v>
      </c>
      <c r="B332" s="1">
        <v>45412</v>
      </c>
      <c r="D332">
        <v>1</v>
      </c>
      <c r="E332" t="s">
        <v>6</v>
      </c>
      <c r="F332">
        <v>1011073.05</v>
      </c>
    </row>
    <row r="333" spans="1:6">
      <c r="A333">
        <v>9700</v>
      </c>
      <c r="B333" s="1">
        <v>45443</v>
      </c>
      <c r="D333">
        <v>1</v>
      </c>
      <c r="E333" t="s">
        <v>6</v>
      </c>
      <c r="F333">
        <v>1213420.05</v>
      </c>
    </row>
    <row r="334" spans="1:6">
      <c r="A334">
        <v>9700</v>
      </c>
      <c r="B334" s="1">
        <v>45473</v>
      </c>
      <c r="D334">
        <v>1</v>
      </c>
      <c r="E334" t="s">
        <v>6</v>
      </c>
      <c r="F334">
        <v>1134679.05</v>
      </c>
    </row>
    <row r="335" spans="1:6">
      <c r="A335">
        <v>9700</v>
      </c>
      <c r="B335" s="1">
        <v>45504</v>
      </c>
      <c r="D335">
        <v>1</v>
      </c>
      <c r="E335" t="s">
        <v>6</v>
      </c>
      <c r="F335">
        <v>1032566.85</v>
      </c>
    </row>
    <row r="336" spans="1:6">
      <c r="A336">
        <v>9700</v>
      </c>
      <c r="B336" s="1">
        <v>45535</v>
      </c>
      <c r="D336">
        <v>1</v>
      </c>
      <c r="E336" t="s">
        <v>6</v>
      </c>
      <c r="F336">
        <v>1147618.3500000001</v>
      </c>
    </row>
    <row r="337" spans="1:6">
      <c r="A337">
        <v>9700</v>
      </c>
      <c r="B337" s="1">
        <v>45565</v>
      </c>
      <c r="D337">
        <v>1</v>
      </c>
      <c r="E337" t="s">
        <v>6</v>
      </c>
      <c r="F337">
        <v>1034892</v>
      </c>
    </row>
    <row r="338" spans="1:6">
      <c r="A338">
        <v>9700</v>
      </c>
      <c r="B338" s="1">
        <v>45596</v>
      </c>
      <c r="D338">
        <v>1</v>
      </c>
      <c r="E338" t="s">
        <v>6</v>
      </c>
      <c r="F338">
        <v>1101073.95</v>
      </c>
    </row>
    <row r="339" spans="1:6">
      <c r="A339">
        <v>9700</v>
      </c>
      <c r="B339" s="1">
        <v>45626</v>
      </c>
      <c r="D339">
        <v>1</v>
      </c>
      <c r="E339" t="s">
        <v>6</v>
      </c>
      <c r="F339">
        <v>1145662.6500000001</v>
      </c>
    </row>
    <row r="340" spans="1:6">
      <c r="A340">
        <v>9700</v>
      </c>
      <c r="B340" s="1">
        <v>45657</v>
      </c>
      <c r="D340">
        <v>1</v>
      </c>
      <c r="E340" t="s">
        <v>6</v>
      </c>
      <c r="F340">
        <v>1145662.6500000001</v>
      </c>
    </row>
    <row r="341" spans="1:6">
      <c r="A341">
        <v>9700</v>
      </c>
      <c r="B341" s="1">
        <v>45688</v>
      </c>
      <c r="D341">
        <v>1</v>
      </c>
      <c r="E341" t="s">
        <v>6</v>
      </c>
      <c r="F341">
        <v>1136747.25</v>
      </c>
    </row>
    <row r="342" spans="1:6">
      <c r="A342">
        <v>9700</v>
      </c>
      <c r="B342" s="1">
        <v>45716</v>
      </c>
      <c r="D342">
        <v>1</v>
      </c>
      <c r="E342" t="s">
        <v>6</v>
      </c>
      <c r="F342">
        <v>1127189.25</v>
      </c>
    </row>
    <row r="343" spans="1:6">
      <c r="A343">
        <v>9700</v>
      </c>
      <c r="B343" s="1">
        <v>45747</v>
      </c>
      <c r="D343">
        <v>1</v>
      </c>
      <c r="E343" t="s">
        <v>6</v>
      </c>
      <c r="F343">
        <v>1009858.5</v>
      </c>
    </row>
    <row r="344" spans="1:6">
      <c r="A344">
        <v>9700</v>
      </c>
      <c r="B344" s="1">
        <v>45777</v>
      </c>
      <c r="D344">
        <v>1</v>
      </c>
      <c r="E344" t="s">
        <v>6</v>
      </c>
      <c r="F344">
        <v>1137566.25</v>
      </c>
    </row>
    <row r="345" spans="1:6">
      <c r="A345">
        <v>9700</v>
      </c>
      <c r="B345" s="1">
        <v>45808</v>
      </c>
      <c r="D345">
        <v>1</v>
      </c>
      <c r="E345" t="s">
        <v>6</v>
      </c>
      <c r="F345">
        <v>1136061.9000000001</v>
      </c>
    </row>
    <row r="346" spans="1:6">
      <c r="A346">
        <v>9700</v>
      </c>
      <c r="B346" s="1">
        <v>45838</v>
      </c>
      <c r="D346">
        <v>1</v>
      </c>
      <c r="E346" t="s">
        <v>6</v>
      </c>
      <c r="F346">
        <v>1056393.45</v>
      </c>
    </row>
    <row r="347" spans="1:6">
      <c r="A347">
        <v>9700</v>
      </c>
      <c r="B347" s="1">
        <v>45869</v>
      </c>
      <c r="D347">
        <v>1</v>
      </c>
      <c r="E347" t="s">
        <v>6</v>
      </c>
      <c r="F347">
        <v>1180173.6000000001</v>
      </c>
    </row>
    <row r="348" spans="1:6">
      <c r="A348">
        <v>9700</v>
      </c>
      <c r="B348" s="1">
        <v>45900</v>
      </c>
      <c r="D348">
        <v>1</v>
      </c>
      <c r="E348" t="s">
        <v>6</v>
      </c>
      <c r="F348">
        <v>1110995.1000000001</v>
      </c>
    </row>
    <row r="349" spans="1:6">
      <c r="A349">
        <v>9700</v>
      </c>
      <c r="B349" s="1">
        <v>45930</v>
      </c>
      <c r="D349">
        <v>1</v>
      </c>
      <c r="E349" t="s">
        <v>6</v>
      </c>
      <c r="F349">
        <v>1020115.35</v>
      </c>
    </row>
    <row r="350" spans="1:6">
      <c r="A350">
        <v>9700</v>
      </c>
      <c r="B350" s="1">
        <v>45961</v>
      </c>
      <c r="D350">
        <v>1</v>
      </c>
      <c r="E350" t="s">
        <v>6</v>
      </c>
      <c r="F350">
        <v>1172326.95</v>
      </c>
    </row>
    <row r="351" spans="1:6">
      <c r="A351">
        <v>9700</v>
      </c>
      <c r="B351" s="1">
        <v>45991</v>
      </c>
      <c r="D351">
        <v>1</v>
      </c>
      <c r="E351" t="s">
        <v>6</v>
      </c>
      <c r="F351">
        <v>1173139.2</v>
      </c>
    </row>
    <row r="352" spans="1:6">
      <c r="A352">
        <v>9701</v>
      </c>
      <c r="B352" s="1">
        <v>44957</v>
      </c>
      <c r="D352">
        <v>1</v>
      </c>
      <c r="E352" t="s">
        <v>6</v>
      </c>
      <c r="F352">
        <v>18431.100000000002</v>
      </c>
    </row>
    <row r="353" spans="1:6">
      <c r="A353">
        <v>9701</v>
      </c>
      <c r="B353" s="1">
        <v>44985</v>
      </c>
      <c r="D353">
        <v>1</v>
      </c>
      <c r="E353" t="s">
        <v>6</v>
      </c>
      <c r="F353">
        <v>17765.100000000002</v>
      </c>
    </row>
    <row r="354" spans="1:6">
      <c r="A354">
        <v>9701</v>
      </c>
      <c r="B354" s="1">
        <v>45016</v>
      </c>
      <c r="D354">
        <v>1</v>
      </c>
      <c r="E354" t="s">
        <v>6</v>
      </c>
      <c r="F354">
        <v>17216.100000000002</v>
      </c>
    </row>
    <row r="355" spans="1:6">
      <c r="A355">
        <v>9701</v>
      </c>
      <c r="B355" s="1">
        <v>45046</v>
      </c>
      <c r="D355">
        <v>1</v>
      </c>
      <c r="E355" t="s">
        <v>6</v>
      </c>
      <c r="F355">
        <v>21480.3</v>
      </c>
    </row>
    <row r="356" spans="1:6">
      <c r="A356">
        <v>9701</v>
      </c>
      <c r="B356" s="1">
        <v>45077</v>
      </c>
      <c r="D356">
        <v>1</v>
      </c>
      <c r="E356" t="s">
        <v>6</v>
      </c>
      <c r="F356">
        <v>17797.95</v>
      </c>
    </row>
    <row r="357" spans="1:6">
      <c r="A357">
        <v>9701</v>
      </c>
      <c r="B357" s="1">
        <v>45107</v>
      </c>
      <c r="D357">
        <v>1</v>
      </c>
      <c r="E357" t="s">
        <v>6</v>
      </c>
      <c r="F357">
        <v>21499.200000000001</v>
      </c>
    </row>
    <row r="358" spans="1:6">
      <c r="A358">
        <v>9701</v>
      </c>
      <c r="B358" s="1">
        <v>45138</v>
      </c>
      <c r="D358">
        <v>1</v>
      </c>
      <c r="E358" t="s">
        <v>6</v>
      </c>
      <c r="F358">
        <v>21169.8</v>
      </c>
    </row>
    <row r="359" spans="1:6">
      <c r="A359">
        <v>9701</v>
      </c>
      <c r="B359" s="1">
        <v>45169</v>
      </c>
      <c r="D359">
        <v>1</v>
      </c>
      <c r="E359" t="s">
        <v>6</v>
      </c>
      <c r="F359">
        <v>19651.5</v>
      </c>
    </row>
    <row r="360" spans="1:6">
      <c r="A360">
        <v>9701</v>
      </c>
      <c r="B360" s="1">
        <v>45199</v>
      </c>
      <c r="D360">
        <v>1</v>
      </c>
      <c r="E360" t="s">
        <v>6</v>
      </c>
      <c r="F360">
        <v>20183.400000000001</v>
      </c>
    </row>
    <row r="361" spans="1:6">
      <c r="A361">
        <v>9701</v>
      </c>
      <c r="B361" s="1">
        <v>45230</v>
      </c>
      <c r="D361">
        <v>1</v>
      </c>
      <c r="E361" t="s">
        <v>6</v>
      </c>
      <c r="F361">
        <v>19506.150000000001</v>
      </c>
    </row>
    <row r="362" spans="1:6">
      <c r="A362">
        <v>9701</v>
      </c>
      <c r="B362" s="1">
        <v>45260</v>
      </c>
      <c r="D362">
        <v>1</v>
      </c>
      <c r="E362" t="s">
        <v>6</v>
      </c>
      <c r="F362">
        <v>21569.850000000002</v>
      </c>
    </row>
    <row r="363" spans="1:6">
      <c r="A363">
        <v>9701</v>
      </c>
      <c r="B363" s="1">
        <v>45291</v>
      </c>
      <c r="D363">
        <v>1</v>
      </c>
      <c r="E363" t="s">
        <v>6</v>
      </c>
      <c r="F363">
        <v>20610</v>
      </c>
    </row>
    <row r="364" spans="1:6">
      <c r="A364">
        <v>9701</v>
      </c>
      <c r="B364" s="1">
        <v>45322</v>
      </c>
      <c r="D364">
        <v>1</v>
      </c>
      <c r="E364" t="s">
        <v>6</v>
      </c>
      <c r="F364">
        <v>19209.600000000002</v>
      </c>
    </row>
    <row r="365" spans="1:6">
      <c r="A365">
        <v>9701</v>
      </c>
      <c r="B365" s="1">
        <v>45351</v>
      </c>
      <c r="D365">
        <v>1</v>
      </c>
      <c r="E365" t="s">
        <v>6</v>
      </c>
      <c r="F365">
        <v>20008.8</v>
      </c>
    </row>
    <row r="366" spans="1:6">
      <c r="A366">
        <v>9701</v>
      </c>
      <c r="B366" s="1">
        <v>45382</v>
      </c>
      <c r="D366">
        <v>1</v>
      </c>
      <c r="E366" t="s">
        <v>6</v>
      </c>
      <c r="F366">
        <v>19378.8</v>
      </c>
    </row>
    <row r="367" spans="1:6">
      <c r="A367">
        <v>9701</v>
      </c>
      <c r="B367" s="1">
        <v>45412</v>
      </c>
      <c r="D367">
        <v>1</v>
      </c>
      <c r="E367" t="s">
        <v>6</v>
      </c>
      <c r="F367">
        <v>20179.8</v>
      </c>
    </row>
    <row r="368" spans="1:6">
      <c r="A368">
        <v>9701</v>
      </c>
      <c r="B368" s="1">
        <v>45443</v>
      </c>
      <c r="D368">
        <v>1</v>
      </c>
      <c r="E368" t="s">
        <v>6</v>
      </c>
      <c r="F368">
        <v>24273</v>
      </c>
    </row>
    <row r="369" spans="1:6">
      <c r="A369">
        <v>9701</v>
      </c>
      <c r="B369" s="1">
        <v>45473</v>
      </c>
      <c r="D369">
        <v>1</v>
      </c>
      <c r="E369" t="s">
        <v>6</v>
      </c>
      <c r="F369">
        <v>23076</v>
      </c>
    </row>
    <row r="370" spans="1:6">
      <c r="A370">
        <v>9701</v>
      </c>
      <c r="B370" s="1">
        <v>45504</v>
      </c>
      <c r="D370">
        <v>1</v>
      </c>
      <c r="E370" t="s">
        <v>6</v>
      </c>
      <c r="F370">
        <v>21347.55</v>
      </c>
    </row>
    <row r="371" spans="1:6">
      <c r="A371">
        <v>9701</v>
      </c>
      <c r="B371" s="1">
        <v>45535</v>
      </c>
      <c r="D371">
        <v>1</v>
      </c>
      <c r="E371" t="s">
        <v>6</v>
      </c>
      <c r="F371">
        <v>23486.850000000002</v>
      </c>
    </row>
    <row r="372" spans="1:6">
      <c r="A372">
        <v>9701</v>
      </c>
      <c r="B372" s="1">
        <v>45565</v>
      </c>
      <c r="D372">
        <v>1</v>
      </c>
      <c r="E372" t="s">
        <v>6</v>
      </c>
      <c r="F372">
        <v>21830.850000000002</v>
      </c>
    </row>
    <row r="373" spans="1:6">
      <c r="A373">
        <v>9701</v>
      </c>
      <c r="B373" s="1">
        <v>45596</v>
      </c>
      <c r="D373">
        <v>1</v>
      </c>
      <c r="E373" t="s">
        <v>6</v>
      </c>
      <c r="F373">
        <v>22015.350000000002</v>
      </c>
    </row>
    <row r="374" spans="1:6">
      <c r="A374">
        <v>9701</v>
      </c>
      <c r="B374" s="1">
        <v>45626</v>
      </c>
      <c r="D374">
        <v>1</v>
      </c>
      <c r="E374" t="s">
        <v>6</v>
      </c>
      <c r="F374">
        <v>24485.4</v>
      </c>
    </row>
    <row r="375" spans="1:6">
      <c r="A375">
        <v>9701</v>
      </c>
      <c r="B375" s="1">
        <v>45657</v>
      </c>
      <c r="D375">
        <v>1</v>
      </c>
      <c r="E375" t="s">
        <v>6</v>
      </c>
      <c r="F375">
        <v>24485.4</v>
      </c>
    </row>
    <row r="376" spans="1:6">
      <c r="A376">
        <v>9701</v>
      </c>
      <c r="B376" s="1">
        <v>45688</v>
      </c>
      <c r="D376">
        <v>1</v>
      </c>
      <c r="E376" t="s">
        <v>6</v>
      </c>
      <c r="F376">
        <v>22142.25</v>
      </c>
    </row>
    <row r="377" spans="1:6">
      <c r="A377">
        <v>9701</v>
      </c>
      <c r="B377" s="1">
        <v>45716</v>
      </c>
      <c r="D377">
        <v>1</v>
      </c>
      <c r="E377" t="s">
        <v>6</v>
      </c>
      <c r="F377">
        <v>22236.75</v>
      </c>
    </row>
    <row r="378" spans="1:6">
      <c r="A378">
        <v>9701</v>
      </c>
      <c r="B378" s="1">
        <v>45747</v>
      </c>
      <c r="D378">
        <v>1</v>
      </c>
      <c r="E378" t="s">
        <v>6</v>
      </c>
      <c r="F378">
        <v>20794.95</v>
      </c>
    </row>
    <row r="379" spans="1:6">
      <c r="A379">
        <v>9701</v>
      </c>
      <c r="B379" s="1">
        <v>45777</v>
      </c>
      <c r="D379">
        <v>1</v>
      </c>
      <c r="E379" t="s">
        <v>6</v>
      </c>
      <c r="F379">
        <v>24017.850000000002</v>
      </c>
    </row>
    <row r="380" spans="1:6">
      <c r="A380">
        <v>9701</v>
      </c>
      <c r="B380" s="1">
        <v>45808</v>
      </c>
      <c r="D380">
        <v>1</v>
      </c>
      <c r="E380" t="s">
        <v>6</v>
      </c>
      <c r="F380">
        <v>24186.15</v>
      </c>
    </row>
    <row r="381" spans="1:6">
      <c r="A381">
        <v>9701</v>
      </c>
      <c r="B381" s="1">
        <v>45838</v>
      </c>
      <c r="D381">
        <v>1</v>
      </c>
      <c r="E381" t="s">
        <v>6</v>
      </c>
      <c r="F381">
        <v>23329.350000000002</v>
      </c>
    </row>
    <row r="382" spans="1:6">
      <c r="A382">
        <v>9701</v>
      </c>
      <c r="B382" s="1">
        <v>45869</v>
      </c>
      <c r="D382">
        <v>1</v>
      </c>
      <c r="E382" t="s">
        <v>6</v>
      </c>
      <c r="F382">
        <v>25371</v>
      </c>
    </row>
    <row r="383" spans="1:6">
      <c r="A383">
        <v>9701</v>
      </c>
      <c r="B383" s="1">
        <v>45900</v>
      </c>
      <c r="D383">
        <v>1</v>
      </c>
      <c r="E383" t="s">
        <v>6</v>
      </c>
      <c r="F383">
        <v>25047</v>
      </c>
    </row>
    <row r="384" spans="1:6">
      <c r="A384">
        <v>9701</v>
      </c>
      <c r="B384" s="1">
        <v>45930</v>
      </c>
      <c r="D384">
        <v>1</v>
      </c>
      <c r="E384" t="s">
        <v>6</v>
      </c>
      <c r="F384">
        <v>22058.55</v>
      </c>
    </row>
    <row r="385" spans="1:6">
      <c r="A385">
        <v>9701</v>
      </c>
      <c r="B385" s="1">
        <v>45961</v>
      </c>
      <c r="D385">
        <v>1</v>
      </c>
      <c r="E385" t="s">
        <v>6</v>
      </c>
      <c r="F385">
        <v>24866.100000000002</v>
      </c>
    </row>
    <row r="386" spans="1:6">
      <c r="A386">
        <v>9701</v>
      </c>
      <c r="B386" s="1">
        <v>45991</v>
      </c>
      <c r="D386">
        <v>1</v>
      </c>
      <c r="E386" t="s">
        <v>6</v>
      </c>
      <c r="F386">
        <v>26572.95</v>
      </c>
    </row>
    <row r="387" spans="1:6">
      <c r="A387">
        <v>9702</v>
      </c>
      <c r="B387" s="1">
        <v>44957</v>
      </c>
      <c r="D387">
        <v>1</v>
      </c>
      <c r="E387" t="s">
        <v>6</v>
      </c>
      <c r="F387">
        <v>13832.1</v>
      </c>
    </row>
    <row r="388" spans="1:6">
      <c r="A388">
        <v>9702</v>
      </c>
      <c r="B388" s="1">
        <v>44985</v>
      </c>
      <c r="D388">
        <v>1</v>
      </c>
      <c r="E388" t="s">
        <v>6</v>
      </c>
      <c r="F388">
        <v>13539.6</v>
      </c>
    </row>
    <row r="389" spans="1:6">
      <c r="A389">
        <v>9702</v>
      </c>
      <c r="B389" s="1">
        <v>45016</v>
      </c>
      <c r="D389">
        <v>1</v>
      </c>
      <c r="E389" t="s">
        <v>6</v>
      </c>
      <c r="F389">
        <v>12620.25</v>
      </c>
    </row>
    <row r="390" spans="1:6">
      <c r="A390">
        <v>9702</v>
      </c>
      <c r="B390" s="1">
        <v>45046</v>
      </c>
      <c r="D390">
        <v>1</v>
      </c>
      <c r="E390" t="s">
        <v>6</v>
      </c>
      <c r="F390">
        <v>15974.1</v>
      </c>
    </row>
    <row r="391" spans="1:6">
      <c r="A391">
        <v>9702</v>
      </c>
      <c r="B391" s="1">
        <v>45077</v>
      </c>
      <c r="D391">
        <v>1</v>
      </c>
      <c r="E391" t="s">
        <v>6</v>
      </c>
      <c r="F391">
        <v>12744.9</v>
      </c>
    </row>
    <row r="392" spans="1:6">
      <c r="A392">
        <v>9702</v>
      </c>
      <c r="B392" s="1">
        <v>45107</v>
      </c>
      <c r="D392">
        <v>1</v>
      </c>
      <c r="E392" t="s">
        <v>6</v>
      </c>
      <c r="F392">
        <v>15117.75</v>
      </c>
    </row>
    <row r="393" spans="1:6">
      <c r="A393">
        <v>9702</v>
      </c>
      <c r="B393" s="1">
        <v>45138</v>
      </c>
      <c r="D393">
        <v>1</v>
      </c>
      <c r="E393" t="s">
        <v>6</v>
      </c>
      <c r="F393">
        <v>15034.5</v>
      </c>
    </row>
    <row r="394" spans="1:6">
      <c r="A394">
        <v>9702</v>
      </c>
      <c r="B394" s="1">
        <v>45169</v>
      </c>
      <c r="D394">
        <v>1</v>
      </c>
      <c r="E394" t="s">
        <v>6</v>
      </c>
      <c r="F394">
        <v>14178.6</v>
      </c>
    </row>
    <row r="395" spans="1:6">
      <c r="A395">
        <v>9702</v>
      </c>
      <c r="B395" s="1">
        <v>45199</v>
      </c>
      <c r="D395">
        <v>1</v>
      </c>
      <c r="E395" t="s">
        <v>6</v>
      </c>
      <c r="F395">
        <v>14706.45</v>
      </c>
    </row>
    <row r="396" spans="1:6">
      <c r="A396">
        <v>9702</v>
      </c>
      <c r="B396" s="1">
        <v>45230</v>
      </c>
      <c r="D396">
        <v>1</v>
      </c>
      <c r="E396" t="s">
        <v>6</v>
      </c>
      <c r="F396">
        <v>14063.4</v>
      </c>
    </row>
    <row r="397" spans="1:6">
      <c r="A397">
        <v>9702</v>
      </c>
      <c r="B397" s="1">
        <v>45260</v>
      </c>
      <c r="D397">
        <v>1</v>
      </c>
      <c r="E397" t="s">
        <v>6</v>
      </c>
      <c r="F397">
        <v>15439.5</v>
      </c>
    </row>
    <row r="398" spans="1:6">
      <c r="A398">
        <v>9702</v>
      </c>
      <c r="B398" s="1">
        <v>45291</v>
      </c>
      <c r="D398">
        <v>1</v>
      </c>
      <c r="E398" t="s">
        <v>6</v>
      </c>
      <c r="F398">
        <v>15316.65</v>
      </c>
    </row>
    <row r="399" spans="1:6">
      <c r="A399">
        <v>9702</v>
      </c>
      <c r="B399" s="1">
        <v>45322</v>
      </c>
      <c r="D399">
        <v>1</v>
      </c>
      <c r="E399" t="s">
        <v>6</v>
      </c>
      <c r="F399">
        <v>14315.85</v>
      </c>
    </row>
    <row r="400" spans="1:6">
      <c r="A400">
        <v>9702</v>
      </c>
      <c r="B400" s="1">
        <v>45351</v>
      </c>
      <c r="D400">
        <v>1</v>
      </c>
      <c r="E400" t="s">
        <v>6</v>
      </c>
      <c r="F400">
        <v>15338.25</v>
      </c>
    </row>
    <row r="401" spans="1:6">
      <c r="A401">
        <v>9702</v>
      </c>
      <c r="B401" s="1">
        <v>45382</v>
      </c>
      <c r="D401">
        <v>1</v>
      </c>
      <c r="E401" t="s">
        <v>6</v>
      </c>
      <c r="F401">
        <v>14120.550000000001</v>
      </c>
    </row>
    <row r="402" spans="1:6">
      <c r="A402">
        <v>9702</v>
      </c>
      <c r="B402" s="1">
        <v>45412</v>
      </c>
      <c r="D402">
        <v>1</v>
      </c>
      <c r="E402" t="s">
        <v>6</v>
      </c>
      <c r="F402">
        <v>14117.4</v>
      </c>
    </row>
    <row r="403" spans="1:6">
      <c r="A403">
        <v>9702</v>
      </c>
      <c r="B403" s="1">
        <v>45443</v>
      </c>
      <c r="D403">
        <v>1</v>
      </c>
      <c r="E403" t="s">
        <v>6</v>
      </c>
      <c r="F403">
        <v>16456.95</v>
      </c>
    </row>
    <row r="404" spans="1:6">
      <c r="A404">
        <v>9702</v>
      </c>
      <c r="B404" s="1">
        <v>45473</v>
      </c>
      <c r="D404">
        <v>1</v>
      </c>
      <c r="E404" t="s">
        <v>6</v>
      </c>
      <c r="F404">
        <v>16025.4</v>
      </c>
    </row>
    <row r="405" spans="1:6">
      <c r="A405">
        <v>9702</v>
      </c>
      <c r="B405" s="1">
        <v>45504</v>
      </c>
      <c r="D405">
        <v>1</v>
      </c>
      <c r="E405" t="s">
        <v>6</v>
      </c>
      <c r="F405">
        <v>14676.75</v>
      </c>
    </row>
    <row r="406" spans="1:6">
      <c r="A406">
        <v>9702</v>
      </c>
      <c r="B406" s="1">
        <v>45535</v>
      </c>
      <c r="D406">
        <v>1</v>
      </c>
      <c r="E406" t="s">
        <v>6</v>
      </c>
      <c r="F406">
        <v>16362</v>
      </c>
    </row>
    <row r="407" spans="1:6">
      <c r="A407">
        <v>9702</v>
      </c>
      <c r="B407" s="1">
        <v>45565</v>
      </c>
      <c r="D407">
        <v>1</v>
      </c>
      <c r="E407" t="s">
        <v>6</v>
      </c>
      <c r="F407">
        <v>15392.25</v>
      </c>
    </row>
    <row r="408" spans="1:6">
      <c r="A408">
        <v>9702</v>
      </c>
      <c r="B408" s="1">
        <v>45596</v>
      </c>
      <c r="D408">
        <v>1</v>
      </c>
      <c r="E408" t="s">
        <v>6</v>
      </c>
      <c r="F408">
        <v>15502.050000000001</v>
      </c>
    </row>
    <row r="409" spans="1:6">
      <c r="A409">
        <v>9702</v>
      </c>
      <c r="B409" s="1">
        <v>45626</v>
      </c>
      <c r="D409">
        <v>1</v>
      </c>
      <c r="E409" t="s">
        <v>6</v>
      </c>
      <c r="F409">
        <v>17204.400000000001</v>
      </c>
    </row>
    <row r="410" spans="1:6">
      <c r="A410">
        <v>9702</v>
      </c>
      <c r="B410" s="1">
        <v>45657</v>
      </c>
      <c r="D410">
        <v>1</v>
      </c>
      <c r="E410" t="s">
        <v>6</v>
      </c>
      <c r="F410">
        <v>17204.400000000001</v>
      </c>
    </row>
    <row r="411" spans="1:6">
      <c r="A411">
        <v>9702</v>
      </c>
      <c r="B411" s="1">
        <v>45688</v>
      </c>
      <c r="D411">
        <v>1</v>
      </c>
      <c r="E411" t="s">
        <v>6</v>
      </c>
      <c r="F411">
        <v>17174.25</v>
      </c>
    </row>
    <row r="412" spans="1:6">
      <c r="A412">
        <v>9702</v>
      </c>
      <c r="B412" s="1">
        <v>45716</v>
      </c>
      <c r="D412">
        <v>1</v>
      </c>
      <c r="E412" t="s">
        <v>6</v>
      </c>
      <c r="F412">
        <v>18479.25</v>
      </c>
    </row>
    <row r="413" spans="1:6">
      <c r="A413">
        <v>9702</v>
      </c>
      <c r="B413" s="1">
        <v>45747</v>
      </c>
      <c r="D413">
        <v>1</v>
      </c>
      <c r="E413" t="s">
        <v>6</v>
      </c>
      <c r="F413">
        <v>17073.900000000001</v>
      </c>
    </row>
    <row r="414" spans="1:6">
      <c r="A414">
        <v>9702</v>
      </c>
      <c r="B414" s="1">
        <v>45777</v>
      </c>
      <c r="D414">
        <v>1</v>
      </c>
      <c r="E414" t="s">
        <v>6</v>
      </c>
      <c r="F414">
        <v>18805.05</v>
      </c>
    </row>
    <row r="415" spans="1:6">
      <c r="A415">
        <v>9702</v>
      </c>
      <c r="B415" s="1">
        <v>45808</v>
      </c>
      <c r="D415">
        <v>1</v>
      </c>
      <c r="E415" t="s">
        <v>6</v>
      </c>
      <c r="F415">
        <v>18781.650000000001</v>
      </c>
    </row>
    <row r="416" spans="1:6">
      <c r="A416">
        <v>9702</v>
      </c>
      <c r="B416" s="1">
        <v>45838</v>
      </c>
      <c r="D416">
        <v>1</v>
      </c>
      <c r="E416" t="s">
        <v>6</v>
      </c>
      <c r="F416">
        <v>18087.75</v>
      </c>
    </row>
    <row r="417" spans="1:6">
      <c r="A417">
        <v>9702</v>
      </c>
      <c r="B417" s="1">
        <v>45869</v>
      </c>
      <c r="D417">
        <v>1</v>
      </c>
      <c r="E417" t="s">
        <v>6</v>
      </c>
      <c r="F417">
        <v>20150.55</v>
      </c>
    </row>
    <row r="418" spans="1:6">
      <c r="A418">
        <v>9702</v>
      </c>
      <c r="B418" s="1">
        <v>45900</v>
      </c>
      <c r="D418">
        <v>1</v>
      </c>
      <c r="E418" t="s">
        <v>6</v>
      </c>
      <c r="F418">
        <v>19867.05</v>
      </c>
    </row>
    <row r="419" spans="1:6">
      <c r="A419">
        <v>9702</v>
      </c>
      <c r="B419" s="1">
        <v>45930</v>
      </c>
      <c r="D419">
        <v>1</v>
      </c>
      <c r="E419" t="s">
        <v>6</v>
      </c>
      <c r="F419">
        <v>17721</v>
      </c>
    </row>
    <row r="420" spans="1:6">
      <c r="A420">
        <v>9702</v>
      </c>
      <c r="B420" s="1">
        <v>45961</v>
      </c>
      <c r="D420">
        <v>1</v>
      </c>
      <c r="E420" t="s">
        <v>6</v>
      </c>
      <c r="F420">
        <v>19660.5</v>
      </c>
    </row>
    <row r="421" spans="1:6">
      <c r="A421">
        <v>9702</v>
      </c>
      <c r="B421" s="1">
        <v>45991</v>
      </c>
      <c r="D421">
        <v>1</v>
      </c>
      <c r="E421" t="s">
        <v>6</v>
      </c>
      <c r="F421">
        <v>20858.850000000002</v>
      </c>
    </row>
    <row r="422" spans="1:6">
      <c r="A422">
        <v>9768</v>
      </c>
      <c r="B422" s="1">
        <v>44957</v>
      </c>
      <c r="D422">
        <v>1</v>
      </c>
      <c r="E422" t="s">
        <v>6</v>
      </c>
      <c r="F422">
        <v>1863581.85</v>
      </c>
    </row>
    <row r="423" spans="1:6">
      <c r="A423">
        <v>9768</v>
      </c>
      <c r="B423" s="1">
        <v>44985</v>
      </c>
      <c r="D423">
        <v>1</v>
      </c>
      <c r="E423" t="s">
        <v>6</v>
      </c>
      <c r="F423">
        <v>698541.3</v>
      </c>
    </row>
    <row r="424" spans="1:6">
      <c r="A424">
        <v>9768</v>
      </c>
      <c r="B424" s="1">
        <v>45016</v>
      </c>
      <c r="D424">
        <v>1</v>
      </c>
      <c r="E424" t="s">
        <v>6</v>
      </c>
      <c r="F424">
        <v>557537.85</v>
      </c>
    </row>
    <row r="425" spans="1:6">
      <c r="A425">
        <v>9768</v>
      </c>
      <c r="B425" s="1">
        <v>45046</v>
      </c>
      <c r="D425">
        <v>1</v>
      </c>
      <c r="E425" t="s">
        <v>6</v>
      </c>
      <c r="F425">
        <v>823477.95000000007</v>
      </c>
    </row>
    <row r="426" spans="1:6">
      <c r="A426">
        <v>9768</v>
      </c>
      <c r="B426" s="1">
        <v>45077</v>
      </c>
      <c r="D426">
        <v>1</v>
      </c>
      <c r="E426" t="s">
        <v>6</v>
      </c>
      <c r="F426">
        <v>555057.9</v>
      </c>
    </row>
    <row r="427" spans="1:6">
      <c r="A427">
        <v>9768</v>
      </c>
      <c r="B427" s="1">
        <v>45107</v>
      </c>
      <c r="D427">
        <v>1</v>
      </c>
      <c r="E427" t="s">
        <v>6</v>
      </c>
      <c r="F427">
        <v>521543.7</v>
      </c>
    </row>
    <row r="428" spans="1:6">
      <c r="A428">
        <v>9768</v>
      </c>
      <c r="B428" s="1">
        <v>45138</v>
      </c>
      <c r="D428">
        <v>1</v>
      </c>
      <c r="E428" t="s">
        <v>6</v>
      </c>
      <c r="F428">
        <v>707653.35</v>
      </c>
    </row>
    <row r="429" spans="1:6">
      <c r="A429">
        <v>9768</v>
      </c>
      <c r="B429" s="1">
        <v>45169</v>
      </c>
      <c r="D429">
        <v>1</v>
      </c>
      <c r="E429" t="s">
        <v>6</v>
      </c>
      <c r="F429">
        <v>560237.85</v>
      </c>
    </row>
    <row r="430" spans="1:6">
      <c r="A430">
        <v>9768</v>
      </c>
      <c r="B430" s="1">
        <v>45199</v>
      </c>
      <c r="D430">
        <v>1</v>
      </c>
      <c r="E430" t="s">
        <v>6</v>
      </c>
      <c r="F430">
        <v>568073.25</v>
      </c>
    </row>
    <row r="431" spans="1:6">
      <c r="A431">
        <v>9768</v>
      </c>
      <c r="B431" s="1">
        <v>45230</v>
      </c>
      <c r="D431">
        <v>1</v>
      </c>
      <c r="E431" t="s">
        <v>6</v>
      </c>
      <c r="F431">
        <v>700791.3</v>
      </c>
    </row>
    <row r="432" spans="1:6">
      <c r="A432">
        <v>9768</v>
      </c>
      <c r="B432" s="1">
        <v>45260</v>
      </c>
      <c r="D432">
        <v>1</v>
      </c>
      <c r="E432" t="s">
        <v>6</v>
      </c>
      <c r="F432">
        <v>568360.35</v>
      </c>
    </row>
    <row r="433" spans="1:6">
      <c r="A433">
        <v>9768</v>
      </c>
      <c r="B433" s="1">
        <v>45291</v>
      </c>
      <c r="D433">
        <v>1</v>
      </c>
      <c r="E433" t="s">
        <v>6</v>
      </c>
      <c r="F433">
        <v>531811.35</v>
      </c>
    </row>
    <row r="434" spans="1:6">
      <c r="A434">
        <v>9768</v>
      </c>
      <c r="B434" s="1">
        <v>45322</v>
      </c>
      <c r="D434">
        <v>1</v>
      </c>
      <c r="E434" t="s">
        <v>6</v>
      </c>
      <c r="F434">
        <v>1792456.2</v>
      </c>
    </row>
    <row r="435" spans="1:6">
      <c r="A435">
        <v>9768</v>
      </c>
      <c r="B435" s="1">
        <v>45351</v>
      </c>
      <c r="D435">
        <v>1</v>
      </c>
      <c r="E435" t="s">
        <v>6</v>
      </c>
      <c r="F435">
        <v>680851.35</v>
      </c>
    </row>
    <row r="436" spans="1:6">
      <c r="A436">
        <v>9768</v>
      </c>
      <c r="B436" s="1">
        <v>45382</v>
      </c>
      <c r="D436">
        <v>1</v>
      </c>
      <c r="E436" t="s">
        <v>6</v>
      </c>
      <c r="F436">
        <v>680851.35</v>
      </c>
    </row>
    <row r="437" spans="1:6">
      <c r="A437">
        <v>9768</v>
      </c>
      <c r="B437" s="1">
        <v>45412</v>
      </c>
      <c r="D437">
        <v>1</v>
      </c>
      <c r="E437" t="s">
        <v>6</v>
      </c>
      <c r="F437">
        <v>749697.75</v>
      </c>
    </row>
    <row r="438" spans="1:6">
      <c r="A438">
        <v>9768</v>
      </c>
      <c r="B438" s="1">
        <v>45443</v>
      </c>
      <c r="D438">
        <v>1</v>
      </c>
      <c r="E438" t="s">
        <v>6</v>
      </c>
      <c r="F438">
        <v>546854.40000000002</v>
      </c>
    </row>
    <row r="439" spans="1:6">
      <c r="A439">
        <v>9768</v>
      </c>
      <c r="B439" s="1">
        <v>45473</v>
      </c>
      <c r="D439">
        <v>1</v>
      </c>
      <c r="E439" t="s">
        <v>6</v>
      </c>
      <c r="F439">
        <v>569265.75</v>
      </c>
    </row>
    <row r="440" spans="1:6">
      <c r="A440">
        <v>9768</v>
      </c>
      <c r="B440" s="1">
        <v>45504</v>
      </c>
      <c r="D440">
        <v>1</v>
      </c>
      <c r="E440" t="s">
        <v>6</v>
      </c>
      <c r="F440">
        <v>729579.6</v>
      </c>
    </row>
    <row r="441" spans="1:6">
      <c r="A441">
        <v>9768</v>
      </c>
      <c r="B441" s="1">
        <v>45535</v>
      </c>
      <c r="D441">
        <v>1</v>
      </c>
      <c r="E441" t="s">
        <v>6</v>
      </c>
      <c r="F441">
        <v>532152</v>
      </c>
    </row>
    <row r="442" spans="1:6">
      <c r="A442">
        <v>9768</v>
      </c>
      <c r="B442" s="1">
        <v>45565</v>
      </c>
      <c r="D442">
        <v>1</v>
      </c>
      <c r="E442" t="s">
        <v>6</v>
      </c>
      <c r="F442">
        <v>579043.35</v>
      </c>
    </row>
    <row r="443" spans="1:6">
      <c r="A443">
        <v>9768</v>
      </c>
      <c r="B443" s="1">
        <v>45596</v>
      </c>
      <c r="D443">
        <v>1</v>
      </c>
      <c r="E443" t="s">
        <v>6</v>
      </c>
      <c r="F443">
        <v>725785.65</v>
      </c>
    </row>
    <row r="444" spans="1:6">
      <c r="A444">
        <v>9768</v>
      </c>
      <c r="B444" s="1">
        <v>45626</v>
      </c>
      <c r="D444">
        <v>1</v>
      </c>
      <c r="E444" t="s">
        <v>6</v>
      </c>
      <c r="F444">
        <v>538879.95000000007</v>
      </c>
    </row>
    <row r="445" spans="1:6">
      <c r="A445">
        <v>9768</v>
      </c>
      <c r="B445" s="1">
        <v>45657</v>
      </c>
      <c r="D445">
        <v>1</v>
      </c>
      <c r="E445" t="s">
        <v>6</v>
      </c>
      <c r="F445">
        <v>538879.95000000007</v>
      </c>
    </row>
    <row r="446" spans="1:6">
      <c r="A446">
        <v>9768</v>
      </c>
      <c r="B446" s="1">
        <v>45688</v>
      </c>
      <c r="D446">
        <v>1</v>
      </c>
      <c r="E446" t="s">
        <v>6</v>
      </c>
      <c r="F446">
        <v>1625755.5</v>
      </c>
    </row>
    <row r="447" spans="1:6">
      <c r="A447">
        <v>9768</v>
      </c>
      <c r="B447" s="1">
        <v>45716</v>
      </c>
      <c r="D447">
        <v>1</v>
      </c>
      <c r="E447" t="s">
        <v>6</v>
      </c>
      <c r="F447">
        <v>771092.1</v>
      </c>
    </row>
    <row r="448" spans="1:6">
      <c r="A448">
        <v>9768</v>
      </c>
      <c r="B448" s="1">
        <v>45747</v>
      </c>
      <c r="D448">
        <v>1</v>
      </c>
      <c r="E448" t="s">
        <v>6</v>
      </c>
      <c r="F448">
        <v>694282.5</v>
      </c>
    </row>
    <row r="449" spans="1:6">
      <c r="A449">
        <v>9768</v>
      </c>
      <c r="B449" s="1">
        <v>45777</v>
      </c>
      <c r="D449">
        <v>1</v>
      </c>
      <c r="E449" t="s">
        <v>6</v>
      </c>
      <c r="F449">
        <v>694282.5</v>
      </c>
    </row>
    <row r="450" spans="1:6">
      <c r="A450">
        <v>9768</v>
      </c>
      <c r="B450" s="1">
        <v>45808</v>
      </c>
      <c r="D450">
        <v>1</v>
      </c>
      <c r="E450" t="s">
        <v>6</v>
      </c>
      <c r="F450">
        <v>801084.15</v>
      </c>
    </row>
    <row r="451" spans="1:6">
      <c r="A451">
        <v>9768</v>
      </c>
      <c r="B451" s="1">
        <v>45838</v>
      </c>
      <c r="D451">
        <v>1</v>
      </c>
      <c r="E451" t="s">
        <v>6</v>
      </c>
      <c r="F451">
        <v>801084.15</v>
      </c>
    </row>
    <row r="452" spans="1:6">
      <c r="A452">
        <v>9768</v>
      </c>
      <c r="B452" s="1">
        <v>45869</v>
      </c>
      <c r="D452">
        <v>1</v>
      </c>
      <c r="E452" t="s">
        <v>6</v>
      </c>
      <c r="F452">
        <v>612973.35</v>
      </c>
    </row>
    <row r="453" spans="1:6">
      <c r="A453">
        <v>9768</v>
      </c>
      <c r="B453" s="1">
        <v>45900</v>
      </c>
      <c r="D453">
        <v>1</v>
      </c>
      <c r="E453" t="s">
        <v>6</v>
      </c>
      <c r="F453">
        <v>564960.6</v>
      </c>
    </row>
    <row r="454" spans="1:6">
      <c r="A454">
        <v>9768</v>
      </c>
      <c r="B454" s="1">
        <v>45930</v>
      </c>
      <c r="D454">
        <v>1</v>
      </c>
      <c r="E454" t="s">
        <v>6</v>
      </c>
      <c r="F454">
        <v>600177.6</v>
      </c>
    </row>
    <row r="455" spans="1:6">
      <c r="A455">
        <v>9768</v>
      </c>
      <c r="B455" s="1">
        <v>45961</v>
      </c>
      <c r="D455">
        <v>1</v>
      </c>
      <c r="E455" t="s">
        <v>6</v>
      </c>
      <c r="F455">
        <v>716392.35</v>
      </c>
    </row>
    <row r="456" spans="1:6">
      <c r="A456">
        <v>9768</v>
      </c>
      <c r="B456" s="1">
        <v>45991</v>
      </c>
      <c r="D456">
        <v>1</v>
      </c>
      <c r="E456" t="s">
        <v>6</v>
      </c>
      <c r="F456">
        <v>641536.20000000007</v>
      </c>
    </row>
    <row r="457" spans="1:6">
      <c r="A457">
        <v>150</v>
      </c>
      <c r="B457" s="1">
        <v>44957</v>
      </c>
      <c r="D457">
        <v>51</v>
      </c>
      <c r="E457" t="s">
        <v>6</v>
      </c>
      <c r="F457">
        <v>217282.5</v>
      </c>
    </row>
    <row r="458" spans="1:6">
      <c r="A458">
        <v>150</v>
      </c>
      <c r="B458" s="1">
        <v>44985</v>
      </c>
      <c r="D458">
        <v>51</v>
      </c>
      <c r="E458" t="s">
        <v>6</v>
      </c>
      <c r="F458">
        <v>216909.6</v>
      </c>
    </row>
    <row r="459" spans="1:6">
      <c r="A459">
        <v>150</v>
      </c>
      <c r="B459" s="1">
        <v>45016</v>
      </c>
      <c r="D459">
        <v>51</v>
      </c>
      <c r="E459" t="s">
        <v>6</v>
      </c>
      <c r="F459">
        <v>217055.1</v>
      </c>
    </row>
    <row r="460" spans="1:6">
      <c r="A460">
        <v>150</v>
      </c>
      <c r="B460" s="1">
        <v>45046</v>
      </c>
      <c r="D460">
        <v>51</v>
      </c>
      <c r="E460" t="s">
        <v>6</v>
      </c>
      <c r="F460">
        <v>217932.9</v>
      </c>
    </row>
    <row r="461" spans="1:6">
      <c r="A461">
        <v>150</v>
      </c>
      <c r="B461" s="1">
        <v>45077</v>
      </c>
      <c r="D461">
        <v>51</v>
      </c>
      <c r="E461" t="s">
        <v>6</v>
      </c>
      <c r="F461">
        <v>217908.9</v>
      </c>
    </row>
    <row r="462" spans="1:6">
      <c r="A462">
        <v>150</v>
      </c>
      <c r="B462" s="1">
        <v>45107</v>
      </c>
      <c r="D462">
        <v>51</v>
      </c>
      <c r="E462" t="s">
        <v>6</v>
      </c>
      <c r="F462">
        <v>218315.69999999998</v>
      </c>
    </row>
    <row r="463" spans="1:6">
      <c r="A463">
        <v>150</v>
      </c>
      <c r="B463" s="1">
        <v>45138</v>
      </c>
      <c r="D463">
        <v>51</v>
      </c>
      <c r="E463" t="s">
        <v>6</v>
      </c>
      <c r="F463">
        <v>217741.8</v>
      </c>
    </row>
    <row r="464" spans="1:6">
      <c r="A464">
        <v>150</v>
      </c>
      <c r="B464" s="1">
        <v>45169</v>
      </c>
      <c r="D464">
        <v>51</v>
      </c>
      <c r="E464" t="s">
        <v>6</v>
      </c>
      <c r="F464">
        <v>217805.69999999998</v>
      </c>
    </row>
    <row r="465" spans="1:6">
      <c r="A465">
        <v>150</v>
      </c>
      <c r="B465" s="1">
        <v>45199</v>
      </c>
      <c r="D465">
        <v>51</v>
      </c>
      <c r="E465" t="s">
        <v>6</v>
      </c>
      <c r="F465">
        <v>218008.5</v>
      </c>
    </row>
    <row r="466" spans="1:6">
      <c r="A466">
        <v>150</v>
      </c>
      <c r="B466" s="1">
        <v>45230</v>
      </c>
      <c r="D466">
        <v>51</v>
      </c>
      <c r="E466" t="s">
        <v>6</v>
      </c>
      <c r="F466">
        <v>217396.19999999998</v>
      </c>
    </row>
    <row r="467" spans="1:6">
      <c r="A467">
        <v>150</v>
      </c>
      <c r="B467" s="1">
        <v>45260</v>
      </c>
      <c r="D467">
        <v>51</v>
      </c>
      <c r="E467" t="s">
        <v>6</v>
      </c>
      <c r="F467">
        <v>253490.4</v>
      </c>
    </row>
    <row r="468" spans="1:6">
      <c r="A468">
        <v>150</v>
      </c>
      <c r="B468" s="1">
        <v>45291</v>
      </c>
      <c r="D468">
        <v>51</v>
      </c>
      <c r="E468" t="s">
        <v>6</v>
      </c>
      <c r="F468">
        <v>252598.8</v>
      </c>
    </row>
    <row r="469" spans="1:6">
      <c r="A469">
        <v>150</v>
      </c>
      <c r="B469" s="1">
        <v>45322</v>
      </c>
      <c r="D469">
        <v>51</v>
      </c>
      <c r="E469" t="s">
        <v>6</v>
      </c>
      <c r="F469">
        <v>251702.09999999998</v>
      </c>
    </row>
    <row r="470" spans="1:6">
      <c r="A470">
        <v>150</v>
      </c>
      <c r="B470" s="1">
        <v>45351</v>
      </c>
      <c r="D470">
        <v>51</v>
      </c>
      <c r="E470" t="s">
        <v>6</v>
      </c>
      <c r="F470">
        <v>252043.19999999998</v>
      </c>
    </row>
    <row r="471" spans="1:6">
      <c r="A471">
        <v>150</v>
      </c>
      <c r="B471" s="1">
        <v>45382</v>
      </c>
      <c r="D471">
        <v>51</v>
      </c>
      <c r="E471" t="s">
        <v>6</v>
      </c>
      <c r="F471">
        <v>253062.59999999998</v>
      </c>
    </row>
    <row r="472" spans="1:6">
      <c r="A472">
        <v>150</v>
      </c>
      <c r="B472" s="1">
        <v>45412</v>
      </c>
      <c r="D472">
        <v>51</v>
      </c>
      <c r="E472" t="s">
        <v>6</v>
      </c>
      <c r="F472">
        <v>254559.59999999998</v>
      </c>
    </row>
    <row r="473" spans="1:6">
      <c r="A473">
        <v>150</v>
      </c>
      <c r="B473" s="1">
        <v>45443</v>
      </c>
      <c r="D473">
        <v>51</v>
      </c>
      <c r="E473" t="s">
        <v>6</v>
      </c>
      <c r="F473">
        <v>259563.9</v>
      </c>
    </row>
    <row r="474" spans="1:6">
      <c r="A474">
        <v>150</v>
      </c>
      <c r="B474" s="1">
        <v>45473</v>
      </c>
      <c r="D474">
        <v>51</v>
      </c>
      <c r="E474" t="s">
        <v>6</v>
      </c>
      <c r="F474">
        <v>264240</v>
      </c>
    </row>
    <row r="475" spans="1:6">
      <c r="A475">
        <v>150</v>
      </c>
      <c r="B475" s="1">
        <v>45504</v>
      </c>
      <c r="D475">
        <v>51</v>
      </c>
      <c r="E475" t="s">
        <v>6</v>
      </c>
      <c r="F475">
        <v>264410.7</v>
      </c>
    </row>
    <row r="476" spans="1:6">
      <c r="A476">
        <v>150</v>
      </c>
      <c r="B476" s="1">
        <v>45535</v>
      </c>
      <c r="D476">
        <v>51</v>
      </c>
      <c r="E476" t="s">
        <v>6</v>
      </c>
      <c r="F476">
        <v>265620.3</v>
      </c>
    </row>
    <row r="477" spans="1:6">
      <c r="A477">
        <v>150</v>
      </c>
      <c r="B477" s="1">
        <v>45565</v>
      </c>
      <c r="D477">
        <v>51</v>
      </c>
      <c r="E477" t="s">
        <v>6</v>
      </c>
      <c r="F477">
        <v>264141.59999999998</v>
      </c>
    </row>
    <row r="478" spans="1:6">
      <c r="A478">
        <v>150</v>
      </c>
      <c r="B478" s="1">
        <v>45596</v>
      </c>
      <c r="D478">
        <v>51</v>
      </c>
      <c r="E478" t="s">
        <v>6</v>
      </c>
      <c r="F478">
        <v>264369.3</v>
      </c>
    </row>
    <row r="479" spans="1:6">
      <c r="A479">
        <v>150</v>
      </c>
      <c r="B479" s="1">
        <v>45626</v>
      </c>
      <c r="D479">
        <v>51</v>
      </c>
      <c r="E479" t="s">
        <v>6</v>
      </c>
      <c r="F479">
        <v>264621.89999999997</v>
      </c>
    </row>
    <row r="480" spans="1:6">
      <c r="A480">
        <v>150</v>
      </c>
      <c r="B480" s="1">
        <v>45657</v>
      </c>
      <c r="D480">
        <v>51</v>
      </c>
      <c r="E480" t="s">
        <v>6</v>
      </c>
      <c r="F480">
        <v>265701.89999999997</v>
      </c>
    </row>
    <row r="481" spans="1:6">
      <c r="A481">
        <v>150</v>
      </c>
      <c r="B481" s="1">
        <v>45688</v>
      </c>
      <c r="D481">
        <v>51</v>
      </c>
      <c r="E481" t="s">
        <v>6</v>
      </c>
      <c r="F481">
        <v>267933.89999999997</v>
      </c>
    </row>
    <row r="482" spans="1:6">
      <c r="A482">
        <v>150</v>
      </c>
      <c r="B482" s="1">
        <v>45716</v>
      </c>
      <c r="D482">
        <v>51</v>
      </c>
      <c r="E482" t="s">
        <v>6</v>
      </c>
      <c r="F482">
        <v>269822.09999999998</v>
      </c>
    </row>
    <row r="483" spans="1:6">
      <c r="A483">
        <v>150</v>
      </c>
      <c r="B483" s="1">
        <v>45747</v>
      </c>
      <c r="D483">
        <v>51</v>
      </c>
      <c r="E483" t="s">
        <v>6</v>
      </c>
      <c r="F483">
        <v>270359.39999999997</v>
      </c>
    </row>
    <row r="484" spans="1:6">
      <c r="A484">
        <v>150</v>
      </c>
      <c r="B484" s="1">
        <v>45777</v>
      </c>
      <c r="D484">
        <v>51</v>
      </c>
      <c r="E484" t="s">
        <v>6</v>
      </c>
      <c r="F484">
        <v>270618.3</v>
      </c>
    </row>
    <row r="485" spans="1:6">
      <c r="A485">
        <v>150</v>
      </c>
      <c r="B485" s="1">
        <v>45808</v>
      </c>
      <c r="D485">
        <v>51</v>
      </c>
      <c r="E485" t="s">
        <v>6</v>
      </c>
      <c r="F485">
        <v>272512.8</v>
      </c>
    </row>
    <row r="486" spans="1:6">
      <c r="A486">
        <v>150</v>
      </c>
      <c r="B486" s="1">
        <v>45838</v>
      </c>
      <c r="D486">
        <v>51</v>
      </c>
      <c r="E486" t="s">
        <v>6</v>
      </c>
      <c r="F486">
        <v>273013.2</v>
      </c>
    </row>
    <row r="487" spans="1:6">
      <c r="A487">
        <v>150</v>
      </c>
      <c r="B487" s="1">
        <v>45869</v>
      </c>
      <c r="D487">
        <v>51</v>
      </c>
      <c r="E487" t="s">
        <v>6</v>
      </c>
      <c r="F487">
        <v>271832.39999999997</v>
      </c>
    </row>
    <row r="488" spans="1:6">
      <c r="A488">
        <v>150</v>
      </c>
      <c r="B488" s="1">
        <v>45900</v>
      </c>
      <c r="D488">
        <v>51</v>
      </c>
      <c r="E488" t="s">
        <v>6</v>
      </c>
      <c r="F488">
        <v>273898.5</v>
      </c>
    </row>
    <row r="489" spans="1:6">
      <c r="A489">
        <v>150</v>
      </c>
      <c r="B489" s="1">
        <v>45930</v>
      </c>
      <c r="D489">
        <v>51</v>
      </c>
      <c r="E489" t="s">
        <v>6</v>
      </c>
      <c r="F489">
        <v>275214.3</v>
      </c>
    </row>
    <row r="490" spans="1:6">
      <c r="A490">
        <v>150</v>
      </c>
      <c r="B490" s="1">
        <v>45961</v>
      </c>
      <c r="D490">
        <v>51</v>
      </c>
      <c r="E490" t="s">
        <v>6</v>
      </c>
      <c r="F490">
        <v>276395.39999999997</v>
      </c>
    </row>
    <row r="491" spans="1:6">
      <c r="A491">
        <v>150</v>
      </c>
      <c r="B491" s="1">
        <v>45991</v>
      </c>
      <c r="D491">
        <v>51</v>
      </c>
      <c r="E491" t="s">
        <v>6</v>
      </c>
      <c r="F491">
        <v>277389.59999999998</v>
      </c>
    </row>
    <row r="492" spans="1:6">
      <c r="A492">
        <v>2370</v>
      </c>
      <c r="B492" s="1">
        <v>44957</v>
      </c>
      <c r="D492">
        <v>51</v>
      </c>
      <c r="E492" t="s">
        <v>6</v>
      </c>
      <c r="F492">
        <v>17853.3</v>
      </c>
    </row>
    <row r="493" spans="1:6">
      <c r="A493">
        <v>2370</v>
      </c>
      <c r="B493" s="1">
        <v>44985</v>
      </c>
      <c r="D493">
        <v>51</v>
      </c>
      <c r="E493" t="s">
        <v>6</v>
      </c>
      <c r="F493">
        <v>26923.8</v>
      </c>
    </row>
    <row r="494" spans="1:6">
      <c r="A494">
        <v>2370</v>
      </c>
      <c r="B494" s="1">
        <v>45016</v>
      </c>
      <c r="D494">
        <v>51</v>
      </c>
      <c r="E494" t="s">
        <v>6</v>
      </c>
      <c r="F494">
        <v>21584.7</v>
      </c>
    </row>
    <row r="495" spans="1:6">
      <c r="A495">
        <v>2370</v>
      </c>
      <c r="B495" s="1">
        <v>45046</v>
      </c>
      <c r="D495">
        <v>51</v>
      </c>
      <c r="E495" t="s">
        <v>6</v>
      </c>
      <c r="F495">
        <v>21060.899999999998</v>
      </c>
    </row>
    <row r="496" spans="1:6">
      <c r="A496">
        <v>2370</v>
      </c>
      <c r="B496" s="1">
        <v>45077</v>
      </c>
      <c r="D496">
        <v>51</v>
      </c>
      <c r="E496" t="s">
        <v>6</v>
      </c>
      <c r="F496">
        <v>18480</v>
      </c>
    </row>
    <row r="497" spans="1:6">
      <c r="A497">
        <v>2370</v>
      </c>
      <c r="B497" s="1">
        <v>45107</v>
      </c>
      <c r="D497">
        <v>51</v>
      </c>
      <c r="E497" t="s">
        <v>6</v>
      </c>
      <c r="F497">
        <v>20131.8</v>
      </c>
    </row>
    <row r="498" spans="1:6">
      <c r="A498">
        <v>2370</v>
      </c>
      <c r="B498" s="1">
        <v>45138</v>
      </c>
      <c r="D498">
        <v>51</v>
      </c>
      <c r="E498" t="s">
        <v>6</v>
      </c>
      <c r="F498">
        <v>18744</v>
      </c>
    </row>
    <row r="499" spans="1:6">
      <c r="A499">
        <v>2370</v>
      </c>
      <c r="B499" s="1">
        <v>45169</v>
      </c>
      <c r="D499">
        <v>51</v>
      </c>
      <c r="E499" t="s">
        <v>6</v>
      </c>
      <c r="F499">
        <v>20645.399999999998</v>
      </c>
    </row>
    <row r="500" spans="1:6">
      <c r="A500">
        <v>2370</v>
      </c>
      <c r="B500" s="1">
        <v>45199</v>
      </c>
      <c r="D500">
        <v>51</v>
      </c>
      <c r="E500" t="s">
        <v>6</v>
      </c>
      <c r="F500">
        <v>32461.8</v>
      </c>
    </row>
    <row r="501" spans="1:6">
      <c r="A501">
        <v>2370</v>
      </c>
      <c r="B501" s="1">
        <v>45230</v>
      </c>
      <c r="D501">
        <v>51</v>
      </c>
      <c r="E501" t="s">
        <v>6</v>
      </c>
      <c r="F501">
        <v>26889.899999999998</v>
      </c>
    </row>
    <row r="502" spans="1:6">
      <c r="A502">
        <v>2370</v>
      </c>
      <c r="B502" s="1">
        <v>45260</v>
      </c>
      <c r="D502">
        <v>51</v>
      </c>
      <c r="E502" t="s">
        <v>6</v>
      </c>
      <c r="F502">
        <v>35979</v>
      </c>
    </row>
    <row r="503" spans="1:6">
      <c r="A503">
        <v>2370</v>
      </c>
      <c r="B503" s="1">
        <v>45291</v>
      </c>
      <c r="D503">
        <v>51</v>
      </c>
      <c r="E503" t="s">
        <v>6</v>
      </c>
      <c r="F503">
        <v>29100</v>
      </c>
    </row>
    <row r="504" spans="1:6">
      <c r="A504">
        <v>2370</v>
      </c>
      <c r="B504" s="1">
        <v>45322</v>
      </c>
      <c r="D504">
        <v>51</v>
      </c>
      <c r="E504" t="s">
        <v>6</v>
      </c>
      <c r="F504">
        <v>37014</v>
      </c>
    </row>
    <row r="505" spans="1:6">
      <c r="A505">
        <v>2370</v>
      </c>
      <c r="B505" s="1">
        <v>45351</v>
      </c>
      <c r="D505">
        <v>51</v>
      </c>
      <c r="E505" t="s">
        <v>6</v>
      </c>
      <c r="F505">
        <v>35994.299999999996</v>
      </c>
    </row>
    <row r="506" spans="1:6">
      <c r="A506">
        <v>2370</v>
      </c>
      <c r="B506" s="1">
        <v>45382</v>
      </c>
      <c r="D506">
        <v>51</v>
      </c>
      <c r="E506" t="s">
        <v>6</v>
      </c>
      <c r="F506">
        <v>38651.699999999997</v>
      </c>
    </row>
    <row r="507" spans="1:6">
      <c r="A507">
        <v>2370</v>
      </c>
      <c r="B507" s="1">
        <v>45412</v>
      </c>
      <c r="D507">
        <v>51</v>
      </c>
      <c r="E507" t="s">
        <v>6</v>
      </c>
      <c r="F507">
        <v>40605.599999999999</v>
      </c>
    </row>
    <row r="508" spans="1:6">
      <c r="A508">
        <v>2370</v>
      </c>
      <c r="B508" s="1">
        <v>45443</v>
      </c>
      <c r="D508">
        <v>51</v>
      </c>
      <c r="E508" t="s">
        <v>6</v>
      </c>
      <c r="F508">
        <v>41172.6</v>
      </c>
    </row>
    <row r="509" spans="1:6">
      <c r="A509">
        <v>2370</v>
      </c>
      <c r="B509" s="1">
        <v>45473</v>
      </c>
      <c r="D509">
        <v>51</v>
      </c>
      <c r="E509" t="s">
        <v>6</v>
      </c>
      <c r="F509">
        <v>42076.2</v>
      </c>
    </row>
    <row r="510" spans="1:6">
      <c r="A510">
        <v>2370</v>
      </c>
      <c r="B510" s="1">
        <v>45504</v>
      </c>
      <c r="D510">
        <v>51</v>
      </c>
      <c r="E510" t="s">
        <v>6</v>
      </c>
      <c r="F510">
        <v>33249.9</v>
      </c>
    </row>
    <row r="511" spans="1:6">
      <c r="A511">
        <v>2370</v>
      </c>
      <c r="B511" s="1">
        <v>45535</v>
      </c>
      <c r="D511">
        <v>51</v>
      </c>
      <c r="E511" t="s">
        <v>6</v>
      </c>
      <c r="F511">
        <v>37240.5</v>
      </c>
    </row>
    <row r="512" spans="1:6">
      <c r="A512">
        <v>2370</v>
      </c>
      <c r="B512" s="1">
        <v>45565</v>
      </c>
      <c r="D512">
        <v>51</v>
      </c>
      <c r="E512" t="s">
        <v>6</v>
      </c>
      <c r="F512">
        <v>36917.699999999997</v>
      </c>
    </row>
    <row r="513" spans="1:6">
      <c r="A513">
        <v>2370</v>
      </c>
      <c r="B513" s="1">
        <v>45596</v>
      </c>
      <c r="D513">
        <v>51</v>
      </c>
      <c r="E513" t="s">
        <v>6</v>
      </c>
      <c r="F513">
        <v>33806.1</v>
      </c>
    </row>
    <row r="514" spans="1:6">
      <c r="A514">
        <v>2370</v>
      </c>
      <c r="B514" s="1">
        <v>45626</v>
      </c>
      <c r="D514">
        <v>51</v>
      </c>
      <c r="E514" t="s">
        <v>6</v>
      </c>
      <c r="F514">
        <v>60732.899999999994</v>
      </c>
    </row>
    <row r="515" spans="1:6">
      <c r="A515">
        <v>2370</v>
      </c>
      <c r="B515" s="1">
        <v>45657</v>
      </c>
      <c r="D515">
        <v>51</v>
      </c>
      <c r="E515" t="s">
        <v>6</v>
      </c>
      <c r="F515">
        <v>33529.5</v>
      </c>
    </row>
    <row r="516" spans="1:6">
      <c r="A516">
        <v>2370</v>
      </c>
      <c r="B516" s="1">
        <v>45688</v>
      </c>
      <c r="D516">
        <v>51</v>
      </c>
      <c r="E516" t="s">
        <v>6</v>
      </c>
      <c r="F516">
        <v>33377.4</v>
      </c>
    </row>
    <row r="517" spans="1:6">
      <c r="A517">
        <v>2370</v>
      </c>
      <c r="B517" s="1">
        <v>45716</v>
      </c>
      <c r="D517">
        <v>51</v>
      </c>
      <c r="E517" t="s">
        <v>6</v>
      </c>
      <c r="F517">
        <v>31464.899999999998</v>
      </c>
    </row>
    <row r="518" spans="1:6">
      <c r="A518">
        <v>2370</v>
      </c>
      <c r="B518" s="1">
        <v>45747</v>
      </c>
      <c r="D518">
        <v>51</v>
      </c>
      <c r="E518" t="s">
        <v>6</v>
      </c>
      <c r="F518">
        <v>34742.1</v>
      </c>
    </row>
    <row r="519" spans="1:6">
      <c r="A519">
        <v>2370</v>
      </c>
      <c r="B519" s="1">
        <v>45777</v>
      </c>
      <c r="D519">
        <v>51</v>
      </c>
      <c r="E519" t="s">
        <v>6</v>
      </c>
      <c r="F519">
        <v>22953</v>
      </c>
    </row>
    <row r="520" spans="1:6">
      <c r="A520">
        <v>2370</v>
      </c>
      <c r="B520" s="1">
        <v>45808</v>
      </c>
      <c r="D520">
        <v>51</v>
      </c>
      <c r="E520" t="s">
        <v>6</v>
      </c>
      <c r="F520">
        <v>23274.6</v>
      </c>
    </row>
    <row r="521" spans="1:6">
      <c r="A521">
        <v>2370</v>
      </c>
      <c r="B521" s="1">
        <v>45838</v>
      </c>
      <c r="D521">
        <v>51</v>
      </c>
      <c r="E521" t="s">
        <v>6</v>
      </c>
      <c r="F521">
        <v>23141.1</v>
      </c>
    </row>
    <row r="522" spans="1:6">
      <c r="A522">
        <v>2370</v>
      </c>
      <c r="B522" s="1">
        <v>45869</v>
      </c>
      <c r="D522">
        <v>51</v>
      </c>
      <c r="E522" t="s">
        <v>6</v>
      </c>
      <c r="F522">
        <v>22202.399999999998</v>
      </c>
    </row>
    <row r="523" spans="1:6">
      <c r="A523">
        <v>2370</v>
      </c>
      <c r="B523" s="1">
        <v>45900</v>
      </c>
      <c r="D523">
        <v>51</v>
      </c>
      <c r="E523" t="s">
        <v>6</v>
      </c>
      <c r="F523">
        <v>27085.200000000001</v>
      </c>
    </row>
    <row r="524" spans="1:6">
      <c r="A524">
        <v>2370</v>
      </c>
      <c r="B524" s="1">
        <v>45930</v>
      </c>
      <c r="D524">
        <v>51</v>
      </c>
      <c r="E524" t="s">
        <v>6</v>
      </c>
      <c r="F524">
        <v>28424.1</v>
      </c>
    </row>
    <row r="525" spans="1:6">
      <c r="A525">
        <v>2370</v>
      </c>
      <c r="B525" s="1">
        <v>45961</v>
      </c>
      <c r="D525">
        <v>51</v>
      </c>
      <c r="E525" t="s">
        <v>6</v>
      </c>
      <c r="F525">
        <v>28372.2</v>
      </c>
    </row>
    <row r="526" spans="1:6">
      <c r="A526">
        <v>2370</v>
      </c>
      <c r="B526" s="1">
        <v>45991</v>
      </c>
      <c r="D526">
        <v>51</v>
      </c>
      <c r="E526" t="s">
        <v>6</v>
      </c>
      <c r="F526">
        <v>33407.4</v>
      </c>
    </row>
    <row r="527" spans="1:6">
      <c r="A527">
        <v>360</v>
      </c>
      <c r="B527" s="1">
        <v>44957</v>
      </c>
      <c r="D527">
        <v>51</v>
      </c>
      <c r="E527" t="s">
        <v>6</v>
      </c>
      <c r="F527">
        <v>38625.599999999999</v>
      </c>
    </row>
    <row r="528" spans="1:6">
      <c r="A528">
        <v>360</v>
      </c>
      <c r="B528" s="1">
        <v>44985</v>
      </c>
      <c r="D528">
        <v>51</v>
      </c>
      <c r="E528" t="s">
        <v>6</v>
      </c>
      <c r="F528">
        <v>42498.299999999996</v>
      </c>
    </row>
    <row r="529" spans="1:6">
      <c r="A529">
        <v>360</v>
      </c>
      <c r="B529" s="1">
        <v>45016</v>
      </c>
      <c r="D529">
        <v>51</v>
      </c>
      <c r="E529" t="s">
        <v>6</v>
      </c>
      <c r="F529">
        <v>47441.7</v>
      </c>
    </row>
    <row r="530" spans="1:6">
      <c r="A530">
        <v>360</v>
      </c>
      <c r="B530" s="1">
        <v>45046</v>
      </c>
      <c r="D530">
        <v>51</v>
      </c>
      <c r="E530" t="s">
        <v>6</v>
      </c>
      <c r="F530">
        <v>35352.6</v>
      </c>
    </row>
    <row r="531" spans="1:6">
      <c r="A531">
        <v>360</v>
      </c>
      <c r="B531" s="1">
        <v>45077</v>
      </c>
      <c r="D531">
        <v>51</v>
      </c>
      <c r="E531" t="s">
        <v>6</v>
      </c>
      <c r="F531">
        <v>37228.799999999996</v>
      </c>
    </row>
    <row r="532" spans="1:6">
      <c r="A532">
        <v>360</v>
      </c>
      <c r="B532" s="1">
        <v>45107</v>
      </c>
      <c r="D532">
        <v>51</v>
      </c>
      <c r="E532" t="s">
        <v>6</v>
      </c>
      <c r="F532">
        <v>44972.4</v>
      </c>
    </row>
    <row r="533" spans="1:6">
      <c r="A533">
        <v>360</v>
      </c>
      <c r="B533" s="1">
        <v>45138</v>
      </c>
      <c r="D533">
        <v>51</v>
      </c>
      <c r="E533" t="s">
        <v>6</v>
      </c>
      <c r="F533">
        <v>32033.699999999997</v>
      </c>
    </row>
    <row r="534" spans="1:6">
      <c r="A534">
        <v>360</v>
      </c>
      <c r="B534" s="1">
        <v>45169</v>
      </c>
      <c r="D534">
        <v>51</v>
      </c>
      <c r="E534" t="s">
        <v>6</v>
      </c>
      <c r="F534">
        <v>43364.7</v>
      </c>
    </row>
    <row r="535" spans="1:6">
      <c r="A535">
        <v>360</v>
      </c>
      <c r="B535" s="1">
        <v>45199</v>
      </c>
      <c r="D535">
        <v>51</v>
      </c>
      <c r="E535" t="s">
        <v>6</v>
      </c>
      <c r="F535">
        <v>35584.5</v>
      </c>
    </row>
    <row r="536" spans="1:6">
      <c r="A536">
        <v>360</v>
      </c>
      <c r="B536" s="1">
        <v>45230</v>
      </c>
      <c r="D536">
        <v>51</v>
      </c>
      <c r="E536" t="s">
        <v>6</v>
      </c>
      <c r="F536">
        <v>42047.4</v>
      </c>
    </row>
    <row r="537" spans="1:6">
      <c r="A537">
        <v>360</v>
      </c>
      <c r="B537" s="1">
        <v>45260</v>
      </c>
      <c r="D537">
        <v>51</v>
      </c>
      <c r="E537" t="s">
        <v>6</v>
      </c>
      <c r="F537">
        <v>46521.299999999996</v>
      </c>
    </row>
    <row r="538" spans="1:6">
      <c r="A538">
        <v>360</v>
      </c>
      <c r="B538" s="1">
        <v>45291</v>
      </c>
      <c r="D538">
        <v>51</v>
      </c>
      <c r="E538" t="s">
        <v>6</v>
      </c>
      <c r="F538">
        <v>41724.299999999996</v>
      </c>
    </row>
    <row r="539" spans="1:6">
      <c r="A539">
        <v>360</v>
      </c>
      <c r="B539" s="1">
        <v>45322</v>
      </c>
      <c r="D539">
        <v>51</v>
      </c>
      <c r="E539" t="s">
        <v>6</v>
      </c>
      <c r="F539">
        <v>57200.4</v>
      </c>
    </row>
    <row r="540" spans="1:6">
      <c r="A540">
        <v>360</v>
      </c>
      <c r="B540" s="1">
        <v>45351</v>
      </c>
      <c r="D540">
        <v>51</v>
      </c>
      <c r="E540" t="s">
        <v>6</v>
      </c>
      <c r="F540">
        <v>57311.1</v>
      </c>
    </row>
    <row r="541" spans="1:6">
      <c r="A541">
        <v>360</v>
      </c>
      <c r="B541" s="1">
        <v>45382</v>
      </c>
      <c r="D541">
        <v>51</v>
      </c>
      <c r="E541" t="s">
        <v>6</v>
      </c>
      <c r="F541">
        <v>50707.5</v>
      </c>
    </row>
    <row r="542" spans="1:6">
      <c r="A542">
        <v>360</v>
      </c>
      <c r="B542" s="1">
        <v>45412</v>
      </c>
      <c r="D542">
        <v>51</v>
      </c>
      <c r="E542" t="s">
        <v>6</v>
      </c>
      <c r="F542">
        <v>49786.799999999996</v>
      </c>
    </row>
    <row r="543" spans="1:6">
      <c r="A543">
        <v>360</v>
      </c>
      <c r="B543" s="1">
        <v>45443</v>
      </c>
      <c r="D543">
        <v>51</v>
      </c>
      <c r="E543" t="s">
        <v>6</v>
      </c>
      <c r="F543">
        <v>52272</v>
      </c>
    </row>
    <row r="544" spans="1:6">
      <c r="A544">
        <v>360</v>
      </c>
      <c r="B544" s="1">
        <v>45473</v>
      </c>
      <c r="D544">
        <v>51</v>
      </c>
      <c r="E544" t="s">
        <v>6</v>
      </c>
      <c r="F544">
        <v>53282.7</v>
      </c>
    </row>
    <row r="545" spans="1:6">
      <c r="A545">
        <v>360</v>
      </c>
      <c r="B545" s="1">
        <v>45504</v>
      </c>
      <c r="D545">
        <v>51</v>
      </c>
      <c r="E545" t="s">
        <v>6</v>
      </c>
      <c r="F545">
        <v>51703.799999999996</v>
      </c>
    </row>
    <row r="546" spans="1:6">
      <c r="A546">
        <v>360</v>
      </c>
      <c r="B546" s="1">
        <v>45535</v>
      </c>
      <c r="D546">
        <v>51</v>
      </c>
      <c r="E546" t="s">
        <v>6</v>
      </c>
      <c r="F546">
        <v>58986.899999999994</v>
      </c>
    </row>
    <row r="547" spans="1:6">
      <c r="A547">
        <v>360</v>
      </c>
      <c r="B547" s="1">
        <v>45565</v>
      </c>
      <c r="D547">
        <v>51</v>
      </c>
      <c r="E547" t="s">
        <v>6</v>
      </c>
      <c r="F547">
        <v>48033.299999999996</v>
      </c>
    </row>
    <row r="548" spans="1:6">
      <c r="A548">
        <v>360</v>
      </c>
      <c r="B548" s="1">
        <v>45596</v>
      </c>
      <c r="D548">
        <v>51</v>
      </c>
      <c r="E548" t="s">
        <v>6</v>
      </c>
      <c r="F548">
        <v>49260.9</v>
      </c>
    </row>
    <row r="549" spans="1:6">
      <c r="A549">
        <v>360</v>
      </c>
      <c r="B549" s="1">
        <v>45626</v>
      </c>
      <c r="D549">
        <v>51</v>
      </c>
      <c r="E549" t="s">
        <v>6</v>
      </c>
      <c r="F549">
        <v>53396.1</v>
      </c>
    </row>
    <row r="550" spans="1:6">
      <c r="A550">
        <v>360</v>
      </c>
      <c r="B550" s="1">
        <v>45657</v>
      </c>
      <c r="D550">
        <v>51</v>
      </c>
      <c r="E550" t="s">
        <v>6</v>
      </c>
      <c r="F550">
        <v>55737</v>
      </c>
    </row>
    <row r="551" spans="1:6">
      <c r="A551">
        <v>360</v>
      </c>
      <c r="B551" s="1">
        <v>45688</v>
      </c>
      <c r="D551">
        <v>51</v>
      </c>
      <c r="E551" t="s">
        <v>6</v>
      </c>
      <c r="F551">
        <v>90015.599999999991</v>
      </c>
    </row>
    <row r="552" spans="1:6">
      <c r="A552">
        <v>360</v>
      </c>
      <c r="B552" s="1">
        <v>45716</v>
      </c>
      <c r="D552">
        <v>51</v>
      </c>
      <c r="E552" t="s">
        <v>6</v>
      </c>
      <c r="F552">
        <v>62899.5</v>
      </c>
    </row>
    <row r="553" spans="1:6">
      <c r="A553">
        <v>360</v>
      </c>
      <c r="B553" s="1">
        <v>45747</v>
      </c>
      <c r="D553">
        <v>51</v>
      </c>
      <c r="E553" t="s">
        <v>6</v>
      </c>
      <c r="F553">
        <v>55375.5</v>
      </c>
    </row>
    <row r="554" spans="1:6">
      <c r="A554">
        <v>360</v>
      </c>
      <c r="B554" s="1">
        <v>45777</v>
      </c>
      <c r="D554">
        <v>51</v>
      </c>
      <c r="E554" t="s">
        <v>6</v>
      </c>
      <c r="F554">
        <v>68713.5</v>
      </c>
    </row>
    <row r="555" spans="1:6">
      <c r="A555">
        <v>360</v>
      </c>
      <c r="B555" s="1">
        <v>45808</v>
      </c>
      <c r="D555">
        <v>51</v>
      </c>
      <c r="E555" t="s">
        <v>6</v>
      </c>
      <c r="F555">
        <v>48216.9</v>
      </c>
    </row>
    <row r="556" spans="1:6">
      <c r="A556">
        <v>360</v>
      </c>
      <c r="B556" s="1">
        <v>45838</v>
      </c>
      <c r="D556">
        <v>51</v>
      </c>
      <c r="E556" t="s">
        <v>6</v>
      </c>
      <c r="F556">
        <v>41213.1</v>
      </c>
    </row>
    <row r="557" spans="1:6">
      <c r="A557">
        <v>360</v>
      </c>
      <c r="B557" s="1">
        <v>45869</v>
      </c>
      <c r="D557">
        <v>51</v>
      </c>
      <c r="E557" t="s">
        <v>6</v>
      </c>
      <c r="F557">
        <v>39048.9</v>
      </c>
    </row>
    <row r="558" spans="1:6">
      <c r="A558">
        <v>360</v>
      </c>
      <c r="B558" s="1">
        <v>45900</v>
      </c>
      <c r="D558">
        <v>51</v>
      </c>
      <c r="E558" t="s">
        <v>6</v>
      </c>
      <c r="F558">
        <v>55454.400000000001</v>
      </c>
    </row>
    <row r="559" spans="1:6">
      <c r="A559">
        <v>360</v>
      </c>
      <c r="B559" s="1">
        <v>45930</v>
      </c>
      <c r="D559">
        <v>51</v>
      </c>
      <c r="E559" t="s">
        <v>6</v>
      </c>
      <c r="F559">
        <v>42866.1</v>
      </c>
    </row>
    <row r="560" spans="1:6">
      <c r="A560">
        <v>360</v>
      </c>
      <c r="B560" s="1">
        <v>45961</v>
      </c>
      <c r="D560">
        <v>51</v>
      </c>
      <c r="E560" t="s">
        <v>6</v>
      </c>
      <c r="F560">
        <v>47478.299999999996</v>
      </c>
    </row>
    <row r="561" spans="1:6">
      <c r="A561">
        <v>360</v>
      </c>
      <c r="B561" s="1">
        <v>45991</v>
      </c>
      <c r="D561">
        <v>51</v>
      </c>
      <c r="E561" t="s">
        <v>6</v>
      </c>
      <c r="F561">
        <v>50129.1</v>
      </c>
    </row>
    <row r="562" spans="1:6">
      <c r="A562">
        <v>9649</v>
      </c>
      <c r="B562" s="1">
        <v>44957</v>
      </c>
      <c r="D562">
        <v>51</v>
      </c>
      <c r="E562" t="s">
        <v>6</v>
      </c>
      <c r="F562">
        <v>1953</v>
      </c>
    </row>
    <row r="563" spans="1:6">
      <c r="A563">
        <v>9649</v>
      </c>
      <c r="B563" s="1">
        <v>44985</v>
      </c>
      <c r="D563">
        <v>51</v>
      </c>
      <c r="E563" t="s">
        <v>6</v>
      </c>
      <c r="F563">
        <v>1958.1</v>
      </c>
    </row>
    <row r="564" spans="1:6">
      <c r="A564">
        <v>9649</v>
      </c>
      <c r="B564" s="1">
        <v>45016</v>
      </c>
      <c r="D564">
        <v>51</v>
      </c>
      <c r="E564" t="s">
        <v>6</v>
      </c>
      <c r="F564">
        <v>1602.3</v>
      </c>
    </row>
    <row r="565" spans="1:6">
      <c r="A565">
        <v>9649</v>
      </c>
      <c r="B565" s="1">
        <v>45046</v>
      </c>
      <c r="D565">
        <v>51</v>
      </c>
      <c r="E565" t="s">
        <v>6</v>
      </c>
      <c r="F565">
        <v>1931.3999999999999</v>
      </c>
    </row>
    <row r="566" spans="1:6">
      <c r="A566">
        <v>9649</v>
      </c>
      <c r="B566" s="1">
        <v>45077</v>
      </c>
      <c r="D566">
        <v>51</v>
      </c>
      <c r="E566" t="s">
        <v>6</v>
      </c>
      <c r="F566">
        <v>1706.1</v>
      </c>
    </row>
    <row r="567" spans="1:6">
      <c r="A567">
        <v>9649</v>
      </c>
      <c r="B567" s="1">
        <v>45107</v>
      </c>
      <c r="D567">
        <v>51</v>
      </c>
      <c r="E567" t="s">
        <v>6</v>
      </c>
      <c r="F567">
        <v>1725.6</v>
      </c>
    </row>
    <row r="568" spans="1:6">
      <c r="A568">
        <v>9649</v>
      </c>
      <c r="B568" s="1">
        <v>45138</v>
      </c>
      <c r="D568">
        <v>51</v>
      </c>
      <c r="E568" t="s">
        <v>6</v>
      </c>
      <c r="F568">
        <v>1924.8</v>
      </c>
    </row>
    <row r="569" spans="1:6">
      <c r="A569">
        <v>9649</v>
      </c>
      <c r="B569" s="1">
        <v>45169</v>
      </c>
      <c r="D569">
        <v>51</v>
      </c>
      <c r="E569" t="s">
        <v>6</v>
      </c>
      <c r="F569">
        <v>1648.8</v>
      </c>
    </row>
    <row r="570" spans="1:6">
      <c r="A570">
        <v>9649</v>
      </c>
      <c r="B570" s="1">
        <v>45199</v>
      </c>
      <c r="D570">
        <v>51</v>
      </c>
      <c r="E570" t="s">
        <v>6</v>
      </c>
      <c r="F570">
        <v>1808.3999999999999</v>
      </c>
    </row>
    <row r="571" spans="1:6">
      <c r="A571">
        <v>9649</v>
      </c>
      <c r="B571" s="1">
        <v>45230</v>
      </c>
      <c r="D571">
        <v>51</v>
      </c>
      <c r="E571" t="s">
        <v>6</v>
      </c>
      <c r="F571">
        <v>2128.7999999999997</v>
      </c>
    </row>
    <row r="572" spans="1:6">
      <c r="A572">
        <v>9649</v>
      </c>
      <c r="B572" s="1">
        <v>45260</v>
      </c>
      <c r="D572">
        <v>51</v>
      </c>
      <c r="E572" t="s">
        <v>6</v>
      </c>
      <c r="F572">
        <v>1912.1999999999998</v>
      </c>
    </row>
    <row r="573" spans="1:6">
      <c r="A573">
        <v>9649</v>
      </c>
      <c r="B573" s="1">
        <v>45291</v>
      </c>
      <c r="D573">
        <v>51</v>
      </c>
      <c r="E573" t="s">
        <v>6</v>
      </c>
      <c r="F573">
        <v>2119.5</v>
      </c>
    </row>
    <row r="574" spans="1:6">
      <c r="A574">
        <v>9649</v>
      </c>
      <c r="B574" s="1">
        <v>45322</v>
      </c>
      <c r="D574">
        <v>51</v>
      </c>
      <c r="E574" t="s">
        <v>6</v>
      </c>
      <c r="F574">
        <v>2451.9</v>
      </c>
    </row>
    <row r="575" spans="1:6">
      <c r="A575">
        <v>9649</v>
      </c>
      <c r="B575" s="1">
        <v>45351</v>
      </c>
      <c r="D575">
        <v>51</v>
      </c>
      <c r="E575" t="s">
        <v>6</v>
      </c>
      <c r="F575">
        <v>3277.2</v>
      </c>
    </row>
    <row r="576" spans="1:6">
      <c r="A576">
        <v>9649</v>
      </c>
      <c r="B576" s="1">
        <v>45382</v>
      </c>
      <c r="D576">
        <v>51</v>
      </c>
      <c r="E576" t="s">
        <v>6</v>
      </c>
      <c r="F576">
        <v>2780.7</v>
      </c>
    </row>
    <row r="577" spans="1:6">
      <c r="A577">
        <v>9649</v>
      </c>
      <c r="B577" s="1">
        <v>45412</v>
      </c>
      <c r="D577">
        <v>51</v>
      </c>
      <c r="E577" t="s">
        <v>6</v>
      </c>
      <c r="F577">
        <v>2434.7999999999997</v>
      </c>
    </row>
    <row r="578" spans="1:6">
      <c r="A578">
        <v>9649</v>
      </c>
      <c r="B578" s="1">
        <v>45443</v>
      </c>
      <c r="D578">
        <v>51</v>
      </c>
      <c r="E578" t="s">
        <v>6</v>
      </c>
      <c r="F578">
        <v>2235.6</v>
      </c>
    </row>
    <row r="579" spans="1:6">
      <c r="A579">
        <v>9649</v>
      </c>
      <c r="B579" s="1">
        <v>45473</v>
      </c>
      <c r="D579">
        <v>51</v>
      </c>
      <c r="E579" t="s">
        <v>6</v>
      </c>
      <c r="F579">
        <v>2527.5</v>
      </c>
    </row>
    <row r="580" spans="1:6">
      <c r="A580">
        <v>9649</v>
      </c>
      <c r="B580" s="1">
        <v>45504</v>
      </c>
      <c r="D580">
        <v>51</v>
      </c>
      <c r="E580" t="s">
        <v>6</v>
      </c>
      <c r="F580">
        <v>2529.2999999999997</v>
      </c>
    </row>
    <row r="581" spans="1:6">
      <c r="A581">
        <v>9649</v>
      </c>
      <c r="B581" s="1">
        <v>45535</v>
      </c>
      <c r="D581">
        <v>51</v>
      </c>
      <c r="E581" t="s">
        <v>6</v>
      </c>
      <c r="F581">
        <v>2812.2</v>
      </c>
    </row>
    <row r="582" spans="1:6">
      <c r="A582">
        <v>9649</v>
      </c>
      <c r="B582" s="1">
        <v>45565</v>
      </c>
      <c r="D582">
        <v>51</v>
      </c>
      <c r="E582" t="s">
        <v>6</v>
      </c>
      <c r="F582">
        <v>4048.7999999999997</v>
      </c>
    </row>
    <row r="583" spans="1:6">
      <c r="A583">
        <v>9649</v>
      </c>
      <c r="B583" s="1">
        <v>45596</v>
      </c>
      <c r="D583">
        <v>51</v>
      </c>
      <c r="E583" t="s">
        <v>6</v>
      </c>
      <c r="F583">
        <v>3304.7999999999997</v>
      </c>
    </row>
    <row r="584" spans="1:6">
      <c r="A584">
        <v>9649</v>
      </c>
      <c r="B584" s="1">
        <v>45626</v>
      </c>
      <c r="D584">
        <v>51</v>
      </c>
      <c r="E584" t="s">
        <v>6</v>
      </c>
      <c r="F584">
        <v>2537.4</v>
      </c>
    </row>
    <row r="585" spans="1:6">
      <c r="A585">
        <v>9649</v>
      </c>
      <c r="B585" s="1">
        <v>45657</v>
      </c>
      <c r="D585">
        <v>51</v>
      </c>
      <c r="E585" t="s">
        <v>6</v>
      </c>
      <c r="F585">
        <v>2532.2999999999997</v>
      </c>
    </row>
    <row r="586" spans="1:6">
      <c r="A586">
        <v>9649</v>
      </c>
      <c r="B586" s="1">
        <v>45688</v>
      </c>
      <c r="D586">
        <v>51</v>
      </c>
      <c r="E586" t="s">
        <v>6</v>
      </c>
      <c r="F586">
        <v>2510.1</v>
      </c>
    </row>
    <row r="587" spans="1:6">
      <c r="A587">
        <v>9649</v>
      </c>
      <c r="B587" s="1">
        <v>45716</v>
      </c>
      <c r="D587">
        <v>51</v>
      </c>
      <c r="E587" t="s">
        <v>6</v>
      </c>
      <c r="F587">
        <v>2512.1999999999998</v>
      </c>
    </row>
    <row r="588" spans="1:6">
      <c r="A588">
        <v>9649</v>
      </c>
      <c r="B588" s="1">
        <v>45747</v>
      </c>
      <c r="D588">
        <v>51</v>
      </c>
      <c r="E588" t="s">
        <v>6</v>
      </c>
      <c r="F588">
        <v>2233.7999999999997</v>
      </c>
    </row>
    <row r="589" spans="1:6">
      <c r="A589">
        <v>9649</v>
      </c>
      <c r="B589" s="1">
        <v>45777</v>
      </c>
      <c r="D589">
        <v>51</v>
      </c>
      <c r="E589" t="s">
        <v>6</v>
      </c>
      <c r="F589">
        <v>2520.6</v>
      </c>
    </row>
    <row r="590" spans="1:6">
      <c r="A590">
        <v>9649</v>
      </c>
      <c r="B590" s="1">
        <v>45808</v>
      </c>
      <c r="D590">
        <v>51</v>
      </c>
      <c r="E590" t="s">
        <v>6</v>
      </c>
      <c r="F590">
        <v>2347.7999999999997</v>
      </c>
    </row>
    <row r="591" spans="1:6">
      <c r="A591">
        <v>9649</v>
      </c>
      <c r="B591" s="1">
        <v>45838</v>
      </c>
      <c r="D591">
        <v>51</v>
      </c>
      <c r="E591" t="s">
        <v>6</v>
      </c>
      <c r="F591">
        <v>2253.2999999999997</v>
      </c>
    </row>
    <row r="592" spans="1:6">
      <c r="A592">
        <v>9649</v>
      </c>
      <c r="B592" s="1">
        <v>45869</v>
      </c>
      <c r="D592">
        <v>51</v>
      </c>
      <c r="E592" t="s">
        <v>6</v>
      </c>
      <c r="F592">
        <v>2445</v>
      </c>
    </row>
    <row r="593" spans="1:6">
      <c r="A593">
        <v>9649</v>
      </c>
      <c r="B593" s="1">
        <v>45900</v>
      </c>
      <c r="D593">
        <v>51</v>
      </c>
      <c r="E593" t="s">
        <v>6</v>
      </c>
      <c r="F593">
        <v>2122.7999999999997</v>
      </c>
    </row>
    <row r="594" spans="1:6">
      <c r="A594">
        <v>9649</v>
      </c>
      <c r="B594" s="1">
        <v>45930</v>
      </c>
      <c r="D594">
        <v>51</v>
      </c>
      <c r="E594" t="s">
        <v>6</v>
      </c>
      <c r="F594">
        <v>2650.2</v>
      </c>
    </row>
    <row r="595" spans="1:6">
      <c r="A595">
        <v>9649</v>
      </c>
      <c r="B595" s="1">
        <v>45961</v>
      </c>
      <c r="D595">
        <v>51</v>
      </c>
      <c r="E595" t="s">
        <v>6</v>
      </c>
      <c r="F595">
        <v>2657.7</v>
      </c>
    </row>
    <row r="596" spans="1:6">
      <c r="A596">
        <v>9649</v>
      </c>
      <c r="B596" s="1">
        <v>45991</v>
      </c>
      <c r="D596">
        <v>51</v>
      </c>
      <c r="E596" t="s">
        <v>6</v>
      </c>
      <c r="F596">
        <v>2479.1999999999998</v>
      </c>
    </row>
    <row r="597" spans="1:6">
      <c r="A597">
        <v>9652</v>
      </c>
      <c r="B597" s="1">
        <v>44957</v>
      </c>
      <c r="D597">
        <v>51</v>
      </c>
      <c r="E597" t="s">
        <v>6</v>
      </c>
      <c r="F597">
        <v>56382.6</v>
      </c>
    </row>
    <row r="598" spans="1:6">
      <c r="A598">
        <v>9652</v>
      </c>
      <c r="B598" s="1">
        <v>44985</v>
      </c>
      <c r="D598">
        <v>51</v>
      </c>
      <c r="E598" t="s">
        <v>6</v>
      </c>
      <c r="F598">
        <v>63843</v>
      </c>
    </row>
    <row r="599" spans="1:6">
      <c r="A599">
        <v>9652</v>
      </c>
      <c r="B599" s="1">
        <v>45016</v>
      </c>
      <c r="D599">
        <v>51</v>
      </c>
      <c r="E599" t="s">
        <v>6</v>
      </c>
      <c r="F599">
        <v>58855.199999999997</v>
      </c>
    </row>
    <row r="600" spans="1:6">
      <c r="A600">
        <v>9652</v>
      </c>
      <c r="B600" s="1">
        <v>45046</v>
      </c>
      <c r="D600">
        <v>51</v>
      </c>
      <c r="E600" t="s">
        <v>6</v>
      </c>
      <c r="F600">
        <v>60860.7</v>
      </c>
    </row>
    <row r="601" spans="1:6">
      <c r="A601">
        <v>9652</v>
      </c>
      <c r="B601" s="1">
        <v>45077</v>
      </c>
      <c r="D601">
        <v>51</v>
      </c>
      <c r="E601" t="s">
        <v>6</v>
      </c>
      <c r="F601">
        <v>55167.9</v>
      </c>
    </row>
    <row r="602" spans="1:6">
      <c r="A602">
        <v>9652</v>
      </c>
      <c r="B602" s="1">
        <v>45107</v>
      </c>
      <c r="D602">
        <v>51</v>
      </c>
      <c r="E602" t="s">
        <v>6</v>
      </c>
      <c r="F602">
        <v>53955.299999999996</v>
      </c>
    </row>
    <row r="603" spans="1:6">
      <c r="A603">
        <v>9652</v>
      </c>
      <c r="B603" s="1">
        <v>45138</v>
      </c>
      <c r="D603">
        <v>51</v>
      </c>
      <c r="E603" t="s">
        <v>6</v>
      </c>
      <c r="F603">
        <v>50480.1</v>
      </c>
    </row>
    <row r="604" spans="1:6">
      <c r="A604">
        <v>9652</v>
      </c>
      <c r="B604" s="1">
        <v>45169</v>
      </c>
      <c r="D604">
        <v>51</v>
      </c>
      <c r="E604" t="s">
        <v>6</v>
      </c>
      <c r="F604">
        <v>41772</v>
      </c>
    </row>
    <row r="605" spans="1:6">
      <c r="A605">
        <v>9652</v>
      </c>
      <c r="B605" s="1">
        <v>45199</v>
      </c>
      <c r="D605">
        <v>51</v>
      </c>
      <c r="E605" t="s">
        <v>6</v>
      </c>
      <c r="F605">
        <v>47171.7</v>
      </c>
    </row>
    <row r="606" spans="1:6">
      <c r="A606">
        <v>9652</v>
      </c>
      <c r="B606" s="1">
        <v>45230</v>
      </c>
      <c r="D606">
        <v>51</v>
      </c>
      <c r="E606" t="s">
        <v>6</v>
      </c>
      <c r="F606">
        <v>36594.9</v>
      </c>
    </row>
    <row r="607" spans="1:6">
      <c r="A607">
        <v>9652</v>
      </c>
      <c r="B607" s="1">
        <v>45260</v>
      </c>
      <c r="D607">
        <v>51</v>
      </c>
      <c r="E607" t="s">
        <v>6</v>
      </c>
      <c r="F607">
        <v>36671.4</v>
      </c>
    </row>
    <row r="608" spans="1:6">
      <c r="A608">
        <v>9652</v>
      </c>
      <c r="B608" s="1">
        <v>45291</v>
      </c>
      <c r="D608">
        <v>51</v>
      </c>
      <c r="E608" t="s">
        <v>6</v>
      </c>
      <c r="F608">
        <v>45445.799999999996</v>
      </c>
    </row>
    <row r="609" spans="1:6">
      <c r="A609">
        <v>9652</v>
      </c>
      <c r="B609" s="1">
        <v>45322</v>
      </c>
      <c r="D609">
        <v>51</v>
      </c>
      <c r="E609" t="s">
        <v>6</v>
      </c>
      <c r="F609">
        <v>59010.299999999996</v>
      </c>
    </row>
    <row r="610" spans="1:6">
      <c r="A610">
        <v>9652</v>
      </c>
      <c r="B610" s="1">
        <v>45351</v>
      </c>
      <c r="D610">
        <v>51</v>
      </c>
      <c r="E610" t="s">
        <v>6</v>
      </c>
      <c r="F610">
        <v>79257.599999999991</v>
      </c>
    </row>
    <row r="611" spans="1:6">
      <c r="A611">
        <v>9652</v>
      </c>
      <c r="B611" s="1">
        <v>45382</v>
      </c>
      <c r="D611">
        <v>51</v>
      </c>
      <c r="E611" t="s">
        <v>6</v>
      </c>
      <c r="F611">
        <v>81562.8</v>
      </c>
    </row>
    <row r="612" spans="1:6">
      <c r="A612">
        <v>9652</v>
      </c>
      <c r="B612" s="1">
        <v>45412</v>
      </c>
      <c r="D612">
        <v>51</v>
      </c>
      <c r="E612" t="s">
        <v>6</v>
      </c>
      <c r="F612">
        <v>75127.5</v>
      </c>
    </row>
    <row r="613" spans="1:6">
      <c r="A613">
        <v>9652</v>
      </c>
      <c r="B613" s="1">
        <v>45443</v>
      </c>
      <c r="D613">
        <v>51</v>
      </c>
      <c r="E613" t="s">
        <v>6</v>
      </c>
      <c r="F613">
        <v>74952</v>
      </c>
    </row>
    <row r="614" spans="1:6">
      <c r="A614">
        <v>9652</v>
      </c>
      <c r="B614" s="1">
        <v>45473</v>
      </c>
      <c r="D614">
        <v>51</v>
      </c>
      <c r="E614" t="s">
        <v>6</v>
      </c>
      <c r="F614">
        <v>79492.5</v>
      </c>
    </row>
    <row r="615" spans="1:6">
      <c r="A615">
        <v>9652</v>
      </c>
      <c r="B615" s="1">
        <v>45504</v>
      </c>
      <c r="D615">
        <v>51</v>
      </c>
      <c r="E615" t="s">
        <v>6</v>
      </c>
      <c r="F615">
        <v>80196.899999999994</v>
      </c>
    </row>
    <row r="616" spans="1:6">
      <c r="A616">
        <v>9652</v>
      </c>
      <c r="B616" s="1">
        <v>45535</v>
      </c>
      <c r="D616">
        <v>51</v>
      </c>
      <c r="E616" t="s">
        <v>6</v>
      </c>
      <c r="F616">
        <v>66113.7</v>
      </c>
    </row>
    <row r="617" spans="1:6">
      <c r="A617">
        <v>9652</v>
      </c>
      <c r="B617" s="1">
        <v>45565</v>
      </c>
      <c r="D617">
        <v>51</v>
      </c>
      <c r="E617" t="s">
        <v>6</v>
      </c>
      <c r="F617">
        <v>85139.7</v>
      </c>
    </row>
    <row r="618" spans="1:6">
      <c r="A618">
        <v>9652</v>
      </c>
      <c r="B618" s="1">
        <v>45596</v>
      </c>
      <c r="D618">
        <v>51</v>
      </c>
      <c r="E618" t="s">
        <v>6</v>
      </c>
      <c r="F618">
        <v>69319.5</v>
      </c>
    </row>
    <row r="619" spans="1:6">
      <c r="A619">
        <v>9652</v>
      </c>
      <c r="B619" s="1">
        <v>45626</v>
      </c>
      <c r="D619">
        <v>51</v>
      </c>
      <c r="E619" t="s">
        <v>6</v>
      </c>
      <c r="F619">
        <v>67779.899999999994</v>
      </c>
    </row>
    <row r="620" spans="1:6">
      <c r="A620">
        <v>9652</v>
      </c>
      <c r="B620" s="1">
        <v>45657</v>
      </c>
      <c r="D620">
        <v>51</v>
      </c>
      <c r="E620" t="s">
        <v>6</v>
      </c>
      <c r="F620">
        <v>105219.59999999999</v>
      </c>
    </row>
    <row r="621" spans="1:6">
      <c r="A621">
        <v>9652</v>
      </c>
      <c r="B621" s="1">
        <v>45688</v>
      </c>
      <c r="D621">
        <v>51</v>
      </c>
      <c r="E621" t="s">
        <v>6</v>
      </c>
      <c r="F621">
        <v>71237.099999999991</v>
      </c>
    </row>
    <row r="622" spans="1:6">
      <c r="A622">
        <v>9652</v>
      </c>
      <c r="B622" s="1">
        <v>45716</v>
      </c>
      <c r="D622">
        <v>51</v>
      </c>
      <c r="E622" t="s">
        <v>6</v>
      </c>
      <c r="F622">
        <v>77533.2</v>
      </c>
    </row>
    <row r="623" spans="1:6">
      <c r="A623">
        <v>9652</v>
      </c>
      <c r="B623" s="1">
        <v>45747</v>
      </c>
      <c r="D623">
        <v>51</v>
      </c>
      <c r="E623" t="s">
        <v>6</v>
      </c>
      <c r="F623">
        <v>76862.7</v>
      </c>
    </row>
    <row r="624" spans="1:6">
      <c r="A624">
        <v>9652</v>
      </c>
      <c r="B624" s="1">
        <v>45777</v>
      </c>
      <c r="D624">
        <v>51</v>
      </c>
      <c r="E624" t="s">
        <v>6</v>
      </c>
      <c r="F624">
        <v>72155.099999999991</v>
      </c>
    </row>
    <row r="625" spans="1:6">
      <c r="A625">
        <v>9652</v>
      </c>
      <c r="B625" s="1">
        <v>45808</v>
      </c>
      <c r="D625">
        <v>51</v>
      </c>
      <c r="E625" t="s">
        <v>6</v>
      </c>
      <c r="F625">
        <v>73350.3</v>
      </c>
    </row>
    <row r="626" spans="1:6">
      <c r="A626">
        <v>9652</v>
      </c>
      <c r="B626" s="1">
        <v>45838</v>
      </c>
      <c r="D626">
        <v>51</v>
      </c>
      <c r="E626" t="s">
        <v>6</v>
      </c>
      <c r="F626">
        <v>57431.1</v>
      </c>
    </row>
    <row r="627" spans="1:6">
      <c r="A627">
        <v>9652</v>
      </c>
      <c r="B627" s="1">
        <v>45869</v>
      </c>
      <c r="D627">
        <v>51</v>
      </c>
      <c r="E627" t="s">
        <v>6</v>
      </c>
      <c r="F627">
        <v>50468.4</v>
      </c>
    </row>
    <row r="628" spans="1:6">
      <c r="A628">
        <v>9652</v>
      </c>
      <c r="B628" s="1">
        <v>45900</v>
      </c>
      <c r="D628">
        <v>51</v>
      </c>
      <c r="E628" t="s">
        <v>6</v>
      </c>
      <c r="F628">
        <v>57405.599999999999</v>
      </c>
    </row>
    <row r="629" spans="1:6">
      <c r="A629">
        <v>9652</v>
      </c>
      <c r="B629" s="1">
        <v>45930</v>
      </c>
      <c r="D629">
        <v>51</v>
      </c>
      <c r="E629" t="s">
        <v>6</v>
      </c>
      <c r="F629">
        <v>60201.599999999999</v>
      </c>
    </row>
    <row r="630" spans="1:6">
      <c r="A630">
        <v>9652</v>
      </c>
      <c r="B630" s="1">
        <v>45961</v>
      </c>
      <c r="D630">
        <v>51</v>
      </c>
      <c r="E630" t="s">
        <v>6</v>
      </c>
      <c r="F630">
        <v>63788.399999999994</v>
      </c>
    </row>
    <row r="631" spans="1:6">
      <c r="A631">
        <v>9652</v>
      </c>
      <c r="B631" s="1">
        <v>45991</v>
      </c>
      <c r="D631">
        <v>51</v>
      </c>
      <c r="E631" t="s">
        <v>6</v>
      </c>
      <c r="F631">
        <v>65604.3</v>
      </c>
    </row>
    <row r="632" spans="1:6">
      <c r="A632">
        <v>9656</v>
      </c>
      <c r="B632" s="1">
        <v>44957</v>
      </c>
      <c r="D632">
        <v>51</v>
      </c>
      <c r="E632" t="s">
        <v>6</v>
      </c>
      <c r="F632">
        <v>672907.2</v>
      </c>
    </row>
    <row r="633" spans="1:6">
      <c r="A633">
        <v>9656</v>
      </c>
      <c r="B633" s="1">
        <v>44985</v>
      </c>
      <c r="D633">
        <v>51</v>
      </c>
      <c r="E633" t="s">
        <v>6</v>
      </c>
      <c r="F633">
        <v>638179.5</v>
      </c>
    </row>
    <row r="634" spans="1:6">
      <c r="A634">
        <v>9656</v>
      </c>
      <c r="B634" s="1">
        <v>45016</v>
      </c>
      <c r="D634">
        <v>51</v>
      </c>
      <c r="E634" t="s">
        <v>6</v>
      </c>
      <c r="F634">
        <v>577903.5</v>
      </c>
    </row>
    <row r="635" spans="1:6">
      <c r="A635">
        <v>9656</v>
      </c>
      <c r="B635" s="1">
        <v>45046</v>
      </c>
      <c r="D635">
        <v>51</v>
      </c>
      <c r="E635" t="s">
        <v>6</v>
      </c>
      <c r="F635">
        <v>664052.69999999995</v>
      </c>
    </row>
    <row r="636" spans="1:6">
      <c r="A636">
        <v>9656</v>
      </c>
      <c r="B636" s="1">
        <v>45077</v>
      </c>
      <c r="D636">
        <v>51</v>
      </c>
      <c r="E636" t="s">
        <v>6</v>
      </c>
      <c r="F636">
        <v>653757.29999999993</v>
      </c>
    </row>
    <row r="637" spans="1:6">
      <c r="A637">
        <v>9656</v>
      </c>
      <c r="B637" s="1">
        <v>45107</v>
      </c>
      <c r="D637">
        <v>51</v>
      </c>
      <c r="E637" t="s">
        <v>6</v>
      </c>
      <c r="F637">
        <v>812319.29999999993</v>
      </c>
    </row>
    <row r="638" spans="1:6">
      <c r="A638">
        <v>9656</v>
      </c>
      <c r="B638" s="1">
        <v>45138</v>
      </c>
      <c r="D638">
        <v>51</v>
      </c>
      <c r="E638" t="s">
        <v>6</v>
      </c>
      <c r="F638">
        <v>792172.79999999993</v>
      </c>
    </row>
    <row r="639" spans="1:6">
      <c r="A639">
        <v>9656</v>
      </c>
      <c r="B639" s="1">
        <v>45169</v>
      </c>
      <c r="D639">
        <v>51</v>
      </c>
      <c r="E639" t="s">
        <v>6</v>
      </c>
      <c r="F639">
        <v>654077.69999999995</v>
      </c>
    </row>
    <row r="640" spans="1:6">
      <c r="A640">
        <v>9656</v>
      </c>
      <c r="B640" s="1">
        <v>45199</v>
      </c>
      <c r="D640">
        <v>51</v>
      </c>
      <c r="E640" t="s">
        <v>6</v>
      </c>
      <c r="F640">
        <v>731964</v>
      </c>
    </row>
    <row r="641" spans="1:6">
      <c r="A641">
        <v>9656</v>
      </c>
      <c r="B641" s="1">
        <v>45230</v>
      </c>
      <c r="D641">
        <v>51</v>
      </c>
      <c r="E641" t="s">
        <v>6</v>
      </c>
      <c r="F641">
        <v>721424.4</v>
      </c>
    </row>
    <row r="642" spans="1:6">
      <c r="A642">
        <v>9656</v>
      </c>
      <c r="B642" s="1">
        <v>45260</v>
      </c>
      <c r="D642">
        <v>51</v>
      </c>
      <c r="E642" t="s">
        <v>6</v>
      </c>
      <c r="F642">
        <v>725749.5</v>
      </c>
    </row>
    <row r="643" spans="1:6">
      <c r="A643">
        <v>9656</v>
      </c>
      <c r="B643" s="1">
        <v>45291</v>
      </c>
      <c r="D643">
        <v>51</v>
      </c>
      <c r="E643" t="s">
        <v>6</v>
      </c>
      <c r="F643">
        <v>779872.5</v>
      </c>
    </row>
    <row r="644" spans="1:6">
      <c r="A644">
        <v>9656</v>
      </c>
      <c r="B644" s="1">
        <v>45322</v>
      </c>
      <c r="D644">
        <v>51</v>
      </c>
      <c r="E644" t="s">
        <v>6</v>
      </c>
      <c r="F644">
        <v>793426.5</v>
      </c>
    </row>
    <row r="645" spans="1:6">
      <c r="A645">
        <v>9656</v>
      </c>
      <c r="B645" s="1">
        <v>45351</v>
      </c>
      <c r="D645">
        <v>51</v>
      </c>
      <c r="E645" t="s">
        <v>6</v>
      </c>
      <c r="F645">
        <v>776759.7</v>
      </c>
    </row>
    <row r="646" spans="1:6">
      <c r="A646">
        <v>9656</v>
      </c>
      <c r="B646" s="1">
        <v>45382</v>
      </c>
      <c r="D646">
        <v>51</v>
      </c>
      <c r="E646" t="s">
        <v>6</v>
      </c>
      <c r="F646">
        <v>677471.4</v>
      </c>
    </row>
    <row r="647" spans="1:6">
      <c r="A647">
        <v>9656</v>
      </c>
      <c r="B647" s="1">
        <v>45412</v>
      </c>
      <c r="D647">
        <v>51</v>
      </c>
      <c r="E647" t="s">
        <v>6</v>
      </c>
      <c r="F647">
        <v>717044.4</v>
      </c>
    </row>
    <row r="648" spans="1:6">
      <c r="A648">
        <v>9656</v>
      </c>
      <c r="B648" s="1">
        <v>45443</v>
      </c>
      <c r="D648">
        <v>51</v>
      </c>
      <c r="E648" t="s">
        <v>6</v>
      </c>
      <c r="F648">
        <v>875635.79999999993</v>
      </c>
    </row>
    <row r="649" spans="1:6">
      <c r="A649">
        <v>9656</v>
      </c>
      <c r="B649" s="1">
        <v>45473</v>
      </c>
      <c r="D649">
        <v>51</v>
      </c>
      <c r="E649" t="s">
        <v>6</v>
      </c>
      <c r="F649">
        <v>876675.29999999993</v>
      </c>
    </row>
    <row r="650" spans="1:6">
      <c r="A650">
        <v>9656</v>
      </c>
      <c r="B650" s="1">
        <v>45504</v>
      </c>
      <c r="D650">
        <v>51</v>
      </c>
      <c r="E650" t="s">
        <v>6</v>
      </c>
      <c r="F650">
        <v>827430</v>
      </c>
    </row>
    <row r="651" spans="1:6">
      <c r="A651">
        <v>9656</v>
      </c>
      <c r="B651" s="1">
        <v>45535</v>
      </c>
      <c r="D651">
        <v>51</v>
      </c>
      <c r="E651" t="s">
        <v>6</v>
      </c>
      <c r="F651">
        <v>800100.6</v>
      </c>
    </row>
    <row r="652" spans="1:6">
      <c r="A652">
        <v>9656</v>
      </c>
      <c r="B652" s="1">
        <v>45565</v>
      </c>
      <c r="D652">
        <v>51</v>
      </c>
      <c r="E652" t="s">
        <v>6</v>
      </c>
      <c r="F652">
        <v>822030</v>
      </c>
    </row>
    <row r="653" spans="1:6">
      <c r="A653">
        <v>9656</v>
      </c>
      <c r="B653" s="1">
        <v>45596</v>
      </c>
      <c r="D653">
        <v>51</v>
      </c>
      <c r="E653" t="s">
        <v>6</v>
      </c>
      <c r="F653">
        <v>894249.9</v>
      </c>
    </row>
    <row r="654" spans="1:6">
      <c r="A654">
        <v>9656</v>
      </c>
      <c r="B654" s="1">
        <v>45626</v>
      </c>
      <c r="D654">
        <v>51</v>
      </c>
      <c r="E654" t="s">
        <v>6</v>
      </c>
      <c r="F654">
        <v>840121.5</v>
      </c>
    </row>
    <row r="655" spans="1:6">
      <c r="A655">
        <v>9656</v>
      </c>
      <c r="B655" s="1">
        <v>45657</v>
      </c>
      <c r="D655">
        <v>51</v>
      </c>
      <c r="E655" t="s">
        <v>6</v>
      </c>
      <c r="F655">
        <v>858730.79999999993</v>
      </c>
    </row>
    <row r="656" spans="1:6">
      <c r="A656">
        <v>9656</v>
      </c>
      <c r="B656" s="1">
        <v>45688</v>
      </c>
      <c r="D656">
        <v>51</v>
      </c>
      <c r="E656" t="s">
        <v>6</v>
      </c>
      <c r="F656">
        <v>898575.6</v>
      </c>
    </row>
    <row r="657" spans="1:6">
      <c r="A657">
        <v>9656</v>
      </c>
      <c r="B657" s="1">
        <v>45716</v>
      </c>
      <c r="D657">
        <v>51</v>
      </c>
      <c r="E657" t="s">
        <v>6</v>
      </c>
      <c r="F657">
        <v>802144.5</v>
      </c>
    </row>
    <row r="658" spans="1:6">
      <c r="A658">
        <v>9656</v>
      </c>
      <c r="B658" s="1">
        <v>45747</v>
      </c>
      <c r="D658">
        <v>51</v>
      </c>
      <c r="E658" t="s">
        <v>6</v>
      </c>
      <c r="F658">
        <v>724698.29999999993</v>
      </c>
    </row>
    <row r="659" spans="1:6">
      <c r="A659">
        <v>9656</v>
      </c>
      <c r="B659" s="1">
        <v>45777</v>
      </c>
      <c r="D659">
        <v>51</v>
      </c>
      <c r="E659" t="s">
        <v>6</v>
      </c>
      <c r="F659">
        <v>878011.79999999993</v>
      </c>
    </row>
    <row r="660" spans="1:6">
      <c r="A660">
        <v>9656</v>
      </c>
      <c r="B660" s="1">
        <v>45808</v>
      </c>
      <c r="D660">
        <v>51</v>
      </c>
      <c r="E660" t="s">
        <v>6</v>
      </c>
      <c r="F660">
        <v>887374.79999999993</v>
      </c>
    </row>
    <row r="661" spans="1:6">
      <c r="A661">
        <v>9656</v>
      </c>
      <c r="B661" s="1">
        <v>45838</v>
      </c>
      <c r="D661">
        <v>51</v>
      </c>
      <c r="E661" t="s">
        <v>6</v>
      </c>
      <c r="F661">
        <v>888715.79999999993</v>
      </c>
    </row>
    <row r="662" spans="1:6">
      <c r="A662">
        <v>9656</v>
      </c>
      <c r="B662" s="1">
        <v>45869</v>
      </c>
      <c r="D662">
        <v>51</v>
      </c>
      <c r="E662" t="s">
        <v>6</v>
      </c>
      <c r="F662">
        <v>1071996.5999999999</v>
      </c>
    </row>
    <row r="663" spans="1:6">
      <c r="A663">
        <v>9656</v>
      </c>
      <c r="B663" s="1">
        <v>45900</v>
      </c>
      <c r="D663">
        <v>51</v>
      </c>
      <c r="E663" t="s">
        <v>6</v>
      </c>
      <c r="F663">
        <v>852052.2</v>
      </c>
    </row>
    <row r="664" spans="1:6">
      <c r="A664">
        <v>9656</v>
      </c>
      <c r="B664" s="1">
        <v>45930</v>
      </c>
      <c r="D664">
        <v>51</v>
      </c>
      <c r="E664" t="s">
        <v>6</v>
      </c>
      <c r="F664">
        <v>887073.6</v>
      </c>
    </row>
    <row r="665" spans="1:6">
      <c r="A665">
        <v>9656</v>
      </c>
      <c r="B665" s="1">
        <v>45961</v>
      </c>
      <c r="D665">
        <v>51</v>
      </c>
      <c r="E665" t="s">
        <v>6</v>
      </c>
      <c r="F665">
        <v>1001681.7</v>
      </c>
    </row>
    <row r="666" spans="1:6">
      <c r="A666">
        <v>9656</v>
      </c>
      <c r="B666" s="1">
        <v>45991</v>
      </c>
      <c r="D666">
        <v>51</v>
      </c>
      <c r="E666" t="s">
        <v>6</v>
      </c>
      <c r="F666">
        <v>928287.29999999993</v>
      </c>
    </row>
    <row r="667" spans="1:6">
      <c r="A667">
        <v>9657</v>
      </c>
      <c r="B667" s="1">
        <v>44957</v>
      </c>
      <c r="D667">
        <v>51</v>
      </c>
      <c r="E667" t="s">
        <v>6</v>
      </c>
      <c r="F667">
        <v>4368</v>
      </c>
    </row>
    <row r="668" spans="1:6">
      <c r="A668">
        <v>9657</v>
      </c>
      <c r="B668" s="1">
        <v>44985</v>
      </c>
      <c r="D668">
        <v>51</v>
      </c>
      <c r="E668" t="s">
        <v>6</v>
      </c>
      <c r="F668">
        <v>4236.3</v>
      </c>
    </row>
    <row r="669" spans="1:6">
      <c r="A669">
        <v>9657</v>
      </c>
      <c r="B669" s="1">
        <v>45016</v>
      </c>
      <c r="D669">
        <v>51</v>
      </c>
      <c r="E669" t="s">
        <v>6</v>
      </c>
      <c r="F669">
        <v>3895.2</v>
      </c>
    </row>
    <row r="670" spans="1:6">
      <c r="A670">
        <v>9657</v>
      </c>
      <c r="B670" s="1">
        <v>45046</v>
      </c>
      <c r="D670">
        <v>51</v>
      </c>
      <c r="E670" t="s">
        <v>6</v>
      </c>
      <c r="F670">
        <v>4300.2</v>
      </c>
    </row>
    <row r="671" spans="1:6">
      <c r="A671">
        <v>9657</v>
      </c>
      <c r="B671" s="1">
        <v>45077</v>
      </c>
      <c r="D671">
        <v>51</v>
      </c>
      <c r="E671" t="s">
        <v>6</v>
      </c>
      <c r="F671">
        <v>4074.2999999999997</v>
      </c>
    </row>
    <row r="672" spans="1:6">
      <c r="A672">
        <v>9657</v>
      </c>
      <c r="B672" s="1">
        <v>45107</v>
      </c>
      <c r="D672">
        <v>51</v>
      </c>
      <c r="E672" t="s">
        <v>6</v>
      </c>
      <c r="F672">
        <v>4782</v>
      </c>
    </row>
    <row r="673" spans="1:6">
      <c r="A673">
        <v>9657</v>
      </c>
      <c r="B673" s="1">
        <v>45138</v>
      </c>
      <c r="D673">
        <v>51</v>
      </c>
      <c r="E673" t="s">
        <v>6</v>
      </c>
      <c r="F673">
        <v>4492.8</v>
      </c>
    </row>
    <row r="674" spans="1:6">
      <c r="A674">
        <v>9657</v>
      </c>
      <c r="B674" s="1">
        <v>45169</v>
      </c>
      <c r="D674">
        <v>51</v>
      </c>
      <c r="E674" t="s">
        <v>6</v>
      </c>
      <c r="F674">
        <v>4677</v>
      </c>
    </row>
    <row r="675" spans="1:6">
      <c r="A675">
        <v>9657</v>
      </c>
      <c r="B675" s="1">
        <v>45199</v>
      </c>
      <c r="D675">
        <v>51</v>
      </c>
      <c r="E675" t="s">
        <v>6</v>
      </c>
      <c r="F675">
        <v>4533.3</v>
      </c>
    </row>
    <row r="676" spans="1:6">
      <c r="A676">
        <v>9657</v>
      </c>
      <c r="B676" s="1">
        <v>45230</v>
      </c>
      <c r="D676">
        <v>51</v>
      </c>
      <c r="E676" t="s">
        <v>6</v>
      </c>
      <c r="F676">
        <v>4179.5999999999995</v>
      </c>
    </row>
    <row r="677" spans="1:6">
      <c r="A677">
        <v>9657</v>
      </c>
      <c r="B677" s="1">
        <v>45260</v>
      </c>
      <c r="D677">
        <v>51</v>
      </c>
      <c r="E677" t="s">
        <v>6</v>
      </c>
      <c r="F677">
        <v>4566</v>
      </c>
    </row>
    <row r="678" spans="1:6">
      <c r="A678">
        <v>9657</v>
      </c>
      <c r="B678" s="1">
        <v>45291</v>
      </c>
      <c r="D678">
        <v>51</v>
      </c>
      <c r="E678" t="s">
        <v>6</v>
      </c>
      <c r="F678">
        <v>5070.5999999999995</v>
      </c>
    </row>
    <row r="679" spans="1:6">
      <c r="A679">
        <v>9657</v>
      </c>
      <c r="B679" s="1">
        <v>45322</v>
      </c>
      <c r="D679">
        <v>51</v>
      </c>
      <c r="E679" t="s">
        <v>6</v>
      </c>
      <c r="F679">
        <v>5343</v>
      </c>
    </row>
    <row r="680" spans="1:6">
      <c r="A680">
        <v>9657</v>
      </c>
      <c r="B680" s="1">
        <v>45351</v>
      </c>
      <c r="D680">
        <v>51</v>
      </c>
      <c r="E680" t="s">
        <v>6</v>
      </c>
      <c r="F680">
        <v>5445.5999999999995</v>
      </c>
    </row>
    <row r="681" spans="1:6">
      <c r="A681">
        <v>9657</v>
      </c>
      <c r="B681" s="1">
        <v>45382</v>
      </c>
      <c r="D681">
        <v>51</v>
      </c>
      <c r="E681" t="s">
        <v>6</v>
      </c>
      <c r="F681">
        <v>5114.7</v>
      </c>
    </row>
    <row r="682" spans="1:6">
      <c r="A682">
        <v>9657</v>
      </c>
      <c r="B682" s="1">
        <v>45412</v>
      </c>
      <c r="D682">
        <v>51</v>
      </c>
      <c r="E682" t="s">
        <v>6</v>
      </c>
      <c r="F682">
        <v>4911.5999999999995</v>
      </c>
    </row>
    <row r="683" spans="1:6">
      <c r="A683">
        <v>9657</v>
      </c>
      <c r="B683" s="1">
        <v>45443</v>
      </c>
      <c r="D683">
        <v>51</v>
      </c>
      <c r="E683" t="s">
        <v>6</v>
      </c>
      <c r="F683">
        <v>6018</v>
      </c>
    </row>
    <row r="684" spans="1:6">
      <c r="A684">
        <v>9657</v>
      </c>
      <c r="B684" s="1">
        <v>45473</v>
      </c>
      <c r="D684">
        <v>51</v>
      </c>
      <c r="E684" t="s">
        <v>6</v>
      </c>
      <c r="F684">
        <v>5776.5</v>
      </c>
    </row>
    <row r="685" spans="1:6">
      <c r="A685">
        <v>9657</v>
      </c>
      <c r="B685" s="1">
        <v>45504</v>
      </c>
      <c r="D685">
        <v>51</v>
      </c>
      <c r="E685" t="s">
        <v>6</v>
      </c>
      <c r="F685">
        <v>5195.7</v>
      </c>
    </row>
    <row r="686" spans="1:6">
      <c r="A686">
        <v>9657</v>
      </c>
      <c r="B686" s="1">
        <v>45535</v>
      </c>
      <c r="D686">
        <v>51</v>
      </c>
      <c r="E686" t="s">
        <v>6</v>
      </c>
      <c r="F686">
        <v>6376.5</v>
      </c>
    </row>
    <row r="687" spans="1:6">
      <c r="A687">
        <v>9657</v>
      </c>
      <c r="B687" s="1">
        <v>45565</v>
      </c>
      <c r="D687">
        <v>51</v>
      </c>
      <c r="E687" t="s">
        <v>6</v>
      </c>
      <c r="F687">
        <v>5520.5999999999995</v>
      </c>
    </row>
    <row r="688" spans="1:6">
      <c r="A688">
        <v>9657</v>
      </c>
      <c r="B688" s="1">
        <v>45596</v>
      </c>
      <c r="D688">
        <v>51</v>
      </c>
      <c r="E688" t="s">
        <v>6</v>
      </c>
      <c r="F688">
        <v>5577</v>
      </c>
    </row>
    <row r="689" spans="1:6">
      <c r="A689">
        <v>9657</v>
      </c>
      <c r="B689" s="1">
        <v>45626</v>
      </c>
      <c r="D689">
        <v>51</v>
      </c>
      <c r="E689" t="s">
        <v>6</v>
      </c>
      <c r="F689">
        <v>5694.5999999999995</v>
      </c>
    </row>
    <row r="690" spans="1:6">
      <c r="A690">
        <v>9657</v>
      </c>
      <c r="B690" s="1">
        <v>45657</v>
      </c>
      <c r="D690">
        <v>51</v>
      </c>
      <c r="E690" t="s">
        <v>6</v>
      </c>
      <c r="F690">
        <v>5334.9</v>
      </c>
    </row>
    <row r="691" spans="1:6">
      <c r="A691">
        <v>9657</v>
      </c>
      <c r="B691" s="1">
        <v>45688</v>
      </c>
      <c r="D691">
        <v>51</v>
      </c>
      <c r="E691" t="s">
        <v>6</v>
      </c>
      <c r="F691">
        <v>5822.0999999999995</v>
      </c>
    </row>
    <row r="692" spans="1:6">
      <c r="A692">
        <v>9657</v>
      </c>
      <c r="B692" s="1">
        <v>45716</v>
      </c>
      <c r="D692">
        <v>51</v>
      </c>
      <c r="E692" t="s">
        <v>6</v>
      </c>
      <c r="F692">
        <v>5451.3</v>
      </c>
    </row>
    <row r="693" spans="1:6">
      <c r="A693">
        <v>9657</v>
      </c>
      <c r="B693" s="1">
        <v>45747</v>
      </c>
      <c r="D693">
        <v>51</v>
      </c>
      <c r="E693" t="s">
        <v>6</v>
      </c>
      <c r="F693">
        <v>4935.3</v>
      </c>
    </row>
    <row r="694" spans="1:6">
      <c r="A694">
        <v>9657</v>
      </c>
      <c r="B694" s="1">
        <v>45777</v>
      </c>
      <c r="D694">
        <v>51</v>
      </c>
      <c r="E694" t="s">
        <v>6</v>
      </c>
      <c r="F694">
        <v>5553.3</v>
      </c>
    </row>
    <row r="695" spans="1:6">
      <c r="A695">
        <v>9657</v>
      </c>
      <c r="B695" s="1">
        <v>45808</v>
      </c>
      <c r="D695">
        <v>51</v>
      </c>
      <c r="E695" t="s">
        <v>6</v>
      </c>
      <c r="F695">
        <v>5653.5</v>
      </c>
    </row>
    <row r="696" spans="1:6">
      <c r="A696">
        <v>9657</v>
      </c>
      <c r="B696" s="1">
        <v>45838</v>
      </c>
      <c r="D696">
        <v>51</v>
      </c>
      <c r="E696" t="s">
        <v>6</v>
      </c>
      <c r="F696">
        <v>5379.5999999999995</v>
      </c>
    </row>
    <row r="697" spans="1:6">
      <c r="A697">
        <v>9657</v>
      </c>
      <c r="B697" s="1">
        <v>45869</v>
      </c>
      <c r="D697">
        <v>51</v>
      </c>
      <c r="E697" t="s">
        <v>6</v>
      </c>
      <c r="F697">
        <v>6118.2</v>
      </c>
    </row>
    <row r="698" spans="1:6">
      <c r="A698">
        <v>9657</v>
      </c>
      <c r="B698" s="1">
        <v>45900</v>
      </c>
      <c r="D698">
        <v>51</v>
      </c>
      <c r="E698" t="s">
        <v>6</v>
      </c>
      <c r="F698">
        <v>6261.3</v>
      </c>
    </row>
    <row r="699" spans="1:6">
      <c r="A699">
        <v>9657</v>
      </c>
      <c r="B699" s="1">
        <v>45930</v>
      </c>
      <c r="D699">
        <v>51</v>
      </c>
      <c r="E699" t="s">
        <v>6</v>
      </c>
      <c r="F699">
        <v>5544.5999999999995</v>
      </c>
    </row>
    <row r="700" spans="1:6">
      <c r="A700">
        <v>9657</v>
      </c>
      <c r="B700" s="1">
        <v>45961</v>
      </c>
      <c r="D700">
        <v>51</v>
      </c>
      <c r="E700" t="s">
        <v>6</v>
      </c>
      <c r="F700">
        <v>5986.2</v>
      </c>
    </row>
    <row r="701" spans="1:6">
      <c r="A701">
        <v>9657</v>
      </c>
      <c r="B701" s="1">
        <v>45991</v>
      </c>
      <c r="D701">
        <v>51</v>
      </c>
      <c r="E701" t="s">
        <v>6</v>
      </c>
      <c r="F701">
        <v>5802</v>
      </c>
    </row>
    <row r="702" spans="1:6">
      <c r="A702">
        <v>9683</v>
      </c>
      <c r="B702" s="1">
        <v>44957</v>
      </c>
      <c r="D702">
        <v>51</v>
      </c>
      <c r="E702" t="s">
        <v>6</v>
      </c>
      <c r="F702">
        <v>2793347.4</v>
      </c>
    </row>
    <row r="703" spans="1:6">
      <c r="A703">
        <v>9683</v>
      </c>
      <c r="B703" s="1">
        <v>44985</v>
      </c>
      <c r="D703">
        <v>51</v>
      </c>
      <c r="E703" t="s">
        <v>6</v>
      </c>
      <c r="F703">
        <v>2772714.3</v>
      </c>
    </row>
    <row r="704" spans="1:6">
      <c r="A704">
        <v>9683</v>
      </c>
      <c r="B704" s="1">
        <v>45016</v>
      </c>
      <c r="D704">
        <v>51</v>
      </c>
      <c r="E704" t="s">
        <v>6</v>
      </c>
      <c r="F704">
        <v>2512984.1999999997</v>
      </c>
    </row>
    <row r="705" spans="1:6">
      <c r="A705">
        <v>9683</v>
      </c>
      <c r="B705" s="1">
        <v>45046</v>
      </c>
      <c r="D705">
        <v>51</v>
      </c>
      <c r="E705" t="s">
        <v>6</v>
      </c>
      <c r="F705">
        <v>2770265.1</v>
      </c>
    </row>
    <row r="706" spans="1:6">
      <c r="A706">
        <v>9683</v>
      </c>
      <c r="B706" s="1">
        <v>45077</v>
      </c>
      <c r="D706">
        <v>51</v>
      </c>
      <c r="E706" t="s">
        <v>6</v>
      </c>
      <c r="F706">
        <v>2589027</v>
      </c>
    </row>
    <row r="707" spans="1:6">
      <c r="A707">
        <v>9683</v>
      </c>
      <c r="B707" s="1">
        <v>45107</v>
      </c>
      <c r="D707">
        <v>51</v>
      </c>
      <c r="E707" t="s">
        <v>6</v>
      </c>
      <c r="F707">
        <v>2616204.2999999998</v>
      </c>
    </row>
    <row r="708" spans="1:6">
      <c r="A708">
        <v>9683</v>
      </c>
      <c r="B708" s="1">
        <v>45138</v>
      </c>
      <c r="D708">
        <v>51</v>
      </c>
      <c r="E708" t="s">
        <v>6</v>
      </c>
      <c r="F708">
        <v>2616204.2999999998</v>
      </c>
    </row>
    <row r="709" spans="1:6">
      <c r="A709">
        <v>9683</v>
      </c>
      <c r="B709" s="1">
        <v>45169</v>
      </c>
      <c r="D709">
        <v>51</v>
      </c>
      <c r="E709" t="s">
        <v>6</v>
      </c>
      <c r="F709">
        <v>2604274.1999999997</v>
      </c>
    </row>
    <row r="710" spans="1:6">
      <c r="A710">
        <v>9683</v>
      </c>
      <c r="B710" s="1">
        <v>45199</v>
      </c>
      <c r="D710">
        <v>51</v>
      </c>
      <c r="E710" t="s">
        <v>6</v>
      </c>
      <c r="F710">
        <v>2626248</v>
      </c>
    </row>
    <row r="711" spans="1:6">
      <c r="A711">
        <v>9683</v>
      </c>
      <c r="B711" s="1">
        <v>45230</v>
      </c>
      <c r="D711">
        <v>51</v>
      </c>
      <c r="E711" t="s">
        <v>6</v>
      </c>
      <c r="F711">
        <v>2574190.5</v>
      </c>
    </row>
    <row r="712" spans="1:6">
      <c r="A712">
        <v>9683</v>
      </c>
      <c r="B712" s="1">
        <v>45260</v>
      </c>
      <c r="D712">
        <v>51</v>
      </c>
      <c r="E712" t="s">
        <v>6</v>
      </c>
      <c r="F712">
        <v>2992076.1</v>
      </c>
    </row>
    <row r="713" spans="1:6">
      <c r="A713">
        <v>9683</v>
      </c>
      <c r="B713" s="1">
        <v>45291</v>
      </c>
      <c r="D713">
        <v>51</v>
      </c>
      <c r="E713" t="s">
        <v>6</v>
      </c>
      <c r="F713">
        <v>3174740.6999999997</v>
      </c>
    </row>
    <row r="714" spans="1:6">
      <c r="A714">
        <v>9683</v>
      </c>
      <c r="B714" s="1">
        <v>45322</v>
      </c>
      <c r="D714">
        <v>51</v>
      </c>
      <c r="E714" t="s">
        <v>6</v>
      </c>
      <c r="F714">
        <v>3345323.6999999997</v>
      </c>
    </row>
    <row r="715" spans="1:6">
      <c r="A715">
        <v>9683</v>
      </c>
      <c r="B715" s="1">
        <v>45351</v>
      </c>
      <c r="D715">
        <v>51</v>
      </c>
      <c r="E715" t="s">
        <v>6</v>
      </c>
      <c r="F715">
        <v>3416946.3</v>
      </c>
    </row>
    <row r="716" spans="1:6">
      <c r="A716">
        <v>9683</v>
      </c>
      <c r="B716" s="1">
        <v>45382</v>
      </c>
      <c r="D716">
        <v>51</v>
      </c>
      <c r="E716" t="s">
        <v>6</v>
      </c>
      <c r="F716">
        <v>3416946.3</v>
      </c>
    </row>
    <row r="717" spans="1:6">
      <c r="A717">
        <v>9683</v>
      </c>
      <c r="B717" s="1">
        <v>45412</v>
      </c>
      <c r="D717">
        <v>51</v>
      </c>
      <c r="E717" t="s">
        <v>6</v>
      </c>
      <c r="F717">
        <v>3263237.6999999997</v>
      </c>
    </row>
    <row r="718" spans="1:6">
      <c r="A718">
        <v>9683</v>
      </c>
      <c r="B718" s="1">
        <v>45443</v>
      </c>
      <c r="D718">
        <v>51</v>
      </c>
      <c r="E718" t="s">
        <v>6</v>
      </c>
      <c r="F718">
        <v>3148575.9</v>
      </c>
    </row>
    <row r="719" spans="1:6">
      <c r="A719">
        <v>9683</v>
      </c>
      <c r="B719" s="1">
        <v>45473</v>
      </c>
      <c r="D719">
        <v>51</v>
      </c>
      <c r="E719" t="s">
        <v>6</v>
      </c>
      <c r="F719">
        <v>3393065.6999999997</v>
      </c>
    </row>
    <row r="720" spans="1:6">
      <c r="A720">
        <v>9683</v>
      </c>
      <c r="B720" s="1">
        <v>45504</v>
      </c>
      <c r="D720">
        <v>51</v>
      </c>
      <c r="E720" t="s">
        <v>6</v>
      </c>
      <c r="F720">
        <v>3185898.6</v>
      </c>
    </row>
    <row r="721" spans="1:6">
      <c r="A721">
        <v>9683</v>
      </c>
      <c r="B721" s="1">
        <v>45535</v>
      </c>
      <c r="D721">
        <v>51</v>
      </c>
      <c r="E721" t="s">
        <v>6</v>
      </c>
      <c r="F721">
        <v>3228703.5</v>
      </c>
    </row>
    <row r="722" spans="1:6">
      <c r="A722">
        <v>9683</v>
      </c>
      <c r="B722" s="1">
        <v>45565</v>
      </c>
      <c r="D722">
        <v>51</v>
      </c>
      <c r="E722" t="s">
        <v>6</v>
      </c>
      <c r="F722">
        <v>3388440</v>
      </c>
    </row>
    <row r="723" spans="1:6">
      <c r="A723">
        <v>9683</v>
      </c>
      <c r="B723" s="1">
        <v>45596</v>
      </c>
      <c r="D723">
        <v>51</v>
      </c>
      <c r="E723" t="s">
        <v>6</v>
      </c>
      <c r="F723">
        <v>3320042.4</v>
      </c>
    </row>
    <row r="724" spans="1:6">
      <c r="A724">
        <v>9683</v>
      </c>
      <c r="B724" s="1">
        <v>45626</v>
      </c>
      <c r="D724">
        <v>51</v>
      </c>
      <c r="E724" t="s">
        <v>6</v>
      </c>
      <c r="F724">
        <v>3480926.4</v>
      </c>
    </row>
    <row r="725" spans="1:6">
      <c r="A725">
        <v>9683</v>
      </c>
      <c r="B725" s="1">
        <v>45657</v>
      </c>
      <c r="D725">
        <v>51</v>
      </c>
      <c r="E725" t="s">
        <v>6</v>
      </c>
      <c r="F725">
        <v>3536097.6</v>
      </c>
    </row>
    <row r="726" spans="1:6">
      <c r="A726">
        <v>9683</v>
      </c>
      <c r="B726" s="1">
        <v>45688</v>
      </c>
      <c r="D726">
        <v>51</v>
      </c>
      <c r="E726" t="s">
        <v>6</v>
      </c>
      <c r="F726">
        <v>3202998.3</v>
      </c>
    </row>
    <row r="727" spans="1:6">
      <c r="A727">
        <v>9683</v>
      </c>
      <c r="B727" s="1">
        <v>45716</v>
      </c>
      <c r="D727">
        <v>51</v>
      </c>
      <c r="E727" t="s">
        <v>6</v>
      </c>
      <c r="F727">
        <v>3439602.3</v>
      </c>
    </row>
    <row r="728" spans="1:6">
      <c r="A728">
        <v>9683</v>
      </c>
      <c r="B728" s="1">
        <v>45747</v>
      </c>
      <c r="D728">
        <v>51</v>
      </c>
      <c r="E728" t="s">
        <v>6</v>
      </c>
      <c r="F728">
        <v>3223050.3</v>
      </c>
    </row>
    <row r="729" spans="1:6">
      <c r="A729">
        <v>9683</v>
      </c>
      <c r="B729" s="1">
        <v>45777</v>
      </c>
      <c r="D729">
        <v>51</v>
      </c>
      <c r="E729" t="s">
        <v>6</v>
      </c>
      <c r="F729">
        <v>3648218.1</v>
      </c>
    </row>
    <row r="730" spans="1:6">
      <c r="A730">
        <v>9683</v>
      </c>
      <c r="B730" s="1">
        <v>45808</v>
      </c>
      <c r="D730">
        <v>51</v>
      </c>
      <c r="E730" t="s">
        <v>6</v>
      </c>
      <c r="F730">
        <v>3210329.4</v>
      </c>
    </row>
    <row r="731" spans="1:6">
      <c r="A731">
        <v>9683</v>
      </c>
      <c r="B731" s="1">
        <v>45838</v>
      </c>
      <c r="D731">
        <v>51</v>
      </c>
      <c r="E731" t="s">
        <v>6</v>
      </c>
      <c r="F731">
        <v>3210329.4</v>
      </c>
    </row>
    <row r="732" spans="1:6">
      <c r="A732">
        <v>9683</v>
      </c>
      <c r="B732" s="1">
        <v>45869</v>
      </c>
      <c r="D732">
        <v>51</v>
      </c>
      <c r="E732" t="s">
        <v>6</v>
      </c>
      <c r="F732">
        <v>3446165.1</v>
      </c>
    </row>
    <row r="733" spans="1:6">
      <c r="A733">
        <v>9683</v>
      </c>
      <c r="B733" s="1">
        <v>45900</v>
      </c>
      <c r="D733">
        <v>51</v>
      </c>
      <c r="E733" t="s">
        <v>6</v>
      </c>
      <c r="F733">
        <v>3564610.8</v>
      </c>
    </row>
    <row r="734" spans="1:6">
      <c r="A734">
        <v>9683</v>
      </c>
      <c r="B734" s="1">
        <v>45930</v>
      </c>
      <c r="D734">
        <v>51</v>
      </c>
      <c r="E734" t="s">
        <v>6</v>
      </c>
      <c r="F734">
        <v>3347164.5</v>
      </c>
    </row>
    <row r="735" spans="1:6">
      <c r="A735">
        <v>9683</v>
      </c>
      <c r="B735" s="1">
        <v>45961</v>
      </c>
      <c r="D735">
        <v>51</v>
      </c>
      <c r="E735" t="s">
        <v>6</v>
      </c>
      <c r="F735">
        <v>3534406.1999999997</v>
      </c>
    </row>
    <row r="736" spans="1:6">
      <c r="A736">
        <v>9683</v>
      </c>
      <c r="B736" s="1">
        <v>45991</v>
      </c>
      <c r="D736">
        <v>51</v>
      </c>
      <c r="E736" t="s">
        <v>6</v>
      </c>
      <c r="F736">
        <v>3622561.8</v>
      </c>
    </row>
    <row r="737" spans="1:6">
      <c r="A737">
        <v>9692</v>
      </c>
      <c r="B737" s="1">
        <v>44957</v>
      </c>
      <c r="D737">
        <v>51</v>
      </c>
      <c r="E737" t="s">
        <v>6</v>
      </c>
      <c r="F737">
        <v>1221848.0999999999</v>
      </c>
    </row>
    <row r="738" spans="1:6">
      <c r="A738">
        <v>9692</v>
      </c>
      <c r="B738" s="1">
        <v>44985</v>
      </c>
      <c r="D738">
        <v>51</v>
      </c>
      <c r="E738" t="s">
        <v>6</v>
      </c>
      <c r="F738">
        <v>578547</v>
      </c>
    </row>
    <row r="739" spans="1:6">
      <c r="A739">
        <v>9692</v>
      </c>
      <c r="B739" s="1">
        <v>45016</v>
      </c>
      <c r="D739">
        <v>51</v>
      </c>
      <c r="E739" t="s">
        <v>6</v>
      </c>
      <c r="F739">
        <v>512862</v>
      </c>
    </row>
    <row r="740" spans="1:6">
      <c r="A740">
        <v>9692</v>
      </c>
      <c r="B740" s="1">
        <v>45046</v>
      </c>
      <c r="D740">
        <v>51</v>
      </c>
      <c r="E740" t="s">
        <v>6</v>
      </c>
      <c r="F740">
        <v>700640.1</v>
      </c>
    </row>
    <row r="741" spans="1:6">
      <c r="A741">
        <v>9692</v>
      </c>
      <c r="B741" s="1">
        <v>45077</v>
      </c>
      <c r="D741">
        <v>51</v>
      </c>
      <c r="E741" t="s">
        <v>6</v>
      </c>
      <c r="F741">
        <v>580212.9</v>
      </c>
    </row>
    <row r="742" spans="1:6">
      <c r="A742">
        <v>9692</v>
      </c>
      <c r="B742" s="1">
        <v>45107</v>
      </c>
      <c r="D742">
        <v>51</v>
      </c>
      <c r="E742" t="s">
        <v>6</v>
      </c>
      <c r="F742">
        <v>502807.19999999995</v>
      </c>
    </row>
    <row r="743" spans="1:6">
      <c r="A743">
        <v>9692</v>
      </c>
      <c r="B743" s="1">
        <v>45138</v>
      </c>
      <c r="D743">
        <v>51</v>
      </c>
      <c r="E743" t="s">
        <v>6</v>
      </c>
      <c r="F743">
        <v>733666.79999999993</v>
      </c>
    </row>
    <row r="744" spans="1:6">
      <c r="A744">
        <v>9692</v>
      </c>
      <c r="B744" s="1">
        <v>45169</v>
      </c>
      <c r="D744">
        <v>51</v>
      </c>
      <c r="E744" t="s">
        <v>6</v>
      </c>
      <c r="F744">
        <v>483144</v>
      </c>
    </row>
    <row r="745" spans="1:6">
      <c r="A745">
        <v>9692</v>
      </c>
      <c r="B745" s="1">
        <v>45199</v>
      </c>
      <c r="D745">
        <v>51</v>
      </c>
      <c r="E745" t="s">
        <v>6</v>
      </c>
      <c r="F745">
        <v>538815.6</v>
      </c>
    </row>
    <row r="746" spans="1:6">
      <c r="A746">
        <v>9692</v>
      </c>
      <c r="B746" s="1">
        <v>45230</v>
      </c>
      <c r="D746">
        <v>51</v>
      </c>
      <c r="E746" t="s">
        <v>6</v>
      </c>
      <c r="F746">
        <v>764803.5</v>
      </c>
    </row>
    <row r="747" spans="1:6">
      <c r="A747">
        <v>9692</v>
      </c>
      <c r="B747" s="1">
        <v>45260</v>
      </c>
      <c r="D747">
        <v>51</v>
      </c>
      <c r="E747" t="s">
        <v>6</v>
      </c>
      <c r="F747">
        <v>754909.79999999993</v>
      </c>
    </row>
    <row r="748" spans="1:6">
      <c r="A748">
        <v>9692</v>
      </c>
      <c r="B748" s="1">
        <v>45291</v>
      </c>
      <c r="D748">
        <v>51</v>
      </c>
      <c r="E748" t="s">
        <v>6</v>
      </c>
      <c r="F748">
        <v>713065.5</v>
      </c>
    </row>
    <row r="749" spans="1:6">
      <c r="A749">
        <v>9692</v>
      </c>
      <c r="B749" s="1">
        <v>45322</v>
      </c>
      <c r="D749">
        <v>51</v>
      </c>
      <c r="E749" t="s">
        <v>6</v>
      </c>
      <c r="F749">
        <v>1490211</v>
      </c>
    </row>
    <row r="750" spans="1:6">
      <c r="A750">
        <v>9692</v>
      </c>
      <c r="B750" s="1">
        <v>45351</v>
      </c>
      <c r="D750">
        <v>51</v>
      </c>
      <c r="E750" t="s">
        <v>6</v>
      </c>
      <c r="F750">
        <v>781519.79999999993</v>
      </c>
    </row>
    <row r="751" spans="1:6">
      <c r="A751">
        <v>9692</v>
      </c>
      <c r="B751" s="1">
        <v>45382</v>
      </c>
      <c r="D751">
        <v>51</v>
      </c>
      <c r="E751" t="s">
        <v>6</v>
      </c>
      <c r="F751">
        <v>854981.1</v>
      </c>
    </row>
    <row r="752" spans="1:6">
      <c r="A752">
        <v>9692</v>
      </c>
      <c r="B752" s="1">
        <v>45412</v>
      </c>
      <c r="D752">
        <v>51</v>
      </c>
      <c r="E752" t="s">
        <v>6</v>
      </c>
      <c r="F752">
        <v>1024685.3999999999</v>
      </c>
    </row>
    <row r="753" spans="1:6">
      <c r="A753">
        <v>9692</v>
      </c>
      <c r="B753" s="1">
        <v>45443</v>
      </c>
      <c r="D753">
        <v>51</v>
      </c>
      <c r="E753" t="s">
        <v>6</v>
      </c>
      <c r="F753">
        <v>646227.29999999993</v>
      </c>
    </row>
    <row r="754" spans="1:6">
      <c r="A754">
        <v>9692</v>
      </c>
      <c r="B754" s="1">
        <v>45473</v>
      </c>
      <c r="D754">
        <v>51</v>
      </c>
      <c r="E754" t="s">
        <v>6</v>
      </c>
      <c r="F754">
        <v>695700.9</v>
      </c>
    </row>
    <row r="755" spans="1:6">
      <c r="A755">
        <v>9692</v>
      </c>
      <c r="B755" s="1">
        <v>45504</v>
      </c>
      <c r="D755">
        <v>51</v>
      </c>
      <c r="E755" t="s">
        <v>6</v>
      </c>
      <c r="F755">
        <v>1202155.5</v>
      </c>
    </row>
    <row r="756" spans="1:6">
      <c r="A756">
        <v>9692</v>
      </c>
      <c r="B756" s="1">
        <v>45535</v>
      </c>
      <c r="D756">
        <v>51</v>
      </c>
      <c r="E756" t="s">
        <v>6</v>
      </c>
      <c r="F756">
        <v>663679.5</v>
      </c>
    </row>
    <row r="757" spans="1:6">
      <c r="A757">
        <v>9692</v>
      </c>
      <c r="B757" s="1">
        <v>45565</v>
      </c>
      <c r="D757">
        <v>51</v>
      </c>
      <c r="E757" t="s">
        <v>6</v>
      </c>
      <c r="F757">
        <v>787383.9</v>
      </c>
    </row>
    <row r="758" spans="1:6">
      <c r="A758">
        <v>9692</v>
      </c>
      <c r="B758" s="1">
        <v>45596</v>
      </c>
      <c r="D758">
        <v>51</v>
      </c>
      <c r="E758" t="s">
        <v>6</v>
      </c>
      <c r="F758">
        <v>1003510.2</v>
      </c>
    </row>
    <row r="759" spans="1:6">
      <c r="A759">
        <v>9692</v>
      </c>
      <c r="B759" s="1">
        <v>45626</v>
      </c>
      <c r="D759">
        <v>51</v>
      </c>
      <c r="E759" t="s">
        <v>6</v>
      </c>
      <c r="F759">
        <v>705462.6</v>
      </c>
    </row>
    <row r="760" spans="1:6">
      <c r="A760">
        <v>9692</v>
      </c>
      <c r="B760" s="1">
        <v>45657</v>
      </c>
      <c r="D760">
        <v>51</v>
      </c>
      <c r="E760" t="s">
        <v>6</v>
      </c>
      <c r="F760">
        <v>780575.4</v>
      </c>
    </row>
    <row r="761" spans="1:6">
      <c r="A761">
        <v>9692</v>
      </c>
      <c r="B761" s="1">
        <v>45688</v>
      </c>
      <c r="D761">
        <v>51</v>
      </c>
      <c r="E761" t="s">
        <v>6</v>
      </c>
      <c r="F761">
        <v>1564863.9</v>
      </c>
    </row>
    <row r="762" spans="1:6">
      <c r="A762">
        <v>9692</v>
      </c>
      <c r="B762" s="1">
        <v>45716</v>
      </c>
      <c r="D762">
        <v>51</v>
      </c>
      <c r="E762" t="s">
        <v>6</v>
      </c>
      <c r="F762">
        <v>755085.9</v>
      </c>
    </row>
    <row r="763" spans="1:6">
      <c r="A763">
        <v>9692</v>
      </c>
      <c r="B763" s="1">
        <v>45747</v>
      </c>
      <c r="D763">
        <v>51</v>
      </c>
      <c r="E763" t="s">
        <v>6</v>
      </c>
      <c r="F763">
        <v>901188</v>
      </c>
    </row>
    <row r="764" spans="1:6">
      <c r="A764">
        <v>9692</v>
      </c>
      <c r="B764" s="1">
        <v>45777</v>
      </c>
      <c r="D764">
        <v>51</v>
      </c>
      <c r="E764" t="s">
        <v>6</v>
      </c>
      <c r="F764">
        <v>934826.7</v>
      </c>
    </row>
    <row r="765" spans="1:6">
      <c r="A765">
        <v>9692</v>
      </c>
      <c r="B765" s="1">
        <v>45808</v>
      </c>
      <c r="D765">
        <v>51</v>
      </c>
      <c r="E765" t="s">
        <v>6</v>
      </c>
      <c r="F765">
        <v>713895</v>
      </c>
    </row>
    <row r="766" spans="1:6">
      <c r="A766">
        <v>9692</v>
      </c>
      <c r="B766" s="1">
        <v>45838</v>
      </c>
      <c r="D766">
        <v>51</v>
      </c>
      <c r="E766" t="s">
        <v>6</v>
      </c>
      <c r="F766">
        <v>748266.9</v>
      </c>
    </row>
    <row r="767" spans="1:6">
      <c r="A767">
        <v>9692</v>
      </c>
      <c r="B767" s="1">
        <v>45869</v>
      </c>
      <c r="D767">
        <v>51</v>
      </c>
      <c r="E767" t="s">
        <v>6</v>
      </c>
      <c r="F767">
        <v>888540.9</v>
      </c>
    </row>
    <row r="768" spans="1:6">
      <c r="A768">
        <v>9692</v>
      </c>
      <c r="B768" s="1">
        <v>45900</v>
      </c>
      <c r="D768">
        <v>51</v>
      </c>
      <c r="E768" t="s">
        <v>6</v>
      </c>
      <c r="F768">
        <v>840821.1</v>
      </c>
    </row>
    <row r="769" spans="1:6">
      <c r="A769">
        <v>9692</v>
      </c>
      <c r="B769" s="1">
        <v>45930</v>
      </c>
      <c r="D769">
        <v>51</v>
      </c>
      <c r="E769" t="s">
        <v>6</v>
      </c>
      <c r="F769">
        <v>674543.4</v>
      </c>
    </row>
    <row r="770" spans="1:6">
      <c r="A770">
        <v>9692</v>
      </c>
      <c r="B770" s="1">
        <v>45961</v>
      </c>
      <c r="D770">
        <v>51</v>
      </c>
      <c r="E770" t="s">
        <v>6</v>
      </c>
      <c r="F770">
        <v>1021878.8999999999</v>
      </c>
    </row>
    <row r="771" spans="1:6">
      <c r="A771">
        <v>9692</v>
      </c>
      <c r="B771" s="1">
        <v>45991</v>
      </c>
      <c r="D771">
        <v>51</v>
      </c>
      <c r="E771" t="s">
        <v>6</v>
      </c>
      <c r="F771">
        <v>691451.1</v>
      </c>
    </row>
    <row r="772" spans="1:6">
      <c r="A772">
        <v>9700</v>
      </c>
      <c r="B772" s="1">
        <v>44957</v>
      </c>
      <c r="D772">
        <v>51</v>
      </c>
      <c r="E772" t="s">
        <v>6</v>
      </c>
      <c r="F772">
        <v>911229.6</v>
      </c>
    </row>
    <row r="773" spans="1:6">
      <c r="A773">
        <v>9700</v>
      </c>
      <c r="B773" s="1">
        <v>44985</v>
      </c>
      <c r="D773">
        <v>51</v>
      </c>
      <c r="E773" t="s">
        <v>6</v>
      </c>
      <c r="F773">
        <v>923655</v>
      </c>
    </row>
    <row r="774" spans="1:6">
      <c r="A774">
        <v>9700</v>
      </c>
      <c r="B774" s="1">
        <v>45016</v>
      </c>
      <c r="D774">
        <v>51</v>
      </c>
      <c r="E774" t="s">
        <v>6</v>
      </c>
      <c r="F774">
        <v>825603.6</v>
      </c>
    </row>
    <row r="775" spans="1:6">
      <c r="A775">
        <v>9700</v>
      </c>
      <c r="B775" s="1">
        <v>45046</v>
      </c>
      <c r="D775">
        <v>51</v>
      </c>
      <c r="E775" t="s">
        <v>6</v>
      </c>
      <c r="F775">
        <v>935050.2</v>
      </c>
    </row>
    <row r="776" spans="1:6">
      <c r="A776">
        <v>9700</v>
      </c>
      <c r="B776" s="1">
        <v>45077</v>
      </c>
      <c r="D776">
        <v>51</v>
      </c>
      <c r="E776" t="s">
        <v>6</v>
      </c>
      <c r="F776">
        <v>838043.7</v>
      </c>
    </row>
    <row r="777" spans="1:6">
      <c r="A777">
        <v>9700</v>
      </c>
      <c r="B777" s="1">
        <v>45107</v>
      </c>
      <c r="D777">
        <v>51</v>
      </c>
      <c r="E777" t="s">
        <v>6</v>
      </c>
      <c r="F777">
        <v>945125.1</v>
      </c>
    </row>
    <row r="778" spans="1:6">
      <c r="A778">
        <v>9700</v>
      </c>
      <c r="B778" s="1">
        <v>45138</v>
      </c>
      <c r="D778">
        <v>51</v>
      </c>
      <c r="E778" t="s">
        <v>6</v>
      </c>
      <c r="F778">
        <v>914309.4</v>
      </c>
    </row>
    <row r="779" spans="1:6">
      <c r="A779">
        <v>9700</v>
      </c>
      <c r="B779" s="1">
        <v>45169</v>
      </c>
      <c r="D779">
        <v>51</v>
      </c>
      <c r="E779" t="s">
        <v>6</v>
      </c>
      <c r="F779">
        <v>878806.5</v>
      </c>
    </row>
    <row r="780" spans="1:6">
      <c r="A780">
        <v>9700</v>
      </c>
      <c r="B780" s="1">
        <v>45199</v>
      </c>
      <c r="D780">
        <v>51</v>
      </c>
      <c r="E780" t="s">
        <v>6</v>
      </c>
      <c r="F780">
        <v>878684.7</v>
      </c>
    </row>
    <row r="781" spans="1:6">
      <c r="A781">
        <v>9700</v>
      </c>
      <c r="B781" s="1">
        <v>45230</v>
      </c>
      <c r="D781">
        <v>51</v>
      </c>
      <c r="E781" t="s">
        <v>6</v>
      </c>
      <c r="F781">
        <v>865349.4</v>
      </c>
    </row>
    <row r="782" spans="1:6">
      <c r="A782">
        <v>9700</v>
      </c>
      <c r="B782" s="1">
        <v>45260</v>
      </c>
      <c r="D782">
        <v>51</v>
      </c>
      <c r="E782" t="s">
        <v>6</v>
      </c>
      <c r="F782">
        <v>958632.29999999993</v>
      </c>
    </row>
    <row r="783" spans="1:6">
      <c r="A783">
        <v>9700</v>
      </c>
      <c r="B783" s="1">
        <v>45291</v>
      </c>
      <c r="D783">
        <v>51</v>
      </c>
      <c r="E783" t="s">
        <v>6</v>
      </c>
      <c r="F783">
        <v>1052325.8999999999</v>
      </c>
    </row>
    <row r="784" spans="1:6">
      <c r="A784">
        <v>9700</v>
      </c>
      <c r="B784" s="1">
        <v>45322</v>
      </c>
      <c r="D784">
        <v>51</v>
      </c>
      <c r="E784" t="s">
        <v>6</v>
      </c>
      <c r="F784">
        <v>1118101.5</v>
      </c>
    </row>
    <row r="785" spans="1:6">
      <c r="A785">
        <v>9700</v>
      </c>
      <c r="B785" s="1">
        <v>45351</v>
      </c>
      <c r="D785">
        <v>51</v>
      </c>
      <c r="E785" t="s">
        <v>6</v>
      </c>
      <c r="F785">
        <v>1183228.2</v>
      </c>
    </row>
    <row r="786" spans="1:6">
      <c r="A786">
        <v>9700</v>
      </c>
      <c r="B786" s="1">
        <v>45382</v>
      </c>
      <c r="D786">
        <v>51</v>
      </c>
      <c r="E786" t="s">
        <v>6</v>
      </c>
      <c r="F786">
        <v>1089208.5</v>
      </c>
    </row>
    <row r="787" spans="1:6">
      <c r="A787">
        <v>9700</v>
      </c>
      <c r="B787" s="1">
        <v>45412</v>
      </c>
      <c r="D787">
        <v>51</v>
      </c>
      <c r="E787" t="s">
        <v>6</v>
      </c>
      <c r="F787">
        <v>1062035.0999999999</v>
      </c>
    </row>
    <row r="788" spans="1:6">
      <c r="A788">
        <v>9700</v>
      </c>
      <c r="B788" s="1">
        <v>45443</v>
      </c>
      <c r="D788">
        <v>51</v>
      </c>
      <c r="E788" t="s">
        <v>6</v>
      </c>
      <c r="F788">
        <v>1242780.5999999999</v>
      </c>
    </row>
    <row r="789" spans="1:6">
      <c r="A789">
        <v>9700</v>
      </c>
      <c r="B789" s="1">
        <v>45473</v>
      </c>
      <c r="D789">
        <v>51</v>
      </c>
      <c r="E789" t="s">
        <v>6</v>
      </c>
      <c r="F789">
        <v>1176791.0999999999</v>
      </c>
    </row>
    <row r="790" spans="1:6">
      <c r="A790">
        <v>9700</v>
      </c>
      <c r="B790" s="1">
        <v>45504</v>
      </c>
      <c r="D790">
        <v>51</v>
      </c>
      <c r="E790" t="s">
        <v>6</v>
      </c>
      <c r="F790">
        <v>1089443.3999999999</v>
      </c>
    </row>
    <row r="791" spans="1:6">
      <c r="A791">
        <v>9700</v>
      </c>
      <c r="B791" s="1">
        <v>45535</v>
      </c>
      <c r="D791">
        <v>51</v>
      </c>
      <c r="E791" t="s">
        <v>6</v>
      </c>
      <c r="F791">
        <v>1188772.8</v>
      </c>
    </row>
    <row r="792" spans="1:6">
      <c r="A792">
        <v>9700</v>
      </c>
      <c r="B792" s="1">
        <v>45565</v>
      </c>
      <c r="D792">
        <v>51</v>
      </c>
      <c r="E792" t="s">
        <v>6</v>
      </c>
      <c r="F792">
        <v>1079310.5999999999</v>
      </c>
    </row>
    <row r="793" spans="1:6">
      <c r="A793">
        <v>9700</v>
      </c>
      <c r="B793" s="1">
        <v>45596</v>
      </c>
      <c r="D793">
        <v>51</v>
      </c>
      <c r="E793" t="s">
        <v>6</v>
      </c>
      <c r="F793">
        <v>1146045.3</v>
      </c>
    </row>
    <row r="794" spans="1:6">
      <c r="A794">
        <v>9700</v>
      </c>
      <c r="B794" s="1">
        <v>45626</v>
      </c>
      <c r="D794">
        <v>51</v>
      </c>
      <c r="E794" t="s">
        <v>6</v>
      </c>
      <c r="F794">
        <v>1227732.5999999999</v>
      </c>
    </row>
    <row r="795" spans="1:6">
      <c r="A795">
        <v>9700</v>
      </c>
      <c r="B795" s="1">
        <v>45657</v>
      </c>
      <c r="D795">
        <v>51</v>
      </c>
      <c r="E795" t="s">
        <v>6</v>
      </c>
      <c r="F795">
        <v>1227732.5999999999</v>
      </c>
    </row>
    <row r="796" spans="1:6">
      <c r="A796">
        <v>9700</v>
      </c>
      <c r="B796" s="1">
        <v>45688</v>
      </c>
      <c r="D796">
        <v>51</v>
      </c>
      <c r="E796" t="s">
        <v>6</v>
      </c>
      <c r="F796">
        <v>1248398.7</v>
      </c>
    </row>
    <row r="797" spans="1:6">
      <c r="A797">
        <v>9700</v>
      </c>
      <c r="B797" s="1">
        <v>45716</v>
      </c>
      <c r="D797">
        <v>51</v>
      </c>
      <c r="E797" t="s">
        <v>6</v>
      </c>
      <c r="F797">
        <v>1244663.3999999999</v>
      </c>
    </row>
    <row r="798" spans="1:6">
      <c r="A798">
        <v>9700</v>
      </c>
      <c r="B798" s="1">
        <v>45747</v>
      </c>
      <c r="D798">
        <v>51</v>
      </c>
      <c r="E798" t="s">
        <v>6</v>
      </c>
      <c r="F798">
        <v>1119730.5</v>
      </c>
    </row>
    <row r="799" spans="1:6">
      <c r="A799">
        <v>9700</v>
      </c>
      <c r="B799" s="1">
        <v>45777</v>
      </c>
      <c r="D799">
        <v>51</v>
      </c>
      <c r="E799" t="s">
        <v>6</v>
      </c>
      <c r="F799">
        <v>1223241.8999999999</v>
      </c>
    </row>
    <row r="800" spans="1:6">
      <c r="A800">
        <v>9700</v>
      </c>
      <c r="B800" s="1">
        <v>45808</v>
      </c>
      <c r="D800">
        <v>51</v>
      </c>
      <c r="E800" t="s">
        <v>6</v>
      </c>
      <c r="F800">
        <v>1235977.8</v>
      </c>
    </row>
    <row r="801" spans="1:6">
      <c r="A801">
        <v>9700</v>
      </c>
      <c r="B801" s="1">
        <v>45838</v>
      </c>
      <c r="D801">
        <v>51</v>
      </c>
      <c r="E801" t="s">
        <v>6</v>
      </c>
      <c r="F801">
        <v>1166016</v>
      </c>
    </row>
    <row r="802" spans="1:6">
      <c r="A802">
        <v>9700</v>
      </c>
      <c r="B802" s="1">
        <v>45869</v>
      </c>
      <c r="D802">
        <v>51</v>
      </c>
      <c r="E802" t="s">
        <v>6</v>
      </c>
      <c r="F802">
        <v>1275263.3999999999</v>
      </c>
    </row>
    <row r="803" spans="1:6">
      <c r="A803">
        <v>9700</v>
      </c>
      <c r="B803" s="1">
        <v>45900</v>
      </c>
      <c r="D803">
        <v>51</v>
      </c>
      <c r="E803" t="s">
        <v>6</v>
      </c>
      <c r="F803">
        <v>1213169.7</v>
      </c>
    </row>
    <row r="804" spans="1:6">
      <c r="A804">
        <v>9700</v>
      </c>
      <c r="B804" s="1">
        <v>45930</v>
      </c>
      <c r="D804">
        <v>51</v>
      </c>
      <c r="E804" t="s">
        <v>6</v>
      </c>
      <c r="F804">
        <v>1113129.5999999999</v>
      </c>
    </row>
    <row r="805" spans="1:6">
      <c r="A805">
        <v>9700</v>
      </c>
      <c r="B805" s="1">
        <v>45961</v>
      </c>
      <c r="D805">
        <v>51</v>
      </c>
      <c r="E805" t="s">
        <v>6</v>
      </c>
      <c r="F805">
        <v>1274734.8</v>
      </c>
    </row>
    <row r="806" spans="1:6">
      <c r="A806">
        <v>9700</v>
      </c>
      <c r="B806" s="1">
        <v>45991</v>
      </c>
      <c r="D806">
        <v>51</v>
      </c>
      <c r="E806" t="s">
        <v>6</v>
      </c>
      <c r="F806">
        <v>1262781.8999999999</v>
      </c>
    </row>
    <row r="807" spans="1:6">
      <c r="A807">
        <v>9701</v>
      </c>
      <c r="B807" s="1">
        <v>44957</v>
      </c>
      <c r="D807">
        <v>51</v>
      </c>
      <c r="E807" t="s">
        <v>6</v>
      </c>
      <c r="F807">
        <v>13031.699999999999</v>
      </c>
    </row>
    <row r="808" spans="1:6">
      <c r="A808">
        <v>9701</v>
      </c>
      <c r="B808" s="1">
        <v>44985</v>
      </c>
      <c r="D808">
        <v>51</v>
      </c>
      <c r="E808" t="s">
        <v>6</v>
      </c>
      <c r="F808">
        <v>12842.4</v>
      </c>
    </row>
    <row r="809" spans="1:6">
      <c r="A809">
        <v>9701</v>
      </c>
      <c r="B809" s="1">
        <v>45016</v>
      </c>
      <c r="D809">
        <v>51</v>
      </c>
      <c r="E809" t="s">
        <v>6</v>
      </c>
      <c r="F809">
        <v>12920.4</v>
      </c>
    </row>
    <row r="810" spans="1:6">
      <c r="A810">
        <v>9701</v>
      </c>
      <c r="B810" s="1">
        <v>45046</v>
      </c>
      <c r="D810">
        <v>51</v>
      </c>
      <c r="E810" t="s">
        <v>6</v>
      </c>
      <c r="F810">
        <v>15507.3</v>
      </c>
    </row>
    <row r="811" spans="1:6">
      <c r="A811">
        <v>9701</v>
      </c>
      <c r="B811" s="1">
        <v>45077</v>
      </c>
      <c r="D811">
        <v>51</v>
      </c>
      <c r="E811" t="s">
        <v>6</v>
      </c>
      <c r="F811">
        <v>12259.5</v>
      </c>
    </row>
    <row r="812" spans="1:6">
      <c r="A812">
        <v>9701</v>
      </c>
      <c r="B812" s="1">
        <v>45107</v>
      </c>
      <c r="D812">
        <v>51</v>
      </c>
      <c r="E812" t="s">
        <v>6</v>
      </c>
      <c r="F812">
        <v>14989.8</v>
      </c>
    </row>
    <row r="813" spans="1:6">
      <c r="A813">
        <v>9701</v>
      </c>
      <c r="B813" s="1">
        <v>45138</v>
      </c>
      <c r="D813">
        <v>51</v>
      </c>
      <c r="E813" t="s">
        <v>6</v>
      </c>
      <c r="F813">
        <v>14348.4</v>
      </c>
    </row>
    <row r="814" spans="1:6">
      <c r="A814">
        <v>9701</v>
      </c>
      <c r="B814" s="1">
        <v>45169</v>
      </c>
      <c r="D814">
        <v>51</v>
      </c>
      <c r="E814" t="s">
        <v>6</v>
      </c>
      <c r="F814">
        <v>13809.9</v>
      </c>
    </row>
    <row r="815" spans="1:6">
      <c r="A815">
        <v>9701</v>
      </c>
      <c r="B815" s="1">
        <v>45199</v>
      </c>
      <c r="D815">
        <v>51</v>
      </c>
      <c r="E815" t="s">
        <v>6</v>
      </c>
      <c r="F815">
        <v>14170.5</v>
      </c>
    </row>
    <row r="816" spans="1:6">
      <c r="A816">
        <v>9701</v>
      </c>
      <c r="B816" s="1">
        <v>45230</v>
      </c>
      <c r="D816">
        <v>51</v>
      </c>
      <c r="E816" t="s">
        <v>6</v>
      </c>
      <c r="F816">
        <v>13107.6</v>
      </c>
    </row>
    <row r="817" spans="1:6">
      <c r="A817">
        <v>9701</v>
      </c>
      <c r="B817" s="1">
        <v>45260</v>
      </c>
      <c r="D817">
        <v>51</v>
      </c>
      <c r="E817" t="s">
        <v>6</v>
      </c>
      <c r="F817">
        <v>14824.8</v>
      </c>
    </row>
    <row r="818" spans="1:6">
      <c r="A818">
        <v>9701</v>
      </c>
      <c r="B818" s="1">
        <v>45291</v>
      </c>
      <c r="D818">
        <v>51</v>
      </c>
      <c r="E818" t="s">
        <v>6</v>
      </c>
      <c r="F818">
        <v>15394.199999999999</v>
      </c>
    </row>
    <row r="819" spans="1:6">
      <c r="A819">
        <v>9701</v>
      </c>
      <c r="B819" s="1">
        <v>45322</v>
      </c>
      <c r="D819">
        <v>51</v>
      </c>
      <c r="E819" t="s">
        <v>6</v>
      </c>
      <c r="F819">
        <v>14733.6</v>
      </c>
    </row>
    <row r="820" spans="1:6">
      <c r="A820">
        <v>9701</v>
      </c>
      <c r="B820" s="1">
        <v>45351</v>
      </c>
      <c r="D820">
        <v>51</v>
      </c>
      <c r="E820" t="s">
        <v>6</v>
      </c>
      <c r="F820">
        <v>16046.4</v>
      </c>
    </row>
    <row r="821" spans="1:6">
      <c r="A821">
        <v>9701</v>
      </c>
      <c r="B821" s="1">
        <v>45382</v>
      </c>
      <c r="D821">
        <v>51</v>
      </c>
      <c r="E821" t="s">
        <v>6</v>
      </c>
      <c r="F821">
        <v>16180.5</v>
      </c>
    </row>
    <row r="822" spans="1:6">
      <c r="A822">
        <v>9701</v>
      </c>
      <c r="B822" s="1">
        <v>45412</v>
      </c>
      <c r="D822">
        <v>51</v>
      </c>
      <c r="E822" t="s">
        <v>6</v>
      </c>
      <c r="F822">
        <v>15383.699999999999</v>
      </c>
    </row>
    <row r="823" spans="1:6">
      <c r="A823">
        <v>9701</v>
      </c>
      <c r="B823" s="1">
        <v>45443</v>
      </c>
      <c r="D823">
        <v>51</v>
      </c>
      <c r="E823" t="s">
        <v>6</v>
      </c>
      <c r="F823">
        <v>17910</v>
      </c>
    </row>
    <row r="824" spans="1:6">
      <c r="A824">
        <v>9701</v>
      </c>
      <c r="B824" s="1">
        <v>45473</v>
      </c>
      <c r="D824">
        <v>51</v>
      </c>
      <c r="E824" t="s">
        <v>6</v>
      </c>
      <c r="F824">
        <v>16686</v>
      </c>
    </row>
    <row r="825" spans="1:6">
      <c r="A825">
        <v>9701</v>
      </c>
      <c r="B825" s="1">
        <v>45504</v>
      </c>
      <c r="D825">
        <v>51</v>
      </c>
      <c r="E825" t="s">
        <v>6</v>
      </c>
      <c r="F825">
        <v>14943.599999999999</v>
      </c>
    </row>
    <row r="826" spans="1:6">
      <c r="A826">
        <v>9701</v>
      </c>
      <c r="B826" s="1">
        <v>45535</v>
      </c>
      <c r="D826">
        <v>51</v>
      </c>
      <c r="E826" t="s">
        <v>6</v>
      </c>
      <c r="F826">
        <v>17057.399999999998</v>
      </c>
    </row>
    <row r="827" spans="1:6">
      <c r="A827">
        <v>9701</v>
      </c>
      <c r="B827" s="1">
        <v>45565</v>
      </c>
      <c r="D827">
        <v>51</v>
      </c>
      <c r="E827" t="s">
        <v>6</v>
      </c>
      <c r="F827">
        <v>15252.9</v>
      </c>
    </row>
    <row r="828" spans="1:6">
      <c r="A828">
        <v>9701</v>
      </c>
      <c r="B828" s="1">
        <v>45596</v>
      </c>
      <c r="D828">
        <v>51</v>
      </c>
      <c r="E828" t="s">
        <v>6</v>
      </c>
      <c r="F828">
        <v>16376.699999999999</v>
      </c>
    </row>
    <row r="829" spans="1:6">
      <c r="A829">
        <v>9701</v>
      </c>
      <c r="B829" s="1">
        <v>45626</v>
      </c>
      <c r="D829">
        <v>51</v>
      </c>
      <c r="E829" t="s">
        <v>6</v>
      </c>
      <c r="F829">
        <v>17199.3</v>
      </c>
    </row>
    <row r="830" spans="1:6">
      <c r="A830">
        <v>9701</v>
      </c>
      <c r="B830" s="1">
        <v>45657</v>
      </c>
      <c r="D830">
        <v>51</v>
      </c>
      <c r="E830" t="s">
        <v>6</v>
      </c>
      <c r="F830">
        <v>17199.3</v>
      </c>
    </row>
    <row r="831" spans="1:6">
      <c r="A831">
        <v>9701</v>
      </c>
      <c r="B831" s="1">
        <v>45688</v>
      </c>
      <c r="D831">
        <v>51</v>
      </c>
      <c r="E831" t="s">
        <v>6</v>
      </c>
      <c r="F831">
        <v>16000.5</v>
      </c>
    </row>
    <row r="832" spans="1:6">
      <c r="A832">
        <v>9701</v>
      </c>
      <c r="B832" s="1">
        <v>45716</v>
      </c>
      <c r="D832">
        <v>51</v>
      </c>
      <c r="E832" t="s">
        <v>6</v>
      </c>
      <c r="F832">
        <v>16001.099999999999</v>
      </c>
    </row>
    <row r="833" spans="1:6">
      <c r="A833">
        <v>9701</v>
      </c>
      <c r="B833" s="1">
        <v>45747</v>
      </c>
      <c r="D833">
        <v>51</v>
      </c>
      <c r="E833" t="s">
        <v>6</v>
      </c>
      <c r="F833">
        <v>15215.699999999999</v>
      </c>
    </row>
    <row r="834" spans="1:6">
      <c r="A834">
        <v>9701</v>
      </c>
      <c r="B834" s="1">
        <v>45777</v>
      </c>
      <c r="D834">
        <v>51</v>
      </c>
      <c r="E834" t="s">
        <v>6</v>
      </c>
      <c r="F834">
        <v>17195.7</v>
      </c>
    </row>
    <row r="835" spans="1:6">
      <c r="A835">
        <v>9701</v>
      </c>
      <c r="B835" s="1">
        <v>45808</v>
      </c>
      <c r="D835">
        <v>51</v>
      </c>
      <c r="E835" t="s">
        <v>6</v>
      </c>
      <c r="F835">
        <v>16890.3</v>
      </c>
    </row>
    <row r="836" spans="1:6">
      <c r="A836">
        <v>9701</v>
      </c>
      <c r="B836" s="1">
        <v>45838</v>
      </c>
      <c r="D836">
        <v>51</v>
      </c>
      <c r="E836" t="s">
        <v>6</v>
      </c>
      <c r="F836">
        <v>16050.3</v>
      </c>
    </row>
    <row r="837" spans="1:6">
      <c r="A837">
        <v>9701</v>
      </c>
      <c r="B837" s="1">
        <v>45869</v>
      </c>
      <c r="D837">
        <v>51</v>
      </c>
      <c r="E837" t="s">
        <v>6</v>
      </c>
      <c r="F837">
        <v>17851.8</v>
      </c>
    </row>
    <row r="838" spans="1:6">
      <c r="A838">
        <v>9701</v>
      </c>
      <c r="B838" s="1">
        <v>45900</v>
      </c>
      <c r="D838">
        <v>51</v>
      </c>
      <c r="E838" t="s">
        <v>6</v>
      </c>
      <c r="F838">
        <v>17348.099999999999</v>
      </c>
    </row>
    <row r="839" spans="1:6">
      <c r="A839">
        <v>9701</v>
      </c>
      <c r="B839" s="1">
        <v>45930</v>
      </c>
      <c r="D839">
        <v>51</v>
      </c>
      <c r="E839" t="s">
        <v>6</v>
      </c>
      <c r="F839">
        <v>15232.8</v>
      </c>
    </row>
    <row r="840" spans="1:6">
      <c r="A840">
        <v>9701</v>
      </c>
      <c r="B840" s="1">
        <v>45961</v>
      </c>
      <c r="D840">
        <v>51</v>
      </c>
      <c r="E840" t="s">
        <v>6</v>
      </c>
      <c r="F840">
        <v>17341.5</v>
      </c>
    </row>
    <row r="841" spans="1:6">
      <c r="A841">
        <v>9701</v>
      </c>
      <c r="B841" s="1">
        <v>45991</v>
      </c>
      <c r="D841">
        <v>51</v>
      </c>
      <c r="E841" t="s">
        <v>6</v>
      </c>
      <c r="F841">
        <v>17672.7</v>
      </c>
    </row>
    <row r="842" spans="1:6">
      <c r="A842">
        <v>9702</v>
      </c>
      <c r="B842" s="1">
        <v>44957</v>
      </c>
      <c r="D842">
        <v>51</v>
      </c>
      <c r="E842" t="s">
        <v>6</v>
      </c>
      <c r="F842">
        <v>9972.2999999999993</v>
      </c>
    </row>
    <row r="843" spans="1:6">
      <c r="A843">
        <v>9702</v>
      </c>
      <c r="B843" s="1">
        <v>44985</v>
      </c>
      <c r="D843">
        <v>51</v>
      </c>
      <c r="E843" t="s">
        <v>6</v>
      </c>
      <c r="F843">
        <v>9597.6</v>
      </c>
    </row>
    <row r="844" spans="1:6">
      <c r="A844">
        <v>9702</v>
      </c>
      <c r="B844" s="1">
        <v>45016</v>
      </c>
      <c r="D844">
        <v>51</v>
      </c>
      <c r="E844" t="s">
        <v>6</v>
      </c>
      <c r="F844">
        <v>8941.1999999999989</v>
      </c>
    </row>
    <row r="845" spans="1:6">
      <c r="A845">
        <v>9702</v>
      </c>
      <c r="B845" s="1">
        <v>45046</v>
      </c>
      <c r="D845">
        <v>51</v>
      </c>
      <c r="E845" t="s">
        <v>6</v>
      </c>
      <c r="F845">
        <v>10780.8</v>
      </c>
    </row>
    <row r="846" spans="1:6">
      <c r="A846">
        <v>9702</v>
      </c>
      <c r="B846" s="1">
        <v>45077</v>
      </c>
      <c r="D846">
        <v>51</v>
      </c>
      <c r="E846" t="s">
        <v>6</v>
      </c>
      <c r="F846">
        <v>8972.4</v>
      </c>
    </row>
    <row r="847" spans="1:6">
      <c r="A847">
        <v>9702</v>
      </c>
      <c r="B847" s="1">
        <v>45107</v>
      </c>
      <c r="D847">
        <v>51</v>
      </c>
      <c r="E847" t="s">
        <v>6</v>
      </c>
      <c r="F847">
        <v>10284.299999999999</v>
      </c>
    </row>
    <row r="848" spans="1:6">
      <c r="A848">
        <v>9702</v>
      </c>
      <c r="B848" s="1">
        <v>45138</v>
      </c>
      <c r="D848">
        <v>51</v>
      </c>
      <c r="E848" t="s">
        <v>6</v>
      </c>
      <c r="F848">
        <v>10232.699999999999</v>
      </c>
    </row>
    <row r="849" spans="1:6">
      <c r="A849">
        <v>9702</v>
      </c>
      <c r="B849" s="1">
        <v>45169</v>
      </c>
      <c r="D849">
        <v>51</v>
      </c>
      <c r="E849" t="s">
        <v>6</v>
      </c>
      <c r="F849">
        <v>9759.2999999999993</v>
      </c>
    </row>
    <row r="850" spans="1:6">
      <c r="A850">
        <v>9702</v>
      </c>
      <c r="B850" s="1">
        <v>45199</v>
      </c>
      <c r="D850">
        <v>51</v>
      </c>
      <c r="E850" t="s">
        <v>6</v>
      </c>
      <c r="F850">
        <v>10564.8</v>
      </c>
    </row>
    <row r="851" spans="1:6">
      <c r="A851">
        <v>9702</v>
      </c>
      <c r="B851" s="1">
        <v>45230</v>
      </c>
      <c r="D851">
        <v>51</v>
      </c>
      <c r="E851" t="s">
        <v>6</v>
      </c>
      <c r="F851">
        <v>10025.4</v>
      </c>
    </row>
    <row r="852" spans="1:6">
      <c r="A852">
        <v>9702</v>
      </c>
      <c r="B852" s="1">
        <v>45260</v>
      </c>
      <c r="D852">
        <v>51</v>
      </c>
      <c r="E852" t="s">
        <v>6</v>
      </c>
      <c r="F852">
        <v>10689.3</v>
      </c>
    </row>
    <row r="853" spans="1:6">
      <c r="A853">
        <v>9702</v>
      </c>
      <c r="B853" s="1">
        <v>45291</v>
      </c>
      <c r="D853">
        <v>51</v>
      </c>
      <c r="E853" t="s">
        <v>6</v>
      </c>
      <c r="F853">
        <v>11929.5</v>
      </c>
    </row>
    <row r="854" spans="1:6">
      <c r="A854">
        <v>9702</v>
      </c>
      <c r="B854" s="1">
        <v>45322</v>
      </c>
      <c r="D854">
        <v>51</v>
      </c>
      <c r="E854" t="s">
        <v>6</v>
      </c>
      <c r="F854">
        <v>12269.4</v>
      </c>
    </row>
    <row r="855" spans="1:6">
      <c r="A855">
        <v>9702</v>
      </c>
      <c r="B855" s="1">
        <v>45351</v>
      </c>
      <c r="D855">
        <v>51</v>
      </c>
      <c r="E855" t="s">
        <v>6</v>
      </c>
      <c r="F855">
        <v>12696.9</v>
      </c>
    </row>
    <row r="856" spans="1:6">
      <c r="A856">
        <v>9702</v>
      </c>
      <c r="B856" s="1">
        <v>45382</v>
      </c>
      <c r="D856">
        <v>51</v>
      </c>
      <c r="E856" t="s">
        <v>6</v>
      </c>
      <c r="F856">
        <v>11583</v>
      </c>
    </row>
    <row r="857" spans="1:6">
      <c r="A857">
        <v>9702</v>
      </c>
      <c r="B857" s="1">
        <v>45412</v>
      </c>
      <c r="D857">
        <v>51</v>
      </c>
      <c r="E857" t="s">
        <v>6</v>
      </c>
      <c r="F857">
        <v>11634.9</v>
      </c>
    </row>
    <row r="858" spans="1:6">
      <c r="A858">
        <v>9702</v>
      </c>
      <c r="B858" s="1">
        <v>45443</v>
      </c>
      <c r="D858">
        <v>51</v>
      </c>
      <c r="E858" t="s">
        <v>6</v>
      </c>
      <c r="F858">
        <v>13335.6</v>
      </c>
    </row>
    <row r="859" spans="1:6">
      <c r="A859">
        <v>9702</v>
      </c>
      <c r="B859" s="1">
        <v>45473</v>
      </c>
      <c r="D859">
        <v>51</v>
      </c>
      <c r="E859" t="s">
        <v>6</v>
      </c>
      <c r="F859">
        <v>12597.9</v>
      </c>
    </row>
    <row r="860" spans="1:6">
      <c r="A860">
        <v>9702</v>
      </c>
      <c r="B860" s="1">
        <v>45504</v>
      </c>
      <c r="D860">
        <v>51</v>
      </c>
      <c r="E860" t="s">
        <v>6</v>
      </c>
      <c r="F860">
        <v>11546.1</v>
      </c>
    </row>
    <row r="861" spans="1:6">
      <c r="A861">
        <v>9702</v>
      </c>
      <c r="B861" s="1">
        <v>45535</v>
      </c>
      <c r="D861">
        <v>51</v>
      </c>
      <c r="E861" t="s">
        <v>6</v>
      </c>
      <c r="F861">
        <v>13012.199999999999</v>
      </c>
    </row>
    <row r="862" spans="1:6">
      <c r="A862">
        <v>9702</v>
      </c>
      <c r="B862" s="1">
        <v>45565</v>
      </c>
      <c r="D862">
        <v>51</v>
      </c>
      <c r="E862" t="s">
        <v>6</v>
      </c>
      <c r="F862">
        <v>11953.8</v>
      </c>
    </row>
    <row r="863" spans="1:6">
      <c r="A863">
        <v>9702</v>
      </c>
      <c r="B863" s="1">
        <v>45596</v>
      </c>
      <c r="D863">
        <v>51</v>
      </c>
      <c r="E863" t="s">
        <v>6</v>
      </c>
      <c r="F863">
        <v>11939.4</v>
      </c>
    </row>
    <row r="864" spans="1:6">
      <c r="A864">
        <v>9702</v>
      </c>
      <c r="B864" s="1">
        <v>45626</v>
      </c>
      <c r="D864">
        <v>51</v>
      </c>
      <c r="E864" t="s">
        <v>6</v>
      </c>
      <c r="F864">
        <v>12906</v>
      </c>
    </row>
    <row r="865" spans="1:6">
      <c r="A865">
        <v>9702</v>
      </c>
      <c r="B865" s="1">
        <v>45657</v>
      </c>
      <c r="D865">
        <v>51</v>
      </c>
      <c r="E865" t="s">
        <v>6</v>
      </c>
      <c r="F865">
        <v>12906</v>
      </c>
    </row>
    <row r="866" spans="1:6">
      <c r="A866">
        <v>9702</v>
      </c>
      <c r="B866" s="1">
        <v>45688</v>
      </c>
      <c r="D866">
        <v>51</v>
      </c>
      <c r="E866" t="s">
        <v>6</v>
      </c>
      <c r="F866">
        <v>12302.1</v>
      </c>
    </row>
    <row r="867" spans="1:6">
      <c r="A867">
        <v>9702</v>
      </c>
      <c r="B867" s="1">
        <v>45716</v>
      </c>
      <c r="D867">
        <v>51</v>
      </c>
      <c r="E867" t="s">
        <v>6</v>
      </c>
      <c r="F867">
        <v>12773.1</v>
      </c>
    </row>
    <row r="868" spans="1:6">
      <c r="A868">
        <v>9702</v>
      </c>
      <c r="B868" s="1">
        <v>45747</v>
      </c>
      <c r="D868">
        <v>51</v>
      </c>
      <c r="E868" t="s">
        <v>6</v>
      </c>
      <c r="F868">
        <v>11485.5</v>
      </c>
    </row>
    <row r="869" spans="1:6">
      <c r="A869">
        <v>9702</v>
      </c>
      <c r="B869" s="1">
        <v>45777</v>
      </c>
      <c r="D869">
        <v>51</v>
      </c>
      <c r="E869" t="s">
        <v>6</v>
      </c>
      <c r="F869">
        <v>12716.4</v>
      </c>
    </row>
    <row r="870" spans="1:6">
      <c r="A870">
        <v>9702</v>
      </c>
      <c r="B870" s="1">
        <v>45808</v>
      </c>
      <c r="D870">
        <v>51</v>
      </c>
      <c r="E870" t="s">
        <v>6</v>
      </c>
      <c r="F870">
        <v>12634.5</v>
      </c>
    </row>
    <row r="871" spans="1:6">
      <c r="A871">
        <v>9702</v>
      </c>
      <c r="B871" s="1">
        <v>45838</v>
      </c>
      <c r="D871">
        <v>51</v>
      </c>
      <c r="E871" t="s">
        <v>6</v>
      </c>
      <c r="F871">
        <v>11860.199999999999</v>
      </c>
    </row>
    <row r="872" spans="1:6">
      <c r="A872">
        <v>9702</v>
      </c>
      <c r="B872" s="1">
        <v>45869</v>
      </c>
      <c r="D872">
        <v>51</v>
      </c>
      <c r="E872" t="s">
        <v>6</v>
      </c>
      <c r="F872">
        <v>13410</v>
      </c>
    </row>
    <row r="873" spans="1:6">
      <c r="A873">
        <v>9702</v>
      </c>
      <c r="B873" s="1">
        <v>45900</v>
      </c>
      <c r="D873">
        <v>51</v>
      </c>
      <c r="E873" t="s">
        <v>6</v>
      </c>
      <c r="F873">
        <v>13160.699999999999</v>
      </c>
    </row>
    <row r="874" spans="1:6">
      <c r="A874">
        <v>9702</v>
      </c>
      <c r="B874" s="1">
        <v>45930</v>
      </c>
      <c r="D874">
        <v>51</v>
      </c>
      <c r="E874" t="s">
        <v>6</v>
      </c>
      <c r="F874">
        <v>11911.8</v>
      </c>
    </row>
    <row r="875" spans="1:6">
      <c r="A875">
        <v>9702</v>
      </c>
      <c r="B875" s="1">
        <v>45961</v>
      </c>
      <c r="D875">
        <v>51</v>
      </c>
      <c r="E875" t="s">
        <v>6</v>
      </c>
      <c r="F875">
        <v>13108.8</v>
      </c>
    </row>
    <row r="876" spans="1:6">
      <c r="A876">
        <v>9702</v>
      </c>
      <c r="B876" s="1">
        <v>45991</v>
      </c>
      <c r="D876">
        <v>51</v>
      </c>
      <c r="E876" t="s">
        <v>6</v>
      </c>
      <c r="F876">
        <v>13174.5</v>
      </c>
    </row>
    <row r="877" spans="1:6">
      <c r="A877">
        <v>9768</v>
      </c>
      <c r="B877" s="1">
        <v>44957</v>
      </c>
      <c r="D877">
        <v>51</v>
      </c>
      <c r="E877" t="s">
        <v>6</v>
      </c>
      <c r="F877">
        <v>1021591.5</v>
      </c>
    </row>
    <row r="878" spans="1:6">
      <c r="A878">
        <v>9768</v>
      </c>
      <c r="B878" s="1">
        <v>44985</v>
      </c>
      <c r="D878">
        <v>51</v>
      </c>
      <c r="E878" t="s">
        <v>6</v>
      </c>
      <c r="F878">
        <v>532278.29999999993</v>
      </c>
    </row>
    <row r="879" spans="1:6">
      <c r="A879">
        <v>9768</v>
      </c>
      <c r="B879" s="1">
        <v>45016</v>
      </c>
      <c r="D879">
        <v>51</v>
      </c>
      <c r="E879" t="s">
        <v>6</v>
      </c>
      <c r="F879">
        <v>450731.39999999997</v>
      </c>
    </row>
    <row r="880" spans="1:6">
      <c r="A880">
        <v>9768</v>
      </c>
      <c r="B880" s="1">
        <v>45046</v>
      </c>
      <c r="D880">
        <v>51</v>
      </c>
      <c r="E880" t="s">
        <v>6</v>
      </c>
      <c r="F880">
        <v>631576.5</v>
      </c>
    </row>
    <row r="881" spans="1:6">
      <c r="A881">
        <v>9768</v>
      </c>
      <c r="B881" s="1">
        <v>45077</v>
      </c>
      <c r="D881">
        <v>51</v>
      </c>
      <c r="E881" t="s">
        <v>6</v>
      </c>
      <c r="F881">
        <v>399096.6</v>
      </c>
    </row>
    <row r="882" spans="1:6">
      <c r="A882">
        <v>9768</v>
      </c>
      <c r="B882" s="1">
        <v>45107</v>
      </c>
      <c r="D882">
        <v>51</v>
      </c>
      <c r="E882" t="s">
        <v>6</v>
      </c>
      <c r="F882">
        <v>394297.2</v>
      </c>
    </row>
    <row r="883" spans="1:6">
      <c r="A883">
        <v>9768</v>
      </c>
      <c r="B883" s="1">
        <v>45138</v>
      </c>
      <c r="D883">
        <v>51</v>
      </c>
      <c r="E883" t="s">
        <v>6</v>
      </c>
      <c r="F883">
        <v>569493.29999999993</v>
      </c>
    </row>
    <row r="884" spans="1:6">
      <c r="A884">
        <v>9768</v>
      </c>
      <c r="B884" s="1">
        <v>45169</v>
      </c>
      <c r="D884">
        <v>51</v>
      </c>
      <c r="E884" t="s">
        <v>6</v>
      </c>
      <c r="F884">
        <v>401303.1</v>
      </c>
    </row>
    <row r="885" spans="1:6">
      <c r="A885">
        <v>9768</v>
      </c>
      <c r="B885" s="1">
        <v>45199</v>
      </c>
      <c r="D885">
        <v>51</v>
      </c>
      <c r="E885" t="s">
        <v>6</v>
      </c>
      <c r="F885">
        <v>383390.7</v>
      </c>
    </row>
    <row r="886" spans="1:6">
      <c r="A886">
        <v>9768</v>
      </c>
      <c r="B886" s="1">
        <v>45230</v>
      </c>
      <c r="D886">
        <v>51</v>
      </c>
      <c r="E886" t="s">
        <v>6</v>
      </c>
      <c r="F886">
        <v>568240.5</v>
      </c>
    </row>
    <row r="887" spans="1:6">
      <c r="A887">
        <v>9768</v>
      </c>
      <c r="B887" s="1">
        <v>45260</v>
      </c>
      <c r="D887">
        <v>51</v>
      </c>
      <c r="E887" t="s">
        <v>6</v>
      </c>
      <c r="F887">
        <v>457951.8</v>
      </c>
    </row>
    <row r="888" spans="1:6">
      <c r="A888">
        <v>9768</v>
      </c>
      <c r="B888" s="1">
        <v>45291</v>
      </c>
      <c r="D888">
        <v>51</v>
      </c>
      <c r="E888" t="s">
        <v>6</v>
      </c>
      <c r="F888">
        <v>508370.1</v>
      </c>
    </row>
    <row r="889" spans="1:6">
      <c r="A889">
        <v>9768</v>
      </c>
      <c r="B889" s="1">
        <v>45322</v>
      </c>
      <c r="D889">
        <v>51</v>
      </c>
      <c r="E889" t="s">
        <v>6</v>
      </c>
      <c r="F889">
        <v>1229091.5999999999</v>
      </c>
    </row>
    <row r="890" spans="1:6">
      <c r="A890">
        <v>9768</v>
      </c>
      <c r="B890" s="1">
        <v>45351</v>
      </c>
      <c r="D890">
        <v>51</v>
      </c>
      <c r="E890" t="s">
        <v>6</v>
      </c>
      <c r="F890">
        <v>692361.6</v>
      </c>
    </row>
    <row r="891" spans="1:6">
      <c r="A891">
        <v>9768</v>
      </c>
      <c r="B891" s="1">
        <v>45382</v>
      </c>
      <c r="D891">
        <v>51</v>
      </c>
      <c r="E891" t="s">
        <v>6</v>
      </c>
      <c r="F891">
        <v>692361.6</v>
      </c>
    </row>
    <row r="892" spans="1:6">
      <c r="A892">
        <v>9768</v>
      </c>
      <c r="B892" s="1">
        <v>45412</v>
      </c>
      <c r="D892">
        <v>51</v>
      </c>
      <c r="E892" t="s">
        <v>6</v>
      </c>
      <c r="F892">
        <v>700965</v>
      </c>
    </row>
    <row r="893" spans="1:6">
      <c r="A893">
        <v>9768</v>
      </c>
      <c r="B893" s="1">
        <v>45443</v>
      </c>
      <c r="D893">
        <v>51</v>
      </c>
      <c r="E893" t="s">
        <v>6</v>
      </c>
      <c r="F893">
        <v>495897.3</v>
      </c>
    </row>
    <row r="894" spans="1:6">
      <c r="A894">
        <v>9768</v>
      </c>
      <c r="B894" s="1">
        <v>45473</v>
      </c>
      <c r="D894">
        <v>51</v>
      </c>
      <c r="E894" t="s">
        <v>6</v>
      </c>
      <c r="F894">
        <v>508993.19999999995</v>
      </c>
    </row>
    <row r="895" spans="1:6">
      <c r="A895">
        <v>9768</v>
      </c>
      <c r="B895" s="1">
        <v>45504</v>
      </c>
      <c r="D895">
        <v>51</v>
      </c>
      <c r="E895" t="s">
        <v>6</v>
      </c>
      <c r="F895">
        <v>721695.9</v>
      </c>
    </row>
    <row r="896" spans="1:6">
      <c r="A896">
        <v>9768</v>
      </c>
      <c r="B896" s="1">
        <v>45535</v>
      </c>
      <c r="D896">
        <v>51</v>
      </c>
      <c r="E896" t="s">
        <v>6</v>
      </c>
      <c r="F896">
        <v>533067.29999999993</v>
      </c>
    </row>
    <row r="897" spans="1:6">
      <c r="A897">
        <v>9768</v>
      </c>
      <c r="B897" s="1">
        <v>45565</v>
      </c>
      <c r="D897">
        <v>51</v>
      </c>
      <c r="E897" t="s">
        <v>6</v>
      </c>
      <c r="F897">
        <v>497289.6</v>
      </c>
    </row>
    <row r="898" spans="1:6">
      <c r="A898">
        <v>9768</v>
      </c>
      <c r="B898" s="1">
        <v>45596</v>
      </c>
      <c r="D898">
        <v>51</v>
      </c>
      <c r="E898" t="s">
        <v>6</v>
      </c>
      <c r="F898">
        <v>719495.4</v>
      </c>
    </row>
    <row r="899" spans="1:6">
      <c r="A899">
        <v>9768</v>
      </c>
      <c r="B899" s="1">
        <v>45626</v>
      </c>
      <c r="D899">
        <v>51</v>
      </c>
      <c r="E899" t="s">
        <v>6</v>
      </c>
      <c r="F899">
        <v>501654.89999999997</v>
      </c>
    </row>
    <row r="900" spans="1:6">
      <c r="A900">
        <v>9768</v>
      </c>
      <c r="B900" s="1">
        <v>45657</v>
      </c>
      <c r="D900">
        <v>51</v>
      </c>
      <c r="E900" t="s">
        <v>6</v>
      </c>
      <c r="F900">
        <v>501654.89999999997</v>
      </c>
    </row>
    <row r="901" spans="1:6">
      <c r="A901">
        <v>9768</v>
      </c>
      <c r="B901" s="1">
        <v>45688</v>
      </c>
      <c r="D901">
        <v>51</v>
      </c>
      <c r="E901" t="s">
        <v>6</v>
      </c>
      <c r="F901">
        <v>1381940.0999999999</v>
      </c>
    </row>
    <row r="902" spans="1:6">
      <c r="A902">
        <v>9768</v>
      </c>
      <c r="B902" s="1">
        <v>45716</v>
      </c>
      <c r="D902">
        <v>51</v>
      </c>
      <c r="E902" t="s">
        <v>6</v>
      </c>
      <c r="F902">
        <v>651793.5</v>
      </c>
    </row>
    <row r="903" spans="1:6">
      <c r="A903">
        <v>9768</v>
      </c>
      <c r="B903" s="1">
        <v>45747</v>
      </c>
      <c r="D903">
        <v>51</v>
      </c>
      <c r="E903" t="s">
        <v>6</v>
      </c>
      <c r="F903">
        <v>612308.4</v>
      </c>
    </row>
    <row r="904" spans="1:6">
      <c r="A904">
        <v>9768</v>
      </c>
      <c r="B904" s="1">
        <v>45777</v>
      </c>
      <c r="D904">
        <v>51</v>
      </c>
      <c r="E904" t="s">
        <v>6</v>
      </c>
      <c r="F904">
        <v>612308.4</v>
      </c>
    </row>
    <row r="905" spans="1:6">
      <c r="A905">
        <v>9768</v>
      </c>
      <c r="B905" s="1">
        <v>45808</v>
      </c>
      <c r="D905">
        <v>51</v>
      </c>
      <c r="E905" t="s">
        <v>6</v>
      </c>
      <c r="F905">
        <v>845191.5</v>
      </c>
    </row>
    <row r="906" spans="1:6">
      <c r="A906">
        <v>9768</v>
      </c>
      <c r="B906" s="1">
        <v>45838</v>
      </c>
      <c r="D906">
        <v>51</v>
      </c>
      <c r="E906" t="s">
        <v>6</v>
      </c>
      <c r="F906">
        <v>845191.5</v>
      </c>
    </row>
    <row r="907" spans="1:6">
      <c r="A907">
        <v>9768</v>
      </c>
      <c r="B907" s="1">
        <v>45869</v>
      </c>
      <c r="D907">
        <v>51</v>
      </c>
      <c r="E907" t="s">
        <v>6</v>
      </c>
      <c r="F907">
        <v>486965.39999999997</v>
      </c>
    </row>
    <row r="908" spans="1:6">
      <c r="A908">
        <v>9768</v>
      </c>
      <c r="B908" s="1">
        <v>45900</v>
      </c>
      <c r="D908">
        <v>51</v>
      </c>
      <c r="E908" t="s">
        <v>6</v>
      </c>
      <c r="F908">
        <v>525746.4</v>
      </c>
    </row>
    <row r="909" spans="1:6">
      <c r="A909">
        <v>9768</v>
      </c>
      <c r="B909" s="1">
        <v>45930</v>
      </c>
      <c r="D909">
        <v>51</v>
      </c>
      <c r="E909" t="s">
        <v>6</v>
      </c>
      <c r="F909">
        <v>516653.39999999997</v>
      </c>
    </row>
    <row r="910" spans="1:6">
      <c r="A910">
        <v>9768</v>
      </c>
      <c r="B910" s="1">
        <v>45961</v>
      </c>
      <c r="D910">
        <v>51</v>
      </c>
      <c r="E910" t="s">
        <v>6</v>
      </c>
      <c r="F910">
        <v>712318.2</v>
      </c>
    </row>
    <row r="911" spans="1:6">
      <c r="A911">
        <v>9768</v>
      </c>
      <c r="B911" s="1">
        <v>45991</v>
      </c>
      <c r="D911">
        <v>51</v>
      </c>
      <c r="E911" t="s">
        <v>6</v>
      </c>
      <c r="F911">
        <v>565220.69999999995</v>
      </c>
    </row>
    <row r="912" spans="1:6">
      <c r="A912">
        <v>150</v>
      </c>
      <c r="B912" s="1">
        <v>44957</v>
      </c>
      <c r="D912">
        <v>24</v>
      </c>
      <c r="E912" t="s">
        <v>6</v>
      </c>
      <c r="F912">
        <v>366311.7</v>
      </c>
    </row>
    <row r="913" spans="1:6">
      <c r="A913">
        <v>150</v>
      </c>
      <c r="B913" s="1">
        <v>44985</v>
      </c>
      <c r="D913">
        <v>24</v>
      </c>
      <c r="E913" t="s">
        <v>6</v>
      </c>
      <c r="F913">
        <v>379680.3</v>
      </c>
    </row>
    <row r="914" spans="1:6">
      <c r="A914">
        <v>150</v>
      </c>
      <c r="B914" s="1">
        <v>45016</v>
      </c>
      <c r="D914">
        <v>24</v>
      </c>
      <c r="E914" t="s">
        <v>6</v>
      </c>
      <c r="F914">
        <v>380547.9</v>
      </c>
    </row>
    <row r="915" spans="1:6">
      <c r="A915">
        <v>150</v>
      </c>
      <c r="B915" s="1">
        <v>45046</v>
      </c>
      <c r="D915">
        <v>24</v>
      </c>
      <c r="E915" t="s">
        <v>6</v>
      </c>
      <c r="F915">
        <v>380592</v>
      </c>
    </row>
    <row r="916" spans="1:6">
      <c r="A916">
        <v>150</v>
      </c>
      <c r="B916" s="1">
        <v>45077</v>
      </c>
      <c r="D916">
        <v>24</v>
      </c>
      <c r="E916" t="s">
        <v>6</v>
      </c>
      <c r="F916">
        <v>369859.5</v>
      </c>
    </row>
    <row r="917" spans="1:6">
      <c r="A917">
        <v>150</v>
      </c>
      <c r="B917" s="1">
        <v>45107</v>
      </c>
      <c r="D917">
        <v>24</v>
      </c>
      <c r="E917" t="s">
        <v>6</v>
      </c>
      <c r="F917">
        <v>369437.4</v>
      </c>
    </row>
    <row r="918" spans="1:6">
      <c r="A918">
        <v>150</v>
      </c>
      <c r="B918" s="1">
        <v>45138</v>
      </c>
      <c r="D918">
        <v>24</v>
      </c>
      <c r="E918" t="s">
        <v>6</v>
      </c>
      <c r="F918">
        <v>368220.60000000003</v>
      </c>
    </row>
    <row r="919" spans="1:6">
      <c r="A919">
        <v>150</v>
      </c>
      <c r="B919" s="1">
        <v>45169</v>
      </c>
      <c r="D919">
        <v>24</v>
      </c>
      <c r="E919" t="s">
        <v>6</v>
      </c>
      <c r="F919">
        <v>367964.10000000003</v>
      </c>
    </row>
    <row r="920" spans="1:6">
      <c r="A920">
        <v>150</v>
      </c>
      <c r="B920" s="1">
        <v>45199</v>
      </c>
      <c r="D920">
        <v>24</v>
      </c>
      <c r="E920" t="s">
        <v>6</v>
      </c>
      <c r="F920">
        <v>367337.7</v>
      </c>
    </row>
    <row r="921" spans="1:6">
      <c r="A921">
        <v>150</v>
      </c>
      <c r="B921" s="1">
        <v>45230</v>
      </c>
      <c r="D921">
        <v>24</v>
      </c>
      <c r="E921" t="s">
        <v>6</v>
      </c>
      <c r="F921">
        <v>354763.8</v>
      </c>
    </row>
    <row r="922" spans="1:6">
      <c r="A922">
        <v>150</v>
      </c>
      <c r="B922" s="1">
        <v>45260</v>
      </c>
      <c r="D922">
        <v>24</v>
      </c>
      <c r="E922" t="s">
        <v>6</v>
      </c>
      <c r="F922">
        <v>340227.9</v>
      </c>
    </row>
    <row r="923" spans="1:6">
      <c r="A923">
        <v>150</v>
      </c>
      <c r="B923" s="1">
        <v>45291</v>
      </c>
      <c r="D923">
        <v>24</v>
      </c>
      <c r="E923" t="s">
        <v>6</v>
      </c>
      <c r="F923">
        <v>337720.5</v>
      </c>
    </row>
    <row r="924" spans="1:6">
      <c r="A924">
        <v>150</v>
      </c>
      <c r="B924" s="1">
        <v>45322</v>
      </c>
      <c r="D924">
        <v>24</v>
      </c>
      <c r="E924" t="s">
        <v>6</v>
      </c>
      <c r="F924">
        <v>335553.3</v>
      </c>
    </row>
    <row r="925" spans="1:6">
      <c r="A925">
        <v>150</v>
      </c>
      <c r="B925" s="1">
        <v>45351</v>
      </c>
      <c r="D925">
        <v>24</v>
      </c>
      <c r="E925" t="s">
        <v>6</v>
      </c>
      <c r="F925">
        <v>359751.60000000003</v>
      </c>
    </row>
    <row r="926" spans="1:6">
      <c r="A926">
        <v>150</v>
      </c>
      <c r="B926" s="1">
        <v>45382</v>
      </c>
      <c r="D926">
        <v>24</v>
      </c>
      <c r="E926" t="s">
        <v>6</v>
      </c>
      <c r="F926">
        <v>359513.10000000003</v>
      </c>
    </row>
    <row r="927" spans="1:6">
      <c r="A927">
        <v>150</v>
      </c>
      <c r="B927" s="1">
        <v>45412</v>
      </c>
      <c r="D927">
        <v>24</v>
      </c>
      <c r="E927" t="s">
        <v>6</v>
      </c>
      <c r="F927">
        <v>359577.9</v>
      </c>
    </row>
    <row r="928" spans="1:6">
      <c r="A928">
        <v>150</v>
      </c>
      <c r="B928" s="1">
        <v>45443</v>
      </c>
      <c r="D928">
        <v>24</v>
      </c>
      <c r="E928" t="s">
        <v>6</v>
      </c>
      <c r="F928">
        <v>361823.4</v>
      </c>
    </row>
    <row r="929" spans="1:6">
      <c r="A929">
        <v>150</v>
      </c>
      <c r="B929" s="1">
        <v>45473</v>
      </c>
      <c r="D929">
        <v>24</v>
      </c>
      <c r="E929" t="s">
        <v>6</v>
      </c>
      <c r="F929">
        <v>360338.4</v>
      </c>
    </row>
    <row r="930" spans="1:6">
      <c r="A930">
        <v>150</v>
      </c>
      <c r="B930" s="1">
        <v>45504</v>
      </c>
      <c r="D930">
        <v>24</v>
      </c>
      <c r="E930" t="s">
        <v>6</v>
      </c>
      <c r="F930">
        <v>360069.3</v>
      </c>
    </row>
    <row r="931" spans="1:6">
      <c r="A931">
        <v>150</v>
      </c>
      <c r="B931" s="1">
        <v>45535</v>
      </c>
      <c r="D931">
        <v>24</v>
      </c>
      <c r="E931" t="s">
        <v>6</v>
      </c>
      <c r="F931">
        <v>360693</v>
      </c>
    </row>
    <row r="932" spans="1:6">
      <c r="A932">
        <v>150</v>
      </c>
      <c r="B932" s="1">
        <v>45565</v>
      </c>
      <c r="D932">
        <v>24</v>
      </c>
      <c r="E932" t="s">
        <v>6</v>
      </c>
      <c r="F932">
        <v>358443.9</v>
      </c>
    </row>
    <row r="933" spans="1:6">
      <c r="A933">
        <v>150</v>
      </c>
      <c r="B933" s="1">
        <v>45596</v>
      </c>
      <c r="D933">
        <v>24</v>
      </c>
      <c r="E933" t="s">
        <v>6</v>
      </c>
      <c r="F933">
        <v>358866</v>
      </c>
    </row>
    <row r="934" spans="1:6">
      <c r="A934">
        <v>150</v>
      </c>
      <c r="B934" s="1">
        <v>45626</v>
      </c>
      <c r="D934">
        <v>24</v>
      </c>
      <c r="E934" t="s">
        <v>6</v>
      </c>
      <c r="F934">
        <v>358710.3</v>
      </c>
    </row>
    <row r="935" spans="1:6">
      <c r="A935">
        <v>150</v>
      </c>
      <c r="B935" s="1">
        <v>45657</v>
      </c>
      <c r="D935">
        <v>24</v>
      </c>
      <c r="E935" t="s">
        <v>6</v>
      </c>
      <c r="F935">
        <v>359662.5</v>
      </c>
    </row>
    <row r="936" spans="1:6">
      <c r="A936">
        <v>150</v>
      </c>
      <c r="B936" s="1">
        <v>45688</v>
      </c>
      <c r="D936">
        <v>24</v>
      </c>
      <c r="E936" t="s">
        <v>6</v>
      </c>
      <c r="F936">
        <v>360231.3</v>
      </c>
    </row>
    <row r="937" spans="1:6">
      <c r="A937">
        <v>150</v>
      </c>
      <c r="B937" s="1">
        <v>45716</v>
      </c>
      <c r="D937">
        <v>24</v>
      </c>
      <c r="E937" t="s">
        <v>6</v>
      </c>
      <c r="F937">
        <v>360218.7</v>
      </c>
    </row>
    <row r="938" spans="1:6">
      <c r="A938">
        <v>150</v>
      </c>
      <c r="B938" s="1">
        <v>45747</v>
      </c>
      <c r="D938">
        <v>24</v>
      </c>
      <c r="E938" t="s">
        <v>6</v>
      </c>
      <c r="F938">
        <v>336927.60000000003</v>
      </c>
    </row>
    <row r="939" spans="1:6">
      <c r="A939">
        <v>150</v>
      </c>
      <c r="B939" s="1">
        <v>45777</v>
      </c>
      <c r="D939">
        <v>24</v>
      </c>
      <c r="E939" t="s">
        <v>6</v>
      </c>
      <c r="F939">
        <v>336201.3</v>
      </c>
    </row>
    <row r="940" spans="1:6">
      <c r="A940">
        <v>150</v>
      </c>
      <c r="B940" s="1">
        <v>45808</v>
      </c>
      <c r="D940">
        <v>24</v>
      </c>
      <c r="E940" t="s">
        <v>6</v>
      </c>
      <c r="F940">
        <v>337347.9</v>
      </c>
    </row>
    <row r="941" spans="1:6">
      <c r="A941">
        <v>150</v>
      </c>
      <c r="B941" s="1">
        <v>45838</v>
      </c>
      <c r="D941">
        <v>24</v>
      </c>
      <c r="E941" t="s">
        <v>6</v>
      </c>
      <c r="F941">
        <v>334682.10000000003</v>
      </c>
    </row>
    <row r="942" spans="1:6">
      <c r="A942">
        <v>150</v>
      </c>
      <c r="B942" s="1">
        <v>45869</v>
      </c>
      <c r="D942">
        <v>24</v>
      </c>
      <c r="E942" t="s">
        <v>6</v>
      </c>
      <c r="F942">
        <v>333402.3</v>
      </c>
    </row>
    <row r="943" spans="1:6">
      <c r="A943">
        <v>150</v>
      </c>
      <c r="B943" s="1">
        <v>45900</v>
      </c>
      <c r="D943">
        <v>24</v>
      </c>
      <c r="E943" t="s">
        <v>6</v>
      </c>
      <c r="F943">
        <v>333925.2</v>
      </c>
    </row>
    <row r="944" spans="1:6">
      <c r="A944">
        <v>150</v>
      </c>
      <c r="B944" s="1">
        <v>45930</v>
      </c>
      <c r="D944">
        <v>24</v>
      </c>
      <c r="E944" t="s">
        <v>6</v>
      </c>
      <c r="F944">
        <v>335184.3</v>
      </c>
    </row>
    <row r="945" spans="1:6">
      <c r="A945">
        <v>150</v>
      </c>
      <c r="B945" s="1">
        <v>45961</v>
      </c>
      <c r="D945">
        <v>24</v>
      </c>
      <c r="E945" t="s">
        <v>6</v>
      </c>
      <c r="F945">
        <v>336889.8</v>
      </c>
    </row>
    <row r="946" spans="1:6">
      <c r="A946">
        <v>150</v>
      </c>
      <c r="B946" s="1">
        <v>45991</v>
      </c>
      <c r="D946">
        <v>24</v>
      </c>
      <c r="E946" t="s">
        <v>6</v>
      </c>
      <c r="F946">
        <v>337292.10000000003</v>
      </c>
    </row>
    <row r="947" spans="1:6">
      <c r="A947">
        <v>2370</v>
      </c>
      <c r="B947" s="1">
        <v>44957</v>
      </c>
      <c r="D947">
        <v>24</v>
      </c>
      <c r="E947" t="s">
        <v>6</v>
      </c>
      <c r="F947">
        <v>9754.2000000000007</v>
      </c>
    </row>
    <row r="948" spans="1:6">
      <c r="A948">
        <v>2370</v>
      </c>
      <c r="B948" s="1">
        <v>44985</v>
      </c>
      <c r="D948">
        <v>24</v>
      </c>
      <c r="E948" t="s">
        <v>6</v>
      </c>
      <c r="F948">
        <v>11002.5</v>
      </c>
    </row>
    <row r="949" spans="1:6">
      <c r="A949">
        <v>2370</v>
      </c>
      <c r="B949" s="1">
        <v>45016</v>
      </c>
      <c r="D949">
        <v>24</v>
      </c>
      <c r="E949" t="s">
        <v>6</v>
      </c>
      <c r="F949">
        <v>9925.2000000000007</v>
      </c>
    </row>
    <row r="950" spans="1:6">
      <c r="A950">
        <v>2370</v>
      </c>
      <c r="B950" s="1">
        <v>45046</v>
      </c>
      <c r="D950">
        <v>24</v>
      </c>
      <c r="E950" t="s">
        <v>6</v>
      </c>
      <c r="F950">
        <v>7572.6</v>
      </c>
    </row>
    <row r="951" spans="1:6">
      <c r="A951">
        <v>2370</v>
      </c>
      <c r="B951" s="1">
        <v>45077</v>
      </c>
      <c r="D951">
        <v>24</v>
      </c>
      <c r="E951" t="s">
        <v>6</v>
      </c>
      <c r="F951">
        <v>8322.3000000000011</v>
      </c>
    </row>
    <row r="952" spans="1:6">
      <c r="A952">
        <v>2370</v>
      </c>
      <c r="B952" s="1">
        <v>45107</v>
      </c>
      <c r="D952">
        <v>24</v>
      </c>
      <c r="E952" t="s">
        <v>6</v>
      </c>
      <c r="F952">
        <v>10410.300000000001</v>
      </c>
    </row>
    <row r="953" spans="1:6">
      <c r="A953">
        <v>2370</v>
      </c>
      <c r="B953" s="1">
        <v>45138</v>
      </c>
      <c r="D953">
        <v>24</v>
      </c>
      <c r="E953" t="s">
        <v>6</v>
      </c>
      <c r="F953">
        <v>7740.9000000000005</v>
      </c>
    </row>
    <row r="954" spans="1:6">
      <c r="A954">
        <v>2370</v>
      </c>
      <c r="B954" s="1">
        <v>45169</v>
      </c>
      <c r="D954">
        <v>24</v>
      </c>
      <c r="E954" t="s">
        <v>6</v>
      </c>
      <c r="F954">
        <v>8961.3000000000011</v>
      </c>
    </row>
    <row r="955" spans="1:6">
      <c r="A955">
        <v>2370</v>
      </c>
      <c r="B955" s="1">
        <v>45199</v>
      </c>
      <c r="D955">
        <v>24</v>
      </c>
      <c r="E955" t="s">
        <v>6</v>
      </c>
      <c r="F955">
        <v>8884.8000000000011</v>
      </c>
    </row>
    <row r="956" spans="1:6">
      <c r="A956">
        <v>2370</v>
      </c>
      <c r="B956" s="1">
        <v>45230</v>
      </c>
      <c r="D956">
        <v>24</v>
      </c>
      <c r="E956" t="s">
        <v>6</v>
      </c>
      <c r="F956">
        <v>9434.7000000000007</v>
      </c>
    </row>
    <row r="957" spans="1:6">
      <c r="A957">
        <v>2370</v>
      </c>
      <c r="B957" s="1">
        <v>45260</v>
      </c>
      <c r="D957">
        <v>24</v>
      </c>
      <c r="E957" t="s">
        <v>6</v>
      </c>
      <c r="F957">
        <v>10478.700000000001</v>
      </c>
    </row>
    <row r="958" spans="1:6">
      <c r="A958">
        <v>2370</v>
      </c>
      <c r="B958" s="1">
        <v>45291</v>
      </c>
      <c r="D958">
        <v>24</v>
      </c>
      <c r="E958" t="s">
        <v>6</v>
      </c>
      <c r="F958">
        <v>14309.1</v>
      </c>
    </row>
    <row r="959" spans="1:6">
      <c r="A959">
        <v>2370</v>
      </c>
      <c r="B959" s="1">
        <v>45322</v>
      </c>
      <c r="D959">
        <v>24</v>
      </c>
      <c r="E959" t="s">
        <v>6</v>
      </c>
      <c r="F959">
        <v>11919.6</v>
      </c>
    </row>
    <row r="960" spans="1:6">
      <c r="A960">
        <v>2370</v>
      </c>
      <c r="B960" s="1">
        <v>45351</v>
      </c>
      <c r="D960">
        <v>24</v>
      </c>
      <c r="E960" t="s">
        <v>6</v>
      </c>
      <c r="F960">
        <v>14658.300000000001</v>
      </c>
    </row>
    <row r="961" spans="1:6">
      <c r="A961">
        <v>2370</v>
      </c>
      <c r="B961" s="1">
        <v>45382</v>
      </c>
      <c r="D961">
        <v>24</v>
      </c>
      <c r="E961" t="s">
        <v>6</v>
      </c>
      <c r="F961">
        <v>13716.9</v>
      </c>
    </row>
    <row r="962" spans="1:6">
      <c r="A962">
        <v>2370</v>
      </c>
      <c r="B962" s="1">
        <v>45412</v>
      </c>
      <c r="D962">
        <v>24</v>
      </c>
      <c r="E962" t="s">
        <v>6</v>
      </c>
      <c r="F962">
        <v>11683.800000000001</v>
      </c>
    </row>
    <row r="963" spans="1:6">
      <c r="A963">
        <v>2370</v>
      </c>
      <c r="B963" s="1">
        <v>45443</v>
      </c>
      <c r="D963">
        <v>24</v>
      </c>
      <c r="E963" t="s">
        <v>6</v>
      </c>
      <c r="F963">
        <v>9960.3000000000011</v>
      </c>
    </row>
    <row r="964" spans="1:6">
      <c r="A964">
        <v>2370</v>
      </c>
      <c r="B964" s="1">
        <v>45473</v>
      </c>
      <c r="D964">
        <v>24</v>
      </c>
      <c r="E964" t="s">
        <v>6</v>
      </c>
      <c r="F964">
        <v>10877.4</v>
      </c>
    </row>
    <row r="965" spans="1:6">
      <c r="A965">
        <v>2370</v>
      </c>
      <c r="B965" s="1">
        <v>45504</v>
      </c>
      <c r="D965">
        <v>24</v>
      </c>
      <c r="E965" t="s">
        <v>6</v>
      </c>
      <c r="F965">
        <v>9513.9</v>
      </c>
    </row>
    <row r="966" spans="1:6">
      <c r="A966">
        <v>2370</v>
      </c>
      <c r="B966" s="1">
        <v>45535</v>
      </c>
      <c r="D966">
        <v>24</v>
      </c>
      <c r="E966" t="s">
        <v>6</v>
      </c>
      <c r="F966">
        <v>10296.9</v>
      </c>
    </row>
    <row r="967" spans="1:6">
      <c r="A967">
        <v>2370</v>
      </c>
      <c r="B967" s="1">
        <v>45565</v>
      </c>
      <c r="D967">
        <v>24</v>
      </c>
      <c r="E967" t="s">
        <v>6</v>
      </c>
      <c r="F967">
        <v>9403.2000000000007</v>
      </c>
    </row>
    <row r="968" spans="1:6">
      <c r="A968">
        <v>2370</v>
      </c>
      <c r="B968" s="1">
        <v>45596</v>
      </c>
      <c r="D968">
        <v>24</v>
      </c>
      <c r="E968" t="s">
        <v>6</v>
      </c>
      <c r="F968">
        <v>10968.300000000001</v>
      </c>
    </row>
    <row r="969" spans="1:6">
      <c r="A969">
        <v>2370</v>
      </c>
      <c r="B969" s="1">
        <v>45626</v>
      </c>
      <c r="D969">
        <v>24</v>
      </c>
      <c r="E969" t="s">
        <v>6</v>
      </c>
      <c r="F969">
        <v>14019.300000000001</v>
      </c>
    </row>
    <row r="970" spans="1:6">
      <c r="A970">
        <v>2370</v>
      </c>
      <c r="B970" s="1">
        <v>45657</v>
      </c>
      <c r="D970">
        <v>24</v>
      </c>
      <c r="E970" t="s">
        <v>6</v>
      </c>
      <c r="F970">
        <v>15436.800000000001</v>
      </c>
    </row>
    <row r="971" spans="1:6">
      <c r="A971">
        <v>2370</v>
      </c>
      <c r="B971" s="1">
        <v>45688</v>
      </c>
      <c r="D971">
        <v>24</v>
      </c>
      <c r="E971" t="s">
        <v>6</v>
      </c>
      <c r="F971">
        <v>16067.7</v>
      </c>
    </row>
    <row r="972" spans="1:6">
      <c r="A972">
        <v>2370</v>
      </c>
      <c r="B972" s="1">
        <v>45716</v>
      </c>
      <c r="D972">
        <v>24</v>
      </c>
      <c r="E972" t="s">
        <v>6</v>
      </c>
      <c r="F972">
        <v>17029.8</v>
      </c>
    </row>
    <row r="973" spans="1:6">
      <c r="A973">
        <v>2370</v>
      </c>
      <c r="B973" s="1">
        <v>45747</v>
      </c>
      <c r="D973">
        <v>24</v>
      </c>
      <c r="E973" t="s">
        <v>6</v>
      </c>
      <c r="F973">
        <v>19848.600000000002</v>
      </c>
    </row>
    <row r="974" spans="1:6">
      <c r="A974">
        <v>2370</v>
      </c>
      <c r="B974" s="1">
        <v>45777</v>
      </c>
      <c r="D974">
        <v>24</v>
      </c>
      <c r="E974" t="s">
        <v>6</v>
      </c>
      <c r="F974">
        <v>14951.7</v>
      </c>
    </row>
    <row r="975" spans="1:6">
      <c r="A975">
        <v>2370</v>
      </c>
      <c r="B975" s="1">
        <v>45808</v>
      </c>
      <c r="D975">
        <v>24</v>
      </c>
      <c r="E975" t="s">
        <v>6</v>
      </c>
      <c r="F975">
        <v>15424.2</v>
      </c>
    </row>
    <row r="976" spans="1:6">
      <c r="A976">
        <v>2370</v>
      </c>
      <c r="B976" s="1">
        <v>45838</v>
      </c>
      <c r="D976">
        <v>24</v>
      </c>
      <c r="E976" t="s">
        <v>6</v>
      </c>
      <c r="F976">
        <v>15813</v>
      </c>
    </row>
    <row r="977" spans="1:6">
      <c r="A977">
        <v>2370</v>
      </c>
      <c r="B977" s="1">
        <v>45869</v>
      </c>
      <c r="D977">
        <v>24</v>
      </c>
      <c r="E977" t="s">
        <v>6</v>
      </c>
      <c r="F977">
        <v>11807.1</v>
      </c>
    </row>
    <row r="978" spans="1:6">
      <c r="A978">
        <v>2370</v>
      </c>
      <c r="B978" s="1">
        <v>45900</v>
      </c>
      <c r="D978">
        <v>24</v>
      </c>
      <c r="E978" t="s">
        <v>6</v>
      </c>
      <c r="F978">
        <v>14515.2</v>
      </c>
    </row>
    <row r="979" spans="1:6">
      <c r="A979">
        <v>2370</v>
      </c>
      <c r="B979" s="1">
        <v>45930</v>
      </c>
      <c r="D979">
        <v>24</v>
      </c>
      <c r="E979" t="s">
        <v>6</v>
      </c>
      <c r="F979">
        <v>14326.2</v>
      </c>
    </row>
    <row r="980" spans="1:6">
      <c r="A980">
        <v>2370</v>
      </c>
      <c r="B980" s="1">
        <v>45961</v>
      </c>
      <c r="D980">
        <v>24</v>
      </c>
      <c r="E980" t="s">
        <v>6</v>
      </c>
      <c r="F980">
        <v>18722.7</v>
      </c>
    </row>
    <row r="981" spans="1:6">
      <c r="A981">
        <v>2370</v>
      </c>
      <c r="B981" s="1">
        <v>45991</v>
      </c>
      <c r="D981">
        <v>24</v>
      </c>
      <c r="E981" t="s">
        <v>6</v>
      </c>
      <c r="F981">
        <v>22041.9</v>
      </c>
    </row>
    <row r="982" spans="1:6">
      <c r="A982">
        <v>360</v>
      </c>
      <c r="B982" s="1">
        <v>44957</v>
      </c>
      <c r="D982">
        <v>24</v>
      </c>
      <c r="E982" t="s">
        <v>6</v>
      </c>
      <c r="F982">
        <v>31083.3</v>
      </c>
    </row>
    <row r="983" spans="1:6">
      <c r="A983">
        <v>360</v>
      </c>
      <c r="B983" s="1">
        <v>44985</v>
      </c>
      <c r="D983">
        <v>24</v>
      </c>
      <c r="E983" t="s">
        <v>6</v>
      </c>
      <c r="F983">
        <v>116457.3</v>
      </c>
    </row>
    <row r="984" spans="1:6">
      <c r="A984">
        <v>360</v>
      </c>
      <c r="B984" s="1">
        <v>45016</v>
      </c>
      <c r="D984">
        <v>24</v>
      </c>
      <c r="E984" t="s">
        <v>6</v>
      </c>
      <c r="F984">
        <v>31735.8</v>
      </c>
    </row>
    <row r="985" spans="1:6">
      <c r="A985">
        <v>360</v>
      </c>
      <c r="B985" s="1">
        <v>45046</v>
      </c>
      <c r="D985">
        <v>24</v>
      </c>
      <c r="E985" t="s">
        <v>6</v>
      </c>
      <c r="F985">
        <v>129763.8</v>
      </c>
    </row>
    <row r="986" spans="1:6">
      <c r="A986">
        <v>360</v>
      </c>
      <c r="B986" s="1">
        <v>45077</v>
      </c>
      <c r="D986">
        <v>24</v>
      </c>
      <c r="E986" t="s">
        <v>6</v>
      </c>
      <c r="F986">
        <v>24459.3</v>
      </c>
    </row>
    <row r="987" spans="1:6">
      <c r="A987">
        <v>360</v>
      </c>
      <c r="B987" s="1">
        <v>45107</v>
      </c>
      <c r="D987">
        <v>24</v>
      </c>
      <c r="E987" t="s">
        <v>6</v>
      </c>
      <c r="F987">
        <v>30179.7</v>
      </c>
    </row>
    <row r="988" spans="1:6">
      <c r="A988">
        <v>360</v>
      </c>
      <c r="B988" s="1">
        <v>45138</v>
      </c>
      <c r="D988">
        <v>24</v>
      </c>
      <c r="E988" t="s">
        <v>6</v>
      </c>
      <c r="F988">
        <v>32218.2</v>
      </c>
    </row>
    <row r="989" spans="1:6">
      <c r="A989">
        <v>360</v>
      </c>
      <c r="B989" s="1">
        <v>45169</v>
      </c>
      <c r="D989">
        <v>24</v>
      </c>
      <c r="E989" t="s">
        <v>6</v>
      </c>
      <c r="F989">
        <v>25918.2</v>
      </c>
    </row>
    <row r="990" spans="1:6">
      <c r="A990">
        <v>360</v>
      </c>
      <c r="B990" s="1">
        <v>45199</v>
      </c>
      <c r="D990">
        <v>24</v>
      </c>
      <c r="E990" t="s">
        <v>6</v>
      </c>
      <c r="F990">
        <v>101791.8</v>
      </c>
    </row>
    <row r="991" spans="1:6">
      <c r="A991">
        <v>360</v>
      </c>
      <c r="B991" s="1">
        <v>45230</v>
      </c>
      <c r="D991">
        <v>24</v>
      </c>
      <c r="E991" t="s">
        <v>6</v>
      </c>
      <c r="F991">
        <v>35037.9</v>
      </c>
    </row>
    <row r="992" spans="1:6">
      <c r="A992">
        <v>360</v>
      </c>
      <c r="B992" s="1">
        <v>45260</v>
      </c>
      <c r="D992">
        <v>24</v>
      </c>
      <c r="E992" t="s">
        <v>6</v>
      </c>
      <c r="F992">
        <v>36704.700000000004</v>
      </c>
    </row>
    <row r="993" spans="1:6">
      <c r="A993">
        <v>360</v>
      </c>
      <c r="B993" s="1">
        <v>45291</v>
      </c>
      <c r="D993">
        <v>24</v>
      </c>
      <c r="E993" t="s">
        <v>6</v>
      </c>
      <c r="F993">
        <v>28728</v>
      </c>
    </row>
    <row r="994" spans="1:6">
      <c r="A994">
        <v>360</v>
      </c>
      <c r="B994" s="1">
        <v>45322</v>
      </c>
      <c r="D994">
        <v>24</v>
      </c>
      <c r="E994" t="s">
        <v>6</v>
      </c>
      <c r="F994">
        <v>137651.4</v>
      </c>
    </row>
    <row r="995" spans="1:6">
      <c r="A995">
        <v>360</v>
      </c>
      <c r="B995" s="1">
        <v>45351</v>
      </c>
      <c r="D995">
        <v>24</v>
      </c>
      <c r="E995" t="s">
        <v>6</v>
      </c>
      <c r="F995">
        <v>36916.200000000004</v>
      </c>
    </row>
    <row r="996" spans="1:6">
      <c r="A996">
        <v>360</v>
      </c>
      <c r="B996" s="1">
        <v>45382</v>
      </c>
      <c r="D996">
        <v>24</v>
      </c>
      <c r="E996" t="s">
        <v>6</v>
      </c>
      <c r="F996">
        <v>33844.5</v>
      </c>
    </row>
    <row r="997" spans="1:6">
      <c r="A997">
        <v>360</v>
      </c>
      <c r="B997" s="1">
        <v>45412</v>
      </c>
      <c r="D997">
        <v>24</v>
      </c>
      <c r="E997" t="s">
        <v>6</v>
      </c>
      <c r="F997">
        <v>31225.5</v>
      </c>
    </row>
    <row r="998" spans="1:6">
      <c r="A998">
        <v>360</v>
      </c>
      <c r="B998" s="1">
        <v>45443</v>
      </c>
      <c r="D998">
        <v>24</v>
      </c>
      <c r="E998" t="s">
        <v>6</v>
      </c>
      <c r="F998">
        <v>32062.5</v>
      </c>
    </row>
    <row r="999" spans="1:6">
      <c r="A999">
        <v>360</v>
      </c>
      <c r="B999" s="1">
        <v>45473</v>
      </c>
      <c r="D999">
        <v>24</v>
      </c>
      <c r="E999" t="s">
        <v>6</v>
      </c>
      <c r="F999">
        <v>28283.4</v>
      </c>
    </row>
    <row r="1000" spans="1:6">
      <c r="A1000">
        <v>360</v>
      </c>
      <c r="B1000" s="1">
        <v>45504</v>
      </c>
      <c r="D1000">
        <v>24</v>
      </c>
      <c r="E1000" t="s">
        <v>6</v>
      </c>
      <c r="F1000">
        <v>87989.400000000009</v>
      </c>
    </row>
    <row r="1001" spans="1:6">
      <c r="A1001">
        <v>360</v>
      </c>
      <c r="B1001" s="1">
        <v>45535</v>
      </c>
      <c r="D1001">
        <v>24</v>
      </c>
      <c r="E1001" t="s">
        <v>6</v>
      </c>
      <c r="F1001">
        <v>30717.9</v>
      </c>
    </row>
    <row r="1002" spans="1:6">
      <c r="A1002">
        <v>360</v>
      </c>
      <c r="B1002" s="1">
        <v>45565</v>
      </c>
      <c r="D1002">
        <v>24</v>
      </c>
      <c r="E1002" t="s">
        <v>6</v>
      </c>
      <c r="F1002">
        <v>28914.3</v>
      </c>
    </row>
    <row r="1003" spans="1:6">
      <c r="A1003">
        <v>360</v>
      </c>
      <c r="B1003" s="1">
        <v>45596</v>
      </c>
      <c r="D1003">
        <v>24</v>
      </c>
      <c r="E1003" t="s">
        <v>6</v>
      </c>
      <c r="F1003">
        <v>29081.7</v>
      </c>
    </row>
    <row r="1004" spans="1:6">
      <c r="A1004">
        <v>360</v>
      </c>
      <c r="B1004" s="1">
        <v>45626</v>
      </c>
      <c r="D1004">
        <v>24</v>
      </c>
      <c r="E1004" t="s">
        <v>6</v>
      </c>
      <c r="F1004">
        <v>105856.2</v>
      </c>
    </row>
    <row r="1005" spans="1:6">
      <c r="A1005">
        <v>360</v>
      </c>
      <c r="B1005" s="1">
        <v>45657</v>
      </c>
      <c r="D1005">
        <v>24</v>
      </c>
      <c r="E1005" t="s">
        <v>6</v>
      </c>
      <c r="F1005">
        <v>33002.1</v>
      </c>
    </row>
    <row r="1006" spans="1:6">
      <c r="A1006">
        <v>360</v>
      </c>
      <c r="B1006" s="1">
        <v>45688</v>
      </c>
      <c r="D1006">
        <v>24</v>
      </c>
      <c r="E1006" t="s">
        <v>6</v>
      </c>
      <c r="F1006">
        <v>46026</v>
      </c>
    </row>
    <row r="1007" spans="1:6">
      <c r="A1007">
        <v>360</v>
      </c>
      <c r="B1007" s="1">
        <v>45716</v>
      </c>
      <c r="D1007">
        <v>24</v>
      </c>
      <c r="E1007" t="s">
        <v>6</v>
      </c>
      <c r="F1007">
        <v>105737.40000000001</v>
      </c>
    </row>
    <row r="1008" spans="1:6">
      <c r="A1008">
        <v>360</v>
      </c>
      <c r="B1008" s="1">
        <v>45747</v>
      </c>
      <c r="D1008">
        <v>24</v>
      </c>
      <c r="E1008" t="s">
        <v>6</v>
      </c>
      <c r="F1008">
        <v>36165.599999999999</v>
      </c>
    </row>
    <row r="1009" spans="1:6">
      <c r="A1009">
        <v>360</v>
      </c>
      <c r="B1009" s="1">
        <v>45777</v>
      </c>
      <c r="D1009">
        <v>24</v>
      </c>
      <c r="E1009" t="s">
        <v>6</v>
      </c>
      <c r="F1009">
        <v>31545</v>
      </c>
    </row>
    <row r="1010" spans="1:6">
      <c r="A1010">
        <v>360</v>
      </c>
      <c r="B1010" s="1">
        <v>45808</v>
      </c>
      <c r="D1010">
        <v>24</v>
      </c>
      <c r="E1010" t="s">
        <v>6</v>
      </c>
      <c r="F1010">
        <v>92307.6</v>
      </c>
    </row>
    <row r="1011" spans="1:6">
      <c r="A1011">
        <v>360</v>
      </c>
      <c r="B1011" s="1">
        <v>45838</v>
      </c>
      <c r="D1011">
        <v>24</v>
      </c>
      <c r="E1011" t="s">
        <v>6</v>
      </c>
      <c r="F1011">
        <v>27929.7</v>
      </c>
    </row>
    <row r="1012" spans="1:6">
      <c r="A1012">
        <v>360</v>
      </c>
      <c r="B1012" s="1">
        <v>45869</v>
      </c>
      <c r="D1012">
        <v>24</v>
      </c>
      <c r="E1012" t="s">
        <v>6</v>
      </c>
      <c r="F1012">
        <v>54508.5</v>
      </c>
    </row>
    <row r="1013" spans="1:6">
      <c r="A1013">
        <v>360</v>
      </c>
      <c r="B1013" s="1">
        <v>45900</v>
      </c>
      <c r="D1013">
        <v>24</v>
      </c>
      <c r="E1013" t="s">
        <v>6</v>
      </c>
      <c r="F1013">
        <v>40058.1</v>
      </c>
    </row>
    <row r="1014" spans="1:6">
      <c r="A1014">
        <v>360</v>
      </c>
      <c r="B1014" s="1">
        <v>45930</v>
      </c>
      <c r="D1014">
        <v>24</v>
      </c>
      <c r="E1014" t="s">
        <v>6</v>
      </c>
      <c r="F1014">
        <v>28938.600000000002</v>
      </c>
    </row>
    <row r="1015" spans="1:6">
      <c r="A1015">
        <v>360</v>
      </c>
      <c r="B1015" s="1">
        <v>45961</v>
      </c>
      <c r="D1015">
        <v>24</v>
      </c>
      <c r="E1015" t="s">
        <v>6</v>
      </c>
      <c r="F1015">
        <v>35221.5</v>
      </c>
    </row>
    <row r="1016" spans="1:6">
      <c r="A1016">
        <v>360</v>
      </c>
      <c r="B1016" s="1">
        <v>45991</v>
      </c>
      <c r="D1016">
        <v>24</v>
      </c>
      <c r="E1016" t="s">
        <v>6</v>
      </c>
      <c r="F1016">
        <v>38632.5</v>
      </c>
    </row>
    <row r="1017" spans="1:6">
      <c r="A1017">
        <v>9649</v>
      </c>
      <c r="B1017" s="1">
        <v>44957</v>
      </c>
      <c r="D1017">
        <v>24</v>
      </c>
      <c r="E1017" t="s">
        <v>6</v>
      </c>
      <c r="F1017">
        <v>3177</v>
      </c>
    </row>
    <row r="1018" spans="1:6">
      <c r="A1018">
        <v>9649</v>
      </c>
      <c r="B1018" s="1">
        <v>44985</v>
      </c>
      <c r="D1018">
        <v>24</v>
      </c>
      <c r="E1018" t="s">
        <v>6</v>
      </c>
      <c r="F1018">
        <v>2954.7000000000003</v>
      </c>
    </row>
    <row r="1019" spans="1:6">
      <c r="A1019">
        <v>9649</v>
      </c>
      <c r="B1019" s="1">
        <v>45016</v>
      </c>
      <c r="D1019">
        <v>24</v>
      </c>
      <c r="E1019" t="s">
        <v>6</v>
      </c>
      <c r="F1019">
        <v>2712.6</v>
      </c>
    </row>
    <row r="1020" spans="1:6">
      <c r="A1020">
        <v>9649</v>
      </c>
      <c r="B1020" s="1">
        <v>45046</v>
      </c>
      <c r="D1020">
        <v>24</v>
      </c>
      <c r="E1020" t="s">
        <v>6</v>
      </c>
      <c r="F1020">
        <v>2557.8000000000002</v>
      </c>
    </row>
    <row r="1021" spans="1:6">
      <c r="A1021">
        <v>9649</v>
      </c>
      <c r="B1021" s="1">
        <v>45077</v>
      </c>
      <c r="D1021">
        <v>24</v>
      </c>
      <c r="E1021" t="s">
        <v>6</v>
      </c>
      <c r="F1021">
        <v>2601</v>
      </c>
    </row>
    <row r="1022" spans="1:6">
      <c r="A1022">
        <v>9649</v>
      </c>
      <c r="B1022" s="1">
        <v>45107</v>
      </c>
      <c r="D1022">
        <v>24</v>
      </c>
      <c r="E1022" t="s">
        <v>6</v>
      </c>
      <c r="F1022">
        <v>2770.2000000000003</v>
      </c>
    </row>
    <row r="1023" spans="1:6">
      <c r="A1023">
        <v>9649</v>
      </c>
      <c r="B1023" s="1">
        <v>45138</v>
      </c>
      <c r="D1023">
        <v>24</v>
      </c>
      <c r="E1023" t="s">
        <v>6</v>
      </c>
      <c r="F1023">
        <v>3180.6</v>
      </c>
    </row>
    <row r="1024" spans="1:6">
      <c r="A1024">
        <v>9649</v>
      </c>
      <c r="B1024" s="1">
        <v>45169</v>
      </c>
      <c r="D1024">
        <v>24</v>
      </c>
      <c r="E1024" t="s">
        <v>6</v>
      </c>
      <c r="F1024">
        <v>2878.2000000000003</v>
      </c>
    </row>
    <row r="1025" spans="1:6">
      <c r="A1025">
        <v>9649</v>
      </c>
      <c r="B1025" s="1">
        <v>45199</v>
      </c>
      <c r="D1025">
        <v>24</v>
      </c>
      <c r="E1025" t="s">
        <v>6</v>
      </c>
      <c r="F1025">
        <v>2821.5</v>
      </c>
    </row>
    <row r="1026" spans="1:6">
      <c r="A1026">
        <v>9649</v>
      </c>
      <c r="B1026" s="1">
        <v>45230</v>
      </c>
      <c r="D1026">
        <v>24</v>
      </c>
      <c r="E1026" t="s">
        <v>6</v>
      </c>
      <c r="F1026">
        <v>2982.6</v>
      </c>
    </row>
    <row r="1027" spans="1:6">
      <c r="A1027">
        <v>9649</v>
      </c>
      <c r="B1027" s="1">
        <v>45260</v>
      </c>
      <c r="D1027">
        <v>24</v>
      </c>
      <c r="E1027" t="s">
        <v>6</v>
      </c>
      <c r="F1027">
        <v>3083.4</v>
      </c>
    </row>
    <row r="1028" spans="1:6">
      <c r="A1028">
        <v>9649</v>
      </c>
      <c r="B1028" s="1">
        <v>45291</v>
      </c>
      <c r="D1028">
        <v>24</v>
      </c>
      <c r="E1028" t="s">
        <v>6</v>
      </c>
      <c r="F1028">
        <v>3044.7000000000003</v>
      </c>
    </row>
    <row r="1029" spans="1:6">
      <c r="A1029">
        <v>9649</v>
      </c>
      <c r="B1029" s="1">
        <v>45322</v>
      </c>
      <c r="D1029">
        <v>24</v>
      </c>
      <c r="E1029" t="s">
        <v>6</v>
      </c>
      <c r="F1029">
        <v>3342.6</v>
      </c>
    </row>
    <row r="1030" spans="1:6">
      <c r="A1030">
        <v>9649</v>
      </c>
      <c r="B1030" s="1">
        <v>45351</v>
      </c>
      <c r="D1030">
        <v>24</v>
      </c>
      <c r="E1030" t="s">
        <v>6</v>
      </c>
      <c r="F1030">
        <v>2966.4</v>
      </c>
    </row>
    <row r="1031" spans="1:6">
      <c r="A1031">
        <v>9649</v>
      </c>
      <c r="B1031" s="1">
        <v>45382</v>
      </c>
      <c r="D1031">
        <v>24</v>
      </c>
      <c r="E1031" t="s">
        <v>6</v>
      </c>
      <c r="F1031">
        <v>3040.2000000000003</v>
      </c>
    </row>
    <row r="1032" spans="1:6">
      <c r="A1032">
        <v>9649</v>
      </c>
      <c r="B1032" s="1">
        <v>45412</v>
      </c>
      <c r="D1032">
        <v>24</v>
      </c>
      <c r="E1032" t="s">
        <v>6</v>
      </c>
      <c r="F1032">
        <v>3052.8</v>
      </c>
    </row>
    <row r="1033" spans="1:6">
      <c r="A1033">
        <v>9649</v>
      </c>
      <c r="B1033" s="1">
        <v>45443</v>
      </c>
      <c r="D1033">
        <v>24</v>
      </c>
      <c r="E1033" t="s">
        <v>6</v>
      </c>
      <c r="F1033">
        <v>2871.9</v>
      </c>
    </row>
    <row r="1034" spans="1:6">
      <c r="A1034">
        <v>9649</v>
      </c>
      <c r="B1034" s="1">
        <v>45473</v>
      </c>
      <c r="D1034">
        <v>24</v>
      </c>
      <c r="E1034" t="s">
        <v>6</v>
      </c>
      <c r="F1034">
        <v>3093.3</v>
      </c>
    </row>
    <row r="1035" spans="1:6">
      <c r="A1035">
        <v>9649</v>
      </c>
      <c r="B1035" s="1">
        <v>45504</v>
      </c>
      <c r="D1035">
        <v>24</v>
      </c>
      <c r="E1035" t="s">
        <v>6</v>
      </c>
      <c r="F1035">
        <v>3089.7000000000003</v>
      </c>
    </row>
    <row r="1036" spans="1:6">
      <c r="A1036">
        <v>9649</v>
      </c>
      <c r="B1036" s="1">
        <v>45535</v>
      </c>
      <c r="D1036">
        <v>24</v>
      </c>
      <c r="E1036" t="s">
        <v>6</v>
      </c>
      <c r="F1036">
        <v>2461.5</v>
      </c>
    </row>
    <row r="1037" spans="1:6">
      <c r="A1037">
        <v>9649</v>
      </c>
      <c r="B1037" s="1">
        <v>45565</v>
      </c>
      <c r="D1037">
        <v>24</v>
      </c>
      <c r="E1037" t="s">
        <v>6</v>
      </c>
      <c r="F1037">
        <v>3195.9</v>
      </c>
    </row>
    <row r="1038" spans="1:6">
      <c r="A1038">
        <v>9649</v>
      </c>
      <c r="B1038" s="1">
        <v>45596</v>
      </c>
      <c r="D1038">
        <v>24</v>
      </c>
      <c r="E1038" t="s">
        <v>6</v>
      </c>
      <c r="F1038">
        <v>3222.9</v>
      </c>
    </row>
    <row r="1039" spans="1:6">
      <c r="A1039">
        <v>9649</v>
      </c>
      <c r="B1039" s="1">
        <v>45626</v>
      </c>
      <c r="D1039">
        <v>24</v>
      </c>
      <c r="E1039" t="s">
        <v>6</v>
      </c>
      <c r="F1039">
        <v>3118.5</v>
      </c>
    </row>
    <row r="1040" spans="1:6">
      <c r="A1040">
        <v>9649</v>
      </c>
      <c r="B1040" s="1">
        <v>45657</v>
      </c>
      <c r="D1040">
        <v>24</v>
      </c>
      <c r="E1040" t="s">
        <v>6</v>
      </c>
      <c r="F1040">
        <v>2980.8</v>
      </c>
    </row>
    <row r="1041" spans="1:6">
      <c r="A1041">
        <v>9649</v>
      </c>
      <c r="B1041" s="1">
        <v>45688</v>
      </c>
      <c r="D1041">
        <v>24</v>
      </c>
      <c r="E1041" t="s">
        <v>6</v>
      </c>
      <c r="F1041">
        <v>2803.5</v>
      </c>
    </row>
    <row r="1042" spans="1:6">
      <c r="A1042">
        <v>9649</v>
      </c>
      <c r="B1042" s="1">
        <v>45716</v>
      </c>
      <c r="D1042">
        <v>24</v>
      </c>
      <c r="E1042" t="s">
        <v>6</v>
      </c>
      <c r="F1042">
        <v>3257.1</v>
      </c>
    </row>
    <row r="1043" spans="1:6">
      <c r="A1043">
        <v>9649</v>
      </c>
      <c r="B1043" s="1">
        <v>45747</v>
      </c>
      <c r="D1043">
        <v>24</v>
      </c>
      <c r="E1043" t="s">
        <v>6</v>
      </c>
      <c r="F1043">
        <v>2772.9</v>
      </c>
    </row>
    <row r="1044" spans="1:6">
      <c r="A1044">
        <v>9649</v>
      </c>
      <c r="B1044" s="1">
        <v>45777</v>
      </c>
      <c r="D1044">
        <v>24</v>
      </c>
      <c r="E1044" t="s">
        <v>6</v>
      </c>
      <c r="F1044">
        <v>2902.5</v>
      </c>
    </row>
    <row r="1045" spans="1:6">
      <c r="A1045">
        <v>9649</v>
      </c>
      <c r="B1045" s="1">
        <v>45808</v>
      </c>
      <c r="D1045">
        <v>24</v>
      </c>
      <c r="E1045" t="s">
        <v>6</v>
      </c>
      <c r="F1045">
        <v>3114.9</v>
      </c>
    </row>
    <row r="1046" spans="1:6">
      <c r="A1046">
        <v>9649</v>
      </c>
      <c r="B1046" s="1">
        <v>45838</v>
      </c>
      <c r="D1046">
        <v>24</v>
      </c>
      <c r="E1046" t="s">
        <v>6</v>
      </c>
      <c r="F1046">
        <v>3023.1</v>
      </c>
    </row>
    <row r="1047" spans="1:6">
      <c r="A1047">
        <v>9649</v>
      </c>
      <c r="B1047" s="1">
        <v>45869</v>
      </c>
      <c r="D1047">
        <v>24</v>
      </c>
      <c r="E1047" t="s">
        <v>6</v>
      </c>
      <c r="F1047">
        <v>3513.6</v>
      </c>
    </row>
    <row r="1048" spans="1:6">
      <c r="A1048">
        <v>9649</v>
      </c>
      <c r="B1048" s="1">
        <v>45900</v>
      </c>
      <c r="D1048">
        <v>24</v>
      </c>
      <c r="E1048" t="s">
        <v>6</v>
      </c>
      <c r="F1048">
        <v>2711.7000000000003</v>
      </c>
    </row>
    <row r="1049" spans="1:6">
      <c r="A1049">
        <v>9649</v>
      </c>
      <c r="B1049" s="1">
        <v>45930</v>
      </c>
      <c r="D1049">
        <v>24</v>
      </c>
      <c r="E1049" t="s">
        <v>6</v>
      </c>
      <c r="F1049">
        <v>3640.5</v>
      </c>
    </row>
    <row r="1050" spans="1:6">
      <c r="A1050">
        <v>9649</v>
      </c>
      <c r="B1050" s="1">
        <v>45961</v>
      </c>
      <c r="D1050">
        <v>24</v>
      </c>
      <c r="E1050" t="s">
        <v>6</v>
      </c>
      <c r="F1050">
        <v>2934</v>
      </c>
    </row>
    <row r="1051" spans="1:6">
      <c r="A1051">
        <v>9649</v>
      </c>
      <c r="B1051" s="1">
        <v>45991</v>
      </c>
      <c r="D1051">
        <v>24</v>
      </c>
      <c r="E1051" t="s">
        <v>6</v>
      </c>
      <c r="F1051">
        <v>2932.2000000000003</v>
      </c>
    </row>
    <row r="1052" spans="1:6">
      <c r="A1052">
        <v>9652</v>
      </c>
      <c r="B1052" s="1">
        <v>44957</v>
      </c>
      <c r="D1052">
        <v>24</v>
      </c>
      <c r="E1052" t="s">
        <v>6</v>
      </c>
      <c r="F1052">
        <v>42975.9</v>
      </c>
    </row>
    <row r="1053" spans="1:6">
      <c r="A1053">
        <v>9652</v>
      </c>
      <c r="B1053" s="1">
        <v>44985</v>
      </c>
      <c r="D1053">
        <v>24</v>
      </c>
      <c r="E1053" t="s">
        <v>6</v>
      </c>
      <c r="F1053">
        <v>57105.9</v>
      </c>
    </row>
    <row r="1054" spans="1:6">
      <c r="A1054">
        <v>9652</v>
      </c>
      <c r="B1054" s="1">
        <v>45016</v>
      </c>
      <c r="D1054">
        <v>24</v>
      </c>
      <c r="E1054" t="s">
        <v>6</v>
      </c>
      <c r="F1054">
        <v>65993.400000000009</v>
      </c>
    </row>
    <row r="1055" spans="1:6">
      <c r="A1055">
        <v>9652</v>
      </c>
      <c r="B1055" s="1">
        <v>45046</v>
      </c>
      <c r="D1055">
        <v>24</v>
      </c>
      <c r="E1055" t="s">
        <v>6</v>
      </c>
      <c r="F1055">
        <v>64921.5</v>
      </c>
    </row>
    <row r="1056" spans="1:6">
      <c r="A1056">
        <v>9652</v>
      </c>
      <c r="B1056" s="1">
        <v>45077</v>
      </c>
      <c r="D1056">
        <v>24</v>
      </c>
      <c r="E1056" t="s">
        <v>6</v>
      </c>
      <c r="F1056">
        <v>68302.8</v>
      </c>
    </row>
    <row r="1057" spans="1:6">
      <c r="A1057">
        <v>9652</v>
      </c>
      <c r="B1057" s="1">
        <v>45107</v>
      </c>
      <c r="D1057">
        <v>24</v>
      </c>
      <c r="E1057" t="s">
        <v>6</v>
      </c>
      <c r="F1057">
        <v>47814.3</v>
      </c>
    </row>
    <row r="1058" spans="1:6">
      <c r="A1058">
        <v>9652</v>
      </c>
      <c r="B1058" s="1">
        <v>45138</v>
      </c>
      <c r="D1058">
        <v>24</v>
      </c>
      <c r="E1058" t="s">
        <v>6</v>
      </c>
      <c r="F1058">
        <v>47810.700000000004</v>
      </c>
    </row>
    <row r="1059" spans="1:6">
      <c r="A1059">
        <v>9652</v>
      </c>
      <c r="B1059" s="1">
        <v>45169</v>
      </c>
      <c r="D1059">
        <v>24</v>
      </c>
      <c r="E1059" t="s">
        <v>6</v>
      </c>
      <c r="F1059">
        <v>37484.1</v>
      </c>
    </row>
    <row r="1060" spans="1:6">
      <c r="A1060">
        <v>9652</v>
      </c>
      <c r="B1060" s="1">
        <v>45199</v>
      </c>
      <c r="D1060">
        <v>24</v>
      </c>
      <c r="E1060" t="s">
        <v>6</v>
      </c>
      <c r="F1060">
        <v>55384.200000000004</v>
      </c>
    </row>
    <row r="1061" spans="1:6">
      <c r="A1061">
        <v>9652</v>
      </c>
      <c r="B1061" s="1">
        <v>45230</v>
      </c>
      <c r="D1061">
        <v>24</v>
      </c>
      <c r="E1061" t="s">
        <v>6</v>
      </c>
      <c r="F1061">
        <v>46593</v>
      </c>
    </row>
    <row r="1062" spans="1:6">
      <c r="A1062">
        <v>9652</v>
      </c>
      <c r="B1062" s="1">
        <v>45260</v>
      </c>
      <c r="D1062">
        <v>24</v>
      </c>
      <c r="E1062" t="s">
        <v>6</v>
      </c>
      <c r="F1062">
        <v>55363.5</v>
      </c>
    </row>
    <row r="1063" spans="1:6">
      <c r="A1063">
        <v>9652</v>
      </c>
      <c r="B1063" s="1">
        <v>45291</v>
      </c>
      <c r="D1063">
        <v>24</v>
      </c>
      <c r="E1063" t="s">
        <v>6</v>
      </c>
      <c r="F1063">
        <v>70569</v>
      </c>
    </row>
    <row r="1064" spans="1:6">
      <c r="A1064">
        <v>9652</v>
      </c>
      <c r="B1064" s="1">
        <v>45322</v>
      </c>
      <c r="D1064">
        <v>24</v>
      </c>
      <c r="E1064" t="s">
        <v>6</v>
      </c>
      <c r="F1064">
        <v>62841.599999999999</v>
      </c>
    </row>
    <row r="1065" spans="1:6">
      <c r="A1065">
        <v>9652</v>
      </c>
      <c r="B1065" s="1">
        <v>45351</v>
      </c>
      <c r="D1065">
        <v>24</v>
      </c>
      <c r="E1065" t="s">
        <v>6</v>
      </c>
      <c r="F1065">
        <v>65351.700000000004</v>
      </c>
    </row>
    <row r="1066" spans="1:6">
      <c r="A1066">
        <v>9652</v>
      </c>
      <c r="B1066" s="1">
        <v>45382</v>
      </c>
      <c r="D1066">
        <v>24</v>
      </c>
      <c r="E1066" t="s">
        <v>6</v>
      </c>
      <c r="F1066">
        <v>74349.900000000009</v>
      </c>
    </row>
    <row r="1067" spans="1:6">
      <c r="A1067">
        <v>9652</v>
      </c>
      <c r="B1067" s="1">
        <v>45412</v>
      </c>
      <c r="D1067">
        <v>24</v>
      </c>
      <c r="E1067" t="s">
        <v>6</v>
      </c>
      <c r="F1067">
        <v>64839.6</v>
      </c>
    </row>
    <row r="1068" spans="1:6">
      <c r="A1068">
        <v>9652</v>
      </c>
      <c r="B1068" s="1">
        <v>45443</v>
      </c>
      <c r="D1068">
        <v>24</v>
      </c>
      <c r="E1068" t="s">
        <v>6</v>
      </c>
      <c r="F1068">
        <v>61710.3</v>
      </c>
    </row>
    <row r="1069" spans="1:6">
      <c r="A1069">
        <v>9652</v>
      </c>
      <c r="B1069" s="1">
        <v>45473</v>
      </c>
      <c r="D1069">
        <v>24</v>
      </c>
      <c r="E1069" t="s">
        <v>6</v>
      </c>
      <c r="F1069">
        <v>63962.1</v>
      </c>
    </row>
    <row r="1070" spans="1:6">
      <c r="A1070">
        <v>9652</v>
      </c>
      <c r="B1070" s="1">
        <v>45504</v>
      </c>
      <c r="D1070">
        <v>24</v>
      </c>
      <c r="E1070" t="s">
        <v>6</v>
      </c>
      <c r="F1070">
        <v>64478.700000000004</v>
      </c>
    </row>
    <row r="1071" spans="1:6">
      <c r="A1071">
        <v>9652</v>
      </c>
      <c r="B1071" s="1">
        <v>45535</v>
      </c>
      <c r="D1071">
        <v>24</v>
      </c>
      <c r="E1071" t="s">
        <v>6</v>
      </c>
      <c r="F1071">
        <v>48670.200000000004</v>
      </c>
    </row>
    <row r="1072" spans="1:6">
      <c r="A1072">
        <v>9652</v>
      </c>
      <c r="B1072" s="1">
        <v>45565</v>
      </c>
      <c r="D1072">
        <v>24</v>
      </c>
      <c r="E1072" t="s">
        <v>6</v>
      </c>
      <c r="F1072">
        <v>64636.200000000004</v>
      </c>
    </row>
    <row r="1073" spans="1:6">
      <c r="A1073">
        <v>9652</v>
      </c>
      <c r="B1073" s="1">
        <v>45596</v>
      </c>
      <c r="D1073">
        <v>24</v>
      </c>
      <c r="E1073" t="s">
        <v>6</v>
      </c>
      <c r="F1073">
        <v>55769.4</v>
      </c>
    </row>
    <row r="1074" spans="1:6">
      <c r="A1074">
        <v>9652</v>
      </c>
      <c r="B1074" s="1">
        <v>45626</v>
      </c>
      <c r="D1074">
        <v>24</v>
      </c>
      <c r="E1074" t="s">
        <v>6</v>
      </c>
      <c r="F1074">
        <v>51525</v>
      </c>
    </row>
    <row r="1075" spans="1:6">
      <c r="A1075">
        <v>9652</v>
      </c>
      <c r="B1075" s="1">
        <v>45657</v>
      </c>
      <c r="D1075">
        <v>24</v>
      </c>
      <c r="E1075" t="s">
        <v>6</v>
      </c>
      <c r="F1075">
        <v>69152.400000000009</v>
      </c>
    </row>
    <row r="1076" spans="1:6">
      <c r="A1076">
        <v>9652</v>
      </c>
      <c r="B1076" s="1">
        <v>45688</v>
      </c>
      <c r="D1076">
        <v>24</v>
      </c>
      <c r="E1076" t="s">
        <v>6</v>
      </c>
      <c r="F1076">
        <v>60966.9</v>
      </c>
    </row>
    <row r="1077" spans="1:6">
      <c r="A1077">
        <v>9652</v>
      </c>
      <c r="B1077" s="1">
        <v>45716</v>
      </c>
      <c r="D1077">
        <v>24</v>
      </c>
      <c r="E1077" t="s">
        <v>6</v>
      </c>
      <c r="F1077">
        <v>67577.400000000009</v>
      </c>
    </row>
    <row r="1078" spans="1:6">
      <c r="A1078">
        <v>9652</v>
      </c>
      <c r="B1078" s="1">
        <v>45747</v>
      </c>
      <c r="D1078">
        <v>24</v>
      </c>
      <c r="E1078" t="s">
        <v>6</v>
      </c>
      <c r="F1078">
        <v>72252</v>
      </c>
    </row>
    <row r="1079" spans="1:6">
      <c r="A1079">
        <v>9652</v>
      </c>
      <c r="B1079" s="1">
        <v>45777</v>
      </c>
      <c r="D1079">
        <v>24</v>
      </c>
      <c r="E1079" t="s">
        <v>6</v>
      </c>
      <c r="F1079">
        <v>76527</v>
      </c>
    </row>
    <row r="1080" spans="1:6">
      <c r="A1080">
        <v>9652</v>
      </c>
      <c r="B1080" s="1">
        <v>45808</v>
      </c>
      <c r="D1080">
        <v>24</v>
      </c>
      <c r="E1080" t="s">
        <v>6</v>
      </c>
      <c r="F1080">
        <v>63326.700000000004</v>
      </c>
    </row>
    <row r="1081" spans="1:6">
      <c r="A1081">
        <v>9652</v>
      </c>
      <c r="B1081" s="1">
        <v>45838</v>
      </c>
      <c r="D1081">
        <v>24</v>
      </c>
      <c r="E1081" t="s">
        <v>6</v>
      </c>
      <c r="F1081">
        <v>69370.2</v>
      </c>
    </row>
    <row r="1082" spans="1:6">
      <c r="A1082">
        <v>9652</v>
      </c>
      <c r="B1082" s="1">
        <v>45869</v>
      </c>
      <c r="D1082">
        <v>24</v>
      </c>
      <c r="E1082" t="s">
        <v>6</v>
      </c>
      <c r="F1082">
        <v>52613.1</v>
      </c>
    </row>
    <row r="1083" spans="1:6">
      <c r="A1083">
        <v>9652</v>
      </c>
      <c r="B1083" s="1">
        <v>45900</v>
      </c>
      <c r="D1083">
        <v>24</v>
      </c>
      <c r="E1083" t="s">
        <v>6</v>
      </c>
      <c r="F1083">
        <v>49257.9</v>
      </c>
    </row>
    <row r="1084" spans="1:6">
      <c r="A1084">
        <v>9652</v>
      </c>
      <c r="B1084" s="1">
        <v>45930</v>
      </c>
      <c r="D1084">
        <v>24</v>
      </c>
      <c r="E1084" t="s">
        <v>6</v>
      </c>
      <c r="F1084">
        <v>67636.800000000003</v>
      </c>
    </row>
    <row r="1085" spans="1:6">
      <c r="A1085">
        <v>9652</v>
      </c>
      <c r="B1085" s="1">
        <v>45961</v>
      </c>
      <c r="D1085">
        <v>24</v>
      </c>
      <c r="E1085" t="s">
        <v>6</v>
      </c>
      <c r="F1085">
        <v>57953.700000000004</v>
      </c>
    </row>
    <row r="1086" spans="1:6">
      <c r="A1086">
        <v>9652</v>
      </c>
      <c r="B1086" s="1">
        <v>45991</v>
      </c>
      <c r="D1086">
        <v>24</v>
      </c>
      <c r="E1086" t="s">
        <v>6</v>
      </c>
      <c r="F1086">
        <v>61426.8</v>
      </c>
    </row>
    <row r="1087" spans="1:6">
      <c r="A1087">
        <v>9656</v>
      </c>
      <c r="B1087" s="1">
        <v>44957</v>
      </c>
      <c r="D1087">
        <v>24</v>
      </c>
      <c r="E1087" t="s">
        <v>6</v>
      </c>
      <c r="F1087">
        <v>738429.3</v>
      </c>
    </row>
    <row r="1088" spans="1:6">
      <c r="A1088">
        <v>9656</v>
      </c>
      <c r="B1088" s="1">
        <v>44985</v>
      </c>
      <c r="D1088">
        <v>24</v>
      </c>
      <c r="E1088" t="s">
        <v>6</v>
      </c>
      <c r="F1088">
        <v>689248.8</v>
      </c>
    </row>
    <row r="1089" spans="1:6">
      <c r="A1089">
        <v>9656</v>
      </c>
      <c r="B1089" s="1">
        <v>45016</v>
      </c>
      <c r="D1089">
        <v>24</v>
      </c>
      <c r="E1089" t="s">
        <v>6</v>
      </c>
      <c r="F1089">
        <v>624994.20000000007</v>
      </c>
    </row>
    <row r="1090" spans="1:6">
      <c r="A1090">
        <v>9656</v>
      </c>
      <c r="B1090" s="1">
        <v>45046</v>
      </c>
      <c r="D1090">
        <v>24</v>
      </c>
      <c r="E1090" t="s">
        <v>6</v>
      </c>
      <c r="F1090">
        <v>709487.1</v>
      </c>
    </row>
    <row r="1091" spans="1:6">
      <c r="A1091">
        <v>9656</v>
      </c>
      <c r="B1091" s="1">
        <v>45077</v>
      </c>
      <c r="D1091">
        <v>24</v>
      </c>
      <c r="E1091" t="s">
        <v>6</v>
      </c>
      <c r="F1091">
        <v>715689</v>
      </c>
    </row>
    <row r="1092" spans="1:6">
      <c r="A1092">
        <v>9656</v>
      </c>
      <c r="B1092" s="1">
        <v>45107</v>
      </c>
      <c r="D1092">
        <v>24</v>
      </c>
      <c r="E1092" t="s">
        <v>6</v>
      </c>
      <c r="F1092">
        <v>885635.1</v>
      </c>
    </row>
    <row r="1093" spans="1:6">
      <c r="A1093">
        <v>9656</v>
      </c>
      <c r="B1093" s="1">
        <v>45138</v>
      </c>
      <c r="D1093">
        <v>24</v>
      </c>
      <c r="E1093" t="s">
        <v>6</v>
      </c>
      <c r="F1093">
        <v>870588.9</v>
      </c>
    </row>
    <row r="1094" spans="1:6">
      <c r="A1094">
        <v>9656</v>
      </c>
      <c r="B1094" s="1">
        <v>45169</v>
      </c>
      <c r="D1094">
        <v>24</v>
      </c>
      <c r="E1094" t="s">
        <v>6</v>
      </c>
      <c r="F1094">
        <v>727671.6</v>
      </c>
    </row>
    <row r="1095" spans="1:6">
      <c r="A1095">
        <v>9656</v>
      </c>
      <c r="B1095" s="1">
        <v>45199</v>
      </c>
      <c r="D1095">
        <v>24</v>
      </c>
      <c r="E1095" t="s">
        <v>6</v>
      </c>
      <c r="F1095">
        <v>797081.4</v>
      </c>
    </row>
    <row r="1096" spans="1:6">
      <c r="A1096">
        <v>9656</v>
      </c>
      <c r="B1096" s="1">
        <v>45230</v>
      </c>
      <c r="D1096">
        <v>24</v>
      </c>
      <c r="E1096" t="s">
        <v>6</v>
      </c>
      <c r="F1096">
        <v>787680.9</v>
      </c>
    </row>
    <row r="1097" spans="1:6">
      <c r="A1097">
        <v>9656</v>
      </c>
      <c r="B1097" s="1">
        <v>45260</v>
      </c>
      <c r="D1097">
        <v>24</v>
      </c>
      <c r="E1097" t="s">
        <v>6</v>
      </c>
      <c r="F1097">
        <v>795843</v>
      </c>
    </row>
    <row r="1098" spans="1:6">
      <c r="A1098">
        <v>9656</v>
      </c>
      <c r="B1098" s="1">
        <v>45291</v>
      </c>
      <c r="D1098">
        <v>24</v>
      </c>
      <c r="E1098" t="s">
        <v>6</v>
      </c>
      <c r="F1098">
        <v>811167.3</v>
      </c>
    </row>
    <row r="1099" spans="1:6">
      <c r="A1099">
        <v>9656</v>
      </c>
      <c r="B1099" s="1">
        <v>45322</v>
      </c>
      <c r="D1099">
        <v>24</v>
      </c>
      <c r="E1099" t="s">
        <v>6</v>
      </c>
      <c r="F1099">
        <v>763523.1</v>
      </c>
    </row>
    <row r="1100" spans="1:6">
      <c r="A1100">
        <v>9656</v>
      </c>
      <c r="B1100" s="1">
        <v>45351</v>
      </c>
      <c r="D1100">
        <v>24</v>
      </c>
      <c r="E1100" t="s">
        <v>6</v>
      </c>
      <c r="F1100">
        <v>729579.6</v>
      </c>
    </row>
    <row r="1101" spans="1:6">
      <c r="A1101">
        <v>9656</v>
      </c>
      <c r="B1101" s="1">
        <v>45382</v>
      </c>
      <c r="D1101">
        <v>24</v>
      </c>
      <c r="E1101" t="s">
        <v>6</v>
      </c>
      <c r="F1101">
        <v>641109.6</v>
      </c>
    </row>
    <row r="1102" spans="1:6">
      <c r="A1102">
        <v>9656</v>
      </c>
      <c r="B1102" s="1">
        <v>45412</v>
      </c>
      <c r="D1102">
        <v>24</v>
      </c>
      <c r="E1102" t="s">
        <v>6</v>
      </c>
      <c r="F1102">
        <v>673783.20000000007</v>
      </c>
    </row>
    <row r="1103" spans="1:6">
      <c r="A1103">
        <v>9656</v>
      </c>
      <c r="B1103" s="1">
        <v>45443</v>
      </c>
      <c r="D1103">
        <v>24</v>
      </c>
      <c r="E1103" t="s">
        <v>6</v>
      </c>
      <c r="F1103">
        <v>821568.6</v>
      </c>
    </row>
    <row r="1104" spans="1:6">
      <c r="A1104">
        <v>9656</v>
      </c>
      <c r="B1104" s="1">
        <v>45473</v>
      </c>
      <c r="D1104">
        <v>24</v>
      </c>
      <c r="E1104" t="s">
        <v>6</v>
      </c>
      <c r="F1104">
        <v>799596</v>
      </c>
    </row>
    <row r="1105" spans="1:6">
      <c r="A1105">
        <v>9656</v>
      </c>
      <c r="B1105" s="1">
        <v>45504</v>
      </c>
      <c r="D1105">
        <v>24</v>
      </c>
      <c r="E1105" t="s">
        <v>6</v>
      </c>
      <c r="F1105">
        <v>730823.4</v>
      </c>
    </row>
    <row r="1106" spans="1:6">
      <c r="A1106">
        <v>9656</v>
      </c>
      <c r="B1106" s="1">
        <v>45535</v>
      </c>
      <c r="D1106">
        <v>24</v>
      </c>
      <c r="E1106" t="s">
        <v>6</v>
      </c>
      <c r="F1106">
        <v>735966</v>
      </c>
    </row>
    <row r="1107" spans="1:6">
      <c r="A1107">
        <v>9656</v>
      </c>
      <c r="B1107" s="1">
        <v>45565</v>
      </c>
      <c r="D1107">
        <v>24</v>
      </c>
      <c r="E1107" t="s">
        <v>6</v>
      </c>
      <c r="F1107">
        <v>740949.3</v>
      </c>
    </row>
    <row r="1108" spans="1:6">
      <c r="A1108">
        <v>9656</v>
      </c>
      <c r="B1108" s="1">
        <v>45596</v>
      </c>
      <c r="D1108">
        <v>24</v>
      </c>
      <c r="E1108" t="s">
        <v>6</v>
      </c>
      <c r="F1108">
        <v>809204.4</v>
      </c>
    </row>
    <row r="1109" spans="1:6">
      <c r="A1109">
        <v>9656</v>
      </c>
      <c r="B1109" s="1">
        <v>45626</v>
      </c>
      <c r="D1109">
        <v>24</v>
      </c>
      <c r="E1109" t="s">
        <v>6</v>
      </c>
      <c r="F1109">
        <v>764140.5</v>
      </c>
    </row>
    <row r="1110" spans="1:6">
      <c r="A1110">
        <v>9656</v>
      </c>
      <c r="B1110" s="1">
        <v>45657</v>
      </c>
      <c r="D1110">
        <v>24</v>
      </c>
      <c r="E1110" t="s">
        <v>6</v>
      </c>
      <c r="F1110">
        <v>794220.3</v>
      </c>
    </row>
    <row r="1111" spans="1:6">
      <c r="A1111">
        <v>9656</v>
      </c>
      <c r="B1111" s="1">
        <v>45688</v>
      </c>
      <c r="D1111">
        <v>24</v>
      </c>
      <c r="E1111" t="s">
        <v>6</v>
      </c>
      <c r="F1111">
        <v>833747.4</v>
      </c>
    </row>
    <row r="1112" spans="1:6">
      <c r="A1112">
        <v>9656</v>
      </c>
      <c r="B1112" s="1">
        <v>45716</v>
      </c>
      <c r="D1112">
        <v>24</v>
      </c>
      <c r="E1112" t="s">
        <v>6</v>
      </c>
      <c r="F1112">
        <v>727073.1</v>
      </c>
    </row>
    <row r="1113" spans="1:6">
      <c r="A1113">
        <v>9656</v>
      </c>
      <c r="B1113" s="1">
        <v>45747</v>
      </c>
      <c r="D1113">
        <v>24</v>
      </c>
      <c r="E1113" t="s">
        <v>6</v>
      </c>
      <c r="F1113">
        <v>666049.5</v>
      </c>
    </row>
    <row r="1114" spans="1:6">
      <c r="A1114">
        <v>9656</v>
      </c>
      <c r="B1114" s="1">
        <v>45777</v>
      </c>
      <c r="D1114">
        <v>24</v>
      </c>
      <c r="E1114" t="s">
        <v>6</v>
      </c>
      <c r="F1114">
        <v>802899.9</v>
      </c>
    </row>
    <row r="1115" spans="1:6">
      <c r="A1115">
        <v>9656</v>
      </c>
      <c r="B1115" s="1">
        <v>45808</v>
      </c>
      <c r="D1115">
        <v>24</v>
      </c>
      <c r="E1115" t="s">
        <v>6</v>
      </c>
      <c r="F1115">
        <v>818352</v>
      </c>
    </row>
    <row r="1116" spans="1:6">
      <c r="A1116">
        <v>9656</v>
      </c>
      <c r="B1116" s="1">
        <v>45838</v>
      </c>
      <c r="D1116">
        <v>24</v>
      </c>
      <c r="E1116" t="s">
        <v>6</v>
      </c>
      <c r="F1116">
        <v>818533.8</v>
      </c>
    </row>
    <row r="1117" spans="1:6">
      <c r="A1117">
        <v>9656</v>
      </c>
      <c r="B1117" s="1">
        <v>45869</v>
      </c>
      <c r="D1117">
        <v>24</v>
      </c>
      <c r="E1117" t="s">
        <v>6</v>
      </c>
      <c r="F1117">
        <v>986620.5</v>
      </c>
    </row>
    <row r="1118" spans="1:6">
      <c r="A1118">
        <v>9656</v>
      </c>
      <c r="B1118" s="1">
        <v>45900</v>
      </c>
      <c r="D1118">
        <v>24</v>
      </c>
      <c r="E1118" t="s">
        <v>6</v>
      </c>
      <c r="F1118">
        <v>787678.20000000007</v>
      </c>
    </row>
    <row r="1119" spans="1:6">
      <c r="A1119">
        <v>9656</v>
      </c>
      <c r="B1119" s="1">
        <v>45930</v>
      </c>
      <c r="D1119">
        <v>24</v>
      </c>
      <c r="E1119" t="s">
        <v>6</v>
      </c>
      <c r="F1119">
        <v>801666.9</v>
      </c>
    </row>
    <row r="1120" spans="1:6">
      <c r="A1120">
        <v>9656</v>
      </c>
      <c r="B1120" s="1">
        <v>45961</v>
      </c>
      <c r="D1120">
        <v>24</v>
      </c>
      <c r="E1120" t="s">
        <v>6</v>
      </c>
      <c r="F1120">
        <v>904839.3</v>
      </c>
    </row>
    <row r="1121" spans="1:6">
      <c r="A1121">
        <v>9656</v>
      </c>
      <c r="B1121" s="1">
        <v>45991</v>
      </c>
      <c r="D1121">
        <v>24</v>
      </c>
      <c r="E1121" t="s">
        <v>6</v>
      </c>
      <c r="F1121">
        <v>842634.9</v>
      </c>
    </row>
    <row r="1122" spans="1:6">
      <c r="A1122">
        <v>9657</v>
      </c>
      <c r="B1122" s="1">
        <v>44957</v>
      </c>
      <c r="D1122">
        <v>24</v>
      </c>
      <c r="E1122" t="s">
        <v>6</v>
      </c>
      <c r="F1122">
        <v>5137.2</v>
      </c>
    </row>
    <row r="1123" spans="1:6">
      <c r="A1123">
        <v>9657</v>
      </c>
      <c r="B1123" s="1">
        <v>44985</v>
      </c>
      <c r="D1123">
        <v>24</v>
      </c>
      <c r="E1123" t="s">
        <v>6</v>
      </c>
      <c r="F1123">
        <v>4988.7</v>
      </c>
    </row>
    <row r="1124" spans="1:6">
      <c r="A1124">
        <v>9657</v>
      </c>
      <c r="B1124" s="1">
        <v>45016</v>
      </c>
      <c r="D1124">
        <v>24</v>
      </c>
      <c r="E1124" t="s">
        <v>6</v>
      </c>
      <c r="F1124">
        <v>4619.7</v>
      </c>
    </row>
    <row r="1125" spans="1:6">
      <c r="A1125">
        <v>9657</v>
      </c>
      <c r="B1125" s="1">
        <v>45046</v>
      </c>
      <c r="D1125">
        <v>24</v>
      </c>
      <c r="E1125" t="s">
        <v>6</v>
      </c>
      <c r="F1125">
        <v>5084.1000000000004</v>
      </c>
    </row>
    <row r="1126" spans="1:6">
      <c r="A1126">
        <v>9657</v>
      </c>
      <c r="B1126" s="1">
        <v>45077</v>
      </c>
      <c r="D1126">
        <v>24</v>
      </c>
      <c r="E1126" t="s">
        <v>6</v>
      </c>
      <c r="F1126">
        <v>4869</v>
      </c>
    </row>
    <row r="1127" spans="1:6">
      <c r="A1127">
        <v>9657</v>
      </c>
      <c r="B1127" s="1">
        <v>45107</v>
      </c>
      <c r="D1127">
        <v>24</v>
      </c>
      <c r="E1127" t="s">
        <v>6</v>
      </c>
      <c r="F1127">
        <v>5712.3</v>
      </c>
    </row>
    <row r="1128" spans="1:6">
      <c r="A1128">
        <v>9657</v>
      </c>
      <c r="B1128" s="1">
        <v>45138</v>
      </c>
      <c r="D1128">
        <v>24</v>
      </c>
      <c r="E1128" t="s">
        <v>6</v>
      </c>
      <c r="F1128">
        <v>5360.4000000000005</v>
      </c>
    </row>
    <row r="1129" spans="1:6">
      <c r="A1129">
        <v>9657</v>
      </c>
      <c r="B1129" s="1">
        <v>45169</v>
      </c>
      <c r="D1129">
        <v>24</v>
      </c>
      <c r="E1129" t="s">
        <v>6</v>
      </c>
      <c r="F1129">
        <v>5577.3</v>
      </c>
    </row>
    <row r="1130" spans="1:6">
      <c r="A1130">
        <v>9657</v>
      </c>
      <c r="B1130" s="1">
        <v>45199</v>
      </c>
      <c r="D1130">
        <v>24</v>
      </c>
      <c r="E1130" t="s">
        <v>6</v>
      </c>
      <c r="F1130">
        <v>5476.5</v>
      </c>
    </row>
    <row r="1131" spans="1:6">
      <c r="A1131">
        <v>9657</v>
      </c>
      <c r="B1131" s="1">
        <v>45230</v>
      </c>
      <c r="D1131">
        <v>24</v>
      </c>
      <c r="E1131" t="s">
        <v>6</v>
      </c>
      <c r="F1131">
        <v>5011.2</v>
      </c>
    </row>
    <row r="1132" spans="1:6">
      <c r="A1132">
        <v>9657</v>
      </c>
      <c r="B1132" s="1">
        <v>45260</v>
      </c>
      <c r="D1132">
        <v>24</v>
      </c>
      <c r="E1132" t="s">
        <v>6</v>
      </c>
      <c r="F1132">
        <v>5511.6</v>
      </c>
    </row>
    <row r="1133" spans="1:6">
      <c r="A1133">
        <v>9657</v>
      </c>
      <c r="B1133" s="1">
        <v>45291</v>
      </c>
      <c r="D1133">
        <v>24</v>
      </c>
      <c r="E1133" t="s">
        <v>6</v>
      </c>
      <c r="F1133">
        <v>5269.5</v>
      </c>
    </row>
    <row r="1134" spans="1:6">
      <c r="A1134">
        <v>9657</v>
      </c>
      <c r="B1134" s="1">
        <v>45322</v>
      </c>
      <c r="D1134">
        <v>24</v>
      </c>
      <c r="E1134" t="s">
        <v>6</v>
      </c>
      <c r="F1134">
        <v>5171.4000000000005</v>
      </c>
    </row>
    <row r="1135" spans="1:6">
      <c r="A1135">
        <v>9657</v>
      </c>
      <c r="B1135" s="1">
        <v>45351</v>
      </c>
      <c r="D1135">
        <v>24</v>
      </c>
      <c r="E1135" t="s">
        <v>6</v>
      </c>
      <c r="F1135">
        <v>5188.5</v>
      </c>
    </row>
    <row r="1136" spans="1:6">
      <c r="A1136">
        <v>9657</v>
      </c>
      <c r="B1136" s="1">
        <v>45382</v>
      </c>
      <c r="D1136">
        <v>24</v>
      </c>
      <c r="E1136" t="s">
        <v>6</v>
      </c>
      <c r="F1136">
        <v>4929.3</v>
      </c>
    </row>
    <row r="1137" spans="1:6">
      <c r="A1137">
        <v>9657</v>
      </c>
      <c r="B1137" s="1">
        <v>45412</v>
      </c>
      <c r="D1137">
        <v>24</v>
      </c>
      <c r="E1137" t="s">
        <v>6</v>
      </c>
      <c r="F1137">
        <v>4764.6000000000004</v>
      </c>
    </row>
    <row r="1138" spans="1:6">
      <c r="A1138">
        <v>9657</v>
      </c>
      <c r="B1138" s="1">
        <v>45443</v>
      </c>
      <c r="D1138">
        <v>24</v>
      </c>
      <c r="E1138" t="s">
        <v>6</v>
      </c>
      <c r="F1138">
        <v>5922.9000000000005</v>
      </c>
    </row>
    <row r="1139" spans="1:6">
      <c r="A1139">
        <v>9657</v>
      </c>
      <c r="B1139" s="1">
        <v>45473</v>
      </c>
      <c r="D1139">
        <v>24</v>
      </c>
      <c r="E1139" t="s">
        <v>6</v>
      </c>
      <c r="F1139">
        <v>5707.8</v>
      </c>
    </row>
    <row r="1140" spans="1:6">
      <c r="A1140">
        <v>9657</v>
      </c>
      <c r="B1140" s="1">
        <v>45504</v>
      </c>
      <c r="D1140">
        <v>24</v>
      </c>
      <c r="E1140" t="s">
        <v>6</v>
      </c>
      <c r="F1140">
        <v>5211</v>
      </c>
    </row>
    <row r="1141" spans="1:6">
      <c r="A1141">
        <v>9657</v>
      </c>
      <c r="B1141" s="1">
        <v>45535</v>
      </c>
      <c r="D1141">
        <v>24</v>
      </c>
      <c r="E1141" t="s">
        <v>6</v>
      </c>
      <c r="F1141">
        <v>6285.6</v>
      </c>
    </row>
    <row r="1142" spans="1:6">
      <c r="A1142">
        <v>9657</v>
      </c>
      <c r="B1142" s="1">
        <v>45565</v>
      </c>
      <c r="D1142">
        <v>24</v>
      </c>
      <c r="E1142" t="s">
        <v>6</v>
      </c>
      <c r="F1142">
        <v>5457.6</v>
      </c>
    </row>
    <row r="1143" spans="1:6">
      <c r="A1143">
        <v>9657</v>
      </c>
      <c r="B1143" s="1">
        <v>45596</v>
      </c>
      <c r="D1143">
        <v>24</v>
      </c>
      <c r="E1143" t="s">
        <v>6</v>
      </c>
      <c r="F1143">
        <v>5479.2</v>
      </c>
    </row>
    <row r="1144" spans="1:6">
      <c r="A1144">
        <v>9657</v>
      </c>
      <c r="B1144" s="1">
        <v>45626</v>
      </c>
      <c r="D1144">
        <v>24</v>
      </c>
      <c r="E1144" t="s">
        <v>6</v>
      </c>
      <c r="F1144">
        <v>5717.7</v>
      </c>
    </row>
    <row r="1145" spans="1:6">
      <c r="A1145">
        <v>9657</v>
      </c>
      <c r="B1145" s="1">
        <v>45657</v>
      </c>
      <c r="D1145">
        <v>24</v>
      </c>
      <c r="E1145" t="s">
        <v>6</v>
      </c>
      <c r="F1145">
        <v>5323.5</v>
      </c>
    </row>
    <row r="1146" spans="1:6">
      <c r="A1146">
        <v>9657</v>
      </c>
      <c r="B1146" s="1">
        <v>45688</v>
      </c>
      <c r="D1146">
        <v>24</v>
      </c>
      <c r="E1146" t="s">
        <v>6</v>
      </c>
      <c r="F1146">
        <v>5772.6</v>
      </c>
    </row>
    <row r="1147" spans="1:6">
      <c r="A1147">
        <v>9657</v>
      </c>
      <c r="B1147" s="1">
        <v>45716</v>
      </c>
      <c r="D1147">
        <v>24</v>
      </c>
      <c r="E1147" t="s">
        <v>6</v>
      </c>
      <c r="F1147">
        <v>5435.1</v>
      </c>
    </row>
    <row r="1148" spans="1:6">
      <c r="A1148">
        <v>9657</v>
      </c>
      <c r="B1148" s="1">
        <v>45747</v>
      </c>
      <c r="D1148">
        <v>24</v>
      </c>
      <c r="E1148" t="s">
        <v>6</v>
      </c>
      <c r="F1148">
        <v>4963.5</v>
      </c>
    </row>
    <row r="1149" spans="1:6">
      <c r="A1149">
        <v>9657</v>
      </c>
      <c r="B1149" s="1">
        <v>45777</v>
      </c>
      <c r="D1149">
        <v>24</v>
      </c>
      <c r="E1149" t="s">
        <v>6</v>
      </c>
      <c r="F1149">
        <v>5426.1</v>
      </c>
    </row>
    <row r="1150" spans="1:6">
      <c r="A1150">
        <v>9657</v>
      </c>
      <c r="B1150" s="1">
        <v>45808</v>
      </c>
      <c r="D1150">
        <v>24</v>
      </c>
      <c r="E1150" t="s">
        <v>6</v>
      </c>
      <c r="F1150">
        <v>5696.1</v>
      </c>
    </row>
    <row r="1151" spans="1:6">
      <c r="A1151">
        <v>9657</v>
      </c>
      <c r="B1151" s="1">
        <v>45838</v>
      </c>
      <c r="D1151">
        <v>24</v>
      </c>
      <c r="E1151" t="s">
        <v>6</v>
      </c>
      <c r="F1151">
        <v>5365.8</v>
      </c>
    </row>
    <row r="1152" spans="1:6">
      <c r="A1152">
        <v>9657</v>
      </c>
      <c r="B1152" s="1">
        <v>45869</v>
      </c>
      <c r="D1152">
        <v>24</v>
      </c>
      <c r="E1152" t="s">
        <v>6</v>
      </c>
      <c r="F1152">
        <v>6028.2</v>
      </c>
    </row>
    <row r="1153" spans="1:6">
      <c r="A1153">
        <v>9657</v>
      </c>
      <c r="B1153" s="1">
        <v>45900</v>
      </c>
      <c r="D1153">
        <v>24</v>
      </c>
      <c r="E1153" t="s">
        <v>6</v>
      </c>
      <c r="F1153">
        <v>6355.8</v>
      </c>
    </row>
    <row r="1154" spans="1:6">
      <c r="A1154">
        <v>9657</v>
      </c>
      <c r="B1154" s="1">
        <v>45930</v>
      </c>
      <c r="D1154">
        <v>24</v>
      </c>
      <c r="E1154" t="s">
        <v>6</v>
      </c>
      <c r="F1154">
        <v>5552.1</v>
      </c>
    </row>
    <row r="1155" spans="1:6">
      <c r="A1155">
        <v>9657</v>
      </c>
      <c r="B1155" s="1">
        <v>45961</v>
      </c>
      <c r="D1155">
        <v>24</v>
      </c>
      <c r="E1155" t="s">
        <v>6</v>
      </c>
      <c r="F1155">
        <v>5996.7</v>
      </c>
    </row>
    <row r="1156" spans="1:6">
      <c r="A1156">
        <v>9657</v>
      </c>
      <c r="B1156" s="1">
        <v>45991</v>
      </c>
      <c r="D1156">
        <v>24</v>
      </c>
      <c r="E1156" t="s">
        <v>6</v>
      </c>
      <c r="F1156">
        <v>5843.7</v>
      </c>
    </row>
    <row r="1157" spans="1:6">
      <c r="A1157">
        <v>9683</v>
      </c>
      <c r="B1157" s="1">
        <v>44957</v>
      </c>
      <c r="D1157">
        <v>24</v>
      </c>
      <c r="E1157" t="s">
        <v>6</v>
      </c>
      <c r="F1157">
        <v>2926828.8000000003</v>
      </c>
    </row>
    <row r="1158" spans="1:6">
      <c r="A1158">
        <v>9683</v>
      </c>
      <c r="B1158" s="1">
        <v>44985</v>
      </c>
      <c r="D1158">
        <v>24</v>
      </c>
      <c r="E1158" t="s">
        <v>6</v>
      </c>
      <c r="F1158">
        <v>2946638.7</v>
      </c>
    </row>
    <row r="1159" spans="1:6">
      <c r="A1159">
        <v>9683</v>
      </c>
      <c r="B1159" s="1">
        <v>45016</v>
      </c>
      <c r="D1159">
        <v>24</v>
      </c>
      <c r="E1159" t="s">
        <v>6</v>
      </c>
      <c r="F1159">
        <v>2690412.3000000003</v>
      </c>
    </row>
    <row r="1160" spans="1:6">
      <c r="A1160">
        <v>9683</v>
      </c>
      <c r="B1160" s="1">
        <v>45046</v>
      </c>
      <c r="D1160">
        <v>24</v>
      </c>
      <c r="E1160" t="s">
        <v>6</v>
      </c>
      <c r="F1160">
        <v>2965842</v>
      </c>
    </row>
    <row r="1161" spans="1:6">
      <c r="A1161">
        <v>9683</v>
      </c>
      <c r="B1161" s="1">
        <v>45077</v>
      </c>
      <c r="D1161">
        <v>24</v>
      </c>
      <c r="E1161" t="s">
        <v>6</v>
      </c>
      <c r="F1161">
        <v>2812129.2</v>
      </c>
    </row>
    <row r="1162" spans="1:6">
      <c r="A1162">
        <v>9683</v>
      </c>
      <c r="B1162" s="1">
        <v>45107</v>
      </c>
      <c r="D1162">
        <v>24</v>
      </c>
      <c r="E1162" t="s">
        <v>6</v>
      </c>
      <c r="F1162">
        <v>2819446.2</v>
      </c>
    </row>
    <row r="1163" spans="1:6">
      <c r="A1163">
        <v>9683</v>
      </c>
      <c r="B1163" s="1">
        <v>45138</v>
      </c>
      <c r="D1163">
        <v>24</v>
      </c>
      <c r="E1163" t="s">
        <v>6</v>
      </c>
      <c r="F1163">
        <v>2819446.2</v>
      </c>
    </row>
    <row r="1164" spans="1:6">
      <c r="A1164">
        <v>9683</v>
      </c>
      <c r="B1164" s="1">
        <v>45169</v>
      </c>
      <c r="D1164">
        <v>24</v>
      </c>
      <c r="E1164" t="s">
        <v>6</v>
      </c>
      <c r="F1164">
        <v>2836507.5</v>
      </c>
    </row>
    <row r="1165" spans="1:6">
      <c r="A1165">
        <v>9683</v>
      </c>
      <c r="B1165" s="1">
        <v>45199</v>
      </c>
      <c r="D1165">
        <v>24</v>
      </c>
      <c r="E1165" t="s">
        <v>6</v>
      </c>
      <c r="F1165">
        <v>2887618.5</v>
      </c>
    </row>
    <row r="1166" spans="1:6">
      <c r="A1166">
        <v>9683</v>
      </c>
      <c r="B1166" s="1">
        <v>45230</v>
      </c>
      <c r="D1166">
        <v>24</v>
      </c>
      <c r="E1166" t="s">
        <v>6</v>
      </c>
      <c r="F1166">
        <v>2653344</v>
      </c>
    </row>
    <row r="1167" spans="1:6">
      <c r="A1167">
        <v>9683</v>
      </c>
      <c r="B1167" s="1">
        <v>45260</v>
      </c>
      <c r="D1167">
        <v>24</v>
      </c>
      <c r="E1167" t="s">
        <v>6</v>
      </c>
      <c r="F1167">
        <v>2998467.9</v>
      </c>
    </row>
    <row r="1168" spans="1:6">
      <c r="A1168">
        <v>9683</v>
      </c>
      <c r="B1168" s="1">
        <v>45291</v>
      </c>
      <c r="D1168">
        <v>24</v>
      </c>
      <c r="E1168" t="s">
        <v>6</v>
      </c>
      <c r="F1168">
        <v>2934052.2</v>
      </c>
    </row>
    <row r="1169" spans="1:6">
      <c r="A1169">
        <v>9683</v>
      </c>
      <c r="B1169" s="1">
        <v>45322</v>
      </c>
      <c r="D1169">
        <v>24</v>
      </c>
      <c r="E1169" t="s">
        <v>6</v>
      </c>
      <c r="F1169">
        <v>3049406.1</v>
      </c>
    </row>
    <row r="1170" spans="1:6">
      <c r="A1170">
        <v>9683</v>
      </c>
      <c r="B1170" s="1">
        <v>45351</v>
      </c>
      <c r="D1170">
        <v>24</v>
      </c>
      <c r="E1170" t="s">
        <v>6</v>
      </c>
      <c r="F1170">
        <v>3139817.4</v>
      </c>
    </row>
    <row r="1171" spans="1:6">
      <c r="A1171">
        <v>9683</v>
      </c>
      <c r="B1171" s="1">
        <v>45382</v>
      </c>
      <c r="D1171">
        <v>24</v>
      </c>
      <c r="E1171" t="s">
        <v>6</v>
      </c>
      <c r="F1171">
        <v>3139817.4</v>
      </c>
    </row>
    <row r="1172" spans="1:6">
      <c r="A1172">
        <v>9683</v>
      </c>
      <c r="B1172" s="1">
        <v>45412</v>
      </c>
      <c r="D1172">
        <v>24</v>
      </c>
      <c r="E1172" t="s">
        <v>6</v>
      </c>
      <c r="F1172">
        <v>3163322.7</v>
      </c>
    </row>
    <row r="1173" spans="1:6">
      <c r="A1173">
        <v>9683</v>
      </c>
      <c r="B1173" s="1">
        <v>45443</v>
      </c>
      <c r="D1173">
        <v>24</v>
      </c>
      <c r="E1173" t="s">
        <v>6</v>
      </c>
      <c r="F1173">
        <v>3000288.6</v>
      </c>
    </row>
    <row r="1174" spans="1:6">
      <c r="A1174">
        <v>9683</v>
      </c>
      <c r="B1174" s="1">
        <v>45473</v>
      </c>
      <c r="D1174">
        <v>24</v>
      </c>
      <c r="E1174" t="s">
        <v>6</v>
      </c>
      <c r="F1174">
        <v>3221628.3000000003</v>
      </c>
    </row>
    <row r="1175" spans="1:6">
      <c r="A1175">
        <v>9683</v>
      </c>
      <c r="B1175" s="1">
        <v>45504</v>
      </c>
      <c r="D1175">
        <v>24</v>
      </c>
      <c r="E1175" t="s">
        <v>6</v>
      </c>
      <c r="F1175">
        <v>3019919.4</v>
      </c>
    </row>
    <row r="1176" spans="1:6">
      <c r="A1176">
        <v>9683</v>
      </c>
      <c r="B1176" s="1">
        <v>45535</v>
      </c>
      <c r="D1176">
        <v>24</v>
      </c>
      <c r="E1176" t="s">
        <v>6</v>
      </c>
      <c r="F1176">
        <v>3090523.5</v>
      </c>
    </row>
    <row r="1177" spans="1:6">
      <c r="A1177">
        <v>9683</v>
      </c>
      <c r="B1177" s="1">
        <v>45565</v>
      </c>
      <c r="D1177">
        <v>24</v>
      </c>
      <c r="E1177" t="s">
        <v>6</v>
      </c>
      <c r="F1177">
        <v>3229192.8000000003</v>
      </c>
    </row>
    <row r="1178" spans="1:6">
      <c r="A1178">
        <v>9683</v>
      </c>
      <c r="B1178" s="1">
        <v>45596</v>
      </c>
      <c r="D1178">
        <v>24</v>
      </c>
      <c r="E1178" t="s">
        <v>6</v>
      </c>
      <c r="F1178">
        <v>3135691.8000000003</v>
      </c>
    </row>
    <row r="1179" spans="1:6">
      <c r="A1179">
        <v>9683</v>
      </c>
      <c r="B1179" s="1">
        <v>45626</v>
      </c>
      <c r="D1179">
        <v>24</v>
      </c>
      <c r="E1179" t="s">
        <v>6</v>
      </c>
      <c r="F1179">
        <v>3369379.5</v>
      </c>
    </row>
    <row r="1180" spans="1:6">
      <c r="A1180">
        <v>9683</v>
      </c>
      <c r="B1180" s="1">
        <v>45657</v>
      </c>
      <c r="D1180">
        <v>24</v>
      </c>
      <c r="E1180" t="s">
        <v>6</v>
      </c>
      <c r="F1180">
        <v>3409377.3000000003</v>
      </c>
    </row>
    <row r="1181" spans="1:6">
      <c r="A1181">
        <v>9683</v>
      </c>
      <c r="B1181" s="1">
        <v>45688</v>
      </c>
      <c r="D1181">
        <v>24</v>
      </c>
      <c r="E1181" t="s">
        <v>6</v>
      </c>
      <c r="F1181">
        <v>3146800.5</v>
      </c>
    </row>
    <row r="1182" spans="1:6">
      <c r="A1182">
        <v>9683</v>
      </c>
      <c r="B1182" s="1">
        <v>45716</v>
      </c>
      <c r="D1182">
        <v>24</v>
      </c>
      <c r="E1182" t="s">
        <v>6</v>
      </c>
      <c r="F1182">
        <v>3406311</v>
      </c>
    </row>
    <row r="1183" spans="1:6">
      <c r="A1183">
        <v>9683</v>
      </c>
      <c r="B1183" s="1">
        <v>45747</v>
      </c>
      <c r="D1183">
        <v>24</v>
      </c>
      <c r="E1183" t="s">
        <v>6</v>
      </c>
      <c r="F1183">
        <v>3205004.4</v>
      </c>
    </row>
    <row r="1184" spans="1:6">
      <c r="A1184">
        <v>9683</v>
      </c>
      <c r="B1184" s="1">
        <v>45777</v>
      </c>
      <c r="D1184">
        <v>24</v>
      </c>
      <c r="E1184" t="s">
        <v>6</v>
      </c>
      <c r="F1184">
        <v>3612558.6</v>
      </c>
    </row>
    <row r="1185" spans="1:6">
      <c r="A1185">
        <v>9683</v>
      </c>
      <c r="B1185" s="1">
        <v>45808</v>
      </c>
      <c r="D1185">
        <v>24</v>
      </c>
      <c r="E1185" t="s">
        <v>6</v>
      </c>
      <c r="F1185">
        <v>3201175.8000000003</v>
      </c>
    </row>
    <row r="1186" spans="1:6">
      <c r="A1186">
        <v>9683</v>
      </c>
      <c r="B1186" s="1">
        <v>45838</v>
      </c>
      <c r="D1186">
        <v>24</v>
      </c>
      <c r="E1186" t="s">
        <v>6</v>
      </c>
      <c r="F1186">
        <v>3201175.8000000003</v>
      </c>
    </row>
    <row r="1187" spans="1:6">
      <c r="A1187">
        <v>9683</v>
      </c>
      <c r="B1187" s="1">
        <v>45869</v>
      </c>
      <c r="D1187">
        <v>24</v>
      </c>
      <c r="E1187" t="s">
        <v>6</v>
      </c>
      <c r="F1187">
        <v>3430202.4</v>
      </c>
    </row>
    <row r="1188" spans="1:6">
      <c r="A1188">
        <v>9683</v>
      </c>
      <c r="B1188" s="1">
        <v>45900</v>
      </c>
      <c r="D1188">
        <v>24</v>
      </c>
      <c r="E1188" t="s">
        <v>6</v>
      </c>
      <c r="F1188">
        <v>3522449.7</v>
      </c>
    </row>
    <row r="1189" spans="1:6">
      <c r="A1189">
        <v>9683</v>
      </c>
      <c r="B1189" s="1">
        <v>45930</v>
      </c>
      <c r="D1189">
        <v>24</v>
      </c>
      <c r="E1189" t="s">
        <v>6</v>
      </c>
      <c r="F1189">
        <v>3316852.8000000003</v>
      </c>
    </row>
    <row r="1190" spans="1:6">
      <c r="A1190">
        <v>9683</v>
      </c>
      <c r="B1190" s="1">
        <v>45961</v>
      </c>
      <c r="D1190">
        <v>24</v>
      </c>
      <c r="E1190" t="s">
        <v>6</v>
      </c>
      <c r="F1190">
        <v>3467395.8000000003</v>
      </c>
    </row>
    <row r="1191" spans="1:6">
      <c r="A1191">
        <v>9683</v>
      </c>
      <c r="B1191" s="1">
        <v>45991</v>
      </c>
      <c r="D1191">
        <v>24</v>
      </c>
      <c r="E1191" t="s">
        <v>6</v>
      </c>
      <c r="F1191">
        <v>3592747.8000000003</v>
      </c>
    </row>
    <row r="1192" spans="1:6">
      <c r="A1192">
        <v>9692</v>
      </c>
      <c r="B1192" s="1">
        <v>44957</v>
      </c>
      <c r="D1192">
        <v>24</v>
      </c>
      <c r="E1192" t="s">
        <v>6</v>
      </c>
      <c r="F1192">
        <v>1486412.1</v>
      </c>
    </row>
    <row r="1193" spans="1:6">
      <c r="A1193">
        <v>9692</v>
      </c>
      <c r="B1193" s="1">
        <v>44985</v>
      </c>
      <c r="D1193">
        <v>24</v>
      </c>
      <c r="E1193" t="s">
        <v>6</v>
      </c>
      <c r="F1193">
        <v>672654.6</v>
      </c>
    </row>
    <row r="1194" spans="1:6">
      <c r="A1194">
        <v>9692</v>
      </c>
      <c r="B1194" s="1">
        <v>45016</v>
      </c>
      <c r="D1194">
        <v>24</v>
      </c>
      <c r="E1194" t="s">
        <v>6</v>
      </c>
      <c r="F1194">
        <v>600311.70000000007</v>
      </c>
    </row>
    <row r="1195" spans="1:6">
      <c r="A1195">
        <v>9692</v>
      </c>
      <c r="B1195" s="1">
        <v>45046</v>
      </c>
      <c r="D1195">
        <v>24</v>
      </c>
      <c r="E1195" t="s">
        <v>6</v>
      </c>
      <c r="F1195">
        <v>716826.6</v>
      </c>
    </row>
    <row r="1196" spans="1:6">
      <c r="A1196">
        <v>9692</v>
      </c>
      <c r="B1196" s="1">
        <v>45077</v>
      </c>
      <c r="D1196">
        <v>24</v>
      </c>
      <c r="E1196" t="s">
        <v>6</v>
      </c>
      <c r="F1196">
        <v>842518.8</v>
      </c>
    </row>
    <row r="1197" spans="1:6">
      <c r="A1197">
        <v>9692</v>
      </c>
      <c r="B1197" s="1">
        <v>45107</v>
      </c>
      <c r="D1197">
        <v>24</v>
      </c>
      <c r="E1197" t="s">
        <v>6</v>
      </c>
      <c r="F1197">
        <v>528828.30000000005</v>
      </c>
    </row>
    <row r="1198" spans="1:6">
      <c r="A1198">
        <v>9692</v>
      </c>
      <c r="B1198" s="1">
        <v>45138</v>
      </c>
      <c r="D1198">
        <v>24</v>
      </c>
      <c r="E1198" t="s">
        <v>6</v>
      </c>
      <c r="F1198">
        <v>899618.4</v>
      </c>
    </row>
    <row r="1199" spans="1:6">
      <c r="A1199">
        <v>9692</v>
      </c>
      <c r="B1199" s="1">
        <v>45169</v>
      </c>
      <c r="D1199">
        <v>24</v>
      </c>
      <c r="E1199" t="s">
        <v>6</v>
      </c>
      <c r="F1199">
        <v>475992</v>
      </c>
    </row>
    <row r="1200" spans="1:6">
      <c r="A1200">
        <v>9692</v>
      </c>
      <c r="B1200" s="1">
        <v>45199</v>
      </c>
      <c r="D1200">
        <v>24</v>
      </c>
      <c r="E1200" t="s">
        <v>6</v>
      </c>
      <c r="F1200">
        <v>620492.4</v>
      </c>
    </row>
    <row r="1201" spans="1:6">
      <c r="A1201">
        <v>9692</v>
      </c>
      <c r="B1201" s="1">
        <v>45230</v>
      </c>
      <c r="D1201">
        <v>24</v>
      </c>
      <c r="E1201" t="s">
        <v>6</v>
      </c>
      <c r="F1201">
        <v>901151.1</v>
      </c>
    </row>
    <row r="1202" spans="1:6">
      <c r="A1202">
        <v>9692</v>
      </c>
      <c r="B1202" s="1">
        <v>45260</v>
      </c>
      <c r="D1202">
        <v>24</v>
      </c>
      <c r="E1202" t="s">
        <v>6</v>
      </c>
      <c r="F1202">
        <v>507320.10000000003</v>
      </c>
    </row>
    <row r="1203" spans="1:6">
      <c r="A1203">
        <v>9692</v>
      </c>
      <c r="B1203" s="1">
        <v>45291</v>
      </c>
      <c r="D1203">
        <v>24</v>
      </c>
      <c r="E1203" t="s">
        <v>6</v>
      </c>
      <c r="F1203">
        <v>581781.6</v>
      </c>
    </row>
    <row r="1204" spans="1:6">
      <c r="A1204">
        <v>9692</v>
      </c>
      <c r="B1204" s="1">
        <v>45322</v>
      </c>
      <c r="D1204">
        <v>24</v>
      </c>
      <c r="E1204" t="s">
        <v>6</v>
      </c>
      <c r="F1204">
        <v>1544100.3</v>
      </c>
    </row>
    <row r="1205" spans="1:6">
      <c r="A1205">
        <v>9692</v>
      </c>
      <c r="B1205" s="1">
        <v>45351</v>
      </c>
      <c r="D1205">
        <v>24</v>
      </c>
      <c r="E1205" t="s">
        <v>6</v>
      </c>
      <c r="F1205">
        <v>552236.4</v>
      </c>
    </row>
    <row r="1206" spans="1:6">
      <c r="A1206">
        <v>9692</v>
      </c>
      <c r="B1206" s="1">
        <v>45382</v>
      </c>
      <c r="D1206">
        <v>24</v>
      </c>
      <c r="E1206" t="s">
        <v>6</v>
      </c>
      <c r="F1206">
        <v>625104</v>
      </c>
    </row>
    <row r="1207" spans="1:6">
      <c r="A1207">
        <v>9692</v>
      </c>
      <c r="B1207" s="1">
        <v>45412</v>
      </c>
      <c r="D1207">
        <v>24</v>
      </c>
      <c r="E1207" t="s">
        <v>6</v>
      </c>
      <c r="F1207">
        <v>918631.8</v>
      </c>
    </row>
    <row r="1208" spans="1:6">
      <c r="A1208">
        <v>9692</v>
      </c>
      <c r="B1208" s="1">
        <v>45443</v>
      </c>
      <c r="D1208">
        <v>24</v>
      </c>
      <c r="E1208" t="s">
        <v>6</v>
      </c>
      <c r="F1208">
        <v>497169</v>
      </c>
    </row>
    <row r="1209" spans="1:6">
      <c r="A1209">
        <v>9692</v>
      </c>
      <c r="B1209" s="1">
        <v>45473</v>
      </c>
      <c r="D1209">
        <v>24</v>
      </c>
      <c r="E1209" t="s">
        <v>6</v>
      </c>
      <c r="F1209">
        <v>538146</v>
      </c>
    </row>
    <row r="1210" spans="1:6">
      <c r="A1210">
        <v>9692</v>
      </c>
      <c r="B1210" s="1">
        <v>45504</v>
      </c>
      <c r="D1210">
        <v>24</v>
      </c>
      <c r="E1210" t="s">
        <v>6</v>
      </c>
      <c r="F1210">
        <v>1018447.2000000001</v>
      </c>
    </row>
    <row r="1211" spans="1:6">
      <c r="A1211">
        <v>9692</v>
      </c>
      <c r="B1211" s="1">
        <v>45535</v>
      </c>
      <c r="D1211">
        <v>24</v>
      </c>
      <c r="E1211" t="s">
        <v>6</v>
      </c>
      <c r="F1211">
        <v>658725.30000000005</v>
      </c>
    </row>
    <row r="1212" spans="1:6">
      <c r="A1212">
        <v>9692</v>
      </c>
      <c r="B1212" s="1">
        <v>45565</v>
      </c>
      <c r="D1212">
        <v>24</v>
      </c>
      <c r="E1212" t="s">
        <v>6</v>
      </c>
      <c r="F1212">
        <v>714875.4</v>
      </c>
    </row>
    <row r="1213" spans="1:6">
      <c r="A1213">
        <v>9692</v>
      </c>
      <c r="B1213" s="1">
        <v>45596</v>
      </c>
      <c r="D1213">
        <v>24</v>
      </c>
      <c r="E1213" t="s">
        <v>6</v>
      </c>
      <c r="F1213">
        <v>759564</v>
      </c>
    </row>
    <row r="1214" spans="1:6">
      <c r="A1214">
        <v>9692</v>
      </c>
      <c r="B1214" s="1">
        <v>45626</v>
      </c>
      <c r="D1214">
        <v>24</v>
      </c>
      <c r="E1214" t="s">
        <v>6</v>
      </c>
      <c r="F1214">
        <v>664205.4</v>
      </c>
    </row>
    <row r="1215" spans="1:6">
      <c r="A1215">
        <v>9692</v>
      </c>
      <c r="B1215" s="1">
        <v>45657</v>
      </c>
      <c r="D1215">
        <v>24</v>
      </c>
      <c r="E1215" t="s">
        <v>6</v>
      </c>
      <c r="F1215">
        <v>721252.8</v>
      </c>
    </row>
    <row r="1216" spans="1:6">
      <c r="A1216">
        <v>9692</v>
      </c>
      <c r="B1216" s="1">
        <v>45688</v>
      </c>
      <c r="D1216">
        <v>24</v>
      </c>
      <c r="E1216" t="s">
        <v>6</v>
      </c>
      <c r="F1216">
        <v>1478151.9000000001</v>
      </c>
    </row>
    <row r="1217" spans="1:6">
      <c r="A1217">
        <v>9692</v>
      </c>
      <c r="B1217" s="1">
        <v>45716</v>
      </c>
      <c r="D1217">
        <v>24</v>
      </c>
      <c r="E1217" t="s">
        <v>6</v>
      </c>
      <c r="F1217">
        <v>779162.4</v>
      </c>
    </row>
    <row r="1218" spans="1:6">
      <c r="A1218">
        <v>9692</v>
      </c>
      <c r="B1218" s="1">
        <v>45747</v>
      </c>
      <c r="D1218">
        <v>24</v>
      </c>
      <c r="E1218" t="s">
        <v>6</v>
      </c>
      <c r="F1218">
        <v>827982</v>
      </c>
    </row>
    <row r="1219" spans="1:6">
      <c r="A1219">
        <v>9692</v>
      </c>
      <c r="B1219" s="1">
        <v>45777</v>
      </c>
      <c r="D1219">
        <v>24</v>
      </c>
      <c r="E1219" t="s">
        <v>6</v>
      </c>
      <c r="F1219">
        <v>837861.3</v>
      </c>
    </row>
    <row r="1220" spans="1:6">
      <c r="A1220">
        <v>9692</v>
      </c>
      <c r="B1220" s="1">
        <v>45808</v>
      </c>
      <c r="D1220">
        <v>24</v>
      </c>
      <c r="E1220" t="s">
        <v>6</v>
      </c>
      <c r="F1220">
        <v>663590.70000000007</v>
      </c>
    </row>
    <row r="1221" spans="1:6">
      <c r="A1221">
        <v>9692</v>
      </c>
      <c r="B1221" s="1">
        <v>45838</v>
      </c>
      <c r="D1221">
        <v>24</v>
      </c>
      <c r="E1221" t="s">
        <v>6</v>
      </c>
      <c r="F1221">
        <v>589675.5</v>
      </c>
    </row>
    <row r="1222" spans="1:6">
      <c r="A1222">
        <v>9692</v>
      </c>
      <c r="B1222" s="1">
        <v>45869</v>
      </c>
      <c r="D1222">
        <v>24</v>
      </c>
      <c r="E1222" t="s">
        <v>6</v>
      </c>
      <c r="F1222">
        <v>816174.9</v>
      </c>
    </row>
    <row r="1223" spans="1:6">
      <c r="A1223">
        <v>9692</v>
      </c>
      <c r="B1223" s="1">
        <v>45900</v>
      </c>
      <c r="D1223">
        <v>24</v>
      </c>
      <c r="E1223" t="s">
        <v>6</v>
      </c>
      <c r="F1223">
        <v>543999.6</v>
      </c>
    </row>
    <row r="1224" spans="1:6">
      <c r="A1224">
        <v>9692</v>
      </c>
      <c r="B1224" s="1">
        <v>45930</v>
      </c>
      <c r="D1224">
        <v>24</v>
      </c>
      <c r="E1224" t="s">
        <v>6</v>
      </c>
      <c r="F1224">
        <v>601835.4</v>
      </c>
    </row>
    <row r="1225" spans="1:6">
      <c r="A1225">
        <v>9692</v>
      </c>
      <c r="B1225" s="1">
        <v>45961</v>
      </c>
      <c r="D1225">
        <v>24</v>
      </c>
      <c r="E1225" t="s">
        <v>6</v>
      </c>
      <c r="F1225">
        <v>918152.1</v>
      </c>
    </row>
    <row r="1226" spans="1:6">
      <c r="A1226">
        <v>9692</v>
      </c>
      <c r="B1226" s="1">
        <v>45991</v>
      </c>
      <c r="D1226">
        <v>24</v>
      </c>
      <c r="E1226" t="s">
        <v>6</v>
      </c>
      <c r="F1226">
        <v>617290.20000000007</v>
      </c>
    </row>
    <row r="1227" spans="1:6">
      <c r="A1227">
        <v>9700</v>
      </c>
      <c r="B1227" s="1">
        <v>44957</v>
      </c>
      <c r="D1227">
        <v>24</v>
      </c>
      <c r="E1227" t="s">
        <v>6</v>
      </c>
      <c r="F1227">
        <v>850698</v>
      </c>
    </row>
    <row r="1228" spans="1:6">
      <c r="A1228">
        <v>9700</v>
      </c>
      <c r="B1228" s="1">
        <v>44985</v>
      </c>
      <c r="D1228">
        <v>24</v>
      </c>
      <c r="E1228" t="s">
        <v>6</v>
      </c>
      <c r="F1228">
        <v>867194.1</v>
      </c>
    </row>
    <row r="1229" spans="1:6">
      <c r="A1229">
        <v>9700</v>
      </c>
      <c r="B1229" s="1">
        <v>45016</v>
      </c>
      <c r="D1229">
        <v>24</v>
      </c>
      <c r="E1229" t="s">
        <v>6</v>
      </c>
      <c r="F1229">
        <v>779478.3</v>
      </c>
    </row>
    <row r="1230" spans="1:6">
      <c r="A1230">
        <v>9700</v>
      </c>
      <c r="B1230" s="1">
        <v>45046</v>
      </c>
      <c r="D1230">
        <v>24</v>
      </c>
      <c r="E1230" t="s">
        <v>6</v>
      </c>
      <c r="F1230">
        <v>871050.6</v>
      </c>
    </row>
    <row r="1231" spans="1:6">
      <c r="A1231">
        <v>9700</v>
      </c>
      <c r="B1231" s="1">
        <v>45077</v>
      </c>
      <c r="D1231">
        <v>24</v>
      </c>
      <c r="E1231" t="s">
        <v>6</v>
      </c>
      <c r="F1231">
        <v>809973</v>
      </c>
    </row>
    <row r="1232" spans="1:6">
      <c r="A1232">
        <v>9700</v>
      </c>
      <c r="B1232" s="1">
        <v>45107</v>
      </c>
      <c r="D1232">
        <v>24</v>
      </c>
      <c r="E1232" t="s">
        <v>6</v>
      </c>
      <c r="F1232">
        <v>907113.6</v>
      </c>
    </row>
    <row r="1233" spans="1:6">
      <c r="A1233">
        <v>9700</v>
      </c>
      <c r="B1233" s="1">
        <v>45138</v>
      </c>
      <c r="D1233">
        <v>24</v>
      </c>
      <c r="E1233" t="s">
        <v>6</v>
      </c>
      <c r="F1233">
        <v>870673.5</v>
      </c>
    </row>
    <row r="1234" spans="1:6">
      <c r="A1234">
        <v>9700</v>
      </c>
      <c r="B1234" s="1">
        <v>45169</v>
      </c>
      <c r="D1234">
        <v>24</v>
      </c>
      <c r="E1234" t="s">
        <v>6</v>
      </c>
      <c r="F1234">
        <v>848317.5</v>
      </c>
    </row>
    <row r="1235" spans="1:6">
      <c r="A1235">
        <v>9700</v>
      </c>
      <c r="B1235" s="1">
        <v>45199</v>
      </c>
      <c r="D1235">
        <v>24</v>
      </c>
      <c r="E1235" t="s">
        <v>6</v>
      </c>
      <c r="F1235">
        <v>855148.5</v>
      </c>
    </row>
    <row r="1236" spans="1:6">
      <c r="A1236">
        <v>9700</v>
      </c>
      <c r="B1236" s="1">
        <v>45230</v>
      </c>
      <c r="D1236">
        <v>24</v>
      </c>
      <c r="E1236" t="s">
        <v>6</v>
      </c>
      <c r="F1236">
        <v>840744.9</v>
      </c>
    </row>
    <row r="1237" spans="1:6">
      <c r="A1237">
        <v>9700</v>
      </c>
      <c r="B1237" s="1">
        <v>45260</v>
      </c>
      <c r="D1237">
        <v>24</v>
      </c>
      <c r="E1237" t="s">
        <v>6</v>
      </c>
      <c r="F1237">
        <v>913644.9</v>
      </c>
    </row>
    <row r="1238" spans="1:6">
      <c r="A1238">
        <v>9700</v>
      </c>
      <c r="B1238" s="1">
        <v>45291</v>
      </c>
      <c r="D1238">
        <v>24</v>
      </c>
      <c r="E1238" t="s">
        <v>6</v>
      </c>
      <c r="F1238">
        <v>887655.6</v>
      </c>
    </row>
    <row r="1239" spans="1:6">
      <c r="A1239">
        <v>9700</v>
      </c>
      <c r="B1239" s="1">
        <v>45322</v>
      </c>
      <c r="D1239">
        <v>24</v>
      </c>
      <c r="E1239" t="s">
        <v>6</v>
      </c>
      <c r="F1239">
        <v>873433.8</v>
      </c>
    </row>
    <row r="1240" spans="1:6">
      <c r="A1240">
        <v>9700</v>
      </c>
      <c r="B1240" s="1">
        <v>45351</v>
      </c>
      <c r="D1240">
        <v>24</v>
      </c>
      <c r="E1240" t="s">
        <v>6</v>
      </c>
      <c r="F1240">
        <v>924018.3</v>
      </c>
    </row>
    <row r="1241" spans="1:6">
      <c r="A1241">
        <v>9700</v>
      </c>
      <c r="B1241" s="1">
        <v>45382</v>
      </c>
      <c r="D1241">
        <v>24</v>
      </c>
      <c r="E1241" t="s">
        <v>6</v>
      </c>
      <c r="F1241">
        <v>847240.20000000007</v>
      </c>
    </row>
    <row r="1242" spans="1:6">
      <c r="A1242">
        <v>9700</v>
      </c>
      <c r="B1242" s="1">
        <v>45412</v>
      </c>
      <c r="D1242">
        <v>24</v>
      </c>
      <c r="E1242" t="s">
        <v>6</v>
      </c>
      <c r="F1242">
        <v>836582.40000000002</v>
      </c>
    </row>
    <row r="1243" spans="1:6">
      <c r="A1243">
        <v>9700</v>
      </c>
      <c r="B1243" s="1">
        <v>45443</v>
      </c>
      <c r="D1243">
        <v>24</v>
      </c>
      <c r="E1243" t="s">
        <v>6</v>
      </c>
      <c r="F1243">
        <v>1003438.8</v>
      </c>
    </row>
    <row r="1244" spans="1:6">
      <c r="A1244">
        <v>9700</v>
      </c>
      <c r="B1244" s="1">
        <v>45473</v>
      </c>
      <c r="D1244">
        <v>24</v>
      </c>
      <c r="E1244" t="s">
        <v>6</v>
      </c>
      <c r="F1244">
        <v>924457.5</v>
      </c>
    </row>
    <row r="1245" spans="1:6">
      <c r="A1245">
        <v>9700</v>
      </c>
      <c r="B1245" s="1">
        <v>45504</v>
      </c>
      <c r="D1245">
        <v>24</v>
      </c>
      <c r="E1245" t="s">
        <v>6</v>
      </c>
      <c r="F1245">
        <v>862752.6</v>
      </c>
    </row>
    <row r="1246" spans="1:6">
      <c r="A1246">
        <v>9700</v>
      </c>
      <c r="B1246" s="1">
        <v>45535</v>
      </c>
      <c r="D1246">
        <v>24</v>
      </c>
      <c r="E1246" t="s">
        <v>6</v>
      </c>
      <c r="F1246">
        <v>942054.3</v>
      </c>
    </row>
    <row r="1247" spans="1:6">
      <c r="A1247">
        <v>9700</v>
      </c>
      <c r="B1247" s="1">
        <v>45565</v>
      </c>
      <c r="D1247">
        <v>24</v>
      </c>
      <c r="E1247" t="s">
        <v>6</v>
      </c>
      <c r="F1247">
        <v>865666.8</v>
      </c>
    </row>
    <row r="1248" spans="1:6">
      <c r="A1248">
        <v>9700</v>
      </c>
      <c r="B1248" s="1">
        <v>45596</v>
      </c>
      <c r="D1248">
        <v>24</v>
      </c>
      <c r="E1248" t="s">
        <v>6</v>
      </c>
      <c r="F1248">
        <v>920426.4</v>
      </c>
    </row>
    <row r="1249" spans="1:6">
      <c r="A1249">
        <v>9700</v>
      </c>
      <c r="B1249" s="1">
        <v>45626</v>
      </c>
      <c r="D1249">
        <v>24</v>
      </c>
      <c r="E1249" t="s">
        <v>6</v>
      </c>
      <c r="F1249">
        <v>946861.20000000007</v>
      </c>
    </row>
    <row r="1250" spans="1:6">
      <c r="A1250">
        <v>9700</v>
      </c>
      <c r="B1250" s="1">
        <v>45657</v>
      </c>
      <c r="D1250">
        <v>24</v>
      </c>
      <c r="E1250" t="s">
        <v>6</v>
      </c>
      <c r="F1250">
        <v>946861.20000000007</v>
      </c>
    </row>
    <row r="1251" spans="1:6">
      <c r="A1251">
        <v>9700</v>
      </c>
      <c r="B1251" s="1">
        <v>45688</v>
      </c>
      <c r="D1251">
        <v>24</v>
      </c>
      <c r="E1251" t="s">
        <v>6</v>
      </c>
      <c r="F1251">
        <v>958311.9</v>
      </c>
    </row>
    <row r="1252" spans="1:6">
      <c r="A1252">
        <v>9700</v>
      </c>
      <c r="B1252" s="1">
        <v>45716</v>
      </c>
      <c r="D1252">
        <v>24</v>
      </c>
      <c r="E1252" t="s">
        <v>6</v>
      </c>
      <c r="F1252">
        <v>959823.9</v>
      </c>
    </row>
    <row r="1253" spans="1:6">
      <c r="A1253">
        <v>9700</v>
      </c>
      <c r="B1253" s="1">
        <v>45747</v>
      </c>
      <c r="D1253">
        <v>24</v>
      </c>
      <c r="E1253" t="s">
        <v>6</v>
      </c>
      <c r="F1253">
        <v>866502.9</v>
      </c>
    </row>
    <row r="1254" spans="1:6">
      <c r="A1254">
        <v>9700</v>
      </c>
      <c r="B1254" s="1">
        <v>45777</v>
      </c>
      <c r="D1254">
        <v>24</v>
      </c>
      <c r="E1254" t="s">
        <v>6</v>
      </c>
      <c r="F1254">
        <v>952158.6</v>
      </c>
    </row>
    <row r="1255" spans="1:6">
      <c r="A1255">
        <v>9700</v>
      </c>
      <c r="B1255" s="1">
        <v>45808</v>
      </c>
      <c r="D1255">
        <v>24</v>
      </c>
      <c r="E1255" t="s">
        <v>6</v>
      </c>
      <c r="F1255">
        <v>968479.20000000007</v>
      </c>
    </row>
    <row r="1256" spans="1:6">
      <c r="A1256">
        <v>9700</v>
      </c>
      <c r="B1256" s="1">
        <v>45838</v>
      </c>
      <c r="D1256">
        <v>24</v>
      </c>
      <c r="E1256" t="s">
        <v>6</v>
      </c>
      <c r="F1256">
        <v>905852.70000000007</v>
      </c>
    </row>
    <row r="1257" spans="1:6">
      <c r="A1257">
        <v>9700</v>
      </c>
      <c r="B1257" s="1">
        <v>45869</v>
      </c>
      <c r="D1257">
        <v>24</v>
      </c>
      <c r="E1257" t="s">
        <v>6</v>
      </c>
      <c r="F1257">
        <v>999405</v>
      </c>
    </row>
    <row r="1258" spans="1:6">
      <c r="A1258">
        <v>9700</v>
      </c>
      <c r="B1258" s="1">
        <v>45900</v>
      </c>
      <c r="D1258">
        <v>24</v>
      </c>
      <c r="E1258" t="s">
        <v>6</v>
      </c>
      <c r="F1258">
        <v>953541</v>
      </c>
    </row>
    <row r="1259" spans="1:6">
      <c r="A1259">
        <v>9700</v>
      </c>
      <c r="B1259" s="1">
        <v>45930</v>
      </c>
      <c r="D1259">
        <v>24</v>
      </c>
      <c r="E1259" t="s">
        <v>6</v>
      </c>
      <c r="F1259">
        <v>890294.4</v>
      </c>
    </row>
    <row r="1260" spans="1:6">
      <c r="A1260">
        <v>9700</v>
      </c>
      <c r="B1260" s="1">
        <v>45961</v>
      </c>
      <c r="D1260">
        <v>24</v>
      </c>
      <c r="E1260" t="s">
        <v>6</v>
      </c>
      <c r="F1260">
        <v>996293.70000000007</v>
      </c>
    </row>
    <row r="1261" spans="1:6">
      <c r="A1261">
        <v>9700</v>
      </c>
      <c r="B1261" s="1">
        <v>45991</v>
      </c>
      <c r="D1261">
        <v>24</v>
      </c>
      <c r="E1261" t="s">
        <v>6</v>
      </c>
      <c r="F1261">
        <v>998076.6</v>
      </c>
    </row>
    <row r="1262" spans="1:6">
      <c r="A1262">
        <v>9701</v>
      </c>
      <c r="B1262" s="1">
        <v>44957</v>
      </c>
      <c r="D1262">
        <v>24</v>
      </c>
      <c r="E1262" t="s">
        <v>6</v>
      </c>
      <c r="F1262">
        <v>7908.3</v>
      </c>
    </row>
    <row r="1263" spans="1:6">
      <c r="A1263">
        <v>9701</v>
      </c>
      <c r="B1263" s="1">
        <v>44985</v>
      </c>
      <c r="D1263">
        <v>24</v>
      </c>
      <c r="E1263" t="s">
        <v>6</v>
      </c>
      <c r="F1263">
        <v>6973.2</v>
      </c>
    </row>
    <row r="1264" spans="1:6">
      <c r="A1264">
        <v>9701</v>
      </c>
      <c r="B1264" s="1">
        <v>45016</v>
      </c>
      <c r="D1264">
        <v>24</v>
      </c>
      <c r="E1264" t="s">
        <v>6</v>
      </c>
      <c r="F1264">
        <v>6813</v>
      </c>
    </row>
    <row r="1265" spans="1:6">
      <c r="A1265">
        <v>9701</v>
      </c>
      <c r="B1265" s="1">
        <v>45046</v>
      </c>
      <c r="D1265">
        <v>24</v>
      </c>
      <c r="E1265" t="s">
        <v>6</v>
      </c>
      <c r="F1265">
        <v>8725.5</v>
      </c>
    </row>
    <row r="1266" spans="1:6">
      <c r="A1266">
        <v>9701</v>
      </c>
      <c r="B1266" s="1">
        <v>45077</v>
      </c>
      <c r="D1266">
        <v>24</v>
      </c>
      <c r="E1266" t="s">
        <v>6</v>
      </c>
      <c r="F1266">
        <v>7083.9000000000005</v>
      </c>
    </row>
    <row r="1267" spans="1:6">
      <c r="A1267">
        <v>9701</v>
      </c>
      <c r="B1267" s="1">
        <v>45107</v>
      </c>
      <c r="D1267">
        <v>24</v>
      </c>
      <c r="E1267" t="s">
        <v>6</v>
      </c>
      <c r="F1267">
        <v>8011.8</v>
      </c>
    </row>
    <row r="1268" spans="1:6">
      <c r="A1268">
        <v>9701</v>
      </c>
      <c r="B1268" s="1">
        <v>45138</v>
      </c>
      <c r="D1268">
        <v>24</v>
      </c>
      <c r="E1268" t="s">
        <v>6</v>
      </c>
      <c r="F1268">
        <v>8198.1</v>
      </c>
    </row>
    <row r="1269" spans="1:6">
      <c r="A1269">
        <v>9701</v>
      </c>
      <c r="B1269" s="1">
        <v>45169</v>
      </c>
      <c r="D1269">
        <v>24</v>
      </c>
      <c r="E1269" t="s">
        <v>6</v>
      </c>
      <c r="F1269">
        <v>7243.2</v>
      </c>
    </row>
    <row r="1270" spans="1:6">
      <c r="A1270">
        <v>9701</v>
      </c>
      <c r="B1270" s="1">
        <v>45199</v>
      </c>
      <c r="D1270">
        <v>24</v>
      </c>
      <c r="E1270" t="s">
        <v>6</v>
      </c>
      <c r="F1270">
        <v>7753.5</v>
      </c>
    </row>
    <row r="1271" spans="1:6">
      <c r="A1271">
        <v>9701</v>
      </c>
      <c r="B1271" s="1">
        <v>45230</v>
      </c>
      <c r="D1271">
        <v>24</v>
      </c>
      <c r="E1271" t="s">
        <v>6</v>
      </c>
      <c r="F1271">
        <v>7499.7</v>
      </c>
    </row>
    <row r="1272" spans="1:6">
      <c r="A1272">
        <v>9701</v>
      </c>
      <c r="B1272" s="1">
        <v>45260</v>
      </c>
      <c r="D1272">
        <v>24</v>
      </c>
      <c r="E1272" t="s">
        <v>6</v>
      </c>
      <c r="F1272">
        <v>7961.4000000000005</v>
      </c>
    </row>
    <row r="1273" spans="1:6">
      <c r="A1273">
        <v>9701</v>
      </c>
      <c r="B1273" s="1">
        <v>45291</v>
      </c>
      <c r="D1273">
        <v>24</v>
      </c>
      <c r="E1273" t="s">
        <v>6</v>
      </c>
      <c r="F1273">
        <v>7767.9000000000005</v>
      </c>
    </row>
    <row r="1274" spans="1:6">
      <c r="A1274">
        <v>9701</v>
      </c>
      <c r="B1274" s="1">
        <v>45322</v>
      </c>
      <c r="D1274">
        <v>24</v>
      </c>
      <c r="E1274" t="s">
        <v>6</v>
      </c>
      <c r="F1274">
        <v>7496.1</v>
      </c>
    </row>
    <row r="1275" spans="1:6">
      <c r="A1275">
        <v>9701</v>
      </c>
      <c r="B1275" s="1">
        <v>45351</v>
      </c>
      <c r="D1275">
        <v>24</v>
      </c>
      <c r="E1275" t="s">
        <v>6</v>
      </c>
      <c r="F1275">
        <v>7886.7</v>
      </c>
    </row>
    <row r="1276" spans="1:6">
      <c r="A1276">
        <v>9701</v>
      </c>
      <c r="B1276" s="1">
        <v>45382</v>
      </c>
      <c r="D1276">
        <v>24</v>
      </c>
      <c r="E1276" t="s">
        <v>6</v>
      </c>
      <c r="F1276">
        <v>7569</v>
      </c>
    </row>
    <row r="1277" spans="1:6">
      <c r="A1277">
        <v>9701</v>
      </c>
      <c r="B1277" s="1">
        <v>45412</v>
      </c>
      <c r="D1277">
        <v>24</v>
      </c>
      <c r="E1277" t="s">
        <v>6</v>
      </c>
      <c r="F1277">
        <v>7857</v>
      </c>
    </row>
    <row r="1278" spans="1:6">
      <c r="A1278">
        <v>9701</v>
      </c>
      <c r="B1278" s="1">
        <v>45443</v>
      </c>
      <c r="D1278">
        <v>24</v>
      </c>
      <c r="E1278" t="s">
        <v>6</v>
      </c>
      <c r="F1278">
        <v>9143.1</v>
      </c>
    </row>
    <row r="1279" spans="1:6">
      <c r="A1279">
        <v>9701</v>
      </c>
      <c r="B1279" s="1">
        <v>45473</v>
      </c>
      <c r="D1279">
        <v>24</v>
      </c>
      <c r="E1279" t="s">
        <v>6</v>
      </c>
      <c r="F1279">
        <v>8382.6</v>
      </c>
    </row>
    <row r="1280" spans="1:6">
      <c r="A1280">
        <v>9701</v>
      </c>
      <c r="B1280" s="1">
        <v>45504</v>
      </c>
      <c r="D1280">
        <v>24</v>
      </c>
      <c r="E1280" t="s">
        <v>6</v>
      </c>
      <c r="F1280">
        <v>8127</v>
      </c>
    </row>
    <row r="1281" spans="1:6">
      <c r="A1281">
        <v>9701</v>
      </c>
      <c r="B1281" s="1">
        <v>45535</v>
      </c>
      <c r="D1281">
        <v>24</v>
      </c>
      <c r="E1281" t="s">
        <v>6</v>
      </c>
      <c r="F1281">
        <v>8556.3000000000011</v>
      </c>
    </row>
    <row r="1282" spans="1:6">
      <c r="A1282">
        <v>9701</v>
      </c>
      <c r="B1282" s="1">
        <v>45565</v>
      </c>
      <c r="D1282">
        <v>24</v>
      </c>
      <c r="E1282" t="s">
        <v>6</v>
      </c>
      <c r="F1282">
        <v>7785.9000000000005</v>
      </c>
    </row>
    <row r="1283" spans="1:6">
      <c r="A1283">
        <v>9701</v>
      </c>
      <c r="B1283" s="1">
        <v>45596</v>
      </c>
      <c r="D1283">
        <v>24</v>
      </c>
      <c r="E1283" t="s">
        <v>6</v>
      </c>
      <c r="F1283">
        <v>8481.6</v>
      </c>
    </row>
    <row r="1284" spans="1:6">
      <c r="A1284">
        <v>9701</v>
      </c>
      <c r="B1284" s="1">
        <v>45626</v>
      </c>
      <c r="D1284">
        <v>24</v>
      </c>
      <c r="E1284" t="s">
        <v>6</v>
      </c>
      <c r="F1284">
        <v>8901</v>
      </c>
    </row>
    <row r="1285" spans="1:6">
      <c r="A1285">
        <v>9701</v>
      </c>
      <c r="B1285" s="1">
        <v>45657</v>
      </c>
      <c r="D1285">
        <v>24</v>
      </c>
      <c r="E1285" t="s">
        <v>6</v>
      </c>
      <c r="F1285">
        <v>8901</v>
      </c>
    </row>
    <row r="1286" spans="1:6">
      <c r="A1286">
        <v>9701</v>
      </c>
      <c r="B1286" s="1">
        <v>45688</v>
      </c>
      <c r="D1286">
        <v>24</v>
      </c>
      <c r="E1286" t="s">
        <v>6</v>
      </c>
      <c r="F1286">
        <v>8487</v>
      </c>
    </row>
    <row r="1287" spans="1:6">
      <c r="A1287">
        <v>9701</v>
      </c>
      <c r="B1287" s="1">
        <v>45716</v>
      </c>
      <c r="D1287">
        <v>24</v>
      </c>
      <c r="E1287" t="s">
        <v>6</v>
      </c>
      <c r="F1287">
        <v>9557.1</v>
      </c>
    </row>
    <row r="1288" spans="1:6">
      <c r="A1288">
        <v>9701</v>
      </c>
      <c r="B1288" s="1">
        <v>45747</v>
      </c>
      <c r="D1288">
        <v>24</v>
      </c>
      <c r="E1288" t="s">
        <v>6</v>
      </c>
      <c r="F1288">
        <v>9165.6</v>
      </c>
    </row>
    <row r="1289" spans="1:6">
      <c r="A1289">
        <v>9701</v>
      </c>
      <c r="B1289" s="1">
        <v>45777</v>
      </c>
      <c r="D1289">
        <v>24</v>
      </c>
      <c r="E1289" t="s">
        <v>6</v>
      </c>
      <c r="F1289">
        <v>9765.9</v>
      </c>
    </row>
    <row r="1290" spans="1:6">
      <c r="A1290">
        <v>9701</v>
      </c>
      <c r="B1290" s="1">
        <v>45808</v>
      </c>
      <c r="D1290">
        <v>24</v>
      </c>
      <c r="E1290" t="s">
        <v>6</v>
      </c>
      <c r="F1290">
        <v>9728.1</v>
      </c>
    </row>
    <row r="1291" spans="1:6">
      <c r="A1291">
        <v>9701</v>
      </c>
      <c r="B1291" s="1">
        <v>45838</v>
      </c>
      <c r="D1291">
        <v>24</v>
      </c>
      <c r="E1291" t="s">
        <v>6</v>
      </c>
      <c r="F1291">
        <v>8974.8000000000011</v>
      </c>
    </row>
    <row r="1292" spans="1:6">
      <c r="A1292">
        <v>9701</v>
      </c>
      <c r="B1292" s="1">
        <v>45869</v>
      </c>
      <c r="D1292">
        <v>24</v>
      </c>
      <c r="E1292" t="s">
        <v>6</v>
      </c>
      <c r="F1292">
        <v>9947.7000000000007</v>
      </c>
    </row>
    <row r="1293" spans="1:6">
      <c r="A1293">
        <v>9701</v>
      </c>
      <c r="B1293" s="1">
        <v>45900</v>
      </c>
      <c r="D1293">
        <v>24</v>
      </c>
      <c r="E1293" t="s">
        <v>6</v>
      </c>
      <c r="F1293">
        <v>9305.1</v>
      </c>
    </row>
    <row r="1294" spans="1:6">
      <c r="A1294">
        <v>9701</v>
      </c>
      <c r="B1294" s="1">
        <v>45930</v>
      </c>
      <c r="D1294">
        <v>24</v>
      </c>
      <c r="E1294" t="s">
        <v>6</v>
      </c>
      <c r="F1294">
        <v>8576.1</v>
      </c>
    </row>
    <row r="1295" spans="1:6">
      <c r="A1295">
        <v>9701</v>
      </c>
      <c r="B1295" s="1">
        <v>45961</v>
      </c>
      <c r="D1295">
        <v>24</v>
      </c>
      <c r="E1295" t="s">
        <v>6</v>
      </c>
      <c r="F1295">
        <v>9465.3000000000011</v>
      </c>
    </row>
    <row r="1296" spans="1:6">
      <c r="A1296">
        <v>9701</v>
      </c>
      <c r="B1296" s="1">
        <v>45991</v>
      </c>
      <c r="D1296">
        <v>24</v>
      </c>
      <c r="E1296" t="s">
        <v>6</v>
      </c>
      <c r="F1296">
        <v>9760.5</v>
      </c>
    </row>
    <row r="1297" spans="1:6">
      <c r="A1297">
        <v>9702</v>
      </c>
      <c r="B1297" s="1">
        <v>44957</v>
      </c>
      <c r="D1297">
        <v>24</v>
      </c>
      <c r="E1297" t="s">
        <v>6</v>
      </c>
      <c r="F1297">
        <v>5609.7</v>
      </c>
    </row>
    <row r="1298" spans="1:6">
      <c r="A1298">
        <v>9702</v>
      </c>
      <c r="B1298" s="1">
        <v>44985</v>
      </c>
      <c r="D1298">
        <v>24</v>
      </c>
      <c r="E1298" t="s">
        <v>6</v>
      </c>
      <c r="F1298">
        <v>5088.6000000000004</v>
      </c>
    </row>
    <row r="1299" spans="1:6">
      <c r="A1299">
        <v>9702</v>
      </c>
      <c r="B1299" s="1">
        <v>45016</v>
      </c>
      <c r="D1299">
        <v>24</v>
      </c>
      <c r="E1299" t="s">
        <v>6</v>
      </c>
      <c r="F1299">
        <v>4747.5</v>
      </c>
    </row>
    <row r="1300" spans="1:6">
      <c r="A1300">
        <v>9702</v>
      </c>
      <c r="B1300" s="1">
        <v>45046</v>
      </c>
      <c r="D1300">
        <v>24</v>
      </c>
      <c r="E1300" t="s">
        <v>6</v>
      </c>
      <c r="F1300">
        <v>5809.5</v>
      </c>
    </row>
    <row r="1301" spans="1:6">
      <c r="A1301">
        <v>9702</v>
      </c>
      <c r="B1301" s="1">
        <v>45077</v>
      </c>
      <c r="D1301">
        <v>24</v>
      </c>
      <c r="E1301" t="s">
        <v>6</v>
      </c>
      <c r="F1301">
        <v>4781.7</v>
      </c>
    </row>
    <row r="1302" spans="1:6">
      <c r="A1302">
        <v>9702</v>
      </c>
      <c r="B1302" s="1">
        <v>45107</v>
      </c>
      <c r="D1302">
        <v>24</v>
      </c>
      <c r="E1302" t="s">
        <v>6</v>
      </c>
      <c r="F1302">
        <v>5479.2</v>
      </c>
    </row>
    <row r="1303" spans="1:6">
      <c r="A1303">
        <v>9702</v>
      </c>
      <c r="B1303" s="1">
        <v>45138</v>
      </c>
      <c r="D1303">
        <v>24</v>
      </c>
      <c r="E1303" t="s">
        <v>6</v>
      </c>
      <c r="F1303">
        <v>5431.5</v>
      </c>
    </row>
    <row r="1304" spans="1:6">
      <c r="A1304">
        <v>9702</v>
      </c>
      <c r="B1304" s="1">
        <v>45169</v>
      </c>
      <c r="D1304">
        <v>24</v>
      </c>
      <c r="E1304" t="s">
        <v>6</v>
      </c>
      <c r="F1304">
        <v>5110.2</v>
      </c>
    </row>
    <row r="1305" spans="1:6">
      <c r="A1305">
        <v>9702</v>
      </c>
      <c r="B1305" s="1">
        <v>45199</v>
      </c>
      <c r="D1305">
        <v>24</v>
      </c>
      <c r="E1305" t="s">
        <v>6</v>
      </c>
      <c r="F1305">
        <v>5204.7</v>
      </c>
    </row>
    <row r="1306" spans="1:6">
      <c r="A1306">
        <v>9702</v>
      </c>
      <c r="B1306" s="1">
        <v>45230</v>
      </c>
      <c r="D1306">
        <v>24</v>
      </c>
      <c r="E1306" t="s">
        <v>6</v>
      </c>
      <c r="F1306">
        <v>5149.8</v>
      </c>
    </row>
    <row r="1307" spans="1:6">
      <c r="A1307">
        <v>9702</v>
      </c>
      <c r="B1307" s="1">
        <v>45260</v>
      </c>
      <c r="D1307">
        <v>24</v>
      </c>
      <c r="E1307" t="s">
        <v>6</v>
      </c>
      <c r="F1307">
        <v>5442.3</v>
      </c>
    </row>
    <row r="1308" spans="1:6">
      <c r="A1308">
        <v>9702</v>
      </c>
      <c r="B1308" s="1">
        <v>45291</v>
      </c>
      <c r="D1308">
        <v>24</v>
      </c>
      <c r="E1308" t="s">
        <v>6</v>
      </c>
      <c r="F1308">
        <v>5507.1</v>
      </c>
    </row>
    <row r="1309" spans="1:6">
      <c r="A1309">
        <v>9702</v>
      </c>
      <c r="B1309" s="1">
        <v>45322</v>
      </c>
      <c r="D1309">
        <v>24</v>
      </c>
      <c r="E1309" t="s">
        <v>6</v>
      </c>
      <c r="F1309">
        <v>5336.1</v>
      </c>
    </row>
    <row r="1310" spans="1:6">
      <c r="A1310">
        <v>9702</v>
      </c>
      <c r="B1310" s="1">
        <v>45351</v>
      </c>
      <c r="D1310">
        <v>24</v>
      </c>
      <c r="E1310" t="s">
        <v>6</v>
      </c>
      <c r="F1310">
        <v>4915.8</v>
      </c>
    </row>
    <row r="1311" spans="1:6">
      <c r="A1311">
        <v>9702</v>
      </c>
      <c r="B1311" s="1">
        <v>45382</v>
      </c>
      <c r="D1311">
        <v>24</v>
      </c>
      <c r="E1311" t="s">
        <v>6</v>
      </c>
      <c r="F1311">
        <v>5004</v>
      </c>
    </row>
    <row r="1312" spans="1:6">
      <c r="A1312">
        <v>9702</v>
      </c>
      <c r="B1312" s="1">
        <v>45412</v>
      </c>
      <c r="D1312">
        <v>24</v>
      </c>
      <c r="E1312" t="s">
        <v>6</v>
      </c>
      <c r="F1312">
        <v>4984.2</v>
      </c>
    </row>
    <row r="1313" spans="1:6">
      <c r="A1313">
        <v>9702</v>
      </c>
      <c r="B1313" s="1">
        <v>45443</v>
      </c>
      <c r="D1313">
        <v>24</v>
      </c>
      <c r="E1313" t="s">
        <v>6</v>
      </c>
      <c r="F1313">
        <v>5533.2</v>
      </c>
    </row>
    <row r="1314" spans="1:6">
      <c r="A1314">
        <v>9702</v>
      </c>
      <c r="B1314" s="1">
        <v>45473</v>
      </c>
      <c r="D1314">
        <v>24</v>
      </c>
      <c r="E1314" t="s">
        <v>6</v>
      </c>
      <c r="F1314">
        <v>5613.3</v>
      </c>
    </row>
    <row r="1315" spans="1:6">
      <c r="A1315">
        <v>9702</v>
      </c>
      <c r="B1315" s="1">
        <v>45504</v>
      </c>
      <c r="D1315">
        <v>24</v>
      </c>
      <c r="E1315" t="s">
        <v>6</v>
      </c>
      <c r="F1315">
        <v>5115.6000000000004</v>
      </c>
    </row>
    <row r="1316" spans="1:6">
      <c r="A1316">
        <v>9702</v>
      </c>
      <c r="B1316" s="1">
        <v>45535</v>
      </c>
      <c r="D1316">
        <v>24</v>
      </c>
      <c r="E1316" t="s">
        <v>6</v>
      </c>
      <c r="F1316">
        <v>5427</v>
      </c>
    </row>
    <row r="1317" spans="1:6">
      <c r="A1317">
        <v>9702</v>
      </c>
      <c r="B1317" s="1">
        <v>45565</v>
      </c>
      <c r="D1317">
        <v>24</v>
      </c>
      <c r="E1317" t="s">
        <v>6</v>
      </c>
      <c r="F1317">
        <v>5037.3</v>
      </c>
    </row>
    <row r="1318" spans="1:6">
      <c r="A1318">
        <v>9702</v>
      </c>
      <c r="B1318" s="1">
        <v>45596</v>
      </c>
      <c r="D1318">
        <v>24</v>
      </c>
      <c r="E1318" t="s">
        <v>6</v>
      </c>
      <c r="F1318">
        <v>5311.8</v>
      </c>
    </row>
    <row r="1319" spans="1:6">
      <c r="A1319">
        <v>9702</v>
      </c>
      <c r="B1319" s="1">
        <v>45626</v>
      </c>
      <c r="D1319">
        <v>24</v>
      </c>
      <c r="E1319" t="s">
        <v>6</v>
      </c>
      <c r="F1319">
        <v>5667.3</v>
      </c>
    </row>
    <row r="1320" spans="1:6">
      <c r="A1320">
        <v>9702</v>
      </c>
      <c r="B1320" s="1">
        <v>45657</v>
      </c>
      <c r="D1320">
        <v>24</v>
      </c>
      <c r="E1320" t="s">
        <v>6</v>
      </c>
      <c r="F1320">
        <v>5667.3</v>
      </c>
    </row>
    <row r="1321" spans="1:6">
      <c r="A1321">
        <v>9702</v>
      </c>
      <c r="B1321" s="1">
        <v>45688</v>
      </c>
      <c r="D1321">
        <v>24</v>
      </c>
      <c r="E1321" t="s">
        <v>6</v>
      </c>
      <c r="F1321">
        <v>5925.6</v>
      </c>
    </row>
    <row r="1322" spans="1:6">
      <c r="A1322">
        <v>9702</v>
      </c>
      <c r="B1322" s="1">
        <v>45716</v>
      </c>
      <c r="D1322">
        <v>24</v>
      </c>
      <c r="E1322" t="s">
        <v>6</v>
      </c>
      <c r="F1322">
        <v>6001.2</v>
      </c>
    </row>
    <row r="1323" spans="1:6">
      <c r="A1323">
        <v>9702</v>
      </c>
      <c r="B1323" s="1">
        <v>45747</v>
      </c>
      <c r="D1323">
        <v>24</v>
      </c>
      <c r="E1323" t="s">
        <v>6</v>
      </c>
      <c r="F1323">
        <v>5719.5</v>
      </c>
    </row>
    <row r="1324" spans="1:6">
      <c r="A1324">
        <v>9702</v>
      </c>
      <c r="B1324" s="1">
        <v>45777</v>
      </c>
      <c r="D1324">
        <v>24</v>
      </c>
      <c r="E1324" t="s">
        <v>6</v>
      </c>
      <c r="F1324">
        <v>6074.1</v>
      </c>
    </row>
    <row r="1325" spans="1:6">
      <c r="A1325">
        <v>9702</v>
      </c>
      <c r="B1325" s="1">
        <v>45808</v>
      </c>
      <c r="D1325">
        <v>24</v>
      </c>
      <c r="E1325" t="s">
        <v>6</v>
      </c>
      <c r="F1325">
        <v>6211.8</v>
      </c>
    </row>
    <row r="1326" spans="1:6">
      <c r="A1326">
        <v>9702</v>
      </c>
      <c r="B1326" s="1">
        <v>45838</v>
      </c>
      <c r="D1326">
        <v>24</v>
      </c>
      <c r="E1326" t="s">
        <v>6</v>
      </c>
      <c r="F1326">
        <v>5770.8</v>
      </c>
    </row>
    <row r="1327" spans="1:6">
      <c r="A1327">
        <v>9702</v>
      </c>
      <c r="B1327" s="1">
        <v>45869</v>
      </c>
      <c r="D1327">
        <v>24</v>
      </c>
      <c r="E1327" t="s">
        <v>6</v>
      </c>
      <c r="F1327">
        <v>6294.6</v>
      </c>
    </row>
    <row r="1328" spans="1:6">
      <c r="A1328">
        <v>9702</v>
      </c>
      <c r="B1328" s="1">
        <v>45900</v>
      </c>
      <c r="D1328">
        <v>24</v>
      </c>
      <c r="E1328" t="s">
        <v>6</v>
      </c>
      <c r="F1328">
        <v>5734.8</v>
      </c>
    </row>
    <row r="1329" spans="1:6">
      <c r="A1329">
        <v>9702</v>
      </c>
      <c r="B1329" s="1">
        <v>45930</v>
      </c>
      <c r="D1329">
        <v>24</v>
      </c>
      <c r="E1329" t="s">
        <v>6</v>
      </c>
      <c r="F1329">
        <v>5213.7</v>
      </c>
    </row>
    <row r="1330" spans="1:6">
      <c r="A1330">
        <v>9702</v>
      </c>
      <c r="B1330" s="1">
        <v>45961</v>
      </c>
      <c r="D1330">
        <v>24</v>
      </c>
      <c r="E1330" t="s">
        <v>6</v>
      </c>
      <c r="F1330">
        <v>6119.1</v>
      </c>
    </row>
    <row r="1331" spans="1:6">
      <c r="A1331">
        <v>9702</v>
      </c>
      <c r="B1331" s="1">
        <v>45991</v>
      </c>
      <c r="D1331">
        <v>24</v>
      </c>
      <c r="E1331" t="s">
        <v>6</v>
      </c>
      <c r="F1331">
        <v>6048.9000000000005</v>
      </c>
    </row>
    <row r="1332" spans="1:6">
      <c r="A1332">
        <v>9768</v>
      </c>
      <c r="B1332" s="1">
        <v>44957</v>
      </c>
      <c r="D1332">
        <v>24</v>
      </c>
      <c r="E1332" t="s">
        <v>6</v>
      </c>
      <c r="F1332">
        <v>1166668.2</v>
      </c>
    </row>
    <row r="1333" spans="1:6">
      <c r="A1333">
        <v>9768</v>
      </c>
      <c r="B1333" s="1">
        <v>44985</v>
      </c>
      <c r="D1333">
        <v>24</v>
      </c>
      <c r="E1333" t="s">
        <v>6</v>
      </c>
      <c r="F1333">
        <v>702819</v>
      </c>
    </row>
    <row r="1334" spans="1:6">
      <c r="A1334">
        <v>9768</v>
      </c>
      <c r="B1334" s="1">
        <v>45016</v>
      </c>
      <c r="D1334">
        <v>24</v>
      </c>
      <c r="E1334" t="s">
        <v>6</v>
      </c>
      <c r="F1334">
        <v>446682.60000000003</v>
      </c>
    </row>
    <row r="1335" spans="1:6">
      <c r="A1335">
        <v>9768</v>
      </c>
      <c r="B1335" s="1">
        <v>45046</v>
      </c>
      <c r="D1335">
        <v>24</v>
      </c>
      <c r="E1335" t="s">
        <v>6</v>
      </c>
      <c r="F1335">
        <v>795170.70000000007</v>
      </c>
    </row>
    <row r="1336" spans="1:6">
      <c r="A1336">
        <v>9768</v>
      </c>
      <c r="B1336" s="1">
        <v>45077</v>
      </c>
      <c r="D1336">
        <v>24</v>
      </c>
      <c r="E1336" t="s">
        <v>6</v>
      </c>
      <c r="F1336">
        <v>403957.8</v>
      </c>
    </row>
    <row r="1337" spans="1:6">
      <c r="A1337">
        <v>9768</v>
      </c>
      <c r="B1337" s="1">
        <v>45107</v>
      </c>
      <c r="D1337">
        <v>24</v>
      </c>
      <c r="E1337" t="s">
        <v>6</v>
      </c>
      <c r="F1337">
        <v>411796.8</v>
      </c>
    </row>
    <row r="1338" spans="1:6">
      <c r="A1338">
        <v>9768</v>
      </c>
      <c r="B1338" s="1">
        <v>45138</v>
      </c>
      <c r="D1338">
        <v>24</v>
      </c>
      <c r="E1338" t="s">
        <v>6</v>
      </c>
      <c r="F1338">
        <v>637875</v>
      </c>
    </row>
    <row r="1339" spans="1:6">
      <c r="A1339">
        <v>9768</v>
      </c>
      <c r="B1339" s="1">
        <v>45169</v>
      </c>
      <c r="D1339">
        <v>24</v>
      </c>
      <c r="E1339" t="s">
        <v>6</v>
      </c>
      <c r="F1339">
        <v>403329.60000000003</v>
      </c>
    </row>
    <row r="1340" spans="1:6">
      <c r="A1340">
        <v>9768</v>
      </c>
      <c r="B1340" s="1">
        <v>45199</v>
      </c>
      <c r="D1340">
        <v>24</v>
      </c>
      <c r="E1340" t="s">
        <v>6</v>
      </c>
      <c r="F1340">
        <v>484815.60000000003</v>
      </c>
    </row>
    <row r="1341" spans="1:6">
      <c r="A1341">
        <v>9768</v>
      </c>
      <c r="B1341" s="1">
        <v>45230</v>
      </c>
      <c r="D1341">
        <v>24</v>
      </c>
      <c r="E1341" t="s">
        <v>6</v>
      </c>
      <c r="F1341">
        <v>626508.9</v>
      </c>
    </row>
    <row r="1342" spans="1:6">
      <c r="A1342">
        <v>9768</v>
      </c>
      <c r="B1342" s="1">
        <v>45260</v>
      </c>
      <c r="D1342">
        <v>24</v>
      </c>
      <c r="E1342" t="s">
        <v>6</v>
      </c>
      <c r="F1342">
        <v>415250.10000000003</v>
      </c>
    </row>
    <row r="1343" spans="1:6">
      <c r="A1343">
        <v>9768</v>
      </c>
      <c r="B1343" s="1">
        <v>45291</v>
      </c>
      <c r="D1343">
        <v>24</v>
      </c>
      <c r="E1343" t="s">
        <v>6</v>
      </c>
      <c r="F1343">
        <v>375271.2</v>
      </c>
    </row>
    <row r="1344" spans="1:6">
      <c r="A1344">
        <v>9768</v>
      </c>
      <c r="B1344" s="1">
        <v>45322</v>
      </c>
      <c r="D1344">
        <v>24</v>
      </c>
      <c r="E1344" t="s">
        <v>6</v>
      </c>
      <c r="F1344">
        <v>1251170.1000000001</v>
      </c>
    </row>
    <row r="1345" spans="1:6">
      <c r="A1345">
        <v>9768</v>
      </c>
      <c r="B1345" s="1">
        <v>45351</v>
      </c>
      <c r="D1345">
        <v>24</v>
      </c>
      <c r="E1345" t="s">
        <v>6</v>
      </c>
      <c r="F1345">
        <v>549958.5</v>
      </c>
    </row>
    <row r="1346" spans="1:6">
      <c r="A1346">
        <v>9768</v>
      </c>
      <c r="B1346" s="1">
        <v>45382</v>
      </c>
      <c r="D1346">
        <v>24</v>
      </c>
      <c r="E1346" t="s">
        <v>6</v>
      </c>
      <c r="F1346">
        <v>549958.5</v>
      </c>
    </row>
    <row r="1347" spans="1:6">
      <c r="A1347">
        <v>9768</v>
      </c>
      <c r="B1347" s="1">
        <v>45412</v>
      </c>
      <c r="D1347">
        <v>24</v>
      </c>
      <c r="E1347" t="s">
        <v>6</v>
      </c>
      <c r="F1347">
        <v>605914.20000000007</v>
      </c>
    </row>
    <row r="1348" spans="1:6">
      <c r="A1348">
        <v>9768</v>
      </c>
      <c r="B1348" s="1">
        <v>45443</v>
      </c>
      <c r="D1348">
        <v>24</v>
      </c>
      <c r="E1348" t="s">
        <v>6</v>
      </c>
      <c r="F1348">
        <v>393480</v>
      </c>
    </row>
    <row r="1349" spans="1:6">
      <c r="A1349">
        <v>9768</v>
      </c>
      <c r="B1349" s="1">
        <v>45473</v>
      </c>
      <c r="D1349">
        <v>24</v>
      </c>
      <c r="E1349" t="s">
        <v>6</v>
      </c>
      <c r="F1349">
        <v>532856.70000000007</v>
      </c>
    </row>
    <row r="1350" spans="1:6">
      <c r="A1350">
        <v>9768</v>
      </c>
      <c r="B1350" s="1">
        <v>45504</v>
      </c>
      <c r="D1350">
        <v>24</v>
      </c>
      <c r="E1350" t="s">
        <v>6</v>
      </c>
      <c r="F1350">
        <v>739390.5</v>
      </c>
    </row>
    <row r="1351" spans="1:6">
      <c r="A1351">
        <v>9768</v>
      </c>
      <c r="B1351" s="1">
        <v>45535</v>
      </c>
      <c r="D1351">
        <v>24</v>
      </c>
      <c r="E1351" t="s">
        <v>6</v>
      </c>
      <c r="F1351">
        <v>386221.5</v>
      </c>
    </row>
    <row r="1352" spans="1:6">
      <c r="A1352">
        <v>9768</v>
      </c>
      <c r="B1352" s="1">
        <v>45565</v>
      </c>
      <c r="D1352">
        <v>24</v>
      </c>
      <c r="E1352" t="s">
        <v>6</v>
      </c>
      <c r="F1352">
        <v>401884.2</v>
      </c>
    </row>
    <row r="1353" spans="1:6">
      <c r="A1353">
        <v>9768</v>
      </c>
      <c r="B1353" s="1">
        <v>45596</v>
      </c>
      <c r="D1353">
        <v>24</v>
      </c>
      <c r="E1353" t="s">
        <v>6</v>
      </c>
      <c r="F1353">
        <v>615951</v>
      </c>
    </row>
    <row r="1354" spans="1:6">
      <c r="A1354">
        <v>9768</v>
      </c>
      <c r="B1354" s="1">
        <v>45626</v>
      </c>
      <c r="D1354">
        <v>24</v>
      </c>
      <c r="E1354" t="s">
        <v>6</v>
      </c>
      <c r="F1354">
        <v>479826</v>
      </c>
    </row>
    <row r="1355" spans="1:6">
      <c r="A1355">
        <v>9768</v>
      </c>
      <c r="B1355" s="1">
        <v>45657</v>
      </c>
      <c r="D1355">
        <v>24</v>
      </c>
      <c r="E1355" t="s">
        <v>6</v>
      </c>
      <c r="F1355">
        <v>479826</v>
      </c>
    </row>
    <row r="1356" spans="1:6">
      <c r="A1356">
        <v>9768</v>
      </c>
      <c r="B1356" s="1">
        <v>45688</v>
      </c>
      <c r="D1356">
        <v>24</v>
      </c>
      <c r="E1356" t="s">
        <v>6</v>
      </c>
      <c r="F1356">
        <v>1317626.1000000001</v>
      </c>
    </row>
    <row r="1357" spans="1:6">
      <c r="A1357">
        <v>9768</v>
      </c>
      <c r="B1357" s="1">
        <v>45716</v>
      </c>
      <c r="D1357">
        <v>24</v>
      </c>
      <c r="E1357" t="s">
        <v>6</v>
      </c>
      <c r="F1357">
        <v>607696.20000000007</v>
      </c>
    </row>
    <row r="1358" spans="1:6">
      <c r="A1358">
        <v>9768</v>
      </c>
      <c r="B1358" s="1">
        <v>45747</v>
      </c>
      <c r="D1358">
        <v>24</v>
      </c>
      <c r="E1358" t="s">
        <v>6</v>
      </c>
      <c r="F1358">
        <v>537741</v>
      </c>
    </row>
    <row r="1359" spans="1:6">
      <c r="A1359">
        <v>9768</v>
      </c>
      <c r="B1359" s="1">
        <v>45777</v>
      </c>
      <c r="D1359">
        <v>24</v>
      </c>
      <c r="E1359" t="s">
        <v>6</v>
      </c>
      <c r="F1359">
        <v>537741</v>
      </c>
    </row>
    <row r="1360" spans="1:6">
      <c r="A1360">
        <v>9768</v>
      </c>
      <c r="B1360" s="1">
        <v>45808</v>
      </c>
      <c r="D1360">
        <v>24</v>
      </c>
      <c r="E1360" t="s">
        <v>6</v>
      </c>
      <c r="F1360">
        <v>696860.1</v>
      </c>
    </row>
    <row r="1361" spans="1:6">
      <c r="A1361">
        <v>9768</v>
      </c>
      <c r="B1361" s="1">
        <v>45838</v>
      </c>
      <c r="D1361">
        <v>24</v>
      </c>
      <c r="E1361" t="s">
        <v>6</v>
      </c>
      <c r="F1361">
        <v>696860.1</v>
      </c>
    </row>
    <row r="1362" spans="1:6">
      <c r="A1362">
        <v>9768</v>
      </c>
      <c r="B1362" s="1">
        <v>45869</v>
      </c>
      <c r="D1362">
        <v>24</v>
      </c>
      <c r="E1362" t="s">
        <v>6</v>
      </c>
      <c r="F1362">
        <v>521130.60000000003</v>
      </c>
    </row>
    <row r="1363" spans="1:6">
      <c r="A1363">
        <v>9768</v>
      </c>
      <c r="B1363" s="1">
        <v>45900</v>
      </c>
      <c r="D1363">
        <v>24</v>
      </c>
      <c r="E1363" t="s">
        <v>6</v>
      </c>
      <c r="F1363">
        <v>395583.3</v>
      </c>
    </row>
    <row r="1364" spans="1:6">
      <c r="A1364">
        <v>9768</v>
      </c>
      <c r="B1364" s="1">
        <v>45930</v>
      </c>
      <c r="D1364">
        <v>24</v>
      </c>
      <c r="E1364" t="s">
        <v>6</v>
      </c>
      <c r="F1364">
        <v>430099.20000000001</v>
      </c>
    </row>
    <row r="1365" spans="1:6">
      <c r="A1365">
        <v>9768</v>
      </c>
      <c r="B1365" s="1">
        <v>45961</v>
      </c>
      <c r="D1365">
        <v>24</v>
      </c>
      <c r="E1365" t="s">
        <v>6</v>
      </c>
      <c r="F1365">
        <v>594215.1</v>
      </c>
    </row>
    <row r="1366" spans="1:6">
      <c r="A1366">
        <v>9768</v>
      </c>
      <c r="B1366" s="1">
        <v>45991</v>
      </c>
      <c r="D1366">
        <v>24</v>
      </c>
      <c r="E1366" t="s">
        <v>6</v>
      </c>
      <c r="F1366">
        <v>468106.2</v>
      </c>
    </row>
    <row r="1367" spans="1:6">
      <c r="A1367">
        <v>150</v>
      </c>
      <c r="B1367" s="1">
        <v>44957</v>
      </c>
      <c r="D1367">
        <v>8</v>
      </c>
      <c r="E1367" t="s">
        <v>6</v>
      </c>
      <c r="F1367">
        <v>59334</v>
      </c>
    </row>
    <row r="1368" spans="1:6">
      <c r="A1368">
        <v>150</v>
      </c>
      <c r="B1368" s="1">
        <v>44985</v>
      </c>
      <c r="D1368">
        <v>8</v>
      </c>
      <c r="E1368" t="s">
        <v>6</v>
      </c>
      <c r="F1368">
        <v>59568</v>
      </c>
    </row>
    <row r="1369" spans="1:6">
      <c r="A1369">
        <v>150</v>
      </c>
      <c r="B1369" s="1">
        <v>45016</v>
      </c>
      <c r="D1369">
        <v>8</v>
      </c>
      <c r="E1369" t="s">
        <v>6</v>
      </c>
      <c r="F1369">
        <v>59907</v>
      </c>
    </row>
    <row r="1370" spans="1:6">
      <c r="A1370">
        <v>150</v>
      </c>
      <c r="B1370" s="1">
        <v>45046</v>
      </c>
      <c r="D1370">
        <v>8</v>
      </c>
      <c r="E1370" t="s">
        <v>6</v>
      </c>
      <c r="F1370">
        <v>61029</v>
      </c>
    </row>
    <row r="1371" spans="1:6">
      <c r="A1371">
        <v>150</v>
      </c>
      <c r="B1371" s="1">
        <v>45077</v>
      </c>
      <c r="D1371">
        <v>8</v>
      </c>
      <c r="E1371" t="s">
        <v>6</v>
      </c>
      <c r="F1371">
        <v>61233</v>
      </c>
    </row>
    <row r="1372" spans="1:6">
      <c r="A1372">
        <v>150</v>
      </c>
      <c r="B1372" s="1">
        <v>45107</v>
      </c>
      <c r="D1372">
        <v>8</v>
      </c>
      <c r="E1372" t="s">
        <v>6</v>
      </c>
      <c r="F1372">
        <v>61356</v>
      </c>
    </row>
    <row r="1373" spans="1:6">
      <c r="A1373">
        <v>150</v>
      </c>
      <c r="B1373" s="1">
        <v>45138</v>
      </c>
      <c r="D1373">
        <v>8</v>
      </c>
      <c r="E1373" t="s">
        <v>6</v>
      </c>
      <c r="F1373">
        <v>60993</v>
      </c>
    </row>
    <row r="1374" spans="1:6">
      <c r="A1374">
        <v>150</v>
      </c>
      <c r="B1374" s="1">
        <v>45169</v>
      </c>
      <c r="D1374">
        <v>8</v>
      </c>
      <c r="E1374" t="s">
        <v>6</v>
      </c>
      <c r="F1374">
        <v>61053</v>
      </c>
    </row>
    <row r="1375" spans="1:6">
      <c r="A1375">
        <v>150</v>
      </c>
      <c r="B1375" s="1">
        <v>45199</v>
      </c>
      <c r="D1375">
        <v>8</v>
      </c>
      <c r="E1375" t="s">
        <v>6</v>
      </c>
      <c r="F1375">
        <v>60708</v>
      </c>
    </row>
    <row r="1376" spans="1:6">
      <c r="A1376">
        <v>150</v>
      </c>
      <c r="B1376" s="1">
        <v>45230</v>
      </c>
      <c r="D1376">
        <v>8</v>
      </c>
      <c r="E1376" t="s">
        <v>6</v>
      </c>
      <c r="F1376">
        <v>60534</v>
      </c>
    </row>
    <row r="1377" spans="1:6">
      <c r="A1377">
        <v>150</v>
      </c>
      <c r="B1377" s="1">
        <v>45260</v>
      </c>
      <c r="D1377">
        <v>8</v>
      </c>
      <c r="E1377" t="s">
        <v>6</v>
      </c>
      <c r="F1377">
        <v>60048</v>
      </c>
    </row>
    <row r="1378" spans="1:6">
      <c r="A1378">
        <v>150</v>
      </c>
      <c r="B1378" s="1">
        <v>45291</v>
      </c>
      <c r="D1378">
        <v>8</v>
      </c>
      <c r="E1378" t="s">
        <v>6</v>
      </c>
      <c r="F1378">
        <v>59079</v>
      </c>
    </row>
    <row r="1379" spans="1:6">
      <c r="A1379">
        <v>150</v>
      </c>
      <c r="B1379" s="1">
        <v>45322</v>
      </c>
      <c r="D1379">
        <v>8</v>
      </c>
      <c r="E1379" t="s">
        <v>6</v>
      </c>
      <c r="F1379">
        <v>58008</v>
      </c>
    </row>
    <row r="1380" spans="1:6">
      <c r="A1380">
        <v>150</v>
      </c>
      <c r="B1380" s="1">
        <v>45351</v>
      </c>
      <c r="D1380">
        <v>8</v>
      </c>
      <c r="E1380" t="s">
        <v>6</v>
      </c>
      <c r="F1380">
        <v>57876</v>
      </c>
    </row>
    <row r="1381" spans="1:6">
      <c r="A1381">
        <v>150</v>
      </c>
      <c r="B1381" s="1">
        <v>45382</v>
      </c>
      <c r="D1381">
        <v>8</v>
      </c>
      <c r="E1381" t="s">
        <v>6</v>
      </c>
      <c r="F1381">
        <v>57732</v>
      </c>
    </row>
    <row r="1382" spans="1:6">
      <c r="A1382">
        <v>150</v>
      </c>
      <c r="B1382" s="1">
        <v>45412</v>
      </c>
      <c r="D1382">
        <v>8</v>
      </c>
      <c r="E1382" t="s">
        <v>6</v>
      </c>
      <c r="F1382">
        <v>57777</v>
      </c>
    </row>
    <row r="1383" spans="1:6">
      <c r="A1383">
        <v>150</v>
      </c>
      <c r="B1383" s="1">
        <v>45443</v>
      </c>
      <c r="D1383">
        <v>8</v>
      </c>
      <c r="E1383" t="s">
        <v>6</v>
      </c>
      <c r="F1383">
        <v>58206</v>
      </c>
    </row>
    <row r="1384" spans="1:6">
      <c r="A1384">
        <v>150</v>
      </c>
      <c r="B1384" s="1">
        <v>45473</v>
      </c>
      <c r="D1384">
        <v>8</v>
      </c>
      <c r="E1384" t="s">
        <v>6</v>
      </c>
      <c r="F1384">
        <v>57645</v>
      </c>
    </row>
    <row r="1385" spans="1:6">
      <c r="A1385">
        <v>150</v>
      </c>
      <c r="B1385" s="1">
        <v>45504</v>
      </c>
      <c r="D1385">
        <v>8</v>
      </c>
      <c r="E1385" t="s">
        <v>6</v>
      </c>
      <c r="F1385">
        <v>57342</v>
      </c>
    </row>
    <row r="1386" spans="1:6">
      <c r="A1386">
        <v>150</v>
      </c>
      <c r="B1386" s="1">
        <v>45535</v>
      </c>
      <c r="D1386">
        <v>8</v>
      </c>
      <c r="E1386" t="s">
        <v>6</v>
      </c>
      <c r="F1386">
        <v>57114</v>
      </c>
    </row>
    <row r="1387" spans="1:6">
      <c r="A1387">
        <v>150</v>
      </c>
      <c r="B1387" s="1">
        <v>45565</v>
      </c>
      <c r="D1387">
        <v>8</v>
      </c>
      <c r="E1387" t="s">
        <v>6</v>
      </c>
      <c r="F1387">
        <v>55518</v>
      </c>
    </row>
    <row r="1388" spans="1:6">
      <c r="A1388">
        <v>150</v>
      </c>
      <c r="B1388" s="1">
        <v>45596</v>
      </c>
      <c r="D1388">
        <v>8</v>
      </c>
      <c r="E1388" t="s">
        <v>6</v>
      </c>
      <c r="F1388">
        <v>55029</v>
      </c>
    </row>
    <row r="1389" spans="1:6">
      <c r="A1389">
        <v>150</v>
      </c>
      <c r="B1389" s="1">
        <v>45626</v>
      </c>
      <c r="D1389">
        <v>8</v>
      </c>
      <c r="E1389" t="s">
        <v>6</v>
      </c>
      <c r="F1389">
        <v>54933</v>
      </c>
    </row>
    <row r="1390" spans="1:6">
      <c r="A1390">
        <v>150</v>
      </c>
      <c r="B1390" s="1">
        <v>45657</v>
      </c>
      <c r="D1390">
        <v>8</v>
      </c>
      <c r="E1390" t="s">
        <v>6</v>
      </c>
      <c r="F1390">
        <v>54231</v>
      </c>
    </row>
    <row r="1391" spans="1:6">
      <c r="A1391">
        <v>150</v>
      </c>
      <c r="B1391" s="1">
        <v>45688</v>
      </c>
      <c r="D1391">
        <v>8</v>
      </c>
      <c r="E1391" t="s">
        <v>6</v>
      </c>
      <c r="F1391">
        <v>53859</v>
      </c>
    </row>
    <row r="1392" spans="1:6">
      <c r="A1392">
        <v>150</v>
      </c>
      <c r="B1392" s="1">
        <v>45716</v>
      </c>
      <c r="D1392">
        <v>8</v>
      </c>
      <c r="E1392" t="s">
        <v>6</v>
      </c>
      <c r="F1392">
        <v>53607</v>
      </c>
    </row>
    <row r="1393" spans="1:6">
      <c r="A1393">
        <v>150</v>
      </c>
      <c r="B1393" s="1">
        <v>45747</v>
      </c>
      <c r="D1393">
        <v>8</v>
      </c>
      <c r="E1393" t="s">
        <v>6</v>
      </c>
      <c r="F1393">
        <v>53118</v>
      </c>
    </row>
    <row r="1394" spans="1:6">
      <c r="A1394">
        <v>150</v>
      </c>
      <c r="B1394" s="1">
        <v>45777</v>
      </c>
      <c r="D1394">
        <v>8</v>
      </c>
      <c r="E1394" t="s">
        <v>6</v>
      </c>
      <c r="F1394">
        <v>52818</v>
      </c>
    </row>
    <row r="1395" spans="1:6">
      <c r="A1395">
        <v>150</v>
      </c>
      <c r="B1395" s="1">
        <v>45808</v>
      </c>
      <c r="D1395">
        <v>8</v>
      </c>
      <c r="E1395" t="s">
        <v>6</v>
      </c>
      <c r="F1395">
        <v>52695</v>
      </c>
    </row>
    <row r="1396" spans="1:6">
      <c r="A1396">
        <v>150</v>
      </c>
      <c r="B1396" s="1">
        <v>45838</v>
      </c>
      <c r="D1396">
        <v>8</v>
      </c>
      <c r="E1396" t="s">
        <v>6</v>
      </c>
      <c r="F1396">
        <v>52419</v>
      </c>
    </row>
    <row r="1397" spans="1:6">
      <c r="A1397">
        <v>150</v>
      </c>
      <c r="B1397" s="1">
        <v>45869</v>
      </c>
      <c r="D1397">
        <v>8</v>
      </c>
      <c r="E1397" t="s">
        <v>6</v>
      </c>
      <c r="F1397">
        <v>51978</v>
      </c>
    </row>
    <row r="1398" spans="1:6">
      <c r="A1398">
        <v>150</v>
      </c>
      <c r="B1398" s="1">
        <v>45900</v>
      </c>
      <c r="D1398">
        <v>8</v>
      </c>
      <c r="E1398" t="s">
        <v>6</v>
      </c>
      <c r="F1398">
        <v>51897</v>
      </c>
    </row>
    <row r="1399" spans="1:6">
      <c r="A1399">
        <v>150</v>
      </c>
      <c r="B1399" s="1">
        <v>45930</v>
      </c>
      <c r="D1399">
        <v>8</v>
      </c>
      <c r="E1399" t="s">
        <v>6</v>
      </c>
      <c r="F1399">
        <v>50928</v>
      </c>
    </row>
    <row r="1400" spans="1:6">
      <c r="A1400">
        <v>150</v>
      </c>
      <c r="B1400" s="1">
        <v>45961</v>
      </c>
      <c r="D1400">
        <v>8</v>
      </c>
      <c r="E1400" t="s">
        <v>6</v>
      </c>
      <c r="F1400">
        <v>50595</v>
      </c>
    </row>
    <row r="1401" spans="1:6">
      <c r="A1401">
        <v>150</v>
      </c>
      <c r="B1401" s="1">
        <v>45991</v>
      </c>
      <c r="D1401">
        <v>8</v>
      </c>
      <c r="E1401" t="s">
        <v>6</v>
      </c>
      <c r="F1401">
        <v>50298</v>
      </c>
    </row>
    <row r="1402" spans="1:6">
      <c r="A1402">
        <v>2370</v>
      </c>
      <c r="B1402" s="1">
        <v>44957</v>
      </c>
      <c r="D1402">
        <v>8</v>
      </c>
      <c r="E1402" t="s">
        <v>6</v>
      </c>
      <c r="F1402">
        <v>615</v>
      </c>
    </row>
    <row r="1403" spans="1:6">
      <c r="A1403">
        <v>2370</v>
      </c>
      <c r="B1403" s="1">
        <v>44985</v>
      </c>
      <c r="D1403">
        <v>8</v>
      </c>
      <c r="E1403" t="s">
        <v>6</v>
      </c>
      <c r="F1403">
        <v>558</v>
      </c>
    </row>
    <row r="1404" spans="1:6">
      <c r="A1404">
        <v>2370</v>
      </c>
      <c r="B1404" s="1">
        <v>45016</v>
      </c>
      <c r="D1404">
        <v>8</v>
      </c>
      <c r="E1404" t="s">
        <v>6</v>
      </c>
      <c r="F1404">
        <v>609</v>
      </c>
    </row>
    <row r="1405" spans="1:6">
      <c r="A1405">
        <v>2370</v>
      </c>
      <c r="B1405" s="1">
        <v>45046</v>
      </c>
      <c r="D1405">
        <v>8</v>
      </c>
      <c r="E1405" t="s">
        <v>6</v>
      </c>
      <c r="F1405">
        <v>468</v>
      </c>
    </row>
    <row r="1406" spans="1:6">
      <c r="A1406">
        <v>2370</v>
      </c>
      <c r="B1406" s="1">
        <v>45077</v>
      </c>
      <c r="D1406">
        <v>8</v>
      </c>
      <c r="E1406" t="s">
        <v>6</v>
      </c>
      <c r="F1406">
        <v>318</v>
      </c>
    </row>
    <row r="1407" spans="1:6">
      <c r="A1407">
        <v>2370</v>
      </c>
      <c r="B1407" s="1">
        <v>45107</v>
      </c>
      <c r="D1407">
        <v>8</v>
      </c>
      <c r="E1407" t="s">
        <v>6</v>
      </c>
      <c r="F1407">
        <v>582</v>
      </c>
    </row>
    <row r="1408" spans="1:6">
      <c r="A1408">
        <v>2370</v>
      </c>
      <c r="B1408" s="1">
        <v>45138</v>
      </c>
      <c r="D1408">
        <v>8</v>
      </c>
      <c r="E1408" t="s">
        <v>6</v>
      </c>
      <c r="F1408">
        <v>471</v>
      </c>
    </row>
    <row r="1409" spans="1:6">
      <c r="A1409">
        <v>2370</v>
      </c>
      <c r="B1409" s="1">
        <v>45169</v>
      </c>
      <c r="D1409">
        <v>8</v>
      </c>
      <c r="E1409" t="s">
        <v>6</v>
      </c>
      <c r="F1409">
        <v>414</v>
      </c>
    </row>
    <row r="1410" spans="1:6">
      <c r="A1410">
        <v>2370</v>
      </c>
      <c r="B1410" s="1">
        <v>45199</v>
      </c>
      <c r="D1410">
        <v>8</v>
      </c>
      <c r="E1410" t="s">
        <v>6</v>
      </c>
      <c r="F1410">
        <v>345</v>
      </c>
    </row>
    <row r="1411" spans="1:6">
      <c r="A1411">
        <v>2370</v>
      </c>
      <c r="B1411" s="1">
        <v>45230</v>
      </c>
      <c r="D1411">
        <v>8</v>
      </c>
      <c r="E1411" t="s">
        <v>6</v>
      </c>
      <c r="F1411">
        <v>630</v>
      </c>
    </row>
    <row r="1412" spans="1:6">
      <c r="A1412">
        <v>2370</v>
      </c>
      <c r="B1412" s="1">
        <v>45260</v>
      </c>
      <c r="D1412">
        <v>8</v>
      </c>
      <c r="E1412" t="s">
        <v>6</v>
      </c>
      <c r="F1412">
        <v>438</v>
      </c>
    </row>
    <row r="1413" spans="1:6">
      <c r="A1413">
        <v>2370</v>
      </c>
      <c r="B1413" s="1">
        <v>45291</v>
      </c>
      <c r="D1413">
        <v>8</v>
      </c>
      <c r="E1413" t="s">
        <v>6</v>
      </c>
      <c r="F1413">
        <v>420</v>
      </c>
    </row>
    <row r="1414" spans="1:6">
      <c r="A1414">
        <v>2370</v>
      </c>
      <c r="B1414" s="1">
        <v>45322</v>
      </c>
      <c r="D1414">
        <v>8</v>
      </c>
      <c r="E1414" t="s">
        <v>6</v>
      </c>
      <c r="F1414">
        <v>765</v>
      </c>
    </row>
    <row r="1415" spans="1:6">
      <c r="A1415">
        <v>2370</v>
      </c>
      <c r="B1415" s="1">
        <v>45351</v>
      </c>
      <c r="D1415">
        <v>8</v>
      </c>
      <c r="E1415" t="s">
        <v>6</v>
      </c>
      <c r="F1415">
        <v>969</v>
      </c>
    </row>
    <row r="1416" spans="1:6">
      <c r="A1416">
        <v>2370</v>
      </c>
      <c r="B1416" s="1">
        <v>45382</v>
      </c>
      <c r="D1416">
        <v>8</v>
      </c>
      <c r="E1416" t="s">
        <v>6</v>
      </c>
      <c r="F1416">
        <v>678</v>
      </c>
    </row>
    <row r="1417" spans="1:6">
      <c r="A1417">
        <v>2370</v>
      </c>
      <c r="B1417" s="1">
        <v>45412</v>
      </c>
      <c r="D1417">
        <v>8</v>
      </c>
      <c r="E1417" t="s">
        <v>6</v>
      </c>
      <c r="F1417">
        <v>579</v>
      </c>
    </row>
    <row r="1418" spans="1:6">
      <c r="A1418">
        <v>2370</v>
      </c>
      <c r="B1418" s="1">
        <v>45443</v>
      </c>
      <c r="D1418">
        <v>8</v>
      </c>
      <c r="E1418" t="s">
        <v>6</v>
      </c>
      <c r="F1418">
        <v>303</v>
      </c>
    </row>
    <row r="1419" spans="1:6">
      <c r="A1419">
        <v>2370</v>
      </c>
      <c r="B1419" s="1">
        <v>45473</v>
      </c>
      <c r="D1419">
        <v>8</v>
      </c>
      <c r="E1419" t="s">
        <v>6</v>
      </c>
      <c r="F1419">
        <v>681</v>
      </c>
    </row>
    <row r="1420" spans="1:6">
      <c r="A1420">
        <v>2370</v>
      </c>
      <c r="B1420" s="1">
        <v>45504</v>
      </c>
      <c r="D1420">
        <v>8</v>
      </c>
      <c r="E1420" t="s">
        <v>6</v>
      </c>
      <c r="F1420">
        <v>648</v>
      </c>
    </row>
    <row r="1421" spans="1:6">
      <c r="A1421">
        <v>2370</v>
      </c>
      <c r="B1421" s="1">
        <v>45535</v>
      </c>
      <c r="D1421">
        <v>8</v>
      </c>
      <c r="E1421" t="s">
        <v>6</v>
      </c>
      <c r="F1421">
        <v>846</v>
      </c>
    </row>
    <row r="1422" spans="1:6">
      <c r="A1422">
        <v>2370</v>
      </c>
      <c r="B1422" s="1">
        <v>45565</v>
      </c>
      <c r="D1422">
        <v>8</v>
      </c>
      <c r="E1422" t="s">
        <v>6</v>
      </c>
      <c r="F1422">
        <v>534</v>
      </c>
    </row>
    <row r="1423" spans="1:6">
      <c r="A1423">
        <v>2370</v>
      </c>
      <c r="B1423" s="1">
        <v>45596</v>
      </c>
      <c r="D1423">
        <v>8</v>
      </c>
      <c r="E1423" t="s">
        <v>6</v>
      </c>
      <c r="F1423">
        <v>270</v>
      </c>
    </row>
    <row r="1424" spans="1:6">
      <c r="A1424">
        <v>2370</v>
      </c>
      <c r="B1424" s="1">
        <v>45626</v>
      </c>
      <c r="D1424">
        <v>8</v>
      </c>
      <c r="E1424" t="s">
        <v>6</v>
      </c>
      <c r="F1424">
        <v>912</v>
      </c>
    </row>
    <row r="1425" spans="1:6">
      <c r="A1425">
        <v>2370</v>
      </c>
      <c r="B1425" s="1">
        <v>45657</v>
      </c>
      <c r="D1425">
        <v>8</v>
      </c>
      <c r="E1425" t="s">
        <v>6</v>
      </c>
      <c r="F1425">
        <v>708</v>
      </c>
    </row>
    <row r="1426" spans="1:6">
      <c r="A1426">
        <v>2370</v>
      </c>
      <c r="B1426" s="1">
        <v>45688</v>
      </c>
      <c r="D1426">
        <v>8</v>
      </c>
      <c r="E1426" t="s">
        <v>6</v>
      </c>
      <c r="F1426">
        <v>612</v>
      </c>
    </row>
    <row r="1427" spans="1:6">
      <c r="A1427">
        <v>2370</v>
      </c>
      <c r="B1427" s="1">
        <v>45716</v>
      </c>
      <c r="D1427">
        <v>8</v>
      </c>
      <c r="E1427" t="s">
        <v>6</v>
      </c>
      <c r="F1427">
        <v>1242</v>
      </c>
    </row>
    <row r="1428" spans="1:6">
      <c r="A1428">
        <v>2370</v>
      </c>
      <c r="B1428" s="1">
        <v>45747</v>
      </c>
      <c r="D1428">
        <v>8</v>
      </c>
      <c r="E1428" t="s">
        <v>6</v>
      </c>
      <c r="F1428">
        <v>993</v>
      </c>
    </row>
    <row r="1429" spans="1:6">
      <c r="A1429">
        <v>2370</v>
      </c>
      <c r="B1429" s="1">
        <v>45777</v>
      </c>
      <c r="D1429">
        <v>8</v>
      </c>
      <c r="E1429" t="s">
        <v>6</v>
      </c>
      <c r="F1429">
        <v>627</v>
      </c>
    </row>
    <row r="1430" spans="1:6">
      <c r="A1430">
        <v>2370</v>
      </c>
      <c r="B1430" s="1">
        <v>45808</v>
      </c>
      <c r="D1430">
        <v>8</v>
      </c>
      <c r="E1430" t="s">
        <v>6</v>
      </c>
      <c r="F1430">
        <v>510</v>
      </c>
    </row>
    <row r="1431" spans="1:6">
      <c r="A1431">
        <v>2370</v>
      </c>
      <c r="B1431" s="1">
        <v>45838</v>
      </c>
      <c r="D1431">
        <v>8</v>
      </c>
      <c r="E1431" t="s">
        <v>6</v>
      </c>
      <c r="F1431">
        <v>543</v>
      </c>
    </row>
    <row r="1432" spans="1:6">
      <c r="A1432">
        <v>2370</v>
      </c>
      <c r="B1432" s="1">
        <v>45869</v>
      </c>
      <c r="D1432">
        <v>8</v>
      </c>
      <c r="E1432" t="s">
        <v>6</v>
      </c>
      <c r="F1432">
        <v>642</v>
      </c>
    </row>
    <row r="1433" spans="1:6">
      <c r="A1433">
        <v>2370</v>
      </c>
      <c r="B1433" s="1">
        <v>45900</v>
      </c>
      <c r="D1433">
        <v>8</v>
      </c>
      <c r="E1433" t="s">
        <v>6</v>
      </c>
      <c r="F1433">
        <v>648</v>
      </c>
    </row>
    <row r="1434" spans="1:6">
      <c r="A1434">
        <v>2370</v>
      </c>
      <c r="B1434" s="1">
        <v>45930</v>
      </c>
      <c r="D1434">
        <v>8</v>
      </c>
      <c r="E1434" t="s">
        <v>6</v>
      </c>
      <c r="F1434">
        <v>813</v>
      </c>
    </row>
    <row r="1435" spans="1:6">
      <c r="A1435">
        <v>2370</v>
      </c>
      <c r="B1435" s="1">
        <v>45961</v>
      </c>
      <c r="D1435">
        <v>8</v>
      </c>
      <c r="E1435" t="s">
        <v>6</v>
      </c>
      <c r="F1435">
        <v>957</v>
      </c>
    </row>
    <row r="1436" spans="1:6">
      <c r="A1436">
        <v>2370</v>
      </c>
      <c r="B1436" s="1">
        <v>45991</v>
      </c>
      <c r="D1436">
        <v>8</v>
      </c>
      <c r="E1436" t="s">
        <v>6</v>
      </c>
      <c r="F1436">
        <v>960</v>
      </c>
    </row>
    <row r="1437" spans="1:6">
      <c r="A1437">
        <v>360</v>
      </c>
      <c r="B1437" s="1">
        <v>44957</v>
      </c>
      <c r="D1437">
        <v>8</v>
      </c>
      <c r="E1437" t="s">
        <v>6</v>
      </c>
      <c r="F1437">
        <v>5052</v>
      </c>
    </row>
    <row r="1438" spans="1:6">
      <c r="A1438">
        <v>360</v>
      </c>
      <c r="B1438" s="1">
        <v>44985</v>
      </c>
      <c r="D1438">
        <v>8</v>
      </c>
      <c r="E1438" t="s">
        <v>6</v>
      </c>
      <c r="F1438">
        <v>4359</v>
      </c>
    </row>
    <row r="1439" spans="1:6">
      <c r="A1439">
        <v>360</v>
      </c>
      <c r="B1439" s="1">
        <v>45016</v>
      </c>
      <c r="D1439">
        <v>8</v>
      </c>
      <c r="E1439" t="s">
        <v>6</v>
      </c>
      <c r="F1439">
        <v>6546</v>
      </c>
    </row>
    <row r="1440" spans="1:6">
      <c r="A1440">
        <v>360</v>
      </c>
      <c r="B1440" s="1">
        <v>45046</v>
      </c>
      <c r="D1440">
        <v>8</v>
      </c>
      <c r="E1440" t="s">
        <v>6</v>
      </c>
      <c r="F1440">
        <v>4245</v>
      </c>
    </row>
    <row r="1441" spans="1:6">
      <c r="A1441">
        <v>360</v>
      </c>
      <c r="B1441" s="1">
        <v>45077</v>
      </c>
      <c r="D1441">
        <v>8</v>
      </c>
      <c r="E1441" t="s">
        <v>6</v>
      </c>
      <c r="F1441">
        <v>3123</v>
      </c>
    </row>
    <row r="1442" spans="1:6">
      <c r="A1442">
        <v>360</v>
      </c>
      <c r="B1442" s="1">
        <v>45107</v>
      </c>
      <c r="D1442">
        <v>8</v>
      </c>
      <c r="E1442" t="s">
        <v>6</v>
      </c>
      <c r="F1442">
        <v>4836</v>
      </c>
    </row>
    <row r="1443" spans="1:6">
      <c r="A1443">
        <v>360</v>
      </c>
      <c r="B1443" s="1">
        <v>45138</v>
      </c>
      <c r="D1443">
        <v>8</v>
      </c>
      <c r="E1443" t="s">
        <v>6</v>
      </c>
      <c r="F1443">
        <v>4164</v>
      </c>
    </row>
    <row r="1444" spans="1:6">
      <c r="A1444">
        <v>360</v>
      </c>
      <c r="B1444" s="1">
        <v>45169</v>
      </c>
      <c r="D1444">
        <v>8</v>
      </c>
      <c r="E1444" t="s">
        <v>6</v>
      </c>
      <c r="F1444">
        <v>3579</v>
      </c>
    </row>
    <row r="1445" spans="1:6">
      <c r="A1445">
        <v>360</v>
      </c>
      <c r="B1445" s="1">
        <v>45199</v>
      </c>
      <c r="D1445">
        <v>8</v>
      </c>
      <c r="E1445" t="s">
        <v>6</v>
      </c>
      <c r="F1445">
        <v>4056</v>
      </c>
    </row>
    <row r="1446" spans="1:6">
      <c r="A1446">
        <v>360</v>
      </c>
      <c r="B1446" s="1">
        <v>45230</v>
      </c>
      <c r="D1446">
        <v>8</v>
      </c>
      <c r="E1446" t="s">
        <v>6</v>
      </c>
      <c r="F1446">
        <v>4749</v>
      </c>
    </row>
    <row r="1447" spans="1:6">
      <c r="A1447">
        <v>360</v>
      </c>
      <c r="B1447" s="1">
        <v>45260</v>
      </c>
      <c r="D1447">
        <v>8</v>
      </c>
      <c r="E1447" t="s">
        <v>6</v>
      </c>
      <c r="F1447">
        <v>4935</v>
      </c>
    </row>
    <row r="1448" spans="1:6">
      <c r="A1448">
        <v>360</v>
      </c>
      <c r="B1448" s="1">
        <v>45291</v>
      </c>
      <c r="D1448">
        <v>8</v>
      </c>
      <c r="E1448" t="s">
        <v>6</v>
      </c>
      <c r="F1448">
        <v>5550</v>
      </c>
    </row>
    <row r="1449" spans="1:6">
      <c r="A1449">
        <v>360</v>
      </c>
      <c r="B1449" s="1">
        <v>45322</v>
      </c>
      <c r="D1449">
        <v>8</v>
      </c>
      <c r="E1449" t="s">
        <v>6</v>
      </c>
      <c r="F1449">
        <v>8112</v>
      </c>
    </row>
    <row r="1450" spans="1:6">
      <c r="A1450">
        <v>360</v>
      </c>
      <c r="B1450" s="1">
        <v>45351</v>
      </c>
      <c r="D1450">
        <v>8</v>
      </c>
      <c r="E1450" t="s">
        <v>6</v>
      </c>
      <c r="F1450">
        <v>5028</v>
      </c>
    </row>
    <row r="1451" spans="1:6">
      <c r="A1451">
        <v>360</v>
      </c>
      <c r="B1451" s="1">
        <v>45382</v>
      </c>
      <c r="D1451">
        <v>8</v>
      </c>
      <c r="E1451" t="s">
        <v>6</v>
      </c>
      <c r="F1451">
        <v>4239</v>
      </c>
    </row>
    <row r="1452" spans="1:6">
      <c r="A1452">
        <v>360</v>
      </c>
      <c r="B1452" s="1">
        <v>45412</v>
      </c>
      <c r="D1452">
        <v>8</v>
      </c>
      <c r="E1452" t="s">
        <v>6</v>
      </c>
      <c r="F1452">
        <v>4803</v>
      </c>
    </row>
    <row r="1453" spans="1:6">
      <c r="A1453">
        <v>360</v>
      </c>
      <c r="B1453" s="1">
        <v>45443</v>
      </c>
      <c r="D1453">
        <v>8</v>
      </c>
      <c r="E1453" t="s">
        <v>6</v>
      </c>
      <c r="F1453">
        <v>3693</v>
      </c>
    </row>
    <row r="1454" spans="1:6">
      <c r="A1454">
        <v>360</v>
      </c>
      <c r="B1454" s="1">
        <v>45473</v>
      </c>
      <c r="D1454">
        <v>8</v>
      </c>
      <c r="E1454" t="s">
        <v>6</v>
      </c>
      <c r="F1454">
        <v>4224</v>
      </c>
    </row>
    <row r="1455" spans="1:6">
      <c r="A1455">
        <v>360</v>
      </c>
      <c r="B1455" s="1">
        <v>45504</v>
      </c>
      <c r="D1455">
        <v>8</v>
      </c>
      <c r="E1455" t="s">
        <v>6</v>
      </c>
      <c r="F1455">
        <v>4980</v>
      </c>
    </row>
    <row r="1456" spans="1:6">
      <c r="A1456">
        <v>360</v>
      </c>
      <c r="B1456" s="1">
        <v>45535</v>
      </c>
      <c r="D1456">
        <v>8</v>
      </c>
      <c r="E1456" t="s">
        <v>6</v>
      </c>
      <c r="F1456">
        <v>6108</v>
      </c>
    </row>
    <row r="1457" spans="1:6">
      <c r="A1457">
        <v>360</v>
      </c>
      <c r="B1457" s="1">
        <v>45565</v>
      </c>
      <c r="D1457">
        <v>8</v>
      </c>
      <c r="E1457" t="s">
        <v>6</v>
      </c>
      <c r="F1457">
        <v>6117</v>
      </c>
    </row>
    <row r="1458" spans="1:6">
      <c r="A1458">
        <v>360</v>
      </c>
      <c r="B1458" s="1">
        <v>45596</v>
      </c>
      <c r="D1458">
        <v>8</v>
      </c>
      <c r="E1458" t="s">
        <v>6</v>
      </c>
      <c r="F1458">
        <v>3366</v>
      </c>
    </row>
    <row r="1459" spans="1:6">
      <c r="A1459">
        <v>360</v>
      </c>
      <c r="B1459" s="1">
        <v>45626</v>
      </c>
      <c r="D1459">
        <v>8</v>
      </c>
      <c r="E1459" t="s">
        <v>6</v>
      </c>
      <c r="F1459">
        <v>5118</v>
      </c>
    </row>
    <row r="1460" spans="1:6">
      <c r="A1460">
        <v>360</v>
      </c>
      <c r="B1460" s="1">
        <v>45657</v>
      </c>
      <c r="D1460">
        <v>8</v>
      </c>
      <c r="E1460" t="s">
        <v>6</v>
      </c>
      <c r="F1460">
        <v>7473</v>
      </c>
    </row>
    <row r="1461" spans="1:6">
      <c r="A1461">
        <v>360</v>
      </c>
      <c r="B1461" s="1">
        <v>45688</v>
      </c>
      <c r="D1461">
        <v>8</v>
      </c>
      <c r="E1461" t="s">
        <v>6</v>
      </c>
      <c r="F1461">
        <v>6000</v>
      </c>
    </row>
    <row r="1462" spans="1:6">
      <c r="A1462">
        <v>360</v>
      </c>
      <c r="B1462" s="1">
        <v>45716</v>
      </c>
      <c r="D1462">
        <v>8</v>
      </c>
      <c r="E1462" t="s">
        <v>6</v>
      </c>
      <c r="F1462">
        <v>6354</v>
      </c>
    </row>
    <row r="1463" spans="1:6">
      <c r="A1463">
        <v>360</v>
      </c>
      <c r="B1463" s="1">
        <v>45747</v>
      </c>
      <c r="D1463">
        <v>8</v>
      </c>
      <c r="E1463" t="s">
        <v>6</v>
      </c>
      <c r="F1463">
        <v>8034</v>
      </c>
    </row>
    <row r="1464" spans="1:6">
      <c r="A1464">
        <v>360</v>
      </c>
      <c r="B1464" s="1">
        <v>45777</v>
      </c>
      <c r="D1464">
        <v>8</v>
      </c>
      <c r="E1464" t="s">
        <v>6</v>
      </c>
      <c r="F1464">
        <v>6777</v>
      </c>
    </row>
    <row r="1465" spans="1:6">
      <c r="A1465">
        <v>360</v>
      </c>
      <c r="B1465" s="1">
        <v>45808</v>
      </c>
      <c r="D1465">
        <v>8</v>
      </c>
      <c r="E1465" t="s">
        <v>6</v>
      </c>
      <c r="F1465">
        <v>5793</v>
      </c>
    </row>
    <row r="1466" spans="1:6">
      <c r="A1466">
        <v>360</v>
      </c>
      <c r="B1466" s="1">
        <v>45838</v>
      </c>
      <c r="D1466">
        <v>8</v>
      </c>
      <c r="E1466" t="s">
        <v>6</v>
      </c>
      <c r="F1466">
        <v>4752</v>
      </c>
    </row>
    <row r="1467" spans="1:6">
      <c r="A1467">
        <v>360</v>
      </c>
      <c r="B1467" s="1">
        <v>45869</v>
      </c>
      <c r="D1467">
        <v>8</v>
      </c>
      <c r="E1467" t="s">
        <v>6</v>
      </c>
      <c r="F1467">
        <v>4893</v>
      </c>
    </row>
    <row r="1468" spans="1:6">
      <c r="A1468">
        <v>360</v>
      </c>
      <c r="B1468" s="1">
        <v>45900</v>
      </c>
      <c r="D1468">
        <v>8</v>
      </c>
      <c r="E1468" t="s">
        <v>6</v>
      </c>
      <c r="F1468">
        <v>6954</v>
      </c>
    </row>
    <row r="1469" spans="1:6">
      <c r="A1469">
        <v>360</v>
      </c>
      <c r="B1469" s="1">
        <v>45930</v>
      </c>
      <c r="D1469">
        <v>8</v>
      </c>
      <c r="E1469" t="s">
        <v>6</v>
      </c>
      <c r="F1469">
        <v>7428</v>
      </c>
    </row>
    <row r="1470" spans="1:6">
      <c r="A1470">
        <v>360</v>
      </c>
      <c r="B1470" s="1">
        <v>45961</v>
      </c>
      <c r="D1470">
        <v>8</v>
      </c>
      <c r="E1470" t="s">
        <v>6</v>
      </c>
      <c r="F1470">
        <v>6462</v>
      </c>
    </row>
    <row r="1471" spans="1:6">
      <c r="A1471">
        <v>360</v>
      </c>
      <c r="B1471" s="1">
        <v>45991</v>
      </c>
      <c r="D1471">
        <v>8</v>
      </c>
      <c r="E1471" t="s">
        <v>6</v>
      </c>
      <c r="F1471">
        <v>6486</v>
      </c>
    </row>
    <row r="1472" spans="1:6">
      <c r="A1472">
        <v>9649</v>
      </c>
      <c r="B1472" s="1">
        <v>44957</v>
      </c>
      <c r="D1472">
        <v>8</v>
      </c>
      <c r="E1472" t="s">
        <v>6</v>
      </c>
      <c r="F1472">
        <v>1293</v>
      </c>
    </row>
    <row r="1473" spans="1:6">
      <c r="A1473">
        <v>9649</v>
      </c>
      <c r="B1473" s="1">
        <v>44985</v>
      </c>
      <c r="D1473">
        <v>8</v>
      </c>
      <c r="E1473" t="s">
        <v>6</v>
      </c>
      <c r="F1473">
        <v>1047</v>
      </c>
    </row>
    <row r="1474" spans="1:6">
      <c r="A1474">
        <v>9649</v>
      </c>
      <c r="B1474" s="1">
        <v>45016</v>
      </c>
      <c r="D1474">
        <v>8</v>
      </c>
      <c r="E1474" t="s">
        <v>6</v>
      </c>
      <c r="F1474">
        <v>1005</v>
      </c>
    </row>
    <row r="1475" spans="1:6">
      <c r="A1475">
        <v>9649</v>
      </c>
      <c r="B1475" s="1">
        <v>45046</v>
      </c>
      <c r="D1475">
        <v>8</v>
      </c>
      <c r="E1475" t="s">
        <v>6</v>
      </c>
      <c r="F1475">
        <v>969</v>
      </c>
    </row>
    <row r="1476" spans="1:6">
      <c r="A1476">
        <v>9649</v>
      </c>
      <c r="B1476" s="1">
        <v>45077</v>
      </c>
      <c r="D1476">
        <v>8</v>
      </c>
      <c r="E1476" t="s">
        <v>6</v>
      </c>
      <c r="F1476">
        <v>906</v>
      </c>
    </row>
    <row r="1477" spans="1:6">
      <c r="A1477">
        <v>9649</v>
      </c>
      <c r="B1477" s="1">
        <v>45107</v>
      </c>
      <c r="D1477">
        <v>8</v>
      </c>
      <c r="E1477" t="s">
        <v>6</v>
      </c>
      <c r="F1477">
        <v>1026</v>
      </c>
    </row>
    <row r="1478" spans="1:6">
      <c r="A1478">
        <v>9649</v>
      </c>
      <c r="B1478" s="1">
        <v>45138</v>
      </c>
      <c r="D1478">
        <v>8</v>
      </c>
      <c r="E1478" t="s">
        <v>6</v>
      </c>
      <c r="F1478">
        <v>1107</v>
      </c>
    </row>
    <row r="1479" spans="1:6">
      <c r="A1479">
        <v>9649</v>
      </c>
      <c r="B1479" s="1">
        <v>45169</v>
      </c>
      <c r="D1479">
        <v>8</v>
      </c>
      <c r="E1479" t="s">
        <v>6</v>
      </c>
      <c r="F1479">
        <v>882</v>
      </c>
    </row>
    <row r="1480" spans="1:6">
      <c r="A1480">
        <v>9649</v>
      </c>
      <c r="B1480" s="1">
        <v>45199</v>
      </c>
      <c r="D1480">
        <v>8</v>
      </c>
      <c r="E1480" t="s">
        <v>6</v>
      </c>
      <c r="F1480">
        <v>903</v>
      </c>
    </row>
    <row r="1481" spans="1:6">
      <c r="A1481">
        <v>9649</v>
      </c>
      <c r="B1481" s="1">
        <v>45230</v>
      </c>
      <c r="D1481">
        <v>8</v>
      </c>
      <c r="E1481" t="s">
        <v>6</v>
      </c>
      <c r="F1481">
        <v>1083</v>
      </c>
    </row>
    <row r="1482" spans="1:6">
      <c r="A1482">
        <v>9649</v>
      </c>
      <c r="B1482" s="1">
        <v>45260</v>
      </c>
      <c r="D1482">
        <v>8</v>
      </c>
      <c r="E1482" t="s">
        <v>6</v>
      </c>
      <c r="F1482">
        <v>1053</v>
      </c>
    </row>
    <row r="1483" spans="1:6">
      <c r="A1483">
        <v>9649</v>
      </c>
      <c r="B1483" s="1">
        <v>45291</v>
      </c>
      <c r="D1483">
        <v>8</v>
      </c>
      <c r="E1483" t="s">
        <v>6</v>
      </c>
      <c r="F1483">
        <v>1062</v>
      </c>
    </row>
    <row r="1484" spans="1:6">
      <c r="A1484">
        <v>9649</v>
      </c>
      <c r="B1484" s="1">
        <v>45322</v>
      </c>
      <c r="D1484">
        <v>8</v>
      </c>
      <c r="E1484" t="s">
        <v>6</v>
      </c>
      <c r="F1484">
        <v>1119</v>
      </c>
    </row>
    <row r="1485" spans="1:6">
      <c r="A1485">
        <v>9649</v>
      </c>
      <c r="B1485" s="1">
        <v>45351</v>
      </c>
      <c r="D1485">
        <v>8</v>
      </c>
      <c r="E1485" t="s">
        <v>6</v>
      </c>
      <c r="F1485">
        <v>921</v>
      </c>
    </row>
    <row r="1486" spans="1:6">
      <c r="A1486">
        <v>9649</v>
      </c>
      <c r="B1486" s="1">
        <v>45382</v>
      </c>
      <c r="D1486">
        <v>8</v>
      </c>
      <c r="E1486" t="s">
        <v>6</v>
      </c>
      <c r="F1486">
        <v>924</v>
      </c>
    </row>
    <row r="1487" spans="1:6">
      <c r="A1487">
        <v>9649</v>
      </c>
      <c r="B1487" s="1">
        <v>45412</v>
      </c>
      <c r="D1487">
        <v>8</v>
      </c>
      <c r="E1487" t="s">
        <v>6</v>
      </c>
      <c r="F1487">
        <v>759</v>
      </c>
    </row>
    <row r="1488" spans="1:6">
      <c r="A1488">
        <v>9649</v>
      </c>
      <c r="B1488" s="1">
        <v>45443</v>
      </c>
      <c r="D1488">
        <v>8</v>
      </c>
      <c r="E1488" t="s">
        <v>6</v>
      </c>
      <c r="F1488">
        <v>792</v>
      </c>
    </row>
    <row r="1489" spans="1:6">
      <c r="A1489">
        <v>9649</v>
      </c>
      <c r="B1489" s="1">
        <v>45473</v>
      </c>
      <c r="D1489">
        <v>8</v>
      </c>
      <c r="E1489" t="s">
        <v>6</v>
      </c>
      <c r="F1489">
        <v>891</v>
      </c>
    </row>
    <row r="1490" spans="1:6">
      <c r="A1490">
        <v>9649</v>
      </c>
      <c r="B1490" s="1">
        <v>45504</v>
      </c>
      <c r="D1490">
        <v>8</v>
      </c>
      <c r="E1490" t="s">
        <v>6</v>
      </c>
      <c r="F1490">
        <v>1041</v>
      </c>
    </row>
    <row r="1491" spans="1:6">
      <c r="A1491">
        <v>9649</v>
      </c>
      <c r="B1491" s="1">
        <v>45535</v>
      </c>
      <c r="D1491">
        <v>8</v>
      </c>
      <c r="E1491" t="s">
        <v>6</v>
      </c>
      <c r="F1491">
        <v>732</v>
      </c>
    </row>
    <row r="1492" spans="1:6">
      <c r="A1492">
        <v>9649</v>
      </c>
      <c r="B1492" s="1">
        <v>45565</v>
      </c>
      <c r="D1492">
        <v>8</v>
      </c>
      <c r="E1492" t="s">
        <v>6</v>
      </c>
      <c r="F1492">
        <v>975</v>
      </c>
    </row>
    <row r="1493" spans="1:6">
      <c r="A1493">
        <v>9649</v>
      </c>
      <c r="B1493" s="1">
        <v>45596</v>
      </c>
      <c r="D1493">
        <v>8</v>
      </c>
      <c r="E1493" t="s">
        <v>6</v>
      </c>
      <c r="F1493">
        <v>1029</v>
      </c>
    </row>
    <row r="1494" spans="1:6">
      <c r="A1494">
        <v>9649</v>
      </c>
      <c r="B1494" s="1">
        <v>45626</v>
      </c>
      <c r="D1494">
        <v>8</v>
      </c>
      <c r="E1494" t="s">
        <v>6</v>
      </c>
      <c r="F1494">
        <v>1092</v>
      </c>
    </row>
    <row r="1495" spans="1:6">
      <c r="A1495">
        <v>9649</v>
      </c>
      <c r="B1495" s="1">
        <v>45657</v>
      </c>
      <c r="D1495">
        <v>8</v>
      </c>
      <c r="E1495" t="s">
        <v>6</v>
      </c>
      <c r="F1495">
        <v>1035</v>
      </c>
    </row>
    <row r="1496" spans="1:6">
      <c r="A1496">
        <v>9649</v>
      </c>
      <c r="B1496" s="1">
        <v>45688</v>
      </c>
      <c r="D1496">
        <v>8</v>
      </c>
      <c r="E1496" t="s">
        <v>6</v>
      </c>
      <c r="F1496">
        <v>957</v>
      </c>
    </row>
    <row r="1497" spans="1:6">
      <c r="A1497">
        <v>9649</v>
      </c>
      <c r="B1497" s="1">
        <v>45716</v>
      </c>
      <c r="D1497">
        <v>8</v>
      </c>
      <c r="E1497" t="s">
        <v>6</v>
      </c>
      <c r="F1497">
        <v>951</v>
      </c>
    </row>
    <row r="1498" spans="1:6">
      <c r="A1498">
        <v>9649</v>
      </c>
      <c r="B1498" s="1">
        <v>45747</v>
      </c>
      <c r="D1498">
        <v>8</v>
      </c>
      <c r="E1498" t="s">
        <v>6</v>
      </c>
      <c r="F1498">
        <v>879</v>
      </c>
    </row>
    <row r="1499" spans="1:6">
      <c r="A1499">
        <v>9649</v>
      </c>
      <c r="B1499" s="1">
        <v>45777</v>
      </c>
      <c r="D1499">
        <v>8</v>
      </c>
      <c r="E1499" t="s">
        <v>6</v>
      </c>
      <c r="F1499">
        <v>1059</v>
      </c>
    </row>
    <row r="1500" spans="1:6">
      <c r="A1500">
        <v>9649</v>
      </c>
      <c r="B1500" s="1">
        <v>45808</v>
      </c>
      <c r="D1500">
        <v>8</v>
      </c>
      <c r="E1500" t="s">
        <v>6</v>
      </c>
      <c r="F1500">
        <v>933</v>
      </c>
    </row>
    <row r="1501" spans="1:6">
      <c r="A1501">
        <v>9649</v>
      </c>
      <c r="B1501" s="1">
        <v>45838</v>
      </c>
      <c r="D1501">
        <v>8</v>
      </c>
      <c r="E1501" t="s">
        <v>6</v>
      </c>
      <c r="F1501">
        <v>825</v>
      </c>
    </row>
    <row r="1502" spans="1:6">
      <c r="A1502">
        <v>9649</v>
      </c>
      <c r="B1502" s="1">
        <v>45869</v>
      </c>
      <c r="D1502">
        <v>8</v>
      </c>
      <c r="E1502" t="s">
        <v>6</v>
      </c>
      <c r="F1502">
        <v>936</v>
      </c>
    </row>
    <row r="1503" spans="1:6">
      <c r="A1503">
        <v>9649</v>
      </c>
      <c r="B1503" s="1">
        <v>45900</v>
      </c>
      <c r="D1503">
        <v>8</v>
      </c>
      <c r="E1503" t="s">
        <v>6</v>
      </c>
      <c r="F1503">
        <v>723</v>
      </c>
    </row>
    <row r="1504" spans="1:6">
      <c r="A1504">
        <v>9649</v>
      </c>
      <c r="B1504" s="1">
        <v>45930</v>
      </c>
      <c r="D1504">
        <v>8</v>
      </c>
      <c r="E1504" t="s">
        <v>6</v>
      </c>
      <c r="F1504">
        <v>900</v>
      </c>
    </row>
    <row r="1505" spans="1:6">
      <c r="A1505">
        <v>9649</v>
      </c>
      <c r="B1505" s="1">
        <v>45961</v>
      </c>
      <c r="D1505">
        <v>8</v>
      </c>
      <c r="E1505" t="s">
        <v>6</v>
      </c>
      <c r="F1505">
        <v>966</v>
      </c>
    </row>
    <row r="1506" spans="1:6">
      <c r="A1506">
        <v>9649</v>
      </c>
      <c r="B1506" s="1">
        <v>45991</v>
      </c>
      <c r="D1506">
        <v>8</v>
      </c>
      <c r="E1506" t="s">
        <v>6</v>
      </c>
      <c r="F1506">
        <v>1125</v>
      </c>
    </row>
    <row r="1507" spans="1:6">
      <c r="A1507">
        <v>9652</v>
      </c>
      <c r="B1507" s="1">
        <v>44957</v>
      </c>
      <c r="D1507">
        <v>8</v>
      </c>
      <c r="E1507" t="s">
        <v>6</v>
      </c>
      <c r="F1507">
        <v>3579</v>
      </c>
    </row>
    <row r="1508" spans="1:6">
      <c r="A1508">
        <v>9652</v>
      </c>
      <c r="B1508" s="1">
        <v>44985</v>
      </c>
      <c r="D1508">
        <v>8</v>
      </c>
      <c r="E1508" t="s">
        <v>6</v>
      </c>
      <c r="F1508">
        <v>4239</v>
      </c>
    </row>
    <row r="1509" spans="1:6">
      <c r="A1509">
        <v>9652</v>
      </c>
      <c r="B1509" s="1">
        <v>45016</v>
      </c>
      <c r="D1509">
        <v>8</v>
      </c>
      <c r="E1509" t="s">
        <v>6</v>
      </c>
      <c r="F1509">
        <v>4599</v>
      </c>
    </row>
    <row r="1510" spans="1:6">
      <c r="A1510">
        <v>9652</v>
      </c>
      <c r="B1510" s="1">
        <v>45046</v>
      </c>
      <c r="D1510">
        <v>8</v>
      </c>
      <c r="E1510" t="s">
        <v>6</v>
      </c>
      <c r="F1510">
        <v>4920</v>
      </c>
    </row>
    <row r="1511" spans="1:6">
      <c r="A1511">
        <v>9652</v>
      </c>
      <c r="B1511" s="1">
        <v>45077</v>
      </c>
      <c r="D1511">
        <v>8</v>
      </c>
      <c r="E1511" t="s">
        <v>6</v>
      </c>
      <c r="F1511">
        <v>3291</v>
      </c>
    </row>
    <row r="1512" spans="1:6">
      <c r="A1512">
        <v>9652</v>
      </c>
      <c r="B1512" s="1">
        <v>45107</v>
      </c>
      <c r="D1512">
        <v>8</v>
      </c>
      <c r="E1512" t="s">
        <v>6</v>
      </c>
      <c r="F1512">
        <v>2583</v>
      </c>
    </row>
    <row r="1513" spans="1:6">
      <c r="A1513">
        <v>9652</v>
      </c>
      <c r="B1513" s="1">
        <v>45138</v>
      </c>
      <c r="D1513">
        <v>8</v>
      </c>
      <c r="E1513" t="s">
        <v>6</v>
      </c>
      <c r="F1513">
        <v>3423</v>
      </c>
    </row>
    <row r="1514" spans="1:6">
      <c r="A1514">
        <v>9652</v>
      </c>
      <c r="B1514" s="1">
        <v>45169</v>
      </c>
      <c r="D1514">
        <v>8</v>
      </c>
      <c r="E1514" t="s">
        <v>6</v>
      </c>
      <c r="F1514">
        <v>2763</v>
      </c>
    </row>
    <row r="1515" spans="1:6">
      <c r="A1515">
        <v>9652</v>
      </c>
      <c r="B1515" s="1">
        <v>45199</v>
      </c>
      <c r="D1515">
        <v>8</v>
      </c>
      <c r="E1515" t="s">
        <v>6</v>
      </c>
      <c r="F1515">
        <v>3291</v>
      </c>
    </row>
    <row r="1516" spans="1:6">
      <c r="A1516">
        <v>9652</v>
      </c>
      <c r="B1516" s="1">
        <v>45230</v>
      </c>
      <c r="D1516">
        <v>8</v>
      </c>
      <c r="E1516" t="s">
        <v>6</v>
      </c>
      <c r="F1516">
        <v>3627</v>
      </c>
    </row>
    <row r="1517" spans="1:6">
      <c r="A1517">
        <v>9652</v>
      </c>
      <c r="B1517" s="1">
        <v>45260</v>
      </c>
      <c r="D1517">
        <v>8</v>
      </c>
      <c r="E1517" t="s">
        <v>6</v>
      </c>
      <c r="F1517">
        <v>3885</v>
      </c>
    </row>
    <row r="1518" spans="1:6">
      <c r="A1518">
        <v>9652</v>
      </c>
      <c r="B1518" s="1">
        <v>45291</v>
      </c>
      <c r="D1518">
        <v>8</v>
      </c>
      <c r="E1518" t="s">
        <v>6</v>
      </c>
      <c r="F1518">
        <v>5319</v>
      </c>
    </row>
    <row r="1519" spans="1:6">
      <c r="A1519">
        <v>9652</v>
      </c>
      <c r="B1519" s="1">
        <v>45322</v>
      </c>
      <c r="D1519">
        <v>8</v>
      </c>
      <c r="E1519" t="s">
        <v>6</v>
      </c>
      <c r="F1519">
        <v>4389</v>
      </c>
    </row>
    <row r="1520" spans="1:6">
      <c r="A1520">
        <v>9652</v>
      </c>
      <c r="B1520" s="1">
        <v>45351</v>
      </c>
      <c r="D1520">
        <v>8</v>
      </c>
      <c r="E1520" t="s">
        <v>6</v>
      </c>
      <c r="F1520">
        <v>5598</v>
      </c>
    </row>
    <row r="1521" spans="1:6">
      <c r="A1521">
        <v>9652</v>
      </c>
      <c r="B1521" s="1">
        <v>45382</v>
      </c>
      <c r="D1521">
        <v>8</v>
      </c>
      <c r="E1521" t="s">
        <v>6</v>
      </c>
      <c r="F1521">
        <v>3921</v>
      </c>
    </row>
    <row r="1522" spans="1:6">
      <c r="A1522">
        <v>9652</v>
      </c>
      <c r="B1522" s="1">
        <v>45412</v>
      </c>
      <c r="D1522">
        <v>8</v>
      </c>
      <c r="E1522" t="s">
        <v>6</v>
      </c>
      <c r="F1522">
        <v>4212</v>
      </c>
    </row>
    <row r="1523" spans="1:6">
      <c r="A1523">
        <v>9652</v>
      </c>
      <c r="B1523" s="1">
        <v>45443</v>
      </c>
      <c r="D1523">
        <v>8</v>
      </c>
      <c r="E1523" t="s">
        <v>6</v>
      </c>
      <c r="F1523">
        <v>3483</v>
      </c>
    </row>
    <row r="1524" spans="1:6">
      <c r="A1524">
        <v>9652</v>
      </c>
      <c r="B1524" s="1">
        <v>45473</v>
      </c>
      <c r="D1524">
        <v>8</v>
      </c>
      <c r="E1524" t="s">
        <v>6</v>
      </c>
      <c r="F1524">
        <v>4761</v>
      </c>
    </row>
    <row r="1525" spans="1:6">
      <c r="A1525">
        <v>9652</v>
      </c>
      <c r="B1525" s="1">
        <v>45504</v>
      </c>
      <c r="D1525">
        <v>8</v>
      </c>
      <c r="E1525" t="s">
        <v>6</v>
      </c>
      <c r="F1525">
        <v>4977</v>
      </c>
    </row>
    <row r="1526" spans="1:6">
      <c r="A1526">
        <v>9652</v>
      </c>
      <c r="B1526" s="1">
        <v>45535</v>
      </c>
      <c r="D1526">
        <v>8</v>
      </c>
      <c r="E1526" t="s">
        <v>6</v>
      </c>
      <c r="F1526">
        <v>5589</v>
      </c>
    </row>
    <row r="1527" spans="1:6">
      <c r="A1527">
        <v>9652</v>
      </c>
      <c r="B1527" s="1">
        <v>45565</v>
      </c>
      <c r="D1527">
        <v>8</v>
      </c>
      <c r="E1527" t="s">
        <v>6</v>
      </c>
      <c r="F1527">
        <v>10257</v>
      </c>
    </row>
    <row r="1528" spans="1:6">
      <c r="A1528">
        <v>9652</v>
      </c>
      <c r="B1528" s="1">
        <v>45596</v>
      </c>
      <c r="D1528">
        <v>8</v>
      </c>
      <c r="E1528" t="s">
        <v>6</v>
      </c>
      <c r="F1528">
        <v>7263</v>
      </c>
    </row>
    <row r="1529" spans="1:6">
      <c r="A1529">
        <v>9652</v>
      </c>
      <c r="B1529" s="1">
        <v>45626</v>
      </c>
      <c r="D1529">
        <v>8</v>
      </c>
      <c r="E1529" t="s">
        <v>6</v>
      </c>
      <c r="F1529">
        <v>3456</v>
      </c>
    </row>
    <row r="1530" spans="1:6">
      <c r="A1530">
        <v>9652</v>
      </c>
      <c r="B1530" s="1">
        <v>45657</v>
      </c>
      <c r="D1530">
        <v>8</v>
      </c>
      <c r="E1530" t="s">
        <v>6</v>
      </c>
      <c r="F1530">
        <v>6132</v>
      </c>
    </row>
    <row r="1531" spans="1:6">
      <c r="A1531">
        <v>9652</v>
      </c>
      <c r="B1531" s="1">
        <v>45688</v>
      </c>
      <c r="D1531">
        <v>8</v>
      </c>
      <c r="E1531" t="s">
        <v>6</v>
      </c>
      <c r="F1531">
        <v>7602</v>
      </c>
    </row>
    <row r="1532" spans="1:6">
      <c r="A1532">
        <v>9652</v>
      </c>
      <c r="B1532" s="1">
        <v>45716</v>
      </c>
      <c r="D1532">
        <v>8</v>
      </c>
      <c r="E1532" t="s">
        <v>6</v>
      </c>
      <c r="F1532">
        <v>5886</v>
      </c>
    </row>
    <row r="1533" spans="1:6">
      <c r="A1533">
        <v>9652</v>
      </c>
      <c r="B1533" s="1">
        <v>45747</v>
      </c>
      <c r="D1533">
        <v>8</v>
      </c>
      <c r="E1533" t="s">
        <v>6</v>
      </c>
      <c r="F1533">
        <v>7932</v>
      </c>
    </row>
    <row r="1534" spans="1:6">
      <c r="A1534">
        <v>9652</v>
      </c>
      <c r="B1534" s="1">
        <v>45777</v>
      </c>
      <c r="D1534">
        <v>8</v>
      </c>
      <c r="E1534" t="s">
        <v>6</v>
      </c>
      <c r="F1534">
        <v>7491</v>
      </c>
    </row>
    <row r="1535" spans="1:6">
      <c r="A1535">
        <v>9652</v>
      </c>
      <c r="B1535" s="1">
        <v>45808</v>
      </c>
      <c r="D1535">
        <v>8</v>
      </c>
      <c r="E1535" t="s">
        <v>6</v>
      </c>
      <c r="F1535">
        <v>6339</v>
      </c>
    </row>
    <row r="1536" spans="1:6">
      <c r="A1536">
        <v>9652</v>
      </c>
      <c r="B1536" s="1">
        <v>45838</v>
      </c>
      <c r="D1536">
        <v>8</v>
      </c>
      <c r="E1536" t="s">
        <v>6</v>
      </c>
      <c r="F1536">
        <v>5337</v>
      </c>
    </row>
    <row r="1537" spans="1:6">
      <c r="A1537">
        <v>9652</v>
      </c>
      <c r="B1537" s="1">
        <v>45869</v>
      </c>
      <c r="D1537">
        <v>8</v>
      </c>
      <c r="E1537" t="s">
        <v>6</v>
      </c>
      <c r="F1537">
        <v>5175</v>
      </c>
    </row>
    <row r="1538" spans="1:6">
      <c r="A1538">
        <v>9652</v>
      </c>
      <c r="B1538" s="1">
        <v>45900</v>
      </c>
      <c r="D1538">
        <v>8</v>
      </c>
      <c r="E1538" t="s">
        <v>6</v>
      </c>
      <c r="F1538">
        <v>5511</v>
      </c>
    </row>
    <row r="1539" spans="1:6">
      <c r="A1539">
        <v>9652</v>
      </c>
      <c r="B1539" s="1">
        <v>45930</v>
      </c>
      <c r="D1539">
        <v>8</v>
      </c>
      <c r="E1539" t="s">
        <v>6</v>
      </c>
      <c r="F1539">
        <v>6126</v>
      </c>
    </row>
    <row r="1540" spans="1:6">
      <c r="A1540">
        <v>9652</v>
      </c>
      <c r="B1540" s="1">
        <v>45961</v>
      </c>
      <c r="D1540">
        <v>8</v>
      </c>
      <c r="E1540" t="s">
        <v>6</v>
      </c>
      <c r="F1540">
        <v>6153</v>
      </c>
    </row>
    <row r="1541" spans="1:6">
      <c r="A1541">
        <v>9652</v>
      </c>
      <c r="B1541" s="1">
        <v>45991</v>
      </c>
      <c r="D1541">
        <v>8</v>
      </c>
      <c r="E1541" t="s">
        <v>6</v>
      </c>
      <c r="F1541">
        <v>5508</v>
      </c>
    </row>
    <row r="1542" spans="1:6">
      <c r="A1542">
        <v>9656</v>
      </c>
      <c r="B1542" s="1">
        <v>44957</v>
      </c>
      <c r="D1542">
        <v>8</v>
      </c>
      <c r="E1542" t="s">
        <v>6</v>
      </c>
      <c r="F1542">
        <v>366069</v>
      </c>
    </row>
    <row r="1543" spans="1:6">
      <c r="A1543">
        <v>9656</v>
      </c>
      <c r="B1543" s="1">
        <v>44985</v>
      </c>
      <c r="D1543">
        <v>8</v>
      </c>
      <c r="E1543" t="s">
        <v>6</v>
      </c>
      <c r="F1543">
        <v>346179</v>
      </c>
    </row>
    <row r="1544" spans="1:6">
      <c r="A1544">
        <v>9656</v>
      </c>
      <c r="B1544" s="1">
        <v>45016</v>
      </c>
      <c r="D1544">
        <v>8</v>
      </c>
      <c r="E1544" t="s">
        <v>6</v>
      </c>
      <c r="F1544">
        <v>316410</v>
      </c>
    </row>
    <row r="1545" spans="1:6">
      <c r="A1545">
        <v>9656</v>
      </c>
      <c r="B1545" s="1">
        <v>45046</v>
      </c>
      <c r="D1545">
        <v>8</v>
      </c>
      <c r="E1545" t="s">
        <v>6</v>
      </c>
      <c r="F1545">
        <v>357933</v>
      </c>
    </row>
    <row r="1546" spans="1:6">
      <c r="A1546">
        <v>9656</v>
      </c>
      <c r="B1546" s="1">
        <v>45077</v>
      </c>
      <c r="D1546">
        <v>8</v>
      </c>
      <c r="E1546" t="s">
        <v>6</v>
      </c>
      <c r="F1546">
        <v>354510</v>
      </c>
    </row>
    <row r="1547" spans="1:6">
      <c r="A1547">
        <v>9656</v>
      </c>
      <c r="B1547" s="1">
        <v>45107</v>
      </c>
      <c r="D1547">
        <v>8</v>
      </c>
      <c r="E1547" t="s">
        <v>6</v>
      </c>
      <c r="F1547">
        <v>448344</v>
      </c>
    </row>
    <row r="1548" spans="1:6">
      <c r="A1548">
        <v>9656</v>
      </c>
      <c r="B1548" s="1">
        <v>45138</v>
      </c>
      <c r="D1548">
        <v>8</v>
      </c>
      <c r="E1548" t="s">
        <v>6</v>
      </c>
      <c r="F1548">
        <v>446625</v>
      </c>
    </row>
    <row r="1549" spans="1:6">
      <c r="A1549">
        <v>9656</v>
      </c>
      <c r="B1549" s="1">
        <v>45169</v>
      </c>
      <c r="D1549">
        <v>8</v>
      </c>
      <c r="E1549" t="s">
        <v>6</v>
      </c>
      <c r="F1549">
        <v>372387</v>
      </c>
    </row>
    <row r="1550" spans="1:6">
      <c r="A1550">
        <v>9656</v>
      </c>
      <c r="B1550" s="1">
        <v>45199</v>
      </c>
      <c r="D1550">
        <v>8</v>
      </c>
      <c r="E1550" t="s">
        <v>6</v>
      </c>
      <c r="F1550">
        <v>403830</v>
      </c>
    </row>
    <row r="1551" spans="1:6">
      <c r="A1551">
        <v>9656</v>
      </c>
      <c r="B1551" s="1">
        <v>45230</v>
      </c>
      <c r="D1551">
        <v>8</v>
      </c>
      <c r="E1551" t="s">
        <v>6</v>
      </c>
      <c r="F1551">
        <v>396930</v>
      </c>
    </row>
    <row r="1552" spans="1:6">
      <c r="A1552">
        <v>9656</v>
      </c>
      <c r="B1552" s="1">
        <v>45260</v>
      </c>
      <c r="D1552">
        <v>8</v>
      </c>
      <c r="E1552" t="s">
        <v>6</v>
      </c>
      <c r="F1552">
        <v>399732</v>
      </c>
    </row>
    <row r="1553" spans="1:6">
      <c r="A1553">
        <v>9656</v>
      </c>
      <c r="B1553" s="1">
        <v>45291</v>
      </c>
      <c r="D1553">
        <v>8</v>
      </c>
      <c r="E1553" t="s">
        <v>6</v>
      </c>
      <c r="F1553">
        <v>398985</v>
      </c>
    </row>
    <row r="1554" spans="1:6">
      <c r="A1554">
        <v>9656</v>
      </c>
      <c r="B1554" s="1">
        <v>45322</v>
      </c>
      <c r="D1554">
        <v>8</v>
      </c>
      <c r="E1554" t="s">
        <v>6</v>
      </c>
      <c r="F1554">
        <v>376698</v>
      </c>
    </row>
    <row r="1555" spans="1:6">
      <c r="A1555">
        <v>9656</v>
      </c>
      <c r="B1555" s="1">
        <v>45351</v>
      </c>
      <c r="D1555">
        <v>8</v>
      </c>
      <c r="E1555" t="s">
        <v>6</v>
      </c>
      <c r="F1555">
        <v>370365</v>
      </c>
    </row>
    <row r="1556" spans="1:6">
      <c r="A1556">
        <v>9656</v>
      </c>
      <c r="B1556" s="1">
        <v>45382</v>
      </c>
      <c r="D1556">
        <v>8</v>
      </c>
      <c r="E1556" t="s">
        <v>6</v>
      </c>
      <c r="F1556">
        <v>328932</v>
      </c>
    </row>
    <row r="1557" spans="1:6">
      <c r="A1557">
        <v>9656</v>
      </c>
      <c r="B1557" s="1">
        <v>45412</v>
      </c>
      <c r="D1557">
        <v>8</v>
      </c>
      <c r="E1557" t="s">
        <v>6</v>
      </c>
      <c r="F1557">
        <v>347547</v>
      </c>
    </row>
    <row r="1558" spans="1:6">
      <c r="A1558">
        <v>9656</v>
      </c>
      <c r="B1558" s="1">
        <v>45443</v>
      </c>
      <c r="D1558">
        <v>8</v>
      </c>
      <c r="E1558" t="s">
        <v>6</v>
      </c>
      <c r="F1558">
        <v>427146</v>
      </c>
    </row>
    <row r="1559" spans="1:6">
      <c r="A1559">
        <v>9656</v>
      </c>
      <c r="B1559" s="1">
        <v>45473</v>
      </c>
      <c r="D1559">
        <v>8</v>
      </c>
      <c r="E1559" t="s">
        <v>6</v>
      </c>
      <c r="F1559">
        <v>426576</v>
      </c>
    </row>
    <row r="1560" spans="1:6">
      <c r="A1560">
        <v>9656</v>
      </c>
      <c r="B1560" s="1">
        <v>45504</v>
      </c>
      <c r="D1560">
        <v>8</v>
      </c>
      <c r="E1560" t="s">
        <v>6</v>
      </c>
      <c r="F1560">
        <v>401742</v>
      </c>
    </row>
    <row r="1561" spans="1:6">
      <c r="A1561">
        <v>9656</v>
      </c>
      <c r="B1561" s="1">
        <v>45535</v>
      </c>
      <c r="D1561">
        <v>8</v>
      </c>
      <c r="E1561" t="s">
        <v>6</v>
      </c>
      <c r="F1561">
        <v>390516</v>
      </c>
    </row>
    <row r="1562" spans="1:6">
      <c r="A1562">
        <v>9656</v>
      </c>
      <c r="B1562" s="1">
        <v>45565</v>
      </c>
      <c r="D1562">
        <v>8</v>
      </c>
      <c r="E1562" t="s">
        <v>6</v>
      </c>
      <c r="F1562">
        <v>385875</v>
      </c>
    </row>
    <row r="1563" spans="1:6">
      <c r="A1563">
        <v>9656</v>
      </c>
      <c r="B1563" s="1">
        <v>45596</v>
      </c>
      <c r="D1563">
        <v>8</v>
      </c>
      <c r="E1563" t="s">
        <v>6</v>
      </c>
      <c r="F1563">
        <v>410829</v>
      </c>
    </row>
    <row r="1564" spans="1:6">
      <c r="A1564">
        <v>9656</v>
      </c>
      <c r="B1564" s="1">
        <v>45626</v>
      </c>
      <c r="D1564">
        <v>8</v>
      </c>
      <c r="E1564" t="s">
        <v>6</v>
      </c>
      <c r="F1564">
        <v>382542</v>
      </c>
    </row>
    <row r="1565" spans="1:6">
      <c r="A1565">
        <v>9656</v>
      </c>
      <c r="B1565" s="1">
        <v>45657</v>
      </c>
      <c r="D1565">
        <v>8</v>
      </c>
      <c r="E1565" t="s">
        <v>6</v>
      </c>
      <c r="F1565">
        <v>389664</v>
      </c>
    </row>
    <row r="1566" spans="1:6">
      <c r="A1566">
        <v>9656</v>
      </c>
      <c r="B1566" s="1">
        <v>45688</v>
      </c>
      <c r="D1566">
        <v>8</v>
      </c>
      <c r="E1566" t="s">
        <v>6</v>
      </c>
      <c r="F1566">
        <v>401961</v>
      </c>
    </row>
    <row r="1567" spans="1:6">
      <c r="A1567">
        <v>9656</v>
      </c>
      <c r="B1567" s="1">
        <v>45716</v>
      </c>
      <c r="D1567">
        <v>8</v>
      </c>
      <c r="E1567" t="s">
        <v>6</v>
      </c>
      <c r="F1567">
        <v>358674</v>
      </c>
    </row>
    <row r="1568" spans="1:6">
      <c r="A1568">
        <v>9656</v>
      </c>
      <c r="B1568" s="1">
        <v>45747</v>
      </c>
      <c r="D1568">
        <v>8</v>
      </c>
      <c r="E1568" t="s">
        <v>6</v>
      </c>
      <c r="F1568">
        <v>330234</v>
      </c>
    </row>
    <row r="1569" spans="1:6">
      <c r="A1569">
        <v>9656</v>
      </c>
      <c r="B1569" s="1">
        <v>45777</v>
      </c>
      <c r="D1569">
        <v>8</v>
      </c>
      <c r="E1569" t="s">
        <v>6</v>
      </c>
      <c r="F1569">
        <v>393213</v>
      </c>
    </row>
    <row r="1570" spans="1:6">
      <c r="A1570">
        <v>9656</v>
      </c>
      <c r="B1570" s="1">
        <v>45808</v>
      </c>
      <c r="D1570">
        <v>8</v>
      </c>
      <c r="E1570" t="s">
        <v>6</v>
      </c>
      <c r="F1570">
        <v>400479</v>
      </c>
    </row>
    <row r="1571" spans="1:6">
      <c r="A1571">
        <v>9656</v>
      </c>
      <c r="B1571" s="1">
        <v>45838</v>
      </c>
      <c r="D1571">
        <v>8</v>
      </c>
      <c r="E1571" t="s">
        <v>6</v>
      </c>
      <c r="F1571">
        <v>403830</v>
      </c>
    </row>
    <row r="1572" spans="1:6">
      <c r="A1572">
        <v>9656</v>
      </c>
      <c r="B1572" s="1">
        <v>45869</v>
      </c>
      <c r="D1572">
        <v>8</v>
      </c>
      <c r="E1572" t="s">
        <v>6</v>
      </c>
      <c r="F1572">
        <v>498594</v>
      </c>
    </row>
    <row r="1573" spans="1:6">
      <c r="A1573">
        <v>9656</v>
      </c>
      <c r="B1573" s="1">
        <v>45900</v>
      </c>
      <c r="D1573">
        <v>8</v>
      </c>
      <c r="E1573" t="s">
        <v>6</v>
      </c>
      <c r="F1573">
        <v>399180</v>
      </c>
    </row>
    <row r="1574" spans="1:6">
      <c r="A1574">
        <v>9656</v>
      </c>
      <c r="B1574" s="1">
        <v>45930</v>
      </c>
      <c r="D1574">
        <v>8</v>
      </c>
      <c r="E1574" t="s">
        <v>6</v>
      </c>
      <c r="F1574">
        <v>394032</v>
      </c>
    </row>
    <row r="1575" spans="1:6">
      <c r="A1575">
        <v>9656</v>
      </c>
      <c r="B1575" s="1">
        <v>45961</v>
      </c>
      <c r="D1575">
        <v>8</v>
      </c>
      <c r="E1575" t="s">
        <v>6</v>
      </c>
      <c r="F1575">
        <v>437013</v>
      </c>
    </row>
    <row r="1576" spans="1:6">
      <c r="A1576">
        <v>9656</v>
      </c>
      <c r="B1576" s="1">
        <v>45991</v>
      </c>
      <c r="D1576">
        <v>8</v>
      </c>
      <c r="E1576" t="s">
        <v>6</v>
      </c>
      <c r="F1576">
        <v>401553</v>
      </c>
    </row>
    <row r="1577" spans="1:6">
      <c r="A1577">
        <v>9657</v>
      </c>
      <c r="B1577" s="1">
        <v>44957</v>
      </c>
      <c r="D1577">
        <v>8</v>
      </c>
      <c r="E1577" t="s">
        <v>6</v>
      </c>
      <c r="F1577">
        <v>2406</v>
      </c>
    </row>
    <row r="1578" spans="1:6">
      <c r="A1578">
        <v>9657</v>
      </c>
      <c r="B1578" s="1">
        <v>44985</v>
      </c>
      <c r="D1578">
        <v>8</v>
      </c>
      <c r="E1578" t="s">
        <v>6</v>
      </c>
      <c r="F1578">
        <v>2313</v>
      </c>
    </row>
    <row r="1579" spans="1:6">
      <c r="A1579">
        <v>9657</v>
      </c>
      <c r="B1579" s="1">
        <v>45016</v>
      </c>
      <c r="D1579">
        <v>8</v>
      </c>
      <c r="E1579" t="s">
        <v>6</v>
      </c>
      <c r="F1579">
        <v>2136</v>
      </c>
    </row>
    <row r="1580" spans="1:6">
      <c r="A1580">
        <v>9657</v>
      </c>
      <c r="B1580" s="1">
        <v>45046</v>
      </c>
      <c r="D1580">
        <v>8</v>
      </c>
      <c r="E1580" t="s">
        <v>6</v>
      </c>
      <c r="F1580">
        <v>2373</v>
      </c>
    </row>
    <row r="1581" spans="1:6">
      <c r="A1581">
        <v>9657</v>
      </c>
      <c r="B1581" s="1">
        <v>45077</v>
      </c>
      <c r="D1581">
        <v>8</v>
      </c>
      <c r="E1581" t="s">
        <v>6</v>
      </c>
      <c r="F1581">
        <v>2229</v>
      </c>
    </row>
    <row r="1582" spans="1:6">
      <c r="A1582">
        <v>9657</v>
      </c>
      <c r="B1582" s="1">
        <v>45107</v>
      </c>
      <c r="D1582">
        <v>8</v>
      </c>
      <c r="E1582" t="s">
        <v>6</v>
      </c>
      <c r="F1582">
        <v>2628</v>
      </c>
    </row>
    <row r="1583" spans="1:6">
      <c r="A1583">
        <v>9657</v>
      </c>
      <c r="B1583" s="1">
        <v>45138</v>
      </c>
      <c r="D1583">
        <v>8</v>
      </c>
      <c r="E1583" t="s">
        <v>6</v>
      </c>
      <c r="F1583">
        <v>2490</v>
      </c>
    </row>
    <row r="1584" spans="1:6">
      <c r="A1584">
        <v>9657</v>
      </c>
      <c r="B1584" s="1">
        <v>45169</v>
      </c>
      <c r="D1584">
        <v>8</v>
      </c>
      <c r="E1584" t="s">
        <v>6</v>
      </c>
      <c r="F1584">
        <v>2535</v>
      </c>
    </row>
    <row r="1585" spans="1:6">
      <c r="A1585">
        <v>9657</v>
      </c>
      <c r="B1585" s="1">
        <v>45199</v>
      </c>
      <c r="D1585">
        <v>8</v>
      </c>
      <c r="E1585" t="s">
        <v>6</v>
      </c>
      <c r="F1585">
        <v>2493</v>
      </c>
    </row>
    <row r="1586" spans="1:6">
      <c r="A1586">
        <v>9657</v>
      </c>
      <c r="B1586" s="1">
        <v>45230</v>
      </c>
      <c r="D1586">
        <v>8</v>
      </c>
      <c r="E1586" t="s">
        <v>6</v>
      </c>
      <c r="F1586">
        <v>2325</v>
      </c>
    </row>
    <row r="1587" spans="1:6">
      <c r="A1587">
        <v>9657</v>
      </c>
      <c r="B1587" s="1">
        <v>45260</v>
      </c>
      <c r="D1587">
        <v>8</v>
      </c>
      <c r="E1587" t="s">
        <v>6</v>
      </c>
      <c r="F1587">
        <v>2511</v>
      </c>
    </row>
    <row r="1588" spans="1:6">
      <c r="A1588">
        <v>9657</v>
      </c>
      <c r="B1588" s="1">
        <v>45291</v>
      </c>
      <c r="D1588">
        <v>8</v>
      </c>
      <c r="E1588" t="s">
        <v>6</v>
      </c>
      <c r="F1588">
        <v>2406</v>
      </c>
    </row>
    <row r="1589" spans="1:6">
      <c r="A1589">
        <v>9657</v>
      </c>
      <c r="B1589" s="1">
        <v>45322</v>
      </c>
      <c r="D1589">
        <v>8</v>
      </c>
      <c r="E1589" t="s">
        <v>6</v>
      </c>
      <c r="F1589">
        <v>2364</v>
      </c>
    </row>
    <row r="1590" spans="1:6">
      <c r="A1590">
        <v>9657</v>
      </c>
      <c r="B1590" s="1">
        <v>45351</v>
      </c>
      <c r="D1590">
        <v>8</v>
      </c>
      <c r="E1590" t="s">
        <v>6</v>
      </c>
      <c r="F1590">
        <v>2394</v>
      </c>
    </row>
    <row r="1591" spans="1:6">
      <c r="A1591">
        <v>9657</v>
      </c>
      <c r="B1591" s="1">
        <v>45382</v>
      </c>
      <c r="D1591">
        <v>8</v>
      </c>
      <c r="E1591" t="s">
        <v>6</v>
      </c>
      <c r="F1591">
        <v>2241</v>
      </c>
    </row>
    <row r="1592" spans="1:6">
      <c r="A1592">
        <v>9657</v>
      </c>
      <c r="B1592" s="1">
        <v>45412</v>
      </c>
      <c r="D1592">
        <v>8</v>
      </c>
      <c r="E1592" t="s">
        <v>6</v>
      </c>
      <c r="F1592">
        <v>2187</v>
      </c>
    </row>
    <row r="1593" spans="1:6">
      <c r="A1593">
        <v>9657</v>
      </c>
      <c r="B1593" s="1">
        <v>45443</v>
      </c>
      <c r="D1593">
        <v>8</v>
      </c>
      <c r="E1593" t="s">
        <v>6</v>
      </c>
      <c r="F1593">
        <v>2667</v>
      </c>
    </row>
    <row r="1594" spans="1:6">
      <c r="A1594">
        <v>9657</v>
      </c>
      <c r="B1594" s="1">
        <v>45473</v>
      </c>
      <c r="D1594">
        <v>8</v>
      </c>
      <c r="E1594" t="s">
        <v>6</v>
      </c>
      <c r="F1594">
        <v>2571</v>
      </c>
    </row>
    <row r="1595" spans="1:6">
      <c r="A1595">
        <v>9657</v>
      </c>
      <c r="B1595" s="1">
        <v>45504</v>
      </c>
      <c r="D1595">
        <v>8</v>
      </c>
      <c r="E1595" t="s">
        <v>6</v>
      </c>
      <c r="F1595">
        <v>2349</v>
      </c>
    </row>
    <row r="1596" spans="1:6">
      <c r="A1596">
        <v>9657</v>
      </c>
      <c r="B1596" s="1">
        <v>45535</v>
      </c>
      <c r="D1596">
        <v>8</v>
      </c>
      <c r="E1596" t="s">
        <v>6</v>
      </c>
      <c r="F1596">
        <v>2811</v>
      </c>
    </row>
    <row r="1597" spans="1:6">
      <c r="A1597">
        <v>9657</v>
      </c>
      <c r="B1597" s="1">
        <v>45565</v>
      </c>
      <c r="D1597">
        <v>8</v>
      </c>
      <c r="E1597" t="s">
        <v>6</v>
      </c>
      <c r="F1597">
        <v>2481</v>
      </c>
    </row>
    <row r="1598" spans="1:6">
      <c r="A1598">
        <v>9657</v>
      </c>
      <c r="B1598" s="1">
        <v>45596</v>
      </c>
      <c r="D1598">
        <v>8</v>
      </c>
      <c r="E1598" t="s">
        <v>6</v>
      </c>
      <c r="F1598">
        <v>2496</v>
      </c>
    </row>
    <row r="1599" spans="1:6">
      <c r="A1599">
        <v>9657</v>
      </c>
      <c r="B1599" s="1">
        <v>45626</v>
      </c>
      <c r="D1599">
        <v>8</v>
      </c>
      <c r="E1599" t="s">
        <v>6</v>
      </c>
      <c r="F1599">
        <v>2547</v>
      </c>
    </row>
    <row r="1600" spans="1:6">
      <c r="A1600">
        <v>9657</v>
      </c>
      <c r="B1600" s="1">
        <v>45657</v>
      </c>
      <c r="D1600">
        <v>8</v>
      </c>
      <c r="E1600" t="s">
        <v>6</v>
      </c>
      <c r="F1600">
        <v>2391</v>
      </c>
    </row>
    <row r="1601" spans="1:6">
      <c r="A1601">
        <v>9657</v>
      </c>
      <c r="B1601" s="1">
        <v>45688</v>
      </c>
      <c r="D1601">
        <v>8</v>
      </c>
      <c r="E1601" t="s">
        <v>6</v>
      </c>
      <c r="F1601">
        <v>2601</v>
      </c>
    </row>
    <row r="1602" spans="1:6">
      <c r="A1602">
        <v>9657</v>
      </c>
      <c r="B1602" s="1">
        <v>45716</v>
      </c>
      <c r="D1602">
        <v>8</v>
      </c>
      <c r="E1602" t="s">
        <v>6</v>
      </c>
      <c r="F1602">
        <v>2439</v>
      </c>
    </row>
    <row r="1603" spans="1:6">
      <c r="A1603">
        <v>9657</v>
      </c>
      <c r="B1603" s="1">
        <v>45747</v>
      </c>
      <c r="D1603">
        <v>8</v>
      </c>
      <c r="E1603" t="s">
        <v>6</v>
      </c>
      <c r="F1603">
        <v>2217</v>
      </c>
    </row>
    <row r="1604" spans="1:6">
      <c r="A1604">
        <v>9657</v>
      </c>
      <c r="B1604" s="1">
        <v>45777</v>
      </c>
      <c r="D1604">
        <v>8</v>
      </c>
      <c r="E1604" t="s">
        <v>6</v>
      </c>
      <c r="F1604">
        <v>2457</v>
      </c>
    </row>
    <row r="1605" spans="1:6">
      <c r="A1605">
        <v>9657</v>
      </c>
      <c r="B1605" s="1">
        <v>45808</v>
      </c>
      <c r="D1605">
        <v>8</v>
      </c>
      <c r="E1605" t="s">
        <v>6</v>
      </c>
      <c r="F1605">
        <v>2517</v>
      </c>
    </row>
    <row r="1606" spans="1:6">
      <c r="A1606">
        <v>9657</v>
      </c>
      <c r="B1606" s="1">
        <v>45838</v>
      </c>
      <c r="D1606">
        <v>8</v>
      </c>
      <c r="E1606" t="s">
        <v>6</v>
      </c>
      <c r="F1606">
        <v>2412</v>
      </c>
    </row>
    <row r="1607" spans="1:6">
      <c r="A1607">
        <v>9657</v>
      </c>
      <c r="B1607" s="1">
        <v>45869</v>
      </c>
      <c r="D1607">
        <v>8</v>
      </c>
      <c r="E1607" t="s">
        <v>6</v>
      </c>
      <c r="F1607">
        <v>2721</v>
      </c>
    </row>
    <row r="1608" spans="1:6">
      <c r="A1608">
        <v>9657</v>
      </c>
      <c r="B1608" s="1">
        <v>45900</v>
      </c>
      <c r="D1608">
        <v>8</v>
      </c>
      <c r="E1608" t="s">
        <v>6</v>
      </c>
      <c r="F1608">
        <v>2775</v>
      </c>
    </row>
    <row r="1609" spans="1:6">
      <c r="A1609">
        <v>9657</v>
      </c>
      <c r="B1609" s="1">
        <v>45930</v>
      </c>
      <c r="D1609">
        <v>8</v>
      </c>
      <c r="E1609" t="s">
        <v>6</v>
      </c>
      <c r="F1609">
        <v>2481</v>
      </c>
    </row>
    <row r="1610" spans="1:6">
      <c r="A1610">
        <v>9657</v>
      </c>
      <c r="B1610" s="1">
        <v>45961</v>
      </c>
      <c r="D1610">
        <v>8</v>
      </c>
      <c r="E1610" t="s">
        <v>6</v>
      </c>
      <c r="F1610">
        <v>2688</v>
      </c>
    </row>
    <row r="1611" spans="1:6">
      <c r="A1611">
        <v>9657</v>
      </c>
      <c r="B1611" s="1">
        <v>45991</v>
      </c>
      <c r="D1611">
        <v>8</v>
      </c>
      <c r="E1611" t="s">
        <v>6</v>
      </c>
      <c r="F1611">
        <v>2595</v>
      </c>
    </row>
    <row r="1612" spans="1:6">
      <c r="A1612">
        <v>9683</v>
      </c>
      <c r="B1612" s="1">
        <v>44957</v>
      </c>
      <c r="D1612">
        <v>8</v>
      </c>
      <c r="E1612" t="s">
        <v>6</v>
      </c>
      <c r="F1612">
        <v>1372335</v>
      </c>
    </row>
    <row r="1613" spans="1:6">
      <c r="A1613">
        <v>9683</v>
      </c>
      <c r="B1613" s="1">
        <v>44985</v>
      </c>
      <c r="D1613">
        <v>8</v>
      </c>
      <c r="E1613" t="s">
        <v>6</v>
      </c>
      <c r="F1613">
        <v>1379826</v>
      </c>
    </row>
    <row r="1614" spans="1:6">
      <c r="A1614">
        <v>9683</v>
      </c>
      <c r="B1614" s="1">
        <v>45016</v>
      </c>
      <c r="D1614">
        <v>8</v>
      </c>
      <c r="E1614" t="s">
        <v>6</v>
      </c>
      <c r="F1614">
        <v>1253007</v>
      </c>
    </row>
    <row r="1615" spans="1:6">
      <c r="A1615">
        <v>9683</v>
      </c>
      <c r="B1615" s="1">
        <v>45046</v>
      </c>
      <c r="D1615">
        <v>8</v>
      </c>
      <c r="E1615" t="s">
        <v>6</v>
      </c>
      <c r="F1615">
        <v>1399434</v>
      </c>
    </row>
    <row r="1616" spans="1:6">
      <c r="A1616">
        <v>9683</v>
      </c>
      <c r="B1616" s="1">
        <v>45077</v>
      </c>
      <c r="D1616">
        <v>8</v>
      </c>
      <c r="E1616" t="s">
        <v>6</v>
      </c>
      <c r="F1616">
        <v>1344813</v>
      </c>
    </row>
    <row r="1617" spans="1:6">
      <c r="A1617">
        <v>9683</v>
      </c>
      <c r="B1617" s="1">
        <v>45107</v>
      </c>
      <c r="D1617">
        <v>8</v>
      </c>
      <c r="E1617" t="s">
        <v>6</v>
      </c>
      <c r="F1617">
        <v>1336929</v>
      </c>
    </row>
    <row r="1618" spans="1:6">
      <c r="A1618">
        <v>9683</v>
      </c>
      <c r="B1618" s="1">
        <v>45138</v>
      </c>
      <c r="D1618">
        <v>8</v>
      </c>
      <c r="E1618" t="s">
        <v>6</v>
      </c>
      <c r="F1618">
        <v>1336929</v>
      </c>
    </row>
    <row r="1619" spans="1:6">
      <c r="A1619">
        <v>9683</v>
      </c>
      <c r="B1619" s="1">
        <v>45169</v>
      </c>
      <c r="D1619">
        <v>8</v>
      </c>
      <c r="E1619" t="s">
        <v>6</v>
      </c>
      <c r="F1619">
        <v>1295904</v>
      </c>
    </row>
    <row r="1620" spans="1:6">
      <c r="A1620">
        <v>9683</v>
      </c>
      <c r="B1620" s="1">
        <v>45199</v>
      </c>
      <c r="D1620">
        <v>8</v>
      </c>
      <c r="E1620" t="s">
        <v>6</v>
      </c>
      <c r="F1620">
        <v>1344495</v>
      </c>
    </row>
    <row r="1621" spans="1:6">
      <c r="A1621">
        <v>9683</v>
      </c>
      <c r="B1621" s="1">
        <v>45230</v>
      </c>
      <c r="D1621">
        <v>8</v>
      </c>
      <c r="E1621" t="s">
        <v>6</v>
      </c>
      <c r="F1621">
        <v>1273413</v>
      </c>
    </row>
    <row r="1622" spans="1:6">
      <c r="A1622">
        <v>9683</v>
      </c>
      <c r="B1622" s="1">
        <v>45260</v>
      </c>
      <c r="D1622">
        <v>8</v>
      </c>
      <c r="E1622" t="s">
        <v>6</v>
      </c>
      <c r="F1622">
        <v>1397448</v>
      </c>
    </row>
    <row r="1623" spans="1:6">
      <c r="A1623">
        <v>9683</v>
      </c>
      <c r="B1623" s="1">
        <v>45291</v>
      </c>
      <c r="D1623">
        <v>8</v>
      </c>
      <c r="E1623" t="s">
        <v>6</v>
      </c>
      <c r="F1623">
        <v>1348929</v>
      </c>
    </row>
    <row r="1624" spans="1:6">
      <c r="A1624">
        <v>9683</v>
      </c>
      <c r="B1624" s="1">
        <v>45322</v>
      </c>
      <c r="D1624">
        <v>8</v>
      </c>
      <c r="E1624" t="s">
        <v>6</v>
      </c>
      <c r="F1624">
        <v>1401480</v>
      </c>
    </row>
    <row r="1625" spans="1:6">
      <c r="A1625">
        <v>9683</v>
      </c>
      <c r="B1625" s="1">
        <v>45351</v>
      </c>
      <c r="D1625">
        <v>8</v>
      </c>
      <c r="E1625" t="s">
        <v>6</v>
      </c>
      <c r="F1625">
        <v>1424091</v>
      </c>
    </row>
    <row r="1626" spans="1:6">
      <c r="A1626">
        <v>9683</v>
      </c>
      <c r="B1626" s="1">
        <v>45382</v>
      </c>
      <c r="D1626">
        <v>8</v>
      </c>
      <c r="E1626" t="s">
        <v>6</v>
      </c>
      <c r="F1626">
        <v>1424091</v>
      </c>
    </row>
    <row r="1627" spans="1:6">
      <c r="A1627">
        <v>9683</v>
      </c>
      <c r="B1627" s="1">
        <v>45412</v>
      </c>
      <c r="D1627">
        <v>8</v>
      </c>
      <c r="E1627" t="s">
        <v>6</v>
      </c>
      <c r="F1627">
        <v>1447668</v>
      </c>
    </row>
    <row r="1628" spans="1:6">
      <c r="A1628">
        <v>9683</v>
      </c>
      <c r="B1628" s="1">
        <v>45443</v>
      </c>
      <c r="D1628">
        <v>8</v>
      </c>
      <c r="E1628" t="s">
        <v>6</v>
      </c>
      <c r="F1628">
        <v>1380345</v>
      </c>
    </row>
    <row r="1629" spans="1:6">
      <c r="A1629">
        <v>9683</v>
      </c>
      <c r="B1629" s="1">
        <v>45473</v>
      </c>
      <c r="D1629">
        <v>8</v>
      </c>
      <c r="E1629" t="s">
        <v>6</v>
      </c>
      <c r="F1629">
        <v>1460223</v>
      </c>
    </row>
    <row r="1630" spans="1:6">
      <c r="A1630">
        <v>9683</v>
      </c>
      <c r="B1630" s="1">
        <v>45504</v>
      </c>
      <c r="D1630">
        <v>8</v>
      </c>
      <c r="E1630" t="s">
        <v>6</v>
      </c>
      <c r="F1630">
        <v>1384221</v>
      </c>
    </row>
    <row r="1631" spans="1:6">
      <c r="A1631">
        <v>9683</v>
      </c>
      <c r="B1631" s="1">
        <v>45535</v>
      </c>
      <c r="D1631">
        <v>8</v>
      </c>
      <c r="E1631" t="s">
        <v>6</v>
      </c>
      <c r="F1631">
        <v>1403091</v>
      </c>
    </row>
    <row r="1632" spans="1:6">
      <c r="A1632">
        <v>9683</v>
      </c>
      <c r="B1632" s="1">
        <v>45565</v>
      </c>
      <c r="D1632">
        <v>8</v>
      </c>
      <c r="E1632" t="s">
        <v>6</v>
      </c>
      <c r="F1632">
        <v>1465638</v>
      </c>
    </row>
    <row r="1633" spans="1:6">
      <c r="A1633">
        <v>9683</v>
      </c>
      <c r="B1633" s="1">
        <v>45596</v>
      </c>
      <c r="D1633">
        <v>8</v>
      </c>
      <c r="E1633" t="s">
        <v>6</v>
      </c>
      <c r="F1633">
        <v>1416081</v>
      </c>
    </row>
    <row r="1634" spans="1:6">
      <c r="A1634">
        <v>9683</v>
      </c>
      <c r="B1634" s="1">
        <v>45626</v>
      </c>
      <c r="D1634">
        <v>8</v>
      </c>
      <c r="E1634" t="s">
        <v>6</v>
      </c>
      <c r="F1634">
        <v>1498797</v>
      </c>
    </row>
    <row r="1635" spans="1:6">
      <c r="A1635">
        <v>9683</v>
      </c>
      <c r="B1635" s="1">
        <v>45657</v>
      </c>
      <c r="D1635">
        <v>8</v>
      </c>
      <c r="E1635" t="s">
        <v>6</v>
      </c>
      <c r="F1635">
        <v>1525683</v>
      </c>
    </row>
    <row r="1636" spans="1:6">
      <c r="A1636">
        <v>9683</v>
      </c>
      <c r="B1636" s="1">
        <v>45688</v>
      </c>
      <c r="D1636">
        <v>8</v>
      </c>
      <c r="E1636" t="s">
        <v>6</v>
      </c>
      <c r="F1636">
        <v>1469697</v>
      </c>
    </row>
    <row r="1637" spans="1:6">
      <c r="A1637">
        <v>9683</v>
      </c>
      <c r="B1637" s="1">
        <v>45716</v>
      </c>
      <c r="D1637">
        <v>8</v>
      </c>
      <c r="E1637" t="s">
        <v>6</v>
      </c>
      <c r="F1637">
        <v>1571118</v>
      </c>
    </row>
    <row r="1638" spans="1:6">
      <c r="A1638">
        <v>9683</v>
      </c>
      <c r="B1638" s="1">
        <v>45747</v>
      </c>
      <c r="D1638">
        <v>8</v>
      </c>
      <c r="E1638" t="s">
        <v>6</v>
      </c>
      <c r="F1638">
        <v>1468962</v>
      </c>
    </row>
    <row r="1639" spans="1:6">
      <c r="A1639">
        <v>9683</v>
      </c>
      <c r="B1639" s="1">
        <v>45777</v>
      </c>
      <c r="D1639">
        <v>8</v>
      </c>
      <c r="E1639" t="s">
        <v>6</v>
      </c>
      <c r="F1639">
        <v>1685118</v>
      </c>
    </row>
    <row r="1640" spans="1:6">
      <c r="A1640">
        <v>9683</v>
      </c>
      <c r="B1640" s="1">
        <v>45808</v>
      </c>
      <c r="D1640">
        <v>8</v>
      </c>
      <c r="E1640" t="s">
        <v>6</v>
      </c>
      <c r="F1640">
        <v>1471002</v>
      </c>
    </row>
    <row r="1641" spans="1:6">
      <c r="A1641">
        <v>9683</v>
      </c>
      <c r="B1641" s="1">
        <v>45838</v>
      </c>
      <c r="D1641">
        <v>8</v>
      </c>
      <c r="E1641" t="s">
        <v>6</v>
      </c>
      <c r="F1641">
        <v>1471002</v>
      </c>
    </row>
    <row r="1642" spans="1:6">
      <c r="A1642">
        <v>9683</v>
      </c>
      <c r="B1642" s="1">
        <v>45869</v>
      </c>
      <c r="D1642">
        <v>8</v>
      </c>
      <c r="E1642" t="s">
        <v>6</v>
      </c>
      <c r="F1642">
        <v>1670154</v>
      </c>
    </row>
    <row r="1643" spans="1:6">
      <c r="A1643">
        <v>9683</v>
      </c>
      <c r="B1643" s="1">
        <v>45900</v>
      </c>
      <c r="D1643">
        <v>8</v>
      </c>
      <c r="E1643" t="s">
        <v>6</v>
      </c>
      <c r="F1643">
        <v>1625862</v>
      </c>
    </row>
    <row r="1644" spans="1:6">
      <c r="A1644">
        <v>9683</v>
      </c>
      <c r="B1644" s="1">
        <v>45930</v>
      </c>
      <c r="D1644">
        <v>8</v>
      </c>
      <c r="E1644" t="s">
        <v>6</v>
      </c>
      <c r="F1644">
        <v>1541277</v>
      </c>
    </row>
    <row r="1645" spans="1:6">
      <c r="A1645">
        <v>9683</v>
      </c>
      <c r="B1645" s="1">
        <v>45961</v>
      </c>
      <c r="D1645">
        <v>8</v>
      </c>
      <c r="E1645" t="s">
        <v>6</v>
      </c>
      <c r="F1645">
        <v>1599531</v>
      </c>
    </row>
    <row r="1646" spans="1:6">
      <c r="A1646">
        <v>9683</v>
      </c>
      <c r="B1646" s="1">
        <v>45991</v>
      </c>
      <c r="D1646">
        <v>8</v>
      </c>
      <c r="E1646" t="s">
        <v>6</v>
      </c>
      <c r="F1646">
        <v>1658685</v>
      </c>
    </row>
    <row r="1647" spans="1:6">
      <c r="A1647">
        <v>9692</v>
      </c>
      <c r="B1647" s="1">
        <v>44957</v>
      </c>
      <c r="D1647">
        <v>8</v>
      </c>
      <c r="E1647" t="s">
        <v>6</v>
      </c>
      <c r="F1647">
        <v>763893</v>
      </c>
    </row>
    <row r="1648" spans="1:6">
      <c r="A1648">
        <v>9692</v>
      </c>
      <c r="B1648" s="1">
        <v>44985</v>
      </c>
      <c r="D1648">
        <v>8</v>
      </c>
      <c r="E1648" t="s">
        <v>6</v>
      </c>
      <c r="F1648">
        <v>348954</v>
      </c>
    </row>
    <row r="1649" spans="1:6">
      <c r="A1649">
        <v>9692</v>
      </c>
      <c r="B1649" s="1">
        <v>45016</v>
      </c>
      <c r="D1649">
        <v>8</v>
      </c>
      <c r="E1649" t="s">
        <v>6</v>
      </c>
      <c r="F1649">
        <v>377472</v>
      </c>
    </row>
    <row r="1650" spans="1:6">
      <c r="A1650">
        <v>9692</v>
      </c>
      <c r="B1650" s="1">
        <v>45046</v>
      </c>
      <c r="D1650">
        <v>8</v>
      </c>
      <c r="E1650" t="s">
        <v>6</v>
      </c>
      <c r="F1650">
        <v>339153</v>
      </c>
    </row>
    <row r="1651" spans="1:6">
      <c r="A1651">
        <v>9692</v>
      </c>
      <c r="B1651" s="1">
        <v>45077</v>
      </c>
      <c r="D1651">
        <v>8</v>
      </c>
      <c r="E1651" t="s">
        <v>6</v>
      </c>
      <c r="F1651">
        <v>509022</v>
      </c>
    </row>
    <row r="1652" spans="1:6">
      <c r="A1652">
        <v>9692</v>
      </c>
      <c r="B1652" s="1">
        <v>45107</v>
      </c>
      <c r="D1652">
        <v>8</v>
      </c>
      <c r="E1652" t="s">
        <v>6</v>
      </c>
      <c r="F1652">
        <v>292935</v>
      </c>
    </row>
    <row r="1653" spans="1:6">
      <c r="A1653">
        <v>9692</v>
      </c>
      <c r="B1653" s="1">
        <v>45138</v>
      </c>
      <c r="D1653">
        <v>8</v>
      </c>
      <c r="E1653" t="s">
        <v>6</v>
      </c>
      <c r="F1653">
        <v>482349</v>
      </c>
    </row>
    <row r="1654" spans="1:6">
      <c r="A1654">
        <v>9692</v>
      </c>
      <c r="B1654" s="1">
        <v>45169</v>
      </c>
      <c r="D1654">
        <v>8</v>
      </c>
      <c r="E1654" t="s">
        <v>6</v>
      </c>
      <c r="F1654">
        <v>236844</v>
      </c>
    </row>
    <row r="1655" spans="1:6">
      <c r="A1655">
        <v>9692</v>
      </c>
      <c r="B1655" s="1">
        <v>45199</v>
      </c>
      <c r="D1655">
        <v>8</v>
      </c>
      <c r="E1655" t="s">
        <v>6</v>
      </c>
      <c r="F1655">
        <v>233292</v>
      </c>
    </row>
    <row r="1656" spans="1:6">
      <c r="A1656">
        <v>9692</v>
      </c>
      <c r="B1656" s="1">
        <v>45230</v>
      </c>
      <c r="D1656">
        <v>8</v>
      </c>
      <c r="E1656" t="s">
        <v>6</v>
      </c>
      <c r="F1656">
        <v>410028</v>
      </c>
    </row>
    <row r="1657" spans="1:6">
      <c r="A1657">
        <v>9692</v>
      </c>
      <c r="B1657" s="1">
        <v>45260</v>
      </c>
      <c r="D1657">
        <v>8</v>
      </c>
      <c r="E1657" t="s">
        <v>6</v>
      </c>
      <c r="F1657">
        <v>227697</v>
      </c>
    </row>
    <row r="1658" spans="1:6">
      <c r="A1658">
        <v>9692</v>
      </c>
      <c r="B1658" s="1">
        <v>45291</v>
      </c>
      <c r="D1658">
        <v>8</v>
      </c>
      <c r="E1658" t="s">
        <v>6</v>
      </c>
      <c r="F1658">
        <v>272196</v>
      </c>
    </row>
    <row r="1659" spans="1:6">
      <c r="A1659">
        <v>9692</v>
      </c>
      <c r="B1659" s="1">
        <v>45322</v>
      </c>
      <c r="D1659">
        <v>8</v>
      </c>
      <c r="E1659" t="s">
        <v>6</v>
      </c>
      <c r="F1659">
        <v>603336</v>
      </c>
    </row>
    <row r="1660" spans="1:6">
      <c r="A1660">
        <v>9692</v>
      </c>
      <c r="B1660" s="1">
        <v>45351</v>
      </c>
      <c r="D1660">
        <v>8</v>
      </c>
      <c r="E1660" t="s">
        <v>6</v>
      </c>
      <c r="F1660">
        <v>249303</v>
      </c>
    </row>
    <row r="1661" spans="1:6">
      <c r="A1661">
        <v>9692</v>
      </c>
      <c r="B1661" s="1">
        <v>45382</v>
      </c>
      <c r="D1661">
        <v>8</v>
      </c>
      <c r="E1661" t="s">
        <v>6</v>
      </c>
      <c r="F1661">
        <v>303141</v>
      </c>
    </row>
    <row r="1662" spans="1:6">
      <c r="A1662">
        <v>9692</v>
      </c>
      <c r="B1662" s="1">
        <v>45412</v>
      </c>
      <c r="D1662">
        <v>8</v>
      </c>
      <c r="E1662" t="s">
        <v>6</v>
      </c>
      <c r="F1662">
        <v>408084</v>
      </c>
    </row>
    <row r="1663" spans="1:6">
      <c r="A1663">
        <v>9692</v>
      </c>
      <c r="B1663" s="1">
        <v>45443</v>
      </c>
      <c r="D1663">
        <v>8</v>
      </c>
      <c r="E1663" t="s">
        <v>6</v>
      </c>
      <c r="F1663">
        <v>271617</v>
      </c>
    </row>
    <row r="1664" spans="1:6">
      <c r="A1664">
        <v>9692</v>
      </c>
      <c r="B1664" s="1">
        <v>45473</v>
      </c>
      <c r="D1664">
        <v>8</v>
      </c>
      <c r="E1664" t="s">
        <v>6</v>
      </c>
      <c r="F1664">
        <v>254481</v>
      </c>
    </row>
    <row r="1665" spans="1:6">
      <c r="A1665">
        <v>9692</v>
      </c>
      <c r="B1665" s="1">
        <v>45504</v>
      </c>
      <c r="D1665">
        <v>8</v>
      </c>
      <c r="E1665" t="s">
        <v>6</v>
      </c>
      <c r="F1665">
        <v>414387</v>
      </c>
    </row>
    <row r="1666" spans="1:6">
      <c r="A1666">
        <v>9692</v>
      </c>
      <c r="B1666" s="1">
        <v>45535</v>
      </c>
      <c r="D1666">
        <v>8</v>
      </c>
      <c r="E1666" t="s">
        <v>6</v>
      </c>
      <c r="F1666">
        <v>309426</v>
      </c>
    </row>
    <row r="1667" spans="1:6">
      <c r="A1667">
        <v>9692</v>
      </c>
      <c r="B1667" s="1">
        <v>45565</v>
      </c>
      <c r="D1667">
        <v>8</v>
      </c>
      <c r="E1667" t="s">
        <v>6</v>
      </c>
      <c r="F1667">
        <v>326742</v>
      </c>
    </row>
    <row r="1668" spans="1:6">
      <c r="A1668">
        <v>9692</v>
      </c>
      <c r="B1668" s="1">
        <v>45596</v>
      </c>
      <c r="D1668">
        <v>8</v>
      </c>
      <c r="E1668" t="s">
        <v>6</v>
      </c>
      <c r="F1668">
        <v>422931</v>
      </c>
    </row>
    <row r="1669" spans="1:6">
      <c r="A1669">
        <v>9692</v>
      </c>
      <c r="B1669" s="1">
        <v>45626</v>
      </c>
      <c r="D1669">
        <v>8</v>
      </c>
      <c r="E1669" t="s">
        <v>6</v>
      </c>
      <c r="F1669">
        <v>339843</v>
      </c>
    </row>
    <row r="1670" spans="1:6">
      <c r="A1670">
        <v>9692</v>
      </c>
      <c r="B1670" s="1">
        <v>45657</v>
      </c>
      <c r="D1670">
        <v>8</v>
      </c>
      <c r="E1670" t="s">
        <v>6</v>
      </c>
      <c r="F1670">
        <v>329058</v>
      </c>
    </row>
    <row r="1671" spans="1:6">
      <c r="A1671">
        <v>9692</v>
      </c>
      <c r="B1671" s="1">
        <v>45688</v>
      </c>
      <c r="D1671">
        <v>8</v>
      </c>
      <c r="E1671" t="s">
        <v>6</v>
      </c>
      <c r="F1671">
        <v>588903</v>
      </c>
    </row>
    <row r="1672" spans="1:6">
      <c r="A1672">
        <v>9692</v>
      </c>
      <c r="B1672" s="1">
        <v>45716</v>
      </c>
      <c r="D1672">
        <v>8</v>
      </c>
      <c r="E1672" t="s">
        <v>6</v>
      </c>
      <c r="F1672">
        <v>372540</v>
      </c>
    </row>
    <row r="1673" spans="1:6">
      <c r="A1673">
        <v>9692</v>
      </c>
      <c r="B1673" s="1">
        <v>45747</v>
      </c>
      <c r="D1673">
        <v>8</v>
      </c>
      <c r="E1673" t="s">
        <v>6</v>
      </c>
      <c r="F1673">
        <v>352461</v>
      </c>
    </row>
    <row r="1674" spans="1:6">
      <c r="A1674">
        <v>9692</v>
      </c>
      <c r="B1674" s="1">
        <v>45777</v>
      </c>
      <c r="D1674">
        <v>8</v>
      </c>
      <c r="E1674" t="s">
        <v>6</v>
      </c>
      <c r="F1674">
        <v>343935</v>
      </c>
    </row>
    <row r="1675" spans="1:6">
      <c r="A1675">
        <v>9692</v>
      </c>
      <c r="B1675" s="1">
        <v>45808</v>
      </c>
      <c r="D1675">
        <v>8</v>
      </c>
      <c r="E1675" t="s">
        <v>6</v>
      </c>
      <c r="F1675">
        <v>300207</v>
      </c>
    </row>
    <row r="1676" spans="1:6">
      <c r="A1676">
        <v>9692</v>
      </c>
      <c r="B1676" s="1">
        <v>45838</v>
      </c>
      <c r="D1676">
        <v>8</v>
      </c>
      <c r="E1676" t="s">
        <v>6</v>
      </c>
      <c r="F1676">
        <v>294018</v>
      </c>
    </row>
    <row r="1677" spans="1:6">
      <c r="A1677">
        <v>9692</v>
      </c>
      <c r="B1677" s="1">
        <v>45869</v>
      </c>
      <c r="D1677">
        <v>8</v>
      </c>
      <c r="E1677" t="s">
        <v>6</v>
      </c>
      <c r="F1677">
        <v>357822</v>
      </c>
    </row>
    <row r="1678" spans="1:6">
      <c r="A1678">
        <v>9692</v>
      </c>
      <c r="B1678" s="1">
        <v>45900</v>
      </c>
      <c r="D1678">
        <v>8</v>
      </c>
      <c r="E1678" t="s">
        <v>6</v>
      </c>
      <c r="F1678">
        <v>267447</v>
      </c>
    </row>
    <row r="1679" spans="1:6">
      <c r="A1679">
        <v>9692</v>
      </c>
      <c r="B1679" s="1">
        <v>45930</v>
      </c>
      <c r="D1679">
        <v>8</v>
      </c>
      <c r="E1679" t="s">
        <v>6</v>
      </c>
      <c r="F1679">
        <v>283071</v>
      </c>
    </row>
    <row r="1680" spans="1:6">
      <c r="A1680">
        <v>9692</v>
      </c>
      <c r="B1680" s="1">
        <v>45961</v>
      </c>
      <c r="D1680">
        <v>8</v>
      </c>
      <c r="E1680" t="s">
        <v>6</v>
      </c>
      <c r="F1680">
        <v>415551</v>
      </c>
    </row>
    <row r="1681" spans="1:6">
      <c r="A1681">
        <v>9692</v>
      </c>
      <c r="B1681" s="1">
        <v>45991</v>
      </c>
      <c r="D1681">
        <v>8</v>
      </c>
      <c r="E1681" t="s">
        <v>6</v>
      </c>
      <c r="F1681">
        <v>298299</v>
      </c>
    </row>
    <row r="1682" spans="1:6">
      <c r="A1682">
        <v>9700</v>
      </c>
      <c r="B1682" s="1">
        <v>44957</v>
      </c>
      <c r="D1682">
        <v>8</v>
      </c>
      <c r="E1682" t="s">
        <v>6</v>
      </c>
      <c r="F1682">
        <v>409296</v>
      </c>
    </row>
    <row r="1683" spans="1:6">
      <c r="A1683">
        <v>9700</v>
      </c>
      <c r="B1683" s="1">
        <v>44985</v>
      </c>
      <c r="D1683">
        <v>8</v>
      </c>
      <c r="E1683" t="s">
        <v>6</v>
      </c>
      <c r="F1683">
        <v>424047</v>
      </c>
    </row>
    <row r="1684" spans="1:6">
      <c r="A1684">
        <v>9700</v>
      </c>
      <c r="B1684" s="1">
        <v>45016</v>
      </c>
      <c r="D1684">
        <v>8</v>
      </c>
      <c r="E1684" t="s">
        <v>6</v>
      </c>
      <c r="F1684">
        <v>381744</v>
      </c>
    </row>
    <row r="1685" spans="1:6">
      <c r="A1685">
        <v>9700</v>
      </c>
      <c r="B1685" s="1">
        <v>45046</v>
      </c>
      <c r="D1685">
        <v>8</v>
      </c>
      <c r="E1685" t="s">
        <v>6</v>
      </c>
      <c r="F1685">
        <v>426888</v>
      </c>
    </row>
    <row r="1686" spans="1:6">
      <c r="A1686">
        <v>9700</v>
      </c>
      <c r="B1686" s="1">
        <v>45077</v>
      </c>
      <c r="D1686">
        <v>8</v>
      </c>
      <c r="E1686" t="s">
        <v>6</v>
      </c>
      <c r="F1686">
        <v>395115</v>
      </c>
    </row>
    <row r="1687" spans="1:6">
      <c r="A1687">
        <v>9700</v>
      </c>
      <c r="B1687" s="1">
        <v>45107</v>
      </c>
      <c r="D1687">
        <v>8</v>
      </c>
      <c r="E1687" t="s">
        <v>6</v>
      </c>
      <c r="F1687">
        <v>446544</v>
      </c>
    </row>
    <row r="1688" spans="1:6">
      <c r="A1688">
        <v>9700</v>
      </c>
      <c r="B1688" s="1">
        <v>45138</v>
      </c>
      <c r="D1688">
        <v>8</v>
      </c>
      <c r="E1688" t="s">
        <v>6</v>
      </c>
      <c r="F1688">
        <v>430074</v>
      </c>
    </row>
    <row r="1689" spans="1:6">
      <c r="A1689">
        <v>9700</v>
      </c>
      <c r="B1689" s="1">
        <v>45169</v>
      </c>
      <c r="D1689">
        <v>8</v>
      </c>
      <c r="E1689" t="s">
        <v>6</v>
      </c>
      <c r="F1689">
        <v>412071</v>
      </c>
    </row>
    <row r="1690" spans="1:6">
      <c r="A1690">
        <v>9700</v>
      </c>
      <c r="B1690" s="1">
        <v>45199</v>
      </c>
      <c r="D1690">
        <v>8</v>
      </c>
      <c r="E1690" t="s">
        <v>6</v>
      </c>
      <c r="F1690">
        <v>415212</v>
      </c>
    </row>
    <row r="1691" spans="1:6">
      <c r="A1691">
        <v>9700</v>
      </c>
      <c r="B1691" s="1">
        <v>45230</v>
      </c>
      <c r="D1691">
        <v>8</v>
      </c>
      <c r="E1691" t="s">
        <v>6</v>
      </c>
      <c r="F1691">
        <v>406887</v>
      </c>
    </row>
    <row r="1692" spans="1:6">
      <c r="A1692">
        <v>9700</v>
      </c>
      <c r="B1692" s="1">
        <v>45260</v>
      </c>
      <c r="D1692">
        <v>8</v>
      </c>
      <c r="E1692" t="s">
        <v>6</v>
      </c>
      <c r="F1692">
        <v>440370</v>
      </c>
    </row>
    <row r="1693" spans="1:6">
      <c r="A1693">
        <v>9700</v>
      </c>
      <c r="B1693" s="1">
        <v>45291</v>
      </c>
      <c r="D1693">
        <v>8</v>
      </c>
      <c r="E1693" t="s">
        <v>6</v>
      </c>
      <c r="F1693">
        <v>431247</v>
      </c>
    </row>
    <row r="1694" spans="1:6">
      <c r="A1694">
        <v>9700</v>
      </c>
      <c r="B1694" s="1">
        <v>45322</v>
      </c>
      <c r="D1694">
        <v>8</v>
      </c>
      <c r="E1694" t="s">
        <v>6</v>
      </c>
      <c r="F1694">
        <v>413373</v>
      </c>
    </row>
    <row r="1695" spans="1:6">
      <c r="A1695">
        <v>9700</v>
      </c>
      <c r="B1695" s="1">
        <v>45351</v>
      </c>
      <c r="D1695">
        <v>8</v>
      </c>
      <c r="E1695" t="s">
        <v>6</v>
      </c>
      <c r="F1695">
        <v>446595</v>
      </c>
    </row>
    <row r="1696" spans="1:6">
      <c r="A1696">
        <v>9700</v>
      </c>
      <c r="B1696" s="1">
        <v>45382</v>
      </c>
      <c r="D1696">
        <v>8</v>
      </c>
      <c r="E1696" t="s">
        <v>6</v>
      </c>
      <c r="F1696">
        <v>410298</v>
      </c>
    </row>
    <row r="1697" spans="1:6">
      <c r="A1697">
        <v>9700</v>
      </c>
      <c r="B1697" s="1">
        <v>45412</v>
      </c>
      <c r="D1697">
        <v>8</v>
      </c>
      <c r="E1697" t="s">
        <v>6</v>
      </c>
      <c r="F1697">
        <v>403377</v>
      </c>
    </row>
    <row r="1698" spans="1:6">
      <c r="A1698">
        <v>9700</v>
      </c>
      <c r="B1698" s="1">
        <v>45443</v>
      </c>
      <c r="D1698">
        <v>8</v>
      </c>
      <c r="E1698" t="s">
        <v>6</v>
      </c>
      <c r="F1698">
        <v>479544</v>
      </c>
    </row>
    <row r="1699" spans="1:6">
      <c r="A1699">
        <v>9700</v>
      </c>
      <c r="B1699" s="1">
        <v>45473</v>
      </c>
      <c r="D1699">
        <v>8</v>
      </c>
      <c r="E1699" t="s">
        <v>6</v>
      </c>
      <c r="F1699">
        <v>452349</v>
      </c>
    </row>
    <row r="1700" spans="1:6">
      <c r="A1700">
        <v>9700</v>
      </c>
      <c r="B1700" s="1">
        <v>45504</v>
      </c>
      <c r="D1700">
        <v>8</v>
      </c>
      <c r="E1700" t="s">
        <v>6</v>
      </c>
      <c r="F1700">
        <v>414408</v>
      </c>
    </row>
    <row r="1701" spans="1:6">
      <c r="A1701">
        <v>9700</v>
      </c>
      <c r="B1701" s="1">
        <v>45535</v>
      </c>
      <c r="D1701">
        <v>8</v>
      </c>
      <c r="E1701" t="s">
        <v>6</v>
      </c>
      <c r="F1701">
        <v>456075</v>
      </c>
    </row>
    <row r="1702" spans="1:6">
      <c r="A1702">
        <v>9700</v>
      </c>
      <c r="B1702" s="1">
        <v>45565</v>
      </c>
      <c r="D1702">
        <v>8</v>
      </c>
      <c r="E1702" t="s">
        <v>6</v>
      </c>
      <c r="F1702">
        <v>418620</v>
      </c>
    </row>
    <row r="1703" spans="1:6">
      <c r="A1703">
        <v>9700</v>
      </c>
      <c r="B1703" s="1">
        <v>45596</v>
      </c>
      <c r="D1703">
        <v>8</v>
      </c>
      <c r="E1703" t="s">
        <v>6</v>
      </c>
      <c r="F1703">
        <v>441702</v>
      </c>
    </row>
    <row r="1704" spans="1:6">
      <c r="A1704">
        <v>9700</v>
      </c>
      <c r="B1704" s="1">
        <v>45626</v>
      </c>
      <c r="D1704">
        <v>8</v>
      </c>
      <c r="E1704" t="s">
        <v>6</v>
      </c>
      <c r="F1704">
        <v>452898</v>
      </c>
    </row>
    <row r="1705" spans="1:6">
      <c r="A1705">
        <v>9700</v>
      </c>
      <c r="B1705" s="1">
        <v>45657</v>
      </c>
      <c r="D1705">
        <v>8</v>
      </c>
      <c r="E1705" t="s">
        <v>6</v>
      </c>
      <c r="F1705">
        <v>452898</v>
      </c>
    </row>
    <row r="1706" spans="1:6">
      <c r="A1706">
        <v>9700</v>
      </c>
      <c r="B1706" s="1">
        <v>45688</v>
      </c>
      <c r="D1706">
        <v>8</v>
      </c>
      <c r="E1706" t="s">
        <v>6</v>
      </c>
      <c r="F1706">
        <v>443889</v>
      </c>
    </row>
    <row r="1707" spans="1:6">
      <c r="A1707">
        <v>9700</v>
      </c>
      <c r="B1707" s="1">
        <v>45716</v>
      </c>
      <c r="D1707">
        <v>8</v>
      </c>
      <c r="E1707" t="s">
        <v>6</v>
      </c>
      <c r="F1707">
        <v>458763</v>
      </c>
    </row>
    <row r="1708" spans="1:6">
      <c r="A1708">
        <v>9700</v>
      </c>
      <c r="B1708" s="1">
        <v>45747</v>
      </c>
      <c r="D1708">
        <v>8</v>
      </c>
      <c r="E1708" t="s">
        <v>6</v>
      </c>
      <c r="F1708">
        <v>414702</v>
      </c>
    </row>
    <row r="1709" spans="1:6">
      <c r="A1709">
        <v>9700</v>
      </c>
      <c r="B1709" s="1">
        <v>45777</v>
      </c>
      <c r="D1709">
        <v>8</v>
      </c>
      <c r="E1709" t="s">
        <v>6</v>
      </c>
      <c r="F1709">
        <v>456582</v>
      </c>
    </row>
    <row r="1710" spans="1:6">
      <c r="A1710">
        <v>9700</v>
      </c>
      <c r="B1710" s="1">
        <v>45808</v>
      </c>
      <c r="D1710">
        <v>8</v>
      </c>
      <c r="E1710" t="s">
        <v>6</v>
      </c>
      <c r="F1710">
        <v>458466</v>
      </c>
    </row>
    <row r="1711" spans="1:6">
      <c r="A1711">
        <v>9700</v>
      </c>
      <c r="B1711" s="1">
        <v>45838</v>
      </c>
      <c r="D1711">
        <v>8</v>
      </c>
      <c r="E1711" t="s">
        <v>6</v>
      </c>
      <c r="F1711">
        <v>433170</v>
      </c>
    </row>
    <row r="1712" spans="1:6">
      <c r="A1712">
        <v>9700</v>
      </c>
      <c r="B1712" s="1">
        <v>45869</v>
      </c>
      <c r="D1712">
        <v>8</v>
      </c>
      <c r="E1712" t="s">
        <v>6</v>
      </c>
      <c r="F1712">
        <v>479640</v>
      </c>
    </row>
    <row r="1713" spans="1:6">
      <c r="A1713">
        <v>9700</v>
      </c>
      <c r="B1713" s="1">
        <v>45900</v>
      </c>
      <c r="D1713">
        <v>8</v>
      </c>
      <c r="E1713" t="s">
        <v>6</v>
      </c>
      <c r="F1713">
        <v>451386</v>
      </c>
    </row>
    <row r="1714" spans="1:6">
      <c r="A1714">
        <v>9700</v>
      </c>
      <c r="B1714" s="1">
        <v>45930</v>
      </c>
      <c r="D1714">
        <v>8</v>
      </c>
      <c r="E1714" t="s">
        <v>6</v>
      </c>
      <c r="F1714">
        <v>424083</v>
      </c>
    </row>
    <row r="1715" spans="1:6">
      <c r="A1715">
        <v>9700</v>
      </c>
      <c r="B1715" s="1">
        <v>45961</v>
      </c>
      <c r="D1715">
        <v>8</v>
      </c>
      <c r="E1715" t="s">
        <v>6</v>
      </c>
      <c r="F1715">
        <v>475989</v>
      </c>
    </row>
    <row r="1716" spans="1:6">
      <c r="A1716">
        <v>9700</v>
      </c>
      <c r="B1716" s="1">
        <v>45991</v>
      </c>
      <c r="D1716">
        <v>8</v>
      </c>
      <c r="E1716" t="s">
        <v>6</v>
      </c>
      <c r="F1716">
        <v>472344</v>
      </c>
    </row>
    <row r="1717" spans="1:6">
      <c r="A1717">
        <v>9701</v>
      </c>
      <c r="B1717" s="1">
        <v>44957</v>
      </c>
      <c r="D1717">
        <v>8</v>
      </c>
      <c r="E1717" t="s">
        <v>6</v>
      </c>
      <c r="F1717">
        <v>5757</v>
      </c>
    </row>
    <row r="1718" spans="1:6">
      <c r="A1718">
        <v>9701</v>
      </c>
      <c r="B1718" s="1">
        <v>44985</v>
      </c>
      <c r="D1718">
        <v>8</v>
      </c>
      <c r="E1718" t="s">
        <v>6</v>
      </c>
      <c r="F1718">
        <v>5172</v>
      </c>
    </row>
    <row r="1719" spans="1:6">
      <c r="A1719">
        <v>9701</v>
      </c>
      <c r="B1719" s="1">
        <v>45016</v>
      </c>
      <c r="D1719">
        <v>8</v>
      </c>
      <c r="E1719" t="s">
        <v>6</v>
      </c>
      <c r="F1719">
        <v>3720</v>
      </c>
    </row>
    <row r="1720" spans="1:6">
      <c r="A1720">
        <v>9701</v>
      </c>
      <c r="B1720" s="1">
        <v>45046</v>
      </c>
      <c r="D1720">
        <v>8</v>
      </c>
      <c r="E1720" t="s">
        <v>6</v>
      </c>
      <c r="F1720">
        <v>3942</v>
      </c>
    </row>
    <row r="1721" spans="1:6">
      <c r="A1721">
        <v>9701</v>
      </c>
      <c r="B1721" s="1">
        <v>45077</v>
      </c>
      <c r="D1721">
        <v>8</v>
      </c>
      <c r="E1721" t="s">
        <v>6</v>
      </c>
      <c r="F1721">
        <v>3273</v>
      </c>
    </row>
    <row r="1722" spans="1:6">
      <c r="A1722">
        <v>9701</v>
      </c>
      <c r="B1722" s="1">
        <v>45107</v>
      </c>
      <c r="D1722">
        <v>8</v>
      </c>
      <c r="E1722" t="s">
        <v>6</v>
      </c>
      <c r="F1722">
        <v>3654</v>
      </c>
    </row>
    <row r="1723" spans="1:6">
      <c r="A1723">
        <v>9701</v>
      </c>
      <c r="B1723" s="1">
        <v>45138</v>
      </c>
      <c r="D1723">
        <v>8</v>
      </c>
      <c r="E1723" t="s">
        <v>6</v>
      </c>
      <c r="F1723">
        <v>3645</v>
      </c>
    </row>
    <row r="1724" spans="1:6">
      <c r="A1724">
        <v>9701</v>
      </c>
      <c r="B1724" s="1">
        <v>45169</v>
      </c>
      <c r="D1724">
        <v>8</v>
      </c>
      <c r="E1724" t="s">
        <v>6</v>
      </c>
      <c r="F1724">
        <v>3066</v>
      </c>
    </row>
    <row r="1725" spans="1:6">
      <c r="A1725">
        <v>9701</v>
      </c>
      <c r="B1725" s="1">
        <v>45199</v>
      </c>
      <c r="D1725">
        <v>8</v>
      </c>
      <c r="E1725" t="s">
        <v>6</v>
      </c>
      <c r="F1725">
        <v>3318</v>
      </c>
    </row>
    <row r="1726" spans="1:6">
      <c r="A1726">
        <v>9701</v>
      </c>
      <c r="B1726" s="1">
        <v>45230</v>
      </c>
      <c r="D1726">
        <v>8</v>
      </c>
      <c r="E1726" t="s">
        <v>6</v>
      </c>
      <c r="F1726">
        <v>3168</v>
      </c>
    </row>
    <row r="1727" spans="1:6">
      <c r="A1727">
        <v>9701</v>
      </c>
      <c r="B1727" s="1">
        <v>45260</v>
      </c>
      <c r="D1727">
        <v>8</v>
      </c>
      <c r="E1727" t="s">
        <v>6</v>
      </c>
      <c r="F1727">
        <v>3666</v>
      </c>
    </row>
    <row r="1728" spans="1:6">
      <c r="A1728">
        <v>9701</v>
      </c>
      <c r="B1728" s="1">
        <v>45291</v>
      </c>
      <c r="D1728">
        <v>8</v>
      </c>
      <c r="E1728" t="s">
        <v>6</v>
      </c>
      <c r="F1728">
        <v>3423</v>
      </c>
    </row>
    <row r="1729" spans="1:6">
      <c r="A1729">
        <v>9701</v>
      </c>
      <c r="B1729" s="1">
        <v>45322</v>
      </c>
      <c r="D1729">
        <v>8</v>
      </c>
      <c r="E1729" t="s">
        <v>6</v>
      </c>
      <c r="F1729">
        <v>3117</v>
      </c>
    </row>
    <row r="1730" spans="1:6">
      <c r="A1730">
        <v>9701</v>
      </c>
      <c r="B1730" s="1">
        <v>45351</v>
      </c>
      <c r="D1730">
        <v>8</v>
      </c>
      <c r="E1730" t="s">
        <v>6</v>
      </c>
      <c r="F1730">
        <v>3267</v>
      </c>
    </row>
    <row r="1731" spans="1:6">
      <c r="A1731">
        <v>9701</v>
      </c>
      <c r="B1731" s="1">
        <v>45382</v>
      </c>
      <c r="D1731">
        <v>8</v>
      </c>
      <c r="E1731" t="s">
        <v>6</v>
      </c>
      <c r="F1731">
        <v>3243</v>
      </c>
    </row>
    <row r="1732" spans="1:6">
      <c r="A1732">
        <v>9701</v>
      </c>
      <c r="B1732" s="1">
        <v>45412</v>
      </c>
      <c r="D1732">
        <v>8</v>
      </c>
      <c r="E1732" t="s">
        <v>6</v>
      </c>
      <c r="F1732">
        <v>3303</v>
      </c>
    </row>
    <row r="1733" spans="1:6">
      <c r="A1733">
        <v>9701</v>
      </c>
      <c r="B1733" s="1">
        <v>45443</v>
      </c>
      <c r="D1733">
        <v>8</v>
      </c>
      <c r="E1733" t="s">
        <v>6</v>
      </c>
      <c r="F1733">
        <v>3963</v>
      </c>
    </row>
    <row r="1734" spans="1:6">
      <c r="A1734">
        <v>9701</v>
      </c>
      <c r="B1734" s="1">
        <v>45473</v>
      </c>
      <c r="D1734">
        <v>8</v>
      </c>
      <c r="E1734" t="s">
        <v>6</v>
      </c>
      <c r="F1734">
        <v>3633</v>
      </c>
    </row>
    <row r="1735" spans="1:6">
      <c r="A1735">
        <v>9701</v>
      </c>
      <c r="B1735" s="1">
        <v>45504</v>
      </c>
      <c r="D1735">
        <v>8</v>
      </c>
      <c r="E1735" t="s">
        <v>6</v>
      </c>
      <c r="F1735">
        <v>3033</v>
      </c>
    </row>
    <row r="1736" spans="1:6">
      <c r="A1736">
        <v>9701</v>
      </c>
      <c r="B1736" s="1">
        <v>45535</v>
      </c>
      <c r="D1736">
        <v>8</v>
      </c>
      <c r="E1736" t="s">
        <v>6</v>
      </c>
      <c r="F1736">
        <v>3603</v>
      </c>
    </row>
    <row r="1737" spans="1:6">
      <c r="A1737">
        <v>9701</v>
      </c>
      <c r="B1737" s="1">
        <v>45565</v>
      </c>
      <c r="D1737">
        <v>8</v>
      </c>
      <c r="E1737" t="s">
        <v>6</v>
      </c>
      <c r="F1737">
        <v>3450</v>
      </c>
    </row>
    <row r="1738" spans="1:6">
      <c r="A1738">
        <v>9701</v>
      </c>
      <c r="B1738" s="1">
        <v>45596</v>
      </c>
      <c r="D1738">
        <v>8</v>
      </c>
      <c r="E1738" t="s">
        <v>6</v>
      </c>
      <c r="F1738">
        <v>3564</v>
      </c>
    </row>
    <row r="1739" spans="1:6">
      <c r="A1739">
        <v>9701</v>
      </c>
      <c r="B1739" s="1">
        <v>45626</v>
      </c>
      <c r="D1739">
        <v>8</v>
      </c>
      <c r="E1739" t="s">
        <v>6</v>
      </c>
      <c r="F1739">
        <v>3516</v>
      </c>
    </row>
    <row r="1740" spans="1:6">
      <c r="A1740">
        <v>9701</v>
      </c>
      <c r="B1740" s="1">
        <v>45657</v>
      </c>
      <c r="D1740">
        <v>8</v>
      </c>
      <c r="E1740" t="s">
        <v>6</v>
      </c>
      <c r="F1740">
        <v>3516</v>
      </c>
    </row>
    <row r="1741" spans="1:6">
      <c r="A1741">
        <v>9701</v>
      </c>
      <c r="B1741" s="1">
        <v>45688</v>
      </c>
      <c r="D1741">
        <v>8</v>
      </c>
      <c r="E1741" t="s">
        <v>6</v>
      </c>
      <c r="F1741">
        <v>3687</v>
      </c>
    </row>
    <row r="1742" spans="1:6">
      <c r="A1742">
        <v>9701</v>
      </c>
      <c r="B1742" s="1">
        <v>45716</v>
      </c>
      <c r="D1742">
        <v>8</v>
      </c>
      <c r="E1742" t="s">
        <v>6</v>
      </c>
      <c r="F1742">
        <v>3372</v>
      </c>
    </row>
    <row r="1743" spans="1:6">
      <c r="A1743">
        <v>9701</v>
      </c>
      <c r="B1743" s="1">
        <v>45747</v>
      </c>
      <c r="D1743">
        <v>8</v>
      </c>
      <c r="E1743" t="s">
        <v>6</v>
      </c>
      <c r="F1743">
        <v>3171</v>
      </c>
    </row>
    <row r="1744" spans="1:6">
      <c r="A1744">
        <v>9701</v>
      </c>
      <c r="B1744" s="1">
        <v>45777</v>
      </c>
      <c r="D1744">
        <v>8</v>
      </c>
      <c r="E1744" t="s">
        <v>6</v>
      </c>
      <c r="F1744">
        <v>3585</v>
      </c>
    </row>
    <row r="1745" spans="1:6">
      <c r="A1745">
        <v>9701</v>
      </c>
      <c r="B1745" s="1">
        <v>45808</v>
      </c>
      <c r="D1745">
        <v>8</v>
      </c>
      <c r="E1745" t="s">
        <v>6</v>
      </c>
      <c r="F1745">
        <v>3564</v>
      </c>
    </row>
    <row r="1746" spans="1:6">
      <c r="A1746">
        <v>9701</v>
      </c>
      <c r="B1746" s="1">
        <v>45838</v>
      </c>
      <c r="D1746">
        <v>8</v>
      </c>
      <c r="E1746" t="s">
        <v>6</v>
      </c>
      <c r="F1746">
        <v>3303</v>
      </c>
    </row>
    <row r="1747" spans="1:6">
      <c r="A1747">
        <v>9701</v>
      </c>
      <c r="B1747" s="1">
        <v>45869</v>
      </c>
      <c r="D1747">
        <v>8</v>
      </c>
      <c r="E1747" t="s">
        <v>6</v>
      </c>
      <c r="F1747">
        <v>3681</v>
      </c>
    </row>
    <row r="1748" spans="1:6">
      <c r="A1748">
        <v>9701</v>
      </c>
      <c r="B1748" s="1">
        <v>45900</v>
      </c>
      <c r="D1748">
        <v>8</v>
      </c>
      <c r="E1748" t="s">
        <v>6</v>
      </c>
      <c r="F1748">
        <v>3429</v>
      </c>
    </row>
    <row r="1749" spans="1:6">
      <c r="A1749">
        <v>9701</v>
      </c>
      <c r="B1749" s="1">
        <v>45930</v>
      </c>
      <c r="D1749">
        <v>8</v>
      </c>
      <c r="E1749" t="s">
        <v>6</v>
      </c>
      <c r="F1749">
        <v>3033</v>
      </c>
    </row>
    <row r="1750" spans="1:6">
      <c r="A1750">
        <v>9701</v>
      </c>
      <c r="B1750" s="1">
        <v>45961</v>
      </c>
      <c r="D1750">
        <v>8</v>
      </c>
      <c r="E1750" t="s">
        <v>6</v>
      </c>
      <c r="F1750">
        <v>3585</v>
      </c>
    </row>
    <row r="1751" spans="1:6">
      <c r="A1751">
        <v>9701</v>
      </c>
      <c r="B1751" s="1">
        <v>45991</v>
      </c>
      <c r="D1751">
        <v>8</v>
      </c>
      <c r="E1751" t="s">
        <v>6</v>
      </c>
      <c r="F1751">
        <v>3798</v>
      </c>
    </row>
    <row r="1752" spans="1:6">
      <c r="A1752">
        <v>9702</v>
      </c>
      <c r="B1752" s="1">
        <v>44957</v>
      </c>
      <c r="D1752">
        <v>8</v>
      </c>
      <c r="E1752" t="s">
        <v>6</v>
      </c>
      <c r="F1752">
        <v>1515</v>
      </c>
    </row>
    <row r="1753" spans="1:6">
      <c r="A1753">
        <v>9702</v>
      </c>
      <c r="B1753" s="1">
        <v>44985</v>
      </c>
      <c r="D1753">
        <v>8</v>
      </c>
      <c r="E1753" t="s">
        <v>6</v>
      </c>
      <c r="F1753">
        <v>1242</v>
      </c>
    </row>
    <row r="1754" spans="1:6">
      <c r="A1754">
        <v>9702</v>
      </c>
      <c r="B1754" s="1">
        <v>45016</v>
      </c>
      <c r="D1754">
        <v>8</v>
      </c>
      <c r="E1754" t="s">
        <v>6</v>
      </c>
      <c r="F1754">
        <v>1350</v>
      </c>
    </row>
    <row r="1755" spans="1:6">
      <c r="A1755">
        <v>9702</v>
      </c>
      <c r="B1755" s="1">
        <v>45046</v>
      </c>
      <c r="D1755">
        <v>8</v>
      </c>
      <c r="E1755" t="s">
        <v>6</v>
      </c>
      <c r="F1755">
        <v>1563</v>
      </c>
    </row>
    <row r="1756" spans="1:6">
      <c r="A1756">
        <v>9702</v>
      </c>
      <c r="B1756" s="1">
        <v>45077</v>
      </c>
      <c r="D1756">
        <v>8</v>
      </c>
      <c r="E1756" t="s">
        <v>6</v>
      </c>
      <c r="F1756">
        <v>1176</v>
      </c>
    </row>
    <row r="1757" spans="1:6">
      <c r="A1757">
        <v>9702</v>
      </c>
      <c r="B1757" s="1">
        <v>45107</v>
      </c>
      <c r="D1757">
        <v>8</v>
      </c>
      <c r="E1757" t="s">
        <v>6</v>
      </c>
      <c r="F1757">
        <v>1377</v>
      </c>
    </row>
    <row r="1758" spans="1:6">
      <c r="A1758">
        <v>9702</v>
      </c>
      <c r="B1758" s="1">
        <v>45138</v>
      </c>
      <c r="D1758">
        <v>8</v>
      </c>
      <c r="E1758" t="s">
        <v>6</v>
      </c>
      <c r="F1758">
        <v>1341</v>
      </c>
    </row>
    <row r="1759" spans="1:6">
      <c r="A1759">
        <v>9702</v>
      </c>
      <c r="B1759" s="1">
        <v>45169</v>
      </c>
      <c r="D1759">
        <v>8</v>
      </c>
      <c r="E1759" t="s">
        <v>6</v>
      </c>
      <c r="F1759">
        <v>1230</v>
      </c>
    </row>
    <row r="1760" spans="1:6">
      <c r="A1760">
        <v>9702</v>
      </c>
      <c r="B1760" s="1">
        <v>45199</v>
      </c>
      <c r="D1760">
        <v>8</v>
      </c>
      <c r="E1760" t="s">
        <v>6</v>
      </c>
      <c r="F1760">
        <v>1194</v>
      </c>
    </row>
    <row r="1761" spans="1:6">
      <c r="A1761">
        <v>9702</v>
      </c>
      <c r="B1761" s="1">
        <v>45230</v>
      </c>
      <c r="D1761">
        <v>8</v>
      </c>
      <c r="E1761" t="s">
        <v>6</v>
      </c>
      <c r="F1761">
        <v>1233</v>
      </c>
    </row>
    <row r="1762" spans="1:6">
      <c r="A1762">
        <v>9702</v>
      </c>
      <c r="B1762" s="1">
        <v>45260</v>
      </c>
      <c r="D1762">
        <v>8</v>
      </c>
      <c r="E1762" t="s">
        <v>6</v>
      </c>
      <c r="F1762">
        <v>1422</v>
      </c>
    </row>
    <row r="1763" spans="1:6">
      <c r="A1763">
        <v>9702</v>
      </c>
      <c r="B1763" s="1">
        <v>45291</v>
      </c>
      <c r="D1763">
        <v>8</v>
      </c>
      <c r="E1763" t="s">
        <v>6</v>
      </c>
      <c r="F1763">
        <v>1371</v>
      </c>
    </row>
    <row r="1764" spans="1:6">
      <c r="A1764">
        <v>9702</v>
      </c>
      <c r="B1764" s="1">
        <v>45322</v>
      </c>
      <c r="D1764">
        <v>8</v>
      </c>
      <c r="E1764" t="s">
        <v>6</v>
      </c>
      <c r="F1764">
        <v>1299</v>
      </c>
    </row>
    <row r="1765" spans="1:6">
      <c r="A1765">
        <v>9702</v>
      </c>
      <c r="B1765" s="1">
        <v>45351</v>
      </c>
      <c r="D1765">
        <v>8</v>
      </c>
      <c r="E1765" t="s">
        <v>6</v>
      </c>
      <c r="F1765">
        <v>1233</v>
      </c>
    </row>
    <row r="1766" spans="1:6">
      <c r="A1766">
        <v>9702</v>
      </c>
      <c r="B1766" s="1">
        <v>45382</v>
      </c>
      <c r="D1766">
        <v>8</v>
      </c>
      <c r="E1766" t="s">
        <v>6</v>
      </c>
      <c r="F1766">
        <v>1275</v>
      </c>
    </row>
    <row r="1767" spans="1:6">
      <c r="A1767">
        <v>9702</v>
      </c>
      <c r="B1767" s="1">
        <v>45412</v>
      </c>
      <c r="D1767">
        <v>8</v>
      </c>
      <c r="E1767" t="s">
        <v>6</v>
      </c>
      <c r="F1767">
        <v>1284</v>
      </c>
    </row>
    <row r="1768" spans="1:6">
      <c r="A1768">
        <v>9702</v>
      </c>
      <c r="B1768" s="1">
        <v>45443</v>
      </c>
      <c r="D1768">
        <v>8</v>
      </c>
      <c r="E1768" t="s">
        <v>6</v>
      </c>
      <c r="F1768">
        <v>1536</v>
      </c>
    </row>
    <row r="1769" spans="1:6">
      <c r="A1769">
        <v>9702</v>
      </c>
      <c r="B1769" s="1">
        <v>45473</v>
      </c>
      <c r="D1769">
        <v>8</v>
      </c>
      <c r="E1769" t="s">
        <v>6</v>
      </c>
      <c r="F1769">
        <v>1434</v>
      </c>
    </row>
    <row r="1770" spans="1:6">
      <c r="A1770">
        <v>9702</v>
      </c>
      <c r="B1770" s="1">
        <v>45504</v>
      </c>
      <c r="D1770">
        <v>8</v>
      </c>
      <c r="E1770" t="s">
        <v>6</v>
      </c>
      <c r="F1770">
        <v>1275</v>
      </c>
    </row>
    <row r="1771" spans="1:6">
      <c r="A1771">
        <v>9702</v>
      </c>
      <c r="B1771" s="1">
        <v>45535</v>
      </c>
      <c r="D1771">
        <v>8</v>
      </c>
      <c r="E1771" t="s">
        <v>6</v>
      </c>
      <c r="F1771">
        <v>1473</v>
      </c>
    </row>
    <row r="1772" spans="1:6">
      <c r="A1772">
        <v>9702</v>
      </c>
      <c r="B1772" s="1">
        <v>45565</v>
      </c>
      <c r="D1772">
        <v>8</v>
      </c>
      <c r="E1772" t="s">
        <v>6</v>
      </c>
      <c r="F1772">
        <v>1440</v>
      </c>
    </row>
    <row r="1773" spans="1:6">
      <c r="A1773">
        <v>9702</v>
      </c>
      <c r="B1773" s="1">
        <v>45596</v>
      </c>
      <c r="D1773">
        <v>8</v>
      </c>
      <c r="E1773" t="s">
        <v>6</v>
      </c>
      <c r="F1773">
        <v>1476</v>
      </c>
    </row>
    <row r="1774" spans="1:6">
      <c r="A1774">
        <v>9702</v>
      </c>
      <c r="B1774" s="1">
        <v>45626</v>
      </c>
      <c r="D1774">
        <v>8</v>
      </c>
      <c r="E1774" t="s">
        <v>6</v>
      </c>
      <c r="F1774">
        <v>1464</v>
      </c>
    </row>
    <row r="1775" spans="1:6">
      <c r="A1775">
        <v>9702</v>
      </c>
      <c r="B1775" s="1">
        <v>45657</v>
      </c>
      <c r="D1775">
        <v>8</v>
      </c>
      <c r="E1775" t="s">
        <v>6</v>
      </c>
      <c r="F1775">
        <v>1464</v>
      </c>
    </row>
    <row r="1776" spans="1:6">
      <c r="A1776">
        <v>9702</v>
      </c>
      <c r="B1776" s="1">
        <v>45688</v>
      </c>
      <c r="D1776">
        <v>8</v>
      </c>
      <c r="E1776" t="s">
        <v>6</v>
      </c>
      <c r="F1776">
        <v>1551</v>
      </c>
    </row>
    <row r="1777" spans="1:6">
      <c r="A1777">
        <v>9702</v>
      </c>
      <c r="B1777" s="1">
        <v>45716</v>
      </c>
      <c r="D1777">
        <v>8</v>
      </c>
      <c r="E1777" t="s">
        <v>6</v>
      </c>
      <c r="F1777">
        <v>1359</v>
      </c>
    </row>
    <row r="1778" spans="1:6">
      <c r="A1778">
        <v>9702</v>
      </c>
      <c r="B1778" s="1">
        <v>45747</v>
      </c>
      <c r="D1778">
        <v>8</v>
      </c>
      <c r="E1778" t="s">
        <v>6</v>
      </c>
      <c r="F1778">
        <v>1386</v>
      </c>
    </row>
    <row r="1779" spans="1:6">
      <c r="A1779">
        <v>9702</v>
      </c>
      <c r="B1779" s="1">
        <v>45777</v>
      </c>
      <c r="D1779">
        <v>8</v>
      </c>
      <c r="E1779" t="s">
        <v>6</v>
      </c>
      <c r="F1779">
        <v>1449</v>
      </c>
    </row>
    <row r="1780" spans="1:6">
      <c r="A1780">
        <v>9702</v>
      </c>
      <c r="B1780" s="1">
        <v>45808</v>
      </c>
      <c r="D1780">
        <v>8</v>
      </c>
      <c r="E1780" t="s">
        <v>6</v>
      </c>
      <c r="F1780">
        <v>1446</v>
      </c>
    </row>
    <row r="1781" spans="1:6">
      <c r="A1781">
        <v>9702</v>
      </c>
      <c r="B1781" s="1">
        <v>45838</v>
      </c>
      <c r="D1781">
        <v>8</v>
      </c>
      <c r="E1781" t="s">
        <v>6</v>
      </c>
      <c r="F1781">
        <v>1350</v>
      </c>
    </row>
    <row r="1782" spans="1:6">
      <c r="A1782">
        <v>9702</v>
      </c>
      <c r="B1782" s="1">
        <v>45869</v>
      </c>
      <c r="D1782">
        <v>8</v>
      </c>
      <c r="E1782" t="s">
        <v>6</v>
      </c>
      <c r="F1782">
        <v>1446</v>
      </c>
    </row>
    <row r="1783" spans="1:6">
      <c r="A1783">
        <v>9702</v>
      </c>
      <c r="B1783" s="1">
        <v>45900</v>
      </c>
      <c r="D1783">
        <v>8</v>
      </c>
      <c r="E1783" t="s">
        <v>6</v>
      </c>
      <c r="F1783">
        <v>1341</v>
      </c>
    </row>
    <row r="1784" spans="1:6">
      <c r="A1784">
        <v>9702</v>
      </c>
      <c r="B1784" s="1">
        <v>45930</v>
      </c>
      <c r="D1784">
        <v>8</v>
      </c>
      <c r="E1784" t="s">
        <v>6</v>
      </c>
      <c r="F1784">
        <v>1197</v>
      </c>
    </row>
    <row r="1785" spans="1:6">
      <c r="A1785">
        <v>9702</v>
      </c>
      <c r="B1785" s="1">
        <v>45961</v>
      </c>
      <c r="D1785">
        <v>8</v>
      </c>
      <c r="E1785" t="s">
        <v>6</v>
      </c>
      <c r="F1785">
        <v>1368</v>
      </c>
    </row>
    <row r="1786" spans="1:6">
      <c r="A1786">
        <v>9702</v>
      </c>
      <c r="B1786" s="1">
        <v>45991</v>
      </c>
      <c r="D1786">
        <v>8</v>
      </c>
      <c r="E1786" t="s">
        <v>6</v>
      </c>
      <c r="F1786">
        <v>1476</v>
      </c>
    </row>
    <row r="1787" spans="1:6">
      <c r="A1787">
        <v>9768</v>
      </c>
      <c r="B1787" s="1">
        <v>44957</v>
      </c>
      <c r="D1787">
        <v>8</v>
      </c>
      <c r="E1787" t="s">
        <v>6</v>
      </c>
      <c r="F1787">
        <v>572544</v>
      </c>
    </row>
    <row r="1788" spans="1:6">
      <c r="A1788">
        <v>9768</v>
      </c>
      <c r="B1788" s="1">
        <v>44985</v>
      </c>
      <c r="D1788">
        <v>8</v>
      </c>
      <c r="E1788" t="s">
        <v>6</v>
      </c>
      <c r="F1788">
        <v>288864</v>
      </c>
    </row>
    <row r="1789" spans="1:6">
      <c r="A1789">
        <v>9768</v>
      </c>
      <c r="B1789" s="1">
        <v>45016</v>
      </c>
      <c r="D1789">
        <v>8</v>
      </c>
      <c r="E1789" t="s">
        <v>6</v>
      </c>
      <c r="F1789">
        <v>258906</v>
      </c>
    </row>
    <row r="1790" spans="1:6">
      <c r="A1790">
        <v>9768</v>
      </c>
      <c r="B1790" s="1">
        <v>45046</v>
      </c>
      <c r="D1790">
        <v>8</v>
      </c>
      <c r="E1790" t="s">
        <v>6</v>
      </c>
      <c r="F1790">
        <v>426171</v>
      </c>
    </row>
    <row r="1791" spans="1:6">
      <c r="A1791">
        <v>9768</v>
      </c>
      <c r="B1791" s="1">
        <v>45077</v>
      </c>
      <c r="D1791">
        <v>8</v>
      </c>
      <c r="E1791" t="s">
        <v>6</v>
      </c>
      <c r="F1791">
        <v>261630</v>
      </c>
    </row>
    <row r="1792" spans="1:6">
      <c r="A1792">
        <v>9768</v>
      </c>
      <c r="B1792" s="1">
        <v>45107</v>
      </c>
      <c r="D1792">
        <v>8</v>
      </c>
      <c r="E1792" t="s">
        <v>6</v>
      </c>
      <c r="F1792">
        <v>254205</v>
      </c>
    </row>
    <row r="1793" spans="1:6">
      <c r="A1793">
        <v>9768</v>
      </c>
      <c r="B1793" s="1">
        <v>45138</v>
      </c>
      <c r="D1793">
        <v>8</v>
      </c>
      <c r="E1793" t="s">
        <v>6</v>
      </c>
      <c r="F1793">
        <v>351111</v>
      </c>
    </row>
    <row r="1794" spans="1:6">
      <c r="A1794">
        <v>9768</v>
      </c>
      <c r="B1794" s="1">
        <v>45169</v>
      </c>
      <c r="D1794">
        <v>8</v>
      </c>
      <c r="E1794" t="s">
        <v>6</v>
      </c>
      <c r="F1794">
        <v>227571</v>
      </c>
    </row>
    <row r="1795" spans="1:6">
      <c r="A1795">
        <v>9768</v>
      </c>
      <c r="B1795" s="1">
        <v>45199</v>
      </c>
      <c r="D1795">
        <v>8</v>
      </c>
      <c r="E1795" t="s">
        <v>6</v>
      </c>
      <c r="F1795">
        <v>186159</v>
      </c>
    </row>
    <row r="1796" spans="1:6">
      <c r="A1796">
        <v>9768</v>
      </c>
      <c r="B1796" s="1">
        <v>45230</v>
      </c>
      <c r="D1796">
        <v>8</v>
      </c>
      <c r="E1796" t="s">
        <v>6</v>
      </c>
      <c r="F1796">
        <v>288639</v>
      </c>
    </row>
    <row r="1797" spans="1:6">
      <c r="A1797">
        <v>9768</v>
      </c>
      <c r="B1797" s="1">
        <v>45260</v>
      </c>
      <c r="D1797">
        <v>8</v>
      </c>
      <c r="E1797" t="s">
        <v>6</v>
      </c>
      <c r="F1797">
        <v>202086</v>
      </c>
    </row>
    <row r="1798" spans="1:6">
      <c r="A1798">
        <v>9768</v>
      </c>
      <c r="B1798" s="1">
        <v>45291</v>
      </c>
      <c r="D1798">
        <v>8</v>
      </c>
      <c r="E1798" t="s">
        <v>6</v>
      </c>
      <c r="F1798">
        <v>187230</v>
      </c>
    </row>
    <row r="1799" spans="1:6">
      <c r="A1799">
        <v>9768</v>
      </c>
      <c r="B1799" s="1">
        <v>45322</v>
      </c>
      <c r="D1799">
        <v>8</v>
      </c>
      <c r="E1799" t="s">
        <v>6</v>
      </c>
      <c r="F1799">
        <v>583194</v>
      </c>
    </row>
    <row r="1800" spans="1:6">
      <c r="A1800">
        <v>9768</v>
      </c>
      <c r="B1800" s="1">
        <v>45351</v>
      </c>
      <c r="D1800">
        <v>8</v>
      </c>
      <c r="E1800" t="s">
        <v>6</v>
      </c>
      <c r="F1800">
        <v>251127</v>
      </c>
    </row>
    <row r="1801" spans="1:6">
      <c r="A1801">
        <v>9768</v>
      </c>
      <c r="B1801" s="1">
        <v>45382</v>
      </c>
      <c r="D1801">
        <v>8</v>
      </c>
      <c r="E1801" t="s">
        <v>6</v>
      </c>
      <c r="F1801">
        <v>251127</v>
      </c>
    </row>
    <row r="1802" spans="1:6">
      <c r="A1802">
        <v>9768</v>
      </c>
      <c r="B1802" s="1">
        <v>45412</v>
      </c>
      <c r="D1802">
        <v>8</v>
      </c>
      <c r="E1802" t="s">
        <v>6</v>
      </c>
      <c r="F1802">
        <v>303240</v>
      </c>
    </row>
    <row r="1803" spans="1:6">
      <c r="A1803">
        <v>9768</v>
      </c>
      <c r="B1803" s="1">
        <v>45443</v>
      </c>
      <c r="D1803">
        <v>8</v>
      </c>
      <c r="E1803" t="s">
        <v>6</v>
      </c>
      <c r="F1803">
        <v>205908</v>
      </c>
    </row>
    <row r="1804" spans="1:6">
      <c r="A1804">
        <v>9768</v>
      </c>
      <c r="B1804" s="1">
        <v>45473</v>
      </c>
      <c r="D1804">
        <v>8</v>
      </c>
      <c r="E1804" t="s">
        <v>6</v>
      </c>
      <c r="F1804">
        <v>206289</v>
      </c>
    </row>
    <row r="1805" spans="1:6">
      <c r="A1805">
        <v>9768</v>
      </c>
      <c r="B1805" s="1">
        <v>45504</v>
      </c>
      <c r="D1805">
        <v>8</v>
      </c>
      <c r="E1805" t="s">
        <v>6</v>
      </c>
      <c r="F1805">
        <v>311949</v>
      </c>
    </row>
    <row r="1806" spans="1:6">
      <c r="A1806">
        <v>9768</v>
      </c>
      <c r="B1806" s="1">
        <v>45535</v>
      </c>
      <c r="D1806">
        <v>8</v>
      </c>
      <c r="E1806" t="s">
        <v>6</v>
      </c>
      <c r="F1806">
        <v>202227</v>
      </c>
    </row>
    <row r="1807" spans="1:6">
      <c r="A1807">
        <v>9768</v>
      </c>
      <c r="B1807" s="1">
        <v>45565</v>
      </c>
      <c r="D1807">
        <v>8</v>
      </c>
      <c r="E1807" t="s">
        <v>6</v>
      </c>
      <c r="F1807">
        <v>220905</v>
      </c>
    </row>
    <row r="1808" spans="1:6">
      <c r="A1808">
        <v>9768</v>
      </c>
      <c r="B1808" s="1">
        <v>45596</v>
      </c>
      <c r="D1808">
        <v>8</v>
      </c>
      <c r="E1808" t="s">
        <v>6</v>
      </c>
      <c r="F1808">
        <v>435618</v>
      </c>
    </row>
    <row r="1809" spans="1:6">
      <c r="A1809">
        <v>9768</v>
      </c>
      <c r="B1809" s="1">
        <v>45626</v>
      </c>
      <c r="D1809">
        <v>8</v>
      </c>
      <c r="E1809" t="s">
        <v>6</v>
      </c>
      <c r="F1809">
        <v>281544</v>
      </c>
    </row>
    <row r="1810" spans="1:6">
      <c r="A1810">
        <v>9768</v>
      </c>
      <c r="B1810" s="1">
        <v>45657</v>
      </c>
      <c r="D1810">
        <v>8</v>
      </c>
      <c r="E1810" t="s">
        <v>6</v>
      </c>
      <c r="F1810">
        <v>281544</v>
      </c>
    </row>
    <row r="1811" spans="1:6">
      <c r="A1811">
        <v>9768</v>
      </c>
      <c r="B1811" s="1">
        <v>45688</v>
      </c>
      <c r="D1811">
        <v>8</v>
      </c>
      <c r="E1811" t="s">
        <v>6</v>
      </c>
      <c r="F1811">
        <v>548535</v>
      </c>
    </row>
    <row r="1812" spans="1:6">
      <c r="A1812">
        <v>9768</v>
      </c>
      <c r="B1812" s="1">
        <v>45716</v>
      </c>
      <c r="D1812">
        <v>8</v>
      </c>
      <c r="E1812" t="s">
        <v>6</v>
      </c>
      <c r="F1812">
        <v>340689</v>
      </c>
    </row>
    <row r="1813" spans="1:6">
      <c r="A1813">
        <v>9768</v>
      </c>
      <c r="B1813" s="1">
        <v>45747</v>
      </c>
      <c r="D1813">
        <v>8</v>
      </c>
      <c r="E1813" t="s">
        <v>6</v>
      </c>
      <c r="F1813">
        <v>226776</v>
      </c>
    </row>
    <row r="1814" spans="1:6">
      <c r="A1814">
        <v>9768</v>
      </c>
      <c r="B1814" s="1">
        <v>45777</v>
      </c>
      <c r="D1814">
        <v>8</v>
      </c>
      <c r="E1814" t="s">
        <v>6</v>
      </c>
      <c r="F1814">
        <v>226776</v>
      </c>
    </row>
    <row r="1815" spans="1:6">
      <c r="A1815">
        <v>9768</v>
      </c>
      <c r="B1815" s="1">
        <v>45808</v>
      </c>
      <c r="D1815">
        <v>8</v>
      </c>
      <c r="E1815" t="s">
        <v>6</v>
      </c>
      <c r="F1815">
        <v>333978</v>
      </c>
    </row>
    <row r="1816" spans="1:6">
      <c r="A1816">
        <v>9768</v>
      </c>
      <c r="B1816" s="1">
        <v>45838</v>
      </c>
      <c r="D1816">
        <v>8</v>
      </c>
      <c r="E1816" t="s">
        <v>6</v>
      </c>
      <c r="F1816">
        <v>333978</v>
      </c>
    </row>
    <row r="1817" spans="1:6">
      <c r="A1817">
        <v>9768</v>
      </c>
      <c r="B1817" s="1">
        <v>45869</v>
      </c>
      <c r="D1817">
        <v>8</v>
      </c>
      <c r="E1817" t="s">
        <v>6</v>
      </c>
      <c r="F1817">
        <v>307518</v>
      </c>
    </row>
    <row r="1818" spans="1:6">
      <c r="A1818">
        <v>9768</v>
      </c>
      <c r="B1818" s="1">
        <v>45900</v>
      </c>
      <c r="D1818">
        <v>8</v>
      </c>
      <c r="E1818" t="s">
        <v>6</v>
      </c>
      <c r="F1818">
        <v>222870</v>
      </c>
    </row>
    <row r="1819" spans="1:6">
      <c r="A1819">
        <v>9768</v>
      </c>
      <c r="B1819" s="1">
        <v>45930</v>
      </c>
      <c r="D1819">
        <v>8</v>
      </c>
      <c r="E1819" t="s">
        <v>6</v>
      </c>
      <c r="F1819">
        <v>241458</v>
      </c>
    </row>
    <row r="1820" spans="1:6">
      <c r="A1820">
        <v>9768</v>
      </c>
      <c r="B1820" s="1">
        <v>45961</v>
      </c>
      <c r="D1820">
        <v>8</v>
      </c>
      <c r="E1820" t="s">
        <v>6</v>
      </c>
      <c r="F1820">
        <v>302769</v>
      </c>
    </row>
    <row r="1821" spans="1:6">
      <c r="A1821">
        <v>9768</v>
      </c>
      <c r="B1821" s="1">
        <v>45991</v>
      </c>
      <c r="D1821">
        <v>8</v>
      </c>
      <c r="E1821" t="s">
        <v>6</v>
      </c>
      <c r="F1821">
        <v>339402</v>
      </c>
    </row>
    <row r="1822" spans="1:6">
      <c r="A1822">
        <v>150</v>
      </c>
      <c r="B1822" s="1">
        <v>44957</v>
      </c>
      <c r="D1822">
        <v>9</v>
      </c>
      <c r="E1822" t="s">
        <v>6</v>
      </c>
      <c r="F1822">
        <v>115407.5</v>
      </c>
    </row>
    <row r="1823" spans="1:6">
      <c r="A1823">
        <v>150</v>
      </c>
      <c r="B1823" s="1">
        <v>44985</v>
      </c>
      <c r="D1823">
        <v>9</v>
      </c>
      <c r="E1823" t="s">
        <v>6</v>
      </c>
      <c r="F1823">
        <v>115777.5</v>
      </c>
    </row>
    <row r="1824" spans="1:6">
      <c r="A1824">
        <v>150</v>
      </c>
      <c r="B1824" s="1">
        <v>45016</v>
      </c>
      <c r="D1824">
        <v>9</v>
      </c>
      <c r="E1824" t="s">
        <v>6</v>
      </c>
      <c r="F1824">
        <v>116105</v>
      </c>
    </row>
    <row r="1825" spans="1:6">
      <c r="A1825">
        <v>150</v>
      </c>
      <c r="B1825" s="1">
        <v>45046</v>
      </c>
      <c r="D1825">
        <v>9</v>
      </c>
      <c r="E1825" t="s">
        <v>6</v>
      </c>
      <c r="F1825">
        <v>116890</v>
      </c>
    </row>
    <row r="1826" spans="1:6">
      <c r="A1826">
        <v>150</v>
      </c>
      <c r="B1826" s="1">
        <v>45077</v>
      </c>
      <c r="D1826">
        <v>9</v>
      </c>
      <c r="E1826" t="s">
        <v>6</v>
      </c>
      <c r="F1826">
        <v>117165</v>
      </c>
    </row>
    <row r="1827" spans="1:6">
      <c r="A1827">
        <v>150</v>
      </c>
      <c r="B1827" s="1">
        <v>45107</v>
      </c>
      <c r="D1827">
        <v>9</v>
      </c>
      <c r="E1827" t="s">
        <v>6</v>
      </c>
      <c r="F1827">
        <v>117725</v>
      </c>
    </row>
    <row r="1828" spans="1:6">
      <c r="A1828">
        <v>150</v>
      </c>
      <c r="B1828" s="1">
        <v>45138</v>
      </c>
      <c r="D1828">
        <v>9</v>
      </c>
      <c r="E1828" t="s">
        <v>6</v>
      </c>
      <c r="F1828">
        <v>117852.5</v>
      </c>
    </row>
    <row r="1829" spans="1:6">
      <c r="A1829">
        <v>150</v>
      </c>
      <c r="B1829" s="1">
        <v>45169</v>
      </c>
      <c r="D1829">
        <v>9</v>
      </c>
      <c r="E1829" t="s">
        <v>6</v>
      </c>
      <c r="F1829">
        <v>117847.5</v>
      </c>
    </row>
    <row r="1830" spans="1:6">
      <c r="A1830">
        <v>150</v>
      </c>
      <c r="B1830" s="1">
        <v>45199</v>
      </c>
      <c r="D1830">
        <v>9</v>
      </c>
      <c r="E1830" t="s">
        <v>6</v>
      </c>
      <c r="F1830">
        <v>118265</v>
      </c>
    </row>
    <row r="1831" spans="1:6">
      <c r="A1831">
        <v>150</v>
      </c>
      <c r="B1831" s="1">
        <v>45230</v>
      </c>
      <c r="D1831">
        <v>9</v>
      </c>
      <c r="E1831" t="s">
        <v>6</v>
      </c>
      <c r="F1831">
        <v>118155</v>
      </c>
    </row>
    <row r="1832" spans="1:6">
      <c r="A1832">
        <v>150</v>
      </c>
      <c r="B1832" s="1">
        <v>45260</v>
      </c>
      <c r="D1832">
        <v>9</v>
      </c>
      <c r="E1832" t="s">
        <v>6</v>
      </c>
      <c r="F1832">
        <v>118395</v>
      </c>
    </row>
    <row r="1833" spans="1:6">
      <c r="A1833">
        <v>150</v>
      </c>
      <c r="B1833" s="1">
        <v>45291</v>
      </c>
      <c r="D1833">
        <v>9</v>
      </c>
      <c r="E1833" t="s">
        <v>6</v>
      </c>
      <c r="F1833">
        <v>118162.5</v>
      </c>
    </row>
    <row r="1834" spans="1:6">
      <c r="A1834">
        <v>150</v>
      </c>
      <c r="B1834" s="1">
        <v>45322</v>
      </c>
      <c r="D1834">
        <v>9</v>
      </c>
      <c r="E1834" t="s">
        <v>6</v>
      </c>
      <c r="F1834">
        <v>117977.5</v>
      </c>
    </row>
    <row r="1835" spans="1:6">
      <c r="A1835">
        <v>150</v>
      </c>
      <c r="B1835" s="1">
        <v>45351</v>
      </c>
      <c r="D1835">
        <v>9</v>
      </c>
      <c r="E1835" t="s">
        <v>6</v>
      </c>
      <c r="F1835">
        <v>118270</v>
      </c>
    </row>
    <row r="1836" spans="1:6">
      <c r="A1836">
        <v>150</v>
      </c>
      <c r="B1836" s="1">
        <v>45382</v>
      </c>
      <c r="D1836">
        <v>9</v>
      </c>
      <c r="E1836" t="s">
        <v>6</v>
      </c>
      <c r="F1836">
        <v>118840</v>
      </c>
    </row>
    <row r="1837" spans="1:6">
      <c r="A1837">
        <v>150</v>
      </c>
      <c r="B1837" s="1">
        <v>45412</v>
      </c>
      <c r="D1837">
        <v>9</v>
      </c>
      <c r="E1837" t="s">
        <v>6</v>
      </c>
      <c r="F1837">
        <v>119427.5</v>
      </c>
    </row>
    <row r="1838" spans="1:6">
      <c r="A1838">
        <v>150</v>
      </c>
      <c r="B1838" s="1">
        <v>45443</v>
      </c>
      <c r="D1838">
        <v>9</v>
      </c>
      <c r="E1838" t="s">
        <v>6</v>
      </c>
      <c r="F1838">
        <v>121670</v>
      </c>
    </row>
    <row r="1839" spans="1:6">
      <c r="A1839">
        <v>150</v>
      </c>
      <c r="B1839" s="1">
        <v>45473</v>
      </c>
      <c r="D1839">
        <v>9</v>
      </c>
      <c r="E1839" t="s">
        <v>6</v>
      </c>
      <c r="F1839">
        <v>122365</v>
      </c>
    </row>
    <row r="1840" spans="1:6">
      <c r="A1840">
        <v>150</v>
      </c>
      <c r="B1840" s="1">
        <v>45504</v>
      </c>
      <c r="D1840">
        <v>9</v>
      </c>
      <c r="E1840" t="s">
        <v>6</v>
      </c>
      <c r="F1840">
        <v>122707.5</v>
      </c>
    </row>
    <row r="1841" spans="1:6">
      <c r="A1841">
        <v>150</v>
      </c>
      <c r="B1841" s="1">
        <v>45535</v>
      </c>
      <c r="D1841">
        <v>9</v>
      </c>
      <c r="E1841" t="s">
        <v>6</v>
      </c>
      <c r="F1841">
        <v>122927.5</v>
      </c>
    </row>
    <row r="1842" spans="1:6">
      <c r="A1842">
        <v>150</v>
      </c>
      <c r="B1842" s="1">
        <v>45565</v>
      </c>
      <c r="D1842">
        <v>9</v>
      </c>
      <c r="E1842" t="s">
        <v>6</v>
      </c>
      <c r="F1842">
        <v>122137.5</v>
      </c>
    </row>
    <row r="1843" spans="1:6">
      <c r="A1843">
        <v>150</v>
      </c>
      <c r="B1843" s="1">
        <v>45596</v>
      </c>
      <c r="D1843">
        <v>9</v>
      </c>
      <c r="E1843" t="s">
        <v>6</v>
      </c>
      <c r="F1843">
        <v>122222.5</v>
      </c>
    </row>
    <row r="1844" spans="1:6">
      <c r="A1844">
        <v>150</v>
      </c>
      <c r="B1844" s="1">
        <v>45626</v>
      </c>
      <c r="D1844">
        <v>9</v>
      </c>
      <c r="E1844" t="s">
        <v>6</v>
      </c>
      <c r="F1844">
        <v>122740</v>
      </c>
    </row>
    <row r="1845" spans="1:6">
      <c r="A1845">
        <v>150</v>
      </c>
      <c r="B1845" s="1">
        <v>45657</v>
      </c>
      <c r="D1845">
        <v>9</v>
      </c>
      <c r="E1845" t="s">
        <v>6</v>
      </c>
      <c r="F1845">
        <v>122662.5</v>
      </c>
    </row>
    <row r="1846" spans="1:6">
      <c r="A1846">
        <v>150</v>
      </c>
      <c r="B1846" s="1">
        <v>45688</v>
      </c>
      <c r="D1846">
        <v>9</v>
      </c>
      <c r="E1846" t="s">
        <v>6</v>
      </c>
      <c r="F1846">
        <v>123287.5</v>
      </c>
    </row>
    <row r="1847" spans="1:6">
      <c r="A1847">
        <v>150</v>
      </c>
      <c r="B1847" s="1">
        <v>45716</v>
      </c>
      <c r="D1847">
        <v>9</v>
      </c>
      <c r="E1847" t="s">
        <v>6</v>
      </c>
      <c r="F1847">
        <v>123450</v>
      </c>
    </row>
    <row r="1848" spans="1:6">
      <c r="A1848">
        <v>150</v>
      </c>
      <c r="B1848" s="1">
        <v>45747</v>
      </c>
      <c r="D1848">
        <v>9</v>
      </c>
      <c r="E1848" t="s">
        <v>6</v>
      </c>
      <c r="F1848">
        <v>123577.5</v>
      </c>
    </row>
    <row r="1849" spans="1:6">
      <c r="A1849">
        <v>150</v>
      </c>
      <c r="B1849" s="1">
        <v>45777</v>
      </c>
      <c r="D1849">
        <v>9</v>
      </c>
      <c r="E1849" t="s">
        <v>6</v>
      </c>
      <c r="F1849">
        <v>123767.5</v>
      </c>
    </row>
    <row r="1850" spans="1:6">
      <c r="A1850">
        <v>150</v>
      </c>
      <c r="B1850" s="1">
        <v>45808</v>
      </c>
      <c r="D1850">
        <v>9</v>
      </c>
      <c r="E1850" t="s">
        <v>6</v>
      </c>
      <c r="F1850">
        <v>124575</v>
      </c>
    </row>
    <row r="1851" spans="1:6">
      <c r="A1851">
        <v>150</v>
      </c>
      <c r="B1851" s="1">
        <v>45838</v>
      </c>
      <c r="D1851">
        <v>9</v>
      </c>
      <c r="E1851" t="s">
        <v>6</v>
      </c>
      <c r="F1851">
        <v>124792.5</v>
      </c>
    </row>
    <row r="1852" spans="1:6">
      <c r="A1852">
        <v>150</v>
      </c>
      <c r="B1852" s="1">
        <v>45869</v>
      </c>
      <c r="D1852">
        <v>9</v>
      </c>
      <c r="E1852" t="s">
        <v>6</v>
      </c>
      <c r="F1852">
        <v>123315</v>
      </c>
    </row>
    <row r="1853" spans="1:6">
      <c r="A1853">
        <v>150</v>
      </c>
      <c r="B1853" s="1">
        <v>45900</v>
      </c>
      <c r="D1853">
        <v>9</v>
      </c>
      <c r="E1853" t="s">
        <v>6</v>
      </c>
      <c r="F1853">
        <v>123910</v>
      </c>
    </row>
    <row r="1854" spans="1:6">
      <c r="A1854">
        <v>150</v>
      </c>
      <c r="B1854" s="1">
        <v>45930</v>
      </c>
      <c r="D1854">
        <v>9</v>
      </c>
      <c r="E1854" t="s">
        <v>6</v>
      </c>
      <c r="F1854">
        <v>124437.5</v>
      </c>
    </row>
    <row r="1855" spans="1:6">
      <c r="A1855">
        <v>150</v>
      </c>
      <c r="B1855" s="1">
        <v>45961</v>
      </c>
      <c r="D1855">
        <v>9</v>
      </c>
      <c r="E1855" t="s">
        <v>6</v>
      </c>
      <c r="F1855">
        <v>125062.5</v>
      </c>
    </row>
    <row r="1856" spans="1:6">
      <c r="A1856">
        <v>150</v>
      </c>
      <c r="B1856" s="1">
        <v>45991</v>
      </c>
      <c r="D1856">
        <v>9</v>
      </c>
      <c r="E1856" t="s">
        <v>6</v>
      </c>
      <c r="F1856">
        <v>125487.5</v>
      </c>
    </row>
    <row r="1857" spans="1:6">
      <c r="A1857">
        <v>2370</v>
      </c>
      <c r="B1857" s="1">
        <v>44957</v>
      </c>
      <c r="D1857">
        <v>9</v>
      </c>
      <c r="E1857" t="s">
        <v>6</v>
      </c>
      <c r="F1857">
        <v>3037.5</v>
      </c>
    </row>
    <row r="1858" spans="1:6">
      <c r="A1858">
        <v>2370</v>
      </c>
      <c r="B1858" s="1">
        <v>44985</v>
      </c>
      <c r="D1858">
        <v>9</v>
      </c>
      <c r="E1858" t="s">
        <v>6</v>
      </c>
      <c r="F1858">
        <v>2445</v>
      </c>
    </row>
    <row r="1859" spans="1:6">
      <c r="A1859">
        <v>2370</v>
      </c>
      <c r="B1859" s="1">
        <v>45016</v>
      </c>
      <c r="D1859">
        <v>9</v>
      </c>
      <c r="E1859" t="s">
        <v>6</v>
      </c>
      <c r="F1859">
        <v>2377.5</v>
      </c>
    </row>
    <row r="1860" spans="1:6">
      <c r="A1860">
        <v>2370</v>
      </c>
      <c r="B1860" s="1">
        <v>45046</v>
      </c>
      <c r="D1860">
        <v>9</v>
      </c>
      <c r="E1860" t="s">
        <v>6</v>
      </c>
      <c r="F1860">
        <v>1815</v>
      </c>
    </row>
    <row r="1861" spans="1:6">
      <c r="A1861">
        <v>2370</v>
      </c>
      <c r="B1861" s="1">
        <v>45077</v>
      </c>
      <c r="D1861">
        <v>9</v>
      </c>
      <c r="E1861" t="s">
        <v>6</v>
      </c>
      <c r="F1861">
        <v>2187.5</v>
      </c>
    </row>
    <row r="1862" spans="1:6">
      <c r="A1862">
        <v>2370</v>
      </c>
      <c r="B1862" s="1">
        <v>45107</v>
      </c>
      <c r="D1862">
        <v>9</v>
      </c>
      <c r="E1862" t="s">
        <v>6</v>
      </c>
      <c r="F1862">
        <v>1762.5</v>
      </c>
    </row>
    <row r="1863" spans="1:6">
      <c r="A1863">
        <v>2370</v>
      </c>
      <c r="B1863" s="1">
        <v>45138</v>
      </c>
      <c r="D1863">
        <v>9</v>
      </c>
      <c r="E1863" t="s">
        <v>6</v>
      </c>
      <c r="F1863">
        <v>1775</v>
      </c>
    </row>
    <row r="1864" spans="1:6">
      <c r="A1864">
        <v>2370</v>
      </c>
      <c r="B1864" s="1">
        <v>45169</v>
      </c>
      <c r="D1864">
        <v>9</v>
      </c>
      <c r="E1864" t="s">
        <v>6</v>
      </c>
      <c r="F1864">
        <v>2002.5</v>
      </c>
    </row>
    <row r="1865" spans="1:6">
      <c r="A1865">
        <v>2370</v>
      </c>
      <c r="B1865" s="1">
        <v>45199</v>
      </c>
      <c r="D1865">
        <v>9</v>
      </c>
      <c r="E1865" t="s">
        <v>6</v>
      </c>
      <c r="F1865">
        <v>1587.5</v>
      </c>
    </row>
    <row r="1866" spans="1:6">
      <c r="A1866">
        <v>2370</v>
      </c>
      <c r="B1866" s="1">
        <v>45230</v>
      </c>
      <c r="D1866">
        <v>9</v>
      </c>
      <c r="E1866" t="s">
        <v>6</v>
      </c>
      <c r="F1866">
        <v>2600</v>
      </c>
    </row>
    <row r="1867" spans="1:6">
      <c r="A1867">
        <v>2370</v>
      </c>
      <c r="B1867" s="1">
        <v>45260</v>
      </c>
      <c r="D1867">
        <v>9</v>
      </c>
      <c r="E1867" t="s">
        <v>6</v>
      </c>
      <c r="F1867">
        <v>2130</v>
      </c>
    </row>
    <row r="1868" spans="1:6">
      <c r="A1868">
        <v>2370</v>
      </c>
      <c r="B1868" s="1">
        <v>45291</v>
      </c>
      <c r="D1868">
        <v>9</v>
      </c>
      <c r="E1868" t="s">
        <v>6</v>
      </c>
      <c r="F1868">
        <v>2085</v>
      </c>
    </row>
    <row r="1869" spans="1:6">
      <c r="A1869">
        <v>2370</v>
      </c>
      <c r="B1869" s="1">
        <v>45322</v>
      </c>
      <c r="D1869">
        <v>9</v>
      </c>
      <c r="E1869" t="s">
        <v>6</v>
      </c>
      <c r="F1869">
        <v>3027.5</v>
      </c>
    </row>
    <row r="1870" spans="1:6">
      <c r="A1870">
        <v>2370</v>
      </c>
      <c r="B1870" s="1">
        <v>45351</v>
      </c>
      <c r="D1870">
        <v>9</v>
      </c>
      <c r="E1870" t="s">
        <v>6</v>
      </c>
      <c r="F1870">
        <v>3900</v>
      </c>
    </row>
    <row r="1871" spans="1:6">
      <c r="A1871">
        <v>2370</v>
      </c>
      <c r="B1871" s="1">
        <v>45382</v>
      </c>
      <c r="D1871">
        <v>9</v>
      </c>
      <c r="E1871" t="s">
        <v>6</v>
      </c>
      <c r="F1871">
        <v>3502.5</v>
      </c>
    </row>
    <row r="1872" spans="1:6">
      <c r="A1872">
        <v>2370</v>
      </c>
      <c r="B1872" s="1">
        <v>45412</v>
      </c>
      <c r="D1872">
        <v>9</v>
      </c>
      <c r="E1872" t="s">
        <v>6</v>
      </c>
      <c r="F1872">
        <v>3370</v>
      </c>
    </row>
    <row r="1873" spans="1:6">
      <c r="A1873">
        <v>2370</v>
      </c>
      <c r="B1873" s="1">
        <v>45443</v>
      </c>
      <c r="D1873">
        <v>9</v>
      </c>
      <c r="E1873" t="s">
        <v>6</v>
      </c>
      <c r="F1873">
        <v>2360</v>
      </c>
    </row>
    <row r="1874" spans="1:6">
      <c r="A1874">
        <v>2370</v>
      </c>
      <c r="B1874" s="1">
        <v>45473</v>
      </c>
      <c r="D1874">
        <v>9</v>
      </c>
      <c r="E1874" t="s">
        <v>6</v>
      </c>
      <c r="F1874">
        <v>3567.5</v>
      </c>
    </row>
    <row r="1875" spans="1:6">
      <c r="A1875">
        <v>2370</v>
      </c>
      <c r="B1875" s="1">
        <v>45504</v>
      </c>
      <c r="D1875">
        <v>9</v>
      </c>
      <c r="E1875" t="s">
        <v>6</v>
      </c>
      <c r="F1875">
        <v>4092.5</v>
      </c>
    </row>
    <row r="1876" spans="1:6">
      <c r="A1876">
        <v>2370</v>
      </c>
      <c r="B1876" s="1">
        <v>45535</v>
      </c>
      <c r="D1876">
        <v>9</v>
      </c>
      <c r="E1876" t="s">
        <v>6</v>
      </c>
      <c r="F1876">
        <v>2700</v>
      </c>
    </row>
    <row r="1877" spans="1:6">
      <c r="A1877">
        <v>2370</v>
      </c>
      <c r="B1877" s="1">
        <v>45565</v>
      </c>
      <c r="D1877">
        <v>9</v>
      </c>
      <c r="E1877" t="s">
        <v>6</v>
      </c>
      <c r="F1877">
        <v>2582.5</v>
      </c>
    </row>
    <row r="1878" spans="1:6">
      <c r="A1878">
        <v>2370</v>
      </c>
      <c r="B1878" s="1">
        <v>45596</v>
      </c>
      <c r="D1878">
        <v>9</v>
      </c>
      <c r="E1878" t="s">
        <v>6</v>
      </c>
      <c r="F1878">
        <v>3857.5</v>
      </c>
    </row>
    <row r="1879" spans="1:6">
      <c r="A1879">
        <v>2370</v>
      </c>
      <c r="B1879" s="1">
        <v>45626</v>
      </c>
      <c r="D1879">
        <v>9</v>
      </c>
      <c r="E1879" t="s">
        <v>6</v>
      </c>
      <c r="F1879">
        <v>4627.5</v>
      </c>
    </row>
    <row r="1880" spans="1:6">
      <c r="A1880">
        <v>2370</v>
      </c>
      <c r="B1880" s="1">
        <v>45657</v>
      </c>
      <c r="D1880">
        <v>9</v>
      </c>
      <c r="E1880" t="s">
        <v>6</v>
      </c>
      <c r="F1880">
        <v>3340</v>
      </c>
    </row>
    <row r="1881" spans="1:6">
      <c r="A1881">
        <v>2370</v>
      </c>
      <c r="B1881" s="1">
        <v>45688</v>
      </c>
      <c r="D1881">
        <v>9</v>
      </c>
      <c r="E1881" t="s">
        <v>6</v>
      </c>
      <c r="F1881">
        <v>4572.5</v>
      </c>
    </row>
    <row r="1882" spans="1:6">
      <c r="A1882">
        <v>2370</v>
      </c>
      <c r="B1882" s="1">
        <v>45716</v>
      </c>
      <c r="D1882">
        <v>9</v>
      </c>
      <c r="E1882" t="s">
        <v>6</v>
      </c>
      <c r="F1882">
        <v>3120</v>
      </c>
    </row>
    <row r="1883" spans="1:6">
      <c r="A1883">
        <v>2370</v>
      </c>
      <c r="B1883" s="1">
        <v>45747</v>
      </c>
      <c r="D1883">
        <v>9</v>
      </c>
      <c r="E1883" t="s">
        <v>6</v>
      </c>
      <c r="F1883">
        <v>4597.5</v>
      </c>
    </row>
    <row r="1884" spans="1:6">
      <c r="A1884">
        <v>2370</v>
      </c>
      <c r="B1884" s="1">
        <v>45777</v>
      </c>
      <c r="D1884">
        <v>9</v>
      </c>
      <c r="E1884" t="s">
        <v>6</v>
      </c>
      <c r="F1884">
        <v>2715</v>
      </c>
    </row>
    <row r="1885" spans="1:6">
      <c r="A1885">
        <v>2370</v>
      </c>
      <c r="B1885" s="1">
        <v>45808</v>
      </c>
      <c r="D1885">
        <v>9</v>
      </c>
      <c r="E1885" t="s">
        <v>6</v>
      </c>
      <c r="F1885">
        <v>2285</v>
      </c>
    </row>
    <row r="1886" spans="1:6">
      <c r="A1886">
        <v>2370</v>
      </c>
      <c r="B1886" s="1">
        <v>45838</v>
      </c>
      <c r="D1886">
        <v>9</v>
      </c>
      <c r="E1886" t="s">
        <v>6</v>
      </c>
      <c r="F1886">
        <v>3355</v>
      </c>
    </row>
    <row r="1887" spans="1:6">
      <c r="A1887">
        <v>2370</v>
      </c>
      <c r="B1887" s="1">
        <v>45869</v>
      </c>
      <c r="D1887">
        <v>9</v>
      </c>
      <c r="E1887" t="s">
        <v>6</v>
      </c>
      <c r="F1887">
        <v>2560</v>
      </c>
    </row>
    <row r="1888" spans="1:6">
      <c r="A1888">
        <v>2370</v>
      </c>
      <c r="B1888" s="1">
        <v>45900</v>
      </c>
      <c r="D1888">
        <v>9</v>
      </c>
      <c r="E1888" t="s">
        <v>6</v>
      </c>
      <c r="F1888">
        <v>3372.5</v>
      </c>
    </row>
    <row r="1889" spans="1:6">
      <c r="A1889">
        <v>2370</v>
      </c>
      <c r="B1889" s="1">
        <v>45930</v>
      </c>
      <c r="D1889">
        <v>9</v>
      </c>
      <c r="E1889" t="s">
        <v>6</v>
      </c>
      <c r="F1889">
        <v>2682.5</v>
      </c>
    </row>
    <row r="1890" spans="1:6">
      <c r="A1890">
        <v>2370</v>
      </c>
      <c r="B1890" s="1">
        <v>45961</v>
      </c>
      <c r="D1890">
        <v>9</v>
      </c>
      <c r="E1890" t="s">
        <v>6</v>
      </c>
      <c r="F1890">
        <v>3602.5</v>
      </c>
    </row>
    <row r="1891" spans="1:6">
      <c r="A1891">
        <v>2370</v>
      </c>
      <c r="B1891" s="1">
        <v>45991</v>
      </c>
      <c r="D1891">
        <v>9</v>
      </c>
      <c r="E1891" t="s">
        <v>6</v>
      </c>
      <c r="F1891">
        <v>3585</v>
      </c>
    </row>
    <row r="1892" spans="1:6">
      <c r="A1892">
        <v>360</v>
      </c>
      <c r="B1892" s="1">
        <v>44957</v>
      </c>
      <c r="D1892">
        <v>9</v>
      </c>
      <c r="E1892" t="s">
        <v>6</v>
      </c>
      <c r="F1892">
        <v>13350</v>
      </c>
    </row>
    <row r="1893" spans="1:6">
      <c r="A1893">
        <v>360</v>
      </c>
      <c r="B1893" s="1">
        <v>44985</v>
      </c>
      <c r="D1893">
        <v>9</v>
      </c>
      <c r="E1893" t="s">
        <v>6</v>
      </c>
      <c r="F1893">
        <v>12387.5</v>
      </c>
    </row>
    <row r="1894" spans="1:6">
      <c r="A1894">
        <v>360</v>
      </c>
      <c r="B1894" s="1">
        <v>45016</v>
      </c>
      <c r="D1894">
        <v>9</v>
      </c>
      <c r="E1894" t="s">
        <v>6</v>
      </c>
      <c r="F1894">
        <v>13100</v>
      </c>
    </row>
    <row r="1895" spans="1:6">
      <c r="A1895">
        <v>360</v>
      </c>
      <c r="B1895" s="1">
        <v>45046</v>
      </c>
      <c r="D1895">
        <v>9</v>
      </c>
      <c r="E1895" t="s">
        <v>6</v>
      </c>
      <c r="F1895">
        <v>9012.5</v>
      </c>
    </row>
    <row r="1896" spans="1:6">
      <c r="A1896">
        <v>360</v>
      </c>
      <c r="B1896" s="1">
        <v>45077</v>
      </c>
      <c r="D1896">
        <v>9</v>
      </c>
      <c r="E1896" t="s">
        <v>6</v>
      </c>
      <c r="F1896">
        <v>9825</v>
      </c>
    </row>
    <row r="1897" spans="1:6">
      <c r="A1897">
        <v>360</v>
      </c>
      <c r="B1897" s="1">
        <v>45107</v>
      </c>
      <c r="D1897">
        <v>9</v>
      </c>
      <c r="E1897" t="s">
        <v>6</v>
      </c>
      <c r="F1897">
        <v>11525</v>
      </c>
    </row>
    <row r="1898" spans="1:6">
      <c r="A1898">
        <v>360</v>
      </c>
      <c r="B1898" s="1">
        <v>45138</v>
      </c>
      <c r="D1898">
        <v>9</v>
      </c>
      <c r="E1898" t="s">
        <v>6</v>
      </c>
      <c r="F1898">
        <v>8830</v>
      </c>
    </row>
    <row r="1899" spans="1:6">
      <c r="A1899">
        <v>360</v>
      </c>
      <c r="B1899" s="1">
        <v>45169</v>
      </c>
      <c r="D1899">
        <v>9</v>
      </c>
      <c r="E1899" t="s">
        <v>6</v>
      </c>
      <c r="F1899">
        <v>11662.5</v>
      </c>
    </row>
    <row r="1900" spans="1:6">
      <c r="A1900">
        <v>360</v>
      </c>
      <c r="B1900" s="1">
        <v>45199</v>
      </c>
      <c r="D1900">
        <v>9</v>
      </c>
      <c r="E1900" t="s">
        <v>6</v>
      </c>
      <c r="F1900">
        <v>9487.5</v>
      </c>
    </row>
    <row r="1901" spans="1:6">
      <c r="A1901">
        <v>360</v>
      </c>
      <c r="B1901" s="1">
        <v>45230</v>
      </c>
      <c r="D1901">
        <v>9</v>
      </c>
      <c r="E1901" t="s">
        <v>6</v>
      </c>
      <c r="F1901">
        <v>11940</v>
      </c>
    </row>
    <row r="1902" spans="1:6">
      <c r="A1902">
        <v>360</v>
      </c>
      <c r="B1902" s="1">
        <v>45260</v>
      </c>
      <c r="D1902">
        <v>9</v>
      </c>
      <c r="E1902" t="s">
        <v>6</v>
      </c>
      <c r="F1902">
        <v>13675</v>
      </c>
    </row>
    <row r="1903" spans="1:6">
      <c r="A1903">
        <v>360</v>
      </c>
      <c r="B1903" s="1">
        <v>45291</v>
      </c>
      <c r="D1903">
        <v>9</v>
      </c>
      <c r="E1903" t="s">
        <v>6</v>
      </c>
      <c r="F1903">
        <v>13055</v>
      </c>
    </row>
    <row r="1904" spans="1:6">
      <c r="A1904">
        <v>360</v>
      </c>
      <c r="B1904" s="1">
        <v>45322</v>
      </c>
      <c r="D1904">
        <v>9</v>
      </c>
      <c r="E1904" t="s">
        <v>6</v>
      </c>
      <c r="F1904">
        <v>15542.5</v>
      </c>
    </row>
    <row r="1905" spans="1:6">
      <c r="A1905">
        <v>360</v>
      </c>
      <c r="B1905" s="1">
        <v>45351</v>
      </c>
      <c r="D1905">
        <v>9</v>
      </c>
      <c r="E1905" t="s">
        <v>6</v>
      </c>
      <c r="F1905">
        <v>17552.5</v>
      </c>
    </row>
    <row r="1906" spans="1:6">
      <c r="A1906">
        <v>360</v>
      </c>
      <c r="B1906" s="1">
        <v>45382</v>
      </c>
      <c r="D1906">
        <v>9</v>
      </c>
      <c r="E1906" t="s">
        <v>6</v>
      </c>
      <c r="F1906">
        <v>12967.5</v>
      </c>
    </row>
    <row r="1907" spans="1:6">
      <c r="A1907">
        <v>360</v>
      </c>
      <c r="B1907" s="1">
        <v>45412</v>
      </c>
      <c r="D1907">
        <v>9</v>
      </c>
      <c r="E1907" t="s">
        <v>6</v>
      </c>
      <c r="F1907">
        <v>11755</v>
      </c>
    </row>
    <row r="1908" spans="1:6">
      <c r="A1908">
        <v>360</v>
      </c>
      <c r="B1908" s="1">
        <v>45443</v>
      </c>
      <c r="D1908">
        <v>9</v>
      </c>
      <c r="E1908" t="s">
        <v>6</v>
      </c>
      <c r="F1908">
        <v>12620</v>
      </c>
    </row>
    <row r="1909" spans="1:6">
      <c r="A1909">
        <v>360</v>
      </c>
      <c r="B1909" s="1">
        <v>45473</v>
      </c>
      <c r="D1909">
        <v>9</v>
      </c>
      <c r="E1909" t="s">
        <v>6</v>
      </c>
      <c r="F1909">
        <v>14222.5</v>
      </c>
    </row>
    <row r="1910" spans="1:6">
      <c r="A1910">
        <v>360</v>
      </c>
      <c r="B1910" s="1">
        <v>45504</v>
      </c>
      <c r="D1910">
        <v>9</v>
      </c>
      <c r="E1910" t="s">
        <v>6</v>
      </c>
      <c r="F1910">
        <v>13445</v>
      </c>
    </row>
    <row r="1911" spans="1:6">
      <c r="A1911">
        <v>360</v>
      </c>
      <c r="B1911" s="1">
        <v>45535</v>
      </c>
      <c r="D1911">
        <v>9</v>
      </c>
      <c r="E1911" t="s">
        <v>6</v>
      </c>
      <c r="F1911">
        <v>13430</v>
      </c>
    </row>
    <row r="1912" spans="1:6">
      <c r="A1912">
        <v>360</v>
      </c>
      <c r="B1912" s="1">
        <v>45565</v>
      </c>
      <c r="D1912">
        <v>9</v>
      </c>
      <c r="E1912" t="s">
        <v>6</v>
      </c>
      <c r="F1912">
        <v>11070</v>
      </c>
    </row>
    <row r="1913" spans="1:6">
      <c r="A1913">
        <v>360</v>
      </c>
      <c r="B1913" s="1">
        <v>45596</v>
      </c>
      <c r="D1913">
        <v>9</v>
      </c>
      <c r="E1913" t="s">
        <v>6</v>
      </c>
      <c r="F1913">
        <v>11295</v>
      </c>
    </row>
    <row r="1914" spans="1:6">
      <c r="A1914">
        <v>360</v>
      </c>
      <c r="B1914" s="1">
        <v>45626</v>
      </c>
      <c r="D1914">
        <v>9</v>
      </c>
      <c r="E1914" t="s">
        <v>6</v>
      </c>
      <c r="F1914">
        <v>15412.5</v>
      </c>
    </row>
    <row r="1915" spans="1:6">
      <c r="A1915">
        <v>360</v>
      </c>
      <c r="B1915" s="1">
        <v>45657</v>
      </c>
      <c r="D1915">
        <v>9</v>
      </c>
      <c r="E1915" t="s">
        <v>6</v>
      </c>
      <c r="F1915">
        <v>14320</v>
      </c>
    </row>
    <row r="1916" spans="1:6">
      <c r="A1916">
        <v>360</v>
      </c>
      <c r="B1916" s="1">
        <v>45688</v>
      </c>
      <c r="D1916">
        <v>9</v>
      </c>
      <c r="E1916" t="s">
        <v>6</v>
      </c>
      <c r="F1916">
        <v>17937.5</v>
      </c>
    </row>
    <row r="1917" spans="1:6">
      <c r="A1917">
        <v>360</v>
      </c>
      <c r="B1917" s="1">
        <v>45716</v>
      </c>
      <c r="D1917">
        <v>9</v>
      </c>
      <c r="E1917" t="s">
        <v>6</v>
      </c>
      <c r="F1917">
        <v>13767.5</v>
      </c>
    </row>
    <row r="1918" spans="1:6">
      <c r="A1918">
        <v>360</v>
      </c>
      <c r="B1918" s="1">
        <v>45747</v>
      </c>
      <c r="D1918">
        <v>9</v>
      </c>
      <c r="E1918" t="s">
        <v>6</v>
      </c>
      <c r="F1918">
        <v>16530</v>
      </c>
    </row>
    <row r="1919" spans="1:6">
      <c r="A1919">
        <v>360</v>
      </c>
      <c r="B1919" s="1">
        <v>45777</v>
      </c>
      <c r="D1919">
        <v>9</v>
      </c>
      <c r="E1919" t="s">
        <v>6</v>
      </c>
      <c r="F1919">
        <v>15132.5</v>
      </c>
    </row>
    <row r="1920" spans="1:6">
      <c r="A1920">
        <v>360</v>
      </c>
      <c r="B1920" s="1">
        <v>45808</v>
      </c>
      <c r="D1920">
        <v>9</v>
      </c>
      <c r="E1920" t="s">
        <v>6</v>
      </c>
      <c r="F1920">
        <v>11507.5</v>
      </c>
    </row>
    <row r="1921" spans="1:6">
      <c r="A1921">
        <v>360</v>
      </c>
      <c r="B1921" s="1">
        <v>45838</v>
      </c>
      <c r="D1921">
        <v>9</v>
      </c>
      <c r="E1921" t="s">
        <v>6</v>
      </c>
      <c r="F1921">
        <v>12367.5</v>
      </c>
    </row>
    <row r="1922" spans="1:6">
      <c r="A1922">
        <v>360</v>
      </c>
      <c r="B1922" s="1">
        <v>45869</v>
      </c>
      <c r="D1922">
        <v>9</v>
      </c>
      <c r="E1922" t="s">
        <v>6</v>
      </c>
      <c r="F1922">
        <v>10252.5</v>
      </c>
    </row>
    <row r="1923" spans="1:6">
      <c r="A1923">
        <v>360</v>
      </c>
      <c r="B1923" s="1">
        <v>45900</v>
      </c>
      <c r="D1923">
        <v>9</v>
      </c>
      <c r="E1923" t="s">
        <v>6</v>
      </c>
      <c r="F1923">
        <v>20297.5</v>
      </c>
    </row>
    <row r="1924" spans="1:6">
      <c r="A1924">
        <v>360</v>
      </c>
      <c r="B1924" s="1">
        <v>45930</v>
      </c>
      <c r="D1924">
        <v>9</v>
      </c>
      <c r="E1924" t="s">
        <v>6</v>
      </c>
      <c r="F1924">
        <v>12157.5</v>
      </c>
    </row>
    <row r="1925" spans="1:6">
      <c r="A1925">
        <v>360</v>
      </c>
      <c r="B1925" s="1">
        <v>45961</v>
      </c>
      <c r="D1925">
        <v>9</v>
      </c>
      <c r="E1925" t="s">
        <v>6</v>
      </c>
      <c r="F1925">
        <v>13535</v>
      </c>
    </row>
    <row r="1926" spans="1:6">
      <c r="A1926">
        <v>360</v>
      </c>
      <c r="B1926" s="1">
        <v>45991</v>
      </c>
      <c r="D1926">
        <v>9</v>
      </c>
      <c r="E1926" t="s">
        <v>6</v>
      </c>
      <c r="F1926">
        <v>16497.5</v>
      </c>
    </row>
    <row r="1927" spans="1:6">
      <c r="A1927">
        <v>9649</v>
      </c>
      <c r="B1927" s="1">
        <v>44957</v>
      </c>
      <c r="D1927">
        <v>9</v>
      </c>
      <c r="E1927" t="s">
        <v>6</v>
      </c>
      <c r="F1927">
        <v>2637.5</v>
      </c>
    </row>
    <row r="1928" spans="1:6">
      <c r="A1928">
        <v>9649</v>
      </c>
      <c r="B1928" s="1">
        <v>44985</v>
      </c>
      <c r="D1928">
        <v>9</v>
      </c>
      <c r="E1928" t="s">
        <v>6</v>
      </c>
      <c r="F1928">
        <v>2427.5</v>
      </c>
    </row>
    <row r="1929" spans="1:6">
      <c r="A1929">
        <v>9649</v>
      </c>
      <c r="B1929" s="1">
        <v>45016</v>
      </c>
      <c r="D1929">
        <v>9</v>
      </c>
      <c r="E1929" t="s">
        <v>6</v>
      </c>
      <c r="F1929">
        <v>2042.5</v>
      </c>
    </row>
    <row r="1930" spans="1:6">
      <c r="A1930">
        <v>9649</v>
      </c>
      <c r="B1930" s="1">
        <v>45046</v>
      </c>
      <c r="D1930">
        <v>9</v>
      </c>
      <c r="E1930" t="s">
        <v>6</v>
      </c>
      <c r="F1930">
        <v>2420</v>
      </c>
    </row>
    <row r="1931" spans="1:6">
      <c r="A1931">
        <v>9649</v>
      </c>
      <c r="B1931" s="1">
        <v>45077</v>
      </c>
      <c r="D1931">
        <v>9</v>
      </c>
      <c r="E1931" t="s">
        <v>6</v>
      </c>
      <c r="F1931">
        <v>2230</v>
      </c>
    </row>
    <row r="1932" spans="1:6">
      <c r="A1932">
        <v>9649</v>
      </c>
      <c r="B1932" s="1">
        <v>45107</v>
      </c>
      <c r="D1932">
        <v>9</v>
      </c>
      <c r="E1932" t="s">
        <v>6</v>
      </c>
      <c r="F1932">
        <v>2035</v>
      </c>
    </row>
    <row r="1933" spans="1:6">
      <c r="A1933">
        <v>9649</v>
      </c>
      <c r="B1933" s="1">
        <v>45138</v>
      </c>
      <c r="D1933">
        <v>9</v>
      </c>
      <c r="E1933" t="s">
        <v>6</v>
      </c>
      <c r="F1933">
        <v>2752.5</v>
      </c>
    </row>
    <row r="1934" spans="1:6">
      <c r="A1934">
        <v>9649</v>
      </c>
      <c r="B1934" s="1">
        <v>45169</v>
      </c>
      <c r="D1934">
        <v>9</v>
      </c>
      <c r="E1934" t="s">
        <v>6</v>
      </c>
      <c r="F1934">
        <v>2202.5</v>
      </c>
    </row>
    <row r="1935" spans="1:6">
      <c r="A1935">
        <v>9649</v>
      </c>
      <c r="B1935" s="1">
        <v>45199</v>
      </c>
      <c r="D1935">
        <v>9</v>
      </c>
      <c r="E1935" t="s">
        <v>6</v>
      </c>
      <c r="F1935">
        <v>2725</v>
      </c>
    </row>
    <row r="1936" spans="1:6">
      <c r="A1936">
        <v>9649</v>
      </c>
      <c r="B1936" s="1">
        <v>45230</v>
      </c>
      <c r="D1936">
        <v>9</v>
      </c>
      <c r="E1936" t="s">
        <v>6</v>
      </c>
      <c r="F1936">
        <v>2892.5</v>
      </c>
    </row>
    <row r="1937" spans="1:6">
      <c r="A1937">
        <v>9649</v>
      </c>
      <c r="B1937" s="1">
        <v>45260</v>
      </c>
      <c r="D1937">
        <v>9</v>
      </c>
      <c r="E1937" t="s">
        <v>6</v>
      </c>
      <c r="F1937">
        <v>2705</v>
      </c>
    </row>
    <row r="1938" spans="1:6">
      <c r="A1938">
        <v>9649</v>
      </c>
      <c r="B1938" s="1">
        <v>45291</v>
      </c>
      <c r="D1938">
        <v>9</v>
      </c>
      <c r="E1938" t="s">
        <v>6</v>
      </c>
      <c r="F1938">
        <v>2380</v>
      </c>
    </row>
    <row r="1939" spans="1:6">
      <c r="A1939">
        <v>9649</v>
      </c>
      <c r="B1939" s="1">
        <v>45322</v>
      </c>
      <c r="D1939">
        <v>9</v>
      </c>
      <c r="E1939" t="s">
        <v>6</v>
      </c>
      <c r="F1939">
        <v>2970</v>
      </c>
    </row>
    <row r="1940" spans="1:6">
      <c r="A1940">
        <v>9649</v>
      </c>
      <c r="B1940" s="1">
        <v>45351</v>
      </c>
      <c r="D1940">
        <v>9</v>
      </c>
      <c r="E1940" t="s">
        <v>6</v>
      </c>
      <c r="F1940">
        <v>2880</v>
      </c>
    </row>
    <row r="1941" spans="1:6">
      <c r="A1941">
        <v>9649</v>
      </c>
      <c r="B1941" s="1">
        <v>45382</v>
      </c>
      <c r="D1941">
        <v>9</v>
      </c>
      <c r="E1941" t="s">
        <v>6</v>
      </c>
      <c r="F1941">
        <v>2737.5</v>
      </c>
    </row>
    <row r="1942" spans="1:6">
      <c r="A1942">
        <v>9649</v>
      </c>
      <c r="B1942" s="1">
        <v>45412</v>
      </c>
      <c r="D1942">
        <v>9</v>
      </c>
      <c r="E1942" t="s">
        <v>6</v>
      </c>
      <c r="F1942">
        <v>2657.5</v>
      </c>
    </row>
    <row r="1943" spans="1:6">
      <c r="A1943">
        <v>9649</v>
      </c>
      <c r="B1943" s="1">
        <v>45443</v>
      </c>
      <c r="D1943">
        <v>9</v>
      </c>
      <c r="E1943" t="s">
        <v>6</v>
      </c>
      <c r="F1943">
        <v>2197.5</v>
      </c>
    </row>
    <row r="1944" spans="1:6">
      <c r="A1944">
        <v>9649</v>
      </c>
      <c r="B1944" s="1">
        <v>45473</v>
      </c>
      <c r="D1944">
        <v>9</v>
      </c>
      <c r="E1944" t="s">
        <v>6</v>
      </c>
      <c r="F1944">
        <v>2312.5</v>
      </c>
    </row>
    <row r="1945" spans="1:6">
      <c r="A1945">
        <v>9649</v>
      </c>
      <c r="B1945" s="1">
        <v>45504</v>
      </c>
      <c r="D1945">
        <v>9</v>
      </c>
      <c r="E1945" t="s">
        <v>6</v>
      </c>
      <c r="F1945">
        <v>2640</v>
      </c>
    </row>
    <row r="1946" spans="1:6">
      <c r="A1946">
        <v>9649</v>
      </c>
      <c r="B1946" s="1">
        <v>45535</v>
      </c>
      <c r="D1946">
        <v>9</v>
      </c>
      <c r="E1946" t="s">
        <v>6</v>
      </c>
      <c r="F1946">
        <v>2105</v>
      </c>
    </row>
    <row r="1947" spans="1:6">
      <c r="A1947">
        <v>9649</v>
      </c>
      <c r="B1947" s="1">
        <v>45565</v>
      </c>
      <c r="D1947">
        <v>9</v>
      </c>
      <c r="E1947" t="s">
        <v>6</v>
      </c>
      <c r="F1947">
        <v>2787.5</v>
      </c>
    </row>
    <row r="1948" spans="1:6">
      <c r="A1948">
        <v>9649</v>
      </c>
      <c r="B1948" s="1">
        <v>45596</v>
      </c>
      <c r="D1948">
        <v>9</v>
      </c>
      <c r="E1948" t="s">
        <v>6</v>
      </c>
      <c r="F1948">
        <v>2665</v>
      </c>
    </row>
    <row r="1949" spans="1:6">
      <c r="A1949">
        <v>9649</v>
      </c>
      <c r="B1949" s="1">
        <v>45626</v>
      </c>
      <c r="D1949">
        <v>9</v>
      </c>
      <c r="E1949" t="s">
        <v>6</v>
      </c>
      <c r="F1949">
        <v>2480</v>
      </c>
    </row>
    <row r="1950" spans="1:6">
      <c r="A1950">
        <v>9649</v>
      </c>
      <c r="B1950" s="1">
        <v>45657</v>
      </c>
      <c r="D1950">
        <v>9</v>
      </c>
      <c r="E1950" t="s">
        <v>6</v>
      </c>
      <c r="F1950">
        <v>2462.5</v>
      </c>
    </row>
    <row r="1951" spans="1:6">
      <c r="A1951">
        <v>9649</v>
      </c>
      <c r="B1951" s="1">
        <v>45688</v>
      </c>
      <c r="D1951">
        <v>9</v>
      </c>
      <c r="E1951" t="s">
        <v>6</v>
      </c>
      <c r="F1951">
        <v>2790</v>
      </c>
    </row>
    <row r="1952" spans="1:6">
      <c r="A1952">
        <v>9649</v>
      </c>
      <c r="B1952" s="1">
        <v>45716</v>
      </c>
      <c r="D1952">
        <v>9</v>
      </c>
      <c r="E1952" t="s">
        <v>6</v>
      </c>
      <c r="F1952">
        <v>2627.5</v>
      </c>
    </row>
    <row r="1953" spans="1:6">
      <c r="A1953">
        <v>9649</v>
      </c>
      <c r="B1953" s="1">
        <v>45747</v>
      </c>
      <c r="D1953">
        <v>9</v>
      </c>
      <c r="E1953" t="s">
        <v>6</v>
      </c>
      <c r="F1953">
        <v>2370</v>
      </c>
    </row>
    <row r="1954" spans="1:6">
      <c r="A1954">
        <v>9649</v>
      </c>
      <c r="B1954" s="1">
        <v>45777</v>
      </c>
      <c r="D1954">
        <v>9</v>
      </c>
      <c r="E1954" t="s">
        <v>6</v>
      </c>
      <c r="F1954">
        <v>2497.5</v>
      </c>
    </row>
    <row r="1955" spans="1:6">
      <c r="A1955">
        <v>9649</v>
      </c>
      <c r="B1955" s="1">
        <v>45808</v>
      </c>
      <c r="D1955">
        <v>9</v>
      </c>
      <c r="E1955" t="s">
        <v>6</v>
      </c>
      <c r="F1955">
        <v>2565</v>
      </c>
    </row>
    <row r="1956" spans="1:6">
      <c r="A1956">
        <v>9649</v>
      </c>
      <c r="B1956" s="1">
        <v>45838</v>
      </c>
      <c r="D1956">
        <v>9</v>
      </c>
      <c r="E1956" t="s">
        <v>6</v>
      </c>
      <c r="F1956">
        <v>2490</v>
      </c>
    </row>
    <row r="1957" spans="1:6">
      <c r="A1957">
        <v>9649</v>
      </c>
      <c r="B1957" s="1">
        <v>45869</v>
      </c>
      <c r="D1957">
        <v>9</v>
      </c>
      <c r="E1957" t="s">
        <v>6</v>
      </c>
      <c r="F1957">
        <v>3042.5</v>
      </c>
    </row>
    <row r="1958" spans="1:6">
      <c r="A1958">
        <v>9649</v>
      </c>
      <c r="B1958" s="1">
        <v>45900</v>
      </c>
      <c r="D1958">
        <v>9</v>
      </c>
      <c r="E1958" t="s">
        <v>6</v>
      </c>
      <c r="F1958">
        <v>2525</v>
      </c>
    </row>
    <row r="1959" spans="1:6">
      <c r="A1959">
        <v>9649</v>
      </c>
      <c r="B1959" s="1">
        <v>45930</v>
      </c>
      <c r="D1959">
        <v>9</v>
      </c>
      <c r="E1959" t="s">
        <v>6</v>
      </c>
      <c r="F1959">
        <v>2855</v>
      </c>
    </row>
    <row r="1960" spans="1:6">
      <c r="A1960">
        <v>9649</v>
      </c>
      <c r="B1960" s="1">
        <v>45961</v>
      </c>
      <c r="D1960">
        <v>9</v>
      </c>
      <c r="E1960" t="s">
        <v>6</v>
      </c>
      <c r="F1960">
        <v>2970</v>
      </c>
    </row>
    <row r="1961" spans="1:6">
      <c r="A1961">
        <v>9649</v>
      </c>
      <c r="B1961" s="1">
        <v>45991</v>
      </c>
      <c r="D1961">
        <v>9</v>
      </c>
      <c r="E1961" t="s">
        <v>6</v>
      </c>
      <c r="F1961">
        <v>2965</v>
      </c>
    </row>
    <row r="1962" spans="1:6">
      <c r="A1962">
        <v>9652</v>
      </c>
      <c r="B1962" s="1">
        <v>44957</v>
      </c>
      <c r="D1962">
        <v>9</v>
      </c>
      <c r="E1962" t="s">
        <v>6</v>
      </c>
      <c r="F1962">
        <v>8760</v>
      </c>
    </row>
    <row r="1963" spans="1:6">
      <c r="A1963">
        <v>9652</v>
      </c>
      <c r="B1963" s="1">
        <v>44985</v>
      </c>
      <c r="D1963">
        <v>9</v>
      </c>
      <c r="E1963" t="s">
        <v>6</v>
      </c>
      <c r="F1963">
        <v>13897.5</v>
      </c>
    </row>
    <row r="1964" spans="1:6">
      <c r="A1964">
        <v>9652</v>
      </c>
      <c r="B1964" s="1">
        <v>45016</v>
      </c>
      <c r="D1964">
        <v>9</v>
      </c>
      <c r="E1964" t="s">
        <v>6</v>
      </c>
      <c r="F1964">
        <v>11572.5</v>
      </c>
    </row>
    <row r="1965" spans="1:6">
      <c r="A1965">
        <v>9652</v>
      </c>
      <c r="B1965" s="1">
        <v>45046</v>
      </c>
      <c r="D1965">
        <v>9</v>
      </c>
      <c r="E1965" t="s">
        <v>6</v>
      </c>
      <c r="F1965">
        <v>10902.5</v>
      </c>
    </row>
    <row r="1966" spans="1:6">
      <c r="A1966">
        <v>9652</v>
      </c>
      <c r="B1966" s="1">
        <v>45077</v>
      </c>
      <c r="D1966">
        <v>9</v>
      </c>
      <c r="E1966" t="s">
        <v>6</v>
      </c>
      <c r="F1966">
        <v>8880</v>
      </c>
    </row>
    <row r="1967" spans="1:6">
      <c r="A1967">
        <v>9652</v>
      </c>
      <c r="B1967" s="1">
        <v>45107</v>
      </c>
      <c r="D1967">
        <v>9</v>
      </c>
      <c r="E1967" t="s">
        <v>6</v>
      </c>
      <c r="F1967">
        <v>9690</v>
      </c>
    </row>
    <row r="1968" spans="1:6">
      <c r="A1968">
        <v>9652</v>
      </c>
      <c r="B1968" s="1">
        <v>45138</v>
      </c>
      <c r="D1968">
        <v>9</v>
      </c>
      <c r="E1968" t="s">
        <v>6</v>
      </c>
      <c r="F1968">
        <v>8807.5</v>
      </c>
    </row>
    <row r="1969" spans="1:6">
      <c r="A1969">
        <v>9652</v>
      </c>
      <c r="B1969" s="1">
        <v>45169</v>
      </c>
      <c r="D1969">
        <v>9</v>
      </c>
      <c r="E1969" t="s">
        <v>6</v>
      </c>
      <c r="F1969">
        <v>7842.5</v>
      </c>
    </row>
    <row r="1970" spans="1:6">
      <c r="A1970">
        <v>9652</v>
      </c>
      <c r="B1970" s="1">
        <v>45199</v>
      </c>
      <c r="D1970">
        <v>9</v>
      </c>
      <c r="E1970" t="s">
        <v>6</v>
      </c>
      <c r="F1970">
        <v>11967.5</v>
      </c>
    </row>
    <row r="1971" spans="1:6">
      <c r="A1971">
        <v>9652</v>
      </c>
      <c r="B1971" s="1">
        <v>45230</v>
      </c>
      <c r="D1971">
        <v>9</v>
      </c>
      <c r="E1971" t="s">
        <v>6</v>
      </c>
      <c r="F1971">
        <v>9982.5</v>
      </c>
    </row>
    <row r="1972" spans="1:6">
      <c r="A1972">
        <v>9652</v>
      </c>
      <c r="B1972" s="1">
        <v>45260</v>
      </c>
      <c r="D1972">
        <v>9</v>
      </c>
      <c r="E1972" t="s">
        <v>6</v>
      </c>
      <c r="F1972">
        <v>13197.5</v>
      </c>
    </row>
    <row r="1973" spans="1:6">
      <c r="A1973">
        <v>9652</v>
      </c>
      <c r="B1973" s="1">
        <v>45291</v>
      </c>
      <c r="D1973">
        <v>9</v>
      </c>
      <c r="E1973" t="s">
        <v>6</v>
      </c>
      <c r="F1973">
        <v>10812.5</v>
      </c>
    </row>
    <row r="1974" spans="1:6">
      <c r="A1974">
        <v>9652</v>
      </c>
      <c r="B1974" s="1">
        <v>45322</v>
      </c>
      <c r="D1974">
        <v>9</v>
      </c>
      <c r="E1974" t="s">
        <v>6</v>
      </c>
      <c r="F1974">
        <v>11180</v>
      </c>
    </row>
    <row r="1975" spans="1:6">
      <c r="A1975">
        <v>9652</v>
      </c>
      <c r="B1975" s="1">
        <v>45351</v>
      </c>
      <c r="D1975">
        <v>9</v>
      </c>
      <c r="E1975" t="s">
        <v>6</v>
      </c>
      <c r="F1975">
        <v>13397.5</v>
      </c>
    </row>
    <row r="1976" spans="1:6">
      <c r="A1976">
        <v>9652</v>
      </c>
      <c r="B1976" s="1">
        <v>45382</v>
      </c>
      <c r="D1976">
        <v>9</v>
      </c>
      <c r="E1976" t="s">
        <v>6</v>
      </c>
      <c r="F1976">
        <v>18822.5</v>
      </c>
    </row>
    <row r="1977" spans="1:6">
      <c r="A1977">
        <v>9652</v>
      </c>
      <c r="B1977" s="1">
        <v>45412</v>
      </c>
      <c r="D1977">
        <v>9</v>
      </c>
      <c r="E1977" t="s">
        <v>6</v>
      </c>
      <c r="F1977">
        <v>13825</v>
      </c>
    </row>
    <row r="1978" spans="1:6">
      <c r="A1978">
        <v>9652</v>
      </c>
      <c r="B1978" s="1">
        <v>45443</v>
      </c>
      <c r="D1978">
        <v>9</v>
      </c>
      <c r="E1978" t="s">
        <v>6</v>
      </c>
      <c r="F1978">
        <v>18210</v>
      </c>
    </row>
    <row r="1979" spans="1:6">
      <c r="A1979">
        <v>9652</v>
      </c>
      <c r="B1979" s="1">
        <v>45473</v>
      </c>
      <c r="D1979">
        <v>9</v>
      </c>
      <c r="E1979" t="s">
        <v>6</v>
      </c>
      <c r="F1979">
        <v>17107.5</v>
      </c>
    </row>
    <row r="1980" spans="1:6">
      <c r="A1980">
        <v>9652</v>
      </c>
      <c r="B1980" s="1">
        <v>45504</v>
      </c>
      <c r="D1980">
        <v>9</v>
      </c>
      <c r="E1980" t="s">
        <v>6</v>
      </c>
      <c r="F1980">
        <v>22052.5</v>
      </c>
    </row>
    <row r="1981" spans="1:6">
      <c r="A1981">
        <v>9652</v>
      </c>
      <c r="B1981" s="1">
        <v>45535</v>
      </c>
      <c r="D1981">
        <v>9</v>
      </c>
      <c r="E1981" t="s">
        <v>6</v>
      </c>
      <c r="F1981">
        <v>26840</v>
      </c>
    </row>
    <row r="1982" spans="1:6">
      <c r="A1982">
        <v>9652</v>
      </c>
      <c r="B1982" s="1">
        <v>45565</v>
      </c>
      <c r="D1982">
        <v>9</v>
      </c>
      <c r="E1982" t="s">
        <v>6</v>
      </c>
      <c r="F1982">
        <v>17382.5</v>
      </c>
    </row>
    <row r="1983" spans="1:6">
      <c r="A1983">
        <v>9652</v>
      </c>
      <c r="B1983" s="1">
        <v>45596</v>
      </c>
      <c r="D1983">
        <v>9</v>
      </c>
      <c r="E1983" t="s">
        <v>6</v>
      </c>
      <c r="F1983">
        <v>14660</v>
      </c>
    </row>
    <row r="1984" spans="1:6">
      <c r="A1984">
        <v>9652</v>
      </c>
      <c r="B1984" s="1">
        <v>45626</v>
      </c>
      <c r="D1984">
        <v>9</v>
      </c>
      <c r="E1984" t="s">
        <v>6</v>
      </c>
      <c r="F1984">
        <v>19095</v>
      </c>
    </row>
    <row r="1985" spans="1:6">
      <c r="A1985">
        <v>9652</v>
      </c>
      <c r="B1985" s="1">
        <v>45657</v>
      </c>
      <c r="D1985">
        <v>9</v>
      </c>
      <c r="E1985" t="s">
        <v>6</v>
      </c>
      <c r="F1985">
        <v>28135</v>
      </c>
    </row>
    <row r="1986" spans="1:6">
      <c r="A1986">
        <v>9652</v>
      </c>
      <c r="B1986" s="1">
        <v>45688</v>
      </c>
      <c r="D1986">
        <v>9</v>
      </c>
      <c r="E1986" t="s">
        <v>6</v>
      </c>
      <c r="F1986">
        <v>36390</v>
      </c>
    </row>
    <row r="1987" spans="1:6">
      <c r="A1987">
        <v>9652</v>
      </c>
      <c r="B1987" s="1">
        <v>45716</v>
      </c>
      <c r="D1987">
        <v>9</v>
      </c>
      <c r="E1987" t="s">
        <v>6</v>
      </c>
      <c r="F1987">
        <v>17807.5</v>
      </c>
    </row>
    <row r="1988" spans="1:6">
      <c r="A1988">
        <v>9652</v>
      </c>
      <c r="B1988" s="1">
        <v>45747</v>
      </c>
      <c r="D1988">
        <v>9</v>
      </c>
      <c r="E1988" t="s">
        <v>6</v>
      </c>
      <c r="F1988">
        <v>14065</v>
      </c>
    </row>
    <row r="1989" spans="1:6">
      <c r="A1989">
        <v>9652</v>
      </c>
      <c r="B1989" s="1">
        <v>45777</v>
      </c>
      <c r="D1989">
        <v>9</v>
      </c>
      <c r="E1989" t="s">
        <v>6</v>
      </c>
      <c r="F1989">
        <v>19592.5</v>
      </c>
    </row>
    <row r="1990" spans="1:6">
      <c r="A1990">
        <v>9652</v>
      </c>
      <c r="B1990" s="1">
        <v>45808</v>
      </c>
      <c r="D1990">
        <v>9</v>
      </c>
      <c r="E1990" t="s">
        <v>6</v>
      </c>
      <c r="F1990">
        <v>15930</v>
      </c>
    </row>
    <row r="1991" spans="1:6">
      <c r="A1991">
        <v>9652</v>
      </c>
      <c r="B1991" s="1">
        <v>45838</v>
      </c>
      <c r="D1991">
        <v>9</v>
      </c>
      <c r="E1991" t="s">
        <v>6</v>
      </c>
      <c r="F1991">
        <v>15945</v>
      </c>
    </row>
    <row r="1992" spans="1:6">
      <c r="A1992">
        <v>9652</v>
      </c>
      <c r="B1992" s="1">
        <v>45869</v>
      </c>
      <c r="D1992">
        <v>9</v>
      </c>
      <c r="E1992" t="s">
        <v>6</v>
      </c>
      <c r="F1992">
        <v>15882.5</v>
      </c>
    </row>
    <row r="1993" spans="1:6">
      <c r="A1993">
        <v>9652</v>
      </c>
      <c r="B1993" s="1">
        <v>45900</v>
      </c>
      <c r="D1993">
        <v>9</v>
      </c>
      <c r="E1993" t="s">
        <v>6</v>
      </c>
      <c r="F1993">
        <v>14377.5</v>
      </c>
    </row>
    <row r="1994" spans="1:6">
      <c r="A1994">
        <v>9652</v>
      </c>
      <c r="B1994" s="1">
        <v>45930</v>
      </c>
      <c r="D1994">
        <v>9</v>
      </c>
      <c r="E1994" t="s">
        <v>6</v>
      </c>
      <c r="F1994">
        <v>17125</v>
      </c>
    </row>
    <row r="1995" spans="1:6">
      <c r="A1995">
        <v>9652</v>
      </c>
      <c r="B1995" s="1">
        <v>45961</v>
      </c>
      <c r="D1995">
        <v>9</v>
      </c>
      <c r="E1995" t="s">
        <v>6</v>
      </c>
      <c r="F1995">
        <v>13915</v>
      </c>
    </row>
    <row r="1996" spans="1:6">
      <c r="A1996">
        <v>9652</v>
      </c>
      <c r="B1996" s="1">
        <v>45991</v>
      </c>
      <c r="D1996">
        <v>9</v>
      </c>
      <c r="E1996" t="s">
        <v>6</v>
      </c>
      <c r="F1996">
        <v>16095</v>
      </c>
    </row>
    <row r="1997" spans="1:6">
      <c r="A1997">
        <v>9656</v>
      </c>
      <c r="B1997" s="1">
        <v>44957</v>
      </c>
      <c r="D1997">
        <v>9</v>
      </c>
      <c r="E1997" t="s">
        <v>6</v>
      </c>
      <c r="F1997">
        <v>486812.5</v>
      </c>
    </row>
    <row r="1998" spans="1:6">
      <c r="A1998">
        <v>9656</v>
      </c>
      <c r="B1998" s="1">
        <v>44985</v>
      </c>
      <c r="D1998">
        <v>9</v>
      </c>
      <c r="E1998" t="s">
        <v>6</v>
      </c>
      <c r="F1998">
        <v>453487.5</v>
      </c>
    </row>
    <row r="1999" spans="1:6">
      <c r="A1999">
        <v>9656</v>
      </c>
      <c r="B1999" s="1">
        <v>45016</v>
      </c>
      <c r="D1999">
        <v>9</v>
      </c>
      <c r="E1999" t="s">
        <v>6</v>
      </c>
      <c r="F1999">
        <v>411627.5</v>
      </c>
    </row>
    <row r="2000" spans="1:6">
      <c r="A2000">
        <v>9656</v>
      </c>
      <c r="B2000" s="1">
        <v>45046</v>
      </c>
      <c r="D2000">
        <v>9</v>
      </c>
      <c r="E2000" t="s">
        <v>6</v>
      </c>
      <c r="F2000">
        <v>474560</v>
      </c>
    </row>
    <row r="2001" spans="1:6">
      <c r="A2001">
        <v>9656</v>
      </c>
      <c r="B2001" s="1">
        <v>45077</v>
      </c>
      <c r="D2001">
        <v>9</v>
      </c>
      <c r="E2001" t="s">
        <v>6</v>
      </c>
      <c r="F2001">
        <v>475330</v>
      </c>
    </row>
    <row r="2002" spans="1:6">
      <c r="A2002">
        <v>9656</v>
      </c>
      <c r="B2002" s="1">
        <v>45107</v>
      </c>
      <c r="D2002">
        <v>9</v>
      </c>
      <c r="E2002" t="s">
        <v>6</v>
      </c>
      <c r="F2002">
        <v>595877.5</v>
      </c>
    </row>
    <row r="2003" spans="1:6">
      <c r="A2003">
        <v>9656</v>
      </c>
      <c r="B2003" s="1">
        <v>45138</v>
      </c>
      <c r="D2003">
        <v>9</v>
      </c>
      <c r="E2003" t="s">
        <v>6</v>
      </c>
      <c r="F2003">
        <v>589027.5</v>
      </c>
    </row>
    <row r="2004" spans="1:6">
      <c r="A2004">
        <v>9656</v>
      </c>
      <c r="B2004" s="1">
        <v>45169</v>
      </c>
      <c r="D2004">
        <v>9</v>
      </c>
      <c r="E2004" t="s">
        <v>6</v>
      </c>
      <c r="F2004">
        <v>498562.5</v>
      </c>
    </row>
    <row r="2005" spans="1:6">
      <c r="A2005">
        <v>9656</v>
      </c>
      <c r="B2005" s="1">
        <v>45199</v>
      </c>
      <c r="D2005">
        <v>9</v>
      </c>
      <c r="E2005" t="s">
        <v>6</v>
      </c>
      <c r="F2005">
        <v>539542.5</v>
      </c>
    </row>
    <row r="2006" spans="1:6">
      <c r="A2006">
        <v>9656</v>
      </c>
      <c r="B2006" s="1">
        <v>45230</v>
      </c>
      <c r="D2006">
        <v>9</v>
      </c>
      <c r="E2006" t="s">
        <v>6</v>
      </c>
      <c r="F2006">
        <v>535297.5</v>
      </c>
    </row>
    <row r="2007" spans="1:6">
      <c r="A2007">
        <v>9656</v>
      </c>
      <c r="B2007" s="1">
        <v>45260</v>
      </c>
      <c r="D2007">
        <v>9</v>
      </c>
      <c r="E2007" t="s">
        <v>6</v>
      </c>
      <c r="F2007">
        <v>552607.5</v>
      </c>
    </row>
    <row r="2008" spans="1:6">
      <c r="A2008">
        <v>9656</v>
      </c>
      <c r="B2008" s="1">
        <v>45291</v>
      </c>
      <c r="D2008">
        <v>9</v>
      </c>
      <c r="E2008" t="s">
        <v>6</v>
      </c>
      <c r="F2008">
        <v>565062.5</v>
      </c>
    </row>
    <row r="2009" spans="1:6">
      <c r="A2009">
        <v>9656</v>
      </c>
      <c r="B2009" s="1">
        <v>45322</v>
      </c>
      <c r="D2009">
        <v>9</v>
      </c>
      <c r="E2009" t="s">
        <v>6</v>
      </c>
      <c r="F2009">
        <v>538662.5</v>
      </c>
    </row>
    <row r="2010" spans="1:6">
      <c r="A2010">
        <v>9656</v>
      </c>
      <c r="B2010" s="1">
        <v>45351</v>
      </c>
      <c r="D2010">
        <v>9</v>
      </c>
      <c r="E2010" t="s">
        <v>6</v>
      </c>
      <c r="F2010">
        <v>524470</v>
      </c>
    </row>
    <row r="2011" spans="1:6">
      <c r="A2011">
        <v>9656</v>
      </c>
      <c r="B2011" s="1">
        <v>45382</v>
      </c>
      <c r="D2011">
        <v>9</v>
      </c>
      <c r="E2011" t="s">
        <v>6</v>
      </c>
      <c r="F2011">
        <v>455042.5</v>
      </c>
    </row>
    <row r="2012" spans="1:6">
      <c r="A2012">
        <v>9656</v>
      </c>
      <c r="B2012" s="1">
        <v>45412</v>
      </c>
      <c r="D2012">
        <v>9</v>
      </c>
      <c r="E2012" t="s">
        <v>6</v>
      </c>
      <c r="F2012">
        <v>489480</v>
      </c>
    </row>
    <row r="2013" spans="1:6">
      <c r="A2013">
        <v>9656</v>
      </c>
      <c r="B2013" s="1">
        <v>45443</v>
      </c>
      <c r="D2013">
        <v>9</v>
      </c>
      <c r="E2013" t="s">
        <v>6</v>
      </c>
      <c r="F2013">
        <v>603832.5</v>
      </c>
    </row>
    <row r="2014" spans="1:6">
      <c r="A2014">
        <v>9656</v>
      </c>
      <c r="B2014" s="1">
        <v>45473</v>
      </c>
      <c r="D2014">
        <v>9</v>
      </c>
      <c r="E2014" t="s">
        <v>6</v>
      </c>
      <c r="F2014">
        <v>601765</v>
      </c>
    </row>
    <row r="2015" spans="1:6">
      <c r="A2015">
        <v>9656</v>
      </c>
      <c r="B2015" s="1">
        <v>45504</v>
      </c>
      <c r="D2015">
        <v>9</v>
      </c>
      <c r="E2015" t="s">
        <v>6</v>
      </c>
      <c r="F2015">
        <v>559340</v>
      </c>
    </row>
    <row r="2016" spans="1:6">
      <c r="A2016">
        <v>9656</v>
      </c>
      <c r="B2016" s="1">
        <v>45535</v>
      </c>
      <c r="D2016">
        <v>9</v>
      </c>
      <c r="E2016" t="s">
        <v>6</v>
      </c>
      <c r="F2016">
        <v>537535</v>
      </c>
    </row>
    <row r="2017" spans="1:6">
      <c r="A2017">
        <v>9656</v>
      </c>
      <c r="B2017" s="1">
        <v>45565</v>
      </c>
      <c r="D2017">
        <v>9</v>
      </c>
      <c r="E2017" t="s">
        <v>6</v>
      </c>
      <c r="F2017">
        <v>546962.5</v>
      </c>
    </row>
    <row r="2018" spans="1:6">
      <c r="A2018">
        <v>9656</v>
      </c>
      <c r="B2018" s="1">
        <v>45596</v>
      </c>
      <c r="D2018">
        <v>9</v>
      </c>
      <c r="E2018" t="s">
        <v>6</v>
      </c>
      <c r="F2018">
        <v>592015</v>
      </c>
    </row>
    <row r="2019" spans="1:6">
      <c r="A2019">
        <v>9656</v>
      </c>
      <c r="B2019" s="1">
        <v>45626</v>
      </c>
      <c r="D2019">
        <v>9</v>
      </c>
      <c r="E2019" t="s">
        <v>6</v>
      </c>
      <c r="F2019">
        <v>560235</v>
      </c>
    </row>
    <row r="2020" spans="1:6">
      <c r="A2020">
        <v>9656</v>
      </c>
      <c r="B2020" s="1">
        <v>45657</v>
      </c>
      <c r="D2020">
        <v>9</v>
      </c>
      <c r="E2020" t="s">
        <v>6</v>
      </c>
      <c r="F2020">
        <v>577770</v>
      </c>
    </row>
    <row r="2021" spans="1:6">
      <c r="A2021">
        <v>9656</v>
      </c>
      <c r="B2021" s="1">
        <v>45688</v>
      </c>
      <c r="D2021">
        <v>9</v>
      </c>
      <c r="E2021" t="s">
        <v>6</v>
      </c>
      <c r="F2021">
        <v>609470</v>
      </c>
    </row>
    <row r="2022" spans="1:6">
      <c r="A2022">
        <v>9656</v>
      </c>
      <c r="B2022" s="1">
        <v>45716</v>
      </c>
      <c r="D2022">
        <v>9</v>
      </c>
      <c r="E2022" t="s">
        <v>6</v>
      </c>
      <c r="F2022">
        <v>534940</v>
      </c>
    </row>
    <row r="2023" spans="1:6">
      <c r="A2023">
        <v>9656</v>
      </c>
      <c r="B2023" s="1">
        <v>45747</v>
      </c>
      <c r="D2023">
        <v>9</v>
      </c>
      <c r="E2023" t="s">
        <v>6</v>
      </c>
      <c r="F2023">
        <v>486812.5</v>
      </c>
    </row>
    <row r="2024" spans="1:6">
      <c r="A2024">
        <v>9656</v>
      </c>
      <c r="B2024" s="1">
        <v>45777</v>
      </c>
      <c r="D2024">
        <v>9</v>
      </c>
      <c r="E2024" t="s">
        <v>6</v>
      </c>
      <c r="F2024">
        <v>596110</v>
      </c>
    </row>
    <row r="2025" spans="1:6">
      <c r="A2025">
        <v>9656</v>
      </c>
      <c r="B2025" s="1">
        <v>45808</v>
      </c>
      <c r="D2025">
        <v>9</v>
      </c>
      <c r="E2025" t="s">
        <v>6</v>
      </c>
      <c r="F2025">
        <v>594815</v>
      </c>
    </row>
    <row r="2026" spans="1:6">
      <c r="A2026">
        <v>9656</v>
      </c>
      <c r="B2026" s="1">
        <v>45838</v>
      </c>
      <c r="D2026">
        <v>9</v>
      </c>
      <c r="E2026" t="s">
        <v>6</v>
      </c>
      <c r="F2026">
        <v>609262.5</v>
      </c>
    </row>
    <row r="2027" spans="1:6">
      <c r="A2027">
        <v>9656</v>
      </c>
      <c r="B2027" s="1">
        <v>45869</v>
      </c>
      <c r="D2027">
        <v>9</v>
      </c>
      <c r="E2027" t="s">
        <v>6</v>
      </c>
      <c r="F2027">
        <v>734682.5</v>
      </c>
    </row>
    <row r="2028" spans="1:6">
      <c r="A2028">
        <v>9656</v>
      </c>
      <c r="B2028" s="1">
        <v>45900</v>
      </c>
      <c r="D2028">
        <v>9</v>
      </c>
      <c r="E2028" t="s">
        <v>6</v>
      </c>
      <c r="F2028">
        <v>583602.5</v>
      </c>
    </row>
    <row r="2029" spans="1:6">
      <c r="A2029">
        <v>9656</v>
      </c>
      <c r="B2029" s="1">
        <v>45930</v>
      </c>
      <c r="D2029">
        <v>9</v>
      </c>
      <c r="E2029" t="s">
        <v>6</v>
      </c>
      <c r="F2029">
        <v>597937.5</v>
      </c>
    </row>
    <row r="2030" spans="1:6">
      <c r="A2030">
        <v>9656</v>
      </c>
      <c r="B2030" s="1">
        <v>45961</v>
      </c>
      <c r="D2030">
        <v>9</v>
      </c>
      <c r="E2030" t="s">
        <v>6</v>
      </c>
      <c r="F2030">
        <v>667590</v>
      </c>
    </row>
    <row r="2031" spans="1:6">
      <c r="A2031">
        <v>9656</v>
      </c>
      <c r="B2031" s="1">
        <v>45991</v>
      </c>
      <c r="D2031">
        <v>9</v>
      </c>
      <c r="E2031" t="s">
        <v>6</v>
      </c>
      <c r="F2031">
        <v>620840</v>
      </c>
    </row>
    <row r="2032" spans="1:6">
      <c r="A2032">
        <v>9657</v>
      </c>
      <c r="B2032" s="1">
        <v>44957</v>
      </c>
      <c r="D2032">
        <v>9</v>
      </c>
      <c r="E2032" t="s">
        <v>6</v>
      </c>
      <c r="F2032">
        <v>3320</v>
      </c>
    </row>
    <row r="2033" spans="1:6">
      <c r="A2033">
        <v>9657</v>
      </c>
      <c r="B2033" s="1">
        <v>44985</v>
      </c>
      <c r="D2033">
        <v>9</v>
      </c>
      <c r="E2033" t="s">
        <v>6</v>
      </c>
      <c r="F2033">
        <v>3205</v>
      </c>
    </row>
    <row r="2034" spans="1:6">
      <c r="A2034">
        <v>9657</v>
      </c>
      <c r="B2034" s="1">
        <v>45016</v>
      </c>
      <c r="D2034">
        <v>9</v>
      </c>
      <c r="E2034" t="s">
        <v>6</v>
      </c>
      <c r="F2034">
        <v>2957.5</v>
      </c>
    </row>
    <row r="2035" spans="1:6">
      <c r="A2035">
        <v>9657</v>
      </c>
      <c r="B2035" s="1">
        <v>45046</v>
      </c>
      <c r="D2035">
        <v>9</v>
      </c>
      <c r="E2035" t="s">
        <v>6</v>
      </c>
      <c r="F2035">
        <v>3302.5</v>
      </c>
    </row>
    <row r="2036" spans="1:6">
      <c r="A2036">
        <v>9657</v>
      </c>
      <c r="B2036" s="1">
        <v>45077</v>
      </c>
      <c r="D2036">
        <v>9</v>
      </c>
      <c r="E2036" t="s">
        <v>6</v>
      </c>
      <c r="F2036">
        <v>3140</v>
      </c>
    </row>
    <row r="2037" spans="1:6">
      <c r="A2037">
        <v>9657</v>
      </c>
      <c r="B2037" s="1">
        <v>45107</v>
      </c>
      <c r="D2037">
        <v>9</v>
      </c>
      <c r="E2037" t="s">
        <v>6</v>
      </c>
      <c r="F2037">
        <v>3722.5</v>
      </c>
    </row>
    <row r="2038" spans="1:6">
      <c r="A2038">
        <v>9657</v>
      </c>
      <c r="B2038" s="1">
        <v>45138</v>
      </c>
      <c r="D2038">
        <v>9</v>
      </c>
      <c r="E2038" t="s">
        <v>6</v>
      </c>
      <c r="F2038">
        <v>3505</v>
      </c>
    </row>
    <row r="2039" spans="1:6">
      <c r="A2039">
        <v>9657</v>
      </c>
      <c r="B2039" s="1">
        <v>45169</v>
      </c>
      <c r="D2039">
        <v>9</v>
      </c>
      <c r="E2039" t="s">
        <v>6</v>
      </c>
      <c r="F2039">
        <v>3650</v>
      </c>
    </row>
    <row r="2040" spans="1:6">
      <c r="A2040">
        <v>9657</v>
      </c>
      <c r="B2040" s="1">
        <v>45199</v>
      </c>
      <c r="D2040">
        <v>9</v>
      </c>
      <c r="E2040" t="s">
        <v>6</v>
      </c>
      <c r="F2040">
        <v>3635</v>
      </c>
    </row>
    <row r="2041" spans="1:6">
      <c r="A2041">
        <v>9657</v>
      </c>
      <c r="B2041" s="1">
        <v>45230</v>
      </c>
      <c r="D2041">
        <v>9</v>
      </c>
      <c r="E2041" t="s">
        <v>6</v>
      </c>
      <c r="F2041">
        <v>3345</v>
      </c>
    </row>
    <row r="2042" spans="1:6">
      <c r="A2042">
        <v>9657</v>
      </c>
      <c r="B2042" s="1">
        <v>45260</v>
      </c>
      <c r="D2042">
        <v>9</v>
      </c>
      <c r="E2042" t="s">
        <v>6</v>
      </c>
      <c r="F2042">
        <v>3687.5</v>
      </c>
    </row>
    <row r="2043" spans="1:6">
      <c r="A2043">
        <v>9657</v>
      </c>
      <c r="B2043" s="1">
        <v>45291</v>
      </c>
      <c r="D2043">
        <v>9</v>
      </c>
      <c r="E2043" t="s">
        <v>6</v>
      </c>
      <c r="F2043">
        <v>3582.5</v>
      </c>
    </row>
    <row r="2044" spans="1:6">
      <c r="A2044">
        <v>9657</v>
      </c>
      <c r="B2044" s="1">
        <v>45322</v>
      </c>
      <c r="D2044">
        <v>9</v>
      </c>
      <c r="E2044" t="s">
        <v>6</v>
      </c>
      <c r="F2044">
        <v>3555</v>
      </c>
    </row>
    <row r="2045" spans="1:6">
      <c r="A2045">
        <v>9657</v>
      </c>
      <c r="B2045" s="1">
        <v>45351</v>
      </c>
      <c r="D2045">
        <v>9</v>
      </c>
      <c r="E2045" t="s">
        <v>6</v>
      </c>
      <c r="F2045">
        <v>3610</v>
      </c>
    </row>
    <row r="2046" spans="1:6">
      <c r="A2046">
        <v>9657</v>
      </c>
      <c r="B2046" s="1">
        <v>45382</v>
      </c>
      <c r="D2046">
        <v>9</v>
      </c>
      <c r="E2046" t="s">
        <v>6</v>
      </c>
      <c r="F2046">
        <v>3390</v>
      </c>
    </row>
    <row r="2047" spans="1:6">
      <c r="A2047">
        <v>9657</v>
      </c>
      <c r="B2047" s="1">
        <v>45412</v>
      </c>
      <c r="D2047">
        <v>9</v>
      </c>
      <c r="E2047" t="s">
        <v>6</v>
      </c>
      <c r="F2047">
        <v>3295</v>
      </c>
    </row>
    <row r="2048" spans="1:6">
      <c r="A2048">
        <v>9657</v>
      </c>
      <c r="B2048" s="1">
        <v>45443</v>
      </c>
      <c r="D2048">
        <v>9</v>
      </c>
      <c r="E2048" t="s">
        <v>6</v>
      </c>
      <c r="F2048">
        <v>4085</v>
      </c>
    </row>
    <row r="2049" spans="1:6">
      <c r="A2049">
        <v>9657</v>
      </c>
      <c r="B2049" s="1">
        <v>45473</v>
      </c>
      <c r="D2049">
        <v>9</v>
      </c>
      <c r="E2049" t="s">
        <v>6</v>
      </c>
      <c r="F2049">
        <v>3970</v>
      </c>
    </row>
    <row r="2050" spans="1:6">
      <c r="A2050">
        <v>9657</v>
      </c>
      <c r="B2050" s="1">
        <v>45504</v>
      </c>
      <c r="D2050">
        <v>9</v>
      </c>
      <c r="E2050" t="s">
        <v>6</v>
      </c>
      <c r="F2050">
        <v>3630</v>
      </c>
    </row>
    <row r="2051" spans="1:6">
      <c r="A2051">
        <v>9657</v>
      </c>
      <c r="B2051" s="1">
        <v>45535</v>
      </c>
      <c r="D2051">
        <v>9</v>
      </c>
      <c r="E2051" t="s">
        <v>6</v>
      </c>
      <c r="F2051">
        <v>4417.5</v>
      </c>
    </row>
    <row r="2052" spans="1:6">
      <c r="A2052">
        <v>9657</v>
      </c>
      <c r="B2052" s="1">
        <v>45565</v>
      </c>
      <c r="D2052">
        <v>9</v>
      </c>
      <c r="E2052" t="s">
        <v>6</v>
      </c>
      <c r="F2052">
        <v>3865</v>
      </c>
    </row>
    <row r="2053" spans="1:6">
      <c r="A2053">
        <v>9657</v>
      </c>
      <c r="B2053" s="1">
        <v>45596</v>
      </c>
      <c r="D2053">
        <v>9</v>
      </c>
      <c r="E2053" t="s">
        <v>6</v>
      </c>
      <c r="F2053">
        <v>3872.5</v>
      </c>
    </row>
    <row r="2054" spans="1:6">
      <c r="A2054">
        <v>9657</v>
      </c>
      <c r="B2054" s="1">
        <v>45626</v>
      </c>
      <c r="D2054">
        <v>9</v>
      </c>
      <c r="E2054" t="s">
        <v>6</v>
      </c>
      <c r="F2054">
        <v>4057.5</v>
      </c>
    </row>
    <row r="2055" spans="1:6">
      <c r="A2055">
        <v>9657</v>
      </c>
      <c r="B2055" s="1">
        <v>45657</v>
      </c>
      <c r="D2055">
        <v>9</v>
      </c>
      <c r="E2055" t="s">
        <v>6</v>
      </c>
      <c r="F2055">
        <v>3800</v>
      </c>
    </row>
    <row r="2056" spans="1:6">
      <c r="A2056">
        <v>9657</v>
      </c>
      <c r="B2056" s="1">
        <v>45688</v>
      </c>
      <c r="D2056">
        <v>9</v>
      </c>
      <c r="E2056" t="s">
        <v>6</v>
      </c>
      <c r="F2056">
        <v>4165</v>
      </c>
    </row>
    <row r="2057" spans="1:6">
      <c r="A2057">
        <v>9657</v>
      </c>
      <c r="B2057" s="1">
        <v>45716</v>
      </c>
      <c r="D2057">
        <v>9</v>
      </c>
      <c r="E2057" t="s">
        <v>6</v>
      </c>
      <c r="F2057">
        <v>3967.5</v>
      </c>
    </row>
    <row r="2058" spans="1:6">
      <c r="A2058">
        <v>9657</v>
      </c>
      <c r="B2058" s="1">
        <v>45747</v>
      </c>
      <c r="D2058">
        <v>9</v>
      </c>
      <c r="E2058" t="s">
        <v>6</v>
      </c>
      <c r="F2058">
        <v>3600</v>
      </c>
    </row>
    <row r="2059" spans="1:6">
      <c r="A2059">
        <v>9657</v>
      </c>
      <c r="B2059" s="1">
        <v>45777</v>
      </c>
      <c r="D2059">
        <v>9</v>
      </c>
      <c r="E2059" t="s">
        <v>6</v>
      </c>
      <c r="F2059">
        <v>3927.5</v>
      </c>
    </row>
    <row r="2060" spans="1:6">
      <c r="A2060">
        <v>9657</v>
      </c>
      <c r="B2060" s="1">
        <v>45808</v>
      </c>
      <c r="D2060">
        <v>9</v>
      </c>
      <c r="E2060" t="s">
        <v>6</v>
      </c>
      <c r="F2060">
        <v>4132.5</v>
      </c>
    </row>
    <row r="2061" spans="1:6">
      <c r="A2061">
        <v>9657</v>
      </c>
      <c r="B2061" s="1">
        <v>45838</v>
      </c>
      <c r="D2061">
        <v>9</v>
      </c>
      <c r="E2061" t="s">
        <v>6</v>
      </c>
      <c r="F2061">
        <v>3947.5</v>
      </c>
    </row>
    <row r="2062" spans="1:6">
      <c r="A2062">
        <v>9657</v>
      </c>
      <c r="B2062" s="1">
        <v>45869</v>
      </c>
      <c r="D2062">
        <v>9</v>
      </c>
      <c r="E2062" t="s">
        <v>6</v>
      </c>
      <c r="F2062">
        <v>4425</v>
      </c>
    </row>
    <row r="2063" spans="1:6">
      <c r="A2063">
        <v>9657</v>
      </c>
      <c r="B2063" s="1">
        <v>45900</v>
      </c>
      <c r="D2063">
        <v>9</v>
      </c>
      <c r="E2063" t="s">
        <v>6</v>
      </c>
      <c r="F2063">
        <v>4690</v>
      </c>
    </row>
    <row r="2064" spans="1:6">
      <c r="A2064">
        <v>9657</v>
      </c>
      <c r="B2064" s="1">
        <v>45930</v>
      </c>
      <c r="D2064">
        <v>9</v>
      </c>
      <c r="E2064" t="s">
        <v>6</v>
      </c>
      <c r="F2064">
        <v>4107.5</v>
      </c>
    </row>
    <row r="2065" spans="1:6">
      <c r="A2065">
        <v>9657</v>
      </c>
      <c r="B2065" s="1">
        <v>45961</v>
      </c>
      <c r="D2065">
        <v>9</v>
      </c>
      <c r="E2065" t="s">
        <v>6</v>
      </c>
      <c r="F2065">
        <v>4462.5</v>
      </c>
    </row>
    <row r="2066" spans="1:6">
      <c r="A2066">
        <v>9657</v>
      </c>
      <c r="B2066" s="1">
        <v>45991</v>
      </c>
      <c r="D2066">
        <v>9</v>
      </c>
      <c r="E2066" t="s">
        <v>6</v>
      </c>
      <c r="F2066">
        <v>4370</v>
      </c>
    </row>
    <row r="2067" spans="1:6">
      <c r="A2067">
        <v>9683</v>
      </c>
      <c r="B2067" s="1">
        <v>44957</v>
      </c>
      <c r="D2067">
        <v>9</v>
      </c>
      <c r="E2067" t="s">
        <v>6</v>
      </c>
      <c r="F2067">
        <v>1801230</v>
      </c>
    </row>
    <row r="2068" spans="1:6">
      <c r="A2068">
        <v>9683</v>
      </c>
      <c r="B2068" s="1">
        <v>44985</v>
      </c>
      <c r="D2068">
        <v>9</v>
      </c>
      <c r="E2068" t="s">
        <v>6</v>
      </c>
      <c r="F2068">
        <v>1807452.5</v>
      </c>
    </row>
    <row r="2069" spans="1:6">
      <c r="A2069">
        <v>9683</v>
      </c>
      <c r="B2069" s="1">
        <v>45016</v>
      </c>
      <c r="D2069">
        <v>9</v>
      </c>
      <c r="E2069" t="s">
        <v>6</v>
      </c>
      <c r="F2069">
        <v>1669332.5</v>
      </c>
    </row>
    <row r="2070" spans="1:6">
      <c r="A2070">
        <v>9683</v>
      </c>
      <c r="B2070" s="1">
        <v>45046</v>
      </c>
      <c r="D2070">
        <v>9</v>
      </c>
      <c r="E2070" t="s">
        <v>6</v>
      </c>
      <c r="F2070">
        <v>1855020</v>
      </c>
    </row>
    <row r="2071" spans="1:6">
      <c r="A2071">
        <v>9683</v>
      </c>
      <c r="B2071" s="1">
        <v>45077</v>
      </c>
      <c r="D2071">
        <v>9</v>
      </c>
      <c r="E2071" t="s">
        <v>6</v>
      </c>
      <c r="F2071">
        <v>1774250</v>
      </c>
    </row>
    <row r="2072" spans="1:6">
      <c r="A2072">
        <v>9683</v>
      </c>
      <c r="B2072" s="1">
        <v>45107</v>
      </c>
      <c r="D2072">
        <v>9</v>
      </c>
      <c r="E2072" t="s">
        <v>6</v>
      </c>
      <c r="F2072">
        <v>1792802.5</v>
      </c>
    </row>
    <row r="2073" spans="1:6">
      <c r="A2073">
        <v>9683</v>
      </c>
      <c r="B2073" s="1">
        <v>45138</v>
      </c>
      <c r="D2073">
        <v>9</v>
      </c>
      <c r="E2073" t="s">
        <v>6</v>
      </c>
      <c r="F2073">
        <v>1792802.5</v>
      </c>
    </row>
    <row r="2074" spans="1:6">
      <c r="A2074">
        <v>9683</v>
      </c>
      <c r="B2074" s="1">
        <v>45169</v>
      </c>
      <c r="D2074">
        <v>9</v>
      </c>
      <c r="E2074" t="s">
        <v>6</v>
      </c>
      <c r="F2074">
        <v>1795802.5</v>
      </c>
    </row>
    <row r="2075" spans="1:6">
      <c r="A2075">
        <v>9683</v>
      </c>
      <c r="B2075" s="1">
        <v>45199</v>
      </c>
      <c r="D2075">
        <v>9</v>
      </c>
      <c r="E2075" t="s">
        <v>6</v>
      </c>
      <c r="F2075">
        <v>1858272.5</v>
      </c>
    </row>
    <row r="2076" spans="1:6">
      <c r="A2076">
        <v>9683</v>
      </c>
      <c r="B2076" s="1">
        <v>45230</v>
      </c>
      <c r="D2076">
        <v>9</v>
      </c>
      <c r="E2076" t="s">
        <v>6</v>
      </c>
      <c r="F2076">
        <v>1645745</v>
      </c>
    </row>
    <row r="2077" spans="1:6">
      <c r="A2077">
        <v>9683</v>
      </c>
      <c r="B2077" s="1">
        <v>45260</v>
      </c>
      <c r="D2077">
        <v>9</v>
      </c>
      <c r="E2077" t="s">
        <v>6</v>
      </c>
      <c r="F2077">
        <v>1961675</v>
      </c>
    </row>
    <row r="2078" spans="1:6">
      <c r="A2078">
        <v>9683</v>
      </c>
      <c r="B2078" s="1">
        <v>45291</v>
      </c>
      <c r="D2078">
        <v>9</v>
      </c>
      <c r="E2078" t="s">
        <v>6</v>
      </c>
      <c r="F2078">
        <v>1947737.5</v>
      </c>
    </row>
    <row r="2079" spans="1:6">
      <c r="A2079">
        <v>9683</v>
      </c>
      <c r="B2079" s="1">
        <v>45322</v>
      </c>
      <c r="D2079">
        <v>9</v>
      </c>
      <c r="E2079" t="s">
        <v>6</v>
      </c>
      <c r="F2079">
        <v>2043987.5</v>
      </c>
    </row>
    <row r="2080" spans="1:6">
      <c r="A2080">
        <v>9683</v>
      </c>
      <c r="B2080" s="1">
        <v>45351</v>
      </c>
      <c r="D2080">
        <v>9</v>
      </c>
      <c r="E2080" t="s">
        <v>6</v>
      </c>
      <c r="F2080">
        <v>2072682.5</v>
      </c>
    </row>
    <row r="2081" spans="1:6">
      <c r="A2081">
        <v>9683</v>
      </c>
      <c r="B2081" s="1">
        <v>45382</v>
      </c>
      <c r="D2081">
        <v>9</v>
      </c>
      <c r="E2081" t="s">
        <v>6</v>
      </c>
      <c r="F2081">
        <v>2072682.5</v>
      </c>
    </row>
    <row r="2082" spans="1:6">
      <c r="A2082">
        <v>9683</v>
      </c>
      <c r="B2082" s="1">
        <v>45412</v>
      </c>
      <c r="D2082">
        <v>9</v>
      </c>
      <c r="E2082" t="s">
        <v>6</v>
      </c>
      <c r="F2082">
        <v>2095985</v>
      </c>
    </row>
    <row r="2083" spans="1:6">
      <c r="A2083">
        <v>9683</v>
      </c>
      <c r="B2083" s="1">
        <v>45443</v>
      </c>
      <c r="D2083">
        <v>9</v>
      </c>
      <c r="E2083" t="s">
        <v>6</v>
      </c>
      <c r="F2083">
        <v>2016775</v>
      </c>
    </row>
    <row r="2084" spans="1:6">
      <c r="A2084">
        <v>9683</v>
      </c>
      <c r="B2084" s="1">
        <v>45473</v>
      </c>
      <c r="D2084">
        <v>9</v>
      </c>
      <c r="E2084" t="s">
        <v>6</v>
      </c>
      <c r="F2084">
        <v>2149672.5</v>
      </c>
    </row>
    <row r="2085" spans="1:6">
      <c r="A2085">
        <v>9683</v>
      </c>
      <c r="B2085" s="1">
        <v>45504</v>
      </c>
      <c r="D2085">
        <v>9</v>
      </c>
      <c r="E2085" t="s">
        <v>6</v>
      </c>
      <c r="F2085">
        <v>2015465</v>
      </c>
    </row>
    <row r="2086" spans="1:6">
      <c r="A2086">
        <v>9683</v>
      </c>
      <c r="B2086" s="1">
        <v>45535</v>
      </c>
      <c r="D2086">
        <v>9</v>
      </c>
      <c r="E2086" t="s">
        <v>6</v>
      </c>
      <c r="F2086">
        <v>2056270</v>
      </c>
    </row>
    <row r="2087" spans="1:6">
      <c r="A2087">
        <v>9683</v>
      </c>
      <c r="B2087" s="1">
        <v>45565</v>
      </c>
      <c r="D2087">
        <v>9</v>
      </c>
      <c r="E2087" t="s">
        <v>6</v>
      </c>
      <c r="F2087">
        <v>2178070</v>
      </c>
    </row>
    <row r="2088" spans="1:6">
      <c r="A2088">
        <v>9683</v>
      </c>
      <c r="B2088" s="1">
        <v>45596</v>
      </c>
      <c r="D2088">
        <v>9</v>
      </c>
      <c r="E2088" t="s">
        <v>6</v>
      </c>
      <c r="F2088">
        <v>2090090</v>
      </c>
    </row>
    <row r="2089" spans="1:6">
      <c r="A2089">
        <v>9683</v>
      </c>
      <c r="B2089" s="1">
        <v>45626</v>
      </c>
      <c r="D2089">
        <v>9</v>
      </c>
      <c r="E2089" t="s">
        <v>6</v>
      </c>
      <c r="F2089">
        <v>2234115</v>
      </c>
    </row>
    <row r="2090" spans="1:6">
      <c r="A2090">
        <v>9683</v>
      </c>
      <c r="B2090" s="1">
        <v>45657</v>
      </c>
      <c r="D2090">
        <v>9</v>
      </c>
      <c r="E2090" t="s">
        <v>6</v>
      </c>
      <c r="F2090">
        <v>2314802.5</v>
      </c>
    </row>
    <row r="2091" spans="1:6">
      <c r="A2091">
        <v>9683</v>
      </c>
      <c r="B2091" s="1">
        <v>45688</v>
      </c>
      <c r="D2091">
        <v>9</v>
      </c>
      <c r="E2091" t="s">
        <v>6</v>
      </c>
      <c r="F2091">
        <v>2218682.5</v>
      </c>
    </row>
    <row r="2092" spans="1:6">
      <c r="A2092">
        <v>9683</v>
      </c>
      <c r="B2092" s="1">
        <v>45716</v>
      </c>
      <c r="D2092">
        <v>9</v>
      </c>
      <c r="E2092" t="s">
        <v>6</v>
      </c>
      <c r="F2092">
        <v>2389000</v>
      </c>
    </row>
    <row r="2093" spans="1:6">
      <c r="A2093">
        <v>9683</v>
      </c>
      <c r="B2093" s="1">
        <v>45747</v>
      </c>
      <c r="D2093">
        <v>9</v>
      </c>
      <c r="E2093" t="s">
        <v>6</v>
      </c>
      <c r="F2093">
        <v>2259327.5</v>
      </c>
    </row>
    <row r="2094" spans="1:6">
      <c r="A2094">
        <v>9683</v>
      </c>
      <c r="B2094" s="1">
        <v>45777</v>
      </c>
      <c r="D2094">
        <v>9</v>
      </c>
      <c r="E2094" t="s">
        <v>6</v>
      </c>
      <c r="F2094">
        <v>2553297.5</v>
      </c>
    </row>
    <row r="2095" spans="1:6">
      <c r="A2095">
        <v>9683</v>
      </c>
      <c r="B2095" s="1">
        <v>45808</v>
      </c>
      <c r="D2095">
        <v>9</v>
      </c>
      <c r="E2095" t="s">
        <v>6</v>
      </c>
      <c r="F2095">
        <v>2248112.5</v>
      </c>
    </row>
    <row r="2096" spans="1:6">
      <c r="A2096">
        <v>9683</v>
      </c>
      <c r="B2096" s="1">
        <v>45838</v>
      </c>
      <c r="D2096">
        <v>9</v>
      </c>
      <c r="E2096" t="s">
        <v>6</v>
      </c>
      <c r="F2096">
        <v>2248112.5</v>
      </c>
    </row>
    <row r="2097" spans="1:6">
      <c r="A2097">
        <v>9683</v>
      </c>
      <c r="B2097" s="1">
        <v>45869</v>
      </c>
      <c r="D2097">
        <v>9</v>
      </c>
      <c r="E2097" t="s">
        <v>6</v>
      </c>
      <c r="F2097">
        <v>2481282.5</v>
      </c>
    </row>
    <row r="2098" spans="1:6">
      <c r="A2098">
        <v>9683</v>
      </c>
      <c r="B2098" s="1">
        <v>45900</v>
      </c>
      <c r="D2098">
        <v>9</v>
      </c>
      <c r="E2098" t="s">
        <v>6</v>
      </c>
      <c r="F2098">
        <v>2523442.5</v>
      </c>
    </row>
    <row r="2099" spans="1:6">
      <c r="A2099">
        <v>9683</v>
      </c>
      <c r="B2099" s="1">
        <v>45930</v>
      </c>
      <c r="D2099">
        <v>9</v>
      </c>
      <c r="E2099" t="s">
        <v>6</v>
      </c>
      <c r="F2099">
        <v>2396762.5</v>
      </c>
    </row>
    <row r="2100" spans="1:6">
      <c r="A2100">
        <v>9683</v>
      </c>
      <c r="B2100" s="1">
        <v>45961</v>
      </c>
      <c r="D2100">
        <v>9</v>
      </c>
      <c r="E2100" t="s">
        <v>6</v>
      </c>
      <c r="F2100">
        <v>2500270</v>
      </c>
    </row>
    <row r="2101" spans="1:6">
      <c r="A2101">
        <v>9683</v>
      </c>
      <c r="B2101" s="1">
        <v>45991</v>
      </c>
      <c r="D2101">
        <v>9</v>
      </c>
      <c r="E2101" t="s">
        <v>6</v>
      </c>
      <c r="F2101">
        <v>2600565</v>
      </c>
    </row>
    <row r="2102" spans="1:6">
      <c r="A2102">
        <v>9692</v>
      </c>
      <c r="B2102" s="1">
        <v>44957</v>
      </c>
      <c r="D2102">
        <v>9</v>
      </c>
      <c r="E2102" t="s">
        <v>6</v>
      </c>
      <c r="F2102">
        <v>817910</v>
      </c>
    </row>
    <row r="2103" spans="1:6">
      <c r="A2103">
        <v>9692</v>
      </c>
      <c r="B2103" s="1">
        <v>44985</v>
      </c>
      <c r="D2103">
        <v>9</v>
      </c>
      <c r="E2103" t="s">
        <v>6</v>
      </c>
      <c r="F2103">
        <v>366047.5</v>
      </c>
    </row>
    <row r="2104" spans="1:6">
      <c r="A2104">
        <v>9692</v>
      </c>
      <c r="B2104" s="1">
        <v>45016</v>
      </c>
      <c r="D2104">
        <v>9</v>
      </c>
      <c r="E2104" t="s">
        <v>6</v>
      </c>
      <c r="F2104">
        <v>478245</v>
      </c>
    </row>
    <row r="2105" spans="1:6">
      <c r="A2105">
        <v>9692</v>
      </c>
      <c r="B2105" s="1">
        <v>45046</v>
      </c>
      <c r="D2105">
        <v>9</v>
      </c>
      <c r="E2105" t="s">
        <v>6</v>
      </c>
      <c r="F2105">
        <v>423800</v>
      </c>
    </row>
    <row r="2106" spans="1:6">
      <c r="A2106">
        <v>9692</v>
      </c>
      <c r="B2106" s="1">
        <v>45077</v>
      </c>
      <c r="D2106">
        <v>9</v>
      </c>
      <c r="E2106" t="s">
        <v>6</v>
      </c>
      <c r="F2106">
        <v>486782.5</v>
      </c>
    </row>
    <row r="2107" spans="1:6">
      <c r="A2107">
        <v>9692</v>
      </c>
      <c r="B2107" s="1">
        <v>45107</v>
      </c>
      <c r="D2107">
        <v>9</v>
      </c>
      <c r="E2107" t="s">
        <v>6</v>
      </c>
      <c r="F2107">
        <v>384537.5</v>
      </c>
    </row>
    <row r="2108" spans="1:6">
      <c r="A2108">
        <v>9692</v>
      </c>
      <c r="B2108" s="1">
        <v>45138</v>
      </c>
      <c r="D2108">
        <v>9</v>
      </c>
      <c r="E2108" t="s">
        <v>6</v>
      </c>
      <c r="F2108">
        <v>509262.5</v>
      </c>
    </row>
    <row r="2109" spans="1:6">
      <c r="A2109">
        <v>9692</v>
      </c>
      <c r="B2109" s="1">
        <v>45169</v>
      </c>
      <c r="D2109">
        <v>9</v>
      </c>
      <c r="E2109" t="s">
        <v>6</v>
      </c>
      <c r="F2109">
        <v>380075</v>
      </c>
    </row>
    <row r="2110" spans="1:6">
      <c r="A2110">
        <v>9692</v>
      </c>
      <c r="B2110" s="1">
        <v>45199</v>
      </c>
      <c r="D2110">
        <v>9</v>
      </c>
      <c r="E2110" t="s">
        <v>6</v>
      </c>
      <c r="F2110">
        <v>409955</v>
      </c>
    </row>
    <row r="2111" spans="1:6">
      <c r="A2111">
        <v>9692</v>
      </c>
      <c r="B2111" s="1">
        <v>45230</v>
      </c>
      <c r="D2111">
        <v>9</v>
      </c>
      <c r="E2111" t="s">
        <v>6</v>
      </c>
      <c r="F2111">
        <v>533047.5</v>
      </c>
    </row>
    <row r="2112" spans="1:6">
      <c r="A2112">
        <v>9692</v>
      </c>
      <c r="B2112" s="1">
        <v>45260</v>
      </c>
      <c r="D2112">
        <v>9</v>
      </c>
      <c r="E2112" t="s">
        <v>6</v>
      </c>
      <c r="F2112">
        <v>400872.5</v>
      </c>
    </row>
    <row r="2113" spans="1:6">
      <c r="A2113">
        <v>9692</v>
      </c>
      <c r="B2113" s="1">
        <v>45291</v>
      </c>
      <c r="D2113">
        <v>9</v>
      </c>
      <c r="E2113" t="s">
        <v>6</v>
      </c>
      <c r="F2113">
        <v>417340</v>
      </c>
    </row>
    <row r="2114" spans="1:6">
      <c r="A2114">
        <v>9692</v>
      </c>
      <c r="B2114" s="1">
        <v>45322</v>
      </c>
      <c r="D2114">
        <v>9</v>
      </c>
      <c r="E2114" t="s">
        <v>6</v>
      </c>
      <c r="F2114">
        <v>927770</v>
      </c>
    </row>
    <row r="2115" spans="1:6">
      <c r="A2115">
        <v>9692</v>
      </c>
      <c r="B2115" s="1">
        <v>45351</v>
      </c>
      <c r="D2115">
        <v>9</v>
      </c>
      <c r="E2115" t="s">
        <v>6</v>
      </c>
      <c r="F2115">
        <v>406335</v>
      </c>
    </row>
    <row r="2116" spans="1:6">
      <c r="A2116">
        <v>9692</v>
      </c>
      <c r="B2116" s="1">
        <v>45382</v>
      </c>
      <c r="D2116">
        <v>9</v>
      </c>
      <c r="E2116" t="s">
        <v>6</v>
      </c>
      <c r="F2116">
        <v>465765</v>
      </c>
    </row>
    <row r="2117" spans="1:6">
      <c r="A2117">
        <v>9692</v>
      </c>
      <c r="B2117" s="1">
        <v>45412</v>
      </c>
      <c r="D2117">
        <v>9</v>
      </c>
      <c r="E2117" t="s">
        <v>6</v>
      </c>
      <c r="F2117">
        <v>575547.5</v>
      </c>
    </row>
    <row r="2118" spans="1:6">
      <c r="A2118">
        <v>9692</v>
      </c>
      <c r="B2118" s="1">
        <v>45443</v>
      </c>
      <c r="D2118">
        <v>9</v>
      </c>
      <c r="E2118" t="s">
        <v>6</v>
      </c>
      <c r="F2118">
        <v>428737.5</v>
      </c>
    </row>
    <row r="2119" spans="1:6">
      <c r="A2119">
        <v>9692</v>
      </c>
      <c r="B2119" s="1">
        <v>45473</v>
      </c>
      <c r="D2119">
        <v>9</v>
      </c>
      <c r="E2119" t="s">
        <v>6</v>
      </c>
      <c r="F2119">
        <v>435762.5</v>
      </c>
    </row>
    <row r="2120" spans="1:6">
      <c r="A2120">
        <v>9692</v>
      </c>
      <c r="B2120" s="1">
        <v>45504</v>
      </c>
      <c r="D2120">
        <v>9</v>
      </c>
      <c r="E2120" t="s">
        <v>6</v>
      </c>
      <c r="F2120">
        <v>603045</v>
      </c>
    </row>
    <row r="2121" spans="1:6">
      <c r="A2121">
        <v>9692</v>
      </c>
      <c r="B2121" s="1">
        <v>45535</v>
      </c>
      <c r="D2121">
        <v>9</v>
      </c>
      <c r="E2121" t="s">
        <v>6</v>
      </c>
      <c r="F2121">
        <v>512435</v>
      </c>
    </row>
    <row r="2122" spans="1:6">
      <c r="A2122">
        <v>9692</v>
      </c>
      <c r="B2122" s="1">
        <v>45565</v>
      </c>
      <c r="D2122">
        <v>9</v>
      </c>
      <c r="E2122" t="s">
        <v>6</v>
      </c>
      <c r="F2122">
        <v>641387.5</v>
      </c>
    </row>
    <row r="2123" spans="1:6">
      <c r="A2123">
        <v>9692</v>
      </c>
      <c r="B2123" s="1">
        <v>45596</v>
      </c>
      <c r="D2123">
        <v>9</v>
      </c>
      <c r="E2123" t="s">
        <v>6</v>
      </c>
      <c r="F2123">
        <v>500582.5</v>
      </c>
    </row>
    <row r="2124" spans="1:6">
      <c r="A2124">
        <v>9692</v>
      </c>
      <c r="B2124" s="1">
        <v>45626</v>
      </c>
      <c r="D2124">
        <v>9</v>
      </c>
      <c r="E2124" t="s">
        <v>6</v>
      </c>
      <c r="F2124">
        <v>448922.5</v>
      </c>
    </row>
    <row r="2125" spans="1:6">
      <c r="A2125">
        <v>9692</v>
      </c>
      <c r="B2125" s="1">
        <v>45657</v>
      </c>
      <c r="D2125">
        <v>9</v>
      </c>
      <c r="E2125" t="s">
        <v>6</v>
      </c>
      <c r="F2125">
        <v>627930</v>
      </c>
    </row>
    <row r="2126" spans="1:6">
      <c r="A2126">
        <v>9692</v>
      </c>
      <c r="B2126" s="1">
        <v>45688</v>
      </c>
      <c r="D2126">
        <v>9</v>
      </c>
      <c r="E2126" t="s">
        <v>6</v>
      </c>
      <c r="F2126">
        <v>921365</v>
      </c>
    </row>
    <row r="2127" spans="1:6">
      <c r="A2127">
        <v>9692</v>
      </c>
      <c r="B2127" s="1">
        <v>45716</v>
      </c>
      <c r="D2127">
        <v>9</v>
      </c>
      <c r="E2127" t="s">
        <v>6</v>
      </c>
      <c r="F2127">
        <v>504522.5</v>
      </c>
    </row>
    <row r="2128" spans="1:6">
      <c r="A2128">
        <v>9692</v>
      </c>
      <c r="B2128" s="1">
        <v>45747</v>
      </c>
      <c r="D2128">
        <v>9</v>
      </c>
      <c r="E2128" t="s">
        <v>6</v>
      </c>
      <c r="F2128">
        <v>818127.5</v>
      </c>
    </row>
    <row r="2129" spans="1:6">
      <c r="A2129">
        <v>9692</v>
      </c>
      <c r="B2129" s="1">
        <v>45777</v>
      </c>
      <c r="D2129">
        <v>9</v>
      </c>
      <c r="E2129" t="s">
        <v>6</v>
      </c>
      <c r="F2129">
        <v>516710</v>
      </c>
    </row>
    <row r="2130" spans="1:6">
      <c r="A2130">
        <v>9692</v>
      </c>
      <c r="B2130" s="1">
        <v>45808</v>
      </c>
      <c r="D2130">
        <v>9</v>
      </c>
      <c r="E2130" t="s">
        <v>6</v>
      </c>
      <c r="F2130">
        <v>476515</v>
      </c>
    </row>
    <row r="2131" spans="1:6">
      <c r="A2131">
        <v>9692</v>
      </c>
      <c r="B2131" s="1">
        <v>45838</v>
      </c>
      <c r="D2131">
        <v>9</v>
      </c>
      <c r="E2131" t="s">
        <v>6</v>
      </c>
      <c r="F2131">
        <v>509097.5</v>
      </c>
    </row>
    <row r="2132" spans="1:6">
      <c r="A2132">
        <v>9692</v>
      </c>
      <c r="B2132" s="1">
        <v>45869</v>
      </c>
      <c r="D2132">
        <v>9</v>
      </c>
      <c r="E2132" t="s">
        <v>6</v>
      </c>
      <c r="F2132">
        <v>522892.5</v>
      </c>
    </row>
    <row r="2133" spans="1:6">
      <c r="A2133">
        <v>9692</v>
      </c>
      <c r="B2133" s="1">
        <v>45900</v>
      </c>
      <c r="D2133">
        <v>9</v>
      </c>
      <c r="E2133" t="s">
        <v>6</v>
      </c>
      <c r="F2133">
        <v>461880</v>
      </c>
    </row>
    <row r="2134" spans="1:6">
      <c r="A2134">
        <v>9692</v>
      </c>
      <c r="B2134" s="1">
        <v>45930</v>
      </c>
      <c r="D2134">
        <v>9</v>
      </c>
      <c r="E2134" t="s">
        <v>6</v>
      </c>
      <c r="F2134">
        <v>477710</v>
      </c>
    </row>
    <row r="2135" spans="1:6">
      <c r="A2135">
        <v>9692</v>
      </c>
      <c r="B2135" s="1">
        <v>45961</v>
      </c>
      <c r="D2135">
        <v>9</v>
      </c>
      <c r="E2135" t="s">
        <v>6</v>
      </c>
      <c r="F2135">
        <v>631155</v>
      </c>
    </row>
    <row r="2136" spans="1:6">
      <c r="A2136">
        <v>9692</v>
      </c>
      <c r="B2136" s="1">
        <v>45991</v>
      </c>
      <c r="D2136">
        <v>9</v>
      </c>
      <c r="E2136" t="s">
        <v>6</v>
      </c>
      <c r="F2136">
        <v>491937.5</v>
      </c>
    </row>
    <row r="2137" spans="1:6">
      <c r="A2137">
        <v>9700</v>
      </c>
      <c r="B2137" s="1">
        <v>44957</v>
      </c>
      <c r="D2137">
        <v>9</v>
      </c>
      <c r="E2137" t="s">
        <v>6</v>
      </c>
      <c r="F2137">
        <v>564510</v>
      </c>
    </row>
    <row r="2138" spans="1:6">
      <c r="A2138">
        <v>9700</v>
      </c>
      <c r="B2138" s="1">
        <v>44985</v>
      </c>
      <c r="D2138">
        <v>9</v>
      </c>
      <c r="E2138" t="s">
        <v>6</v>
      </c>
      <c r="F2138">
        <v>583990</v>
      </c>
    </row>
    <row r="2139" spans="1:6">
      <c r="A2139">
        <v>9700</v>
      </c>
      <c r="B2139" s="1">
        <v>45016</v>
      </c>
      <c r="D2139">
        <v>9</v>
      </c>
      <c r="E2139" t="s">
        <v>6</v>
      </c>
      <c r="F2139">
        <v>526130</v>
      </c>
    </row>
    <row r="2140" spans="1:6">
      <c r="A2140">
        <v>9700</v>
      </c>
      <c r="B2140" s="1">
        <v>45046</v>
      </c>
      <c r="D2140">
        <v>9</v>
      </c>
      <c r="E2140" t="s">
        <v>6</v>
      </c>
      <c r="F2140">
        <v>587710</v>
      </c>
    </row>
    <row r="2141" spans="1:6">
      <c r="A2141">
        <v>9700</v>
      </c>
      <c r="B2141" s="1">
        <v>45077</v>
      </c>
      <c r="D2141">
        <v>9</v>
      </c>
      <c r="E2141" t="s">
        <v>6</v>
      </c>
      <c r="F2141">
        <v>550972.5</v>
      </c>
    </row>
    <row r="2142" spans="1:6">
      <c r="A2142">
        <v>9700</v>
      </c>
      <c r="B2142" s="1">
        <v>45107</v>
      </c>
      <c r="D2142">
        <v>9</v>
      </c>
      <c r="E2142" t="s">
        <v>6</v>
      </c>
      <c r="F2142">
        <v>618285</v>
      </c>
    </row>
    <row r="2143" spans="1:6">
      <c r="A2143">
        <v>9700</v>
      </c>
      <c r="B2143" s="1">
        <v>45138</v>
      </c>
      <c r="D2143">
        <v>9</v>
      </c>
      <c r="E2143" t="s">
        <v>6</v>
      </c>
      <c r="F2143">
        <v>599760</v>
      </c>
    </row>
    <row r="2144" spans="1:6">
      <c r="A2144">
        <v>9700</v>
      </c>
      <c r="B2144" s="1">
        <v>45169</v>
      </c>
      <c r="D2144">
        <v>9</v>
      </c>
      <c r="E2144" t="s">
        <v>6</v>
      </c>
      <c r="F2144">
        <v>582895</v>
      </c>
    </row>
    <row r="2145" spans="1:6">
      <c r="A2145">
        <v>9700</v>
      </c>
      <c r="B2145" s="1">
        <v>45199</v>
      </c>
      <c r="D2145">
        <v>9</v>
      </c>
      <c r="E2145" t="s">
        <v>6</v>
      </c>
      <c r="F2145">
        <v>591642.5</v>
      </c>
    </row>
    <row r="2146" spans="1:6">
      <c r="A2146">
        <v>9700</v>
      </c>
      <c r="B2146" s="1">
        <v>45230</v>
      </c>
      <c r="D2146">
        <v>9</v>
      </c>
      <c r="E2146" t="s">
        <v>6</v>
      </c>
      <c r="F2146">
        <v>586185</v>
      </c>
    </row>
    <row r="2147" spans="1:6">
      <c r="A2147">
        <v>9700</v>
      </c>
      <c r="B2147" s="1">
        <v>45260</v>
      </c>
      <c r="D2147">
        <v>9</v>
      </c>
      <c r="E2147" t="s">
        <v>6</v>
      </c>
      <c r="F2147">
        <v>648047.5</v>
      </c>
    </row>
    <row r="2148" spans="1:6">
      <c r="A2148">
        <v>9700</v>
      </c>
      <c r="B2148" s="1">
        <v>45291</v>
      </c>
      <c r="D2148">
        <v>9</v>
      </c>
      <c r="E2148" t="s">
        <v>6</v>
      </c>
      <c r="F2148">
        <v>643557.5</v>
      </c>
    </row>
    <row r="2149" spans="1:6">
      <c r="A2149">
        <v>9700</v>
      </c>
      <c r="B2149" s="1">
        <v>45322</v>
      </c>
      <c r="D2149">
        <v>9</v>
      </c>
      <c r="E2149" t="s">
        <v>6</v>
      </c>
      <c r="F2149">
        <v>635732.5</v>
      </c>
    </row>
    <row r="2150" spans="1:6">
      <c r="A2150">
        <v>9700</v>
      </c>
      <c r="B2150" s="1">
        <v>45351</v>
      </c>
      <c r="D2150">
        <v>9</v>
      </c>
      <c r="E2150" t="s">
        <v>6</v>
      </c>
      <c r="F2150">
        <v>682045</v>
      </c>
    </row>
    <row r="2151" spans="1:6">
      <c r="A2151">
        <v>9700</v>
      </c>
      <c r="B2151" s="1">
        <v>45382</v>
      </c>
      <c r="D2151">
        <v>9</v>
      </c>
      <c r="E2151" t="s">
        <v>6</v>
      </c>
      <c r="F2151">
        <v>621060</v>
      </c>
    </row>
    <row r="2152" spans="1:6">
      <c r="A2152">
        <v>9700</v>
      </c>
      <c r="B2152" s="1">
        <v>45412</v>
      </c>
      <c r="D2152">
        <v>9</v>
      </c>
      <c r="E2152" t="s">
        <v>6</v>
      </c>
      <c r="F2152">
        <v>615920</v>
      </c>
    </row>
    <row r="2153" spans="1:6">
      <c r="A2153">
        <v>9700</v>
      </c>
      <c r="B2153" s="1">
        <v>45443</v>
      </c>
      <c r="D2153">
        <v>9</v>
      </c>
      <c r="E2153" t="s">
        <v>6</v>
      </c>
      <c r="F2153">
        <v>741220</v>
      </c>
    </row>
    <row r="2154" spans="1:6">
      <c r="A2154">
        <v>9700</v>
      </c>
      <c r="B2154" s="1">
        <v>45473</v>
      </c>
      <c r="D2154">
        <v>9</v>
      </c>
      <c r="E2154" t="s">
        <v>6</v>
      </c>
      <c r="F2154">
        <v>689367.5</v>
      </c>
    </row>
    <row r="2155" spans="1:6">
      <c r="A2155">
        <v>9700</v>
      </c>
      <c r="B2155" s="1">
        <v>45504</v>
      </c>
      <c r="D2155">
        <v>9</v>
      </c>
      <c r="E2155" t="s">
        <v>6</v>
      </c>
      <c r="F2155">
        <v>636527.5</v>
      </c>
    </row>
    <row r="2156" spans="1:6">
      <c r="A2156">
        <v>9700</v>
      </c>
      <c r="B2156" s="1">
        <v>45535</v>
      </c>
      <c r="D2156">
        <v>9</v>
      </c>
      <c r="E2156" t="s">
        <v>6</v>
      </c>
      <c r="F2156">
        <v>701220</v>
      </c>
    </row>
    <row r="2157" spans="1:6">
      <c r="A2157">
        <v>9700</v>
      </c>
      <c r="B2157" s="1">
        <v>45565</v>
      </c>
      <c r="D2157">
        <v>9</v>
      </c>
      <c r="E2157" t="s">
        <v>6</v>
      </c>
      <c r="F2157">
        <v>647960</v>
      </c>
    </row>
    <row r="2158" spans="1:6">
      <c r="A2158">
        <v>9700</v>
      </c>
      <c r="B2158" s="1">
        <v>45596</v>
      </c>
      <c r="D2158">
        <v>9</v>
      </c>
      <c r="E2158" t="s">
        <v>6</v>
      </c>
      <c r="F2158">
        <v>687500</v>
      </c>
    </row>
    <row r="2159" spans="1:6">
      <c r="A2159">
        <v>9700</v>
      </c>
      <c r="B2159" s="1">
        <v>45626</v>
      </c>
      <c r="D2159">
        <v>9</v>
      </c>
      <c r="E2159" t="s">
        <v>6</v>
      </c>
      <c r="F2159">
        <v>716360</v>
      </c>
    </row>
    <row r="2160" spans="1:6">
      <c r="A2160">
        <v>9700</v>
      </c>
      <c r="B2160" s="1">
        <v>45657</v>
      </c>
      <c r="D2160">
        <v>9</v>
      </c>
      <c r="E2160" t="s">
        <v>6</v>
      </c>
      <c r="F2160">
        <v>716360</v>
      </c>
    </row>
    <row r="2161" spans="1:6">
      <c r="A2161">
        <v>9700</v>
      </c>
      <c r="B2161" s="1">
        <v>45688</v>
      </c>
      <c r="D2161">
        <v>9</v>
      </c>
      <c r="E2161" t="s">
        <v>6</v>
      </c>
      <c r="F2161">
        <v>730222.5</v>
      </c>
    </row>
    <row r="2162" spans="1:6">
      <c r="A2162">
        <v>9700</v>
      </c>
      <c r="B2162" s="1">
        <v>45716</v>
      </c>
      <c r="D2162">
        <v>9</v>
      </c>
      <c r="E2162" t="s">
        <v>6</v>
      </c>
      <c r="F2162">
        <v>738350</v>
      </c>
    </row>
    <row r="2163" spans="1:6">
      <c r="A2163">
        <v>9700</v>
      </c>
      <c r="B2163" s="1">
        <v>45747</v>
      </c>
      <c r="D2163">
        <v>9</v>
      </c>
      <c r="E2163" t="s">
        <v>6</v>
      </c>
      <c r="F2163">
        <v>661875</v>
      </c>
    </row>
    <row r="2164" spans="1:6">
      <c r="A2164">
        <v>9700</v>
      </c>
      <c r="B2164" s="1">
        <v>45777</v>
      </c>
      <c r="D2164">
        <v>9</v>
      </c>
      <c r="E2164" t="s">
        <v>6</v>
      </c>
      <c r="F2164">
        <v>738220</v>
      </c>
    </row>
    <row r="2165" spans="1:6">
      <c r="A2165">
        <v>9700</v>
      </c>
      <c r="B2165" s="1">
        <v>45808</v>
      </c>
      <c r="D2165">
        <v>9</v>
      </c>
      <c r="E2165" t="s">
        <v>6</v>
      </c>
      <c r="F2165">
        <v>748730</v>
      </c>
    </row>
    <row r="2166" spans="1:6">
      <c r="A2166">
        <v>9700</v>
      </c>
      <c r="B2166" s="1">
        <v>45838</v>
      </c>
      <c r="D2166">
        <v>9</v>
      </c>
      <c r="E2166" t="s">
        <v>6</v>
      </c>
      <c r="F2166">
        <v>705340</v>
      </c>
    </row>
    <row r="2167" spans="1:6">
      <c r="A2167">
        <v>9700</v>
      </c>
      <c r="B2167" s="1">
        <v>45869</v>
      </c>
      <c r="D2167">
        <v>9</v>
      </c>
      <c r="E2167" t="s">
        <v>6</v>
      </c>
      <c r="F2167">
        <v>777430</v>
      </c>
    </row>
    <row r="2168" spans="1:6">
      <c r="A2168">
        <v>9700</v>
      </c>
      <c r="B2168" s="1">
        <v>45900</v>
      </c>
      <c r="D2168">
        <v>9</v>
      </c>
      <c r="E2168" t="s">
        <v>6</v>
      </c>
      <c r="F2168">
        <v>737437.5</v>
      </c>
    </row>
    <row r="2169" spans="1:6">
      <c r="A2169">
        <v>9700</v>
      </c>
      <c r="B2169" s="1">
        <v>45930</v>
      </c>
      <c r="D2169">
        <v>9</v>
      </c>
      <c r="E2169" t="s">
        <v>6</v>
      </c>
      <c r="F2169">
        <v>690400</v>
      </c>
    </row>
    <row r="2170" spans="1:6">
      <c r="A2170">
        <v>9700</v>
      </c>
      <c r="B2170" s="1">
        <v>45961</v>
      </c>
      <c r="D2170">
        <v>9</v>
      </c>
      <c r="E2170" t="s">
        <v>6</v>
      </c>
      <c r="F2170">
        <v>783430</v>
      </c>
    </row>
    <row r="2171" spans="1:6">
      <c r="A2171">
        <v>9700</v>
      </c>
      <c r="B2171" s="1">
        <v>45991</v>
      </c>
      <c r="D2171">
        <v>9</v>
      </c>
      <c r="E2171" t="s">
        <v>6</v>
      </c>
      <c r="F2171">
        <v>791400</v>
      </c>
    </row>
    <row r="2172" spans="1:6">
      <c r="A2172">
        <v>9701</v>
      </c>
      <c r="B2172" s="1">
        <v>44957</v>
      </c>
      <c r="D2172">
        <v>9</v>
      </c>
      <c r="E2172" t="s">
        <v>6</v>
      </c>
      <c r="F2172">
        <v>5485</v>
      </c>
    </row>
    <row r="2173" spans="1:6">
      <c r="A2173">
        <v>9701</v>
      </c>
      <c r="B2173" s="1">
        <v>44985</v>
      </c>
      <c r="D2173">
        <v>9</v>
      </c>
      <c r="E2173" t="s">
        <v>6</v>
      </c>
      <c r="F2173">
        <v>7480</v>
      </c>
    </row>
    <row r="2174" spans="1:6">
      <c r="A2174">
        <v>9701</v>
      </c>
      <c r="B2174" s="1">
        <v>45016</v>
      </c>
      <c r="D2174">
        <v>9</v>
      </c>
      <c r="E2174" t="s">
        <v>6</v>
      </c>
      <c r="F2174">
        <v>7850</v>
      </c>
    </row>
    <row r="2175" spans="1:6">
      <c r="A2175">
        <v>9701</v>
      </c>
      <c r="B2175" s="1">
        <v>45046</v>
      </c>
      <c r="D2175">
        <v>9</v>
      </c>
      <c r="E2175" t="s">
        <v>6</v>
      </c>
      <c r="F2175">
        <v>8592.5</v>
      </c>
    </row>
    <row r="2176" spans="1:6">
      <c r="A2176">
        <v>9701</v>
      </c>
      <c r="B2176" s="1">
        <v>45077</v>
      </c>
      <c r="D2176">
        <v>9</v>
      </c>
      <c r="E2176" t="s">
        <v>6</v>
      </c>
      <c r="F2176">
        <v>5842.5</v>
      </c>
    </row>
    <row r="2177" spans="1:6">
      <c r="A2177">
        <v>9701</v>
      </c>
      <c r="B2177" s="1">
        <v>45107</v>
      </c>
      <c r="D2177">
        <v>9</v>
      </c>
      <c r="E2177" t="s">
        <v>6</v>
      </c>
      <c r="F2177">
        <v>6000</v>
      </c>
    </row>
    <row r="2178" spans="1:6">
      <c r="A2178">
        <v>9701</v>
      </c>
      <c r="B2178" s="1">
        <v>45138</v>
      </c>
      <c r="D2178">
        <v>9</v>
      </c>
      <c r="E2178" t="s">
        <v>6</v>
      </c>
      <c r="F2178">
        <v>6557.5</v>
      </c>
    </row>
    <row r="2179" spans="1:6">
      <c r="A2179">
        <v>9701</v>
      </c>
      <c r="B2179" s="1">
        <v>45169</v>
      </c>
      <c r="D2179">
        <v>9</v>
      </c>
      <c r="E2179" t="s">
        <v>6</v>
      </c>
      <c r="F2179">
        <v>5962.5</v>
      </c>
    </row>
    <row r="2180" spans="1:6">
      <c r="A2180">
        <v>9701</v>
      </c>
      <c r="B2180" s="1">
        <v>45199</v>
      </c>
      <c r="D2180">
        <v>9</v>
      </c>
      <c r="E2180" t="s">
        <v>6</v>
      </c>
      <c r="F2180">
        <v>6427.5</v>
      </c>
    </row>
    <row r="2181" spans="1:6">
      <c r="A2181">
        <v>9701</v>
      </c>
      <c r="B2181" s="1">
        <v>45230</v>
      </c>
      <c r="D2181">
        <v>9</v>
      </c>
      <c r="E2181" t="s">
        <v>6</v>
      </c>
      <c r="F2181">
        <v>6367.5</v>
      </c>
    </row>
    <row r="2182" spans="1:6">
      <c r="A2182">
        <v>9701</v>
      </c>
      <c r="B2182" s="1">
        <v>45260</v>
      </c>
      <c r="D2182">
        <v>9</v>
      </c>
      <c r="E2182" t="s">
        <v>6</v>
      </c>
      <c r="F2182">
        <v>6590</v>
      </c>
    </row>
    <row r="2183" spans="1:6">
      <c r="A2183">
        <v>9701</v>
      </c>
      <c r="B2183" s="1">
        <v>45291</v>
      </c>
      <c r="D2183">
        <v>9</v>
      </c>
      <c r="E2183" t="s">
        <v>6</v>
      </c>
      <c r="F2183">
        <v>6382.5</v>
      </c>
    </row>
    <row r="2184" spans="1:6">
      <c r="A2184">
        <v>9701</v>
      </c>
      <c r="B2184" s="1">
        <v>45322</v>
      </c>
      <c r="D2184">
        <v>9</v>
      </c>
      <c r="E2184" t="s">
        <v>6</v>
      </c>
      <c r="F2184">
        <v>6145</v>
      </c>
    </row>
    <row r="2185" spans="1:6">
      <c r="A2185">
        <v>9701</v>
      </c>
      <c r="B2185" s="1">
        <v>45351</v>
      </c>
      <c r="D2185">
        <v>9</v>
      </c>
      <c r="E2185" t="s">
        <v>6</v>
      </c>
      <c r="F2185">
        <v>8232.5</v>
      </c>
    </row>
    <row r="2186" spans="1:6">
      <c r="A2186">
        <v>9701</v>
      </c>
      <c r="B2186" s="1">
        <v>45382</v>
      </c>
      <c r="D2186">
        <v>9</v>
      </c>
      <c r="E2186" t="s">
        <v>6</v>
      </c>
      <c r="F2186">
        <v>8945</v>
      </c>
    </row>
    <row r="2187" spans="1:6">
      <c r="A2187">
        <v>9701</v>
      </c>
      <c r="B2187" s="1">
        <v>45412</v>
      </c>
      <c r="D2187">
        <v>9</v>
      </c>
      <c r="E2187" t="s">
        <v>6</v>
      </c>
      <c r="F2187">
        <v>8182.5</v>
      </c>
    </row>
    <row r="2188" spans="1:6">
      <c r="A2188">
        <v>9701</v>
      </c>
      <c r="B2188" s="1">
        <v>45443</v>
      </c>
      <c r="D2188">
        <v>9</v>
      </c>
      <c r="E2188" t="s">
        <v>6</v>
      </c>
      <c r="F2188">
        <v>7707.5</v>
      </c>
    </row>
    <row r="2189" spans="1:6">
      <c r="A2189">
        <v>9701</v>
      </c>
      <c r="B2189" s="1">
        <v>45473</v>
      </c>
      <c r="D2189">
        <v>9</v>
      </c>
      <c r="E2189" t="s">
        <v>6</v>
      </c>
      <c r="F2189">
        <v>7227.5</v>
      </c>
    </row>
    <row r="2190" spans="1:6">
      <c r="A2190">
        <v>9701</v>
      </c>
      <c r="B2190" s="1">
        <v>45504</v>
      </c>
      <c r="D2190">
        <v>9</v>
      </c>
      <c r="E2190" t="s">
        <v>6</v>
      </c>
      <c r="F2190">
        <v>6812.5</v>
      </c>
    </row>
    <row r="2191" spans="1:6">
      <c r="A2191">
        <v>9701</v>
      </c>
      <c r="B2191" s="1">
        <v>45535</v>
      </c>
      <c r="D2191">
        <v>9</v>
      </c>
      <c r="E2191" t="s">
        <v>6</v>
      </c>
      <c r="F2191">
        <v>7860</v>
      </c>
    </row>
    <row r="2192" spans="1:6">
      <c r="A2192">
        <v>9701</v>
      </c>
      <c r="B2192" s="1">
        <v>45565</v>
      </c>
      <c r="D2192">
        <v>9</v>
      </c>
      <c r="E2192" t="s">
        <v>6</v>
      </c>
      <c r="F2192">
        <v>6727.5</v>
      </c>
    </row>
    <row r="2193" spans="1:6">
      <c r="A2193">
        <v>9701</v>
      </c>
      <c r="B2193" s="1">
        <v>45596</v>
      </c>
      <c r="D2193">
        <v>9</v>
      </c>
      <c r="E2193" t="s">
        <v>6</v>
      </c>
      <c r="F2193">
        <v>7715</v>
      </c>
    </row>
    <row r="2194" spans="1:6">
      <c r="A2194">
        <v>9701</v>
      </c>
      <c r="B2194" s="1">
        <v>45626</v>
      </c>
      <c r="D2194">
        <v>9</v>
      </c>
      <c r="E2194" t="s">
        <v>6</v>
      </c>
      <c r="F2194">
        <v>7782.5</v>
      </c>
    </row>
    <row r="2195" spans="1:6">
      <c r="A2195">
        <v>9701</v>
      </c>
      <c r="B2195" s="1">
        <v>45657</v>
      </c>
      <c r="D2195">
        <v>9</v>
      </c>
      <c r="E2195" t="s">
        <v>6</v>
      </c>
      <c r="F2195">
        <v>7782.5</v>
      </c>
    </row>
    <row r="2196" spans="1:6">
      <c r="A2196">
        <v>9701</v>
      </c>
      <c r="B2196" s="1">
        <v>45688</v>
      </c>
      <c r="D2196">
        <v>9</v>
      </c>
      <c r="E2196" t="s">
        <v>6</v>
      </c>
      <c r="F2196">
        <v>7395</v>
      </c>
    </row>
    <row r="2197" spans="1:6">
      <c r="A2197">
        <v>9701</v>
      </c>
      <c r="B2197" s="1">
        <v>45716</v>
      </c>
      <c r="D2197">
        <v>9</v>
      </c>
      <c r="E2197" t="s">
        <v>6</v>
      </c>
      <c r="F2197">
        <v>9050</v>
      </c>
    </row>
    <row r="2198" spans="1:6">
      <c r="A2198">
        <v>9701</v>
      </c>
      <c r="B2198" s="1">
        <v>45747</v>
      </c>
      <c r="D2198">
        <v>9</v>
      </c>
      <c r="E2198" t="s">
        <v>6</v>
      </c>
      <c r="F2198">
        <v>8822.5</v>
      </c>
    </row>
    <row r="2199" spans="1:6">
      <c r="A2199">
        <v>9701</v>
      </c>
      <c r="B2199" s="1">
        <v>45777</v>
      </c>
      <c r="D2199">
        <v>9</v>
      </c>
      <c r="E2199" t="s">
        <v>6</v>
      </c>
      <c r="F2199">
        <v>9085</v>
      </c>
    </row>
    <row r="2200" spans="1:6">
      <c r="A2200">
        <v>9701</v>
      </c>
      <c r="B2200" s="1">
        <v>45808</v>
      </c>
      <c r="D2200">
        <v>9</v>
      </c>
      <c r="E2200" t="s">
        <v>6</v>
      </c>
      <c r="F2200">
        <v>7297.5</v>
      </c>
    </row>
    <row r="2201" spans="1:6">
      <c r="A2201">
        <v>9701</v>
      </c>
      <c r="B2201" s="1">
        <v>45838</v>
      </c>
      <c r="D2201">
        <v>9</v>
      </c>
      <c r="E2201" t="s">
        <v>6</v>
      </c>
      <c r="F2201">
        <v>7112.5</v>
      </c>
    </row>
    <row r="2202" spans="1:6">
      <c r="A2202">
        <v>9701</v>
      </c>
      <c r="B2202" s="1">
        <v>45869</v>
      </c>
      <c r="D2202">
        <v>9</v>
      </c>
      <c r="E2202" t="s">
        <v>6</v>
      </c>
      <c r="F2202">
        <v>8125</v>
      </c>
    </row>
    <row r="2203" spans="1:6">
      <c r="A2203">
        <v>9701</v>
      </c>
      <c r="B2203" s="1">
        <v>45900</v>
      </c>
      <c r="D2203">
        <v>9</v>
      </c>
      <c r="E2203" t="s">
        <v>6</v>
      </c>
      <c r="F2203">
        <v>7940</v>
      </c>
    </row>
    <row r="2204" spans="1:6">
      <c r="A2204">
        <v>9701</v>
      </c>
      <c r="B2204" s="1">
        <v>45930</v>
      </c>
      <c r="D2204">
        <v>9</v>
      </c>
      <c r="E2204" t="s">
        <v>6</v>
      </c>
      <c r="F2204">
        <v>6870</v>
      </c>
    </row>
    <row r="2205" spans="1:6">
      <c r="A2205">
        <v>9701</v>
      </c>
      <c r="B2205" s="1">
        <v>45961</v>
      </c>
      <c r="D2205">
        <v>9</v>
      </c>
      <c r="E2205" t="s">
        <v>6</v>
      </c>
      <c r="F2205">
        <v>8260</v>
      </c>
    </row>
    <row r="2206" spans="1:6">
      <c r="A2206">
        <v>9701</v>
      </c>
      <c r="B2206" s="1">
        <v>45991</v>
      </c>
      <c r="D2206">
        <v>9</v>
      </c>
      <c r="E2206" t="s">
        <v>6</v>
      </c>
      <c r="F2206">
        <v>8925</v>
      </c>
    </row>
    <row r="2207" spans="1:6">
      <c r="A2207">
        <v>9702</v>
      </c>
      <c r="B2207" s="1">
        <v>44957</v>
      </c>
      <c r="D2207">
        <v>9</v>
      </c>
      <c r="E2207" t="s">
        <v>6</v>
      </c>
      <c r="F2207">
        <v>3127.5</v>
      </c>
    </row>
    <row r="2208" spans="1:6">
      <c r="A2208">
        <v>9702</v>
      </c>
      <c r="B2208" s="1">
        <v>44985</v>
      </c>
      <c r="D2208">
        <v>9</v>
      </c>
      <c r="E2208" t="s">
        <v>6</v>
      </c>
      <c r="F2208">
        <v>2790</v>
      </c>
    </row>
    <row r="2209" spans="1:6">
      <c r="A2209">
        <v>9702</v>
      </c>
      <c r="B2209" s="1">
        <v>45016</v>
      </c>
      <c r="D2209">
        <v>9</v>
      </c>
      <c r="E2209" t="s">
        <v>6</v>
      </c>
      <c r="F2209">
        <v>2820</v>
      </c>
    </row>
    <row r="2210" spans="1:6">
      <c r="A2210">
        <v>9702</v>
      </c>
      <c r="B2210" s="1">
        <v>45046</v>
      </c>
      <c r="D2210">
        <v>9</v>
      </c>
      <c r="E2210" t="s">
        <v>6</v>
      </c>
      <c r="F2210">
        <v>3340</v>
      </c>
    </row>
    <row r="2211" spans="1:6">
      <c r="A2211">
        <v>9702</v>
      </c>
      <c r="B2211" s="1">
        <v>45077</v>
      </c>
      <c r="D2211">
        <v>9</v>
      </c>
      <c r="E2211" t="s">
        <v>6</v>
      </c>
      <c r="F2211">
        <v>2882.5</v>
      </c>
    </row>
    <row r="2212" spans="1:6">
      <c r="A2212">
        <v>9702</v>
      </c>
      <c r="B2212" s="1">
        <v>45107</v>
      </c>
      <c r="D2212">
        <v>9</v>
      </c>
      <c r="E2212" t="s">
        <v>6</v>
      </c>
      <c r="F2212">
        <v>3412.5</v>
      </c>
    </row>
    <row r="2213" spans="1:6">
      <c r="A2213">
        <v>9702</v>
      </c>
      <c r="B2213" s="1">
        <v>45138</v>
      </c>
      <c r="D2213">
        <v>9</v>
      </c>
      <c r="E2213" t="s">
        <v>6</v>
      </c>
      <c r="F2213">
        <v>3437.5</v>
      </c>
    </row>
    <row r="2214" spans="1:6">
      <c r="A2214">
        <v>9702</v>
      </c>
      <c r="B2214" s="1">
        <v>45169</v>
      </c>
      <c r="D2214">
        <v>9</v>
      </c>
      <c r="E2214" t="s">
        <v>6</v>
      </c>
      <c r="F2214">
        <v>3442.5</v>
      </c>
    </row>
    <row r="2215" spans="1:6">
      <c r="A2215">
        <v>9702</v>
      </c>
      <c r="B2215" s="1">
        <v>45199</v>
      </c>
      <c r="D2215">
        <v>9</v>
      </c>
      <c r="E2215" t="s">
        <v>6</v>
      </c>
      <c r="F2215">
        <v>3547.5</v>
      </c>
    </row>
    <row r="2216" spans="1:6">
      <c r="A2216">
        <v>9702</v>
      </c>
      <c r="B2216" s="1">
        <v>45230</v>
      </c>
      <c r="D2216">
        <v>9</v>
      </c>
      <c r="E2216" t="s">
        <v>6</v>
      </c>
      <c r="F2216">
        <v>3280</v>
      </c>
    </row>
    <row r="2217" spans="1:6">
      <c r="A2217">
        <v>9702</v>
      </c>
      <c r="B2217" s="1">
        <v>45260</v>
      </c>
      <c r="D2217">
        <v>9</v>
      </c>
      <c r="E2217" t="s">
        <v>6</v>
      </c>
      <c r="F2217">
        <v>3937.5</v>
      </c>
    </row>
    <row r="2218" spans="1:6">
      <c r="A2218">
        <v>9702</v>
      </c>
      <c r="B2218" s="1">
        <v>45291</v>
      </c>
      <c r="D2218">
        <v>9</v>
      </c>
      <c r="E2218" t="s">
        <v>6</v>
      </c>
      <c r="F2218">
        <v>3792.5</v>
      </c>
    </row>
    <row r="2219" spans="1:6">
      <c r="A2219">
        <v>9702</v>
      </c>
      <c r="B2219" s="1">
        <v>45322</v>
      </c>
      <c r="D2219">
        <v>9</v>
      </c>
      <c r="E2219" t="s">
        <v>6</v>
      </c>
      <c r="F2219">
        <v>3890</v>
      </c>
    </row>
    <row r="2220" spans="1:6">
      <c r="A2220">
        <v>9702</v>
      </c>
      <c r="B2220" s="1">
        <v>45351</v>
      </c>
      <c r="D2220">
        <v>9</v>
      </c>
      <c r="E2220" t="s">
        <v>6</v>
      </c>
      <c r="F2220">
        <v>3622.5</v>
      </c>
    </row>
    <row r="2221" spans="1:6">
      <c r="A2221">
        <v>9702</v>
      </c>
      <c r="B2221" s="1">
        <v>45382</v>
      </c>
      <c r="D2221">
        <v>9</v>
      </c>
      <c r="E2221" t="s">
        <v>6</v>
      </c>
      <c r="F2221">
        <v>3495</v>
      </c>
    </row>
    <row r="2222" spans="1:6">
      <c r="A2222">
        <v>9702</v>
      </c>
      <c r="B2222" s="1">
        <v>45412</v>
      </c>
      <c r="D2222">
        <v>9</v>
      </c>
      <c r="E2222" t="s">
        <v>6</v>
      </c>
      <c r="F2222">
        <v>3860</v>
      </c>
    </row>
    <row r="2223" spans="1:6">
      <c r="A2223">
        <v>9702</v>
      </c>
      <c r="B2223" s="1">
        <v>45443</v>
      </c>
      <c r="D2223">
        <v>9</v>
      </c>
      <c r="E2223" t="s">
        <v>6</v>
      </c>
      <c r="F2223">
        <v>3985</v>
      </c>
    </row>
    <row r="2224" spans="1:6">
      <c r="A2224">
        <v>9702</v>
      </c>
      <c r="B2224" s="1">
        <v>45473</v>
      </c>
      <c r="D2224">
        <v>9</v>
      </c>
      <c r="E2224" t="s">
        <v>6</v>
      </c>
      <c r="F2224">
        <v>4152.5</v>
      </c>
    </row>
    <row r="2225" spans="1:6">
      <c r="A2225">
        <v>9702</v>
      </c>
      <c r="B2225" s="1">
        <v>45504</v>
      </c>
      <c r="D2225">
        <v>9</v>
      </c>
      <c r="E2225" t="s">
        <v>6</v>
      </c>
      <c r="F2225">
        <v>3642.5</v>
      </c>
    </row>
    <row r="2226" spans="1:6">
      <c r="A2226">
        <v>9702</v>
      </c>
      <c r="B2226" s="1">
        <v>45535</v>
      </c>
      <c r="D2226">
        <v>9</v>
      </c>
      <c r="E2226" t="s">
        <v>6</v>
      </c>
      <c r="F2226">
        <v>3957.5</v>
      </c>
    </row>
    <row r="2227" spans="1:6">
      <c r="A2227">
        <v>9702</v>
      </c>
      <c r="B2227" s="1">
        <v>45565</v>
      </c>
      <c r="D2227">
        <v>9</v>
      </c>
      <c r="E2227" t="s">
        <v>6</v>
      </c>
      <c r="F2227">
        <v>3590</v>
      </c>
    </row>
    <row r="2228" spans="1:6">
      <c r="A2228">
        <v>9702</v>
      </c>
      <c r="B2228" s="1">
        <v>45596</v>
      </c>
      <c r="D2228">
        <v>9</v>
      </c>
      <c r="E2228" t="s">
        <v>6</v>
      </c>
      <c r="F2228">
        <v>3947.5</v>
      </c>
    </row>
    <row r="2229" spans="1:6">
      <c r="A2229">
        <v>9702</v>
      </c>
      <c r="B2229" s="1">
        <v>45626</v>
      </c>
      <c r="D2229">
        <v>9</v>
      </c>
      <c r="E2229" t="s">
        <v>6</v>
      </c>
      <c r="F2229">
        <v>4252.5</v>
      </c>
    </row>
    <row r="2230" spans="1:6">
      <c r="A2230">
        <v>9702</v>
      </c>
      <c r="B2230" s="1">
        <v>45657</v>
      </c>
      <c r="D2230">
        <v>9</v>
      </c>
      <c r="E2230" t="s">
        <v>6</v>
      </c>
      <c r="F2230">
        <v>4252.5</v>
      </c>
    </row>
    <row r="2231" spans="1:6">
      <c r="A2231">
        <v>9702</v>
      </c>
      <c r="B2231" s="1">
        <v>45688</v>
      </c>
      <c r="D2231">
        <v>9</v>
      </c>
      <c r="E2231" t="s">
        <v>6</v>
      </c>
      <c r="F2231">
        <v>4245</v>
      </c>
    </row>
    <row r="2232" spans="1:6">
      <c r="A2232">
        <v>9702</v>
      </c>
      <c r="B2232" s="1">
        <v>45716</v>
      </c>
      <c r="D2232">
        <v>9</v>
      </c>
      <c r="E2232" t="s">
        <v>6</v>
      </c>
      <c r="F2232">
        <v>4015</v>
      </c>
    </row>
    <row r="2233" spans="1:6">
      <c r="A2233">
        <v>9702</v>
      </c>
      <c r="B2233" s="1">
        <v>45747</v>
      </c>
      <c r="D2233">
        <v>9</v>
      </c>
      <c r="E2233" t="s">
        <v>6</v>
      </c>
      <c r="F2233">
        <v>3632.5</v>
      </c>
    </row>
    <row r="2234" spans="1:6">
      <c r="A2234">
        <v>9702</v>
      </c>
      <c r="B2234" s="1">
        <v>45777</v>
      </c>
      <c r="D2234">
        <v>9</v>
      </c>
      <c r="E2234" t="s">
        <v>6</v>
      </c>
      <c r="F2234">
        <v>4132.5</v>
      </c>
    </row>
    <row r="2235" spans="1:6">
      <c r="A2235">
        <v>9702</v>
      </c>
      <c r="B2235" s="1">
        <v>45808</v>
      </c>
      <c r="D2235">
        <v>9</v>
      </c>
      <c r="E2235" t="s">
        <v>6</v>
      </c>
      <c r="F2235">
        <v>4127.5</v>
      </c>
    </row>
    <row r="2236" spans="1:6">
      <c r="A2236">
        <v>9702</v>
      </c>
      <c r="B2236" s="1">
        <v>45838</v>
      </c>
      <c r="D2236">
        <v>9</v>
      </c>
      <c r="E2236" t="s">
        <v>6</v>
      </c>
      <c r="F2236">
        <v>4037.5</v>
      </c>
    </row>
    <row r="2237" spans="1:6">
      <c r="A2237">
        <v>9702</v>
      </c>
      <c r="B2237" s="1">
        <v>45869</v>
      </c>
      <c r="D2237">
        <v>9</v>
      </c>
      <c r="E2237" t="s">
        <v>6</v>
      </c>
      <c r="F2237">
        <v>4337.5</v>
      </c>
    </row>
    <row r="2238" spans="1:6">
      <c r="A2238">
        <v>9702</v>
      </c>
      <c r="B2238" s="1">
        <v>45900</v>
      </c>
      <c r="D2238">
        <v>9</v>
      </c>
      <c r="E2238" t="s">
        <v>6</v>
      </c>
      <c r="F2238">
        <v>4360</v>
      </c>
    </row>
    <row r="2239" spans="1:6">
      <c r="A2239">
        <v>9702</v>
      </c>
      <c r="B2239" s="1">
        <v>45930</v>
      </c>
      <c r="D2239">
        <v>9</v>
      </c>
      <c r="E2239" t="s">
        <v>6</v>
      </c>
      <c r="F2239">
        <v>3815</v>
      </c>
    </row>
    <row r="2240" spans="1:6">
      <c r="A2240">
        <v>9702</v>
      </c>
      <c r="B2240" s="1">
        <v>45961</v>
      </c>
      <c r="D2240">
        <v>9</v>
      </c>
      <c r="E2240" t="s">
        <v>6</v>
      </c>
      <c r="F2240">
        <v>4200</v>
      </c>
    </row>
    <row r="2241" spans="1:6">
      <c r="A2241">
        <v>9702</v>
      </c>
      <c r="B2241" s="1">
        <v>45991</v>
      </c>
      <c r="D2241">
        <v>9</v>
      </c>
      <c r="E2241" t="s">
        <v>6</v>
      </c>
      <c r="F2241">
        <v>4797.5</v>
      </c>
    </row>
    <row r="2242" spans="1:6">
      <c r="A2242">
        <v>9768</v>
      </c>
      <c r="B2242" s="1">
        <v>44957</v>
      </c>
      <c r="D2242">
        <v>9</v>
      </c>
      <c r="E2242" t="s">
        <v>6</v>
      </c>
      <c r="F2242">
        <v>649187.5</v>
      </c>
    </row>
    <row r="2243" spans="1:6">
      <c r="A2243">
        <v>9768</v>
      </c>
      <c r="B2243" s="1">
        <v>44985</v>
      </c>
      <c r="D2243">
        <v>9</v>
      </c>
      <c r="E2243" t="s">
        <v>6</v>
      </c>
      <c r="F2243">
        <v>370147.5</v>
      </c>
    </row>
    <row r="2244" spans="1:6">
      <c r="A2244">
        <v>9768</v>
      </c>
      <c r="B2244" s="1">
        <v>45016</v>
      </c>
      <c r="D2244">
        <v>9</v>
      </c>
      <c r="E2244" t="s">
        <v>6</v>
      </c>
      <c r="F2244">
        <v>332527.5</v>
      </c>
    </row>
    <row r="2245" spans="1:6">
      <c r="A2245">
        <v>9768</v>
      </c>
      <c r="B2245" s="1">
        <v>45046</v>
      </c>
      <c r="D2245">
        <v>9</v>
      </c>
      <c r="E2245" t="s">
        <v>6</v>
      </c>
      <c r="F2245">
        <v>491800</v>
      </c>
    </row>
    <row r="2246" spans="1:6">
      <c r="A2246">
        <v>9768</v>
      </c>
      <c r="B2246" s="1">
        <v>45077</v>
      </c>
      <c r="D2246">
        <v>9</v>
      </c>
      <c r="E2246" t="s">
        <v>6</v>
      </c>
      <c r="F2246">
        <v>297612.5</v>
      </c>
    </row>
    <row r="2247" spans="1:6">
      <c r="A2247">
        <v>9768</v>
      </c>
      <c r="B2247" s="1">
        <v>45107</v>
      </c>
      <c r="D2247">
        <v>9</v>
      </c>
      <c r="E2247" t="s">
        <v>6</v>
      </c>
      <c r="F2247">
        <v>294337.5</v>
      </c>
    </row>
    <row r="2248" spans="1:6">
      <c r="A2248">
        <v>9768</v>
      </c>
      <c r="B2248" s="1">
        <v>45138</v>
      </c>
      <c r="D2248">
        <v>9</v>
      </c>
      <c r="E2248" t="s">
        <v>6</v>
      </c>
      <c r="F2248">
        <v>350887.5</v>
      </c>
    </row>
    <row r="2249" spans="1:6">
      <c r="A2249">
        <v>9768</v>
      </c>
      <c r="B2249" s="1">
        <v>45169</v>
      </c>
      <c r="D2249">
        <v>9</v>
      </c>
      <c r="E2249" t="s">
        <v>6</v>
      </c>
      <c r="F2249">
        <v>308417.5</v>
      </c>
    </row>
    <row r="2250" spans="1:6">
      <c r="A2250">
        <v>9768</v>
      </c>
      <c r="B2250" s="1">
        <v>45199</v>
      </c>
      <c r="D2250">
        <v>9</v>
      </c>
      <c r="E2250" t="s">
        <v>6</v>
      </c>
      <c r="F2250">
        <v>297257.5</v>
      </c>
    </row>
    <row r="2251" spans="1:6">
      <c r="A2251">
        <v>9768</v>
      </c>
      <c r="B2251" s="1">
        <v>45230</v>
      </c>
      <c r="D2251">
        <v>9</v>
      </c>
      <c r="E2251" t="s">
        <v>6</v>
      </c>
      <c r="F2251">
        <v>350720</v>
      </c>
    </row>
    <row r="2252" spans="1:6">
      <c r="A2252">
        <v>9768</v>
      </c>
      <c r="B2252" s="1">
        <v>45260</v>
      </c>
      <c r="D2252">
        <v>9</v>
      </c>
      <c r="E2252" t="s">
        <v>6</v>
      </c>
      <c r="F2252">
        <v>326297.5</v>
      </c>
    </row>
    <row r="2253" spans="1:6">
      <c r="A2253">
        <v>9768</v>
      </c>
      <c r="B2253" s="1">
        <v>45291</v>
      </c>
      <c r="D2253">
        <v>9</v>
      </c>
      <c r="E2253" t="s">
        <v>6</v>
      </c>
      <c r="F2253">
        <v>298747.5</v>
      </c>
    </row>
    <row r="2254" spans="1:6">
      <c r="A2254">
        <v>9768</v>
      </c>
      <c r="B2254" s="1">
        <v>45322</v>
      </c>
      <c r="D2254">
        <v>9</v>
      </c>
      <c r="E2254" t="s">
        <v>6</v>
      </c>
      <c r="F2254">
        <v>746022.5</v>
      </c>
    </row>
    <row r="2255" spans="1:6">
      <c r="A2255">
        <v>9768</v>
      </c>
      <c r="B2255" s="1">
        <v>45351</v>
      </c>
      <c r="D2255">
        <v>9</v>
      </c>
      <c r="E2255" t="s">
        <v>6</v>
      </c>
      <c r="F2255">
        <v>401797.5</v>
      </c>
    </row>
    <row r="2256" spans="1:6">
      <c r="A2256">
        <v>9768</v>
      </c>
      <c r="B2256" s="1">
        <v>45382</v>
      </c>
      <c r="D2256">
        <v>9</v>
      </c>
      <c r="E2256" t="s">
        <v>6</v>
      </c>
      <c r="F2256">
        <v>401797.5</v>
      </c>
    </row>
    <row r="2257" spans="1:6">
      <c r="A2257">
        <v>9768</v>
      </c>
      <c r="B2257" s="1">
        <v>45412</v>
      </c>
      <c r="D2257">
        <v>9</v>
      </c>
      <c r="E2257" t="s">
        <v>6</v>
      </c>
      <c r="F2257">
        <v>391500</v>
      </c>
    </row>
    <row r="2258" spans="1:6">
      <c r="A2258">
        <v>9768</v>
      </c>
      <c r="B2258" s="1">
        <v>45443</v>
      </c>
      <c r="D2258">
        <v>9</v>
      </c>
      <c r="E2258" t="s">
        <v>6</v>
      </c>
      <c r="F2258">
        <v>334350</v>
      </c>
    </row>
    <row r="2259" spans="1:6">
      <c r="A2259">
        <v>9768</v>
      </c>
      <c r="B2259" s="1">
        <v>45473</v>
      </c>
      <c r="D2259">
        <v>9</v>
      </c>
      <c r="E2259" t="s">
        <v>6</v>
      </c>
      <c r="F2259">
        <v>319537.5</v>
      </c>
    </row>
    <row r="2260" spans="1:6">
      <c r="A2260">
        <v>9768</v>
      </c>
      <c r="B2260" s="1">
        <v>45504</v>
      </c>
      <c r="D2260">
        <v>9</v>
      </c>
      <c r="E2260" t="s">
        <v>6</v>
      </c>
      <c r="F2260">
        <v>392255</v>
      </c>
    </row>
    <row r="2261" spans="1:6">
      <c r="A2261">
        <v>9768</v>
      </c>
      <c r="B2261" s="1">
        <v>45535</v>
      </c>
      <c r="D2261">
        <v>9</v>
      </c>
      <c r="E2261" t="s">
        <v>6</v>
      </c>
      <c r="F2261">
        <v>326180</v>
      </c>
    </row>
    <row r="2262" spans="1:6">
      <c r="A2262">
        <v>9768</v>
      </c>
      <c r="B2262" s="1">
        <v>45565</v>
      </c>
      <c r="D2262">
        <v>9</v>
      </c>
      <c r="E2262" t="s">
        <v>6</v>
      </c>
      <c r="F2262">
        <v>339822.5</v>
      </c>
    </row>
    <row r="2263" spans="1:6">
      <c r="A2263">
        <v>9768</v>
      </c>
      <c r="B2263" s="1">
        <v>45596</v>
      </c>
      <c r="D2263">
        <v>9</v>
      </c>
      <c r="E2263" t="s">
        <v>6</v>
      </c>
      <c r="F2263">
        <v>475060</v>
      </c>
    </row>
    <row r="2264" spans="1:6">
      <c r="A2264">
        <v>9768</v>
      </c>
      <c r="B2264" s="1">
        <v>45626</v>
      </c>
      <c r="D2264">
        <v>9</v>
      </c>
      <c r="E2264" t="s">
        <v>6</v>
      </c>
      <c r="F2264">
        <v>323450</v>
      </c>
    </row>
    <row r="2265" spans="1:6">
      <c r="A2265">
        <v>9768</v>
      </c>
      <c r="B2265" s="1">
        <v>45657</v>
      </c>
      <c r="D2265">
        <v>9</v>
      </c>
      <c r="E2265" t="s">
        <v>6</v>
      </c>
      <c r="F2265">
        <v>323450</v>
      </c>
    </row>
    <row r="2266" spans="1:6">
      <c r="A2266">
        <v>9768</v>
      </c>
      <c r="B2266" s="1">
        <v>45688</v>
      </c>
      <c r="D2266">
        <v>9</v>
      </c>
      <c r="E2266" t="s">
        <v>6</v>
      </c>
      <c r="F2266">
        <v>815047.5</v>
      </c>
    </row>
    <row r="2267" spans="1:6">
      <c r="A2267">
        <v>9768</v>
      </c>
      <c r="B2267" s="1">
        <v>45716</v>
      </c>
      <c r="D2267">
        <v>9</v>
      </c>
      <c r="E2267" t="s">
        <v>6</v>
      </c>
      <c r="F2267">
        <v>417022.5</v>
      </c>
    </row>
    <row r="2268" spans="1:6">
      <c r="A2268">
        <v>9768</v>
      </c>
      <c r="B2268" s="1">
        <v>45747</v>
      </c>
      <c r="D2268">
        <v>9</v>
      </c>
      <c r="E2268" t="s">
        <v>6</v>
      </c>
      <c r="F2268">
        <v>423417.5</v>
      </c>
    </row>
    <row r="2269" spans="1:6">
      <c r="A2269">
        <v>9768</v>
      </c>
      <c r="B2269" s="1">
        <v>45777</v>
      </c>
      <c r="D2269">
        <v>9</v>
      </c>
      <c r="E2269" t="s">
        <v>6</v>
      </c>
      <c r="F2269">
        <v>423417.5</v>
      </c>
    </row>
    <row r="2270" spans="1:6">
      <c r="A2270">
        <v>9768</v>
      </c>
      <c r="B2270" s="1">
        <v>45808</v>
      </c>
      <c r="D2270">
        <v>9</v>
      </c>
      <c r="E2270" t="s">
        <v>6</v>
      </c>
      <c r="F2270">
        <v>443487.5</v>
      </c>
    </row>
    <row r="2271" spans="1:6">
      <c r="A2271">
        <v>9768</v>
      </c>
      <c r="B2271" s="1">
        <v>45838</v>
      </c>
      <c r="D2271">
        <v>9</v>
      </c>
      <c r="E2271" t="s">
        <v>6</v>
      </c>
      <c r="F2271">
        <v>443487.5</v>
      </c>
    </row>
    <row r="2272" spans="1:6">
      <c r="A2272">
        <v>9768</v>
      </c>
      <c r="B2272" s="1">
        <v>45869</v>
      </c>
      <c r="D2272">
        <v>9</v>
      </c>
      <c r="E2272" t="s">
        <v>6</v>
      </c>
      <c r="F2272">
        <v>397340</v>
      </c>
    </row>
    <row r="2273" spans="1:6">
      <c r="A2273">
        <v>9768</v>
      </c>
      <c r="B2273" s="1">
        <v>45900</v>
      </c>
      <c r="D2273">
        <v>9</v>
      </c>
      <c r="E2273" t="s">
        <v>6</v>
      </c>
      <c r="F2273">
        <v>355255</v>
      </c>
    </row>
    <row r="2274" spans="1:6">
      <c r="A2274">
        <v>9768</v>
      </c>
      <c r="B2274" s="1">
        <v>45930</v>
      </c>
      <c r="D2274">
        <v>9</v>
      </c>
      <c r="E2274" t="s">
        <v>6</v>
      </c>
      <c r="F2274">
        <v>365975</v>
      </c>
    </row>
    <row r="2275" spans="1:6">
      <c r="A2275">
        <v>9768</v>
      </c>
      <c r="B2275" s="1">
        <v>45961</v>
      </c>
      <c r="D2275">
        <v>9</v>
      </c>
      <c r="E2275" t="s">
        <v>6</v>
      </c>
      <c r="F2275">
        <v>403905</v>
      </c>
    </row>
    <row r="2276" spans="1:6">
      <c r="A2276">
        <v>9768</v>
      </c>
      <c r="B2276" s="1">
        <v>45991</v>
      </c>
      <c r="D2276">
        <v>9</v>
      </c>
      <c r="E2276" t="s">
        <v>6</v>
      </c>
      <c r="F2276">
        <v>382507.5</v>
      </c>
    </row>
    <row r="2277" spans="1:6">
      <c r="A2277">
        <v>150</v>
      </c>
      <c r="B2277" s="1">
        <v>44957</v>
      </c>
      <c r="D2277">
        <v>13</v>
      </c>
      <c r="E2277" t="s">
        <v>6</v>
      </c>
      <c r="F2277">
        <v>97492.5</v>
      </c>
    </row>
    <row r="2278" spans="1:6">
      <c r="A2278">
        <v>150</v>
      </c>
      <c r="B2278" s="1">
        <v>44985</v>
      </c>
      <c r="D2278">
        <v>13</v>
      </c>
      <c r="E2278" t="s">
        <v>6</v>
      </c>
      <c r="F2278">
        <v>97753.5</v>
      </c>
    </row>
    <row r="2279" spans="1:6">
      <c r="A2279">
        <v>150</v>
      </c>
      <c r="B2279" s="1">
        <v>45016</v>
      </c>
      <c r="D2279">
        <v>13</v>
      </c>
      <c r="E2279" t="s">
        <v>6</v>
      </c>
      <c r="F2279">
        <v>98359.5</v>
      </c>
    </row>
    <row r="2280" spans="1:6">
      <c r="A2280">
        <v>150</v>
      </c>
      <c r="B2280" s="1">
        <v>45046</v>
      </c>
      <c r="D2280">
        <v>13</v>
      </c>
      <c r="E2280" t="s">
        <v>6</v>
      </c>
      <c r="F2280">
        <v>98680.5</v>
      </c>
    </row>
    <row r="2281" spans="1:6">
      <c r="A2281">
        <v>150</v>
      </c>
      <c r="B2281" s="1">
        <v>45077</v>
      </c>
      <c r="D2281">
        <v>13</v>
      </c>
      <c r="E2281" t="s">
        <v>6</v>
      </c>
      <c r="F2281">
        <v>99022.5</v>
      </c>
    </row>
    <row r="2282" spans="1:6">
      <c r="A2282">
        <v>150</v>
      </c>
      <c r="B2282" s="1">
        <v>45107</v>
      </c>
      <c r="D2282">
        <v>13</v>
      </c>
      <c r="E2282" t="s">
        <v>6</v>
      </c>
      <c r="F2282">
        <v>99301.5</v>
      </c>
    </row>
    <row r="2283" spans="1:6">
      <c r="A2283">
        <v>150</v>
      </c>
      <c r="B2283" s="1">
        <v>45138</v>
      </c>
      <c r="D2283">
        <v>13</v>
      </c>
      <c r="E2283" t="s">
        <v>6</v>
      </c>
      <c r="F2283">
        <v>99195</v>
      </c>
    </row>
    <row r="2284" spans="1:6">
      <c r="A2284">
        <v>150</v>
      </c>
      <c r="B2284" s="1">
        <v>45169</v>
      </c>
      <c r="D2284">
        <v>13</v>
      </c>
      <c r="E2284" t="s">
        <v>6</v>
      </c>
      <c r="F2284">
        <v>99391.5</v>
      </c>
    </row>
    <row r="2285" spans="1:6">
      <c r="A2285">
        <v>150</v>
      </c>
      <c r="B2285" s="1">
        <v>45199</v>
      </c>
      <c r="D2285">
        <v>13</v>
      </c>
      <c r="E2285" t="s">
        <v>6</v>
      </c>
      <c r="F2285">
        <v>99924</v>
      </c>
    </row>
    <row r="2286" spans="1:6">
      <c r="A2286">
        <v>150</v>
      </c>
      <c r="B2286" s="1">
        <v>45230</v>
      </c>
      <c r="D2286">
        <v>13</v>
      </c>
      <c r="E2286" t="s">
        <v>6</v>
      </c>
      <c r="F2286">
        <v>99948</v>
      </c>
    </row>
    <row r="2287" spans="1:6">
      <c r="A2287">
        <v>150</v>
      </c>
      <c r="B2287" s="1">
        <v>45260</v>
      </c>
      <c r="D2287">
        <v>13</v>
      </c>
      <c r="E2287" t="s">
        <v>6</v>
      </c>
      <c r="F2287">
        <v>99993</v>
      </c>
    </row>
    <row r="2288" spans="1:6">
      <c r="A2288">
        <v>150</v>
      </c>
      <c r="B2288" s="1">
        <v>45291</v>
      </c>
      <c r="D2288">
        <v>13</v>
      </c>
      <c r="E2288" t="s">
        <v>6</v>
      </c>
      <c r="F2288">
        <v>100011</v>
      </c>
    </row>
    <row r="2289" spans="1:6">
      <c r="A2289">
        <v>150</v>
      </c>
      <c r="B2289" s="1">
        <v>45322</v>
      </c>
      <c r="D2289">
        <v>13</v>
      </c>
      <c r="E2289" t="s">
        <v>6</v>
      </c>
      <c r="F2289">
        <v>100120.5</v>
      </c>
    </row>
    <row r="2290" spans="1:6">
      <c r="A2290">
        <v>150</v>
      </c>
      <c r="B2290" s="1">
        <v>45351</v>
      </c>
      <c r="D2290">
        <v>13</v>
      </c>
      <c r="E2290" t="s">
        <v>6</v>
      </c>
      <c r="F2290">
        <v>100423.5</v>
      </c>
    </row>
    <row r="2291" spans="1:6">
      <c r="A2291">
        <v>150</v>
      </c>
      <c r="B2291" s="1">
        <v>45382</v>
      </c>
      <c r="D2291">
        <v>13</v>
      </c>
      <c r="E2291" t="s">
        <v>6</v>
      </c>
      <c r="F2291">
        <v>100750.5</v>
      </c>
    </row>
    <row r="2292" spans="1:6">
      <c r="A2292">
        <v>150</v>
      </c>
      <c r="B2292" s="1">
        <v>45412</v>
      </c>
      <c r="D2292">
        <v>13</v>
      </c>
      <c r="E2292" t="s">
        <v>6</v>
      </c>
      <c r="F2292">
        <v>101236.5</v>
      </c>
    </row>
    <row r="2293" spans="1:6">
      <c r="A2293">
        <v>150</v>
      </c>
      <c r="B2293" s="1">
        <v>45443</v>
      </c>
      <c r="D2293">
        <v>13</v>
      </c>
      <c r="E2293" t="s">
        <v>6</v>
      </c>
      <c r="F2293">
        <v>102936</v>
      </c>
    </row>
    <row r="2294" spans="1:6">
      <c r="A2294">
        <v>150</v>
      </c>
      <c r="B2294" s="1">
        <v>45473</v>
      </c>
      <c r="D2294">
        <v>13</v>
      </c>
      <c r="E2294" t="s">
        <v>6</v>
      </c>
      <c r="F2294">
        <v>103177.5</v>
      </c>
    </row>
    <row r="2295" spans="1:6">
      <c r="A2295">
        <v>150</v>
      </c>
      <c r="B2295" s="1">
        <v>45504</v>
      </c>
      <c r="D2295">
        <v>13</v>
      </c>
      <c r="E2295" t="s">
        <v>6</v>
      </c>
      <c r="F2295">
        <v>103482</v>
      </c>
    </row>
    <row r="2296" spans="1:6">
      <c r="A2296">
        <v>150</v>
      </c>
      <c r="B2296" s="1">
        <v>45535</v>
      </c>
      <c r="D2296">
        <v>13</v>
      </c>
      <c r="E2296" t="s">
        <v>6</v>
      </c>
      <c r="F2296">
        <v>104007</v>
      </c>
    </row>
    <row r="2297" spans="1:6">
      <c r="A2297">
        <v>150</v>
      </c>
      <c r="B2297" s="1">
        <v>45565</v>
      </c>
      <c r="D2297">
        <v>13</v>
      </c>
      <c r="E2297" t="s">
        <v>6</v>
      </c>
      <c r="F2297">
        <v>103273.5</v>
      </c>
    </row>
    <row r="2298" spans="1:6">
      <c r="A2298">
        <v>150</v>
      </c>
      <c r="B2298" s="1">
        <v>45596</v>
      </c>
      <c r="D2298">
        <v>13</v>
      </c>
      <c r="E2298" t="s">
        <v>6</v>
      </c>
      <c r="F2298">
        <v>103434</v>
      </c>
    </row>
    <row r="2299" spans="1:6">
      <c r="A2299">
        <v>150</v>
      </c>
      <c r="B2299" s="1">
        <v>45626</v>
      </c>
      <c r="D2299">
        <v>13</v>
      </c>
      <c r="E2299" t="s">
        <v>6</v>
      </c>
      <c r="F2299">
        <v>103581</v>
      </c>
    </row>
    <row r="2300" spans="1:6">
      <c r="A2300">
        <v>150</v>
      </c>
      <c r="B2300" s="1">
        <v>45657</v>
      </c>
      <c r="D2300">
        <v>13</v>
      </c>
      <c r="E2300" t="s">
        <v>6</v>
      </c>
      <c r="F2300">
        <v>104290.5</v>
      </c>
    </row>
    <row r="2301" spans="1:6">
      <c r="A2301">
        <v>150</v>
      </c>
      <c r="B2301" s="1">
        <v>45688</v>
      </c>
      <c r="D2301">
        <v>13</v>
      </c>
      <c r="E2301" t="s">
        <v>6</v>
      </c>
      <c r="F2301">
        <v>104995.5</v>
      </c>
    </row>
    <row r="2302" spans="1:6">
      <c r="A2302">
        <v>150</v>
      </c>
      <c r="B2302" s="1">
        <v>45716</v>
      </c>
      <c r="D2302">
        <v>13</v>
      </c>
      <c r="E2302" t="s">
        <v>6</v>
      </c>
      <c r="F2302">
        <v>105649.5</v>
      </c>
    </row>
    <row r="2303" spans="1:6">
      <c r="A2303">
        <v>150</v>
      </c>
      <c r="B2303" s="1">
        <v>45747</v>
      </c>
      <c r="D2303">
        <v>13</v>
      </c>
      <c r="E2303" t="s">
        <v>6</v>
      </c>
      <c r="F2303">
        <v>105748.5</v>
      </c>
    </row>
    <row r="2304" spans="1:6">
      <c r="A2304">
        <v>150</v>
      </c>
      <c r="B2304" s="1">
        <v>45777</v>
      </c>
      <c r="D2304">
        <v>13</v>
      </c>
      <c r="E2304" t="s">
        <v>6</v>
      </c>
      <c r="F2304">
        <v>105808.5</v>
      </c>
    </row>
    <row r="2305" spans="1:6">
      <c r="A2305">
        <v>150</v>
      </c>
      <c r="B2305" s="1">
        <v>45808</v>
      </c>
      <c r="D2305">
        <v>13</v>
      </c>
      <c r="E2305" t="s">
        <v>6</v>
      </c>
      <c r="F2305">
        <v>106603.5</v>
      </c>
    </row>
    <row r="2306" spans="1:6">
      <c r="A2306">
        <v>150</v>
      </c>
      <c r="B2306" s="1">
        <v>45838</v>
      </c>
      <c r="D2306">
        <v>13</v>
      </c>
      <c r="E2306" t="s">
        <v>6</v>
      </c>
      <c r="F2306">
        <v>106599</v>
      </c>
    </row>
    <row r="2307" spans="1:6">
      <c r="A2307">
        <v>150</v>
      </c>
      <c r="B2307" s="1">
        <v>45869</v>
      </c>
      <c r="D2307">
        <v>13</v>
      </c>
      <c r="E2307" t="s">
        <v>6</v>
      </c>
      <c r="F2307">
        <v>106329</v>
      </c>
    </row>
    <row r="2308" spans="1:6">
      <c r="A2308">
        <v>150</v>
      </c>
      <c r="B2308" s="1">
        <v>45900</v>
      </c>
      <c r="D2308">
        <v>13</v>
      </c>
      <c r="E2308" t="s">
        <v>6</v>
      </c>
      <c r="F2308">
        <v>107190</v>
      </c>
    </row>
    <row r="2309" spans="1:6">
      <c r="A2309">
        <v>150</v>
      </c>
      <c r="B2309" s="1">
        <v>45930</v>
      </c>
      <c r="D2309">
        <v>13</v>
      </c>
      <c r="E2309" t="s">
        <v>6</v>
      </c>
      <c r="F2309">
        <v>107790</v>
      </c>
    </row>
    <row r="2310" spans="1:6">
      <c r="A2310">
        <v>150</v>
      </c>
      <c r="B2310" s="1">
        <v>45961</v>
      </c>
      <c r="D2310">
        <v>13</v>
      </c>
      <c r="E2310" t="s">
        <v>6</v>
      </c>
      <c r="F2310">
        <v>108963</v>
      </c>
    </row>
    <row r="2311" spans="1:6">
      <c r="A2311">
        <v>150</v>
      </c>
      <c r="B2311" s="1">
        <v>45991</v>
      </c>
      <c r="D2311">
        <v>13</v>
      </c>
      <c r="E2311" t="s">
        <v>6</v>
      </c>
      <c r="F2311">
        <v>108993</v>
      </c>
    </row>
    <row r="2312" spans="1:6">
      <c r="A2312">
        <v>2370</v>
      </c>
      <c r="B2312" s="1">
        <v>44957</v>
      </c>
      <c r="D2312">
        <v>13</v>
      </c>
      <c r="E2312" t="s">
        <v>6</v>
      </c>
      <c r="F2312">
        <v>1224</v>
      </c>
    </row>
    <row r="2313" spans="1:6">
      <c r="A2313">
        <v>2370</v>
      </c>
      <c r="B2313" s="1">
        <v>44985</v>
      </c>
      <c r="D2313">
        <v>13</v>
      </c>
      <c r="E2313" t="s">
        <v>6</v>
      </c>
      <c r="F2313">
        <v>1167</v>
      </c>
    </row>
    <row r="2314" spans="1:6">
      <c r="A2314">
        <v>2370</v>
      </c>
      <c r="B2314" s="1">
        <v>45016</v>
      </c>
      <c r="D2314">
        <v>13</v>
      </c>
      <c r="E2314" t="s">
        <v>6</v>
      </c>
      <c r="F2314">
        <v>870</v>
      </c>
    </row>
    <row r="2315" spans="1:6">
      <c r="A2315">
        <v>2370</v>
      </c>
      <c r="B2315" s="1">
        <v>45046</v>
      </c>
      <c r="D2315">
        <v>13</v>
      </c>
      <c r="E2315" t="s">
        <v>6</v>
      </c>
      <c r="F2315">
        <v>874.5</v>
      </c>
    </row>
    <row r="2316" spans="1:6">
      <c r="A2316">
        <v>2370</v>
      </c>
      <c r="B2316" s="1">
        <v>45077</v>
      </c>
      <c r="D2316">
        <v>13</v>
      </c>
      <c r="E2316" t="s">
        <v>6</v>
      </c>
      <c r="F2316">
        <v>760.5</v>
      </c>
    </row>
    <row r="2317" spans="1:6">
      <c r="A2317">
        <v>2370</v>
      </c>
      <c r="B2317" s="1">
        <v>45107</v>
      </c>
      <c r="D2317">
        <v>13</v>
      </c>
      <c r="E2317" t="s">
        <v>6</v>
      </c>
      <c r="F2317">
        <v>906</v>
      </c>
    </row>
    <row r="2318" spans="1:6">
      <c r="A2318">
        <v>2370</v>
      </c>
      <c r="B2318" s="1">
        <v>45138</v>
      </c>
      <c r="D2318">
        <v>13</v>
      </c>
      <c r="E2318" t="s">
        <v>6</v>
      </c>
      <c r="F2318">
        <v>706.5</v>
      </c>
    </row>
    <row r="2319" spans="1:6">
      <c r="A2319">
        <v>2370</v>
      </c>
      <c r="B2319" s="1">
        <v>45169</v>
      </c>
      <c r="D2319">
        <v>13</v>
      </c>
      <c r="E2319" t="s">
        <v>6</v>
      </c>
      <c r="F2319">
        <v>729</v>
      </c>
    </row>
    <row r="2320" spans="1:6">
      <c r="A2320">
        <v>2370</v>
      </c>
      <c r="B2320" s="1">
        <v>45199</v>
      </c>
      <c r="D2320">
        <v>13</v>
      </c>
      <c r="E2320" t="s">
        <v>6</v>
      </c>
      <c r="F2320">
        <v>774</v>
      </c>
    </row>
    <row r="2321" spans="1:6">
      <c r="A2321">
        <v>2370</v>
      </c>
      <c r="B2321" s="1">
        <v>45230</v>
      </c>
      <c r="D2321">
        <v>13</v>
      </c>
      <c r="E2321" t="s">
        <v>6</v>
      </c>
      <c r="F2321">
        <v>1264.5</v>
      </c>
    </row>
    <row r="2322" spans="1:6">
      <c r="A2322">
        <v>2370</v>
      </c>
      <c r="B2322" s="1">
        <v>45260</v>
      </c>
      <c r="D2322">
        <v>13</v>
      </c>
      <c r="E2322" t="s">
        <v>6</v>
      </c>
      <c r="F2322">
        <v>948</v>
      </c>
    </row>
    <row r="2323" spans="1:6">
      <c r="A2323">
        <v>2370</v>
      </c>
      <c r="B2323" s="1">
        <v>45291</v>
      </c>
      <c r="D2323">
        <v>13</v>
      </c>
      <c r="E2323" t="s">
        <v>6</v>
      </c>
      <c r="F2323">
        <v>1056</v>
      </c>
    </row>
    <row r="2324" spans="1:6">
      <c r="A2324">
        <v>2370</v>
      </c>
      <c r="B2324" s="1">
        <v>45322</v>
      </c>
      <c r="D2324">
        <v>13</v>
      </c>
      <c r="E2324" t="s">
        <v>6</v>
      </c>
      <c r="F2324">
        <v>1491</v>
      </c>
    </row>
    <row r="2325" spans="1:6">
      <c r="A2325">
        <v>2370</v>
      </c>
      <c r="B2325" s="1">
        <v>45351</v>
      </c>
      <c r="D2325">
        <v>13</v>
      </c>
      <c r="E2325" t="s">
        <v>6</v>
      </c>
      <c r="F2325">
        <v>1669.5</v>
      </c>
    </row>
    <row r="2326" spans="1:6">
      <c r="A2326">
        <v>2370</v>
      </c>
      <c r="B2326" s="1">
        <v>45382</v>
      </c>
      <c r="D2326">
        <v>13</v>
      </c>
      <c r="E2326" t="s">
        <v>6</v>
      </c>
      <c r="F2326">
        <v>1590</v>
      </c>
    </row>
    <row r="2327" spans="1:6">
      <c r="A2327">
        <v>2370</v>
      </c>
      <c r="B2327" s="1">
        <v>45412</v>
      </c>
      <c r="D2327">
        <v>13</v>
      </c>
      <c r="E2327" t="s">
        <v>6</v>
      </c>
      <c r="F2327">
        <v>1134</v>
      </c>
    </row>
    <row r="2328" spans="1:6">
      <c r="A2328">
        <v>2370</v>
      </c>
      <c r="B2328" s="1">
        <v>45443</v>
      </c>
      <c r="D2328">
        <v>13</v>
      </c>
      <c r="E2328" t="s">
        <v>6</v>
      </c>
      <c r="F2328">
        <v>1108.5</v>
      </c>
    </row>
    <row r="2329" spans="1:6">
      <c r="A2329">
        <v>2370</v>
      </c>
      <c r="B2329" s="1">
        <v>45473</v>
      </c>
      <c r="D2329">
        <v>13</v>
      </c>
      <c r="E2329" t="s">
        <v>6</v>
      </c>
      <c r="F2329">
        <v>1239</v>
      </c>
    </row>
    <row r="2330" spans="1:6">
      <c r="A2330">
        <v>2370</v>
      </c>
      <c r="B2330" s="1">
        <v>45504</v>
      </c>
      <c r="D2330">
        <v>13</v>
      </c>
      <c r="E2330" t="s">
        <v>6</v>
      </c>
      <c r="F2330">
        <v>1393.5</v>
      </c>
    </row>
    <row r="2331" spans="1:6">
      <c r="A2331">
        <v>2370</v>
      </c>
      <c r="B2331" s="1">
        <v>45535</v>
      </c>
      <c r="D2331">
        <v>13</v>
      </c>
      <c r="E2331" t="s">
        <v>6</v>
      </c>
      <c r="F2331">
        <v>1207.5</v>
      </c>
    </row>
    <row r="2332" spans="1:6">
      <c r="A2332">
        <v>2370</v>
      </c>
      <c r="B2332" s="1">
        <v>45565</v>
      </c>
      <c r="D2332">
        <v>13</v>
      </c>
      <c r="E2332" t="s">
        <v>6</v>
      </c>
      <c r="F2332">
        <v>925.5</v>
      </c>
    </row>
    <row r="2333" spans="1:6">
      <c r="A2333">
        <v>2370</v>
      </c>
      <c r="B2333" s="1">
        <v>45596</v>
      </c>
      <c r="D2333">
        <v>13</v>
      </c>
      <c r="E2333" t="s">
        <v>6</v>
      </c>
      <c r="F2333">
        <v>1065</v>
      </c>
    </row>
    <row r="2334" spans="1:6">
      <c r="A2334">
        <v>2370</v>
      </c>
      <c r="B2334" s="1">
        <v>45626</v>
      </c>
      <c r="D2334">
        <v>13</v>
      </c>
      <c r="E2334" t="s">
        <v>6</v>
      </c>
      <c r="F2334">
        <v>1272</v>
      </c>
    </row>
    <row r="2335" spans="1:6">
      <c r="A2335">
        <v>2370</v>
      </c>
      <c r="B2335" s="1">
        <v>45657</v>
      </c>
      <c r="D2335">
        <v>13</v>
      </c>
      <c r="E2335" t="s">
        <v>6</v>
      </c>
      <c r="F2335">
        <v>1707</v>
      </c>
    </row>
    <row r="2336" spans="1:6">
      <c r="A2336">
        <v>2370</v>
      </c>
      <c r="B2336" s="1">
        <v>45688</v>
      </c>
      <c r="D2336">
        <v>13</v>
      </c>
      <c r="E2336" t="s">
        <v>6</v>
      </c>
      <c r="F2336">
        <v>2110.5</v>
      </c>
    </row>
    <row r="2337" spans="1:6">
      <c r="A2337">
        <v>2370</v>
      </c>
      <c r="B2337" s="1">
        <v>45716</v>
      </c>
      <c r="D2337">
        <v>13</v>
      </c>
      <c r="E2337" t="s">
        <v>6</v>
      </c>
      <c r="F2337">
        <v>1984.5</v>
      </c>
    </row>
    <row r="2338" spans="1:6">
      <c r="A2338">
        <v>2370</v>
      </c>
      <c r="B2338" s="1">
        <v>45747</v>
      </c>
      <c r="D2338">
        <v>13</v>
      </c>
      <c r="E2338" t="s">
        <v>6</v>
      </c>
      <c r="F2338">
        <v>2500.5</v>
      </c>
    </row>
    <row r="2339" spans="1:6">
      <c r="A2339">
        <v>2370</v>
      </c>
      <c r="B2339" s="1">
        <v>45777</v>
      </c>
      <c r="D2339">
        <v>13</v>
      </c>
      <c r="E2339" t="s">
        <v>6</v>
      </c>
      <c r="F2339">
        <v>1620</v>
      </c>
    </row>
    <row r="2340" spans="1:6">
      <c r="A2340">
        <v>2370</v>
      </c>
      <c r="B2340" s="1">
        <v>45808</v>
      </c>
      <c r="D2340">
        <v>13</v>
      </c>
      <c r="E2340" t="s">
        <v>6</v>
      </c>
      <c r="F2340">
        <v>1530</v>
      </c>
    </row>
    <row r="2341" spans="1:6">
      <c r="A2341">
        <v>2370</v>
      </c>
      <c r="B2341" s="1">
        <v>45838</v>
      </c>
      <c r="D2341">
        <v>13</v>
      </c>
      <c r="E2341" t="s">
        <v>6</v>
      </c>
      <c r="F2341">
        <v>1692</v>
      </c>
    </row>
    <row r="2342" spans="1:6">
      <c r="A2342">
        <v>2370</v>
      </c>
      <c r="B2342" s="1">
        <v>45869</v>
      </c>
      <c r="D2342">
        <v>13</v>
      </c>
      <c r="E2342" t="s">
        <v>6</v>
      </c>
      <c r="F2342">
        <v>1450.5</v>
      </c>
    </row>
    <row r="2343" spans="1:6">
      <c r="A2343">
        <v>2370</v>
      </c>
      <c r="B2343" s="1">
        <v>45900</v>
      </c>
      <c r="D2343">
        <v>13</v>
      </c>
      <c r="E2343" t="s">
        <v>6</v>
      </c>
      <c r="F2343">
        <v>1861.5</v>
      </c>
    </row>
    <row r="2344" spans="1:6">
      <c r="A2344">
        <v>2370</v>
      </c>
      <c r="B2344" s="1">
        <v>45930</v>
      </c>
      <c r="D2344">
        <v>13</v>
      </c>
      <c r="E2344" t="s">
        <v>6</v>
      </c>
      <c r="F2344">
        <v>1990.5</v>
      </c>
    </row>
    <row r="2345" spans="1:6">
      <c r="A2345">
        <v>2370</v>
      </c>
      <c r="B2345" s="1">
        <v>45961</v>
      </c>
      <c r="D2345">
        <v>13</v>
      </c>
      <c r="E2345" t="s">
        <v>6</v>
      </c>
      <c r="F2345">
        <v>2590.5</v>
      </c>
    </row>
    <row r="2346" spans="1:6">
      <c r="A2346">
        <v>2370</v>
      </c>
      <c r="B2346" s="1">
        <v>45991</v>
      </c>
      <c r="D2346">
        <v>13</v>
      </c>
      <c r="E2346" t="s">
        <v>6</v>
      </c>
      <c r="F2346">
        <v>2734.5</v>
      </c>
    </row>
    <row r="2347" spans="1:6">
      <c r="A2347">
        <v>360</v>
      </c>
      <c r="B2347" s="1">
        <v>44957</v>
      </c>
      <c r="D2347">
        <v>13</v>
      </c>
      <c r="E2347" t="s">
        <v>6</v>
      </c>
      <c r="F2347">
        <v>9682.5</v>
      </c>
    </row>
    <row r="2348" spans="1:6">
      <c r="A2348">
        <v>360</v>
      </c>
      <c r="B2348" s="1">
        <v>44985</v>
      </c>
      <c r="D2348">
        <v>13</v>
      </c>
      <c r="E2348" t="s">
        <v>6</v>
      </c>
      <c r="F2348">
        <v>8049</v>
      </c>
    </row>
    <row r="2349" spans="1:6">
      <c r="A2349">
        <v>360</v>
      </c>
      <c r="B2349" s="1">
        <v>45016</v>
      </c>
      <c r="D2349">
        <v>13</v>
      </c>
      <c r="E2349" t="s">
        <v>6</v>
      </c>
      <c r="F2349">
        <v>8203.5</v>
      </c>
    </row>
    <row r="2350" spans="1:6">
      <c r="A2350">
        <v>360</v>
      </c>
      <c r="B2350" s="1">
        <v>45046</v>
      </c>
      <c r="D2350">
        <v>13</v>
      </c>
      <c r="E2350" t="s">
        <v>6</v>
      </c>
      <c r="F2350">
        <v>6033</v>
      </c>
    </row>
    <row r="2351" spans="1:6">
      <c r="A2351">
        <v>360</v>
      </c>
      <c r="B2351" s="1">
        <v>45077</v>
      </c>
      <c r="D2351">
        <v>13</v>
      </c>
      <c r="E2351" t="s">
        <v>6</v>
      </c>
      <c r="F2351">
        <v>5754</v>
      </c>
    </row>
    <row r="2352" spans="1:6">
      <c r="A2352">
        <v>360</v>
      </c>
      <c r="B2352" s="1">
        <v>45107</v>
      </c>
      <c r="D2352">
        <v>13</v>
      </c>
      <c r="E2352" t="s">
        <v>6</v>
      </c>
      <c r="F2352">
        <v>7492.5</v>
      </c>
    </row>
    <row r="2353" spans="1:6">
      <c r="A2353">
        <v>360</v>
      </c>
      <c r="B2353" s="1">
        <v>45138</v>
      </c>
      <c r="D2353">
        <v>13</v>
      </c>
      <c r="E2353" t="s">
        <v>6</v>
      </c>
      <c r="F2353">
        <v>5460</v>
      </c>
    </row>
    <row r="2354" spans="1:6">
      <c r="A2354">
        <v>360</v>
      </c>
      <c r="B2354" s="1">
        <v>45169</v>
      </c>
      <c r="D2354">
        <v>13</v>
      </c>
      <c r="E2354" t="s">
        <v>6</v>
      </c>
      <c r="F2354">
        <v>6508.5</v>
      </c>
    </row>
    <row r="2355" spans="1:6">
      <c r="A2355">
        <v>360</v>
      </c>
      <c r="B2355" s="1">
        <v>45199</v>
      </c>
      <c r="D2355">
        <v>13</v>
      </c>
      <c r="E2355" t="s">
        <v>6</v>
      </c>
      <c r="F2355">
        <v>6732</v>
      </c>
    </row>
    <row r="2356" spans="1:6">
      <c r="A2356">
        <v>360</v>
      </c>
      <c r="B2356" s="1">
        <v>45230</v>
      </c>
      <c r="D2356">
        <v>13</v>
      </c>
      <c r="E2356" t="s">
        <v>6</v>
      </c>
      <c r="F2356">
        <v>6865.5</v>
      </c>
    </row>
    <row r="2357" spans="1:6">
      <c r="A2357">
        <v>360</v>
      </c>
      <c r="B2357" s="1">
        <v>45260</v>
      </c>
      <c r="D2357">
        <v>13</v>
      </c>
      <c r="E2357" t="s">
        <v>6</v>
      </c>
      <c r="F2357">
        <v>8017.5</v>
      </c>
    </row>
    <row r="2358" spans="1:6">
      <c r="A2358">
        <v>360</v>
      </c>
      <c r="B2358" s="1">
        <v>45291</v>
      </c>
      <c r="D2358">
        <v>13</v>
      </c>
      <c r="E2358" t="s">
        <v>6</v>
      </c>
      <c r="F2358">
        <v>7885.5</v>
      </c>
    </row>
    <row r="2359" spans="1:6">
      <c r="A2359">
        <v>360</v>
      </c>
      <c r="B2359" s="1">
        <v>45322</v>
      </c>
      <c r="D2359">
        <v>13</v>
      </c>
      <c r="E2359" t="s">
        <v>6</v>
      </c>
      <c r="F2359">
        <v>9189</v>
      </c>
    </row>
    <row r="2360" spans="1:6">
      <c r="A2360">
        <v>360</v>
      </c>
      <c r="B2360" s="1">
        <v>45351</v>
      </c>
      <c r="D2360">
        <v>13</v>
      </c>
      <c r="E2360" t="s">
        <v>6</v>
      </c>
      <c r="F2360">
        <v>10333.5</v>
      </c>
    </row>
    <row r="2361" spans="1:6">
      <c r="A2361">
        <v>360</v>
      </c>
      <c r="B2361" s="1">
        <v>45382</v>
      </c>
      <c r="D2361">
        <v>13</v>
      </c>
      <c r="E2361" t="s">
        <v>6</v>
      </c>
      <c r="F2361">
        <v>8181</v>
      </c>
    </row>
    <row r="2362" spans="1:6">
      <c r="A2362">
        <v>360</v>
      </c>
      <c r="B2362" s="1">
        <v>45412</v>
      </c>
      <c r="D2362">
        <v>13</v>
      </c>
      <c r="E2362" t="s">
        <v>6</v>
      </c>
      <c r="F2362">
        <v>8064</v>
      </c>
    </row>
    <row r="2363" spans="1:6">
      <c r="A2363">
        <v>360</v>
      </c>
      <c r="B2363" s="1">
        <v>45443</v>
      </c>
      <c r="D2363">
        <v>13</v>
      </c>
      <c r="E2363" t="s">
        <v>6</v>
      </c>
      <c r="F2363">
        <v>7734</v>
      </c>
    </row>
    <row r="2364" spans="1:6">
      <c r="A2364">
        <v>360</v>
      </c>
      <c r="B2364" s="1">
        <v>45473</v>
      </c>
      <c r="D2364">
        <v>13</v>
      </c>
      <c r="E2364" t="s">
        <v>6</v>
      </c>
      <c r="F2364">
        <v>7257</v>
      </c>
    </row>
    <row r="2365" spans="1:6">
      <c r="A2365">
        <v>360</v>
      </c>
      <c r="B2365" s="1">
        <v>45504</v>
      </c>
      <c r="D2365">
        <v>13</v>
      </c>
      <c r="E2365" t="s">
        <v>6</v>
      </c>
      <c r="F2365">
        <v>8169</v>
      </c>
    </row>
    <row r="2366" spans="1:6">
      <c r="A2366">
        <v>360</v>
      </c>
      <c r="B2366" s="1">
        <v>45535</v>
      </c>
      <c r="D2366">
        <v>13</v>
      </c>
      <c r="E2366" t="s">
        <v>6</v>
      </c>
      <c r="F2366">
        <v>8305.5</v>
      </c>
    </row>
    <row r="2367" spans="1:6">
      <c r="A2367">
        <v>360</v>
      </c>
      <c r="B2367" s="1">
        <v>45565</v>
      </c>
      <c r="D2367">
        <v>13</v>
      </c>
      <c r="E2367" t="s">
        <v>6</v>
      </c>
      <c r="F2367">
        <v>6826.5</v>
      </c>
    </row>
    <row r="2368" spans="1:6">
      <c r="A2368">
        <v>360</v>
      </c>
      <c r="B2368" s="1">
        <v>45596</v>
      </c>
      <c r="D2368">
        <v>13</v>
      </c>
      <c r="E2368" t="s">
        <v>6</v>
      </c>
      <c r="F2368">
        <v>7309.5</v>
      </c>
    </row>
    <row r="2369" spans="1:6">
      <c r="A2369">
        <v>360</v>
      </c>
      <c r="B2369" s="1">
        <v>45626</v>
      </c>
      <c r="D2369">
        <v>13</v>
      </c>
      <c r="E2369" t="s">
        <v>6</v>
      </c>
      <c r="F2369">
        <v>8089.5</v>
      </c>
    </row>
    <row r="2370" spans="1:6">
      <c r="A2370">
        <v>360</v>
      </c>
      <c r="B2370" s="1">
        <v>45657</v>
      </c>
      <c r="D2370">
        <v>13</v>
      </c>
      <c r="E2370" t="s">
        <v>6</v>
      </c>
      <c r="F2370">
        <v>9963</v>
      </c>
    </row>
    <row r="2371" spans="1:6">
      <c r="A2371">
        <v>360</v>
      </c>
      <c r="B2371" s="1">
        <v>45688</v>
      </c>
      <c r="D2371">
        <v>13</v>
      </c>
      <c r="E2371" t="s">
        <v>6</v>
      </c>
      <c r="F2371">
        <v>11443.5</v>
      </c>
    </row>
    <row r="2372" spans="1:6">
      <c r="A2372">
        <v>360</v>
      </c>
      <c r="B2372" s="1">
        <v>45716</v>
      </c>
      <c r="D2372">
        <v>13</v>
      </c>
      <c r="E2372" t="s">
        <v>6</v>
      </c>
      <c r="F2372">
        <v>10375.5</v>
      </c>
    </row>
    <row r="2373" spans="1:6">
      <c r="A2373">
        <v>360</v>
      </c>
      <c r="B2373" s="1">
        <v>45747</v>
      </c>
      <c r="D2373">
        <v>13</v>
      </c>
      <c r="E2373" t="s">
        <v>6</v>
      </c>
      <c r="F2373">
        <v>9721.5</v>
      </c>
    </row>
    <row r="2374" spans="1:6">
      <c r="A2374">
        <v>360</v>
      </c>
      <c r="B2374" s="1">
        <v>45777</v>
      </c>
      <c r="D2374">
        <v>13</v>
      </c>
      <c r="E2374" t="s">
        <v>6</v>
      </c>
      <c r="F2374">
        <v>11157</v>
      </c>
    </row>
    <row r="2375" spans="1:6">
      <c r="A2375">
        <v>360</v>
      </c>
      <c r="B2375" s="1">
        <v>45808</v>
      </c>
      <c r="D2375">
        <v>13</v>
      </c>
      <c r="E2375" t="s">
        <v>6</v>
      </c>
      <c r="F2375">
        <v>8917.5</v>
      </c>
    </row>
    <row r="2376" spans="1:6">
      <c r="A2376">
        <v>360</v>
      </c>
      <c r="B2376" s="1">
        <v>45838</v>
      </c>
      <c r="D2376">
        <v>13</v>
      </c>
      <c r="E2376" t="s">
        <v>6</v>
      </c>
      <c r="F2376">
        <v>7525.5</v>
      </c>
    </row>
    <row r="2377" spans="1:6">
      <c r="A2377">
        <v>360</v>
      </c>
      <c r="B2377" s="1">
        <v>45869</v>
      </c>
      <c r="D2377">
        <v>13</v>
      </c>
      <c r="E2377" t="s">
        <v>6</v>
      </c>
      <c r="F2377">
        <v>7201.5</v>
      </c>
    </row>
    <row r="2378" spans="1:6">
      <c r="A2378">
        <v>360</v>
      </c>
      <c r="B2378" s="1">
        <v>45900</v>
      </c>
      <c r="D2378">
        <v>13</v>
      </c>
      <c r="E2378" t="s">
        <v>6</v>
      </c>
      <c r="F2378">
        <v>13128</v>
      </c>
    </row>
    <row r="2379" spans="1:6">
      <c r="A2379">
        <v>360</v>
      </c>
      <c r="B2379" s="1">
        <v>45930</v>
      </c>
      <c r="D2379">
        <v>13</v>
      </c>
      <c r="E2379" t="s">
        <v>6</v>
      </c>
      <c r="F2379">
        <v>10342.5</v>
      </c>
    </row>
    <row r="2380" spans="1:6">
      <c r="A2380">
        <v>360</v>
      </c>
      <c r="B2380" s="1">
        <v>45961</v>
      </c>
      <c r="D2380">
        <v>13</v>
      </c>
      <c r="E2380" t="s">
        <v>6</v>
      </c>
      <c r="F2380">
        <v>10665</v>
      </c>
    </row>
    <row r="2381" spans="1:6">
      <c r="A2381">
        <v>360</v>
      </c>
      <c r="B2381" s="1">
        <v>45991</v>
      </c>
      <c r="D2381">
        <v>13</v>
      </c>
      <c r="E2381" t="s">
        <v>6</v>
      </c>
      <c r="F2381">
        <v>12721.5</v>
      </c>
    </row>
    <row r="2382" spans="1:6">
      <c r="A2382">
        <v>9649</v>
      </c>
      <c r="B2382" s="1">
        <v>44957</v>
      </c>
      <c r="D2382">
        <v>13</v>
      </c>
      <c r="E2382" t="s">
        <v>6</v>
      </c>
      <c r="F2382">
        <v>2065.5</v>
      </c>
    </row>
    <row r="2383" spans="1:6">
      <c r="A2383">
        <v>9649</v>
      </c>
      <c r="B2383" s="1">
        <v>44985</v>
      </c>
      <c r="D2383">
        <v>13</v>
      </c>
      <c r="E2383" t="s">
        <v>6</v>
      </c>
      <c r="F2383">
        <v>2185.5</v>
      </c>
    </row>
    <row r="2384" spans="1:6">
      <c r="A2384">
        <v>9649</v>
      </c>
      <c r="B2384" s="1">
        <v>45016</v>
      </c>
      <c r="D2384">
        <v>13</v>
      </c>
      <c r="E2384" t="s">
        <v>6</v>
      </c>
      <c r="F2384">
        <v>1809</v>
      </c>
    </row>
    <row r="2385" spans="1:6">
      <c r="A2385">
        <v>9649</v>
      </c>
      <c r="B2385" s="1">
        <v>45046</v>
      </c>
      <c r="D2385">
        <v>13</v>
      </c>
      <c r="E2385" t="s">
        <v>6</v>
      </c>
      <c r="F2385">
        <v>1783.5</v>
      </c>
    </row>
    <row r="2386" spans="1:6">
      <c r="A2386">
        <v>9649</v>
      </c>
      <c r="B2386" s="1">
        <v>45077</v>
      </c>
      <c r="D2386">
        <v>13</v>
      </c>
      <c r="E2386" t="s">
        <v>6</v>
      </c>
      <c r="F2386">
        <v>1708.5</v>
      </c>
    </row>
    <row r="2387" spans="1:6">
      <c r="A2387">
        <v>9649</v>
      </c>
      <c r="B2387" s="1">
        <v>45107</v>
      </c>
      <c r="D2387">
        <v>13</v>
      </c>
      <c r="E2387" t="s">
        <v>6</v>
      </c>
      <c r="F2387">
        <v>1774.5</v>
      </c>
    </row>
    <row r="2388" spans="1:6">
      <c r="A2388">
        <v>9649</v>
      </c>
      <c r="B2388" s="1">
        <v>45138</v>
      </c>
      <c r="D2388">
        <v>13</v>
      </c>
      <c r="E2388" t="s">
        <v>6</v>
      </c>
      <c r="F2388">
        <v>1951.5</v>
      </c>
    </row>
    <row r="2389" spans="1:6">
      <c r="A2389">
        <v>9649</v>
      </c>
      <c r="B2389" s="1">
        <v>45169</v>
      </c>
      <c r="D2389">
        <v>13</v>
      </c>
      <c r="E2389" t="s">
        <v>6</v>
      </c>
      <c r="F2389">
        <v>1674</v>
      </c>
    </row>
    <row r="2390" spans="1:6">
      <c r="A2390">
        <v>9649</v>
      </c>
      <c r="B2390" s="1">
        <v>45199</v>
      </c>
      <c r="D2390">
        <v>13</v>
      </c>
      <c r="E2390" t="s">
        <v>6</v>
      </c>
      <c r="F2390">
        <v>1777.5</v>
      </c>
    </row>
    <row r="2391" spans="1:6">
      <c r="A2391">
        <v>9649</v>
      </c>
      <c r="B2391" s="1">
        <v>45230</v>
      </c>
      <c r="D2391">
        <v>13</v>
      </c>
      <c r="E2391" t="s">
        <v>6</v>
      </c>
      <c r="F2391">
        <v>1950</v>
      </c>
    </row>
    <row r="2392" spans="1:6">
      <c r="A2392">
        <v>9649</v>
      </c>
      <c r="B2392" s="1">
        <v>45260</v>
      </c>
      <c r="D2392">
        <v>13</v>
      </c>
      <c r="E2392" t="s">
        <v>6</v>
      </c>
      <c r="F2392">
        <v>1878</v>
      </c>
    </row>
    <row r="2393" spans="1:6">
      <c r="A2393">
        <v>9649</v>
      </c>
      <c r="B2393" s="1">
        <v>45291</v>
      </c>
      <c r="D2393">
        <v>13</v>
      </c>
      <c r="E2393" t="s">
        <v>6</v>
      </c>
      <c r="F2393">
        <v>1941</v>
      </c>
    </row>
    <row r="2394" spans="1:6">
      <c r="A2394">
        <v>9649</v>
      </c>
      <c r="B2394" s="1">
        <v>45322</v>
      </c>
      <c r="D2394">
        <v>13</v>
      </c>
      <c r="E2394" t="s">
        <v>6</v>
      </c>
      <c r="F2394">
        <v>2007</v>
      </c>
    </row>
    <row r="2395" spans="1:6">
      <c r="A2395">
        <v>9649</v>
      </c>
      <c r="B2395" s="1">
        <v>45351</v>
      </c>
      <c r="D2395">
        <v>13</v>
      </c>
      <c r="E2395" t="s">
        <v>6</v>
      </c>
      <c r="F2395">
        <v>1824</v>
      </c>
    </row>
    <row r="2396" spans="1:6">
      <c r="A2396">
        <v>9649</v>
      </c>
      <c r="B2396" s="1">
        <v>45382</v>
      </c>
      <c r="D2396">
        <v>13</v>
      </c>
      <c r="E2396" t="s">
        <v>6</v>
      </c>
      <c r="F2396">
        <v>1882.5</v>
      </c>
    </row>
    <row r="2397" spans="1:6">
      <c r="A2397">
        <v>9649</v>
      </c>
      <c r="B2397" s="1">
        <v>45412</v>
      </c>
      <c r="D2397">
        <v>13</v>
      </c>
      <c r="E2397" t="s">
        <v>6</v>
      </c>
      <c r="F2397">
        <v>1824</v>
      </c>
    </row>
    <row r="2398" spans="1:6">
      <c r="A2398">
        <v>9649</v>
      </c>
      <c r="B2398" s="1">
        <v>45443</v>
      </c>
      <c r="D2398">
        <v>13</v>
      </c>
      <c r="E2398" t="s">
        <v>6</v>
      </c>
      <c r="F2398">
        <v>1557</v>
      </c>
    </row>
    <row r="2399" spans="1:6">
      <c r="A2399">
        <v>9649</v>
      </c>
      <c r="B2399" s="1">
        <v>45473</v>
      </c>
      <c r="D2399">
        <v>13</v>
      </c>
      <c r="E2399" t="s">
        <v>6</v>
      </c>
      <c r="F2399">
        <v>1885.5</v>
      </c>
    </row>
    <row r="2400" spans="1:6">
      <c r="A2400">
        <v>9649</v>
      </c>
      <c r="B2400" s="1">
        <v>45504</v>
      </c>
      <c r="D2400">
        <v>13</v>
      </c>
      <c r="E2400" t="s">
        <v>6</v>
      </c>
      <c r="F2400">
        <v>2088</v>
      </c>
    </row>
    <row r="2401" spans="1:6">
      <c r="A2401">
        <v>9649</v>
      </c>
      <c r="B2401" s="1">
        <v>45535</v>
      </c>
      <c r="D2401">
        <v>13</v>
      </c>
      <c r="E2401" t="s">
        <v>6</v>
      </c>
      <c r="F2401">
        <v>1494</v>
      </c>
    </row>
    <row r="2402" spans="1:6">
      <c r="A2402">
        <v>9649</v>
      </c>
      <c r="B2402" s="1">
        <v>45565</v>
      </c>
      <c r="D2402">
        <v>13</v>
      </c>
      <c r="E2402" t="s">
        <v>6</v>
      </c>
      <c r="F2402">
        <v>2068.5</v>
      </c>
    </row>
    <row r="2403" spans="1:6">
      <c r="A2403">
        <v>9649</v>
      </c>
      <c r="B2403" s="1">
        <v>45596</v>
      </c>
      <c r="D2403">
        <v>13</v>
      </c>
      <c r="E2403" t="s">
        <v>6</v>
      </c>
      <c r="F2403">
        <v>2215.5</v>
      </c>
    </row>
    <row r="2404" spans="1:6">
      <c r="A2404">
        <v>9649</v>
      </c>
      <c r="B2404" s="1">
        <v>45626</v>
      </c>
      <c r="D2404">
        <v>13</v>
      </c>
      <c r="E2404" t="s">
        <v>6</v>
      </c>
      <c r="F2404">
        <v>2320.5</v>
      </c>
    </row>
    <row r="2405" spans="1:6">
      <c r="A2405">
        <v>9649</v>
      </c>
      <c r="B2405" s="1">
        <v>45657</v>
      </c>
      <c r="D2405">
        <v>13</v>
      </c>
      <c r="E2405" t="s">
        <v>6</v>
      </c>
      <c r="F2405">
        <v>1981.5</v>
      </c>
    </row>
    <row r="2406" spans="1:6">
      <c r="A2406">
        <v>9649</v>
      </c>
      <c r="B2406" s="1">
        <v>45688</v>
      </c>
      <c r="D2406">
        <v>13</v>
      </c>
      <c r="E2406" t="s">
        <v>6</v>
      </c>
      <c r="F2406">
        <v>1858.5</v>
      </c>
    </row>
    <row r="2407" spans="1:6">
      <c r="A2407">
        <v>9649</v>
      </c>
      <c r="B2407" s="1">
        <v>45716</v>
      </c>
      <c r="D2407">
        <v>13</v>
      </c>
      <c r="E2407" t="s">
        <v>6</v>
      </c>
      <c r="F2407">
        <v>2127</v>
      </c>
    </row>
    <row r="2408" spans="1:6">
      <c r="A2408">
        <v>9649</v>
      </c>
      <c r="B2408" s="1">
        <v>45747</v>
      </c>
      <c r="D2408">
        <v>13</v>
      </c>
      <c r="E2408" t="s">
        <v>6</v>
      </c>
      <c r="F2408">
        <v>1809</v>
      </c>
    </row>
    <row r="2409" spans="1:6">
      <c r="A2409">
        <v>9649</v>
      </c>
      <c r="B2409" s="1">
        <v>45777</v>
      </c>
      <c r="D2409">
        <v>13</v>
      </c>
      <c r="E2409" t="s">
        <v>6</v>
      </c>
      <c r="F2409">
        <v>2043</v>
      </c>
    </row>
    <row r="2410" spans="1:6">
      <c r="A2410">
        <v>9649</v>
      </c>
      <c r="B2410" s="1">
        <v>45808</v>
      </c>
      <c r="D2410">
        <v>13</v>
      </c>
      <c r="E2410" t="s">
        <v>6</v>
      </c>
      <c r="F2410">
        <v>1984.5</v>
      </c>
    </row>
    <row r="2411" spans="1:6">
      <c r="A2411">
        <v>9649</v>
      </c>
      <c r="B2411" s="1">
        <v>45838</v>
      </c>
      <c r="D2411">
        <v>13</v>
      </c>
      <c r="E2411" t="s">
        <v>6</v>
      </c>
      <c r="F2411">
        <v>1986</v>
      </c>
    </row>
    <row r="2412" spans="1:6">
      <c r="A2412">
        <v>9649</v>
      </c>
      <c r="B2412" s="1">
        <v>45869</v>
      </c>
      <c r="D2412">
        <v>13</v>
      </c>
      <c r="E2412" t="s">
        <v>6</v>
      </c>
      <c r="F2412">
        <v>2149.5</v>
      </c>
    </row>
    <row r="2413" spans="1:6">
      <c r="A2413">
        <v>9649</v>
      </c>
      <c r="B2413" s="1">
        <v>45900</v>
      </c>
      <c r="D2413">
        <v>13</v>
      </c>
      <c r="E2413" t="s">
        <v>6</v>
      </c>
      <c r="F2413">
        <v>1876.5</v>
      </c>
    </row>
    <row r="2414" spans="1:6">
      <c r="A2414">
        <v>9649</v>
      </c>
      <c r="B2414" s="1">
        <v>45930</v>
      </c>
      <c r="D2414">
        <v>13</v>
      </c>
      <c r="E2414" t="s">
        <v>6</v>
      </c>
      <c r="F2414">
        <v>2295</v>
      </c>
    </row>
    <row r="2415" spans="1:6">
      <c r="A2415">
        <v>9649</v>
      </c>
      <c r="B2415" s="1">
        <v>45961</v>
      </c>
      <c r="D2415">
        <v>13</v>
      </c>
      <c r="E2415" t="s">
        <v>6</v>
      </c>
      <c r="F2415">
        <v>2220</v>
      </c>
    </row>
    <row r="2416" spans="1:6">
      <c r="A2416">
        <v>9649</v>
      </c>
      <c r="B2416" s="1">
        <v>45991</v>
      </c>
      <c r="D2416">
        <v>13</v>
      </c>
      <c r="E2416" t="s">
        <v>6</v>
      </c>
      <c r="F2416">
        <v>2155.5</v>
      </c>
    </row>
    <row r="2417" spans="1:6">
      <c r="A2417">
        <v>9652</v>
      </c>
      <c r="B2417" s="1">
        <v>44957</v>
      </c>
      <c r="D2417">
        <v>13</v>
      </c>
      <c r="E2417" t="s">
        <v>6</v>
      </c>
      <c r="F2417">
        <v>5863.5</v>
      </c>
    </row>
    <row r="2418" spans="1:6">
      <c r="A2418">
        <v>9652</v>
      </c>
      <c r="B2418" s="1">
        <v>44985</v>
      </c>
      <c r="D2418">
        <v>13</v>
      </c>
      <c r="E2418" t="s">
        <v>6</v>
      </c>
      <c r="F2418">
        <v>7867.5</v>
      </c>
    </row>
    <row r="2419" spans="1:6">
      <c r="A2419">
        <v>9652</v>
      </c>
      <c r="B2419" s="1">
        <v>45016</v>
      </c>
      <c r="D2419">
        <v>13</v>
      </c>
      <c r="E2419" t="s">
        <v>6</v>
      </c>
      <c r="F2419">
        <v>7335</v>
      </c>
    </row>
    <row r="2420" spans="1:6">
      <c r="A2420">
        <v>9652</v>
      </c>
      <c r="B2420" s="1">
        <v>45046</v>
      </c>
      <c r="D2420">
        <v>13</v>
      </c>
      <c r="E2420" t="s">
        <v>6</v>
      </c>
      <c r="F2420">
        <v>7066.5</v>
      </c>
    </row>
    <row r="2421" spans="1:6">
      <c r="A2421">
        <v>9652</v>
      </c>
      <c r="B2421" s="1">
        <v>45077</v>
      </c>
      <c r="D2421">
        <v>13</v>
      </c>
      <c r="E2421" t="s">
        <v>6</v>
      </c>
      <c r="F2421">
        <v>5436</v>
      </c>
    </row>
    <row r="2422" spans="1:6">
      <c r="A2422">
        <v>9652</v>
      </c>
      <c r="B2422" s="1">
        <v>45107</v>
      </c>
      <c r="D2422">
        <v>13</v>
      </c>
      <c r="E2422" t="s">
        <v>6</v>
      </c>
      <c r="F2422">
        <v>5017.5</v>
      </c>
    </row>
    <row r="2423" spans="1:6">
      <c r="A2423">
        <v>9652</v>
      </c>
      <c r="B2423" s="1">
        <v>45138</v>
      </c>
      <c r="D2423">
        <v>13</v>
      </c>
      <c r="E2423" t="s">
        <v>6</v>
      </c>
      <c r="F2423">
        <v>5548.5</v>
      </c>
    </row>
    <row r="2424" spans="1:6">
      <c r="A2424">
        <v>9652</v>
      </c>
      <c r="B2424" s="1">
        <v>45169</v>
      </c>
      <c r="D2424">
        <v>13</v>
      </c>
      <c r="E2424" t="s">
        <v>6</v>
      </c>
      <c r="F2424">
        <v>4369.5</v>
      </c>
    </row>
    <row r="2425" spans="1:6">
      <c r="A2425">
        <v>9652</v>
      </c>
      <c r="B2425" s="1">
        <v>45199</v>
      </c>
      <c r="D2425">
        <v>13</v>
      </c>
      <c r="E2425" t="s">
        <v>6</v>
      </c>
      <c r="F2425">
        <v>5806.5</v>
      </c>
    </row>
    <row r="2426" spans="1:6">
      <c r="A2426">
        <v>9652</v>
      </c>
      <c r="B2426" s="1">
        <v>45230</v>
      </c>
      <c r="D2426">
        <v>13</v>
      </c>
      <c r="E2426" t="s">
        <v>6</v>
      </c>
      <c r="F2426">
        <v>5032.5</v>
      </c>
    </row>
    <row r="2427" spans="1:6">
      <c r="A2427">
        <v>9652</v>
      </c>
      <c r="B2427" s="1">
        <v>45260</v>
      </c>
      <c r="D2427">
        <v>13</v>
      </c>
      <c r="E2427" t="s">
        <v>6</v>
      </c>
      <c r="F2427">
        <v>5491.5</v>
      </c>
    </row>
    <row r="2428" spans="1:6">
      <c r="A2428">
        <v>9652</v>
      </c>
      <c r="B2428" s="1">
        <v>45291</v>
      </c>
      <c r="D2428">
        <v>13</v>
      </c>
      <c r="E2428" t="s">
        <v>6</v>
      </c>
      <c r="F2428">
        <v>6316.5</v>
      </c>
    </row>
    <row r="2429" spans="1:6">
      <c r="A2429">
        <v>9652</v>
      </c>
      <c r="B2429" s="1">
        <v>45322</v>
      </c>
      <c r="D2429">
        <v>13</v>
      </c>
      <c r="E2429" t="s">
        <v>6</v>
      </c>
      <c r="F2429">
        <v>6729</v>
      </c>
    </row>
    <row r="2430" spans="1:6">
      <c r="A2430">
        <v>9652</v>
      </c>
      <c r="B2430" s="1">
        <v>45351</v>
      </c>
      <c r="D2430">
        <v>13</v>
      </c>
      <c r="E2430" t="s">
        <v>6</v>
      </c>
      <c r="F2430">
        <v>7392</v>
      </c>
    </row>
    <row r="2431" spans="1:6">
      <c r="A2431">
        <v>9652</v>
      </c>
      <c r="B2431" s="1">
        <v>45382</v>
      </c>
      <c r="D2431">
        <v>13</v>
      </c>
      <c r="E2431" t="s">
        <v>6</v>
      </c>
      <c r="F2431">
        <v>8901</v>
      </c>
    </row>
    <row r="2432" spans="1:6">
      <c r="A2432">
        <v>9652</v>
      </c>
      <c r="B2432" s="1">
        <v>45412</v>
      </c>
      <c r="D2432">
        <v>13</v>
      </c>
      <c r="E2432" t="s">
        <v>6</v>
      </c>
      <c r="F2432">
        <v>7500</v>
      </c>
    </row>
    <row r="2433" spans="1:6">
      <c r="A2433">
        <v>9652</v>
      </c>
      <c r="B2433" s="1">
        <v>45443</v>
      </c>
      <c r="D2433">
        <v>13</v>
      </c>
      <c r="E2433" t="s">
        <v>6</v>
      </c>
      <c r="F2433">
        <v>6721.5</v>
      </c>
    </row>
    <row r="2434" spans="1:6">
      <c r="A2434">
        <v>9652</v>
      </c>
      <c r="B2434" s="1">
        <v>45473</v>
      </c>
      <c r="D2434">
        <v>13</v>
      </c>
      <c r="E2434" t="s">
        <v>6</v>
      </c>
      <c r="F2434">
        <v>7480.5</v>
      </c>
    </row>
    <row r="2435" spans="1:6">
      <c r="A2435">
        <v>9652</v>
      </c>
      <c r="B2435" s="1">
        <v>45504</v>
      </c>
      <c r="D2435">
        <v>13</v>
      </c>
      <c r="E2435" t="s">
        <v>6</v>
      </c>
      <c r="F2435">
        <v>7527</v>
      </c>
    </row>
    <row r="2436" spans="1:6">
      <c r="A2436">
        <v>9652</v>
      </c>
      <c r="B2436" s="1">
        <v>45535</v>
      </c>
      <c r="D2436">
        <v>13</v>
      </c>
      <c r="E2436" t="s">
        <v>6</v>
      </c>
      <c r="F2436">
        <v>16312.5</v>
      </c>
    </row>
    <row r="2437" spans="1:6">
      <c r="A2437">
        <v>9652</v>
      </c>
      <c r="B2437" s="1">
        <v>45565</v>
      </c>
      <c r="D2437">
        <v>13</v>
      </c>
      <c r="E2437" t="s">
        <v>6</v>
      </c>
      <c r="F2437">
        <v>11731.5</v>
      </c>
    </row>
    <row r="2438" spans="1:6">
      <c r="A2438">
        <v>9652</v>
      </c>
      <c r="B2438" s="1">
        <v>45596</v>
      </c>
      <c r="D2438">
        <v>13</v>
      </c>
      <c r="E2438" t="s">
        <v>6</v>
      </c>
      <c r="F2438">
        <v>6090</v>
      </c>
    </row>
    <row r="2439" spans="1:6">
      <c r="A2439">
        <v>9652</v>
      </c>
      <c r="B2439" s="1">
        <v>45626</v>
      </c>
      <c r="D2439">
        <v>13</v>
      </c>
      <c r="E2439" t="s">
        <v>6</v>
      </c>
      <c r="F2439">
        <v>6076.5</v>
      </c>
    </row>
    <row r="2440" spans="1:6">
      <c r="A2440">
        <v>9652</v>
      </c>
      <c r="B2440" s="1">
        <v>45657</v>
      </c>
      <c r="D2440">
        <v>13</v>
      </c>
      <c r="E2440" t="s">
        <v>6</v>
      </c>
      <c r="F2440">
        <v>8854.5</v>
      </c>
    </row>
    <row r="2441" spans="1:6">
      <c r="A2441">
        <v>9652</v>
      </c>
      <c r="B2441" s="1">
        <v>45688</v>
      </c>
      <c r="D2441">
        <v>13</v>
      </c>
      <c r="E2441" t="s">
        <v>6</v>
      </c>
      <c r="F2441">
        <v>11251.5</v>
      </c>
    </row>
    <row r="2442" spans="1:6">
      <c r="A2442">
        <v>9652</v>
      </c>
      <c r="B2442" s="1">
        <v>45716</v>
      </c>
      <c r="D2442">
        <v>13</v>
      </c>
      <c r="E2442" t="s">
        <v>6</v>
      </c>
      <c r="F2442">
        <v>12012</v>
      </c>
    </row>
    <row r="2443" spans="1:6">
      <c r="A2443">
        <v>9652</v>
      </c>
      <c r="B2443" s="1">
        <v>45747</v>
      </c>
      <c r="D2443">
        <v>13</v>
      </c>
      <c r="E2443" t="s">
        <v>6</v>
      </c>
      <c r="F2443">
        <v>12034.5</v>
      </c>
    </row>
    <row r="2444" spans="1:6">
      <c r="A2444">
        <v>9652</v>
      </c>
      <c r="B2444" s="1">
        <v>45777</v>
      </c>
      <c r="D2444">
        <v>13</v>
      </c>
      <c r="E2444" t="s">
        <v>6</v>
      </c>
      <c r="F2444">
        <v>10077</v>
      </c>
    </row>
    <row r="2445" spans="1:6">
      <c r="A2445">
        <v>9652</v>
      </c>
      <c r="B2445" s="1">
        <v>45808</v>
      </c>
      <c r="D2445">
        <v>13</v>
      </c>
      <c r="E2445" t="s">
        <v>6</v>
      </c>
      <c r="F2445">
        <v>10231.5</v>
      </c>
    </row>
    <row r="2446" spans="1:6">
      <c r="A2446">
        <v>9652</v>
      </c>
      <c r="B2446" s="1">
        <v>45838</v>
      </c>
      <c r="D2446">
        <v>13</v>
      </c>
      <c r="E2446" t="s">
        <v>6</v>
      </c>
      <c r="F2446">
        <v>8859</v>
      </c>
    </row>
    <row r="2447" spans="1:6">
      <c r="A2447">
        <v>9652</v>
      </c>
      <c r="B2447" s="1">
        <v>45869</v>
      </c>
      <c r="D2447">
        <v>13</v>
      </c>
      <c r="E2447" t="s">
        <v>6</v>
      </c>
      <c r="F2447">
        <v>8337</v>
      </c>
    </row>
    <row r="2448" spans="1:6">
      <c r="A2448">
        <v>9652</v>
      </c>
      <c r="B2448" s="1">
        <v>45900</v>
      </c>
      <c r="D2448">
        <v>13</v>
      </c>
      <c r="E2448" t="s">
        <v>6</v>
      </c>
      <c r="F2448">
        <v>10036.5</v>
      </c>
    </row>
    <row r="2449" spans="1:6">
      <c r="A2449">
        <v>9652</v>
      </c>
      <c r="B2449" s="1">
        <v>45930</v>
      </c>
      <c r="D2449">
        <v>13</v>
      </c>
      <c r="E2449" t="s">
        <v>6</v>
      </c>
      <c r="F2449">
        <v>9547.5</v>
      </c>
    </row>
    <row r="2450" spans="1:6">
      <c r="A2450">
        <v>9652</v>
      </c>
      <c r="B2450" s="1">
        <v>45961</v>
      </c>
      <c r="D2450">
        <v>13</v>
      </c>
      <c r="E2450" t="s">
        <v>6</v>
      </c>
      <c r="F2450">
        <v>11578.5</v>
      </c>
    </row>
    <row r="2451" spans="1:6">
      <c r="A2451">
        <v>9652</v>
      </c>
      <c r="B2451" s="1">
        <v>45991</v>
      </c>
      <c r="D2451">
        <v>13</v>
      </c>
      <c r="E2451" t="s">
        <v>6</v>
      </c>
      <c r="F2451">
        <v>11581.5</v>
      </c>
    </row>
    <row r="2452" spans="1:6">
      <c r="A2452">
        <v>9656</v>
      </c>
      <c r="B2452" s="1">
        <v>44957</v>
      </c>
      <c r="D2452">
        <v>13</v>
      </c>
      <c r="E2452" t="s">
        <v>6</v>
      </c>
      <c r="F2452">
        <v>456208.5</v>
      </c>
    </row>
    <row r="2453" spans="1:6">
      <c r="A2453">
        <v>9656</v>
      </c>
      <c r="B2453" s="1">
        <v>44985</v>
      </c>
      <c r="D2453">
        <v>13</v>
      </c>
      <c r="E2453" t="s">
        <v>6</v>
      </c>
      <c r="F2453">
        <v>441354</v>
      </c>
    </row>
    <row r="2454" spans="1:6">
      <c r="A2454">
        <v>9656</v>
      </c>
      <c r="B2454" s="1">
        <v>45016</v>
      </c>
      <c r="D2454">
        <v>13</v>
      </c>
      <c r="E2454" t="s">
        <v>6</v>
      </c>
      <c r="F2454">
        <v>397530</v>
      </c>
    </row>
    <row r="2455" spans="1:6">
      <c r="A2455">
        <v>9656</v>
      </c>
      <c r="B2455" s="1">
        <v>45046</v>
      </c>
      <c r="D2455">
        <v>13</v>
      </c>
      <c r="E2455" t="s">
        <v>6</v>
      </c>
      <c r="F2455">
        <v>452224.5</v>
      </c>
    </row>
    <row r="2456" spans="1:6">
      <c r="A2456">
        <v>9656</v>
      </c>
      <c r="B2456" s="1">
        <v>45077</v>
      </c>
      <c r="D2456">
        <v>13</v>
      </c>
      <c r="E2456" t="s">
        <v>6</v>
      </c>
      <c r="F2456">
        <v>455811</v>
      </c>
    </row>
    <row r="2457" spans="1:6">
      <c r="A2457">
        <v>9656</v>
      </c>
      <c r="B2457" s="1">
        <v>45107</v>
      </c>
      <c r="D2457">
        <v>13</v>
      </c>
      <c r="E2457" t="s">
        <v>6</v>
      </c>
      <c r="F2457">
        <v>561324</v>
      </c>
    </row>
    <row r="2458" spans="1:6">
      <c r="A2458">
        <v>9656</v>
      </c>
      <c r="B2458" s="1">
        <v>45138</v>
      </c>
      <c r="D2458">
        <v>13</v>
      </c>
      <c r="E2458" t="s">
        <v>6</v>
      </c>
      <c r="F2458">
        <v>553230</v>
      </c>
    </row>
    <row r="2459" spans="1:6">
      <c r="A2459">
        <v>9656</v>
      </c>
      <c r="B2459" s="1">
        <v>45169</v>
      </c>
      <c r="D2459">
        <v>13</v>
      </c>
      <c r="E2459" t="s">
        <v>6</v>
      </c>
      <c r="F2459">
        <v>466957.5</v>
      </c>
    </row>
    <row r="2460" spans="1:6">
      <c r="A2460">
        <v>9656</v>
      </c>
      <c r="B2460" s="1">
        <v>45199</v>
      </c>
      <c r="D2460">
        <v>13</v>
      </c>
      <c r="E2460" t="s">
        <v>6</v>
      </c>
      <c r="F2460">
        <v>507420</v>
      </c>
    </row>
    <row r="2461" spans="1:6">
      <c r="A2461">
        <v>9656</v>
      </c>
      <c r="B2461" s="1">
        <v>45230</v>
      </c>
      <c r="D2461">
        <v>13</v>
      </c>
      <c r="E2461" t="s">
        <v>6</v>
      </c>
      <c r="F2461">
        <v>511191</v>
      </c>
    </row>
    <row r="2462" spans="1:6">
      <c r="A2462">
        <v>9656</v>
      </c>
      <c r="B2462" s="1">
        <v>45260</v>
      </c>
      <c r="D2462">
        <v>13</v>
      </c>
      <c r="E2462" t="s">
        <v>6</v>
      </c>
      <c r="F2462">
        <v>521142</v>
      </c>
    </row>
    <row r="2463" spans="1:6">
      <c r="A2463">
        <v>9656</v>
      </c>
      <c r="B2463" s="1">
        <v>45291</v>
      </c>
      <c r="D2463">
        <v>13</v>
      </c>
      <c r="E2463" t="s">
        <v>6</v>
      </c>
      <c r="F2463">
        <v>524494.5</v>
      </c>
    </row>
    <row r="2464" spans="1:6">
      <c r="A2464">
        <v>9656</v>
      </c>
      <c r="B2464" s="1">
        <v>45322</v>
      </c>
      <c r="D2464">
        <v>13</v>
      </c>
      <c r="E2464" t="s">
        <v>6</v>
      </c>
      <c r="F2464">
        <v>492147</v>
      </c>
    </row>
    <row r="2465" spans="1:6">
      <c r="A2465">
        <v>9656</v>
      </c>
      <c r="B2465" s="1">
        <v>45351</v>
      </c>
      <c r="D2465">
        <v>13</v>
      </c>
      <c r="E2465" t="s">
        <v>6</v>
      </c>
      <c r="F2465">
        <v>471700.5</v>
      </c>
    </row>
    <row r="2466" spans="1:6">
      <c r="A2466">
        <v>9656</v>
      </c>
      <c r="B2466" s="1">
        <v>45382</v>
      </c>
      <c r="D2466">
        <v>13</v>
      </c>
      <c r="E2466" t="s">
        <v>6</v>
      </c>
      <c r="F2466">
        <v>422067</v>
      </c>
    </row>
    <row r="2467" spans="1:6">
      <c r="A2467">
        <v>9656</v>
      </c>
      <c r="B2467" s="1">
        <v>45412</v>
      </c>
      <c r="D2467">
        <v>13</v>
      </c>
      <c r="E2467" t="s">
        <v>6</v>
      </c>
      <c r="F2467">
        <v>439627.5</v>
      </c>
    </row>
    <row r="2468" spans="1:6">
      <c r="A2468">
        <v>9656</v>
      </c>
      <c r="B2468" s="1">
        <v>45443</v>
      </c>
      <c r="D2468">
        <v>13</v>
      </c>
      <c r="E2468" t="s">
        <v>6</v>
      </c>
      <c r="F2468">
        <v>552559.5</v>
      </c>
    </row>
    <row r="2469" spans="1:6">
      <c r="A2469">
        <v>9656</v>
      </c>
      <c r="B2469" s="1">
        <v>45473</v>
      </c>
      <c r="D2469">
        <v>13</v>
      </c>
      <c r="E2469" t="s">
        <v>6</v>
      </c>
      <c r="F2469">
        <v>540312</v>
      </c>
    </row>
    <row r="2470" spans="1:6">
      <c r="A2470">
        <v>9656</v>
      </c>
      <c r="B2470" s="1">
        <v>45504</v>
      </c>
      <c r="D2470">
        <v>13</v>
      </c>
      <c r="E2470" t="s">
        <v>6</v>
      </c>
      <c r="F2470">
        <v>503532</v>
      </c>
    </row>
    <row r="2471" spans="1:6">
      <c r="A2471">
        <v>9656</v>
      </c>
      <c r="B2471" s="1">
        <v>45535</v>
      </c>
      <c r="D2471">
        <v>13</v>
      </c>
      <c r="E2471" t="s">
        <v>6</v>
      </c>
      <c r="F2471">
        <v>483579</v>
      </c>
    </row>
    <row r="2472" spans="1:6">
      <c r="A2472">
        <v>9656</v>
      </c>
      <c r="B2472" s="1">
        <v>45565</v>
      </c>
      <c r="D2472">
        <v>13</v>
      </c>
      <c r="E2472" t="s">
        <v>6</v>
      </c>
      <c r="F2472">
        <v>492475.5</v>
      </c>
    </row>
    <row r="2473" spans="1:6">
      <c r="A2473">
        <v>9656</v>
      </c>
      <c r="B2473" s="1">
        <v>45596</v>
      </c>
      <c r="D2473">
        <v>13</v>
      </c>
      <c r="E2473" t="s">
        <v>6</v>
      </c>
      <c r="F2473">
        <v>542083.5</v>
      </c>
    </row>
    <row r="2474" spans="1:6">
      <c r="A2474">
        <v>9656</v>
      </c>
      <c r="B2474" s="1">
        <v>45626</v>
      </c>
      <c r="D2474">
        <v>13</v>
      </c>
      <c r="E2474" t="s">
        <v>6</v>
      </c>
      <c r="F2474">
        <v>511138.5</v>
      </c>
    </row>
    <row r="2475" spans="1:6">
      <c r="A2475">
        <v>9656</v>
      </c>
      <c r="B2475" s="1">
        <v>45657</v>
      </c>
      <c r="D2475">
        <v>13</v>
      </c>
      <c r="E2475" t="s">
        <v>6</v>
      </c>
      <c r="F2475">
        <v>524938.5</v>
      </c>
    </row>
    <row r="2476" spans="1:6">
      <c r="A2476">
        <v>9656</v>
      </c>
      <c r="B2476" s="1">
        <v>45688</v>
      </c>
      <c r="D2476">
        <v>13</v>
      </c>
      <c r="E2476" t="s">
        <v>6</v>
      </c>
      <c r="F2476">
        <v>549969</v>
      </c>
    </row>
    <row r="2477" spans="1:6">
      <c r="A2477">
        <v>9656</v>
      </c>
      <c r="B2477" s="1">
        <v>45716</v>
      </c>
      <c r="D2477">
        <v>13</v>
      </c>
      <c r="E2477" t="s">
        <v>6</v>
      </c>
      <c r="F2477">
        <v>487795.5</v>
      </c>
    </row>
    <row r="2478" spans="1:6">
      <c r="A2478">
        <v>9656</v>
      </c>
      <c r="B2478" s="1">
        <v>45747</v>
      </c>
      <c r="D2478">
        <v>13</v>
      </c>
      <c r="E2478" t="s">
        <v>6</v>
      </c>
      <c r="F2478">
        <v>447891</v>
      </c>
    </row>
    <row r="2479" spans="1:6">
      <c r="A2479">
        <v>9656</v>
      </c>
      <c r="B2479" s="1">
        <v>45777</v>
      </c>
      <c r="D2479">
        <v>13</v>
      </c>
      <c r="E2479" t="s">
        <v>6</v>
      </c>
      <c r="F2479">
        <v>537192</v>
      </c>
    </row>
    <row r="2480" spans="1:6">
      <c r="A2480">
        <v>9656</v>
      </c>
      <c r="B2480" s="1">
        <v>45808</v>
      </c>
      <c r="D2480">
        <v>13</v>
      </c>
      <c r="E2480" t="s">
        <v>6</v>
      </c>
      <c r="F2480">
        <v>547905</v>
      </c>
    </row>
    <row r="2481" spans="1:6">
      <c r="A2481">
        <v>9656</v>
      </c>
      <c r="B2481" s="1">
        <v>45838</v>
      </c>
      <c r="D2481">
        <v>13</v>
      </c>
      <c r="E2481" t="s">
        <v>6</v>
      </c>
      <c r="F2481">
        <v>548751</v>
      </c>
    </row>
    <row r="2482" spans="1:6">
      <c r="A2482">
        <v>9656</v>
      </c>
      <c r="B2482" s="1">
        <v>45869</v>
      </c>
      <c r="D2482">
        <v>13</v>
      </c>
      <c r="E2482" t="s">
        <v>6</v>
      </c>
      <c r="F2482">
        <v>661314</v>
      </c>
    </row>
    <row r="2483" spans="1:6">
      <c r="A2483">
        <v>9656</v>
      </c>
      <c r="B2483" s="1">
        <v>45900</v>
      </c>
      <c r="D2483">
        <v>13</v>
      </c>
      <c r="E2483" t="s">
        <v>6</v>
      </c>
      <c r="F2483">
        <v>525037.5</v>
      </c>
    </row>
    <row r="2484" spans="1:6">
      <c r="A2484">
        <v>9656</v>
      </c>
      <c r="B2484" s="1">
        <v>45930</v>
      </c>
      <c r="D2484">
        <v>13</v>
      </c>
      <c r="E2484" t="s">
        <v>6</v>
      </c>
      <c r="F2484">
        <v>539389.5</v>
      </c>
    </row>
    <row r="2485" spans="1:6">
      <c r="A2485">
        <v>9656</v>
      </c>
      <c r="B2485" s="1">
        <v>45961</v>
      </c>
      <c r="D2485">
        <v>13</v>
      </c>
      <c r="E2485" t="s">
        <v>6</v>
      </c>
      <c r="F2485">
        <v>614575.5</v>
      </c>
    </row>
    <row r="2486" spans="1:6">
      <c r="A2486">
        <v>9656</v>
      </c>
      <c r="B2486" s="1">
        <v>45991</v>
      </c>
      <c r="D2486">
        <v>13</v>
      </c>
      <c r="E2486" t="s">
        <v>6</v>
      </c>
      <c r="F2486">
        <v>570342</v>
      </c>
    </row>
    <row r="2487" spans="1:6">
      <c r="A2487">
        <v>9657</v>
      </c>
      <c r="B2487" s="1">
        <v>44957</v>
      </c>
      <c r="D2487">
        <v>13</v>
      </c>
      <c r="E2487" t="s">
        <v>6</v>
      </c>
      <c r="F2487">
        <v>2880</v>
      </c>
    </row>
    <row r="2488" spans="1:6">
      <c r="A2488">
        <v>9657</v>
      </c>
      <c r="B2488" s="1">
        <v>44985</v>
      </c>
      <c r="D2488">
        <v>13</v>
      </c>
      <c r="E2488" t="s">
        <v>6</v>
      </c>
      <c r="F2488">
        <v>2830.5</v>
      </c>
    </row>
    <row r="2489" spans="1:6">
      <c r="A2489">
        <v>9657</v>
      </c>
      <c r="B2489" s="1">
        <v>45016</v>
      </c>
      <c r="D2489">
        <v>13</v>
      </c>
      <c r="E2489" t="s">
        <v>6</v>
      </c>
      <c r="F2489">
        <v>2602.5</v>
      </c>
    </row>
    <row r="2490" spans="1:6">
      <c r="A2490">
        <v>9657</v>
      </c>
      <c r="B2490" s="1">
        <v>45046</v>
      </c>
      <c r="D2490">
        <v>13</v>
      </c>
      <c r="E2490" t="s">
        <v>6</v>
      </c>
      <c r="F2490">
        <v>2925</v>
      </c>
    </row>
    <row r="2491" spans="1:6">
      <c r="A2491">
        <v>9657</v>
      </c>
      <c r="B2491" s="1">
        <v>45077</v>
      </c>
      <c r="D2491">
        <v>13</v>
      </c>
      <c r="E2491" t="s">
        <v>6</v>
      </c>
      <c r="F2491">
        <v>2757</v>
      </c>
    </row>
    <row r="2492" spans="1:6">
      <c r="A2492">
        <v>9657</v>
      </c>
      <c r="B2492" s="1">
        <v>45107</v>
      </c>
      <c r="D2492">
        <v>13</v>
      </c>
      <c r="E2492" t="s">
        <v>6</v>
      </c>
      <c r="F2492">
        <v>3253.5</v>
      </c>
    </row>
    <row r="2493" spans="1:6">
      <c r="A2493">
        <v>9657</v>
      </c>
      <c r="B2493" s="1">
        <v>45138</v>
      </c>
      <c r="D2493">
        <v>13</v>
      </c>
      <c r="E2493" t="s">
        <v>6</v>
      </c>
      <c r="F2493">
        <v>3064.5</v>
      </c>
    </row>
    <row r="2494" spans="1:6">
      <c r="A2494">
        <v>9657</v>
      </c>
      <c r="B2494" s="1">
        <v>45169</v>
      </c>
      <c r="D2494">
        <v>13</v>
      </c>
      <c r="E2494" t="s">
        <v>6</v>
      </c>
      <c r="F2494">
        <v>3208.5</v>
      </c>
    </row>
    <row r="2495" spans="1:6">
      <c r="A2495">
        <v>9657</v>
      </c>
      <c r="B2495" s="1">
        <v>45199</v>
      </c>
      <c r="D2495">
        <v>13</v>
      </c>
      <c r="E2495" t="s">
        <v>6</v>
      </c>
      <c r="F2495">
        <v>3130.5</v>
      </c>
    </row>
    <row r="2496" spans="1:6">
      <c r="A2496">
        <v>9657</v>
      </c>
      <c r="B2496" s="1">
        <v>45230</v>
      </c>
      <c r="D2496">
        <v>13</v>
      </c>
      <c r="E2496" t="s">
        <v>6</v>
      </c>
      <c r="F2496">
        <v>2901</v>
      </c>
    </row>
    <row r="2497" spans="1:6">
      <c r="A2497">
        <v>9657</v>
      </c>
      <c r="B2497" s="1">
        <v>45260</v>
      </c>
      <c r="D2497">
        <v>13</v>
      </c>
      <c r="E2497" t="s">
        <v>6</v>
      </c>
      <c r="F2497">
        <v>3196.5</v>
      </c>
    </row>
    <row r="2498" spans="1:6">
      <c r="A2498">
        <v>9657</v>
      </c>
      <c r="B2498" s="1">
        <v>45291</v>
      </c>
      <c r="D2498">
        <v>13</v>
      </c>
      <c r="E2498" t="s">
        <v>6</v>
      </c>
      <c r="F2498">
        <v>3046.5</v>
      </c>
    </row>
    <row r="2499" spans="1:6">
      <c r="A2499">
        <v>9657</v>
      </c>
      <c r="B2499" s="1">
        <v>45322</v>
      </c>
      <c r="D2499">
        <v>13</v>
      </c>
      <c r="E2499" t="s">
        <v>6</v>
      </c>
      <c r="F2499">
        <v>2982</v>
      </c>
    </row>
    <row r="2500" spans="1:6">
      <c r="A2500">
        <v>9657</v>
      </c>
      <c r="B2500" s="1">
        <v>45351</v>
      </c>
      <c r="D2500">
        <v>13</v>
      </c>
      <c r="E2500" t="s">
        <v>6</v>
      </c>
      <c r="F2500">
        <v>3003</v>
      </c>
    </row>
    <row r="2501" spans="1:6">
      <c r="A2501">
        <v>9657</v>
      </c>
      <c r="B2501" s="1">
        <v>45382</v>
      </c>
      <c r="D2501">
        <v>13</v>
      </c>
      <c r="E2501" t="s">
        <v>6</v>
      </c>
      <c r="F2501">
        <v>2878.5</v>
      </c>
    </row>
    <row r="2502" spans="1:6">
      <c r="A2502">
        <v>9657</v>
      </c>
      <c r="B2502" s="1">
        <v>45412</v>
      </c>
      <c r="D2502">
        <v>13</v>
      </c>
      <c r="E2502" t="s">
        <v>6</v>
      </c>
      <c r="F2502">
        <v>2820</v>
      </c>
    </row>
    <row r="2503" spans="1:6">
      <c r="A2503">
        <v>9657</v>
      </c>
      <c r="B2503" s="1">
        <v>45443</v>
      </c>
      <c r="D2503">
        <v>13</v>
      </c>
      <c r="E2503" t="s">
        <v>6</v>
      </c>
      <c r="F2503">
        <v>3478.5</v>
      </c>
    </row>
    <row r="2504" spans="1:6">
      <c r="A2504">
        <v>9657</v>
      </c>
      <c r="B2504" s="1">
        <v>45473</v>
      </c>
      <c r="D2504">
        <v>13</v>
      </c>
      <c r="E2504" t="s">
        <v>6</v>
      </c>
      <c r="F2504">
        <v>3349.5</v>
      </c>
    </row>
    <row r="2505" spans="1:6">
      <c r="A2505">
        <v>9657</v>
      </c>
      <c r="B2505" s="1">
        <v>45504</v>
      </c>
      <c r="D2505">
        <v>13</v>
      </c>
      <c r="E2505" t="s">
        <v>6</v>
      </c>
      <c r="F2505">
        <v>3070.5</v>
      </c>
    </row>
    <row r="2506" spans="1:6">
      <c r="A2506">
        <v>9657</v>
      </c>
      <c r="B2506" s="1">
        <v>45535</v>
      </c>
      <c r="D2506">
        <v>13</v>
      </c>
      <c r="E2506" t="s">
        <v>6</v>
      </c>
      <c r="F2506">
        <v>3735</v>
      </c>
    </row>
    <row r="2507" spans="1:6">
      <c r="A2507">
        <v>9657</v>
      </c>
      <c r="B2507" s="1">
        <v>45565</v>
      </c>
      <c r="D2507">
        <v>13</v>
      </c>
      <c r="E2507" t="s">
        <v>6</v>
      </c>
      <c r="F2507">
        <v>3229.5</v>
      </c>
    </row>
    <row r="2508" spans="1:6">
      <c r="A2508">
        <v>9657</v>
      </c>
      <c r="B2508" s="1">
        <v>45596</v>
      </c>
      <c r="D2508">
        <v>13</v>
      </c>
      <c r="E2508" t="s">
        <v>6</v>
      </c>
      <c r="F2508">
        <v>3286.5</v>
      </c>
    </row>
    <row r="2509" spans="1:6">
      <c r="A2509">
        <v>9657</v>
      </c>
      <c r="B2509" s="1">
        <v>45626</v>
      </c>
      <c r="D2509">
        <v>13</v>
      </c>
      <c r="E2509" t="s">
        <v>6</v>
      </c>
      <c r="F2509">
        <v>3427.5</v>
      </c>
    </row>
    <row r="2510" spans="1:6">
      <c r="A2510">
        <v>9657</v>
      </c>
      <c r="B2510" s="1">
        <v>45657</v>
      </c>
      <c r="D2510">
        <v>13</v>
      </c>
      <c r="E2510" t="s">
        <v>6</v>
      </c>
      <c r="F2510">
        <v>3184.5</v>
      </c>
    </row>
    <row r="2511" spans="1:6">
      <c r="A2511">
        <v>9657</v>
      </c>
      <c r="B2511" s="1">
        <v>45688</v>
      </c>
      <c r="D2511">
        <v>13</v>
      </c>
      <c r="E2511" t="s">
        <v>6</v>
      </c>
      <c r="F2511">
        <v>3465</v>
      </c>
    </row>
    <row r="2512" spans="1:6">
      <c r="A2512">
        <v>9657</v>
      </c>
      <c r="B2512" s="1">
        <v>45716</v>
      </c>
      <c r="D2512">
        <v>13</v>
      </c>
      <c r="E2512" t="s">
        <v>6</v>
      </c>
      <c r="F2512">
        <v>3312</v>
      </c>
    </row>
    <row r="2513" spans="1:6">
      <c r="A2513">
        <v>9657</v>
      </c>
      <c r="B2513" s="1">
        <v>45747</v>
      </c>
      <c r="D2513">
        <v>13</v>
      </c>
      <c r="E2513" t="s">
        <v>6</v>
      </c>
      <c r="F2513">
        <v>3001.5</v>
      </c>
    </row>
    <row r="2514" spans="1:6">
      <c r="A2514">
        <v>9657</v>
      </c>
      <c r="B2514" s="1">
        <v>45777</v>
      </c>
      <c r="D2514">
        <v>13</v>
      </c>
      <c r="E2514" t="s">
        <v>6</v>
      </c>
      <c r="F2514">
        <v>3331.5</v>
      </c>
    </row>
    <row r="2515" spans="1:6">
      <c r="A2515">
        <v>9657</v>
      </c>
      <c r="B2515" s="1">
        <v>45808</v>
      </c>
      <c r="D2515">
        <v>13</v>
      </c>
      <c r="E2515" t="s">
        <v>6</v>
      </c>
      <c r="F2515">
        <v>3477</v>
      </c>
    </row>
    <row r="2516" spans="1:6">
      <c r="A2516">
        <v>9657</v>
      </c>
      <c r="B2516" s="1">
        <v>45838</v>
      </c>
      <c r="D2516">
        <v>13</v>
      </c>
      <c r="E2516" t="s">
        <v>6</v>
      </c>
      <c r="F2516">
        <v>3285</v>
      </c>
    </row>
    <row r="2517" spans="1:6">
      <c r="A2517">
        <v>9657</v>
      </c>
      <c r="B2517" s="1">
        <v>45869</v>
      </c>
      <c r="D2517">
        <v>13</v>
      </c>
      <c r="E2517" t="s">
        <v>6</v>
      </c>
      <c r="F2517">
        <v>3696</v>
      </c>
    </row>
    <row r="2518" spans="1:6">
      <c r="A2518">
        <v>9657</v>
      </c>
      <c r="B2518" s="1">
        <v>45900</v>
      </c>
      <c r="D2518">
        <v>13</v>
      </c>
      <c r="E2518" t="s">
        <v>6</v>
      </c>
      <c r="F2518">
        <v>3937.5</v>
      </c>
    </row>
    <row r="2519" spans="1:6">
      <c r="A2519">
        <v>9657</v>
      </c>
      <c r="B2519" s="1">
        <v>45930</v>
      </c>
      <c r="D2519">
        <v>13</v>
      </c>
      <c r="E2519" t="s">
        <v>6</v>
      </c>
      <c r="F2519">
        <v>3408</v>
      </c>
    </row>
    <row r="2520" spans="1:6">
      <c r="A2520">
        <v>9657</v>
      </c>
      <c r="B2520" s="1">
        <v>45961</v>
      </c>
      <c r="D2520">
        <v>13</v>
      </c>
      <c r="E2520" t="s">
        <v>6</v>
      </c>
      <c r="F2520">
        <v>3738</v>
      </c>
    </row>
    <row r="2521" spans="1:6">
      <c r="A2521">
        <v>9657</v>
      </c>
      <c r="B2521" s="1">
        <v>45991</v>
      </c>
      <c r="D2521">
        <v>13</v>
      </c>
      <c r="E2521" t="s">
        <v>6</v>
      </c>
      <c r="F2521">
        <v>3613.5</v>
      </c>
    </row>
    <row r="2522" spans="1:6">
      <c r="A2522">
        <v>9683</v>
      </c>
      <c r="B2522" s="1">
        <v>44957</v>
      </c>
      <c r="D2522">
        <v>13</v>
      </c>
      <c r="E2522" t="s">
        <v>6</v>
      </c>
      <c r="F2522">
        <v>1610214</v>
      </c>
    </row>
    <row r="2523" spans="1:6">
      <c r="A2523">
        <v>9683</v>
      </c>
      <c r="B2523" s="1">
        <v>44985</v>
      </c>
      <c r="D2523">
        <v>13</v>
      </c>
      <c r="E2523" t="s">
        <v>6</v>
      </c>
      <c r="F2523">
        <v>1600102.5</v>
      </c>
    </row>
    <row r="2524" spans="1:6">
      <c r="A2524">
        <v>9683</v>
      </c>
      <c r="B2524" s="1">
        <v>45016</v>
      </c>
      <c r="D2524">
        <v>13</v>
      </c>
      <c r="E2524" t="s">
        <v>6</v>
      </c>
      <c r="F2524">
        <v>1459353</v>
      </c>
    </row>
    <row r="2525" spans="1:6">
      <c r="A2525">
        <v>9683</v>
      </c>
      <c r="B2525" s="1">
        <v>45046</v>
      </c>
      <c r="D2525">
        <v>13</v>
      </c>
      <c r="E2525" t="s">
        <v>6</v>
      </c>
      <c r="F2525">
        <v>1628506.5</v>
      </c>
    </row>
    <row r="2526" spans="1:6">
      <c r="A2526">
        <v>9683</v>
      </c>
      <c r="B2526" s="1">
        <v>45077</v>
      </c>
      <c r="D2526">
        <v>13</v>
      </c>
      <c r="E2526" t="s">
        <v>6</v>
      </c>
      <c r="F2526">
        <v>1551660</v>
      </c>
    </row>
    <row r="2527" spans="1:6">
      <c r="A2527">
        <v>9683</v>
      </c>
      <c r="B2527" s="1">
        <v>45107</v>
      </c>
      <c r="D2527">
        <v>13</v>
      </c>
      <c r="E2527" t="s">
        <v>6</v>
      </c>
      <c r="F2527">
        <v>1554486</v>
      </c>
    </row>
    <row r="2528" spans="1:6">
      <c r="A2528">
        <v>9683</v>
      </c>
      <c r="B2528" s="1">
        <v>45138</v>
      </c>
      <c r="D2528">
        <v>13</v>
      </c>
      <c r="E2528" t="s">
        <v>6</v>
      </c>
      <c r="F2528">
        <v>1554486</v>
      </c>
    </row>
    <row r="2529" spans="1:6">
      <c r="A2529">
        <v>9683</v>
      </c>
      <c r="B2529" s="1">
        <v>45169</v>
      </c>
      <c r="D2529">
        <v>13</v>
      </c>
      <c r="E2529" t="s">
        <v>6</v>
      </c>
      <c r="F2529">
        <v>1568370</v>
      </c>
    </row>
    <row r="2530" spans="1:6">
      <c r="A2530">
        <v>9683</v>
      </c>
      <c r="B2530" s="1">
        <v>45199</v>
      </c>
      <c r="D2530">
        <v>13</v>
      </c>
      <c r="E2530" t="s">
        <v>6</v>
      </c>
      <c r="F2530">
        <v>1594981.5</v>
      </c>
    </row>
    <row r="2531" spans="1:6">
      <c r="A2531">
        <v>9683</v>
      </c>
      <c r="B2531" s="1">
        <v>45230</v>
      </c>
      <c r="D2531">
        <v>13</v>
      </c>
      <c r="E2531" t="s">
        <v>6</v>
      </c>
      <c r="F2531">
        <v>1463187</v>
      </c>
    </row>
    <row r="2532" spans="1:6">
      <c r="A2532">
        <v>9683</v>
      </c>
      <c r="B2532" s="1">
        <v>45260</v>
      </c>
      <c r="D2532">
        <v>13</v>
      </c>
      <c r="E2532" t="s">
        <v>6</v>
      </c>
      <c r="F2532">
        <v>1676373</v>
      </c>
    </row>
    <row r="2533" spans="1:6">
      <c r="A2533">
        <v>9683</v>
      </c>
      <c r="B2533" s="1">
        <v>45291</v>
      </c>
      <c r="D2533">
        <v>13</v>
      </c>
      <c r="E2533" t="s">
        <v>6</v>
      </c>
      <c r="F2533">
        <v>1631956.5</v>
      </c>
    </row>
    <row r="2534" spans="1:6">
      <c r="A2534">
        <v>9683</v>
      </c>
      <c r="B2534" s="1">
        <v>45322</v>
      </c>
      <c r="D2534">
        <v>13</v>
      </c>
      <c r="E2534" t="s">
        <v>6</v>
      </c>
      <c r="F2534">
        <v>1692478.5</v>
      </c>
    </row>
    <row r="2535" spans="1:6">
      <c r="A2535">
        <v>9683</v>
      </c>
      <c r="B2535" s="1">
        <v>45351</v>
      </c>
      <c r="D2535">
        <v>13</v>
      </c>
      <c r="E2535" t="s">
        <v>6</v>
      </c>
      <c r="F2535">
        <v>1772038.5</v>
      </c>
    </row>
    <row r="2536" spans="1:6">
      <c r="A2536">
        <v>9683</v>
      </c>
      <c r="B2536" s="1">
        <v>45382</v>
      </c>
      <c r="D2536">
        <v>13</v>
      </c>
      <c r="E2536" t="s">
        <v>6</v>
      </c>
      <c r="F2536">
        <v>1772038.5</v>
      </c>
    </row>
    <row r="2537" spans="1:6">
      <c r="A2537">
        <v>9683</v>
      </c>
      <c r="B2537" s="1">
        <v>45412</v>
      </c>
      <c r="D2537">
        <v>13</v>
      </c>
      <c r="E2537" t="s">
        <v>6</v>
      </c>
      <c r="F2537">
        <v>1811085</v>
      </c>
    </row>
    <row r="2538" spans="1:6">
      <c r="A2538">
        <v>9683</v>
      </c>
      <c r="B2538" s="1">
        <v>45443</v>
      </c>
      <c r="D2538">
        <v>13</v>
      </c>
      <c r="E2538" t="s">
        <v>6</v>
      </c>
      <c r="F2538">
        <v>1700007</v>
      </c>
    </row>
    <row r="2539" spans="1:6">
      <c r="A2539">
        <v>9683</v>
      </c>
      <c r="B2539" s="1">
        <v>45473</v>
      </c>
      <c r="D2539">
        <v>13</v>
      </c>
      <c r="E2539" t="s">
        <v>6</v>
      </c>
      <c r="F2539">
        <v>1817430</v>
      </c>
    </row>
    <row r="2540" spans="1:6">
      <c r="A2540">
        <v>9683</v>
      </c>
      <c r="B2540" s="1">
        <v>45504</v>
      </c>
      <c r="D2540">
        <v>13</v>
      </c>
      <c r="E2540" t="s">
        <v>6</v>
      </c>
      <c r="F2540">
        <v>1714224</v>
      </c>
    </row>
    <row r="2541" spans="1:6">
      <c r="A2541">
        <v>9683</v>
      </c>
      <c r="B2541" s="1">
        <v>45535</v>
      </c>
      <c r="D2541">
        <v>13</v>
      </c>
      <c r="E2541" t="s">
        <v>6</v>
      </c>
      <c r="F2541">
        <v>1749772.5</v>
      </c>
    </row>
    <row r="2542" spans="1:6">
      <c r="A2542">
        <v>9683</v>
      </c>
      <c r="B2542" s="1">
        <v>45565</v>
      </c>
      <c r="D2542">
        <v>13</v>
      </c>
      <c r="E2542" t="s">
        <v>6</v>
      </c>
      <c r="F2542">
        <v>1843732.5</v>
      </c>
    </row>
    <row r="2543" spans="1:6">
      <c r="A2543">
        <v>9683</v>
      </c>
      <c r="B2543" s="1">
        <v>45596</v>
      </c>
      <c r="D2543">
        <v>13</v>
      </c>
      <c r="E2543" t="s">
        <v>6</v>
      </c>
      <c r="F2543">
        <v>1783599</v>
      </c>
    </row>
    <row r="2544" spans="1:6">
      <c r="A2544">
        <v>9683</v>
      </c>
      <c r="B2544" s="1">
        <v>45626</v>
      </c>
      <c r="D2544">
        <v>13</v>
      </c>
      <c r="E2544" t="s">
        <v>6</v>
      </c>
      <c r="F2544">
        <v>1910929.5</v>
      </c>
    </row>
    <row r="2545" spans="1:6">
      <c r="A2545">
        <v>9683</v>
      </c>
      <c r="B2545" s="1">
        <v>45657</v>
      </c>
      <c r="D2545">
        <v>13</v>
      </c>
      <c r="E2545" t="s">
        <v>6</v>
      </c>
      <c r="F2545">
        <v>1953786</v>
      </c>
    </row>
    <row r="2546" spans="1:6">
      <c r="A2546">
        <v>9683</v>
      </c>
      <c r="B2546" s="1">
        <v>45688</v>
      </c>
      <c r="D2546">
        <v>13</v>
      </c>
      <c r="E2546" t="s">
        <v>6</v>
      </c>
      <c r="F2546">
        <v>1825524</v>
      </c>
    </row>
    <row r="2547" spans="1:6">
      <c r="A2547">
        <v>9683</v>
      </c>
      <c r="B2547" s="1">
        <v>45716</v>
      </c>
      <c r="D2547">
        <v>13</v>
      </c>
      <c r="E2547" t="s">
        <v>6</v>
      </c>
      <c r="F2547">
        <v>1964553</v>
      </c>
    </row>
    <row r="2548" spans="1:6">
      <c r="A2548">
        <v>9683</v>
      </c>
      <c r="B2548" s="1">
        <v>45747</v>
      </c>
      <c r="D2548">
        <v>13</v>
      </c>
      <c r="E2548" t="s">
        <v>6</v>
      </c>
      <c r="F2548">
        <v>1842276</v>
      </c>
    </row>
    <row r="2549" spans="1:6">
      <c r="A2549">
        <v>9683</v>
      </c>
      <c r="B2549" s="1">
        <v>45777</v>
      </c>
      <c r="D2549">
        <v>13</v>
      </c>
      <c r="E2549" t="s">
        <v>6</v>
      </c>
      <c r="F2549">
        <v>2099719.5</v>
      </c>
    </row>
    <row r="2550" spans="1:6">
      <c r="A2550">
        <v>9683</v>
      </c>
      <c r="B2550" s="1">
        <v>45808</v>
      </c>
      <c r="D2550">
        <v>13</v>
      </c>
      <c r="E2550" t="s">
        <v>6</v>
      </c>
      <c r="F2550">
        <v>1827010.5</v>
      </c>
    </row>
    <row r="2551" spans="1:6">
      <c r="A2551">
        <v>9683</v>
      </c>
      <c r="B2551" s="1">
        <v>45838</v>
      </c>
      <c r="D2551">
        <v>13</v>
      </c>
      <c r="E2551" t="s">
        <v>6</v>
      </c>
      <c r="F2551">
        <v>1827010.5</v>
      </c>
    </row>
    <row r="2552" spans="1:6">
      <c r="A2552">
        <v>9683</v>
      </c>
      <c r="B2552" s="1">
        <v>45869</v>
      </c>
      <c r="D2552">
        <v>13</v>
      </c>
      <c r="E2552" t="s">
        <v>6</v>
      </c>
      <c r="F2552">
        <v>2012761.5</v>
      </c>
    </row>
    <row r="2553" spans="1:6">
      <c r="A2553">
        <v>9683</v>
      </c>
      <c r="B2553" s="1">
        <v>45900</v>
      </c>
      <c r="D2553">
        <v>13</v>
      </c>
      <c r="E2553" t="s">
        <v>6</v>
      </c>
      <c r="F2553">
        <v>2045308.5</v>
      </c>
    </row>
    <row r="2554" spans="1:6">
      <c r="A2554">
        <v>9683</v>
      </c>
      <c r="B2554" s="1">
        <v>45930</v>
      </c>
      <c r="D2554">
        <v>13</v>
      </c>
      <c r="E2554" t="s">
        <v>6</v>
      </c>
      <c r="F2554">
        <v>1943602.5</v>
      </c>
    </row>
    <row r="2555" spans="1:6">
      <c r="A2555">
        <v>9683</v>
      </c>
      <c r="B2555" s="1">
        <v>45961</v>
      </c>
      <c r="D2555">
        <v>13</v>
      </c>
      <c r="E2555" t="s">
        <v>6</v>
      </c>
      <c r="F2555">
        <v>2045622</v>
      </c>
    </row>
    <row r="2556" spans="1:6">
      <c r="A2556">
        <v>9683</v>
      </c>
      <c r="B2556" s="1">
        <v>45991</v>
      </c>
      <c r="D2556">
        <v>13</v>
      </c>
      <c r="E2556" t="s">
        <v>6</v>
      </c>
      <c r="F2556">
        <v>2107777.5</v>
      </c>
    </row>
    <row r="2557" spans="1:6">
      <c r="A2557">
        <v>9692</v>
      </c>
      <c r="B2557" s="1">
        <v>44957</v>
      </c>
      <c r="D2557">
        <v>13</v>
      </c>
      <c r="E2557" t="s">
        <v>6</v>
      </c>
      <c r="F2557">
        <v>1001772</v>
      </c>
    </row>
    <row r="2558" spans="1:6">
      <c r="A2558">
        <v>9692</v>
      </c>
      <c r="B2558" s="1">
        <v>44985</v>
      </c>
      <c r="D2558">
        <v>13</v>
      </c>
      <c r="E2558" t="s">
        <v>6</v>
      </c>
      <c r="F2558">
        <v>292438.5</v>
      </c>
    </row>
    <row r="2559" spans="1:6">
      <c r="A2559">
        <v>9692</v>
      </c>
      <c r="B2559" s="1">
        <v>45016</v>
      </c>
      <c r="D2559">
        <v>13</v>
      </c>
      <c r="E2559" t="s">
        <v>6</v>
      </c>
      <c r="F2559">
        <v>380691</v>
      </c>
    </row>
    <row r="2560" spans="1:6">
      <c r="A2560">
        <v>9692</v>
      </c>
      <c r="B2560" s="1">
        <v>45046</v>
      </c>
      <c r="D2560">
        <v>13</v>
      </c>
      <c r="E2560" t="s">
        <v>6</v>
      </c>
      <c r="F2560">
        <v>497662.5</v>
      </c>
    </row>
    <row r="2561" spans="1:6">
      <c r="A2561">
        <v>9692</v>
      </c>
      <c r="B2561" s="1">
        <v>45077</v>
      </c>
      <c r="D2561">
        <v>13</v>
      </c>
      <c r="E2561" t="s">
        <v>6</v>
      </c>
      <c r="F2561">
        <v>425899.5</v>
      </c>
    </row>
    <row r="2562" spans="1:6">
      <c r="A2562">
        <v>9692</v>
      </c>
      <c r="B2562" s="1">
        <v>45107</v>
      </c>
      <c r="D2562">
        <v>13</v>
      </c>
      <c r="E2562" t="s">
        <v>6</v>
      </c>
      <c r="F2562">
        <v>339045</v>
      </c>
    </row>
    <row r="2563" spans="1:6">
      <c r="A2563">
        <v>9692</v>
      </c>
      <c r="B2563" s="1">
        <v>45138</v>
      </c>
      <c r="D2563">
        <v>13</v>
      </c>
      <c r="E2563" t="s">
        <v>6</v>
      </c>
      <c r="F2563">
        <v>477216</v>
      </c>
    </row>
    <row r="2564" spans="1:6">
      <c r="A2564">
        <v>9692</v>
      </c>
      <c r="B2564" s="1">
        <v>45169</v>
      </c>
      <c r="D2564">
        <v>13</v>
      </c>
      <c r="E2564" t="s">
        <v>6</v>
      </c>
      <c r="F2564">
        <v>406434</v>
      </c>
    </row>
    <row r="2565" spans="1:6">
      <c r="A2565">
        <v>9692</v>
      </c>
      <c r="B2565" s="1">
        <v>45199</v>
      </c>
      <c r="D2565">
        <v>13</v>
      </c>
      <c r="E2565" t="s">
        <v>6</v>
      </c>
      <c r="F2565">
        <v>304104</v>
      </c>
    </row>
    <row r="2566" spans="1:6">
      <c r="A2566">
        <v>9692</v>
      </c>
      <c r="B2566" s="1">
        <v>45230</v>
      </c>
      <c r="D2566">
        <v>13</v>
      </c>
      <c r="E2566" t="s">
        <v>6</v>
      </c>
      <c r="F2566">
        <v>574114.5</v>
      </c>
    </row>
    <row r="2567" spans="1:6">
      <c r="A2567">
        <v>9692</v>
      </c>
      <c r="B2567" s="1">
        <v>45260</v>
      </c>
      <c r="D2567">
        <v>13</v>
      </c>
      <c r="E2567" t="s">
        <v>6</v>
      </c>
      <c r="F2567">
        <v>314452.5</v>
      </c>
    </row>
    <row r="2568" spans="1:6">
      <c r="A2568">
        <v>9692</v>
      </c>
      <c r="B2568" s="1">
        <v>45291</v>
      </c>
      <c r="D2568">
        <v>13</v>
      </c>
      <c r="E2568" t="s">
        <v>6</v>
      </c>
      <c r="F2568">
        <v>347160</v>
      </c>
    </row>
    <row r="2569" spans="1:6">
      <c r="A2569">
        <v>9692</v>
      </c>
      <c r="B2569" s="1">
        <v>45322</v>
      </c>
      <c r="D2569">
        <v>13</v>
      </c>
      <c r="E2569" t="s">
        <v>6</v>
      </c>
      <c r="F2569">
        <v>1018249.5</v>
      </c>
    </row>
    <row r="2570" spans="1:6">
      <c r="A2570">
        <v>9692</v>
      </c>
      <c r="B2570" s="1">
        <v>45351</v>
      </c>
      <c r="D2570">
        <v>13</v>
      </c>
      <c r="E2570" t="s">
        <v>6</v>
      </c>
      <c r="F2570">
        <v>298836</v>
      </c>
    </row>
    <row r="2571" spans="1:6">
      <c r="A2571">
        <v>9692</v>
      </c>
      <c r="B2571" s="1">
        <v>45382</v>
      </c>
      <c r="D2571">
        <v>13</v>
      </c>
      <c r="E2571" t="s">
        <v>6</v>
      </c>
      <c r="F2571">
        <v>341328</v>
      </c>
    </row>
    <row r="2572" spans="1:6">
      <c r="A2572">
        <v>9692</v>
      </c>
      <c r="B2572" s="1">
        <v>45412</v>
      </c>
      <c r="D2572">
        <v>13</v>
      </c>
      <c r="E2572" t="s">
        <v>6</v>
      </c>
      <c r="F2572">
        <v>457797</v>
      </c>
    </row>
    <row r="2573" spans="1:6">
      <c r="A2573">
        <v>9692</v>
      </c>
      <c r="B2573" s="1">
        <v>45443</v>
      </c>
      <c r="D2573">
        <v>13</v>
      </c>
      <c r="E2573" t="s">
        <v>6</v>
      </c>
      <c r="F2573">
        <v>295345.5</v>
      </c>
    </row>
    <row r="2574" spans="1:6">
      <c r="A2574">
        <v>9692</v>
      </c>
      <c r="B2574" s="1">
        <v>45473</v>
      </c>
      <c r="D2574">
        <v>13</v>
      </c>
      <c r="E2574" t="s">
        <v>6</v>
      </c>
      <c r="F2574">
        <v>305008.5</v>
      </c>
    </row>
    <row r="2575" spans="1:6">
      <c r="A2575">
        <v>9692</v>
      </c>
      <c r="B2575" s="1">
        <v>45504</v>
      </c>
      <c r="D2575">
        <v>13</v>
      </c>
      <c r="E2575" t="s">
        <v>6</v>
      </c>
      <c r="F2575">
        <v>467799</v>
      </c>
    </row>
    <row r="2576" spans="1:6">
      <c r="A2576">
        <v>9692</v>
      </c>
      <c r="B2576" s="1">
        <v>45535</v>
      </c>
      <c r="D2576">
        <v>13</v>
      </c>
      <c r="E2576" t="s">
        <v>6</v>
      </c>
      <c r="F2576">
        <v>357427.5</v>
      </c>
    </row>
    <row r="2577" spans="1:6">
      <c r="A2577">
        <v>9692</v>
      </c>
      <c r="B2577" s="1">
        <v>45565</v>
      </c>
      <c r="D2577">
        <v>13</v>
      </c>
      <c r="E2577" t="s">
        <v>6</v>
      </c>
      <c r="F2577">
        <v>482688</v>
      </c>
    </row>
    <row r="2578" spans="1:6">
      <c r="A2578">
        <v>9692</v>
      </c>
      <c r="B2578" s="1">
        <v>45596</v>
      </c>
      <c r="D2578">
        <v>13</v>
      </c>
      <c r="E2578" t="s">
        <v>6</v>
      </c>
      <c r="F2578">
        <v>391312.5</v>
      </c>
    </row>
    <row r="2579" spans="1:6">
      <c r="A2579">
        <v>9692</v>
      </c>
      <c r="B2579" s="1">
        <v>45626</v>
      </c>
      <c r="D2579">
        <v>13</v>
      </c>
      <c r="E2579" t="s">
        <v>6</v>
      </c>
      <c r="F2579">
        <v>296395.5</v>
      </c>
    </row>
    <row r="2580" spans="1:6">
      <c r="A2580">
        <v>9692</v>
      </c>
      <c r="B2580" s="1">
        <v>45657</v>
      </c>
      <c r="D2580">
        <v>13</v>
      </c>
      <c r="E2580" t="s">
        <v>6</v>
      </c>
      <c r="F2580">
        <v>416862</v>
      </c>
    </row>
    <row r="2581" spans="1:6">
      <c r="A2581">
        <v>9692</v>
      </c>
      <c r="B2581" s="1">
        <v>45688</v>
      </c>
      <c r="D2581">
        <v>13</v>
      </c>
      <c r="E2581" t="s">
        <v>6</v>
      </c>
      <c r="F2581">
        <v>1039212</v>
      </c>
    </row>
    <row r="2582" spans="1:6">
      <c r="A2582">
        <v>9692</v>
      </c>
      <c r="B2582" s="1">
        <v>45716</v>
      </c>
      <c r="D2582">
        <v>13</v>
      </c>
      <c r="E2582" t="s">
        <v>6</v>
      </c>
      <c r="F2582">
        <v>414207</v>
      </c>
    </row>
    <row r="2583" spans="1:6">
      <c r="A2583">
        <v>9692</v>
      </c>
      <c r="B2583" s="1">
        <v>45747</v>
      </c>
      <c r="D2583">
        <v>13</v>
      </c>
      <c r="E2583" t="s">
        <v>6</v>
      </c>
      <c r="F2583">
        <v>450802.5</v>
      </c>
    </row>
    <row r="2584" spans="1:6">
      <c r="A2584">
        <v>9692</v>
      </c>
      <c r="B2584" s="1">
        <v>45777</v>
      </c>
      <c r="D2584">
        <v>13</v>
      </c>
      <c r="E2584" t="s">
        <v>6</v>
      </c>
      <c r="F2584">
        <v>515317.5</v>
      </c>
    </row>
    <row r="2585" spans="1:6">
      <c r="A2585">
        <v>9692</v>
      </c>
      <c r="B2585" s="1">
        <v>45808</v>
      </c>
      <c r="D2585">
        <v>13</v>
      </c>
      <c r="E2585" t="s">
        <v>6</v>
      </c>
      <c r="F2585">
        <v>356398.5</v>
      </c>
    </row>
    <row r="2586" spans="1:6">
      <c r="A2586">
        <v>9692</v>
      </c>
      <c r="B2586" s="1">
        <v>45838</v>
      </c>
      <c r="D2586">
        <v>13</v>
      </c>
      <c r="E2586" t="s">
        <v>6</v>
      </c>
      <c r="F2586">
        <v>353124</v>
      </c>
    </row>
    <row r="2587" spans="1:6">
      <c r="A2587">
        <v>9692</v>
      </c>
      <c r="B2587" s="1">
        <v>45869</v>
      </c>
      <c r="D2587">
        <v>13</v>
      </c>
      <c r="E2587" t="s">
        <v>6</v>
      </c>
      <c r="F2587">
        <v>488694</v>
      </c>
    </row>
    <row r="2588" spans="1:6">
      <c r="A2588">
        <v>9692</v>
      </c>
      <c r="B2588" s="1">
        <v>45900</v>
      </c>
      <c r="D2588">
        <v>13</v>
      </c>
      <c r="E2588" t="s">
        <v>6</v>
      </c>
      <c r="F2588">
        <v>301174.5</v>
      </c>
    </row>
    <row r="2589" spans="1:6">
      <c r="A2589">
        <v>9692</v>
      </c>
      <c r="B2589" s="1">
        <v>45930</v>
      </c>
      <c r="D2589">
        <v>13</v>
      </c>
      <c r="E2589" t="s">
        <v>6</v>
      </c>
      <c r="F2589">
        <v>329923.5</v>
      </c>
    </row>
    <row r="2590" spans="1:6">
      <c r="A2590">
        <v>9692</v>
      </c>
      <c r="B2590" s="1">
        <v>45961</v>
      </c>
      <c r="D2590">
        <v>13</v>
      </c>
      <c r="E2590" t="s">
        <v>6</v>
      </c>
      <c r="F2590">
        <v>464935.5</v>
      </c>
    </row>
    <row r="2591" spans="1:6">
      <c r="A2591">
        <v>9692</v>
      </c>
      <c r="B2591" s="1">
        <v>45991</v>
      </c>
      <c r="D2591">
        <v>13</v>
      </c>
      <c r="E2591" t="s">
        <v>6</v>
      </c>
      <c r="F2591">
        <v>318639</v>
      </c>
    </row>
    <row r="2592" spans="1:6">
      <c r="A2592">
        <v>9700</v>
      </c>
      <c r="B2592" s="1">
        <v>44957</v>
      </c>
      <c r="D2592">
        <v>13</v>
      </c>
      <c r="E2592" t="s">
        <v>6</v>
      </c>
      <c r="F2592">
        <v>500890.5</v>
      </c>
    </row>
    <row r="2593" spans="1:6">
      <c r="A2593">
        <v>9700</v>
      </c>
      <c r="B2593" s="1">
        <v>44985</v>
      </c>
      <c r="D2593">
        <v>13</v>
      </c>
      <c r="E2593" t="s">
        <v>6</v>
      </c>
      <c r="F2593">
        <v>476544</v>
      </c>
    </row>
    <row r="2594" spans="1:6">
      <c r="A2594">
        <v>9700</v>
      </c>
      <c r="B2594" s="1">
        <v>45016</v>
      </c>
      <c r="D2594">
        <v>13</v>
      </c>
      <c r="E2594" t="s">
        <v>6</v>
      </c>
      <c r="F2594">
        <v>427014</v>
      </c>
    </row>
    <row r="2595" spans="1:6">
      <c r="A2595">
        <v>9700</v>
      </c>
      <c r="B2595" s="1">
        <v>45046</v>
      </c>
      <c r="D2595">
        <v>13</v>
      </c>
      <c r="E2595" t="s">
        <v>6</v>
      </c>
      <c r="F2595">
        <v>473404.5</v>
      </c>
    </row>
    <row r="2596" spans="1:6">
      <c r="A2596">
        <v>9700</v>
      </c>
      <c r="B2596" s="1">
        <v>45077</v>
      </c>
      <c r="D2596">
        <v>13</v>
      </c>
      <c r="E2596" t="s">
        <v>6</v>
      </c>
      <c r="F2596">
        <v>446020.5</v>
      </c>
    </row>
    <row r="2597" spans="1:6">
      <c r="A2597">
        <v>9700</v>
      </c>
      <c r="B2597" s="1">
        <v>45107</v>
      </c>
      <c r="D2597">
        <v>13</v>
      </c>
      <c r="E2597" t="s">
        <v>6</v>
      </c>
      <c r="F2597">
        <v>500955</v>
      </c>
    </row>
    <row r="2598" spans="1:6">
      <c r="A2598">
        <v>9700</v>
      </c>
      <c r="B2598" s="1">
        <v>45138</v>
      </c>
      <c r="D2598">
        <v>13</v>
      </c>
      <c r="E2598" t="s">
        <v>6</v>
      </c>
      <c r="F2598">
        <v>473226</v>
      </c>
    </row>
    <row r="2599" spans="1:6">
      <c r="A2599">
        <v>9700</v>
      </c>
      <c r="B2599" s="1">
        <v>45169</v>
      </c>
      <c r="D2599">
        <v>13</v>
      </c>
      <c r="E2599" t="s">
        <v>6</v>
      </c>
      <c r="F2599">
        <v>467866.5</v>
      </c>
    </row>
    <row r="2600" spans="1:6">
      <c r="A2600">
        <v>9700</v>
      </c>
      <c r="B2600" s="1">
        <v>45199</v>
      </c>
      <c r="D2600">
        <v>13</v>
      </c>
      <c r="E2600" t="s">
        <v>6</v>
      </c>
      <c r="F2600">
        <v>471403.5</v>
      </c>
    </row>
    <row r="2601" spans="1:6">
      <c r="A2601">
        <v>9700</v>
      </c>
      <c r="B2601" s="1">
        <v>45230</v>
      </c>
      <c r="D2601">
        <v>13</v>
      </c>
      <c r="E2601" t="s">
        <v>6</v>
      </c>
      <c r="F2601">
        <v>457975.5</v>
      </c>
    </row>
    <row r="2602" spans="1:6">
      <c r="A2602">
        <v>9700</v>
      </c>
      <c r="B2602" s="1">
        <v>45260</v>
      </c>
      <c r="D2602">
        <v>13</v>
      </c>
      <c r="E2602" t="s">
        <v>6</v>
      </c>
      <c r="F2602">
        <v>503985</v>
      </c>
    </row>
    <row r="2603" spans="1:6">
      <c r="A2603">
        <v>9700</v>
      </c>
      <c r="B2603" s="1">
        <v>45291</v>
      </c>
      <c r="D2603">
        <v>13</v>
      </c>
      <c r="E2603" t="s">
        <v>6</v>
      </c>
      <c r="F2603">
        <v>491638.5</v>
      </c>
    </row>
    <row r="2604" spans="1:6">
      <c r="A2604">
        <v>9700</v>
      </c>
      <c r="B2604" s="1">
        <v>45322</v>
      </c>
      <c r="D2604">
        <v>13</v>
      </c>
      <c r="E2604" t="s">
        <v>6</v>
      </c>
      <c r="F2604">
        <v>480238.5</v>
      </c>
    </row>
    <row r="2605" spans="1:6">
      <c r="A2605">
        <v>9700</v>
      </c>
      <c r="B2605" s="1">
        <v>45351</v>
      </c>
      <c r="D2605">
        <v>13</v>
      </c>
      <c r="E2605" t="s">
        <v>6</v>
      </c>
      <c r="F2605">
        <v>520701</v>
      </c>
    </row>
    <row r="2606" spans="1:6">
      <c r="A2606">
        <v>9700</v>
      </c>
      <c r="B2606" s="1">
        <v>45382</v>
      </c>
      <c r="D2606">
        <v>13</v>
      </c>
      <c r="E2606" t="s">
        <v>6</v>
      </c>
      <c r="F2606">
        <v>476763</v>
      </c>
    </row>
    <row r="2607" spans="1:6">
      <c r="A2607">
        <v>9700</v>
      </c>
      <c r="B2607" s="1">
        <v>45412</v>
      </c>
      <c r="D2607">
        <v>13</v>
      </c>
      <c r="E2607" t="s">
        <v>6</v>
      </c>
      <c r="F2607">
        <v>481089</v>
      </c>
    </row>
    <row r="2608" spans="1:6">
      <c r="A2608">
        <v>9700</v>
      </c>
      <c r="B2608" s="1">
        <v>45443</v>
      </c>
      <c r="D2608">
        <v>13</v>
      </c>
      <c r="E2608" t="s">
        <v>6</v>
      </c>
      <c r="F2608">
        <v>571371</v>
      </c>
    </row>
    <row r="2609" spans="1:6">
      <c r="A2609">
        <v>9700</v>
      </c>
      <c r="B2609" s="1">
        <v>45473</v>
      </c>
      <c r="D2609">
        <v>13</v>
      </c>
      <c r="E2609" t="s">
        <v>6</v>
      </c>
      <c r="F2609">
        <v>527806.5</v>
      </c>
    </row>
    <row r="2610" spans="1:6">
      <c r="A2610">
        <v>9700</v>
      </c>
      <c r="B2610" s="1">
        <v>45504</v>
      </c>
      <c r="D2610">
        <v>13</v>
      </c>
      <c r="E2610" t="s">
        <v>6</v>
      </c>
      <c r="F2610">
        <v>485323.5</v>
      </c>
    </row>
    <row r="2611" spans="1:6">
      <c r="A2611">
        <v>9700</v>
      </c>
      <c r="B2611" s="1">
        <v>45535</v>
      </c>
      <c r="D2611">
        <v>13</v>
      </c>
      <c r="E2611" t="s">
        <v>6</v>
      </c>
      <c r="F2611">
        <v>539952</v>
      </c>
    </row>
    <row r="2612" spans="1:6">
      <c r="A2612">
        <v>9700</v>
      </c>
      <c r="B2612" s="1">
        <v>45565</v>
      </c>
      <c r="D2612">
        <v>13</v>
      </c>
      <c r="E2612" t="s">
        <v>6</v>
      </c>
      <c r="F2612">
        <v>495903</v>
      </c>
    </row>
    <row r="2613" spans="1:6">
      <c r="A2613">
        <v>9700</v>
      </c>
      <c r="B2613" s="1">
        <v>45596</v>
      </c>
      <c r="D2613">
        <v>13</v>
      </c>
      <c r="E2613" t="s">
        <v>6</v>
      </c>
      <c r="F2613">
        <v>530298</v>
      </c>
    </row>
    <row r="2614" spans="1:6">
      <c r="A2614">
        <v>9700</v>
      </c>
      <c r="B2614" s="1">
        <v>45626</v>
      </c>
      <c r="D2614">
        <v>13</v>
      </c>
      <c r="E2614" t="s">
        <v>6</v>
      </c>
      <c r="F2614">
        <v>546925.5</v>
      </c>
    </row>
    <row r="2615" spans="1:6">
      <c r="A2615">
        <v>9700</v>
      </c>
      <c r="B2615" s="1">
        <v>45657</v>
      </c>
      <c r="D2615">
        <v>13</v>
      </c>
      <c r="E2615" t="s">
        <v>6</v>
      </c>
      <c r="F2615">
        <v>546925.5</v>
      </c>
    </row>
    <row r="2616" spans="1:6">
      <c r="A2616">
        <v>9700</v>
      </c>
      <c r="B2616" s="1">
        <v>45688</v>
      </c>
      <c r="D2616">
        <v>13</v>
      </c>
      <c r="E2616" t="s">
        <v>6</v>
      </c>
      <c r="F2616">
        <v>557455.5</v>
      </c>
    </row>
    <row r="2617" spans="1:6">
      <c r="A2617">
        <v>9700</v>
      </c>
      <c r="B2617" s="1">
        <v>45716</v>
      </c>
      <c r="D2617">
        <v>13</v>
      </c>
      <c r="E2617" t="s">
        <v>6</v>
      </c>
      <c r="F2617">
        <v>566562</v>
      </c>
    </row>
    <row r="2618" spans="1:6">
      <c r="A2618">
        <v>9700</v>
      </c>
      <c r="B2618" s="1">
        <v>45747</v>
      </c>
      <c r="D2618">
        <v>13</v>
      </c>
      <c r="E2618" t="s">
        <v>6</v>
      </c>
      <c r="F2618">
        <v>506745</v>
      </c>
    </row>
    <row r="2619" spans="1:6">
      <c r="A2619">
        <v>9700</v>
      </c>
      <c r="B2619" s="1">
        <v>45777</v>
      </c>
      <c r="D2619">
        <v>13</v>
      </c>
      <c r="E2619" t="s">
        <v>6</v>
      </c>
      <c r="F2619">
        <v>562263</v>
      </c>
    </row>
    <row r="2620" spans="1:6">
      <c r="A2620">
        <v>9700</v>
      </c>
      <c r="B2620" s="1">
        <v>45808</v>
      </c>
      <c r="D2620">
        <v>13</v>
      </c>
      <c r="E2620" t="s">
        <v>6</v>
      </c>
      <c r="F2620">
        <v>573787.5</v>
      </c>
    </row>
    <row r="2621" spans="1:6">
      <c r="A2621">
        <v>9700</v>
      </c>
      <c r="B2621" s="1">
        <v>45838</v>
      </c>
      <c r="D2621">
        <v>13</v>
      </c>
      <c r="E2621" t="s">
        <v>6</v>
      </c>
      <c r="F2621">
        <v>532510.5</v>
      </c>
    </row>
    <row r="2622" spans="1:6">
      <c r="A2622">
        <v>9700</v>
      </c>
      <c r="B2622" s="1">
        <v>45869</v>
      </c>
      <c r="D2622">
        <v>13</v>
      </c>
      <c r="E2622" t="s">
        <v>6</v>
      </c>
      <c r="F2622">
        <v>589129.5</v>
      </c>
    </row>
    <row r="2623" spans="1:6">
      <c r="A2623">
        <v>9700</v>
      </c>
      <c r="B2623" s="1">
        <v>45900</v>
      </c>
      <c r="D2623">
        <v>13</v>
      </c>
      <c r="E2623" t="s">
        <v>6</v>
      </c>
      <c r="F2623">
        <v>561139.5</v>
      </c>
    </row>
    <row r="2624" spans="1:6">
      <c r="A2624">
        <v>9700</v>
      </c>
      <c r="B2624" s="1">
        <v>45930</v>
      </c>
      <c r="D2624">
        <v>13</v>
      </c>
      <c r="E2624" t="s">
        <v>6</v>
      </c>
      <c r="F2624">
        <v>525720</v>
      </c>
    </row>
    <row r="2625" spans="1:6">
      <c r="A2625">
        <v>9700</v>
      </c>
      <c r="B2625" s="1">
        <v>45961</v>
      </c>
      <c r="D2625">
        <v>13</v>
      </c>
      <c r="E2625" t="s">
        <v>6</v>
      </c>
      <c r="F2625">
        <v>591192</v>
      </c>
    </row>
    <row r="2626" spans="1:6">
      <c r="A2626">
        <v>9700</v>
      </c>
      <c r="B2626" s="1">
        <v>45991</v>
      </c>
      <c r="D2626">
        <v>13</v>
      </c>
      <c r="E2626" t="s">
        <v>6</v>
      </c>
      <c r="F2626">
        <v>596379</v>
      </c>
    </row>
    <row r="2627" spans="1:6">
      <c r="A2627">
        <v>9701</v>
      </c>
      <c r="B2627" s="1">
        <v>44957</v>
      </c>
      <c r="D2627">
        <v>13</v>
      </c>
      <c r="E2627" t="s">
        <v>6</v>
      </c>
      <c r="F2627">
        <v>1975.5</v>
      </c>
    </row>
    <row r="2628" spans="1:6">
      <c r="A2628">
        <v>9701</v>
      </c>
      <c r="B2628" s="1">
        <v>44985</v>
      </c>
      <c r="D2628">
        <v>13</v>
      </c>
      <c r="E2628" t="s">
        <v>6</v>
      </c>
      <c r="F2628">
        <v>1981.5</v>
      </c>
    </row>
    <row r="2629" spans="1:6">
      <c r="A2629">
        <v>9701</v>
      </c>
      <c r="B2629" s="1">
        <v>45016</v>
      </c>
      <c r="D2629">
        <v>13</v>
      </c>
      <c r="E2629" t="s">
        <v>6</v>
      </c>
      <c r="F2629">
        <v>1947</v>
      </c>
    </row>
    <row r="2630" spans="1:6">
      <c r="A2630">
        <v>9701</v>
      </c>
      <c r="B2630" s="1">
        <v>45046</v>
      </c>
      <c r="D2630">
        <v>13</v>
      </c>
      <c r="E2630" t="s">
        <v>6</v>
      </c>
      <c r="F2630">
        <v>2362.5</v>
      </c>
    </row>
    <row r="2631" spans="1:6">
      <c r="A2631">
        <v>9701</v>
      </c>
      <c r="B2631" s="1">
        <v>45077</v>
      </c>
      <c r="D2631">
        <v>13</v>
      </c>
      <c r="E2631" t="s">
        <v>6</v>
      </c>
      <c r="F2631">
        <v>2172</v>
      </c>
    </row>
    <row r="2632" spans="1:6">
      <c r="A2632">
        <v>9701</v>
      </c>
      <c r="B2632" s="1">
        <v>45107</v>
      </c>
      <c r="D2632">
        <v>13</v>
      </c>
      <c r="E2632" t="s">
        <v>6</v>
      </c>
      <c r="F2632">
        <v>2424</v>
      </c>
    </row>
    <row r="2633" spans="1:6">
      <c r="A2633">
        <v>9701</v>
      </c>
      <c r="B2633" s="1">
        <v>45138</v>
      </c>
      <c r="D2633">
        <v>13</v>
      </c>
      <c r="E2633" t="s">
        <v>6</v>
      </c>
      <c r="F2633">
        <v>2458.5</v>
      </c>
    </row>
    <row r="2634" spans="1:6">
      <c r="A2634">
        <v>9701</v>
      </c>
      <c r="B2634" s="1">
        <v>45169</v>
      </c>
      <c r="D2634">
        <v>13</v>
      </c>
      <c r="E2634" t="s">
        <v>6</v>
      </c>
      <c r="F2634">
        <v>2395.5</v>
      </c>
    </row>
    <row r="2635" spans="1:6">
      <c r="A2635">
        <v>9701</v>
      </c>
      <c r="B2635" s="1">
        <v>45199</v>
      </c>
      <c r="D2635">
        <v>13</v>
      </c>
      <c r="E2635" t="s">
        <v>6</v>
      </c>
      <c r="F2635">
        <v>2469</v>
      </c>
    </row>
    <row r="2636" spans="1:6">
      <c r="A2636">
        <v>9701</v>
      </c>
      <c r="B2636" s="1">
        <v>45230</v>
      </c>
      <c r="D2636">
        <v>13</v>
      </c>
      <c r="E2636" t="s">
        <v>6</v>
      </c>
      <c r="F2636">
        <v>2403</v>
      </c>
    </row>
    <row r="2637" spans="1:6">
      <c r="A2637">
        <v>9701</v>
      </c>
      <c r="B2637" s="1">
        <v>45260</v>
      </c>
      <c r="D2637">
        <v>13</v>
      </c>
      <c r="E2637" t="s">
        <v>6</v>
      </c>
      <c r="F2637">
        <v>2296.5</v>
      </c>
    </row>
    <row r="2638" spans="1:6">
      <c r="A2638">
        <v>9701</v>
      </c>
      <c r="B2638" s="1">
        <v>45291</v>
      </c>
      <c r="D2638">
        <v>13</v>
      </c>
      <c r="E2638" t="s">
        <v>6</v>
      </c>
      <c r="F2638">
        <v>2287.5</v>
      </c>
    </row>
    <row r="2639" spans="1:6">
      <c r="A2639">
        <v>9701</v>
      </c>
      <c r="B2639" s="1">
        <v>45322</v>
      </c>
      <c r="D2639">
        <v>13</v>
      </c>
      <c r="E2639" t="s">
        <v>6</v>
      </c>
      <c r="F2639">
        <v>2211</v>
      </c>
    </row>
    <row r="2640" spans="1:6">
      <c r="A2640">
        <v>9701</v>
      </c>
      <c r="B2640" s="1">
        <v>45351</v>
      </c>
      <c r="D2640">
        <v>13</v>
      </c>
      <c r="E2640" t="s">
        <v>6</v>
      </c>
      <c r="F2640">
        <v>2263.5</v>
      </c>
    </row>
    <row r="2641" spans="1:6">
      <c r="A2641">
        <v>9701</v>
      </c>
      <c r="B2641" s="1">
        <v>45382</v>
      </c>
      <c r="D2641">
        <v>13</v>
      </c>
      <c r="E2641" t="s">
        <v>6</v>
      </c>
      <c r="F2641">
        <v>2212.5</v>
      </c>
    </row>
    <row r="2642" spans="1:6">
      <c r="A2642">
        <v>9701</v>
      </c>
      <c r="B2642" s="1">
        <v>45412</v>
      </c>
      <c r="D2642">
        <v>13</v>
      </c>
      <c r="E2642" t="s">
        <v>6</v>
      </c>
      <c r="F2642">
        <v>2218.5</v>
      </c>
    </row>
    <row r="2643" spans="1:6">
      <c r="A2643">
        <v>9701</v>
      </c>
      <c r="B2643" s="1">
        <v>45443</v>
      </c>
      <c r="D2643">
        <v>13</v>
      </c>
      <c r="E2643" t="s">
        <v>6</v>
      </c>
      <c r="F2643">
        <v>2617.5</v>
      </c>
    </row>
    <row r="2644" spans="1:6">
      <c r="A2644">
        <v>9701</v>
      </c>
      <c r="B2644" s="1">
        <v>45473</v>
      </c>
      <c r="D2644">
        <v>13</v>
      </c>
      <c r="E2644" t="s">
        <v>6</v>
      </c>
      <c r="F2644">
        <v>2403</v>
      </c>
    </row>
    <row r="2645" spans="1:6">
      <c r="A2645">
        <v>9701</v>
      </c>
      <c r="B2645" s="1">
        <v>45504</v>
      </c>
      <c r="D2645">
        <v>13</v>
      </c>
      <c r="E2645" t="s">
        <v>6</v>
      </c>
      <c r="F2645">
        <v>2377.5</v>
      </c>
    </row>
    <row r="2646" spans="1:6">
      <c r="A2646">
        <v>9701</v>
      </c>
      <c r="B2646" s="1">
        <v>45535</v>
      </c>
      <c r="D2646">
        <v>13</v>
      </c>
      <c r="E2646" t="s">
        <v>6</v>
      </c>
      <c r="F2646">
        <v>2391</v>
      </c>
    </row>
    <row r="2647" spans="1:6">
      <c r="A2647">
        <v>9701</v>
      </c>
      <c r="B2647" s="1">
        <v>45565</v>
      </c>
      <c r="D2647">
        <v>13</v>
      </c>
      <c r="E2647" t="s">
        <v>6</v>
      </c>
      <c r="F2647">
        <v>2442</v>
      </c>
    </row>
    <row r="2648" spans="1:6">
      <c r="A2648">
        <v>9701</v>
      </c>
      <c r="B2648" s="1">
        <v>45596</v>
      </c>
      <c r="D2648">
        <v>13</v>
      </c>
      <c r="E2648" t="s">
        <v>6</v>
      </c>
      <c r="F2648">
        <v>2518.5</v>
      </c>
    </row>
    <row r="2649" spans="1:6">
      <c r="A2649">
        <v>9701</v>
      </c>
      <c r="B2649" s="1">
        <v>45626</v>
      </c>
      <c r="D2649">
        <v>13</v>
      </c>
      <c r="E2649" t="s">
        <v>6</v>
      </c>
      <c r="F2649">
        <v>2551.5</v>
      </c>
    </row>
    <row r="2650" spans="1:6">
      <c r="A2650">
        <v>9701</v>
      </c>
      <c r="B2650" s="1">
        <v>45657</v>
      </c>
      <c r="D2650">
        <v>13</v>
      </c>
      <c r="E2650" t="s">
        <v>6</v>
      </c>
      <c r="F2650">
        <v>2551.5</v>
      </c>
    </row>
    <row r="2651" spans="1:6">
      <c r="A2651">
        <v>9701</v>
      </c>
      <c r="B2651" s="1">
        <v>45688</v>
      </c>
      <c r="D2651">
        <v>13</v>
      </c>
      <c r="E2651" t="s">
        <v>6</v>
      </c>
      <c r="F2651">
        <v>2214</v>
      </c>
    </row>
    <row r="2652" spans="1:6">
      <c r="A2652">
        <v>9701</v>
      </c>
      <c r="B2652" s="1">
        <v>45716</v>
      </c>
      <c r="D2652">
        <v>13</v>
      </c>
      <c r="E2652" t="s">
        <v>6</v>
      </c>
      <c r="F2652">
        <v>2133</v>
      </c>
    </row>
    <row r="2653" spans="1:6">
      <c r="A2653">
        <v>9701</v>
      </c>
      <c r="B2653" s="1">
        <v>45747</v>
      </c>
      <c r="D2653">
        <v>13</v>
      </c>
      <c r="E2653" t="s">
        <v>6</v>
      </c>
      <c r="F2653">
        <v>2155.5</v>
      </c>
    </row>
    <row r="2654" spans="1:6">
      <c r="A2654">
        <v>9701</v>
      </c>
      <c r="B2654" s="1">
        <v>45777</v>
      </c>
      <c r="D2654">
        <v>13</v>
      </c>
      <c r="E2654" t="s">
        <v>6</v>
      </c>
      <c r="F2654">
        <v>2404.5</v>
      </c>
    </row>
    <row r="2655" spans="1:6">
      <c r="A2655">
        <v>9701</v>
      </c>
      <c r="B2655" s="1">
        <v>45808</v>
      </c>
      <c r="D2655">
        <v>13</v>
      </c>
      <c r="E2655" t="s">
        <v>6</v>
      </c>
      <c r="F2655">
        <v>2386.5</v>
      </c>
    </row>
    <row r="2656" spans="1:6">
      <c r="A2656">
        <v>9701</v>
      </c>
      <c r="B2656" s="1">
        <v>45838</v>
      </c>
      <c r="D2656">
        <v>13</v>
      </c>
      <c r="E2656" t="s">
        <v>6</v>
      </c>
      <c r="F2656">
        <v>2401.5</v>
      </c>
    </row>
    <row r="2657" spans="1:6">
      <c r="A2657">
        <v>9701</v>
      </c>
      <c r="B2657" s="1">
        <v>45869</v>
      </c>
      <c r="D2657">
        <v>13</v>
      </c>
      <c r="E2657" t="s">
        <v>6</v>
      </c>
      <c r="F2657">
        <v>2739</v>
      </c>
    </row>
    <row r="2658" spans="1:6">
      <c r="A2658">
        <v>9701</v>
      </c>
      <c r="B2658" s="1">
        <v>45900</v>
      </c>
      <c r="D2658">
        <v>13</v>
      </c>
      <c r="E2658" t="s">
        <v>6</v>
      </c>
      <c r="F2658">
        <v>2581.5</v>
      </c>
    </row>
    <row r="2659" spans="1:6">
      <c r="A2659">
        <v>9701</v>
      </c>
      <c r="B2659" s="1">
        <v>45930</v>
      </c>
      <c r="D2659">
        <v>13</v>
      </c>
      <c r="E2659" t="s">
        <v>6</v>
      </c>
      <c r="F2659">
        <v>2566.5</v>
      </c>
    </row>
    <row r="2660" spans="1:6">
      <c r="A2660">
        <v>9701</v>
      </c>
      <c r="B2660" s="1">
        <v>45961</v>
      </c>
      <c r="D2660">
        <v>13</v>
      </c>
      <c r="E2660" t="s">
        <v>6</v>
      </c>
      <c r="F2660">
        <v>3042</v>
      </c>
    </row>
    <row r="2661" spans="1:6">
      <c r="A2661">
        <v>9701</v>
      </c>
      <c r="B2661" s="1">
        <v>45991</v>
      </c>
      <c r="D2661">
        <v>13</v>
      </c>
      <c r="E2661" t="s">
        <v>6</v>
      </c>
      <c r="F2661">
        <v>2688</v>
      </c>
    </row>
    <row r="2662" spans="1:6">
      <c r="A2662">
        <v>9702</v>
      </c>
      <c r="B2662" s="1">
        <v>44957</v>
      </c>
      <c r="D2662">
        <v>13</v>
      </c>
      <c r="E2662" t="s">
        <v>6</v>
      </c>
      <c r="F2662">
        <v>1171.5</v>
      </c>
    </row>
    <row r="2663" spans="1:6">
      <c r="A2663">
        <v>9702</v>
      </c>
      <c r="B2663" s="1">
        <v>44985</v>
      </c>
      <c r="D2663">
        <v>13</v>
      </c>
      <c r="E2663" t="s">
        <v>6</v>
      </c>
      <c r="F2663">
        <v>1024.5</v>
      </c>
    </row>
    <row r="2664" spans="1:6">
      <c r="A2664">
        <v>9702</v>
      </c>
      <c r="B2664" s="1">
        <v>45016</v>
      </c>
      <c r="D2664">
        <v>13</v>
      </c>
      <c r="E2664" t="s">
        <v>6</v>
      </c>
      <c r="F2664">
        <v>1042.5</v>
      </c>
    </row>
    <row r="2665" spans="1:6">
      <c r="A2665">
        <v>9702</v>
      </c>
      <c r="B2665" s="1">
        <v>45046</v>
      </c>
      <c r="D2665">
        <v>13</v>
      </c>
      <c r="E2665" t="s">
        <v>6</v>
      </c>
      <c r="F2665">
        <v>1204.5</v>
      </c>
    </row>
    <row r="2666" spans="1:6">
      <c r="A2666">
        <v>9702</v>
      </c>
      <c r="B2666" s="1">
        <v>45077</v>
      </c>
      <c r="D2666">
        <v>13</v>
      </c>
      <c r="E2666" t="s">
        <v>6</v>
      </c>
      <c r="F2666">
        <v>1074</v>
      </c>
    </row>
    <row r="2667" spans="1:6">
      <c r="A2667">
        <v>9702</v>
      </c>
      <c r="B2667" s="1">
        <v>45107</v>
      </c>
      <c r="D2667">
        <v>13</v>
      </c>
      <c r="E2667" t="s">
        <v>6</v>
      </c>
      <c r="F2667">
        <v>1260</v>
      </c>
    </row>
    <row r="2668" spans="1:6">
      <c r="A2668">
        <v>9702</v>
      </c>
      <c r="B2668" s="1">
        <v>45138</v>
      </c>
      <c r="D2668">
        <v>13</v>
      </c>
      <c r="E2668" t="s">
        <v>6</v>
      </c>
      <c r="F2668">
        <v>1243.5</v>
      </c>
    </row>
    <row r="2669" spans="1:6">
      <c r="A2669">
        <v>9702</v>
      </c>
      <c r="B2669" s="1">
        <v>45169</v>
      </c>
      <c r="D2669">
        <v>13</v>
      </c>
      <c r="E2669" t="s">
        <v>6</v>
      </c>
      <c r="F2669">
        <v>1107</v>
      </c>
    </row>
    <row r="2670" spans="1:6">
      <c r="A2670">
        <v>9702</v>
      </c>
      <c r="B2670" s="1">
        <v>45199</v>
      </c>
      <c r="D2670">
        <v>13</v>
      </c>
      <c r="E2670" t="s">
        <v>6</v>
      </c>
      <c r="F2670">
        <v>1234.5</v>
      </c>
    </row>
    <row r="2671" spans="1:6">
      <c r="A2671">
        <v>9702</v>
      </c>
      <c r="B2671" s="1">
        <v>45230</v>
      </c>
      <c r="D2671">
        <v>13</v>
      </c>
      <c r="E2671" t="s">
        <v>6</v>
      </c>
      <c r="F2671">
        <v>1257</v>
      </c>
    </row>
    <row r="2672" spans="1:6">
      <c r="A2672">
        <v>9702</v>
      </c>
      <c r="B2672" s="1">
        <v>45260</v>
      </c>
      <c r="D2672">
        <v>13</v>
      </c>
      <c r="E2672" t="s">
        <v>6</v>
      </c>
      <c r="F2672">
        <v>1299</v>
      </c>
    </row>
    <row r="2673" spans="1:6">
      <c r="A2673">
        <v>9702</v>
      </c>
      <c r="B2673" s="1">
        <v>45291</v>
      </c>
      <c r="D2673">
        <v>13</v>
      </c>
      <c r="E2673" t="s">
        <v>6</v>
      </c>
      <c r="F2673">
        <v>1114.5</v>
      </c>
    </row>
    <row r="2674" spans="1:6">
      <c r="A2674">
        <v>9702</v>
      </c>
      <c r="B2674" s="1">
        <v>45322</v>
      </c>
      <c r="D2674">
        <v>13</v>
      </c>
      <c r="E2674" t="s">
        <v>6</v>
      </c>
      <c r="F2674">
        <v>1159.5</v>
      </c>
    </row>
    <row r="2675" spans="1:6">
      <c r="A2675">
        <v>9702</v>
      </c>
      <c r="B2675" s="1">
        <v>45351</v>
      </c>
      <c r="D2675">
        <v>13</v>
      </c>
      <c r="E2675" t="s">
        <v>6</v>
      </c>
      <c r="F2675">
        <v>1251</v>
      </c>
    </row>
    <row r="2676" spans="1:6">
      <c r="A2676">
        <v>9702</v>
      </c>
      <c r="B2676" s="1">
        <v>45382</v>
      </c>
      <c r="D2676">
        <v>13</v>
      </c>
      <c r="E2676" t="s">
        <v>6</v>
      </c>
      <c r="F2676">
        <v>1188</v>
      </c>
    </row>
    <row r="2677" spans="1:6">
      <c r="A2677">
        <v>9702</v>
      </c>
      <c r="B2677" s="1">
        <v>45412</v>
      </c>
      <c r="D2677">
        <v>13</v>
      </c>
      <c r="E2677" t="s">
        <v>6</v>
      </c>
      <c r="F2677">
        <v>1080</v>
      </c>
    </row>
    <row r="2678" spans="1:6">
      <c r="A2678">
        <v>9702</v>
      </c>
      <c r="B2678" s="1">
        <v>45443</v>
      </c>
      <c r="D2678">
        <v>13</v>
      </c>
      <c r="E2678" t="s">
        <v>6</v>
      </c>
      <c r="F2678">
        <v>1263</v>
      </c>
    </row>
    <row r="2679" spans="1:6">
      <c r="A2679">
        <v>9702</v>
      </c>
      <c r="B2679" s="1">
        <v>45473</v>
      </c>
      <c r="D2679">
        <v>13</v>
      </c>
      <c r="E2679" t="s">
        <v>6</v>
      </c>
      <c r="F2679">
        <v>1126.5</v>
      </c>
    </row>
    <row r="2680" spans="1:6">
      <c r="A2680">
        <v>9702</v>
      </c>
      <c r="B2680" s="1">
        <v>45504</v>
      </c>
      <c r="D2680">
        <v>13</v>
      </c>
      <c r="E2680" t="s">
        <v>6</v>
      </c>
      <c r="F2680">
        <v>1087.5</v>
      </c>
    </row>
    <row r="2681" spans="1:6">
      <c r="A2681">
        <v>9702</v>
      </c>
      <c r="B2681" s="1">
        <v>45535</v>
      </c>
      <c r="D2681">
        <v>13</v>
      </c>
      <c r="E2681" t="s">
        <v>6</v>
      </c>
      <c r="F2681">
        <v>1276.5</v>
      </c>
    </row>
    <row r="2682" spans="1:6">
      <c r="A2682">
        <v>9702</v>
      </c>
      <c r="B2682" s="1">
        <v>45565</v>
      </c>
      <c r="D2682">
        <v>13</v>
      </c>
      <c r="E2682" t="s">
        <v>6</v>
      </c>
      <c r="F2682">
        <v>1113</v>
      </c>
    </row>
    <row r="2683" spans="1:6">
      <c r="A2683">
        <v>9702</v>
      </c>
      <c r="B2683" s="1">
        <v>45596</v>
      </c>
      <c r="D2683">
        <v>13</v>
      </c>
      <c r="E2683" t="s">
        <v>6</v>
      </c>
      <c r="F2683">
        <v>1234.5</v>
      </c>
    </row>
    <row r="2684" spans="1:6">
      <c r="A2684">
        <v>9702</v>
      </c>
      <c r="B2684" s="1">
        <v>45626</v>
      </c>
      <c r="D2684">
        <v>13</v>
      </c>
      <c r="E2684" t="s">
        <v>6</v>
      </c>
      <c r="F2684">
        <v>1302</v>
      </c>
    </row>
    <row r="2685" spans="1:6">
      <c r="A2685">
        <v>9702</v>
      </c>
      <c r="B2685" s="1">
        <v>45657</v>
      </c>
      <c r="D2685">
        <v>13</v>
      </c>
      <c r="E2685" t="s">
        <v>6</v>
      </c>
      <c r="F2685">
        <v>1302</v>
      </c>
    </row>
    <row r="2686" spans="1:6">
      <c r="A2686">
        <v>9702</v>
      </c>
      <c r="B2686" s="1">
        <v>45688</v>
      </c>
      <c r="D2686">
        <v>13</v>
      </c>
      <c r="E2686" t="s">
        <v>6</v>
      </c>
      <c r="F2686">
        <v>1165.5</v>
      </c>
    </row>
    <row r="2687" spans="1:6">
      <c r="A2687">
        <v>9702</v>
      </c>
      <c r="B2687" s="1">
        <v>45716</v>
      </c>
      <c r="D2687">
        <v>13</v>
      </c>
      <c r="E2687" t="s">
        <v>6</v>
      </c>
      <c r="F2687">
        <v>1132.5</v>
      </c>
    </row>
    <row r="2688" spans="1:6">
      <c r="A2688">
        <v>9702</v>
      </c>
      <c r="B2688" s="1">
        <v>45747</v>
      </c>
      <c r="D2688">
        <v>13</v>
      </c>
      <c r="E2688" t="s">
        <v>6</v>
      </c>
      <c r="F2688">
        <v>1129.5</v>
      </c>
    </row>
    <row r="2689" spans="1:6">
      <c r="A2689">
        <v>9702</v>
      </c>
      <c r="B2689" s="1">
        <v>45777</v>
      </c>
      <c r="D2689">
        <v>13</v>
      </c>
      <c r="E2689" t="s">
        <v>6</v>
      </c>
      <c r="F2689">
        <v>1218</v>
      </c>
    </row>
    <row r="2690" spans="1:6">
      <c r="A2690">
        <v>9702</v>
      </c>
      <c r="B2690" s="1">
        <v>45808</v>
      </c>
      <c r="D2690">
        <v>13</v>
      </c>
      <c r="E2690" t="s">
        <v>6</v>
      </c>
      <c r="F2690">
        <v>1237.5</v>
      </c>
    </row>
    <row r="2691" spans="1:6">
      <c r="A2691">
        <v>9702</v>
      </c>
      <c r="B2691" s="1">
        <v>45838</v>
      </c>
      <c r="D2691">
        <v>13</v>
      </c>
      <c r="E2691" t="s">
        <v>6</v>
      </c>
      <c r="F2691">
        <v>1174.5</v>
      </c>
    </row>
    <row r="2692" spans="1:6">
      <c r="A2692">
        <v>9702</v>
      </c>
      <c r="B2692" s="1">
        <v>45869</v>
      </c>
      <c r="D2692">
        <v>13</v>
      </c>
      <c r="E2692" t="s">
        <v>6</v>
      </c>
      <c r="F2692">
        <v>1491</v>
      </c>
    </row>
    <row r="2693" spans="1:6">
      <c r="A2693">
        <v>9702</v>
      </c>
      <c r="B2693" s="1">
        <v>45900</v>
      </c>
      <c r="D2693">
        <v>13</v>
      </c>
      <c r="E2693" t="s">
        <v>6</v>
      </c>
      <c r="F2693">
        <v>1342.5</v>
      </c>
    </row>
    <row r="2694" spans="1:6">
      <c r="A2694">
        <v>9702</v>
      </c>
      <c r="B2694" s="1">
        <v>45930</v>
      </c>
      <c r="D2694">
        <v>13</v>
      </c>
      <c r="E2694" t="s">
        <v>6</v>
      </c>
      <c r="F2694">
        <v>1182</v>
      </c>
    </row>
    <row r="2695" spans="1:6">
      <c r="A2695">
        <v>9702</v>
      </c>
      <c r="B2695" s="1">
        <v>45961</v>
      </c>
      <c r="D2695">
        <v>13</v>
      </c>
      <c r="E2695" t="s">
        <v>6</v>
      </c>
      <c r="F2695">
        <v>1344</v>
      </c>
    </row>
    <row r="2696" spans="1:6">
      <c r="A2696">
        <v>9702</v>
      </c>
      <c r="B2696" s="1">
        <v>45991</v>
      </c>
      <c r="D2696">
        <v>13</v>
      </c>
      <c r="E2696" t="s">
        <v>6</v>
      </c>
      <c r="F2696">
        <v>1431</v>
      </c>
    </row>
    <row r="2697" spans="1:6">
      <c r="A2697">
        <v>9768</v>
      </c>
      <c r="B2697" s="1">
        <v>44957</v>
      </c>
      <c r="D2697">
        <v>13</v>
      </c>
      <c r="E2697" t="s">
        <v>6</v>
      </c>
      <c r="F2697">
        <v>786363</v>
      </c>
    </row>
    <row r="2698" spans="1:6">
      <c r="A2698">
        <v>9768</v>
      </c>
      <c r="B2698" s="1">
        <v>44985</v>
      </c>
      <c r="D2698">
        <v>13</v>
      </c>
      <c r="E2698" t="s">
        <v>6</v>
      </c>
      <c r="F2698">
        <v>354036</v>
      </c>
    </row>
    <row r="2699" spans="1:6">
      <c r="A2699">
        <v>9768</v>
      </c>
      <c r="B2699" s="1">
        <v>45016</v>
      </c>
      <c r="D2699">
        <v>13</v>
      </c>
      <c r="E2699" t="s">
        <v>6</v>
      </c>
      <c r="F2699">
        <v>302967</v>
      </c>
    </row>
    <row r="2700" spans="1:6">
      <c r="A2700">
        <v>9768</v>
      </c>
      <c r="B2700" s="1">
        <v>45046</v>
      </c>
      <c r="D2700">
        <v>13</v>
      </c>
      <c r="E2700" t="s">
        <v>6</v>
      </c>
      <c r="F2700">
        <v>460785</v>
      </c>
    </row>
    <row r="2701" spans="1:6">
      <c r="A2701">
        <v>9768</v>
      </c>
      <c r="B2701" s="1">
        <v>45077</v>
      </c>
      <c r="D2701">
        <v>13</v>
      </c>
      <c r="E2701" t="s">
        <v>6</v>
      </c>
      <c r="F2701">
        <v>239869.5</v>
      </c>
    </row>
    <row r="2702" spans="1:6">
      <c r="A2702">
        <v>9768</v>
      </c>
      <c r="B2702" s="1">
        <v>45107</v>
      </c>
      <c r="D2702">
        <v>13</v>
      </c>
      <c r="E2702" t="s">
        <v>6</v>
      </c>
      <c r="F2702">
        <v>259782</v>
      </c>
    </row>
    <row r="2703" spans="1:6">
      <c r="A2703">
        <v>9768</v>
      </c>
      <c r="B2703" s="1">
        <v>45138</v>
      </c>
      <c r="D2703">
        <v>13</v>
      </c>
      <c r="E2703" t="s">
        <v>6</v>
      </c>
      <c r="F2703">
        <v>330492</v>
      </c>
    </row>
    <row r="2704" spans="1:6">
      <c r="A2704">
        <v>9768</v>
      </c>
      <c r="B2704" s="1">
        <v>45169</v>
      </c>
      <c r="D2704">
        <v>13</v>
      </c>
      <c r="E2704" t="s">
        <v>6</v>
      </c>
      <c r="F2704">
        <v>356460</v>
      </c>
    </row>
    <row r="2705" spans="1:6">
      <c r="A2705">
        <v>9768</v>
      </c>
      <c r="B2705" s="1">
        <v>45199</v>
      </c>
      <c r="D2705">
        <v>13</v>
      </c>
      <c r="E2705" t="s">
        <v>6</v>
      </c>
      <c r="F2705">
        <v>223551</v>
      </c>
    </row>
    <row r="2706" spans="1:6">
      <c r="A2706">
        <v>9768</v>
      </c>
      <c r="B2706" s="1">
        <v>45230</v>
      </c>
      <c r="D2706">
        <v>13</v>
      </c>
      <c r="E2706" t="s">
        <v>6</v>
      </c>
      <c r="F2706">
        <v>330570</v>
      </c>
    </row>
    <row r="2707" spans="1:6">
      <c r="A2707">
        <v>9768</v>
      </c>
      <c r="B2707" s="1">
        <v>45260</v>
      </c>
      <c r="D2707">
        <v>13</v>
      </c>
      <c r="E2707" t="s">
        <v>6</v>
      </c>
      <c r="F2707">
        <v>250311</v>
      </c>
    </row>
    <row r="2708" spans="1:6">
      <c r="A2708">
        <v>9768</v>
      </c>
      <c r="B2708" s="1">
        <v>45291</v>
      </c>
      <c r="D2708">
        <v>13</v>
      </c>
      <c r="E2708" t="s">
        <v>6</v>
      </c>
      <c r="F2708">
        <v>231426</v>
      </c>
    </row>
    <row r="2709" spans="1:6">
      <c r="A2709">
        <v>9768</v>
      </c>
      <c r="B2709" s="1">
        <v>45322</v>
      </c>
      <c r="D2709">
        <v>13</v>
      </c>
      <c r="E2709" t="s">
        <v>6</v>
      </c>
      <c r="F2709">
        <v>815190</v>
      </c>
    </row>
    <row r="2710" spans="1:6">
      <c r="A2710">
        <v>9768</v>
      </c>
      <c r="B2710" s="1">
        <v>45351</v>
      </c>
      <c r="D2710">
        <v>13</v>
      </c>
      <c r="E2710" t="s">
        <v>6</v>
      </c>
      <c r="F2710">
        <v>350029.5</v>
      </c>
    </row>
    <row r="2711" spans="1:6">
      <c r="A2711">
        <v>9768</v>
      </c>
      <c r="B2711" s="1">
        <v>45382</v>
      </c>
      <c r="D2711">
        <v>13</v>
      </c>
      <c r="E2711" t="s">
        <v>6</v>
      </c>
      <c r="F2711">
        <v>350029.5</v>
      </c>
    </row>
    <row r="2712" spans="1:6">
      <c r="A2712">
        <v>9768</v>
      </c>
      <c r="B2712" s="1">
        <v>45412</v>
      </c>
      <c r="D2712">
        <v>13</v>
      </c>
      <c r="E2712" t="s">
        <v>6</v>
      </c>
      <c r="F2712">
        <v>227419.5</v>
      </c>
    </row>
    <row r="2713" spans="1:6">
      <c r="A2713">
        <v>9768</v>
      </c>
      <c r="B2713" s="1">
        <v>45443</v>
      </c>
      <c r="D2713">
        <v>13</v>
      </c>
      <c r="E2713" t="s">
        <v>6</v>
      </c>
      <c r="F2713">
        <v>202357.5</v>
      </c>
    </row>
    <row r="2714" spans="1:6">
      <c r="A2714">
        <v>9768</v>
      </c>
      <c r="B2714" s="1">
        <v>45473</v>
      </c>
      <c r="D2714">
        <v>13</v>
      </c>
      <c r="E2714" t="s">
        <v>6</v>
      </c>
      <c r="F2714">
        <v>182829</v>
      </c>
    </row>
    <row r="2715" spans="1:6">
      <c r="A2715">
        <v>9768</v>
      </c>
      <c r="B2715" s="1">
        <v>45504</v>
      </c>
      <c r="D2715">
        <v>13</v>
      </c>
      <c r="E2715" t="s">
        <v>6</v>
      </c>
      <c r="F2715">
        <v>302077.5</v>
      </c>
    </row>
    <row r="2716" spans="1:6">
      <c r="A2716">
        <v>9768</v>
      </c>
      <c r="B2716" s="1">
        <v>45535</v>
      </c>
      <c r="D2716">
        <v>13</v>
      </c>
      <c r="E2716" t="s">
        <v>6</v>
      </c>
      <c r="F2716">
        <v>196222.5</v>
      </c>
    </row>
    <row r="2717" spans="1:6">
      <c r="A2717">
        <v>9768</v>
      </c>
      <c r="B2717" s="1">
        <v>45565</v>
      </c>
      <c r="D2717">
        <v>13</v>
      </c>
      <c r="E2717" t="s">
        <v>6</v>
      </c>
      <c r="F2717">
        <v>203424</v>
      </c>
    </row>
    <row r="2718" spans="1:6">
      <c r="A2718">
        <v>9768</v>
      </c>
      <c r="B2718" s="1">
        <v>45596</v>
      </c>
      <c r="D2718">
        <v>13</v>
      </c>
      <c r="E2718" t="s">
        <v>6</v>
      </c>
      <c r="F2718">
        <v>397297.5</v>
      </c>
    </row>
    <row r="2719" spans="1:6">
      <c r="A2719">
        <v>9768</v>
      </c>
      <c r="B2719" s="1">
        <v>45626</v>
      </c>
      <c r="D2719">
        <v>13</v>
      </c>
      <c r="E2719" t="s">
        <v>6</v>
      </c>
      <c r="F2719">
        <v>186460.5</v>
      </c>
    </row>
    <row r="2720" spans="1:6">
      <c r="A2720">
        <v>9768</v>
      </c>
      <c r="B2720" s="1">
        <v>45657</v>
      </c>
      <c r="D2720">
        <v>13</v>
      </c>
      <c r="E2720" t="s">
        <v>6</v>
      </c>
      <c r="F2720">
        <v>186460.5</v>
      </c>
    </row>
    <row r="2721" spans="1:6">
      <c r="A2721">
        <v>9768</v>
      </c>
      <c r="B2721" s="1">
        <v>45688</v>
      </c>
      <c r="D2721">
        <v>13</v>
      </c>
      <c r="E2721" t="s">
        <v>6</v>
      </c>
      <c r="F2721">
        <v>962559</v>
      </c>
    </row>
    <row r="2722" spans="1:6">
      <c r="A2722">
        <v>9768</v>
      </c>
      <c r="B2722" s="1">
        <v>45716</v>
      </c>
      <c r="D2722">
        <v>13</v>
      </c>
      <c r="E2722" t="s">
        <v>6</v>
      </c>
      <c r="F2722">
        <v>339327</v>
      </c>
    </row>
    <row r="2723" spans="1:6">
      <c r="A2723">
        <v>9768</v>
      </c>
      <c r="B2723" s="1">
        <v>45747</v>
      </c>
      <c r="D2723">
        <v>13</v>
      </c>
      <c r="E2723" t="s">
        <v>6</v>
      </c>
      <c r="F2723">
        <v>303301.5</v>
      </c>
    </row>
    <row r="2724" spans="1:6">
      <c r="A2724">
        <v>9768</v>
      </c>
      <c r="B2724" s="1">
        <v>45777</v>
      </c>
      <c r="D2724">
        <v>13</v>
      </c>
      <c r="E2724" t="s">
        <v>6</v>
      </c>
      <c r="F2724">
        <v>303301.5</v>
      </c>
    </row>
    <row r="2725" spans="1:6">
      <c r="A2725">
        <v>9768</v>
      </c>
      <c r="B2725" s="1">
        <v>45808</v>
      </c>
      <c r="D2725">
        <v>13</v>
      </c>
      <c r="E2725" t="s">
        <v>6</v>
      </c>
      <c r="F2725">
        <v>431322</v>
      </c>
    </row>
    <row r="2726" spans="1:6">
      <c r="A2726">
        <v>9768</v>
      </c>
      <c r="B2726" s="1">
        <v>45838</v>
      </c>
      <c r="D2726">
        <v>13</v>
      </c>
      <c r="E2726" t="s">
        <v>6</v>
      </c>
      <c r="F2726">
        <v>431322</v>
      </c>
    </row>
    <row r="2727" spans="1:6">
      <c r="A2727">
        <v>9768</v>
      </c>
      <c r="B2727" s="1">
        <v>45869</v>
      </c>
      <c r="D2727">
        <v>13</v>
      </c>
      <c r="E2727" t="s">
        <v>6</v>
      </c>
      <c r="F2727">
        <v>206346</v>
      </c>
    </row>
    <row r="2728" spans="1:6">
      <c r="A2728">
        <v>9768</v>
      </c>
      <c r="B2728" s="1">
        <v>45900</v>
      </c>
      <c r="D2728">
        <v>13</v>
      </c>
      <c r="E2728" t="s">
        <v>6</v>
      </c>
      <c r="F2728">
        <v>207874.5</v>
      </c>
    </row>
    <row r="2729" spans="1:6">
      <c r="A2729">
        <v>9768</v>
      </c>
      <c r="B2729" s="1">
        <v>45930</v>
      </c>
      <c r="D2729">
        <v>13</v>
      </c>
      <c r="E2729" t="s">
        <v>6</v>
      </c>
      <c r="F2729">
        <v>232104</v>
      </c>
    </row>
    <row r="2730" spans="1:6">
      <c r="A2730">
        <v>9768</v>
      </c>
      <c r="B2730" s="1">
        <v>45961</v>
      </c>
      <c r="D2730">
        <v>13</v>
      </c>
      <c r="E2730" t="s">
        <v>6</v>
      </c>
      <c r="F2730">
        <v>270246</v>
      </c>
    </row>
    <row r="2731" spans="1:6">
      <c r="A2731">
        <v>9768</v>
      </c>
      <c r="B2731" s="1">
        <v>45991</v>
      </c>
      <c r="D2731">
        <v>13</v>
      </c>
      <c r="E2731" t="s">
        <v>6</v>
      </c>
      <c r="F2731">
        <v>230841</v>
      </c>
    </row>
    <row r="2732" spans="1:6">
      <c r="A2732">
        <v>150</v>
      </c>
      <c r="B2732" s="1">
        <v>44957</v>
      </c>
      <c r="D2732">
        <v>15</v>
      </c>
      <c r="E2732" t="s">
        <v>6</v>
      </c>
      <c r="F2732">
        <v>55280.25</v>
      </c>
    </row>
    <row r="2733" spans="1:6">
      <c r="A2733">
        <v>150</v>
      </c>
      <c r="B2733" s="1">
        <v>44985</v>
      </c>
      <c r="D2733">
        <v>15</v>
      </c>
      <c r="E2733" t="s">
        <v>6</v>
      </c>
      <c r="F2733">
        <v>55437.75</v>
      </c>
    </row>
    <row r="2734" spans="1:6">
      <c r="A2734">
        <v>150</v>
      </c>
      <c r="B2734" s="1">
        <v>45016</v>
      </c>
      <c r="D2734">
        <v>15</v>
      </c>
      <c r="E2734" t="s">
        <v>6</v>
      </c>
      <c r="F2734">
        <v>55410.75</v>
      </c>
    </row>
    <row r="2735" spans="1:6">
      <c r="A2735">
        <v>150</v>
      </c>
      <c r="B2735" s="1">
        <v>45046</v>
      </c>
      <c r="D2735">
        <v>15</v>
      </c>
      <c r="E2735" t="s">
        <v>6</v>
      </c>
      <c r="F2735">
        <v>55539</v>
      </c>
    </row>
    <row r="2736" spans="1:6">
      <c r="A2736">
        <v>150</v>
      </c>
      <c r="B2736" s="1">
        <v>45077</v>
      </c>
      <c r="D2736">
        <v>15</v>
      </c>
      <c r="E2736" t="s">
        <v>6</v>
      </c>
      <c r="F2736">
        <v>55824.75</v>
      </c>
    </row>
    <row r="2737" spans="1:6">
      <c r="A2737">
        <v>150</v>
      </c>
      <c r="B2737" s="1">
        <v>45107</v>
      </c>
      <c r="D2737">
        <v>15</v>
      </c>
      <c r="E2737" t="s">
        <v>6</v>
      </c>
      <c r="F2737">
        <v>56004.75</v>
      </c>
    </row>
    <row r="2738" spans="1:6">
      <c r="A2738">
        <v>150</v>
      </c>
      <c r="B2738" s="1">
        <v>45138</v>
      </c>
      <c r="D2738">
        <v>15</v>
      </c>
      <c r="E2738" t="s">
        <v>6</v>
      </c>
      <c r="F2738">
        <v>56034</v>
      </c>
    </row>
    <row r="2739" spans="1:6">
      <c r="A2739">
        <v>150</v>
      </c>
      <c r="B2739" s="1">
        <v>45169</v>
      </c>
      <c r="D2739">
        <v>15</v>
      </c>
      <c r="E2739" t="s">
        <v>6</v>
      </c>
      <c r="F2739">
        <v>56045.25</v>
      </c>
    </row>
    <row r="2740" spans="1:6">
      <c r="A2740">
        <v>150</v>
      </c>
      <c r="B2740" s="1">
        <v>45199</v>
      </c>
      <c r="D2740">
        <v>15</v>
      </c>
      <c r="E2740" t="s">
        <v>6</v>
      </c>
      <c r="F2740">
        <v>56067.75</v>
      </c>
    </row>
    <row r="2741" spans="1:6">
      <c r="A2741">
        <v>150</v>
      </c>
      <c r="B2741" s="1">
        <v>45230</v>
      </c>
      <c r="D2741">
        <v>15</v>
      </c>
      <c r="E2741" t="s">
        <v>6</v>
      </c>
      <c r="F2741">
        <v>56175.75</v>
      </c>
    </row>
    <row r="2742" spans="1:6">
      <c r="A2742">
        <v>150</v>
      </c>
      <c r="B2742" s="1">
        <v>45260</v>
      </c>
      <c r="D2742">
        <v>15</v>
      </c>
      <c r="E2742" t="s">
        <v>6</v>
      </c>
      <c r="F2742">
        <v>56209.5</v>
      </c>
    </row>
    <row r="2743" spans="1:6">
      <c r="A2743">
        <v>150</v>
      </c>
      <c r="B2743" s="1">
        <v>45291</v>
      </c>
      <c r="D2743">
        <v>15</v>
      </c>
      <c r="E2743" t="s">
        <v>6</v>
      </c>
      <c r="F2743">
        <v>56117.25</v>
      </c>
    </row>
    <row r="2744" spans="1:6">
      <c r="A2744">
        <v>150</v>
      </c>
      <c r="B2744" s="1">
        <v>45322</v>
      </c>
      <c r="D2744">
        <v>15</v>
      </c>
      <c r="E2744" t="s">
        <v>6</v>
      </c>
      <c r="F2744">
        <v>55926</v>
      </c>
    </row>
    <row r="2745" spans="1:6">
      <c r="A2745">
        <v>150</v>
      </c>
      <c r="B2745" s="1">
        <v>45351</v>
      </c>
      <c r="D2745">
        <v>15</v>
      </c>
      <c r="E2745" t="s">
        <v>6</v>
      </c>
      <c r="F2745">
        <v>56337.75</v>
      </c>
    </row>
    <row r="2746" spans="1:6">
      <c r="A2746">
        <v>150</v>
      </c>
      <c r="B2746" s="1">
        <v>45382</v>
      </c>
      <c r="D2746">
        <v>15</v>
      </c>
      <c r="E2746" t="s">
        <v>6</v>
      </c>
      <c r="F2746">
        <v>56598.75</v>
      </c>
    </row>
    <row r="2747" spans="1:6">
      <c r="A2747">
        <v>150</v>
      </c>
      <c r="B2747" s="1">
        <v>45412</v>
      </c>
      <c r="D2747">
        <v>15</v>
      </c>
      <c r="E2747" t="s">
        <v>6</v>
      </c>
      <c r="F2747">
        <v>56751.75</v>
      </c>
    </row>
    <row r="2748" spans="1:6">
      <c r="A2748">
        <v>150</v>
      </c>
      <c r="B2748" s="1">
        <v>45443</v>
      </c>
      <c r="D2748">
        <v>15</v>
      </c>
      <c r="E2748" t="s">
        <v>6</v>
      </c>
      <c r="F2748">
        <v>57633.75</v>
      </c>
    </row>
    <row r="2749" spans="1:6">
      <c r="A2749">
        <v>150</v>
      </c>
      <c r="B2749" s="1">
        <v>45473</v>
      </c>
      <c r="D2749">
        <v>15</v>
      </c>
      <c r="E2749" t="s">
        <v>6</v>
      </c>
      <c r="F2749">
        <v>57622.5</v>
      </c>
    </row>
    <row r="2750" spans="1:6">
      <c r="A2750">
        <v>150</v>
      </c>
      <c r="B2750" s="1">
        <v>45504</v>
      </c>
      <c r="D2750">
        <v>15</v>
      </c>
      <c r="E2750" t="s">
        <v>6</v>
      </c>
      <c r="F2750">
        <v>57672</v>
      </c>
    </row>
    <row r="2751" spans="1:6">
      <c r="A2751">
        <v>150</v>
      </c>
      <c r="B2751" s="1">
        <v>45535</v>
      </c>
      <c r="D2751">
        <v>15</v>
      </c>
      <c r="E2751" t="s">
        <v>6</v>
      </c>
      <c r="F2751">
        <v>57469.5</v>
      </c>
    </row>
    <row r="2752" spans="1:6">
      <c r="A2752">
        <v>150</v>
      </c>
      <c r="B2752" s="1">
        <v>45565</v>
      </c>
      <c r="D2752">
        <v>15</v>
      </c>
      <c r="E2752" t="s">
        <v>6</v>
      </c>
      <c r="F2752">
        <v>57015</v>
      </c>
    </row>
    <row r="2753" spans="1:6">
      <c r="A2753">
        <v>150</v>
      </c>
      <c r="B2753" s="1">
        <v>45596</v>
      </c>
      <c r="D2753">
        <v>15</v>
      </c>
      <c r="E2753" t="s">
        <v>6</v>
      </c>
      <c r="F2753">
        <v>57019.5</v>
      </c>
    </row>
    <row r="2754" spans="1:6">
      <c r="A2754">
        <v>150</v>
      </c>
      <c r="B2754" s="1">
        <v>45626</v>
      </c>
      <c r="D2754">
        <v>15</v>
      </c>
      <c r="E2754" t="s">
        <v>6</v>
      </c>
      <c r="F2754">
        <v>56911.5</v>
      </c>
    </row>
    <row r="2755" spans="1:6">
      <c r="A2755">
        <v>150</v>
      </c>
      <c r="B2755" s="1">
        <v>45657</v>
      </c>
      <c r="D2755">
        <v>15</v>
      </c>
      <c r="E2755" t="s">
        <v>6</v>
      </c>
      <c r="F2755">
        <v>56999.25</v>
      </c>
    </row>
    <row r="2756" spans="1:6">
      <c r="A2756">
        <v>150</v>
      </c>
      <c r="B2756" s="1">
        <v>45688</v>
      </c>
      <c r="D2756">
        <v>15</v>
      </c>
      <c r="E2756" t="s">
        <v>6</v>
      </c>
      <c r="F2756">
        <v>57048.75</v>
      </c>
    </row>
    <row r="2757" spans="1:6">
      <c r="A2757">
        <v>150</v>
      </c>
      <c r="B2757" s="1">
        <v>45716</v>
      </c>
      <c r="D2757">
        <v>15</v>
      </c>
      <c r="E2757" t="s">
        <v>6</v>
      </c>
      <c r="F2757">
        <v>57336.75</v>
      </c>
    </row>
    <row r="2758" spans="1:6">
      <c r="A2758">
        <v>150</v>
      </c>
      <c r="B2758" s="1">
        <v>45747</v>
      </c>
      <c r="D2758">
        <v>15</v>
      </c>
      <c r="E2758" t="s">
        <v>6</v>
      </c>
      <c r="F2758">
        <v>57352.5</v>
      </c>
    </row>
    <row r="2759" spans="1:6">
      <c r="A2759">
        <v>150</v>
      </c>
      <c r="B2759" s="1">
        <v>45777</v>
      </c>
      <c r="D2759">
        <v>15</v>
      </c>
      <c r="E2759" t="s">
        <v>6</v>
      </c>
      <c r="F2759">
        <v>57235.5</v>
      </c>
    </row>
    <row r="2760" spans="1:6">
      <c r="A2760">
        <v>150</v>
      </c>
      <c r="B2760" s="1">
        <v>45808</v>
      </c>
      <c r="D2760">
        <v>15</v>
      </c>
      <c r="E2760" t="s">
        <v>6</v>
      </c>
      <c r="F2760">
        <v>57557.25</v>
      </c>
    </row>
    <row r="2761" spans="1:6">
      <c r="A2761">
        <v>150</v>
      </c>
      <c r="B2761" s="1">
        <v>45838</v>
      </c>
      <c r="D2761">
        <v>15</v>
      </c>
      <c r="E2761" t="s">
        <v>6</v>
      </c>
      <c r="F2761">
        <v>57582</v>
      </c>
    </row>
    <row r="2762" spans="1:6">
      <c r="A2762">
        <v>150</v>
      </c>
      <c r="B2762" s="1">
        <v>45869</v>
      </c>
      <c r="D2762">
        <v>15</v>
      </c>
      <c r="E2762" t="s">
        <v>6</v>
      </c>
      <c r="F2762">
        <v>57363.75</v>
      </c>
    </row>
    <row r="2763" spans="1:6">
      <c r="A2763">
        <v>150</v>
      </c>
      <c r="B2763" s="1">
        <v>45900</v>
      </c>
      <c r="D2763">
        <v>15</v>
      </c>
      <c r="E2763" t="s">
        <v>6</v>
      </c>
      <c r="F2763">
        <v>57789</v>
      </c>
    </row>
    <row r="2764" spans="1:6">
      <c r="A2764">
        <v>150</v>
      </c>
      <c r="B2764" s="1">
        <v>45930</v>
      </c>
      <c r="D2764">
        <v>15</v>
      </c>
      <c r="E2764" t="s">
        <v>6</v>
      </c>
      <c r="F2764">
        <v>57899.25</v>
      </c>
    </row>
    <row r="2765" spans="1:6">
      <c r="A2765">
        <v>150</v>
      </c>
      <c r="B2765" s="1">
        <v>45961</v>
      </c>
      <c r="D2765">
        <v>15</v>
      </c>
      <c r="E2765" t="s">
        <v>6</v>
      </c>
      <c r="F2765">
        <v>58137.75</v>
      </c>
    </row>
    <row r="2766" spans="1:6">
      <c r="A2766">
        <v>150</v>
      </c>
      <c r="B2766" s="1">
        <v>45991</v>
      </c>
      <c r="D2766">
        <v>15</v>
      </c>
      <c r="E2766" t="s">
        <v>6</v>
      </c>
      <c r="F2766">
        <v>58281.75</v>
      </c>
    </row>
    <row r="2767" spans="1:6">
      <c r="A2767">
        <v>2370</v>
      </c>
      <c r="B2767" s="1">
        <v>44957</v>
      </c>
      <c r="D2767">
        <v>15</v>
      </c>
      <c r="E2767" t="s">
        <v>6</v>
      </c>
      <c r="F2767">
        <v>859.5</v>
      </c>
    </row>
    <row r="2768" spans="1:6">
      <c r="A2768">
        <v>2370</v>
      </c>
      <c r="B2768" s="1">
        <v>44985</v>
      </c>
      <c r="D2768">
        <v>15</v>
      </c>
      <c r="E2768" t="s">
        <v>6</v>
      </c>
      <c r="F2768">
        <v>1215</v>
      </c>
    </row>
    <row r="2769" spans="1:6">
      <c r="A2769">
        <v>2370</v>
      </c>
      <c r="B2769" s="1">
        <v>45016</v>
      </c>
      <c r="D2769">
        <v>15</v>
      </c>
      <c r="E2769" t="s">
        <v>6</v>
      </c>
      <c r="F2769">
        <v>929.25</v>
      </c>
    </row>
    <row r="2770" spans="1:6">
      <c r="A2770">
        <v>2370</v>
      </c>
      <c r="B2770" s="1">
        <v>45046</v>
      </c>
      <c r="D2770">
        <v>15</v>
      </c>
      <c r="E2770" t="s">
        <v>6</v>
      </c>
      <c r="F2770">
        <v>780.75</v>
      </c>
    </row>
    <row r="2771" spans="1:6">
      <c r="A2771">
        <v>2370</v>
      </c>
      <c r="B2771" s="1">
        <v>45077</v>
      </c>
      <c r="D2771">
        <v>15</v>
      </c>
      <c r="E2771" t="s">
        <v>6</v>
      </c>
      <c r="F2771">
        <v>607.5</v>
      </c>
    </row>
    <row r="2772" spans="1:6">
      <c r="A2772">
        <v>2370</v>
      </c>
      <c r="B2772" s="1">
        <v>45107</v>
      </c>
      <c r="D2772">
        <v>15</v>
      </c>
      <c r="E2772" t="s">
        <v>6</v>
      </c>
      <c r="F2772">
        <v>684</v>
      </c>
    </row>
    <row r="2773" spans="1:6">
      <c r="A2773">
        <v>2370</v>
      </c>
      <c r="B2773" s="1">
        <v>45138</v>
      </c>
      <c r="D2773">
        <v>15</v>
      </c>
      <c r="E2773" t="s">
        <v>6</v>
      </c>
      <c r="F2773">
        <v>688.5</v>
      </c>
    </row>
    <row r="2774" spans="1:6">
      <c r="A2774">
        <v>2370</v>
      </c>
      <c r="B2774" s="1">
        <v>45169</v>
      </c>
      <c r="D2774">
        <v>15</v>
      </c>
      <c r="E2774" t="s">
        <v>6</v>
      </c>
      <c r="F2774">
        <v>652.5</v>
      </c>
    </row>
    <row r="2775" spans="1:6">
      <c r="A2775">
        <v>2370</v>
      </c>
      <c r="B2775" s="1">
        <v>45199</v>
      </c>
      <c r="D2775">
        <v>15</v>
      </c>
      <c r="E2775" t="s">
        <v>6</v>
      </c>
      <c r="F2775">
        <v>648</v>
      </c>
    </row>
    <row r="2776" spans="1:6">
      <c r="A2776">
        <v>2370</v>
      </c>
      <c r="B2776" s="1">
        <v>45230</v>
      </c>
      <c r="D2776">
        <v>15</v>
      </c>
      <c r="E2776" t="s">
        <v>6</v>
      </c>
      <c r="F2776">
        <v>1192.5</v>
      </c>
    </row>
    <row r="2777" spans="1:6">
      <c r="A2777">
        <v>2370</v>
      </c>
      <c r="B2777" s="1">
        <v>45260</v>
      </c>
      <c r="D2777">
        <v>15</v>
      </c>
      <c r="E2777" t="s">
        <v>6</v>
      </c>
      <c r="F2777">
        <v>783</v>
      </c>
    </row>
    <row r="2778" spans="1:6">
      <c r="A2778">
        <v>2370</v>
      </c>
      <c r="B2778" s="1">
        <v>45291</v>
      </c>
      <c r="D2778">
        <v>15</v>
      </c>
      <c r="E2778" t="s">
        <v>6</v>
      </c>
      <c r="F2778">
        <v>976.5</v>
      </c>
    </row>
    <row r="2779" spans="1:6">
      <c r="A2779">
        <v>2370</v>
      </c>
      <c r="B2779" s="1">
        <v>45322</v>
      </c>
      <c r="D2779">
        <v>15</v>
      </c>
      <c r="E2779" t="s">
        <v>6</v>
      </c>
      <c r="F2779">
        <v>1035</v>
      </c>
    </row>
    <row r="2780" spans="1:6">
      <c r="A2780">
        <v>2370</v>
      </c>
      <c r="B2780" s="1">
        <v>45351</v>
      </c>
      <c r="D2780">
        <v>15</v>
      </c>
      <c r="E2780" t="s">
        <v>6</v>
      </c>
      <c r="F2780">
        <v>1404</v>
      </c>
    </row>
    <row r="2781" spans="1:6">
      <c r="A2781">
        <v>2370</v>
      </c>
      <c r="B2781" s="1">
        <v>45382</v>
      </c>
      <c r="D2781">
        <v>15</v>
      </c>
      <c r="E2781" t="s">
        <v>6</v>
      </c>
      <c r="F2781">
        <v>2389.5</v>
      </c>
    </row>
    <row r="2782" spans="1:6">
      <c r="A2782">
        <v>2370</v>
      </c>
      <c r="B2782" s="1">
        <v>45412</v>
      </c>
      <c r="D2782">
        <v>15</v>
      </c>
      <c r="E2782" t="s">
        <v>6</v>
      </c>
      <c r="F2782">
        <v>1503</v>
      </c>
    </row>
    <row r="2783" spans="1:6">
      <c r="A2783">
        <v>2370</v>
      </c>
      <c r="B2783" s="1">
        <v>45443</v>
      </c>
      <c r="D2783">
        <v>15</v>
      </c>
      <c r="E2783" t="s">
        <v>6</v>
      </c>
      <c r="F2783">
        <v>1370.25</v>
      </c>
    </row>
    <row r="2784" spans="1:6">
      <c r="A2784">
        <v>2370</v>
      </c>
      <c r="B2784" s="1">
        <v>45473</v>
      </c>
      <c r="D2784">
        <v>15</v>
      </c>
      <c r="E2784" t="s">
        <v>6</v>
      </c>
      <c r="F2784">
        <v>1399.5</v>
      </c>
    </row>
    <row r="2785" spans="1:6">
      <c r="A2785">
        <v>2370</v>
      </c>
      <c r="B2785" s="1">
        <v>45504</v>
      </c>
      <c r="D2785">
        <v>15</v>
      </c>
      <c r="E2785" t="s">
        <v>6</v>
      </c>
      <c r="F2785">
        <v>1298.25</v>
      </c>
    </row>
    <row r="2786" spans="1:6">
      <c r="A2786">
        <v>2370</v>
      </c>
      <c r="B2786" s="1">
        <v>45535</v>
      </c>
      <c r="D2786">
        <v>15</v>
      </c>
      <c r="E2786" t="s">
        <v>6</v>
      </c>
      <c r="F2786">
        <v>1118.25</v>
      </c>
    </row>
    <row r="2787" spans="1:6">
      <c r="A2787">
        <v>2370</v>
      </c>
      <c r="B2787" s="1">
        <v>45565</v>
      </c>
      <c r="D2787">
        <v>15</v>
      </c>
      <c r="E2787" t="s">
        <v>6</v>
      </c>
      <c r="F2787">
        <v>1467</v>
      </c>
    </row>
    <row r="2788" spans="1:6">
      <c r="A2788">
        <v>2370</v>
      </c>
      <c r="B2788" s="1">
        <v>45596</v>
      </c>
      <c r="D2788">
        <v>15</v>
      </c>
      <c r="E2788" t="s">
        <v>6</v>
      </c>
      <c r="F2788">
        <v>1462.5</v>
      </c>
    </row>
    <row r="2789" spans="1:6">
      <c r="A2789">
        <v>2370</v>
      </c>
      <c r="B2789" s="1">
        <v>45626</v>
      </c>
      <c r="D2789">
        <v>15</v>
      </c>
      <c r="E2789" t="s">
        <v>6</v>
      </c>
      <c r="F2789">
        <v>2236.5</v>
      </c>
    </row>
    <row r="2790" spans="1:6">
      <c r="A2790">
        <v>2370</v>
      </c>
      <c r="B2790" s="1">
        <v>45657</v>
      </c>
      <c r="D2790">
        <v>15</v>
      </c>
      <c r="E2790" t="s">
        <v>6</v>
      </c>
      <c r="F2790">
        <v>2128.5</v>
      </c>
    </row>
    <row r="2791" spans="1:6">
      <c r="A2791">
        <v>2370</v>
      </c>
      <c r="B2791" s="1">
        <v>45688</v>
      </c>
      <c r="D2791">
        <v>15</v>
      </c>
      <c r="E2791" t="s">
        <v>6</v>
      </c>
      <c r="F2791">
        <v>2463.75</v>
      </c>
    </row>
    <row r="2792" spans="1:6">
      <c r="A2792">
        <v>2370</v>
      </c>
      <c r="B2792" s="1">
        <v>45716</v>
      </c>
      <c r="D2792">
        <v>15</v>
      </c>
      <c r="E2792" t="s">
        <v>6</v>
      </c>
      <c r="F2792">
        <v>1941.75</v>
      </c>
    </row>
    <row r="2793" spans="1:6">
      <c r="A2793">
        <v>2370</v>
      </c>
      <c r="B2793" s="1">
        <v>45747</v>
      </c>
      <c r="D2793">
        <v>15</v>
      </c>
      <c r="E2793" t="s">
        <v>6</v>
      </c>
      <c r="F2793">
        <v>2396.25</v>
      </c>
    </row>
    <row r="2794" spans="1:6">
      <c r="A2794">
        <v>2370</v>
      </c>
      <c r="B2794" s="1">
        <v>45777</v>
      </c>
      <c r="D2794">
        <v>15</v>
      </c>
      <c r="E2794" t="s">
        <v>6</v>
      </c>
      <c r="F2794">
        <v>1392.75</v>
      </c>
    </row>
    <row r="2795" spans="1:6">
      <c r="A2795">
        <v>2370</v>
      </c>
      <c r="B2795" s="1">
        <v>45808</v>
      </c>
      <c r="D2795">
        <v>15</v>
      </c>
      <c r="E2795" t="s">
        <v>6</v>
      </c>
      <c r="F2795">
        <v>1968.75</v>
      </c>
    </row>
    <row r="2796" spans="1:6">
      <c r="A2796">
        <v>2370</v>
      </c>
      <c r="B2796" s="1">
        <v>45838</v>
      </c>
      <c r="D2796">
        <v>15</v>
      </c>
      <c r="E2796" t="s">
        <v>6</v>
      </c>
      <c r="F2796">
        <v>1984.5</v>
      </c>
    </row>
    <row r="2797" spans="1:6">
      <c r="A2797">
        <v>2370</v>
      </c>
      <c r="B2797" s="1">
        <v>45869</v>
      </c>
      <c r="D2797">
        <v>15</v>
      </c>
      <c r="E2797" t="s">
        <v>6</v>
      </c>
      <c r="F2797">
        <v>1228.5</v>
      </c>
    </row>
    <row r="2798" spans="1:6">
      <c r="A2798">
        <v>2370</v>
      </c>
      <c r="B2798" s="1">
        <v>45900</v>
      </c>
      <c r="D2798">
        <v>15</v>
      </c>
      <c r="E2798" t="s">
        <v>6</v>
      </c>
      <c r="F2798">
        <v>1593</v>
      </c>
    </row>
    <row r="2799" spans="1:6">
      <c r="A2799">
        <v>2370</v>
      </c>
      <c r="B2799" s="1">
        <v>45930</v>
      </c>
      <c r="D2799">
        <v>15</v>
      </c>
      <c r="E2799" t="s">
        <v>6</v>
      </c>
      <c r="F2799">
        <v>1737</v>
      </c>
    </row>
    <row r="2800" spans="1:6">
      <c r="A2800">
        <v>2370</v>
      </c>
      <c r="B2800" s="1">
        <v>45961</v>
      </c>
      <c r="D2800">
        <v>15</v>
      </c>
      <c r="E2800" t="s">
        <v>6</v>
      </c>
      <c r="F2800">
        <v>1998</v>
      </c>
    </row>
    <row r="2801" spans="1:6">
      <c r="A2801">
        <v>2370</v>
      </c>
      <c r="B2801" s="1">
        <v>45991</v>
      </c>
      <c r="D2801">
        <v>15</v>
      </c>
      <c r="E2801" t="s">
        <v>6</v>
      </c>
      <c r="F2801">
        <v>2191.5</v>
      </c>
    </row>
    <row r="2802" spans="1:6">
      <c r="A2802">
        <v>360</v>
      </c>
      <c r="B2802" s="1">
        <v>44957</v>
      </c>
      <c r="D2802">
        <v>15</v>
      </c>
      <c r="E2802" t="s">
        <v>6</v>
      </c>
      <c r="F2802">
        <v>5836.5</v>
      </c>
    </row>
    <row r="2803" spans="1:6">
      <c r="A2803">
        <v>360</v>
      </c>
      <c r="B2803" s="1">
        <v>44985</v>
      </c>
      <c r="D2803">
        <v>15</v>
      </c>
      <c r="E2803" t="s">
        <v>6</v>
      </c>
      <c r="F2803">
        <v>6570</v>
      </c>
    </row>
    <row r="2804" spans="1:6">
      <c r="A2804">
        <v>360</v>
      </c>
      <c r="B2804" s="1">
        <v>45016</v>
      </c>
      <c r="D2804">
        <v>15</v>
      </c>
      <c r="E2804" t="s">
        <v>6</v>
      </c>
      <c r="F2804">
        <v>6966</v>
      </c>
    </row>
    <row r="2805" spans="1:6">
      <c r="A2805">
        <v>360</v>
      </c>
      <c r="B2805" s="1">
        <v>45046</v>
      </c>
      <c r="D2805">
        <v>15</v>
      </c>
      <c r="E2805" t="s">
        <v>6</v>
      </c>
      <c r="F2805">
        <v>4196.25</v>
      </c>
    </row>
    <row r="2806" spans="1:6">
      <c r="A2806">
        <v>360</v>
      </c>
      <c r="B2806" s="1">
        <v>45077</v>
      </c>
      <c r="D2806">
        <v>15</v>
      </c>
      <c r="E2806" t="s">
        <v>6</v>
      </c>
      <c r="F2806">
        <v>4745.25</v>
      </c>
    </row>
    <row r="2807" spans="1:6">
      <c r="A2807">
        <v>360</v>
      </c>
      <c r="B2807" s="1">
        <v>45107</v>
      </c>
      <c r="D2807">
        <v>15</v>
      </c>
      <c r="E2807" t="s">
        <v>6</v>
      </c>
      <c r="F2807">
        <v>5748.75</v>
      </c>
    </row>
    <row r="2808" spans="1:6">
      <c r="A2808">
        <v>360</v>
      </c>
      <c r="B2808" s="1">
        <v>45138</v>
      </c>
      <c r="D2808">
        <v>15</v>
      </c>
      <c r="E2808" t="s">
        <v>6</v>
      </c>
      <c r="F2808">
        <v>4369.5</v>
      </c>
    </row>
    <row r="2809" spans="1:6">
      <c r="A2809">
        <v>360</v>
      </c>
      <c r="B2809" s="1">
        <v>45169</v>
      </c>
      <c r="D2809">
        <v>15</v>
      </c>
      <c r="E2809" t="s">
        <v>6</v>
      </c>
      <c r="F2809">
        <v>4963.5</v>
      </c>
    </row>
    <row r="2810" spans="1:6">
      <c r="A2810">
        <v>360</v>
      </c>
      <c r="B2810" s="1">
        <v>45199</v>
      </c>
      <c r="D2810">
        <v>15</v>
      </c>
      <c r="E2810" t="s">
        <v>6</v>
      </c>
      <c r="F2810">
        <v>3901.5</v>
      </c>
    </row>
    <row r="2811" spans="1:6">
      <c r="A2811">
        <v>360</v>
      </c>
      <c r="B2811" s="1">
        <v>45230</v>
      </c>
      <c r="D2811">
        <v>15</v>
      </c>
      <c r="E2811" t="s">
        <v>6</v>
      </c>
      <c r="F2811">
        <v>4799.25</v>
      </c>
    </row>
    <row r="2812" spans="1:6">
      <c r="A2812">
        <v>360</v>
      </c>
      <c r="B2812" s="1">
        <v>45260</v>
      </c>
      <c r="D2812">
        <v>15</v>
      </c>
      <c r="E2812" t="s">
        <v>6</v>
      </c>
      <c r="F2812">
        <v>5796</v>
      </c>
    </row>
    <row r="2813" spans="1:6">
      <c r="A2813">
        <v>360</v>
      </c>
      <c r="B2813" s="1">
        <v>45291</v>
      </c>
      <c r="D2813">
        <v>15</v>
      </c>
      <c r="E2813" t="s">
        <v>6</v>
      </c>
      <c r="F2813">
        <v>5123.25</v>
      </c>
    </row>
    <row r="2814" spans="1:6">
      <c r="A2814">
        <v>360</v>
      </c>
      <c r="B2814" s="1">
        <v>45322</v>
      </c>
      <c r="D2814">
        <v>15</v>
      </c>
      <c r="E2814" t="s">
        <v>6</v>
      </c>
      <c r="F2814">
        <v>6484.5</v>
      </c>
    </row>
    <row r="2815" spans="1:6">
      <c r="A2815">
        <v>360</v>
      </c>
      <c r="B2815" s="1">
        <v>45351</v>
      </c>
      <c r="D2815">
        <v>15</v>
      </c>
      <c r="E2815" t="s">
        <v>6</v>
      </c>
      <c r="F2815">
        <v>7416</v>
      </c>
    </row>
    <row r="2816" spans="1:6">
      <c r="A2816">
        <v>360</v>
      </c>
      <c r="B2816" s="1">
        <v>45382</v>
      </c>
      <c r="D2816">
        <v>15</v>
      </c>
      <c r="E2816" t="s">
        <v>6</v>
      </c>
      <c r="F2816">
        <v>7211.25</v>
      </c>
    </row>
    <row r="2817" spans="1:6">
      <c r="A2817">
        <v>360</v>
      </c>
      <c r="B2817" s="1">
        <v>45412</v>
      </c>
      <c r="D2817">
        <v>15</v>
      </c>
      <c r="E2817" t="s">
        <v>6</v>
      </c>
      <c r="F2817">
        <v>4734</v>
      </c>
    </row>
    <row r="2818" spans="1:6">
      <c r="A2818">
        <v>360</v>
      </c>
      <c r="B2818" s="1">
        <v>45443</v>
      </c>
      <c r="D2818">
        <v>15</v>
      </c>
      <c r="E2818" t="s">
        <v>6</v>
      </c>
      <c r="F2818">
        <v>5553</v>
      </c>
    </row>
    <row r="2819" spans="1:6">
      <c r="A2819">
        <v>360</v>
      </c>
      <c r="B2819" s="1">
        <v>45473</v>
      </c>
      <c r="D2819">
        <v>15</v>
      </c>
      <c r="E2819" t="s">
        <v>6</v>
      </c>
      <c r="F2819">
        <v>5168.25</v>
      </c>
    </row>
    <row r="2820" spans="1:6">
      <c r="A2820">
        <v>360</v>
      </c>
      <c r="B2820" s="1">
        <v>45504</v>
      </c>
      <c r="D2820">
        <v>15</v>
      </c>
      <c r="E2820" t="s">
        <v>6</v>
      </c>
      <c r="F2820">
        <v>5805</v>
      </c>
    </row>
    <row r="2821" spans="1:6">
      <c r="A2821">
        <v>360</v>
      </c>
      <c r="B2821" s="1">
        <v>45535</v>
      </c>
      <c r="D2821">
        <v>15</v>
      </c>
      <c r="E2821" t="s">
        <v>6</v>
      </c>
      <c r="F2821">
        <v>5697</v>
      </c>
    </row>
    <row r="2822" spans="1:6">
      <c r="A2822">
        <v>360</v>
      </c>
      <c r="B2822" s="1">
        <v>45565</v>
      </c>
      <c r="D2822">
        <v>15</v>
      </c>
      <c r="E2822" t="s">
        <v>6</v>
      </c>
      <c r="F2822">
        <v>5082.75</v>
      </c>
    </row>
    <row r="2823" spans="1:6">
      <c r="A2823">
        <v>360</v>
      </c>
      <c r="B2823" s="1">
        <v>45596</v>
      </c>
      <c r="D2823">
        <v>15</v>
      </c>
      <c r="E2823" t="s">
        <v>6</v>
      </c>
      <c r="F2823">
        <v>4961.25</v>
      </c>
    </row>
    <row r="2824" spans="1:6">
      <c r="A2824">
        <v>360</v>
      </c>
      <c r="B2824" s="1">
        <v>45626</v>
      </c>
      <c r="D2824">
        <v>15</v>
      </c>
      <c r="E2824" t="s">
        <v>6</v>
      </c>
      <c r="F2824">
        <v>5600.25</v>
      </c>
    </row>
    <row r="2825" spans="1:6">
      <c r="A2825">
        <v>360</v>
      </c>
      <c r="B2825" s="1">
        <v>45657</v>
      </c>
      <c r="D2825">
        <v>15</v>
      </c>
      <c r="E2825" t="s">
        <v>6</v>
      </c>
      <c r="F2825">
        <v>6102</v>
      </c>
    </row>
    <row r="2826" spans="1:6">
      <c r="A2826">
        <v>360</v>
      </c>
      <c r="B2826" s="1">
        <v>45688</v>
      </c>
      <c r="D2826">
        <v>15</v>
      </c>
      <c r="E2826" t="s">
        <v>6</v>
      </c>
      <c r="F2826">
        <v>8847</v>
      </c>
    </row>
    <row r="2827" spans="1:6">
      <c r="A2827">
        <v>360</v>
      </c>
      <c r="B2827" s="1">
        <v>45716</v>
      </c>
      <c r="D2827">
        <v>15</v>
      </c>
      <c r="E2827" t="s">
        <v>6</v>
      </c>
      <c r="F2827">
        <v>8068.5</v>
      </c>
    </row>
    <row r="2828" spans="1:6">
      <c r="A2828">
        <v>360</v>
      </c>
      <c r="B2828" s="1">
        <v>45747</v>
      </c>
      <c r="D2828">
        <v>15</v>
      </c>
      <c r="E2828" t="s">
        <v>6</v>
      </c>
      <c r="F2828">
        <v>6475.5</v>
      </c>
    </row>
    <row r="2829" spans="1:6">
      <c r="A2829">
        <v>360</v>
      </c>
      <c r="B2829" s="1">
        <v>45777</v>
      </c>
      <c r="D2829">
        <v>15</v>
      </c>
      <c r="E2829" t="s">
        <v>6</v>
      </c>
      <c r="F2829">
        <v>6365.25</v>
      </c>
    </row>
    <row r="2830" spans="1:6">
      <c r="A2830">
        <v>360</v>
      </c>
      <c r="B2830" s="1">
        <v>45808</v>
      </c>
      <c r="D2830">
        <v>15</v>
      </c>
      <c r="E2830" t="s">
        <v>6</v>
      </c>
      <c r="F2830">
        <v>5672.25</v>
      </c>
    </row>
    <row r="2831" spans="1:6">
      <c r="A2831">
        <v>360</v>
      </c>
      <c r="B2831" s="1">
        <v>45838</v>
      </c>
      <c r="D2831">
        <v>15</v>
      </c>
      <c r="E2831" t="s">
        <v>6</v>
      </c>
      <c r="F2831">
        <v>4995</v>
      </c>
    </row>
    <row r="2832" spans="1:6">
      <c r="A2832">
        <v>360</v>
      </c>
      <c r="B2832" s="1">
        <v>45869</v>
      </c>
      <c r="D2832">
        <v>15</v>
      </c>
      <c r="E2832" t="s">
        <v>6</v>
      </c>
      <c r="F2832">
        <v>4628.25</v>
      </c>
    </row>
    <row r="2833" spans="1:6">
      <c r="A2833">
        <v>360</v>
      </c>
      <c r="B2833" s="1">
        <v>45900</v>
      </c>
      <c r="D2833">
        <v>15</v>
      </c>
      <c r="E2833" t="s">
        <v>6</v>
      </c>
      <c r="F2833">
        <v>8556.75</v>
      </c>
    </row>
    <row r="2834" spans="1:6">
      <c r="A2834">
        <v>360</v>
      </c>
      <c r="B2834" s="1">
        <v>45930</v>
      </c>
      <c r="D2834">
        <v>15</v>
      </c>
      <c r="E2834" t="s">
        <v>6</v>
      </c>
      <c r="F2834">
        <v>5604.75</v>
      </c>
    </row>
    <row r="2835" spans="1:6">
      <c r="A2835">
        <v>360</v>
      </c>
      <c r="B2835" s="1">
        <v>45961</v>
      </c>
      <c r="D2835">
        <v>15</v>
      </c>
      <c r="E2835" t="s">
        <v>6</v>
      </c>
      <c r="F2835">
        <v>6583.5</v>
      </c>
    </row>
    <row r="2836" spans="1:6">
      <c r="A2836">
        <v>360</v>
      </c>
      <c r="B2836" s="1">
        <v>45991</v>
      </c>
      <c r="D2836">
        <v>15</v>
      </c>
      <c r="E2836" t="s">
        <v>6</v>
      </c>
      <c r="F2836">
        <v>7391.25</v>
      </c>
    </row>
    <row r="2837" spans="1:6">
      <c r="A2837">
        <v>9649</v>
      </c>
      <c r="B2837" s="1">
        <v>44957</v>
      </c>
      <c r="D2837">
        <v>15</v>
      </c>
      <c r="E2837" t="s">
        <v>6</v>
      </c>
      <c r="F2837">
        <v>1212.75</v>
      </c>
    </row>
    <row r="2838" spans="1:6">
      <c r="A2838">
        <v>9649</v>
      </c>
      <c r="B2838" s="1">
        <v>44985</v>
      </c>
      <c r="D2838">
        <v>15</v>
      </c>
      <c r="E2838" t="s">
        <v>6</v>
      </c>
      <c r="F2838">
        <v>1406.25</v>
      </c>
    </row>
    <row r="2839" spans="1:6">
      <c r="A2839">
        <v>9649</v>
      </c>
      <c r="B2839" s="1">
        <v>45016</v>
      </c>
      <c r="D2839">
        <v>15</v>
      </c>
      <c r="E2839" t="s">
        <v>6</v>
      </c>
      <c r="F2839">
        <v>1244.25</v>
      </c>
    </row>
    <row r="2840" spans="1:6">
      <c r="A2840">
        <v>9649</v>
      </c>
      <c r="B2840" s="1">
        <v>45046</v>
      </c>
      <c r="D2840">
        <v>15</v>
      </c>
      <c r="E2840" t="s">
        <v>6</v>
      </c>
      <c r="F2840">
        <v>1161</v>
      </c>
    </row>
    <row r="2841" spans="1:6">
      <c r="A2841">
        <v>9649</v>
      </c>
      <c r="B2841" s="1">
        <v>45077</v>
      </c>
      <c r="D2841">
        <v>15</v>
      </c>
      <c r="E2841" t="s">
        <v>6</v>
      </c>
      <c r="F2841">
        <v>1050.75</v>
      </c>
    </row>
    <row r="2842" spans="1:6">
      <c r="A2842">
        <v>9649</v>
      </c>
      <c r="B2842" s="1">
        <v>45107</v>
      </c>
      <c r="D2842">
        <v>15</v>
      </c>
      <c r="E2842" t="s">
        <v>6</v>
      </c>
      <c r="F2842">
        <v>1197</v>
      </c>
    </row>
    <row r="2843" spans="1:6">
      <c r="A2843">
        <v>9649</v>
      </c>
      <c r="B2843" s="1">
        <v>45138</v>
      </c>
      <c r="D2843">
        <v>15</v>
      </c>
      <c r="E2843" t="s">
        <v>6</v>
      </c>
      <c r="F2843">
        <v>1284.75</v>
      </c>
    </row>
    <row r="2844" spans="1:6">
      <c r="A2844">
        <v>9649</v>
      </c>
      <c r="B2844" s="1">
        <v>45169</v>
      </c>
      <c r="D2844">
        <v>15</v>
      </c>
      <c r="E2844" t="s">
        <v>6</v>
      </c>
      <c r="F2844">
        <v>967.5</v>
      </c>
    </row>
    <row r="2845" spans="1:6">
      <c r="A2845">
        <v>9649</v>
      </c>
      <c r="B2845" s="1">
        <v>45199</v>
      </c>
      <c r="D2845">
        <v>15</v>
      </c>
      <c r="E2845" t="s">
        <v>6</v>
      </c>
      <c r="F2845">
        <v>1084.5</v>
      </c>
    </row>
    <row r="2846" spans="1:6">
      <c r="A2846">
        <v>9649</v>
      </c>
      <c r="B2846" s="1">
        <v>45230</v>
      </c>
      <c r="D2846">
        <v>15</v>
      </c>
      <c r="E2846" t="s">
        <v>6</v>
      </c>
      <c r="F2846">
        <v>1185.75</v>
      </c>
    </row>
    <row r="2847" spans="1:6">
      <c r="A2847">
        <v>9649</v>
      </c>
      <c r="B2847" s="1">
        <v>45260</v>
      </c>
      <c r="D2847">
        <v>15</v>
      </c>
      <c r="E2847" t="s">
        <v>6</v>
      </c>
      <c r="F2847">
        <v>1287</v>
      </c>
    </row>
    <row r="2848" spans="1:6">
      <c r="A2848">
        <v>9649</v>
      </c>
      <c r="B2848" s="1">
        <v>45291</v>
      </c>
      <c r="D2848">
        <v>15</v>
      </c>
      <c r="E2848" t="s">
        <v>6</v>
      </c>
      <c r="F2848">
        <v>2562.75</v>
      </c>
    </row>
    <row r="2849" spans="1:6">
      <c r="A2849">
        <v>9649</v>
      </c>
      <c r="B2849" s="1">
        <v>45322</v>
      </c>
      <c r="D2849">
        <v>15</v>
      </c>
      <c r="E2849" t="s">
        <v>6</v>
      </c>
      <c r="F2849">
        <v>1293.75</v>
      </c>
    </row>
    <row r="2850" spans="1:6">
      <c r="A2850">
        <v>9649</v>
      </c>
      <c r="B2850" s="1">
        <v>45351</v>
      </c>
      <c r="D2850">
        <v>15</v>
      </c>
      <c r="E2850" t="s">
        <v>6</v>
      </c>
      <c r="F2850">
        <v>1127.25</v>
      </c>
    </row>
    <row r="2851" spans="1:6">
      <c r="A2851">
        <v>9649</v>
      </c>
      <c r="B2851" s="1">
        <v>45382</v>
      </c>
      <c r="D2851">
        <v>15</v>
      </c>
      <c r="E2851" t="s">
        <v>6</v>
      </c>
      <c r="F2851">
        <v>1206</v>
      </c>
    </row>
    <row r="2852" spans="1:6">
      <c r="A2852">
        <v>9649</v>
      </c>
      <c r="B2852" s="1">
        <v>45412</v>
      </c>
      <c r="D2852">
        <v>15</v>
      </c>
      <c r="E2852" t="s">
        <v>6</v>
      </c>
      <c r="F2852">
        <v>1100.25</v>
      </c>
    </row>
    <row r="2853" spans="1:6">
      <c r="A2853">
        <v>9649</v>
      </c>
      <c r="B2853" s="1">
        <v>45443</v>
      </c>
      <c r="D2853">
        <v>15</v>
      </c>
      <c r="E2853" t="s">
        <v>6</v>
      </c>
      <c r="F2853">
        <v>1023.75</v>
      </c>
    </row>
    <row r="2854" spans="1:6">
      <c r="A2854">
        <v>9649</v>
      </c>
      <c r="B2854" s="1">
        <v>45473</v>
      </c>
      <c r="D2854">
        <v>15</v>
      </c>
      <c r="E2854" t="s">
        <v>6</v>
      </c>
      <c r="F2854">
        <v>1179</v>
      </c>
    </row>
    <row r="2855" spans="1:6">
      <c r="A2855">
        <v>9649</v>
      </c>
      <c r="B2855" s="1">
        <v>45504</v>
      </c>
      <c r="D2855">
        <v>15</v>
      </c>
      <c r="E2855" t="s">
        <v>6</v>
      </c>
      <c r="F2855">
        <v>1203.75</v>
      </c>
    </row>
    <row r="2856" spans="1:6">
      <c r="A2856">
        <v>9649</v>
      </c>
      <c r="B2856" s="1">
        <v>45535</v>
      </c>
      <c r="D2856">
        <v>15</v>
      </c>
      <c r="E2856" t="s">
        <v>6</v>
      </c>
      <c r="F2856">
        <v>978.75</v>
      </c>
    </row>
    <row r="2857" spans="1:6">
      <c r="A2857">
        <v>9649</v>
      </c>
      <c r="B2857" s="1">
        <v>45565</v>
      </c>
      <c r="D2857">
        <v>15</v>
      </c>
      <c r="E2857" t="s">
        <v>6</v>
      </c>
      <c r="F2857">
        <v>1143</v>
      </c>
    </row>
    <row r="2858" spans="1:6">
      <c r="A2858">
        <v>9649</v>
      </c>
      <c r="B2858" s="1">
        <v>45596</v>
      </c>
      <c r="D2858">
        <v>15</v>
      </c>
      <c r="E2858" t="s">
        <v>6</v>
      </c>
      <c r="F2858">
        <v>1280.25</v>
      </c>
    </row>
    <row r="2859" spans="1:6">
      <c r="A2859">
        <v>9649</v>
      </c>
      <c r="B2859" s="1">
        <v>45626</v>
      </c>
      <c r="D2859">
        <v>15</v>
      </c>
      <c r="E2859" t="s">
        <v>6</v>
      </c>
      <c r="F2859">
        <v>1316.25</v>
      </c>
    </row>
    <row r="2860" spans="1:6">
      <c r="A2860">
        <v>9649</v>
      </c>
      <c r="B2860" s="1">
        <v>45657</v>
      </c>
      <c r="D2860">
        <v>15</v>
      </c>
      <c r="E2860" t="s">
        <v>6</v>
      </c>
      <c r="F2860">
        <v>1134</v>
      </c>
    </row>
    <row r="2861" spans="1:6">
      <c r="A2861">
        <v>9649</v>
      </c>
      <c r="B2861" s="1">
        <v>45688</v>
      </c>
      <c r="D2861">
        <v>15</v>
      </c>
      <c r="E2861" t="s">
        <v>6</v>
      </c>
      <c r="F2861">
        <v>1107</v>
      </c>
    </row>
    <row r="2862" spans="1:6">
      <c r="A2862">
        <v>9649</v>
      </c>
      <c r="B2862" s="1">
        <v>45716</v>
      </c>
      <c r="D2862">
        <v>15</v>
      </c>
      <c r="E2862" t="s">
        <v>6</v>
      </c>
      <c r="F2862">
        <v>1302.75</v>
      </c>
    </row>
    <row r="2863" spans="1:6">
      <c r="A2863">
        <v>9649</v>
      </c>
      <c r="B2863" s="1">
        <v>45747</v>
      </c>
      <c r="D2863">
        <v>15</v>
      </c>
      <c r="E2863" t="s">
        <v>6</v>
      </c>
      <c r="F2863">
        <v>1084.5</v>
      </c>
    </row>
    <row r="2864" spans="1:6">
      <c r="A2864">
        <v>9649</v>
      </c>
      <c r="B2864" s="1">
        <v>45777</v>
      </c>
      <c r="D2864">
        <v>15</v>
      </c>
      <c r="E2864" t="s">
        <v>6</v>
      </c>
      <c r="F2864">
        <v>1163.25</v>
      </c>
    </row>
    <row r="2865" spans="1:6">
      <c r="A2865">
        <v>9649</v>
      </c>
      <c r="B2865" s="1">
        <v>45808</v>
      </c>
      <c r="D2865">
        <v>15</v>
      </c>
      <c r="E2865" t="s">
        <v>6</v>
      </c>
      <c r="F2865">
        <v>1084.5</v>
      </c>
    </row>
    <row r="2866" spans="1:6">
      <c r="A2866">
        <v>9649</v>
      </c>
      <c r="B2866" s="1">
        <v>45838</v>
      </c>
      <c r="D2866">
        <v>15</v>
      </c>
      <c r="E2866" t="s">
        <v>6</v>
      </c>
      <c r="F2866">
        <v>1284.75</v>
      </c>
    </row>
    <row r="2867" spans="1:6">
      <c r="A2867">
        <v>9649</v>
      </c>
      <c r="B2867" s="1">
        <v>45869</v>
      </c>
      <c r="D2867">
        <v>15</v>
      </c>
      <c r="E2867" t="s">
        <v>6</v>
      </c>
      <c r="F2867">
        <v>1233</v>
      </c>
    </row>
    <row r="2868" spans="1:6">
      <c r="A2868">
        <v>9649</v>
      </c>
      <c r="B2868" s="1">
        <v>45900</v>
      </c>
      <c r="D2868">
        <v>15</v>
      </c>
      <c r="E2868" t="s">
        <v>6</v>
      </c>
      <c r="F2868">
        <v>1050.75</v>
      </c>
    </row>
    <row r="2869" spans="1:6">
      <c r="A2869">
        <v>9649</v>
      </c>
      <c r="B2869" s="1">
        <v>45930</v>
      </c>
      <c r="D2869">
        <v>15</v>
      </c>
      <c r="E2869" t="s">
        <v>6</v>
      </c>
      <c r="F2869">
        <v>1284.75</v>
      </c>
    </row>
    <row r="2870" spans="1:6">
      <c r="A2870">
        <v>9649</v>
      </c>
      <c r="B2870" s="1">
        <v>45961</v>
      </c>
      <c r="D2870">
        <v>15</v>
      </c>
      <c r="E2870" t="s">
        <v>6</v>
      </c>
      <c r="F2870">
        <v>1262.25</v>
      </c>
    </row>
    <row r="2871" spans="1:6">
      <c r="A2871">
        <v>9649</v>
      </c>
      <c r="B2871" s="1">
        <v>45991</v>
      </c>
      <c r="D2871">
        <v>15</v>
      </c>
      <c r="E2871" t="s">
        <v>6</v>
      </c>
      <c r="F2871">
        <v>1262.25</v>
      </c>
    </row>
    <row r="2872" spans="1:6">
      <c r="A2872">
        <v>9652</v>
      </c>
      <c r="B2872" s="1">
        <v>44957</v>
      </c>
      <c r="D2872">
        <v>15</v>
      </c>
      <c r="E2872" t="s">
        <v>6</v>
      </c>
      <c r="F2872">
        <v>3253.5</v>
      </c>
    </row>
    <row r="2873" spans="1:6">
      <c r="A2873">
        <v>9652</v>
      </c>
      <c r="B2873" s="1">
        <v>44985</v>
      </c>
      <c r="D2873">
        <v>15</v>
      </c>
      <c r="E2873" t="s">
        <v>6</v>
      </c>
      <c r="F2873">
        <v>4972.5</v>
      </c>
    </row>
    <row r="2874" spans="1:6">
      <c r="A2874">
        <v>9652</v>
      </c>
      <c r="B2874" s="1">
        <v>45016</v>
      </c>
      <c r="D2874">
        <v>15</v>
      </c>
      <c r="E2874" t="s">
        <v>6</v>
      </c>
      <c r="F2874">
        <v>5787</v>
      </c>
    </row>
    <row r="2875" spans="1:6">
      <c r="A2875">
        <v>9652</v>
      </c>
      <c r="B2875" s="1">
        <v>45046</v>
      </c>
      <c r="D2875">
        <v>15</v>
      </c>
      <c r="E2875" t="s">
        <v>6</v>
      </c>
      <c r="F2875">
        <v>5737.5</v>
      </c>
    </row>
    <row r="2876" spans="1:6">
      <c r="A2876">
        <v>9652</v>
      </c>
      <c r="B2876" s="1">
        <v>45077</v>
      </c>
      <c r="D2876">
        <v>15</v>
      </c>
      <c r="E2876" t="s">
        <v>6</v>
      </c>
      <c r="F2876">
        <v>3791.25</v>
      </c>
    </row>
    <row r="2877" spans="1:6">
      <c r="A2877">
        <v>9652</v>
      </c>
      <c r="B2877" s="1">
        <v>45107</v>
      </c>
      <c r="D2877">
        <v>15</v>
      </c>
      <c r="E2877" t="s">
        <v>6</v>
      </c>
      <c r="F2877">
        <v>4599</v>
      </c>
    </row>
    <row r="2878" spans="1:6">
      <c r="A2878">
        <v>9652</v>
      </c>
      <c r="B2878" s="1">
        <v>45138</v>
      </c>
      <c r="D2878">
        <v>15</v>
      </c>
      <c r="E2878" t="s">
        <v>6</v>
      </c>
      <c r="F2878">
        <v>4045.5</v>
      </c>
    </row>
    <row r="2879" spans="1:6">
      <c r="A2879">
        <v>9652</v>
      </c>
      <c r="B2879" s="1">
        <v>45169</v>
      </c>
      <c r="D2879">
        <v>15</v>
      </c>
      <c r="E2879" t="s">
        <v>6</v>
      </c>
      <c r="F2879">
        <v>3415.5</v>
      </c>
    </row>
    <row r="2880" spans="1:6">
      <c r="A2880">
        <v>9652</v>
      </c>
      <c r="B2880" s="1">
        <v>45199</v>
      </c>
      <c r="D2880">
        <v>15</v>
      </c>
      <c r="E2880" t="s">
        <v>6</v>
      </c>
      <c r="F2880">
        <v>4315.5</v>
      </c>
    </row>
    <row r="2881" spans="1:6">
      <c r="A2881">
        <v>9652</v>
      </c>
      <c r="B2881" s="1">
        <v>45230</v>
      </c>
      <c r="D2881">
        <v>15</v>
      </c>
      <c r="E2881" t="s">
        <v>6</v>
      </c>
      <c r="F2881">
        <v>3366</v>
      </c>
    </row>
    <row r="2882" spans="1:6">
      <c r="A2882">
        <v>9652</v>
      </c>
      <c r="B2882" s="1">
        <v>45260</v>
      </c>
      <c r="D2882">
        <v>15</v>
      </c>
      <c r="E2882" t="s">
        <v>6</v>
      </c>
      <c r="F2882">
        <v>4538.25</v>
      </c>
    </row>
    <row r="2883" spans="1:6">
      <c r="A2883">
        <v>9652</v>
      </c>
      <c r="B2883" s="1">
        <v>45291</v>
      </c>
      <c r="D2883">
        <v>15</v>
      </c>
      <c r="E2883" t="s">
        <v>6</v>
      </c>
      <c r="F2883">
        <v>5694.75</v>
      </c>
    </row>
    <row r="2884" spans="1:6">
      <c r="A2884">
        <v>9652</v>
      </c>
      <c r="B2884" s="1">
        <v>45322</v>
      </c>
      <c r="D2884">
        <v>15</v>
      </c>
      <c r="E2884" t="s">
        <v>6</v>
      </c>
      <c r="F2884">
        <v>4464</v>
      </c>
    </row>
    <row r="2885" spans="1:6">
      <c r="A2885">
        <v>9652</v>
      </c>
      <c r="B2885" s="1">
        <v>45351</v>
      </c>
      <c r="D2885">
        <v>15</v>
      </c>
      <c r="E2885" t="s">
        <v>6</v>
      </c>
      <c r="F2885">
        <v>5463</v>
      </c>
    </row>
    <row r="2886" spans="1:6">
      <c r="A2886">
        <v>9652</v>
      </c>
      <c r="B2886" s="1">
        <v>45382</v>
      </c>
      <c r="D2886">
        <v>15</v>
      </c>
      <c r="E2886" t="s">
        <v>6</v>
      </c>
      <c r="F2886">
        <v>7168.5</v>
      </c>
    </row>
    <row r="2887" spans="1:6">
      <c r="A2887">
        <v>9652</v>
      </c>
      <c r="B2887" s="1">
        <v>45412</v>
      </c>
      <c r="D2887">
        <v>15</v>
      </c>
      <c r="E2887" t="s">
        <v>6</v>
      </c>
      <c r="F2887">
        <v>7931.25</v>
      </c>
    </row>
    <row r="2888" spans="1:6">
      <c r="A2888">
        <v>9652</v>
      </c>
      <c r="B2888" s="1">
        <v>45443</v>
      </c>
      <c r="D2888">
        <v>15</v>
      </c>
      <c r="E2888" t="s">
        <v>6</v>
      </c>
      <c r="F2888">
        <v>5125.5</v>
      </c>
    </row>
    <row r="2889" spans="1:6">
      <c r="A2889">
        <v>9652</v>
      </c>
      <c r="B2889" s="1">
        <v>45473</v>
      </c>
      <c r="D2889">
        <v>15</v>
      </c>
      <c r="E2889" t="s">
        <v>6</v>
      </c>
      <c r="F2889">
        <v>5496.75</v>
      </c>
    </row>
    <row r="2890" spans="1:6">
      <c r="A2890">
        <v>9652</v>
      </c>
      <c r="B2890" s="1">
        <v>45504</v>
      </c>
      <c r="D2890">
        <v>15</v>
      </c>
      <c r="E2890" t="s">
        <v>6</v>
      </c>
      <c r="F2890">
        <v>5429.25</v>
      </c>
    </row>
    <row r="2891" spans="1:6">
      <c r="A2891">
        <v>9652</v>
      </c>
      <c r="B2891" s="1">
        <v>45535</v>
      </c>
      <c r="D2891">
        <v>15</v>
      </c>
      <c r="E2891" t="s">
        <v>6</v>
      </c>
      <c r="F2891">
        <v>5454</v>
      </c>
    </row>
    <row r="2892" spans="1:6">
      <c r="A2892">
        <v>9652</v>
      </c>
      <c r="B2892" s="1">
        <v>45565</v>
      </c>
      <c r="D2892">
        <v>15</v>
      </c>
      <c r="E2892" t="s">
        <v>6</v>
      </c>
      <c r="F2892">
        <v>5879.25</v>
      </c>
    </row>
    <row r="2893" spans="1:6">
      <c r="A2893">
        <v>9652</v>
      </c>
      <c r="B2893" s="1">
        <v>45596</v>
      </c>
      <c r="D2893">
        <v>15</v>
      </c>
      <c r="E2893" t="s">
        <v>6</v>
      </c>
      <c r="F2893">
        <v>5773.5</v>
      </c>
    </row>
    <row r="2894" spans="1:6">
      <c r="A2894">
        <v>9652</v>
      </c>
      <c r="B2894" s="1">
        <v>45626</v>
      </c>
      <c r="D2894">
        <v>15</v>
      </c>
      <c r="E2894" t="s">
        <v>6</v>
      </c>
      <c r="F2894">
        <v>5809.5</v>
      </c>
    </row>
    <row r="2895" spans="1:6">
      <c r="A2895">
        <v>9652</v>
      </c>
      <c r="B2895" s="1">
        <v>45657</v>
      </c>
      <c r="D2895">
        <v>15</v>
      </c>
      <c r="E2895" t="s">
        <v>6</v>
      </c>
      <c r="F2895">
        <v>7650</v>
      </c>
    </row>
    <row r="2896" spans="1:6">
      <c r="A2896">
        <v>9652</v>
      </c>
      <c r="B2896" s="1">
        <v>45688</v>
      </c>
      <c r="D2896">
        <v>15</v>
      </c>
      <c r="E2896" t="s">
        <v>6</v>
      </c>
      <c r="F2896">
        <v>9456.75</v>
      </c>
    </row>
    <row r="2897" spans="1:6">
      <c r="A2897">
        <v>9652</v>
      </c>
      <c r="B2897" s="1">
        <v>45716</v>
      </c>
      <c r="D2897">
        <v>15</v>
      </c>
      <c r="E2897" t="s">
        <v>6</v>
      </c>
      <c r="F2897">
        <v>10689.75</v>
      </c>
    </row>
    <row r="2898" spans="1:6">
      <c r="A2898">
        <v>9652</v>
      </c>
      <c r="B2898" s="1">
        <v>45747</v>
      </c>
      <c r="D2898">
        <v>15</v>
      </c>
      <c r="E2898" t="s">
        <v>6</v>
      </c>
      <c r="F2898">
        <v>9717.75</v>
      </c>
    </row>
    <row r="2899" spans="1:6">
      <c r="A2899">
        <v>9652</v>
      </c>
      <c r="B2899" s="1">
        <v>45777</v>
      </c>
      <c r="D2899">
        <v>15</v>
      </c>
      <c r="E2899" t="s">
        <v>6</v>
      </c>
      <c r="F2899">
        <v>8768.25</v>
      </c>
    </row>
    <row r="2900" spans="1:6">
      <c r="A2900">
        <v>9652</v>
      </c>
      <c r="B2900" s="1">
        <v>45808</v>
      </c>
      <c r="D2900">
        <v>15</v>
      </c>
      <c r="E2900" t="s">
        <v>6</v>
      </c>
      <c r="F2900">
        <v>6943.5</v>
      </c>
    </row>
    <row r="2901" spans="1:6">
      <c r="A2901">
        <v>9652</v>
      </c>
      <c r="B2901" s="1">
        <v>45838</v>
      </c>
      <c r="D2901">
        <v>15</v>
      </c>
      <c r="E2901" t="s">
        <v>6</v>
      </c>
      <c r="F2901">
        <v>7733.25</v>
      </c>
    </row>
    <row r="2902" spans="1:6">
      <c r="A2902">
        <v>9652</v>
      </c>
      <c r="B2902" s="1">
        <v>45869</v>
      </c>
      <c r="D2902">
        <v>15</v>
      </c>
      <c r="E2902" t="s">
        <v>6</v>
      </c>
      <c r="F2902">
        <v>6228</v>
      </c>
    </row>
    <row r="2903" spans="1:6">
      <c r="A2903">
        <v>9652</v>
      </c>
      <c r="B2903" s="1">
        <v>45900</v>
      </c>
      <c r="D2903">
        <v>15</v>
      </c>
      <c r="E2903" t="s">
        <v>6</v>
      </c>
      <c r="F2903">
        <v>6716.25</v>
      </c>
    </row>
    <row r="2904" spans="1:6">
      <c r="A2904">
        <v>9652</v>
      </c>
      <c r="B2904" s="1">
        <v>45930</v>
      </c>
      <c r="D2904">
        <v>15</v>
      </c>
      <c r="E2904" t="s">
        <v>6</v>
      </c>
      <c r="F2904">
        <v>7164</v>
      </c>
    </row>
    <row r="2905" spans="1:6">
      <c r="A2905">
        <v>9652</v>
      </c>
      <c r="B2905" s="1">
        <v>45961</v>
      </c>
      <c r="D2905">
        <v>15</v>
      </c>
      <c r="E2905" t="s">
        <v>6</v>
      </c>
      <c r="F2905">
        <v>6995.25</v>
      </c>
    </row>
    <row r="2906" spans="1:6">
      <c r="A2906">
        <v>9652</v>
      </c>
      <c r="B2906" s="1">
        <v>45991</v>
      </c>
      <c r="D2906">
        <v>15</v>
      </c>
      <c r="E2906" t="s">
        <v>6</v>
      </c>
      <c r="F2906">
        <v>7881.75</v>
      </c>
    </row>
    <row r="2907" spans="1:6">
      <c r="A2907">
        <v>9656</v>
      </c>
      <c r="B2907" s="1">
        <v>44957</v>
      </c>
      <c r="D2907">
        <v>15</v>
      </c>
      <c r="E2907" t="s">
        <v>6</v>
      </c>
      <c r="F2907">
        <v>256608</v>
      </c>
    </row>
    <row r="2908" spans="1:6">
      <c r="A2908">
        <v>9656</v>
      </c>
      <c r="B2908" s="1">
        <v>44985</v>
      </c>
      <c r="D2908">
        <v>15</v>
      </c>
      <c r="E2908" t="s">
        <v>6</v>
      </c>
      <c r="F2908">
        <v>235883.25</v>
      </c>
    </row>
    <row r="2909" spans="1:6">
      <c r="A2909">
        <v>9656</v>
      </c>
      <c r="B2909" s="1">
        <v>45016</v>
      </c>
      <c r="D2909">
        <v>15</v>
      </c>
      <c r="E2909" t="s">
        <v>6</v>
      </c>
      <c r="F2909">
        <v>220824</v>
      </c>
    </row>
    <row r="2910" spans="1:6">
      <c r="A2910">
        <v>9656</v>
      </c>
      <c r="B2910" s="1">
        <v>45046</v>
      </c>
      <c r="D2910">
        <v>15</v>
      </c>
      <c r="E2910" t="s">
        <v>6</v>
      </c>
      <c r="F2910">
        <v>252274.5</v>
      </c>
    </row>
    <row r="2911" spans="1:6">
      <c r="A2911">
        <v>9656</v>
      </c>
      <c r="B2911" s="1">
        <v>45077</v>
      </c>
      <c r="D2911">
        <v>15</v>
      </c>
      <c r="E2911" t="s">
        <v>6</v>
      </c>
      <c r="F2911">
        <v>254099.25</v>
      </c>
    </row>
    <row r="2912" spans="1:6">
      <c r="A2912">
        <v>9656</v>
      </c>
      <c r="B2912" s="1">
        <v>45107</v>
      </c>
      <c r="D2912">
        <v>15</v>
      </c>
      <c r="E2912" t="s">
        <v>6</v>
      </c>
      <c r="F2912">
        <v>315715.5</v>
      </c>
    </row>
    <row r="2913" spans="1:6">
      <c r="A2913">
        <v>9656</v>
      </c>
      <c r="B2913" s="1">
        <v>45138</v>
      </c>
      <c r="D2913">
        <v>15</v>
      </c>
      <c r="E2913" t="s">
        <v>6</v>
      </c>
      <c r="F2913">
        <v>314318.25</v>
      </c>
    </row>
    <row r="2914" spans="1:6">
      <c r="A2914">
        <v>9656</v>
      </c>
      <c r="B2914" s="1">
        <v>45169</v>
      </c>
      <c r="D2914">
        <v>15</v>
      </c>
      <c r="E2914" t="s">
        <v>6</v>
      </c>
      <c r="F2914">
        <v>275892.75</v>
      </c>
    </row>
    <row r="2915" spans="1:6">
      <c r="A2915">
        <v>9656</v>
      </c>
      <c r="B2915" s="1">
        <v>45199</v>
      </c>
      <c r="D2915">
        <v>15</v>
      </c>
      <c r="E2915" t="s">
        <v>6</v>
      </c>
      <c r="F2915">
        <v>286242.75</v>
      </c>
    </row>
    <row r="2916" spans="1:6">
      <c r="A2916">
        <v>9656</v>
      </c>
      <c r="B2916" s="1">
        <v>45230</v>
      </c>
      <c r="D2916">
        <v>15</v>
      </c>
      <c r="E2916" t="s">
        <v>6</v>
      </c>
      <c r="F2916">
        <v>279357.75</v>
      </c>
    </row>
    <row r="2917" spans="1:6">
      <c r="A2917">
        <v>9656</v>
      </c>
      <c r="B2917" s="1">
        <v>45260</v>
      </c>
      <c r="D2917">
        <v>15</v>
      </c>
      <c r="E2917" t="s">
        <v>6</v>
      </c>
      <c r="F2917">
        <v>282620.25</v>
      </c>
    </row>
    <row r="2918" spans="1:6">
      <c r="A2918">
        <v>9656</v>
      </c>
      <c r="B2918" s="1">
        <v>45291</v>
      </c>
      <c r="D2918">
        <v>15</v>
      </c>
      <c r="E2918" t="s">
        <v>6</v>
      </c>
      <c r="F2918">
        <v>290542.5</v>
      </c>
    </row>
    <row r="2919" spans="1:6">
      <c r="A2919">
        <v>9656</v>
      </c>
      <c r="B2919" s="1">
        <v>45322</v>
      </c>
      <c r="D2919">
        <v>15</v>
      </c>
      <c r="E2919" t="s">
        <v>6</v>
      </c>
      <c r="F2919">
        <v>277467.75</v>
      </c>
    </row>
    <row r="2920" spans="1:6">
      <c r="A2920">
        <v>9656</v>
      </c>
      <c r="B2920" s="1">
        <v>45351</v>
      </c>
      <c r="D2920">
        <v>15</v>
      </c>
      <c r="E2920" t="s">
        <v>6</v>
      </c>
      <c r="F2920">
        <v>261711</v>
      </c>
    </row>
    <row r="2921" spans="1:6">
      <c r="A2921">
        <v>9656</v>
      </c>
      <c r="B2921" s="1">
        <v>45382</v>
      </c>
      <c r="D2921">
        <v>15</v>
      </c>
      <c r="E2921" t="s">
        <v>6</v>
      </c>
      <c r="F2921">
        <v>234564.75</v>
      </c>
    </row>
    <row r="2922" spans="1:6">
      <c r="A2922">
        <v>9656</v>
      </c>
      <c r="B2922" s="1">
        <v>45412</v>
      </c>
      <c r="D2922">
        <v>15</v>
      </c>
      <c r="E2922" t="s">
        <v>6</v>
      </c>
      <c r="F2922">
        <v>255010.5</v>
      </c>
    </row>
    <row r="2923" spans="1:6">
      <c r="A2923">
        <v>9656</v>
      </c>
      <c r="B2923" s="1">
        <v>45443</v>
      </c>
      <c r="D2923">
        <v>15</v>
      </c>
      <c r="E2923" t="s">
        <v>6</v>
      </c>
      <c r="F2923">
        <v>313938</v>
      </c>
    </row>
    <row r="2924" spans="1:6">
      <c r="A2924">
        <v>9656</v>
      </c>
      <c r="B2924" s="1">
        <v>45473</v>
      </c>
      <c r="D2924">
        <v>15</v>
      </c>
      <c r="E2924" t="s">
        <v>6</v>
      </c>
      <c r="F2924">
        <v>314136</v>
      </c>
    </row>
    <row r="2925" spans="1:6">
      <c r="A2925">
        <v>9656</v>
      </c>
      <c r="B2925" s="1">
        <v>45504</v>
      </c>
      <c r="D2925">
        <v>15</v>
      </c>
      <c r="E2925" t="s">
        <v>6</v>
      </c>
      <c r="F2925">
        <v>291561.75</v>
      </c>
    </row>
    <row r="2926" spans="1:6">
      <c r="A2926">
        <v>9656</v>
      </c>
      <c r="B2926" s="1">
        <v>45535</v>
      </c>
      <c r="D2926">
        <v>15</v>
      </c>
      <c r="E2926" t="s">
        <v>6</v>
      </c>
      <c r="F2926">
        <v>293899.5</v>
      </c>
    </row>
    <row r="2927" spans="1:6">
      <c r="A2927">
        <v>9656</v>
      </c>
      <c r="B2927" s="1">
        <v>45565</v>
      </c>
      <c r="D2927">
        <v>15</v>
      </c>
      <c r="E2927" t="s">
        <v>6</v>
      </c>
      <c r="F2927">
        <v>286373.25</v>
      </c>
    </row>
    <row r="2928" spans="1:6">
      <c r="A2928">
        <v>9656</v>
      </c>
      <c r="B2928" s="1">
        <v>45596</v>
      </c>
      <c r="D2928">
        <v>15</v>
      </c>
      <c r="E2928" t="s">
        <v>6</v>
      </c>
      <c r="F2928">
        <v>302825.25</v>
      </c>
    </row>
    <row r="2929" spans="1:6">
      <c r="A2929">
        <v>9656</v>
      </c>
      <c r="B2929" s="1">
        <v>45626</v>
      </c>
      <c r="D2929">
        <v>15</v>
      </c>
      <c r="E2929" t="s">
        <v>6</v>
      </c>
      <c r="F2929">
        <v>290346.75</v>
      </c>
    </row>
    <row r="2930" spans="1:6">
      <c r="A2930">
        <v>9656</v>
      </c>
      <c r="B2930" s="1">
        <v>45657</v>
      </c>
      <c r="D2930">
        <v>15</v>
      </c>
      <c r="E2930" t="s">
        <v>6</v>
      </c>
      <c r="F2930">
        <v>302771.25</v>
      </c>
    </row>
    <row r="2931" spans="1:6">
      <c r="A2931">
        <v>9656</v>
      </c>
      <c r="B2931" s="1">
        <v>45688</v>
      </c>
      <c r="D2931">
        <v>15</v>
      </c>
      <c r="E2931" t="s">
        <v>6</v>
      </c>
      <c r="F2931">
        <v>316806.75</v>
      </c>
    </row>
    <row r="2932" spans="1:6">
      <c r="A2932">
        <v>9656</v>
      </c>
      <c r="B2932" s="1">
        <v>45716</v>
      </c>
      <c r="D2932">
        <v>15</v>
      </c>
      <c r="E2932" t="s">
        <v>6</v>
      </c>
      <c r="F2932">
        <v>274772.25</v>
      </c>
    </row>
    <row r="2933" spans="1:6">
      <c r="A2933">
        <v>9656</v>
      </c>
      <c r="B2933" s="1">
        <v>45747</v>
      </c>
      <c r="D2933">
        <v>15</v>
      </c>
      <c r="E2933" t="s">
        <v>6</v>
      </c>
      <c r="F2933">
        <v>255296.25</v>
      </c>
    </row>
    <row r="2934" spans="1:6">
      <c r="A2934">
        <v>9656</v>
      </c>
      <c r="B2934" s="1">
        <v>45777</v>
      </c>
      <c r="D2934">
        <v>15</v>
      </c>
      <c r="E2934" t="s">
        <v>6</v>
      </c>
      <c r="F2934">
        <v>310689</v>
      </c>
    </row>
    <row r="2935" spans="1:6">
      <c r="A2935">
        <v>9656</v>
      </c>
      <c r="B2935" s="1">
        <v>45808</v>
      </c>
      <c r="D2935">
        <v>15</v>
      </c>
      <c r="E2935" t="s">
        <v>6</v>
      </c>
      <c r="F2935">
        <v>311841</v>
      </c>
    </row>
    <row r="2936" spans="1:6">
      <c r="A2936">
        <v>9656</v>
      </c>
      <c r="B2936" s="1">
        <v>45838</v>
      </c>
      <c r="D2936">
        <v>15</v>
      </c>
      <c r="E2936" t="s">
        <v>6</v>
      </c>
      <c r="F2936">
        <v>315657</v>
      </c>
    </row>
    <row r="2937" spans="1:6">
      <c r="A2937">
        <v>9656</v>
      </c>
      <c r="B2937" s="1">
        <v>45869</v>
      </c>
      <c r="D2937">
        <v>15</v>
      </c>
      <c r="E2937" t="s">
        <v>6</v>
      </c>
      <c r="F2937">
        <v>389445.75</v>
      </c>
    </row>
    <row r="2938" spans="1:6">
      <c r="A2938">
        <v>9656</v>
      </c>
      <c r="B2938" s="1">
        <v>45900</v>
      </c>
      <c r="D2938">
        <v>15</v>
      </c>
      <c r="E2938" t="s">
        <v>6</v>
      </c>
      <c r="F2938">
        <v>317643.75</v>
      </c>
    </row>
    <row r="2939" spans="1:6">
      <c r="A2939">
        <v>9656</v>
      </c>
      <c r="B2939" s="1">
        <v>45930</v>
      </c>
      <c r="D2939">
        <v>15</v>
      </c>
      <c r="E2939" t="s">
        <v>6</v>
      </c>
      <c r="F2939">
        <v>311298.75</v>
      </c>
    </row>
    <row r="2940" spans="1:6">
      <c r="A2940">
        <v>9656</v>
      </c>
      <c r="B2940" s="1">
        <v>45961</v>
      </c>
      <c r="D2940">
        <v>15</v>
      </c>
      <c r="E2940" t="s">
        <v>6</v>
      </c>
      <c r="F2940">
        <v>340087.5</v>
      </c>
    </row>
    <row r="2941" spans="1:6">
      <c r="A2941">
        <v>9656</v>
      </c>
      <c r="B2941" s="1">
        <v>45991</v>
      </c>
      <c r="D2941">
        <v>15</v>
      </c>
      <c r="E2941" t="s">
        <v>6</v>
      </c>
      <c r="F2941">
        <v>320679</v>
      </c>
    </row>
    <row r="2942" spans="1:6">
      <c r="A2942">
        <v>9657</v>
      </c>
      <c r="B2942" s="1">
        <v>44957</v>
      </c>
      <c r="D2942">
        <v>15</v>
      </c>
      <c r="E2942" t="s">
        <v>6</v>
      </c>
      <c r="F2942">
        <v>1982.25</v>
      </c>
    </row>
    <row r="2943" spans="1:6">
      <c r="A2943">
        <v>9657</v>
      </c>
      <c r="B2943" s="1">
        <v>44985</v>
      </c>
      <c r="D2943">
        <v>15</v>
      </c>
      <c r="E2943" t="s">
        <v>6</v>
      </c>
      <c r="F2943">
        <v>1896.75</v>
      </c>
    </row>
    <row r="2944" spans="1:6">
      <c r="A2944">
        <v>9657</v>
      </c>
      <c r="B2944" s="1">
        <v>45016</v>
      </c>
      <c r="D2944">
        <v>15</v>
      </c>
      <c r="E2944" t="s">
        <v>6</v>
      </c>
      <c r="F2944">
        <v>1755</v>
      </c>
    </row>
    <row r="2945" spans="1:6">
      <c r="A2945">
        <v>9657</v>
      </c>
      <c r="B2945" s="1">
        <v>45046</v>
      </c>
      <c r="D2945">
        <v>15</v>
      </c>
      <c r="E2945" t="s">
        <v>6</v>
      </c>
      <c r="F2945">
        <v>1959.75</v>
      </c>
    </row>
    <row r="2946" spans="1:6">
      <c r="A2946">
        <v>9657</v>
      </c>
      <c r="B2946" s="1">
        <v>45077</v>
      </c>
      <c r="D2946">
        <v>15</v>
      </c>
      <c r="E2946" t="s">
        <v>6</v>
      </c>
      <c r="F2946">
        <v>1860.75</v>
      </c>
    </row>
    <row r="2947" spans="1:6">
      <c r="A2947">
        <v>9657</v>
      </c>
      <c r="B2947" s="1">
        <v>45107</v>
      </c>
      <c r="D2947">
        <v>15</v>
      </c>
      <c r="E2947" t="s">
        <v>6</v>
      </c>
      <c r="F2947">
        <v>2193.75</v>
      </c>
    </row>
    <row r="2948" spans="1:6">
      <c r="A2948">
        <v>9657</v>
      </c>
      <c r="B2948" s="1">
        <v>45138</v>
      </c>
      <c r="D2948">
        <v>15</v>
      </c>
      <c r="E2948" t="s">
        <v>6</v>
      </c>
      <c r="F2948">
        <v>2061</v>
      </c>
    </row>
    <row r="2949" spans="1:6">
      <c r="A2949">
        <v>9657</v>
      </c>
      <c r="B2949" s="1">
        <v>45169</v>
      </c>
      <c r="D2949">
        <v>15</v>
      </c>
      <c r="E2949" t="s">
        <v>6</v>
      </c>
      <c r="F2949">
        <v>2103.75</v>
      </c>
    </row>
    <row r="2950" spans="1:6">
      <c r="A2950">
        <v>9657</v>
      </c>
      <c r="B2950" s="1">
        <v>45199</v>
      </c>
      <c r="D2950">
        <v>15</v>
      </c>
      <c r="E2950" t="s">
        <v>6</v>
      </c>
      <c r="F2950">
        <v>2101.5</v>
      </c>
    </row>
    <row r="2951" spans="1:6">
      <c r="A2951">
        <v>9657</v>
      </c>
      <c r="B2951" s="1">
        <v>45230</v>
      </c>
      <c r="D2951">
        <v>15</v>
      </c>
      <c r="E2951" t="s">
        <v>6</v>
      </c>
      <c r="F2951">
        <v>1953</v>
      </c>
    </row>
    <row r="2952" spans="1:6">
      <c r="A2952">
        <v>9657</v>
      </c>
      <c r="B2952" s="1">
        <v>45260</v>
      </c>
      <c r="D2952">
        <v>15</v>
      </c>
      <c r="E2952" t="s">
        <v>6</v>
      </c>
      <c r="F2952">
        <v>2133</v>
      </c>
    </row>
    <row r="2953" spans="1:6">
      <c r="A2953">
        <v>9657</v>
      </c>
      <c r="B2953" s="1">
        <v>45291</v>
      </c>
      <c r="D2953">
        <v>15</v>
      </c>
      <c r="E2953" t="s">
        <v>6</v>
      </c>
      <c r="F2953">
        <v>2076.75</v>
      </c>
    </row>
    <row r="2954" spans="1:6">
      <c r="A2954">
        <v>9657</v>
      </c>
      <c r="B2954" s="1">
        <v>45322</v>
      </c>
      <c r="D2954">
        <v>15</v>
      </c>
      <c r="E2954" t="s">
        <v>6</v>
      </c>
      <c r="F2954">
        <v>2052</v>
      </c>
    </row>
    <row r="2955" spans="1:6">
      <c r="A2955">
        <v>9657</v>
      </c>
      <c r="B2955" s="1">
        <v>45351</v>
      </c>
      <c r="D2955">
        <v>15</v>
      </c>
      <c r="E2955" t="s">
        <v>6</v>
      </c>
      <c r="F2955">
        <v>2067.75</v>
      </c>
    </row>
    <row r="2956" spans="1:6">
      <c r="A2956">
        <v>9657</v>
      </c>
      <c r="B2956" s="1">
        <v>45382</v>
      </c>
      <c r="D2956">
        <v>15</v>
      </c>
      <c r="E2956" t="s">
        <v>6</v>
      </c>
      <c r="F2956">
        <v>1946.25</v>
      </c>
    </row>
    <row r="2957" spans="1:6">
      <c r="A2957">
        <v>9657</v>
      </c>
      <c r="B2957" s="1">
        <v>45412</v>
      </c>
      <c r="D2957">
        <v>15</v>
      </c>
      <c r="E2957" t="s">
        <v>6</v>
      </c>
      <c r="F2957">
        <v>1894.5</v>
      </c>
    </row>
    <row r="2958" spans="1:6">
      <c r="A2958">
        <v>9657</v>
      </c>
      <c r="B2958" s="1">
        <v>45443</v>
      </c>
      <c r="D2958">
        <v>15</v>
      </c>
      <c r="E2958" t="s">
        <v>6</v>
      </c>
      <c r="F2958">
        <v>2335.5</v>
      </c>
    </row>
    <row r="2959" spans="1:6">
      <c r="A2959">
        <v>9657</v>
      </c>
      <c r="B2959" s="1">
        <v>45473</v>
      </c>
      <c r="D2959">
        <v>15</v>
      </c>
      <c r="E2959" t="s">
        <v>6</v>
      </c>
      <c r="F2959">
        <v>2256.75</v>
      </c>
    </row>
    <row r="2960" spans="1:6">
      <c r="A2960">
        <v>9657</v>
      </c>
      <c r="B2960" s="1">
        <v>45504</v>
      </c>
      <c r="D2960">
        <v>15</v>
      </c>
      <c r="E2960" t="s">
        <v>6</v>
      </c>
      <c r="F2960">
        <v>2054.25</v>
      </c>
    </row>
    <row r="2961" spans="1:6">
      <c r="A2961">
        <v>9657</v>
      </c>
      <c r="B2961" s="1">
        <v>45535</v>
      </c>
      <c r="D2961">
        <v>15</v>
      </c>
      <c r="E2961" t="s">
        <v>6</v>
      </c>
      <c r="F2961">
        <v>2470.5</v>
      </c>
    </row>
    <row r="2962" spans="1:6">
      <c r="A2962">
        <v>9657</v>
      </c>
      <c r="B2962" s="1">
        <v>45565</v>
      </c>
      <c r="D2962">
        <v>15</v>
      </c>
      <c r="E2962" t="s">
        <v>6</v>
      </c>
      <c r="F2962">
        <v>2182.5</v>
      </c>
    </row>
    <row r="2963" spans="1:6">
      <c r="A2963">
        <v>9657</v>
      </c>
      <c r="B2963" s="1">
        <v>45596</v>
      </c>
      <c r="D2963">
        <v>15</v>
      </c>
      <c r="E2963" t="s">
        <v>6</v>
      </c>
      <c r="F2963">
        <v>2209.5</v>
      </c>
    </row>
    <row r="2964" spans="1:6">
      <c r="A2964">
        <v>9657</v>
      </c>
      <c r="B2964" s="1">
        <v>45626</v>
      </c>
      <c r="D2964">
        <v>15</v>
      </c>
      <c r="E2964" t="s">
        <v>6</v>
      </c>
      <c r="F2964">
        <v>2286</v>
      </c>
    </row>
    <row r="2965" spans="1:6">
      <c r="A2965">
        <v>9657</v>
      </c>
      <c r="B2965" s="1">
        <v>45657</v>
      </c>
      <c r="D2965">
        <v>15</v>
      </c>
      <c r="E2965" t="s">
        <v>6</v>
      </c>
      <c r="F2965">
        <v>2155.5</v>
      </c>
    </row>
    <row r="2966" spans="1:6">
      <c r="A2966">
        <v>9657</v>
      </c>
      <c r="B2966" s="1">
        <v>45688</v>
      </c>
      <c r="D2966">
        <v>15</v>
      </c>
      <c r="E2966" t="s">
        <v>6</v>
      </c>
      <c r="F2966">
        <v>2353.5</v>
      </c>
    </row>
    <row r="2967" spans="1:6">
      <c r="A2967">
        <v>9657</v>
      </c>
      <c r="B2967" s="1">
        <v>45716</v>
      </c>
      <c r="D2967">
        <v>15</v>
      </c>
      <c r="E2967" t="s">
        <v>6</v>
      </c>
      <c r="F2967">
        <v>2205</v>
      </c>
    </row>
    <row r="2968" spans="1:6">
      <c r="A2968">
        <v>9657</v>
      </c>
      <c r="B2968" s="1">
        <v>45747</v>
      </c>
      <c r="D2968">
        <v>15</v>
      </c>
      <c r="E2968" t="s">
        <v>6</v>
      </c>
      <c r="F2968">
        <v>2013.75</v>
      </c>
    </row>
    <row r="2969" spans="1:6">
      <c r="A2969">
        <v>9657</v>
      </c>
      <c r="B2969" s="1">
        <v>45777</v>
      </c>
      <c r="D2969">
        <v>15</v>
      </c>
      <c r="E2969" t="s">
        <v>6</v>
      </c>
      <c r="F2969">
        <v>2227.5</v>
      </c>
    </row>
    <row r="2970" spans="1:6">
      <c r="A2970">
        <v>9657</v>
      </c>
      <c r="B2970" s="1">
        <v>45808</v>
      </c>
      <c r="D2970">
        <v>15</v>
      </c>
      <c r="E2970" t="s">
        <v>6</v>
      </c>
      <c r="F2970">
        <v>2317.5</v>
      </c>
    </row>
    <row r="2971" spans="1:6">
      <c r="A2971">
        <v>9657</v>
      </c>
      <c r="B2971" s="1">
        <v>45838</v>
      </c>
      <c r="D2971">
        <v>15</v>
      </c>
      <c r="E2971" t="s">
        <v>6</v>
      </c>
      <c r="F2971">
        <v>2220.75</v>
      </c>
    </row>
    <row r="2972" spans="1:6">
      <c r="A2972">
        <v>9657</v>
      </c>
      <c r="B2972" s="1">
        <v>45869</v>
      </c>
      <c r="D2972">
        <v>15</v>
      </c>
      <c r="E2972" t="s">
        <v>6</v>
      </c>
      <c r="F2972">
        <v>2484</v>
      </c>
    </row>
    <row r="2973" spans="1:6">
      <c r="A2973">
        <v>9657</v>
      </c>
      <c r="B2973" s="1">
        <v>45900</v>
      </c>
      <c r="D2973">
        <v>15</v>
      </c>
      <c r="E2973" t="s">
        <v>6</v>
      </c>
      <c r="F2973">
        <v>2547</v>
      </c>
    </row>
    <row r="2974" spans="1:6">
      <c r="A2974">
        <v>9657</v>
      </c>
      <c r="B2974" s="1">
        <v>45930</v>
      </c>
      <c r="D2974">
        <v>15</v>
      </c>
      <c r="E2974" t="s">
        <v>6</v>
      </c>
      <c r="F2974">
        <v>2286</v>
      </c>
    </row>
    <row r="2975" spans="1:6">
      <c r="A2975">
        <v>9657</v>
      </c>
      <c r="B2975" s="1">
        <v>45961</v>
      </c>
      <c r="D2975">
        <v>15</v>
      </c>
      <c r="E2975" t="s">
        <v>6</v>
      </c>
      <c r="F2975">
        <v>2481.75</v>
      </c>
    </row>
    <row r="2976" spans="1:6">
      <c r="A2976">
        <v>9657</v>
      </c>
      <c r="B2976" s="1">
        <v>45991</v>
      </c>
      <c r="D2976">
        <v>15</v>
      </c>
      <c r="E2976" t="s">
        <v>6</v>
      </c>
      <c r="F2976">
        <v>2414.25</v>
      </c>
    </row>
    <row r="2977" spans="1:6">
      <c r="A2977">
        <v>9683</v>
      </c>
      <c r="B2977" s="1">
        <v>44957</v>
      </c>
      <c r="D2977">
        <v>15</v>
      </c>
      <c r="E2977" t="s">
        <v>6</v>
      </c>
      <c r="F2977">
        <v>1225568.25</v>
      </c>
    </row>
    <row r="2978" spans="1:6">
      <c r="A2978">
        <v>9683</v>
      </c>
      <c r="B2978" s="1">
        <v>44985</v>
      </c>
      <c r="D2978">
        <v>15</v>
      </c>
      <c r="E2978" t="s">
        <v>6</v>
      </c>
      <c r="F2978">
        <v>1232115.75</v>
      </c>
    </row>
    <row r="2979" spans="1:6">
      <c r="A2979">
        <v>9683</v>
      </c>
      <c r="B2979" s="1">
        <v>45016</v>
      </c>
      <c r="D2979">
        <v>15</v>
      </c>
      <c r="E2979" t="s">
        <v>6</v>
      </c>
      <c r="F2979">
        <v>1127277</v>
      </c>
    </row>
    <row r="2980" spans="1:6">
      <c r="A2980">
        <v>9683</v>
      </c>
      <c r="B2980" s="1">
        <v>45046</v>
      </c>
      <c r="D2980">
        <v>15</v>
      </c>
      <c r="E2980" t="s">
        <v>6</v>
      </c>
      <c r="F2980">
        <v>1247915.25</v>
      </c>
    </row>
    <row r="2981" spans="1:6">
      <c r="A2981">
        <v>9683</v>
      </c>
      <c r="B2981" s="1">
        <v>45077</v>
      </c>
      <c r="D2981">
        <v>15</v>
      </c>
      <c r="E2981" t="s">
        <v>6</v>
      </c>
      <c r="F2981">
        <v>1192322.25</v>
      </c>
    </row>
    <row r="2982" spans="1:6">
      <c r="A2982">
        <v>9683</v>
      </c>
      <c r="B2982" s="1">
        <v>45107</v>
      </c>
      <c r="D2982">
        <v>15</v>
      </c>
      <c r="E2982" t="s">
        <v>6</v>
      </c>
      <c r="F2982">
        <v>1201905</v>
      </c>
    </row>
    <row r="2983" spans="1:6">
      <c r="A2983">
        <v>9683</v>
      </c>
      <c r="B2983" s="1">
        <v>45138</v>
      </c>
      <c r="D2983">
        <v>15</v>
      </c>
      <c r="E2983" t="s">
        <v>6</v>
      </c>
      <c r="F2983">
        <v>1201905</v>
      </c>
    </row>
    <row r="2984" spans="1:6">
      <c r="A2984">
        <v>9683</v>
      </c>
      <c r="B2984" s="1">
        <v>45169</v>
      </c>
      <c r="D2984">
        <v>15</v>
      </c>
      <c r="E2984" t="s">
        <v>6</v>
      </c>
      <c r="F2984">
        <v>1199245.5</v>
      </c>
    </row>
    <row r="2985" spans="1:6">
      <c r="A2985">
        <v>9683</v>
      </c>
      <c r="B2985" s="1">
        <v>45199</v>
      </c>
      <c r="D2985">
        <v>15</v>
      </c>
      <c r="E2985" t="s">
        <v>6</v>
      </c>
      <c r="F2985">
        <v>1222618.5</v>
      </c>
    </row>
    <row r="2986" spans="1:6">
      <c r="A2986">
        <v>9683</v>
      </c>
      <c r="B2986" s="1">
        <v>45230</v>
      </c>
      <c r="D2986">
        <v>15</v>
      </c>
      <c r="E2986" t="s">
        <v>6</v>
      </c>
      <c r="F2986">
        <v>1130359.5</v>
      </c>
    </row>
    <row r="2987" spans="1:6">
      <c r="A2987">
        <v>9683</v>
      </c>
      <c r="B2987" s="1">
        <v>45260</v>
      </c>
      <c r="D2987">
        <v>15</v>
      </c>
      <c r="E2987" t="s">
        <v>6</v>
      </c>
      <c r="F2987">
        <v>1297928.25</v>
      </c>
    </row>
    <row r="2988" spans="1:6">
      <c r="A2988">
        <v>9683</v>
      </c>
      <c r="B2988" s="1">
        <v>45291</v>
      </c>
      <c r="D2988">
        <v>15</v>
      </c>
      <c r="E2988" t="s">
        <v>6</v>
      </c>
      <c r="F2988">
        <v>1273844.25</v>
      </c>
    </row>
    <row r="2989" spans="1:6">
      <c r="A2989">
        <v>9683</v>
      </c>
      <c r="B2989" s="1">
        <v>45322</v>
      </c>
      <c r="D2989">
        <v>15</v>
      </c>
      <c r="E2989" t="s">
        <v>6</v>
      </c>
      <c r="F2989">
        <v>1316882.25</v>
      </c>
    </row>
    <row r="2990" spans="1:6">
      <c r="A2990">
        <v>9683</v>
      </c>
      <c r="B2990" s="1">
        <v>45351</v>
      </c>
      <c r="D2990">
        <v>15</v>
      </c>
      <c r="E2990" t="s">
        <v>6</v>
      </c>
      <c r="F2990">
        <v>1352731.5</v>
      </c>
    </row>
    <row r="2991" spans="1:6">
      <c r="A2991">
        <v>9683</v>
      </c>
      <c r="B2991" s="1">
        <v>45382</v>
      </c>
      <c r="D2991">
        <v>15</v>
      </c>
      <c r="E2991" t="s">
        <v>6</v>
      </c>
      <c r="F2991">
        <v>1352731.5</v>
      </c>
    </row>
    <row r="2992" spans="1:6">
      <c r="A2992">
        <v>9683</v>
      </c>
      <c r="B2992" s="1">
        <v>45412</v>
      </c>
      <c r="D2992">
        <v>15</v>
      </c>
      <c r="E2992" t="s">
        <v>6</v>
      </c>
      <c r="F2992">
        <v>1390747.5</v>
      </c>
    </row>
    <row r="2993" spans="1:6">
      <c r="A2993">
        <v>9683</v>
      </c>
      <c r="B2993" s="1">
        <v>45443</v>
      </c>
      <c r="D2993">
        <v>15</v>
      </c>
      <c r="E2993" t="s">
        <v>6</v>
      </c>
      <c r="F2993">
        <v>1321845.75</v>
      </c>
    </row>
    <row r="2994" spans="1:6">
      <c r="A2994">
        <v>9683</v>
      </c>
      <c r="B2994" s="1">
        <v>45473</v>
      </c>
      <c r="D2994">
        <v>15</v>
      </c>
      <c r="E2994" t="s">
        <v>6</v>
      </c>
      <c r="F2994">
        <v>1399911.75</v>
      </c>
    </row>
    <row r="2995" spans="1:6">
      <c r="A2995">
        <v>9683</v>
      </c>
      <c r="B2995" s="1">
        <v>45504</v>
      </c>
      <c r="D2995">
        <v>15</v>
      </c>
      <c r="E2995" t="s">
        <v>6</v>
      </c>
      <c r="F2995">
        <v>1330074</v>
      </c>
    </row>
    <row r="2996" spans="1:6">
      <c r="A2996">
        <v>9683</v>
      </c>
      <c r="B2996" s="1">
        <v>45535</v>
      </c>
      <c r="D2996">
        <v>15</v>
      </c>
      <c r="E2996" t="s">
        <v>6</v>
      </c>
      <c r="F2996">
        <v>1345522.5</v>
      </c>
    </row>
    <row r="2997" spans="1:6">
      <c r="A2997">
        <v>9683</v>
      </c>
      <c r="B2997" s="1">
        <v>45565</v>
      </c>
      <c r="D2997">
        <v>15</v>
      </c>
      <c r="E2997" t="s">
        <v>6</v>
      </c>
      <c r="F2997">
        <v>1413330.75</v>
      </c>
    </row>
    <row r="2998" spans="1:6">
      <c r="A2998">
        <v>9683</v>
      </c>
      <c r="B2998" s="1">
        <v>45596</v>
      </c>
      <c r="D2998">
        <v>15</v>
      </c>
      <c r="E2998" t="s">
        <v>6</v>
      </c>
      <c r="F2998">
        <v>1388943</v>
      </c>
    </row>
    <row r="2999" spans="1:6">
      <c r="A2999">
        <v>9683</v>
      </c>
      <c r="B2999" s="1">
        <v>45626</v>
      </c>
      <c r="D2999">
        <v>15</v>
      </c>
      <c r="E2999" t="s">
        <v>6</v>
      </c>
      <c r="F2999">
        <v>1473912</v>
      </c>
    </row>
    <row r="3000" spans="1:6">
      <c r="A3000">
        <v>9683</v>
      </c>
      <c r="B3000" s="1">
        <v>45657</v>
      </c>
      <c r="D3000">
        <v>15</v>
      </c>
      <c r="E3000" t="s">
        <v>6</v>
      </c>
      <c r="F3000">
        <v>1484586</v>
      </c>
    </row>
    <row r="3001" spans="1:6">
      <c r="A3001">
        <v>9683</v>
      </c>
      <c r="B3001" s="1">
        <v>45688</v>
      </c>
      <c r="D3001">
        <v>15</v>
      </c>
      <c r="E3001" t="s">
        <v>6</v>
      </c>
      <c r="F3001">
        <v>1407827.25</v>
      </c>
    </row>
    <row r="3002" spans="1:6">
      <c r="A3002">
        <v>9683</v>
      </c>
      <c r="B3002" s="1">
        <v>45716</v>
      </c>
      <c r="D3002">
        <v>15</v>
      </c>
      <c r="E3002" t="s">
        <v>6</v>
      </c>
      <c r="F3002">
        <v>1530668.25</v>
      </c>
    </row>
    <row r="3003" spans="1:6">
      <c r="A3003">
        <v>9683</v>
      </c>
      <c r="B3003" s="1">
        <v>45747</v>
      </c>
      <c r="D3003">
        <v>15</v>
      </c>
      <c r="E3003" t="s">
        <v>6</v>
      </c>
      <c r="F3003">
        <v>1449688.5</v>
      </c>
    </row>
    <row r="3004" spans="1:6">
      <c r="A3004">
        <v>9683</v>
      </c>
      <c r="B3004" s="1">
        <v>45777</v>
      </c>
      <c r="D3004">
        <v>15</v>
      </c>
      <c r="E3004" t="s">
        <v>6</v>
      </c>
      <c r="F3004">
        <v>1645848</v>
      </c>
    </row>
    <row r="3005" spans="1:6">
      <c r="A3005">
        <v>9683</v>
      </c>
      <c r="B3005" s="1">
        <v>45808</v>
      </c>
      <c r="D3005">
        <v>15</v>
      </c>
      <c r="E3005" t="s">
        <v>6</v>
      </c>
      <c r="F3005">
        <v>1442344.5</v>
      </c>
    </row>
    <row r="3006" spans="1:6">
      <c r="A3006">
        <v>9683</v>
      </c>
      <c r="B3006" s="1">
        <v>45838</v>
      </c>
      <c r="D3006">
        <v>15</v>
      </c>
      <c r="E3006" t="s">
        <v>6</v>
      </c>
      <c r="F3006">
        <v>1442344.5</v>
      </c>
    </row>
    <row r="3007" spans="1:6">
      <c r="A3007">
        <v>9683</v>
      </c>
      <c r="B3007" s="1">
        <v>45869</v>
      </c>
      <c r="D3007">
        <v>15</v>
      </c>
      <c r="E3007" t="s">
        <v>6</v>
      </c>
      <c r="F3007">
        <v>1608837.75</v>
      </c>
    </row>
    <row r="3008" spans="1:6">
      <c r="A3008">
        <v>9683</v>
      </c>
      <c r="B3008" s="1">
        <v>45900</v>
      </c>
      <c r="D3008">
        <v>15</v>
      </c>
      <c r="E3008" t="s">
        <v>6</v>
      </c>
      <c r="F3008">
        <v>1574732.25</v>
      </c>
    </row>
    <row r="3009" spans="1:6">
      <c r="A3009">
        <v>9683</v>
      </c>
      <c r="B3009" s="1">
        <v>45930</v>
      </c>
      <c r="D3009">
        <v>15</v>
      </c>
      <c r="E3009" t="s">
        <v>6</v>
      </c>
      <c r="F3009">
        <v>1504228.5</v>
      </c>
    </row>
    <row r="3010" spans="1:6">
      <c r="A3010">
        <v>9683</v>
      </c>
      <c r="B3010" s="1">
        <v>45961</v>
      </c>
      <c r="D3010">
        <v>15</v>
      </c>
      <c r="E3010" t="s">
        <v>6</v>
      </c>
      <c r="F3010">
        <v>1575598.5</v>
      </c>
    </row>
    <row r="3011" spans="1:6">
      <c r="A3011">
        <v>9683</v>
      </c>
      <c r="B3011" s="1">
        <v>45991</v>
      </c>
      <c r="D3011">
        <v>15</v>
      </c>
      <c r="E3011" t="s">
        <v>6</v>
      </c>
      <c r="F3011">
        <v>1645443</v>
      </c>
    </row>
    <row r="3012" spans="1:6">
      <c r="A3012">
        <v>9692</v>
      </c>
      <c r="B3012" s="1">
        <v>44957</v>
      </c>
      <c r="D3012">
        <v>15</v>
      </c>
      <c r="E3012" t="s">
        <v>6</v>
      </c>
      <c r="F3012">
        <v>842629.5</v>
      </c>
    </row>
    <row r="3013" spans="1:6">
      <c r="A3013">
        <v>9692</v>
      </c>
      <c r="B3013" s="1">
        <v>44985</v>
      </c>
      <c r="D3013">
        <v>15</v>
      </c>
      <c r="E3013" t="s">
        <v>6</v>
      </c>
      <c r="F3013">
        <v>237107.25</v>
      </c>
    </row>
    <row r="3014" spans="1:6">
      <c r="A3014">
        <v>9692</v>
      </c>
      <c r="B3014" s="1">
        <v>45016</v>
      </c>
      <c r="D3014">
        <v>15</v>
      </c>
      <c r="E3014" t="s">
        <v>6</v>
      </c>
      <c r="F3014">
        <v>274374</v>
      </c>
    </row>
    <row r="3015" spans="1:6">
      <c r="A3015">
        <v>9692</v>
      </c>
      <c r="B3015" s="1">
        <v>45046</v>
      </c>
      <c r="D3015">
        <v>15</v>
      </c>
      <c r="E3015" t="s">
        <v>6</v>
      </c>
      <c r="F3015">
        <v>264015</v>
      </c>
    </row>
    <row r="3016" spans="1:6">
      <c r="A3016">
        <v>9692</v>
      </c>
      <c r="B3016" s="1">
        <v>45077</v>
      </c>
      <c r="D3016">
        <v>15</v>
      </c>
      <c r="E3016" t="s">
        <v>6</v>
      </c>
      <c r="F3016">
        <v>374726.25</v>
      </c>
    </row>
    <row r="3017" spans="1:6">
      <c r="A3017">
        <v>9692</v>
      </c>
      <c r="B3017" s="1">
        <v>45107</v>
      </c>
      <c r="D3017">
        <v>15</v>
      </c>
      <c r="E3017" t="s">
        <v>6</v>
      </c>
      <c r="F3017">
        <v>216472.5</v>
      </c>
    </row>
    <row r="3018" spans="1:6">
      <c r="A3018">
        <v>9692</v>
      </c>
      <c r="B3018" s="1">
        <v>45138</v>
      </c>
      <c r="D3018">
        <v>15</v>
      </c>
      <c r="E3018" t="s">
        <v>6</v>
      </c>
      <c r="F3018">
        <v>317418.75</v>
      </c>
    </row>
    <row r="3019" spans="1:6">
      <c r="A3019">
        <v>9692</v>
      </c>
      <c r="B3019" s="1">
        <v>45169</v>
      </c>
      <c r="D3019">
        <v>15</v>
      </c>
      <c r="E3019" t="s">
        <v>6</v>
      </c>
      <c r="F3019">
        <v>214983</v>
      </c>
    </row>
    <row r="3020" spans="1:6">
      <c r="A3020">
        <v>9692</v>
      </c>
      <c r="B3020" s="1">
        <v>45199</v>
      </c>
      <c r="D3020">
        <v>15</v>
      </c>
      <c r="E3020" t="s">
        <v>6</v>
      </c>
      <c r="F3020">
        <v>229452.75</v>
      </c>
    </row>
    <row r="3021" spans="1:6">
      <c r="A3021">
        <v>9692</v>
      </c>
      <c r="B3021" s="1">
        <v>45230</v>
      </c>
      <c r="D3021">
        <v>15</v>
      </c>
      <c r="E3021" t="s">
        <v>6</v>
      </c>
      <c r="F3021">
        <v>399856.5</v>
      </c>
    </row>
    <row r="3022" spans="1:6">
      <c r="A3022">
        <v>9692</v>
      </c>
      <c r="B3022" s="1">
        <v>45260</v>
      </c>
      <c r="D3022">
        <v>15</v>
      </c>
      <c r="E3022" t="s">
        <v>6</v>
      </c>
      <c r="F3022">
        <v>230186.25</v>
      </c>
    </row>
    <row r="3023" spans="1:6">
      <c r="A3023">
        <v>9692</v>
      </c>
      <c r="B3023" s="1">
        <v>45291</v>
      </c>
      <c r="D3023">
        <v>15</v>
      </c>
      <c r="E3023" t="s">
        <v>6</v>
      </c>
      <c r="F3023">
        <v>252751.5</v>
      </c>
    </row>
    <row r="3024" spans="1:6">
      <c r="A3024">
        <v>9692</v>
      </c>
      <c r="B3024" s="1">
        <v>45322</v>
      </c>
      <c r="D3024">
        <v>15</v>
      </c>
      <c r="E3024" t="s">
        <v>6</v>
      </c>
      <c r="F3024">
        <v>629160.75</v>
      </c>
    </row>
    <row r="3025" spans="1:6">
      <c r="A3025">
        <v>9692</v>
      </c>
      <c r="B3025" s="1">
        <v>45351</v>
      </c>
      <c r="D3025">
        <v>15</v>
      </c>
      <c r="E3025" t="s">
        <v>6</v>
      </c>
      <c r="F3025">
        <v>285070.5</v>
      </c>
    </row>
    <row r="3026" spans="1:6">
      <c r="A3026">
        <v>9692</v>
      </c>
      <c r="B3026" s="1">
        <v>45382</v>
      </c>
      <c r="D3026">
        <v>15</v>
      </c>
      <c r="E3026" t="s">
        <v>6</v>
      </c>
      <c r="F3026">
        <v>260284.5</v>
      </c>
    </row>
    <row r="3027" spans="1:6">
      <c r="A3027">
        <v>9692</v>
      </c>
      <c r="B3027" s="1">
        <v>45412</v>
      </c>
      <c r="D3027">
        <v>15</v>
      </c>
      <c r="E3027" t="s">
        <v>6</v>
      </c>
      <c r="F3027">
        <v>360501.75</v>
      </c>
    </row>
    <row r="3028" spans="1:6">
      <c r="A3028">
        <v>9692</v>
      </c>
      <c r="B3028" s="1">
        <v>45443</v>
      </c>
      <c r="D3028">
        <v>15</v>
      </c>
      <c r="E3028" t="s">
        <v>6</v>
      </c>
      <c r="F3028">
        <v>237584.25</v>
      </c>
    </row>
    <row r="3029" spans="1:6">
      <c r="A3029">
        <v>9692</v>
      </c>
      <c r="B3029" s="1">
        <v>45473</v>
      </c>
      <c r="D3029">
        <v>15</v>
      </c>
      <c r="E3029" t="s">
        <v>6</v>
      </c>
      <c r="F3029">
        <v>247709.25</v>
      </c>
    </row>
    <row r="3030" spans="1:6">
      <c r="A3030">
        <v>9692</v>
      </c>
      <c r="B3030" s="1">
        <v>45504</v>
      </c>
      <c r="D3030">
        <v>15</v>
      </c>
      <c r="E3030" t="s">
        <v>6</v>
      </c>
      <c r="F3030">
        <v>358737.75</v>
      </c>
    </row>
    <row r="3031" spans="1:6">
      <c r="A3031">
        <v>9692</v>
      </c>
      <c r="B3031" s="1">
        <v>45535</v>
      </c>
      <c r="D3031">
        <v>15</v>
      </c>
      <c r="E3031" t="s">
        <v>6</v>
      </c>
      <c r="F3031">
        <v>293798.25</v>
      </c>
    </row>
    <row r="3032" spans="1:6">
      <c r="A3032">
        <v>9692</v>
      </c>
      <c r="B3032" s="1">
        <v>45565</v>
      </c>
      <c r="D3032">
        <v>15</v>
      </c>
      <c r="E3032" t="s">
        <v>6</v>
      </c>
      <c r="F3032">
        <v>313519.5</v>
      </c>
    </row>
    <row r="3033" spans="1:6">
      <c r="A3033">
        <v>9692</v>
      </c>
      <c r="B3033" s="1">
        <v>45596</v>
      </c>
      <c r="D3033">
        <v>15</v>
      </c>
      <c r="E3033" t="s">
        <v>6</v>
      </c>
      <c r="F3033">
        <v>434767.5</v>
      </c>
    </row>
    <row r="3034" spans="1:6">
      <c r="A3034">
        <v>9692</v>
      </c>
      <c r="B3034" s="1">
        <v>45626</v>
      </c>
      <c r="D3034">
        <v>15</v>
      </c>
      <c r="E3034" t="s">
        <v>6</v>
      </c>
      <c r="F3034">
        <v>325577.25</v>
      </c>
    </row>
    <row r="3035" spans="1:6">
      <c r="A3035">
        <v>9692</v>
      </c>
      <c r="B3035" s="1">
        <v>45657</v>
      </c>
      <c r="D3035">
        <v>15</v>
      </c>
      <c r="E3035" t="s">
        <v>6</v>
      </c>
      <c r="F3035">
        <v>308085.75</v>
      </c>
    </row>
    <row r="3036" spans="1:6">
      <c r="A3036">
        <v>9692</v>
      </c>
      <c r="B3036" s="1">
        <v>45688</v>
      </c>
      <c r="D3036">
        <v>15</v>
      </c>
      <c r="E3036" t="s">
        <v>6</v>
      </c>
      <c r="F3036">
        <v>542898</v>
      </c>
    </row>
    <row r="3037" spans="1:6">
      <c r="A3037">
        <v>9692</v>
      </c>
      <c r="B3037" s="1">
        <v>45716</v>
      </c>
      <c r="D3037">
        <v>15</v>
      </c>
      <c r="E3037" t="s">
        <v>6</v>
      </c>
      <c r="F3037">
        <v>376850.25</v>
      </c>
    </row>
    <row r="3038" spans="1:6">
      <c r="A3038">
        <v>9692</v>
      </c>
      <c r="B3038" s="1">
        <v>45747</v>
      </c>
      <c r="D3038">
        <v>15</v>
      </c>
      <c r="E3038" t="s">
        <v>6</v>
      </c>
      <c r="F3038">
        <v>356647.5</v>
      </c>
    </row>
    <row r="3039" spans="1:6">
      <c r="A3039">
        <v>9692</v>
      </c>
      <c r="B3039" s="1">
        <v>45777</v>
      </c>
      <c r="D3039">
        <v>15</v>
      </c>
      <c r="E3039" t="s">
        <v>6</v>
      </c>
      <c r="F3039">
        <v>373851</v>
      </c>
    </row>
    <row r="3040" spans="1:6">
      <c r="A3040">
        <v>9692</v>
      </c>
      <c r="B3040" s="1">
        <v>45808</v>
      </c>
      <c r="D3040">
        <v>15</v>
      </c>
      <c r="E3040" t="s">
        <v>6</v>
      </c>
      <c r="F3040">
        <v>273327.75</v>
      </c>
    </row>
    <row r="3041" spans="1:6">
      <c r="A3041">
        <v>9692</v>
      </c>
      <c r="B3041" s="1">
        <v>45838</v>
      </c>
      <c r="D3041">
        <v>15</v>
      </c>
      <c r="E3041" t="s">
        <v>6</v>
      </c>
      <c r="F3041">
        <v>244392.75</v>
      </c>
    </row>
    <row r="3042" spans="1:6">
      <c r="A3042">
        <v>9692</v>
      </c>
      <c r="B3042" s="1">
        <v>45869</v>
      </c>
      <c r="D3042">
        <v>15</v>
      </c>
      <c r="E3042" t="s">
        <v>6</v>
      </c>
      <c r="F3042">
        <v>311496.75</v>
      </c>
    </row>
    <row r="3043" spans="1:6">
      <c r="A3043">
        <v>9692</v>
      </c>
      <c r="B3043" s="1">
        <v>45900</v>
      </c>
      <c r="D3043">
        <v>15</v>
      </c>
      <c r="E3043" t="s">
        <v>6</v>
      </c>
      <c r="F3043">
        <v>348925.5</v>
      </c>
    </row>
    <row r="3044" spans="1:6">
      <c r="A3044">
        <v>9692</v>
      </c>
      <c r="B3044" s="1">
        <v>45930</v>
      </c>
      <c r="D3044">
        <v>15</v>
      </c>
      <c r="E3044" t="s">
        <v>6</v>
      </c>
      <c r="F3044">
        <v>261801</v>
      </c>
    </row>
    <row r="3045" spans="1:6">
      <c r="A3045">
        <v>9692</v>
      </c>
      <c r="B3045" s="1">
        <v>45961</v>
      </c>
      <c r="D3045">
        <v>15</v>
      </c>
      <c r="E3045" t="s">
        <v>6</v>
      </c>
      <c r="F3045">
        <v>415118.25</v>
      </c>
    </row>
    <row r="3046" spans="1:6">
      <c r="A3046">
        <v>9692</v>
      </c>
      <c r="B3046" s="1">
        <v>45991</v>
      </c>
      <c r="D3046">
        <v>15</v>
      </c>
      <c r="E3046" t="s">
        <v>6</v>
      </c>
      <c r="F3046">
        <v>284447.25</v>
      </c>
    </row>
    <row r="3047" spans="1:6">
      <c r="A3047">
        <v>9700</v>
      </c>
      <c r="B3047" s="1">
        <v>44957</v>
      </c>
      <c r="D3047">
        <v>15</v>
      </c>
      <c r="E3047" t="s">
        <v>6</v>
      </c>
      <c r="F3047">
        <v>364711.5</v>
      </c>
    </row>
    <row r="3048" spans="1:6">
      <c r="A3048">
        <v>9700</v>
      </c>
      <c r="B3048" s="1">
        <v>44985</v>
      </c>
      <c r="D3048">
        <v>15</v>
      </c>
      <c r="E3048" t="s">
        <v>6</v>
      </c>
      <c r="F3048">
        <v>371657.25</v>
      </c>
    </row>
    <row r="3049" spans="1:6">
      <c r="A3049">
        <v>9700</v>
      </c>
      <c r="B3049" s="1">
        <v>45016</v>
      </c>
      <c r="D3049">
        <v>15</v>
      </c>
      <c r="E3049" t="s">
        <v>6</v>
      </c>
      <c r="F3049">
        <v>339779.25</v>
      </c>
    </row>
    <row r="3050" spans="1:6">
      <c r="A3050">
        <v>9700</v>
      </c>
      <c r="B3050" s="1">
        <v>45046</v>
      </c>
      <c r="D3050">
        <v>15</v>
      </c>
      <c r="E3050" t="s">
        <v>6</v>
      </c>
      <c r="F3050">
        <v>377799.75</v>
      </c>
    </row>
    <row r="3051" spans="1:6">
      <c r="A3051">
        <v>9700</v>
      </c>
      <c r="B3051" s="1">
        <v>45077</v>
      </c>
      <c r="D3051">
        <v>15</v>
      </c>
      <c r="E3051" t="s">
        <v>6</v>
      </c>
      <c r="F3051">
        <v>354415.5</v>
      </c>
    </row>
    <row r="3052" spans="1:6">
      <c r="A3052">
        <v>9700</v>
      </c>
      <c r="B3052" s="1">
        <v>45107</v>
      </c>
      <c r="D3052">
        <v>15</v>
      </c>
      <c r="E3052" t="s">
        <v>6</v>
      </c>
      <c r="F3052">
        <v>392388.75</v>
      </c>
    </row>
    <row r="3053" spans="1:6">
      <c r="A3053">
        <v>9700</v>
      </c>
      <c r="B3053" s="1">
        <v>45138</v>
      </c>
      <c r="D3053">
        <v>15</v>
      </c>
      <c r="E3053" t="s">
        <v>6</v>
      </c>
      <c r="F3053">
        <v>377160.75</v>
      </c>
    </row>
    <row r="3054" spans="1:6">
      <c r="A3054">
        <v>9700</v>
      </c>
      <c r="B3054" s="1">
        <v>45169</v>
      </c>
      <c r="D3054">
        <v>15</v>
      </c>
      <c r="E3054" t="s">
        <v>6</v>
      </c>
      <c r="F3054">
        <v>365280.75</v>
      </c>
    </row>
    <row r="3055" spans="1:6">
      <c r="A3055">
        <v>9700</v>
      </c>
      <c r="B3055" s="1">
        <v>45199</v>
      </c>
      <c r="D3055">
        <v>15</v>
      </c>
      <c r="E3055" t="s">
        <v>6</v>
      </c>
      <c r="F3055">
        <v>370318.5</v>
      </c>
    </row>
    <row r="3056" spans="1:6">
      <c r="A3056">
        <v>9700</v>
      </c>
      <c r="B3056" s="1">
        <v>45230</v>
      </c>
      <c r="D3056">
        <v>15</v>
      </c>
      <c r="E3056" t="s">
        <v>6</v>
      </c>
      <c r="F3056">
        <v>368091</v>
      </c>
    </row>
    <row r="3057" spans="1:6">
      <c r="A3057">
        <v>9700</v>
      </c>
      <c r="B3057" s="1">
        <v>45260</v>
      </c>
      <c r="D3057">
        <v>15</v>
      </c>
      <c r="E3057" t="s">
        <v>6</v>
      </c>
      <c r="F3057">
        <v>398571.75</v>
      </c>
    </row>
    <row r="3058" spans="1:6">
      <c r="A3058">
        <v>9700</v>
      </c>
      <c r="B3058" s="1">
        <v>45291</v>
      </c>
      <c r="D3058">
        <v>15</v>
      </c>
      <c r="E3058" t="s">
        <v>6</v>
      </c>
      <c r="F3058">
        <v>399663</v>
      </c>
    </row>
    <row r="3059" spans="1:6">
      <c r="A3059">
        <v>9700</v>
      </c>
      <c r="B3059" s="1">
        <v>45322</v>
      </c>
      <c r="D3059">
        <v>15</v>
      </c>
      <c r="E3059" t="s">
        <v>6</v>
      </c>
      <c r="F3059">
        <v>379392.75</v>
      </c>
    </row>
    <row r="3060" spans="1:6">
      <c r="A3060">
        <v>9700</v>
      </c>
      <c r="B3060" s="1">
        <v>45351</v>
      </c>
      <c r="D3060">
        <v>15</v>
      </c>
      <c r="E3060" t="s">
        <v>6</v>
      </c>
      <c r="F3060">
        <v>408521.25</v>
      </c>
    </row>
    <row r="3061" spans="1:6">
      <c r="A3061">
        <v>9700</v>
      </c>
      <c r="B3061" s="1">
        <v>45382</v>
      </c>
      <c r="D3061">
        <v>15</v>
      </c>
      <c r="E3061" t="s">
        <v>6</v>
      </c>
      <c r="F3061">
        <v>385881.75</v>
      </c>
    </row>
    <row r="3062" spans="1:6">
      <c r="A3062">
        <v>9700</v>
      </c>
      <c r="B3062" s="1">
        <v>45412</v>
      </c>
      <c r="D3062">
        <v>15</v>
      </c>
      <c r="E3062" t="s">
        <v>6</v>
      </c>
      <c r="F3062">
        <v>369256.5</v>
      </c>
    </row>
    <row r="3063" spans="1:6">
      <c r="A3063">
        <v>9700</v>
      </c>
      <c r="B3063" s="1">
        <v>45443</v>
      </c>
      <c r="D3063">
        <v>15</v>
      </c>
      <c r="E3063" t="s">
        <v>6</v>
      </c>
      <c r="F3063">
        <v>458140.5</v>
      </c>
    </row>
    <row r="3064" spans="1:6">
      <c r="A3064">
        <v>9700</v>
      </c>
      <c r="B3064" s="1">
        <v>45473</v>
      </c>
      <c r="D3064">
        <v>15</v>
      </c>
      <c r="E3064" t="s">
        <v>6</v>
      </c>
      <c r="F3064">
        <v>422505</v>
      </c>
    </row>
    <row r="3065" spans="1:6">
      <c r="A3065">
        <v>9700</v>
      </c>
      <c r="B3065" s="1">
        <v>45504</v>
      </c>
      <c r="D3065">
        <v>15</v>
      </c>
      <c r="E3065" t="s">
        <v>6</v>
      </c>
      <c r="F3065">
        <v>389490.75</v>
      </c>
    </row>
    <row r="3066" spans="1:6">
      <c r="A3066">
        <v>9700</v>
      </c>
      <c r="B3066" s="1">
        <v>45535</v>
      </c>
      <c r="D3066">
        <v>15</v>
      </c>
      <c r="E3066" t="s">
        <v>6</v>
      </c>
      <c r="F3066">
        <v>422401.5</v>
      </c>
    </row>
    <row r="3067" spans="1:6">
      <c r="A3067">
        <v>9700</v>
      </c>
      <c r="B3067" s="1">
        <v>45565</v>
      </c>
      <c r="D3067">
        <v>15</v>
      </c>
      <c r="E3067" t="s">
        <v>6</v>
      </c>
      <c r="F3067">
        <v>389819.25</v>
      </c>
    </row>
    <row r="3068" spans="1:6">
      <c r="A3068">
        <v>9700</v>
      </c>
      <c r="B3068" s="1">
        <v>45596</v>
      </c>
      <c r="D3068">
        <v>15</v>
      </c>
      <c r="E3068" t="s">
        <v>6</v>
      </c>
      <c r="F3068">
        <v>415910.25</v>
      </c>
    </row>
    <row r="3069" spans="1:6">
      <c r="A3069">
        <v>9700</v>
      </c>
      <c r="B3069" s="1">
        <v>45626</v>
      </c>
      <c r="D3069">
        <v>15</v>
      </c>
      <c r="E3069" t="s">
        <v>6</v>
      </c>
      <c r="F3069">
        <v>431716.5</v>
      </c>
    </row>
    <row r="3070" spans="1:6">
      <c r="A3070">
        <v>9700</v>
      </c>
      <c r="B3070" s="1">
        <v>45657</v>
      </c>
      <c r="D3070">
        <v>15</v>
      </c>
      <c r="E3070" t="s">
        <v>6</v>
      </c>
      <c r="F3070">
        <v>431716.5</v>
      </c>
    </row>
    <row r="3071" spans="1:6">
      <c r="A3071">
        <v>9700</v>
      </c>
      <c r="B3071" s="1">
        <v>45688</v>
      </c>
      <c r="D3071">
        <v>15</v>
      </c>
      <c r="E3071" t="s">
        <v>6</v>
      </c>
      <c r="F3071">
        <v>429309</v>
      </c>
    </row>
    <row r="3072" spans="1:6">
      <c r="A3072">
        <v>9700</v>
      </c>
      <c r="B3072" s="1">
        <v>45716</v>
      </c>
      <c r="D3072">
        <v>15</v>
      </c>
      <c r="E3072" t="s">
        <v>6</v>
      </c>
      <c r="F3072">
        <v>437665.5</v>
      </c>
    </row>
    <row r="3073" spans="1:6">
      <c r="A3073">
        <v>9700</v>
      </c>
      <c r="B3073" s="1">
        <v>45747</v>
      </c>
      <c r="D3073">
        <v>15</v>
      </c>
      <c r="E3073" t="s">
        <v>6</v>
      </c>
      <c r="F3073">
        <v>399075.75</v>
      </c>
    </row>
    <row r="3074" spans="1:6">
      <c r="A3074">
        <v>9700</v>
      </c>
      <c r="B3074" s="1">
        <v>45777</v>
      </c>
      <c r="D3074">
        <v>15</v>
      </c>
      <c r="E3074" t="s">
        <v>6</v>
      </c>
      <c r="F3074">
        <v>437053.5</v>
      </c>
    </row>
    <row r="3075" spans="1:6">
      <c r="A3075">
        <v>9700</v>
      </c>
      <c r="B3075" s="1">
        <v>45808</v>
      </c>
      <c r="D3075">
        <v>15</v>
      </c>
      <c r="E3075" t="s">
        <v>6</v>
      </c>
      <c r="F3075">
        <v>449462.25</v>
      </c>
    </row>
    <row r="3076" spans="1:6">
      <c r="A3076">
        <v>9700</v>
      </c>
      <c r="B3076" s="1">
        <v>45838</v>
      </c>
      <c r="D3076">
        <v>15</v>
      </c>
      <c r="E3076" t="s">
        <v>6</v>
      </c>
      <c r="F3076">
        <v>424575</v>
      </c>
    </row>
    <row r="3077" spans="1:6">
      <c r="A3077">
        <v>9700</v>
      </c>
      <c r="B3077" s="1">
        <v>45869</v>
      </c>
      <c r="D3077">
        <v>15</v>
      </c>
      <c r="E3077" t="s">
        <v>6</v>
      </c>
      <c r="F3077">
        <v>456763.5</v>
      </c>
    </row>
    <row r="3078" spans="1:6">
      <c r="A3078">
        <v>9700</v>
      </c>
      <c r="B3078" s="1">
        <v>45900</v>
      </c>
      <c r="D3078">
        <v>15</v>
      </c>
      <c r="E3078" t="s">
        <v>6</v>
      </c>
      <c r="F3078">
        <v>437251.5</v>
      </c>
    </row>
    <row r="3079" spans="1:6">
      <c r="A3079">
        <v>9700</v>
      </c>
      <c r="B3079" s="1">
        <v>45930</v>
      </c>
      <c r="D3079">
        <v>15</v>
      </c>
      <c r="E3079" t="s">
        <v>6</v>
      </c>
      <c r="F3079">
        <v>409583.25</v>
      </c>
    </row>
    <row r="3080" spans="1:6">
      <c r="A3080">
        <v>9700</v>
      </c>
      <c r="B3080" s="1">
        <v>45961</v>
      </c>
      <c r="D3080">
        <v>15</v>
      </c>
      <c r="E3080" t="s">
        <v>6</v>
      </c>
      <c r="F3080">
        <v>461677.5</v>
      </c>
    </row>
    <row r="3081" spans="1:6">
      <c r="A3081">
        <v>9700</v>
      </c>
      <c r="B3081" s="1">
        <v>45991</v>
      </c>
      <c r="D3081">
        <v>15</v>
      </c>
      <c r="E3081" t="s">
        <v>6</v>
      </c>
      <c r="F3081">
        <v>462624.75</v>
      </c>
    </row>
    <row r="3082" spans="1:6">
      <c r="A3082">
        <v>9701</v>
      </c>
      <c r="B3082" s="1">
        <v>44957</v>
      </c>
      <c r="D3082">
        <v>15</v>
      </c>
      <c r="E3082" t="s">
        <v>6</v>
      </c>
      <c r="F3082">
        <v>4538.25</v>
      </c>
    </row>
    <row r="3083" spans="1:6">
      <c r="A3083">
        <v>9701</v>
      </c>
      <c r="B3083" s="1">
        <v>44985</v>
      </c>
      <c r="D3083">
        <v>15</v>
      </c>
      <c r="E3083" t="s">
        <v>6</v>
      </c>
      <c r="F3083">
        <v>4455</v>
      </c>
    </row>
    <row r="3084" spans="1:6">
      <c r="A3084">
        <v>9701</v>
      </c>
      <c r="B3084" s="1">
        <v>45016</v>
      </c>
      <c r="D3084">
        <v>15</v>
      </c>
      <c r="E3084" t="s">
        <v>6</v>
      </c>
      <c r="F3084">
        <v>4227.75</v>
      </c>
    </row>
    <row r="3085" spans="1:6">
      <c r="A3085">
        <v>9701</v>
      </c>
      <c r="B3085" s="1">
        <v>45046</v>
      </c>
      <c r="D3085">
        <v>15</v>
      </c>
      <c r="E3085" t="s">
        <v>6</v>
      </c>
      <c r="F3085">
        <v>5375.25</v>
      </c>
    </row>
    <row r="3086" spans="1:6">
      <c r="A3086">
        <v>9701</v>
      </c>
      <c r="B3086" s="1">
        <v>45077</v>
      </c>
      <c r="D3086">
        <v>15</v>
      </c>
      <c r="E3086" t="s">
        <v>6</v>
      </c>
      <c r="F3086">
        <v>4387.5</v>
      </c>
    </row>
    <row r="3087" spans="1:6">
      <c r="A3087">
        <v>9701</v>
      </c>
      <c r="B3087" s="1">
        <v>45107</v>
      </c>
      <c r="D3087">
        <v>15</v>
      </c>
      <c r="E3087" t="s">
        <v>6</v>
      </c>
      <c r="F3087">
        <v>5379.75</v>
      </c>
    </row>
    <row r="3088" spans="1:6">
      <c r="A3088">
        <v>9701</v>
      </c>
      <c r="B3088" s="1">
        <v>45138</v>
      </c>
      <c r="D3088">
        <v>15</v>
      </c>
      <c r="E3088" t="s">
        <v>6</v>
      </c>
      <c r="F3088">
        <v>4918.5</v>
      </c>
    </row>
    <row r="3089" spans="1:6">
      <c r="A3089">
        <v>9701</v>
      </c>
      <c r="B3089" s="1">
        <v>45169</v>
      </c>
      <c r="D3089">
        <v>15</v>
      </c>
      <c r="E3089" t="s">
        <v>6</v>
      </c>
      <c r="F3089">
        <v>4745.25</v>
      </c>
    </row>
    <row r="3090" spans="1:6">
      <c r="A3090">
        <v>9701</v>
      </c>
      <c r="B3090" s="1">
        <v>45199</v>
      </c>
      <c r="D3090">
        <v>15</v>
      </c>
      <c r="E3090" t="s">
        <v>6</v>
      </c>
      <c r="F3090">
        <v>4810.5</v>
      </c>
    </row>
    <row r="3091" spans="1:6">
      <c r="A3091">
        <v>9701</v>
      </c>
      <c r="B3091" s="1">
        <v>45230</v>
      </c>
      <c r="D3091">
        <v>15</v>
      </c>
      <c r="E3091" t="s">
        <v>6</v>
      </c>
      <c r="F3091">
        <v>4916.25</v>
      </c>
    </row>
    <row r="3092" spans="1:6">
      <c r="A3092">
        <v>9701</v>
      </c>
      <c r="B3092" s="1">
        <v>45260</v>
      </c>
      <c r="D3092">
        <v>15</v>
      </c>
      <c r="E3092" t="s">
        <v>6</v>
      </c>
      <c r="F3092">
        <v>5307.75</v>
      </c>
    </row>
    <row r="3093" spans="1:6">
      <c r="A3093">
        <v>9701</v>
      </c>
      <c r="B3093" s="1">
        <v>45291</v>
      </c>
      <c r="D3093">
        <v>15</v>
      </c>
      <c r="E3093" t="s">
        <v>6</v>
      </c>
      <c r="F3093">
        <v>5098.5</v>
      </c>
    </row>
    <row r="3094" spans="1:6">
      <c r="A3094">
        <v>9701</v>
      </c>
      <c r="B3094" s="1">
        <v>45322</v>
      </c>
      <c r="D3094">
        <v>15</v>
      </c>
      <c r="E3094" t="s">
        <v>6</v>
      </c>
      <c r="F3094">
        <v>4740.75</v>
      </c>
    </row>
    <row r="3095" spans="1:6">
      <c r="A3095">
        <v>9701</v>
      </c>
      <c r="B3095" s="1">
        <v>45351</v>
      </c>
      <c r="D3095">
        <v>15</v>
      </c>
      <c r="E3095" t="s">
        <v>6</v>
      </c>
      <c r="F3095">
        <v>5058</v>
      </c>
    </row>
    <row r="3096" spans="1:6">
      <c r="A3096">
        <v>9701</v>
      </c>
      <c r="B3096" s="1">
        <v>45382</v>
      </c>
      <c r="D3096">
        <v>15</v>
      </c>
      <c r="E3096" t="s">
        <v>6</v>
      </c>
      <c r="F3096">
        <v>4628.25</v>
      </c>
    </row>
    <row r="3097" spans="1:6">
      <c r="A3097">
        <v>9701</v>
      </c>
      <c r="B3097" s="1">
        <v>45412</v>
      </c>
      <c r="D3097">
        <v>15</v>
      </c>
      <c r="E3097" t="s">
        <v>6</v>
      </c>
      <c r="F3097">
        <v>4817.25</v>
      </c>
    </row>
    <row r="3098" spans="1:6">
      <c r="A3098">
        <v>9701</v>
      </c>
      <c r="B3098" s="1">
        <v>45443</v>
      </c>
      <c r="D3098">
        <v>15</v>
      </c>
      <c r="E3098" t="s">
        <v>6</v>
      </c>
      <c r="F3098">
        <v>5645.25</v>
      </c>
    </row>
    <row r="3099" spans="1:6">
      <c r="A3099">
        <v>9701</v>
      </c>
      <c r="B3099" s="1">
        <v>45473</v>
      </c>
      <c r="D3099">
        <v>15</v>
      </c>
      <c r="E3099" t="s">
        <v>6</v>
      </c>
      <c r="F3099">
        <v>5139</v>
      </c>
    </row>
    <row r="3100" spans="1:6">
      <c r="A3100">
        <v>9701</v>
      </c>
      <c r="B3100" s="1">
        <v>45504</v>
      </c>
      <c r="D3100">
        <v>15</v>
      </c>
      <c r="E3100" t="s">
        <v>6</v>
      </c>
      <c r="F3100">
        <v>5008.5</v>
      </c>
    </row>
    <row r="3101" spans="1:6">
      <c r="A3101">
        <v>9701</v>
      </c>
      <c r="B3101" s="1">
        <v>45535</v>
      </c>
      <c r="D3101">
        <v>15</v>
      </c>
      <c r="E3101" t="s">
        <v>6</v>
      </c>
      <c r="F3101">
        <v>5472</v>
      </c>
    </row>
    <row r="3102" spans="1:6">
      <c r="A3102">
        <v>9701</v>
      </c>
      <c r="B3102" s="1">
        <v>45565</v>
      </c>
      <c r="D3102">
        <v>15</v>
      </c>
      <c r="E3102" t="s">
        <v>6</v>
      </c>
      <c r="F3102">
        <v>4785.75</v>
      </c>
    </row>
    <row r="3103" spans="1:6">
      <c r="A3103">
        <v>9701</v>
      </c>
      <c r="B3103" s="1">
        <v>45596</v>
      </c>
      <c r="D3103">
        <v>15</v>
      </c>
      <c r="E3103" t="s">
        <v>6</v>
      </c>
      <c r="F3103">
        <v>5348.25</v>
      </c>
    </row>
    <row r="3104" spans="1:6">
      <c r="A3104">
        <v>9701</v>
      </c>
      <c r="B3104" s="1">
        <v>45626</v>
      </c>
      <c r="D3104">
        <v>15</v>
      </c>
      <c r="E3104" t="s">
        <v>6</v>
      </c>
      <c r="F3104">
        <v>5571</v>
      </c>
    </row>
    <row r="3105" spans="1:6">
      <c r="A3105">
        <v>9701</v>
      </c>
      <c r="B3105" s="1">
        <v>45657</v>
      </c>
      <c r="D3105">
        <v>15</v>
      </c>
      <c r="E3105" t="s">
        <v>6</v>
      </c>
      <c r="F3105">
        <v>5571</v>
      </c>
    </row>
    <row r="3106" spans="1:6">
      <c r="A3106">
        <v>9701</v>
      </c>
      <c r="B3106" s="1">
        <v>45688</v>
      </c>
      <c r="D3106">
        <v>15</v>
      </c>
      <c r="E3106" t="s">
        <v>6</v>
      </c>
      <c r="F3106">
        <v>5211</v>
      </c>
    </row>
    <row r="3107" spans="1:6">
      <c r="A3107">
        <v>9701</v>
      </c>
      <c r="B3107" s="1">
        <v>45716</v>
      </c>
      <c r="D3107">
        <v>15</v>
      </c>
      <c r="E3107" t="s">
        <v>6</v>
      </c>
      <c r="F3107">
        <v>4943.25</v>
      </c>
    </row>
    <row r="3108" spans="1:6">
      <c r="A3108">
        <v>9701</v>
      </c>
      <c r="B3108" s="1">
        <v>45747</v>
      </c>
      <c r="D3108">
        <v>15</v>
      </c>
      <c r="E3108" t="s">
        <v>6</v>
      </c>
      <c r="F3108">
        <v>4981.5</v>
      </c>
    </row>
    <row r="3109" spans="1:6">
      <c r="A3109">
        <v>9701</v>
      </c>
      <c r="B3109" s="1">
        <v>45777</v>
      </c>
      <c r="D3109">
        <v>15</v>
      </c>
      <c r="E3109" t="s">
        <v>6</v>
      </c>
      <c r="F3109">
        <v>5555.25</v>
      </c>
    </row>
    <row r="3110" spans="1:6">
      <c r="A3110">
        <v>9701</v>
      </c>
      <c r="B3110" s="1">
        <v>45808</v>
      </c>
      <c r="D3110">
        <v>15</v>
      </c>
      <c r="E3110" t="s">
        <v>6</v>
      </c>
      <c r="F3110">
        <v>5510.25</v>
      </c>
    </row>
    <row r="3111" spans="1:6">
      <c r="A3111">
        <v>9701</v>
      </c>
      <c r="B3111" s="1">
        <v>45838</v>
      </c>
      <c r="D3111">
        <v>15</v>
      </c>
      <c r="E3111" t="s">
        <v>6</v>
      </c>
      <c r="F3111">
        <v>5584.5</v>
      </c>
    </row>
    <row r="3112" spans="1:6">
      <c r="A3112">
        <v>9701</v>
      </c>
      <c r="B3112" s="1">
        <v>45869</v>
      </c>
      <c r="D3112">
        <v>15</v>
      </c>
      <c r="E3112" t="s">
        <v>6</v>
      </c>
      <c r="F3112">
        <v>5917.5</v>
      </c>
    </row>
    <row r="3113" spans="1:6">
      <c r="A3113">
        <v>9701</v>
      </c>
      <c r="B3113" s="1">
        <v>45900</v>
      </c>
      <c r="D3113">
        <v>15</v>
      </c>
      <c r="E3113" t="s">
        <v>6</v>
      </c>
      <c r="F3113">
        <v>5649.75</v>
      </c>
    </row>
    <row r="3114" spans="1:6">
      <c r="A3114">
        <v>9701</v>
      </c>
      <c r="B3114" s="1">
        <v>45930</v>
      </c>
      <c r="D3114">
        <v>15</v>
      </c>
      <c r="E3114" t="s">
        <v>6</v>
      </c>
      <c r="F3114">
        <v>4848.75</v>
      </c>
    </row>
    <row r="3115" spans="1:6">
      <c r="A3115">
        <v>9701</v>
      </c>
      <c r="B3115" s="1">
        <v>45961</v>
      </c>
      <c r="D3115">
        <v>15</v>
      </c>
      <c r="E3115" t="s">
        <v>6</v>
      </c>
      <c r="F3115">
        <v>5742</v>
      </c>
    </row>
    <row r="3116" spans="1:6">
      <c r="A3116">
        <v>9701</v>
      </c>
      <c r="B3116" s="1">
        <v>45991</v>
      </c>
      <c r="D3116">
        <v>15</v>
      </c>
      <c r="E3116" t="s">
        <v>6</v>
      </c>
      <c r="F3116">
        <v>5798.25</v>
      </c>
    </row>
    <row r="3117" spans="1:6">
      <c r="A3117">
        <v>9702</v>
      </c>
      <c r="B3117" s="1">
        <v>44957</v>
      </c>
      <c r="D3117">
        <v>15</v>
      </c>
      <c r="E3117" t="s">
        <v>6</v>
      </c>
      <c r="F3117">
        <v>1485</v>
      </c>
    </row>
    <row r="3118" spans="1:6">
      <c r="A3118">
        <v>9702</v>
      </c>
      <c r="B3118" s="1">
        <v>44985</v>
      </c>
      <c r="D3118">
        <v>15</v>
      </c>
      <c r="E3118" t="s">
        <v>6</v>
      </c>
      <c r="F3118">
        <v>1293.75</v>
      </c>
    </row>
    <row r="3119" spans="1:6">
      <c r="A3119">
        <v>9702</v>
      </c>
      <c r="B3119" s="1">
        <v>45016</v>
      </c>
      <c r="D3119">
        <v>15</v>
      </c>
      <c r="E3119" t="s">
        <v>6</v>
      </c>
      <c r="F3119">
        <v>1354.5</v>
      </c>
    </row>
    <row r="3120" spans="1:6">
      <c r="A3120">
        <v>9702</v>
      </c>
      <c r="B3120" s="1">
        <v>45046</v>
      </c>
      <c r="D3120">
        <v>15</v>
      </c>
      <c r="E3120" t="s">
        <v>6</v>
      </c>
      <c r="F3120">
        <v>1599.75</v>
      </c>
    </row>
    <row r="3121" spans="1:6">
      <c r="A3121">
        <v>9702</v>
      </c>
      <c r="B3121" s="1">
        <v>45077</v>
      </c>
      <c r="D3121">
        <v>15</v>
      </c>
      <c r="E3121" t="s">
        <v>6</v>
      </c>
      <c r="F3121">
        <v>1352.25</v>
      </c>
    </row>
    <row r="3122" spans="1:6">
      <c r="A3122">
        <v>9702</v>
      </c>
      <c r="B3122" s="1">
        <v>45107</v>
      </c>
      <c r="D3122">
        <v>15</v>
      </c>
      <c r="E3122" t="s">
        <v>6</v>
      </c>
      <c r="F3122">
        <v>1498.5</v>
      </c>
    </row>
    <row r="3123" spans="1:6">
      <c r="A3123">
        <v>9702</v>
      </c>
      <c r="B3123" s="1">
        <v>45138</v>
      </c>
      <c r="D3123">
        <v>15</v>
      </c>
      <c r="E3123" t="s">
        <v>6</v>
      </c>
      <c r="F3123">
        <v>1512</v>
      </c>
    </row>
    <row r="3124" spans="1:6">
      <c r="A3124">
        <v>9702</v>
      </c>
      <c r="B3124" s="1">
        <v>45169</v>
      </c>
      <c r="D3124">
        <v>15</v>
      </c>
      <c r="E3124" t="s">
        <v>6</v>
      </c>
      <c r="F3124">
        <v>1505.25</v>
      </c>
    </row>
    <row r="3125" spans="1:6">
      <c r="A3125">
        <v>9702</v>
      </c>
      <c r="B3125" s="1">
        <v>45199</v>
      </c>
      <c r="D3125">
        <v>15</v>
      </c>
      <c r="E3125" t="s">
        <v>6</v>
      </c>
      <c r="F3125">
        <v>1435.5</v>
      </c>
    </row>
    <row r="3126" spans="1:6">
      <c r="A3126">
        <v>9702</v>
      </c>
      <c r="B3126" s="1">
        <v>45230</v>
      </c>
      <c r="D3126">
        <v>15</v>
      </c>
      <c r="E3126" t="s">
        <v>6</v>
      </c>
      <c r="F3126">
        <v>1624.5</v>
      </c>
    </row>
    <row r="3127" spans="1:6">
      <c r="A3127">
        <v>9702</v>
      </c>
      <c r="B3127" s="1">
        <v>45260</v>
      </c>
      <c r="D3127">
        <v>15</v>
      </c>
      <c r="E3127" t="s">
        <v>6</v>
      </c>
      <c r="F3127">
        <v>1568.25</v>
      </c>
    </row>
    <row r="3128" spans="1:6">
      <c r="A3128">
        <v>9702</v>
      </c>
      <c r="B3128" s="1">
        <v>45291</v>
      </c>
      <c r="D3128">
        <v>15</v>
      </c>
      <c r="E3128" t="s">
        <v>6</v>
      </c>
      <c r="F3128">
        <v>1728</v>
      </c>
    </row>
    <row r="3129" spans="1:6">
      <c r="A3129">
        <v>9702</v>
      </c>
      <c r="B3129" s="1">
        <v>45322</v>
      </c>
      <c r="D3129">
        <v>15</v>
      </c>
      <c r="E3129" t="s">
        <v>6</v>
      </c>
      <c r="F3129">
        <v>1545.75</v>
      </c>
    </row>
    <row r="3130" spans="1:6">
      <c r="A3130">
        <v>9702</v>
      </c>
      <c r="B3130" s="1">
        <v>45351</v>
      </c>
      <c r="D3130">
        <v>15</v>
      </c>
      <c r="E3130" t="s">
        <v>6</v>
      </c>
      <c r="F3130">
        <v>1397.25</v>
      </c>
    </row>
    <row r="3131" spans="1:6">
      <c r="A3131">
        <v>9702</v>
      </c>
      <c r="B3131" s="1">
        <v>45382</v>
      </c>
      <c r="D3131">
        <v>15</v>
      </c>
      <c r="E3131" t="s">
        <v>6</v>
      </c>
      <c r="F3131">
        <v>1325.25</v>
      </c>
    </row>
    <row r="3132" spans="1:6">
      <c r="A3132">
        <v>9702</v>
      </c>
      <c r="B3132" s="1">
        <v>45412</v>
      </c>
      <c r="D3132">
        <v>15</v>
      </c>
      <c r="E3132" t="s">
        <v>6</v>
      </c>
      <c r="F3132">
        <v>1413</v>
      </c>
    </row>
    <row r="3133" spans="1:6">
      <c r="A3133">
        <v>9702</v>
      </c>
      <c r="B3133" s="1">
        <v>45443</v>
      </c>
      <c r="D3133">
        <v>15</v>
      </c>
      <c r="E3133" t="s">
        <v>6</v>
      </c>
      <c r="F3133">
        <v>1847.25</v>
      </c>
    </row>
    <row r="3134" spans="1:6">
      <c r="A3134">
        <v>9702</v>
      </c>
      <c r="B3134" s="1">
        <v>45473</v>
      </c>
      <c r="D3134">
        <v>15</v>
      </c>
      <c r="E3134" t="s">
        <v>6</v>
      </c>
      <c r="F3134">
        <v>1611</v>
      </c>
    </row>
    <row r="3135" spans="1:6">
      <c r="A3135">
        <v>9702</v>
      </c>
      <c r="B3135" s="1">
        <v>45504</v>
      </c>
      <c r="D3135">
        <v>15</v>
      </c>
      <c r="E3135" t="s">
        <v>6</v>
      </c>
      <c r="F3135">
        <v>1458</v>
      </c>
    </row>
    <row r="3136" spans="1:6">
      <c r="A3136">
        <v>9702</v>
      </c>
      <c r="B3136" s="1">
        <v>45535</v>
      </c>
      <c r="D3136">
        <v>15</v>
      </c>
      <c r="E3136" t="s">
        <v>6</v>
      </c>
      <c r="F3136">
        <v>1570.5</v>
      </c>
    </row>
    <row r="3137" spans="1:6">
      <c r="A3137">
        <v>9702</v>
      </c>
      <c r="B3137" s="1">
        <v>45565</v>
      </c>
      <c r="D3137">
        <v>15</v>
      </c>
      <c r="E3137" t="s">
        <v>6</v>
      </c>
      <c r="F3137">
        <v>1489.5</v>
      </c>
    </row>
    <row r="3138" spans="1:6">
      <c r="A3138">
        <v>9702</v>
      </c>
      <c r="B3138" s="1">
        <v>45596</v>
      </c>
      <c r="D3138">
        <v>15</v>
      </c>
      <c r="E3138" t="s">
        <v>6</v>
      </c>
      <c r="F3138">
        <v>1491.75</v>
      </c>
    </row>
    <row r="3139" spans="1:6">
      <c r="A3139">
        <v>9702</v>
      </c>
      <c r="B3139" s="1">
        <v>45626</v>
      </c>
      <c r="D3139">
        <v>15</v>
      </c>
      <c r="E3139" t="s">
        <v>6</v>
      </c>
      <c r="F3139">
        <v>1831.5</v>
      </c>
    </row>
    <row r="3140" spans="1:6">
      <c r="A3140">
        <v>9702</v>
      </c>
      <c r="B3140" s="1">
        <v>45657</v>
      </c>
      <c r="D3140">
        <v>15</v>
      </c>
      <c r="E3140" t="s">
        <v>6</v>
      </c>
      <c r="F3140">
        <v>1831.5</v>
      </c>
    </row>
    <row r="3141" spans="1:6">
      <c r="A3141">
        <v>9702</v>
      </c>
      <c r="B3141" s="1">
        <v>45688</v>
      </c>
      <c r="D3141">
        <v>15</v>
      </c>
      <c r="E3141" t="s">
        <v>6</v>
      </c>
      <c r="F3141">
        <v>1665</v>
      </c>
    </row>
    <row r="3142" spans="1:6">
      <c r="A3142">
        <v>9702</v>
      </c>
      <c r="B3142" s="1">
        <v>45716</v>
      </c>
      <c r="D3142">
        <v>15</v>
      </c>
      <c r="E3142" t="s">
        <v>6</v>
      </c>
      <c r="F3142">
        <v>1572.75</v>
      </c>
    </row>
    <row r="3143" spans="1:6">
      <c r="A3143">
        <v>9702</v>
      </c>
      <c r="B3143" s="1">
        <v>45747</v>
      </c>
      <c r="D3143">
        <v>15</v>
      </c>
      <c r="E3143" t="s">
        <v>6</v>
      </c>
      <c r="F3143">
        <v>1460.25</v>
      </c>
    </row>
    <row r="3144" spans="1:6">
      <c r="A3144">
        <v>9702</v>
      </c>
      <c r="B3144" s="1">
        <v>45777</v>
      </c>
      <c r="D3144">
        <v>15</v>
      </c>
      <c r="E3144" t="s">
        <v>6</v>
      </c>
      <c r="F3144">
        <v>1732.5</v>
      </c>
    </row>
    <row r="3145" spans="1:6">
      <c r="A3145">
        <v>9702</v>
      </c>
      <c r="B3145" s="1">
        <v>45808</v>
      </c>
      <c r="D3145">
        <v>15</v>
      </c>
      <c r="E3145" t="s">
        <v>6</v>
      </c>
      <c r="F3145">
        <v>1548</v>
      </c>
    </row>
    <row r="3146" spans="1:6">
      <c r="A3146">
        <v>9702</v>
      </c>
      <c r="B3146" s="1">
        <v>45838</v>
      </c>
      <c r="D3146">
        <v>15</v>
      </c>
      <c r="E3146" t="s">
        <v>6</v>
      </c>
      <c r="F3146">
        <v>1674</v>
      </c>
    </row>
    <row r="3147" spans="1:6">
      <c r="A3147">
        <v>9702</v>
      </c>
      <c r="B3147" s="1">
        <v>45869</v>
      </c>
      <c r="D3147">
        <v>15</v>
      </c>
      <c r="E3147" t="s">
        <v>6</v>
      </c>
      <c r="F3147">
        <v>1730.25</v>
      </c>
    </row>
    <row r="3148" spans="1:6">
      <c r="A3148">
        <v>9702</v>
      </c>
      <c r="B3148" s="1">
        <v>45900</v>
      </c>
      <c r="D3148">
        <v>15</v>
      </c>
      <c r="E3148" t="s">
        <v>6</v>
      </c>
      <c r="F3148">
        <v>1561.5</v>
      </c>
    </row>
    <row r="3149" spans="1:6">
      <c r="A3149">
        <v>9702</v>
      </c>
      <c r="B3149" s="1">
        <v>45930</v>
      </c>
      <c r="D3149">
        <v>15</v>
      </c>
      <c r="E3149" t="s">
        <v>6</v>
      </c>
      <c r="F3149">
        <v>1478.25</v>
      </c>
    </row>
    <row r="3150" spans="1:6">
      <c r="A3150">
        <v>9702</v>
      </c>
      <c r="B3150" s="1">
        <v>45961</v>
      </c>
      <c r="D3150">
        <v>15</v>
      </c>
      <c r="E3150" t="s">
        <v>6</v>
      </c>
      <c r="F3150">
        <v>1633.5</v>
      </c>
    </row>
    <row r="3151" spans="1:6">
      <c r="A3151">
        <v>9702</v>
      </c>
      <c r="B3151" s="1">
        <v>45991</v>
      </c>
      <c r="D3151">
        <v>15</v>
      </c>
      <c r="E3151" t="s">
        <v>6</v>
      </c>
      <c r="F3151">
        <v>1743.75</v>
      </c>
    </row>
    <row r="3152" spans="1:6">
      <c r="A3152">
        <v>9768</v>
      </c>
      <c r="B3152" s="1">
        <v>44957</v>
      </c>
      <c r="D3152">
        <v>15</v>
      </c>
      <c r="E3152" t="s">
        <v>6</v>
      </c>
      <c r="F3152">
        <v>737948.25</v>
      </c>
    </row>
    <row r="3153" spans="1:6">
      <c r="A3153">
        <v>9768</v>
      </c>
      <c r="B3153" s="1">
        <v>44985</v>
      </c>
      <c r="D3153">
        <v>15</v>
      </c>
      <c r="E3153" t="s">
        <v>6</v>
      </c>
      <c r="F3153">
        <v>232087.5</v>
      </c>
    </row>
    <row r="3154" spans="1:6">
      <c r="A3154">
        <v>9768</v>
      </c>
      <c r="B3154" s="1">
        <v>45016</v>
      </c>
      <c r="D3154">
        <v>15</v>
      </c>
      <c r="E3154" t="s">
        <v>6</v>
      </c>
      <c r="F3154">
        <v>204941.25</v>
      </c>
    </row>
    <row r="3155" spans="1:6">
      <c r="A3155">
        <v>9768</v>
      </c>
      <c r="B3155" s="1">
        <v>45046</v>
      </c>
      <c r="D3155">
        <v>15</v>
      </c>
      <c r="E3155" t="s">
        <v>6</v>
      </c>
      <c r="F3155">
        <v>238731.75</v>
      </c>
    </row>
    <row r="3156" spans="1:6">
      <c r="A3156">
        <v>9768</v>
      </c>
      <c r="B3156" s="1">
        <v>45077</v>
      </c>
      <c r="D3156">
        <v>15</v>
      </c>
      <c r="E3156" t="s">
        <v>6</v>
      </c>
      <c r="F3156">
        <v>268260.75</v>
      </c>
    </row>
    <row r="3157" spans="1:6">
      <c r="A3157">
        <v>9768</v>
      </c>
      <c r="B3157" s="1">
        <v>45107</v>
      </c>
      <c r="D3157">
        <v>15</v>
      </c>
      <c r="E3157" t="s">
        <v>6</v>
      </c>
      <c r="F3157">
        <v>182675.25</v>
      </c>
    </row>
    <row r="3158" spans="1:6">
      <c r="A3158">
        <v>9768</v>
      </c>
      <c r="B3158" s="1">
        <v>45138</v>
      </c>
      <c r="D3158">
        <v>15</v>
      </c>
      <c r="E3158" t="s">
        <v>6</v>
      </c>
      <c r="F3158">
        <v>229772.25</v>
      </c>
    </row>
    <row r="3159" spans="1:6">
      <c r="A3159">
        <v>9768</v>
      </c>
      <c r="B3159" s="1">
        <v>45169</v>
      </c>
      <c r="D3159">
        <v>15</v>
      </c>
      <c r="E3159" t="s">
        <v>6</v>
      </c>
      <c r="F3159">
        <v>195520.5</v>
      </c>
    </row>
    <row r="3160" spans="1:6">
      <c r="A3160">
        <v>9768</v>
      </c>
      <c r="B3160" s="1">
        <v>45199</v>
      </c>
      <c r="D3160">
        <v>15</v>
      </c>
      <c r="E3160" t="s">
        <v>6</v>
      </c>
      <c r="F3160">
        <v>182799</v>
      </c>
    </row>
    <row r="3161" spans="1:6">
      <c r="A3161">
        <v>9768</v>
      </c>
      <c r="B3161" s="1">
        <v>45230</v>
      </c>
      <c r="D3161">
        <v>15</v>
      </c>
      <c r="E3161" t="s">
        <v>6</v>
      </c>
      <c r="F3161">
        <v>308360.25</v>
      </c>
    </row>
    <row r="3162" spans="1:6">
      <c r="A3162">
        <v>9768</v>
      </c>
      <c r="B3162" s="1">
        <v>45260</v>
      </c>
      <c r="D3162">
        <v>15</v>
      </c>
      <c r="E3162" t="s">
        <v>6</v>
      </c>
      <c r="F3162">
        <v>204693.75</v>
      </c>
    </row>
    <row r="3163" spans="1:6">
      <c r="A3163">
        <v>9768</v>
      </c>
      <c r="B3163" s="1">
        <v>45291</v>
      </c>
      <c r="D3163">
        <v>15</v>
      </c>
      <c r="E3163" t="s">
        <v>6</v>
      </c>
      <c r="F3163">
        <v>186531.75</v>
      </c>
    </row>
    <row r="3164" spans="1:6">
      <c r="A3164">
        <v>9768</v>
      </c>
      <c r="B3164" s="1">
        <v>45322</v>
      </c>
      <c r="D3164">
        <v>15</v>
      </c>
      <c r="E3164" t="s">
        <v>6</v>
      </c>
      <c r="F3164">
        <v>528410.25</v>
      </c>
    </row>
    <row r="3165" spans="1:6">
      <c r="A3165">
        <v>9768</v>
      </c>
      <c r="B3165" s="1">
        <v>45351</v>
      </c>
      <c r="D3165">
        <v>15</v>
      </c>
      <c r="E3165" t="s">
        <v>6</v>
      </c>
      <c r="F3165">
        <v>251505</v>
      </c>
    </row>
    <row r="3166" spans="1:6">
      <c r="A3166">
        <v>9768</v>
      </c>
      <c r="B3166" s="1">
        <v>45382</v>
      </c>
      <c r="D3166">
        <v>15</v>
      </c>
      <c r="E3166" t="s">
        <v>6</v>
      </c>
      <c r="F3166">
        <v>251505</v>
      </c>
    </row>
    <row r="3167" spans="1:6">
      <c r="A3167">
        <v>9768</v>
      </c>
      <c r="B3167" s="1">
        <v>45412</v>
      </c>
      <c r="D3167">
        <v>15</v>
      </c>
      <c r="E3167" t="s">
        <v>6</v>
      </c>
      <c r="F3167">
        <v>223013.25</v>
      </c>
    </row>
    <row r="3168" spans="1:6">
      <c r="A3168">
        <v>9768</v>
      </c>
      <c r="B3168" s="1">
        <v>45443</v>
      </c>
      <c r="D3168">
        <v>15</v>
      </c>
      <c r="E3168" t="s">
        <v>6</v>
      </c>
      <c r="F3168">
        <v>197421.75</v>
      </c>
    </row>
    <row r="3169" spans="1:6">
      <c r="A3169">
        <v>9768</v>
      </c>
      <c r="B3169" s="1">
        <v>45473</v>
      </c>
      <c r="D3169">
        <v>15</v>
      </c>
      <c r="E3169" t="s">
        <v>6</v>
      </c>
      <c r="F3169">
        <v>192822.75</v>
      </c>
    </row>
    <row r="3170" spans="1:6">
      <c r="A3170">
        <v>9768</v>
      </c>
      <c r="B3170" s="1">
        <v>45504</v>
      </c>
      <c r="D3170">
        <v>15</v>
      </c>
      <c r="E3170" t="s">
        <v>6</v>
      </c>
      <c r="F3170">
        <v>254841.75</v>
      </c>
    </row>
    <row r="3171" spans="1:6">
      <c r="A3171">
        <v>9768</v>
      </c>
      <c r="B3171" s="1">
        <v>45535</v>
      </c>
      <c r="D3171">
        <v>15</v>
      </c>
      <c r="E3171" t="s">
        <v>6</v>
      </c>
      <c r="F3171">
        <v>194751</v>
      </c>
    </row>
    <row r="3172" spans="1:6">
      <c r="A3172">
        <v>9768</v>
      </c>
      <c r="B3172" s="1">
        <v>45565</v>
      </c>
      <c r="D3172">
        <v>15</v>
      </c>
      <c r="E3172" t="s">
        <v>6</v>
      </c>
      <c r="F3172">
        <v>205470</v>
      </c>
    </row>
    <row r="3173" spans="1:6">
      <c r="A3173">
        <v>9768</v>
      </c>
      <c r="B3173" s="1">
        <v>45596</v>
      </c>
      <c r="D3173">
        <v>15</v>
      </c>
      <c r="E3173" t="s">
        <v>6</v>
      </c>
      <c r="F3173">
        <v>366412.5</v>
      </c>
    </row>
    <row r="3174" spans="1:6">
      <c r="A3174">
        <v>9768</v>
      </c>
      <c r="B3174" s="1">
        <v>45626</v>
      </c>
      <c r="D3174">
        <v>15</v>
      </c>
      <c r="E3174" t="s">
        <v>6</v>
      </c>
      <c r="F3174">
        <v>271525.5</v>
      </c>
    </row>
    <row r="3175" spans="1:6">
      <c r="A3175">
        <v>9768</v>
      </c>
      <c r="B3175" s="1">
        <v>45657</v>
      </c>
      <c r="D3175">
        <v>15</v>
      </c>
      <c r="E3175" t="s">
        <v>6</v>
      </c>
      <c r="F3175">
        <v>271525.5</v>
      </c>
    </row>
    <row r="3176" spans="1:6">
      <c r="A3176">
        <v>9768</v>
      </c>
      <c r="B3176" s="1">
        <v>45688</v>
      </c>
      <c r="D3176">
        <v>15</v>
      </c>
      <c r="E3176" t="s">
        <v>6</v>
      </c>
      <c r="F3176">
        <v>585164.25</v>
      </c>
    </row>
    <row r="3177" spans="1:6">
      <c r="A3177">
        <v>9768</v>
      </c>
      <c r="B3177" s="1">
        <v>45716</v>
      </c>
      <c r="D3177">
        <v>15</v>
      </c>
      <c r="E3177" t="s">
        <v>6</v>
      </c>
      <c r="F3177">
        <v>345501</v>
      </c>
    </row>
    <row r="3178" spans="1:6">
      <c r="A3178">
        <v>9768</v>
      </c>
      <c r="B3178" s="1">
        <v>45747</v>
      </c>
      <c r="D3178">
        <v>15</v>
      </c>
      <c r="E3178" t="s">
        <v>6</v>
      </c>
      <c r="F3178">
        <v>239087.25</v>
      </c>
    </row>
    <row r="3179" spans="1:6">
      <c r="A3179">
        <v>9768</v>
      </c>
      <c r="B3179" s="1">
        <v>45777</v>
      </c>
      <c r="D3179">
        <v>15</v>
      </c>
      <c r="E3179" t="s">
        <v>6</v>
      </c>
      <c r="F3179">
        <v>239087.25</v>
      </c>
    </row>
    <row r="3180" spans="1:6">
      <c r="A3180">
        <v>9768</v>
      </c>
      <c r="B3180" s="1">
        <v>45808</v>
      </c>
      <c r="D3180">
        <v>15</v>
      </c>
      <c r="E3180" t="s">
        <v>6</v>
      </c>
      <c r="F3180">
        <v>337781.25</v>
      </c>
    </row>
    <row r="3181" spans="1:6">
      <c r="A3181">
        <v>9768</v>
      </c>
      <c r="B3181" s="1">
        <v>45838</v>
      </c>
      <c r="D3181">
        <v>15</v>
      </c>
      <c r="E3181" t="s">
        <v>6</v>
      </c>
      <c r="F3181">
        <v>337781.25</v>
      </c>
    </row>
    <row r="3182" spans="1:6">
      <c r="A3182">
        <v>9768</v>
      </c>
      <c r="B3182" s="1">
        <v>45869</v>
      </c>
      <c r="D3182">
        <v>15</v>
      </c>
      <c r="E3182" t="s">
        <v>6</v>
      </c>
      <c r="F3182">
        <v>149847.75</v>
      </c>
    </row>
    <row r="3183" spans="1:6">
      <c r="A3183">
        <v>9768</v>
      </c>
      <c r="B3183" s="1">
        <v>45900</v>
      </c>
      <c r="D3183">
        <v>15</v>
      </c>
      <c r="E3183" t="s">
        <v>6</v>
      </c>
      <c r="F3183">
        <v>282561.75</v>
      </c>
    </row>
    <row r="3184" spans="1:6">
      <c r="A3184">
        <v>9768</v>
      </c>
      <c r="B3184" s="1">
        <v>45930</v>
      </c>
      <c r="D3184">
        <v>15</v>
      </c>
      <c r="E3184" t="s">
        <v>6</v>
      </c>
      <c r="F3184">
        <v>222336</v>
      </c>
    </row>
    <row r="3185" spans="1:6">
      <c r="A3185">
        <v>9768</v>
      </c>
      <c r="B3185" s="1">
        <v>45961</v>
      </c>
      <c r="D3185">
        <v>15</v>
      </c>
      <c r="E3185" t="s">
        <v>6</v>
      </c>
      <c r="F3185">
        <v>251802</v>
      </c>
    </row>
    <row r="3186" spans="1:6">
      <c r="A3186">
        <v>9768</v>
      </c>
      <c r="B3186" s="1">
        <v>45991</v>
      </c>
      <c r="D3186">
        <v>15</v>
      </c>
      <c r="E3186" t="s">
        <v>6</v>
      </c>
      <c r="F3186">
        <v>241992</v>
      </c>
    </row>
    <row r="3187" spans="1:6">
      <c r="A3187">
        <v>150</v>
      </c>
      <c r="B3187" s="1">
        <v>44957</v>
      </c>
      <c r="D3187">
        <v>42</v>
      </c>
      <c r="E3187" t="s">
        <v>6</v>
      </c>
      <c r="F3187">
        <v>136995</v>
      </c>
    </row>
    <row r="3188" spans="1:6">
      <c r="A3188">
        <v>150</v>
      </c>
      <c r="B3188" s="1">
        <v>44985</v>
      </c>
      <c r="D3188">
        <v>42</v>
      </c>
      <c r="E3188" t="s">
        <v>6</v>
      </c>
      <c r="F3188">
        <v>137373.75</v>
      </c>
    </row>
    <row r="3189" spans="1:6">
      <c r="A3189">
        <v>150</v>
      </c>
      <c r="B3189" s="1">
        <v>45016</v>
      </c>
      <c r="D3189">
        <v>42</v>
      </c>
      <c r="E3189" t="s">
        <v>6</v>
      </c>
      <c r="F3189">
        <v>138012.5</v>
      </c>
    </row>
    <row r="3190" spans="1:6">
      <c r="A3190">
        <v>150</v>
      </c>
      <c r="B3190" s="1">
        <v>45046</v>
      </c>
      <c r="D3190">
        <v>42</v>
      </c>
      <c r="E3190" t="s">
        <v>6</v>
      </c>
      <c r="F3190">
        <v>138315</v>
      </c>
    </row>
    <row r="3191" spans="1:6">
      <c r="A3191">
        <v>150</v>
      </c>
      <c r="B3191" s="1">
        <v>45077</v>
      </c>
      <c r="D3191">
        <v>42</v>
      </c>
      <c r="E3191" t="s">
        <v>6</v>
      </c>
      <c r="F3191">
        <v>138597.5</v>
      </c>
    </row>
    <row r="3192" spans="1:6">
      <c r="A3192">
        <v>150</v>
      </c>
      <c r="B3192" s="1">
        <v>45107</v>
      </c>
      <c r="D3192">
        <v>42</v>
      </c>
      <c r="E3192" t="s">
        <v>6</v>
      </c>
      <c r="F3192">
        <v>138815</v>
      </c>
    </row>
    <row r="3193" spans="1:6">
      <c r="A3193">
        <v>150</v>
      </c>
      <c r="B3193" s="1">
        <v>45138</v>
      </c>
      <c r="D3193">
        <v>42</v>
      </c>
      <c r="E3193" t="s">
        <v>6</v>
      </c>
      <c r="F3193">
        <v>138115</v>
      </c>
    </row>
    <row r="3194" spans="1:6">
      <c r="A3194">
        <v>150</v>
      </c>
      <c r="B3194" s="1">
        <v>45169</v>
      </c>
      <c r="D3194">
        <v>42</v>
      </c>
      <c r="E3194" t="s">
        <v>6</v>
      </c>
      <c r="F3194">
        <v>138200</v>
      </c>
    </row>
    <row r="3195" spans="1:6">
      <c r="A3195">
        <v>150</v>
      </c>
      <c r="B3195" s="1">
        <v>45199</v>
      </c>
      <c r="D3195">
        <v>42</v>
      </c>
      <c r="E3195" t="s">
        <v>6</v>
      </c>
      <c r="F3195">
        <v>138740</v>
      </c>
    </row>
    <row r="3196" spans="1:6">
      <c r="A3196">
        <v>150</v>
      </c>
      <c r="B3196" s="1">
        <v>45230</v>
      </c>
      <c r="D3196">
        <v>42</v>
      </c>
      <c r="E3196" t="s">
        <v>6</v>
      </c>
      <c r="F3196">
        <v>138837.5</v>
      </c>
    </row>
    <row r="3197" spans="1:6">
      <c r="A3197">
        <v>150</v>
      </c>
      <c r="B3197" s="1">
        <v>45260</v>
      </c>
      <c r="D3197">
        <v>42</v>
      </c>
      <c r="E3197" t="s">
        <v>6</v>
      </c>
      <c r="F3197">
        <v>138556.25</v>
      </c>
    </row>
    <row r="3198" spans="1:6">
      <c r="A3198">
        <v>150</v>
      </c>
      <c r="B3198" s="1">
        <v>45291</v>
      </c>
      <c r="D3198">
        <v>42</v>
      </c>
      <c r="E3198" t="s">
        <v>6</v>
      </c>
      <c r="F3198">
        <v>137951.25</v>
      </c>
    </row>
    <row r="3199" spans="1:6">
      <c r="A3199">
        <v>150</v>
      </c>
      <c r="B3199" s="1">
        <v>45322</v>
      </c>
      <c r="D3199">
        <v>42</v>
      </c>
      <c r="E3199" t="s">
        <v>6</v>
      </c>
      <c r="F3199">
        <v>137692.5</v>
      </c>
    </row>
    <row r="3200" spans="1:6">
      <c r="A3200">
        <v>150</v>
      </c>
      <c r="B3200" s="1">
        <v>45351</v>
      </c>
      <c r="D3200">
        <v>42</v>
      </c>
      <c r="E3200" t="s">
        <v>6</v>
      </c>
      <c r="F3200">
        <v>137737.5</v>
      </c>
    </row>
    <row r="3201" spans="1:6">
      <c r="A3201">
        <v>150</v>
      </c>
      <c r="B3201" s="1">
        <v>45382</v>
      </c>
      <c r="D3201">
        <v>42</v>
      </c>
      <c r="E3201" t="s">
        <v>6</v>
      </c>
      <c r="F3201">
        <v>137886.25</v>
      </c>
    </row>
    <row r="3202" spans="1:6">
      <c r="A3202">
        <v>150</v>
      </c>
      <c r="B3202" s="1">
        <v>45412</v>
      </c>
      <c r="D3202">
        <v>42</v>
      </c>
      <c r="E3202" t="s">
        <v>6</v>
      </c>
      <c r="F3202">
        <v>138490</v>
      </c>
    </row>
    <row r="3203" spans="1:6">
      <c r="A3203">
        <v>150</v>
      </c>
      <c r="B3203" s="1">
        <v>45443</v>
      </c>
      <c r="D3203">
        <v>42</v>
      </c>
      <c r="E3203" t="s">
        <v>6</v>
      </c>
      <c r="F3203">
        <v>140460</v>
      </c>
    </row>
    <row r="3204" spans="1:6">
      <c r="A3204">
        <v>150</v>
      </c>
      <c r="B3204" s="1">
        <v>45473</v>
      </c>
      <c r="D3204">
        <v>42</v>
      </c>
      <c r="E3204" t="s">
        <v>6</v>
      </c>
      <c r="F3204">
        <v>141236.25</v>
      </c>
    </row>
    <row r="3205" spans="1:6">
      <c r="A3205">
        <v>150</v>
      </c>
      <c r="B3205" s="1">
        <v>45504</v>
      </c>
      <c r="D3205">
        <v>42</v>
      </c>
      <c r="E3205" t="s">
        <v>6</v>
      </c>
      <c r="F3205">
        <v>140822.5</v>
      </c>
    </row>
    <row r="3206" spans="1:6">
      <c r="A3206">
        <v>150</v>
      </c>
      <c r="B3206" s="1">
        <v>45535</v>
      </c>
      <c r="D3206">
        <v>42</v>
      </c>
      <c r="E3206" t="s">
        <v>6</v>
      </c>
      <c r="F3206">
        <v>141371.25</v>
      </c>
    </row>
    <row r="3207" spans="1:6">
      <c r="A3207">
        <v>150</v>
      </c>
      <c r="B3207" s="1">
        <v>45565</v>
      </c>
      <c r="D3207">
        <v>42</v>
      </c>
      <c r="E3207" t="s">
        <v>6</v>
      </c>
      <c r="F3207">
        <v>140846.25</v>
      </c>
    </row>
    <row r="3208" spans="1:6">
      <c r="A3208">
        <v>150</v>
      </c>
      <c r="B3208" s="1">
        <v>45596</v>
      </c>
      <c r="D3208">
        <v>42</v>
      </c>
      <c r="E3208" t="s">
        <v>6</v>
      </c>
      <c r="F3208">
        <v>141417.5</v>
      </c>
    </row>
    <row r="3209" spans="1:6">
      <c r="A3209">
        <v>150</v>
      </c>
      <c r="B3209" s="1">
        <v>45626</v>
      </c>
      <c r="D3209">
        <v>42</v>
      </c>
      <c r="E3209" t="s">
        <v>6</v>
      </c>
      <c r="F3209">
        <v>141735</v>
      </c>
    </row>
    <row r="3210" spans="1:6">
      <c r="A3210">
        <v>150</v>
      </c>
      <c r="B3210" s="1">
        <v>45657</v>
      </c>
      <c r="D3210">
        <v>42</v>
      </c>
      <c r="E3210" t="s">
        <v>6</v>
      </c>
      <c r="F3210">
        <v>142378.75</v>
      </c>
    </row>
    <row r="3211" spans="1:6">
      <c r="A3211">
        <v>150</v>
      </c>
      <c r="B3211" s="1">
        <v>45688</v>
      </c>
      <c r="D3211">
        <v>42</v>
      </c>
      <c r="E3211" t="s">
        <v>6</v>
      </c>
      <c r="F3211">
        <v>143362.5</v>
      </c>
    </row>
    <row r="3212" spans="1:6">
      <c r="A3212">
        <v>150</v>
      </c>
      <c r="B3212" s="1">
        <v>45716</v>
      </c>
      <c r="D3212">
        <v>42</v>
      </c>
      <c r="E3212" t="s">
        <v>6</v>
      </c>
      <c r="F3212">
        <v>144450</v>
      </c>
    </row>
    <row r="3213" spans="1:6">
      <c r="A3213">
        <v>150</v>
      </c>
      <c r="B3213" s="1">
        <v>45747</v>
      </c>
      <c r="D3213">
        <v>42</v>
      </c>
      <c r="E3213" t="s">
        <v>6</v>
      </c>
      <c r="F3213">
        <v>144511.25</v>
      </c>
    </row>
    <row r="3214" spans="1:6">
      <c r="A3214">
        <v>150</v>
      </c>
      <c r="B3214" s="1">
        <v>45777</v>
      </c>
      <c r="D3214">
        <v>42</v>
      </c>
      <c r="E3214" t="s">
        <v>6</v>
      </c>
      <c r="F3214">
        <v>143952.5</v>
      </c>
    </row>
    <row r="3215" spans="1:6">
      <c r="A3215">
        <v>150</v>
      </c>
      <c r="B3215" s="1">
        <v>45808</v>
      </c>
      <c r="D3215">
        <v>42</v>
      </c>
      <c r="E3215" t="s">
        <v>6</v>
      </c>
      <c r="F3215">
        <v>145021.25</v>
      </c>
    </row>
    <row r="3216" spans="1:6">
      <c r="A3216">
        <v>150</v>
      </c>
      <c r="B3216" s="1">
        <v>45838</v>
      </c>
      <c r="D3216">
        <v>42</v>
      </c>
      <c r="E3216" t="s">
        <v>6</v>
      </c>
      <c r="F3216">
        <v>145355</v>
      </c>
    </row>
    <row r="3217" spans="1:6">
      <c r="A3217">
        <v>150</v>
      </c>
      <c r="B3217" s="1">
        <v>45869</v>
      </c>
      <c r="D3217">
        <v>42</v>
      </c>
      <c r="E3217" t="s">
        <v>6</v>
      </c>
      <c r="F3217">
        <v>145077.5</v>
      </c>
    </row>
    <row r="3218" spans="1:6">
      <c r="A3218">
        <v>150</v>
      </c>
      <c r="B3218" s="1">
        <v>45900</v>
      </c>
      <c r="D3218">
        <v>42</v>
      </c>
      <c r="E3218" t="s">
        <v>6</v>
      </c>
      <c r="F3218">
        <v>145878.75</v>
      </c>
    </row>
    <row r="3219" spans="1:6">
      <c r="A3219">
        <v>150</v>
      </c>
      <c r="B3219" s="1">
        <v>45930</v>
      </c>
      <c r="D3219">
        <v>42</v>
      </c>
      <c r="E3219" t="s">
        <v>6</v>
      </c>
      <c r="F3219">
        <v>146912.5</v>
      </c>
    </row>
    <row r="3220" spans="1:6">
      <c r="A3220">
        <v>150</v>
      </c>
      <c r="B3220" s="1">
        <v>45961</v>
      </c>
      <c r="D3220">
        <v>42</v>
      </c>
      <c r="E3220" t="s">
        <v>6</v>
      </c>
      <c r="F3220">
        <v>148487.5</v>
      </c>
    </row>
    <row r="3221" spans="1:6">
      <c r="A3221">
        <v>150</v>
      </c>
      <c r="B3221" s="1">
        <v>45991</v>
      </c>
      <c r="D3221">
        <v>42</v>
      </c>
      <c r="E3221" t="s">
        <v>6</v>
      </c>
      <c r="F3221">
        <v>149007.5</v>
      </c>
    </row>
    <row r="3222" spans="1:6">
      <c r="A3222">
        <v>2370</v>
      </c>
      <c r="B3222" s="1">
        <v>44957</v>
      </c>
      <c r="D3222">
        <v>42</v>
      </c>
      <c r="E3222" t="s">
        <v>6</v>
      </c>
      <c r="F3222">
        <v>1735</v>
      </c>
    </row>
    <row r="3223" spans="1:6">
      <c r="A3223">
        <v>2370</v>
      </c>
      <c r="B3223" s="1">
        <v>44985</v>
      </c>
      <c r="D3223">
        <v>42</v>
      </c>
      <c r="E3223" t="s">
        <v>6</v>
      </c>
      <c r="F3223">
        <v>1321.25</v>
      </c>
    </row>
    <row r="3224" spans="1:6">
      <c r="A3224">
        <v>2370</v>
      </c>
      <c r="B3224" s="1">
        <v>45016</v>
      </c>
      <c r="D3224">
        <v>42</v>
      </c>
      <c r="E3224" t="s">
        <v>6</v>
      </c>
      <c r="F3224">
        <v>1586.25</v>
      </c>
    </row>
    <row r="3225" spans="1:6">
      <c r="A3225">
        <v>2370</v>
      </c>
      <c r="B3225" s="1">
        <v>45046</v>
      </c>
      <c r="D3225">
        <v>42</v>
      </c>
      <c r="E3225" t="s">
        <v>6</v>
      </c>
      <c r="F3225">
        <v>1501.25</v>
      </c>
    </row>
    <row r="3226" spans="1:6">
      <c r="A3226">
        <v>2370</v>
      </c>
      <c r="B3226" s="1">
        <v>45077</v>
      </c>
      <c r="D3226">
        <v>42</v>
      </c>
      <c r="E3226" t="s">
        <v>6</v>
      </c>
      <c r="F3226">
        <v>1326.25</v>
      </c>
    </row>
    <row r="3227" spans="1:6">
      <c r="A3227">
        <v>2370</v>
      </c>
      <c r="B3227" s="1">
        <v>45107</v>
      </c>
      <c r="D3227">
        <v>42</v>
      </c>
      <c r="E3227" t="s">
        <v>6</v>
      </c>
      <c r="F3227">
        <v>1462.5</v>
      </c>
    </row>
    <row r="3228" spans="1:6">
      <c r="A3228">
        <v>2370</v>
      </c>
      <c r="B3228" s="1">
        <v>45138</v>
      </c>
      <c r="D3228">
        <v>42</v>
      </c>
      <c r="E3228" t="s">
        <v>6</v>
      </c>
      <c r="F3228">
        <v>995</v>
      </c>
    </row>
    <row r="3229" spans="1:6">
      <c r="A3229">
        <v>2370</v>
      </c>
      <c r="B3229" s="1">
        <v>45169</v>
      </c>
      <c r="D3229">
        <v>42</v>
      </c>
      <c r="E3229" t="s">
        <v>6</v>
      </c>
      <c r="F3229">
        <v>1280</v>
      </c>
    </row>
    <row r="3230" spans="1:6">
      <c r="A3230">
        <v>2370</v>
      </c>
      <c r="B3230" s="1">
        <v>45199</v>
      </c>
      <c r="D3230">
        <v>42</v>
      </c>
      <c r="E3230" t="s">
        <v>6</v>
      </c>
      <c r="F3230">
        <v>1387.5</v>
      </c>
    </row>
    <row r="3231" spans="1:6">
      <c r="A3231">
        <v>2370</v>
      </c>
      <c r="B3231" s="1">
        <v>45230</v>
      </c>
      <c r="D3231">
        <v>42</v>
      </c>
      <c r="E3231" t="s">
        <v>6</v>
      </c>
      <c r="F3231">
        <v>1845</v>
      </c>
    </row>
    <row r="3232" spans="1:6">
      <c r="A3232">
        <v>2370</v>
      </c>
      <c r="B3232" s="1">
        <v>45260</v>
      </c>
      <c r="D3232">
        <v>42</v>
      </c>
      <c r="E3232" t="s">
        <v>6</v>
      </c>
      <c r="F3232">
        <v>1730</v>
      </c>
    </row>
    <row r="3233" spans="1:6">
      <c r="A3233">
        <v>2370</v>
      </c>
      <c r="B3233" s="1">
        <v>45291</v>
      </c>
      <c r="D3233">
        <v>42</v>
      </c>
      <c r="E3233" t="s">
        <v>6</v>
      </c>
      <c r="F3233">
        <v>1773.75</v>
      </c>
    </row>
    <row r="3234" spans="1:6">
      <c r="A3234">
        <v>2370</v>
      </c>
      <c r="B3234" s="1">
        <v>45322</v>
      </c>
      <c r="D3234">
        <v>42</v>
      </c>
      <c r="E3234" t="s">
        <v>6</v>
      </c>
      <c r="F3234">
        <v>2680</v>
      </c>
    </row>
    <row r="3235" spans="1:6">
      <c r="A3235">
        <v>2370</v>
      </c>
      <c r="B3235" s="1">
        <v>45351</v>
      </c>
      <c r="D3235">
        <v>42</v>
      </c>
      <c r="E3235" t="s">
        <v>6</v>
      </c>
      <c r="F3235">
        <v>2773.75</v>
      </c>
    </row>
    <row r="3236" spans="1:6">
      <c r="A3236">
        <v>2370</v>
      </c>
      <c r="B3236" s="1">
        <v>45382</v>
      </c>
      <c r="D3236">
        <v>42</v>
      </c>
      <c r="E3236" t="s">
        <v>6</v>
      </c>
      <c r="F3236">
        <v>2992.5</v>
      </c>
    </row>
    <row r="3237" spans="1:6">
      <c r="A3237">
        <v>2370</v>
      </c>
      <c r="B3237" s="1">
        <v>45412</v>
      </c>
      <c r="D3237">
        <v>42</v>
      </c>
      <c r="E3237" t="s">
        <v>6</v>
      </c>
      <c r="F3237">
        <v>2060</v>
      </c>
    </row>
    <row r="3238" spans="1:6">
      <c r="A3238">
        <v>2370</v>
      </c>
      <c r="B3238" s="1">
        <v>45443</v>
      </c>
      <c r="D3238">
        <v>42</v>
      </c>
      <c r="E3238" t="s">
        <v>6</v>
      </c>
      <c r="F3238">
        <v>2362.5</v>
      </c>
    </row>
    <row r="3239" spans="1:6">
      <c r="A3239">
        <v>2370</v>
      </c>
      <c r="B3239" s="1">
        <v>45473</v>
      </c>
      <c r="D3239">
        <v>42</v>
      </c>
      <c r="E3239" t="s">
        <v>6</v>
      </c>
      <c r="F3239">
        <v>2518.75</v>
      </c>
    </row>
    <row r="3240" spans="1:6">
      <c r="A3240">
        <v>2370</v>
      </c>
      <c r="B3240" s="1">
        <v>45504</v>
      </c>
      <c r="D3240">
        <v>42</v>
      </c>
      <c r="E3240" t="s">
        <v>6</v>
      </c>
      <c r="F3240">
        <v>2236.25</v>
      </c>
    </row>
    <row r="3241" spans="1:6">
      <c r="A3241">
        <v>2370</v>
      </c>
      <c r="B3241" s="1">
        <v>45535</v>
      </c>
      <c r="D3241">
        <v>42</v>
      </c>
      <c r="E3241" t="s">
        <v>6</v>
      </c>
      <c r="F3241">
        <v>2180</v>
      </c>
    </row>
    <row r="3242" spans="1:6">
      <c r="A3242">
        <v>2370</v>
      </c>
      <c r="B3242" s="1">
        <v>45565</v>
      </c>
      <c r="D3242">
        <v>42</v>
      </c>
      <c r="E3242" t="s">
        <v>6</v>
      </c>
      <c r="F3242">
        <v>1618.75</v>
      </c>
    </row>
    <row r="3243" spans="1:6">
      <c r="A3243">
        <v>2370</v>
      </c>
      <c r="B3243" s="1">
        <v>45596</v>
      </c>
      <c r="D3243">
        <v>42</v>
      </c>
      <c r="E3243" t="s">
        <v>6</v>
      </c>
      <c r="F3243">
        <v>2047.5</v>
      </c>
    </row>
    <row r="3244" spans="1:6">
      <c r="A3244">
        <v>2370</v>
      </c>
      <c r="B3244" s="1">
        <v>45626</v>
      </c>
      <c r="D3244">
        <v>42</v>
      </c>
      <c r="E3244" t="s">
        <v>6</v>
      </c>
      <c r="F3244">
        <v>2805</v>
      </c>
    </row>
    <row r="3245" spans="1:6">
      <c r="A3245">
        <v>2370</v>
      </c>
      <c r="B3245" s="1">
        <v>45657</v>
      </c>
      <c r="D3245">
        <v>42</v>
      </c>
      <c r="E3245" t="s">
        <v>6</v>
      </c>
      <c r="F3245">
        <v>2803.75</v>
      </c>
    </row>
    <row r="3246" spans="1:6">
      <c r="A3246">
        <v>2370</v>
      </c>
      <c r="B3246" s="1">
        <v>45688</v>
      </c>
      <c r="D3246">
        <v>42</v>
      </c>
      <c r="E3246" t="s">
        <v>6</v>
      </c>
      <c r="F3246">
        <v>3755</v>
      </c>
    </row>
    <row r="3247" spans="1:6">
      <c r="A3247">
        <v>2370</v>
      </c>
      <c r="B3247" s="1">
        <v>45716</v>
      </c>
      <c r="D3247">
        <v>42</v>
      </c>
      <c r="E3247" t="s">
        <v>6</v>
      </c>
      <c r="F3247">
        <v>3565</v>
      </c>
    </row>
    <row r="3248" spans="1:6">
      <c r="A3248">
        <v>2370</v>
      </c>
      <c r="B3248" s="1">
        <v>45747</v>
      </c>
      <c r="D3248">
        <v>42</v>
      </c>
      <c r="E3248" t="s">
        <v>6</v>
      </c>
      <c r="F3248">
        <v>4835</v>
      </c>
    </row>
    <row r="3249" spans="1:6">
      <c r="A3249">
        <v>2370</v>
      </c>
      <c r="B3249" s="1">
        <v>45777</v>
      </c>
      <c r="D3249">
        <v>42</v>
      </c>
      <c r="E3249" t="s">
        <v>6</v>
      </c>
      <c r="F3249">
        <v>2527.5</v>
      </c>
    </row>
    <row r="3250" spans="1:6">
      <c r="A3250">
        <v>2370</v>
      </c>
      <c r="B3250" s="1">
        <v>45808</v>
      </c>
      <c r="D3250">
        <v>42</v>
      </c>
      <c r="E3250" t="s">
        <v>6</v>
      </c>
      <c r="F3250">
        <v>2875</v>
      </c>
    </row>
    <row r="3251" spans="1:6">
      <c r="A3251">
        <v>2370</v>
      </c>
      <c r="B3251" s="1">
        <v>45838</v>
      </c>
      <c r="D3251">
        <v>42</v>
      </c>
      <c r="E3251" t="s">
        <v>6</v>
      </c>
      <c r="F3251">
        <v>4732.5</v>
      </c>
    </row>
    <row r="3252" spans="1:6">
      <c r="A3252">
        <v>2370</v>
      </c>
      <c r="B3252" s="1">
        <v>45869</v>
      </c>
      <c r="D3252">
        <v>42</v>
      </c>
      <c r="E3252" t="s">
        <v>6</v>
      </c>
      <c r="F3252">
        <v>2723.75</v>
      </c>
    </row>
    <row r="3253" spans="1:6">
      <c r="A3253">
        <v>2370</v>
      </c>
      <c r="B3253" s="1">
        <v>45900</v>
      </c>
      <c r="D3253">
        <v>42</v>
      </c>
      <c r="E3253" t="s">
        <v>6</v>
      </c>
      <c r="F3253">
        <v>3685</v>
      </c>
    </row>
    <row r="3254" spans="1:6">
      <c r="A3254">
        <v>2370</v>
      </c>
      <c r="B3254" s="1">
        <v>45930</v>
      </c>
      <c r="D3254">
        <v>42</v>
      </c>
      <c r="E3254" t="s">
        <v>6</v>
      </c>
      <c r="F3254">
        <v>4316.25</v>
      </c>
    </row>
    <row r="3255" spans="1:6">
      <c r="A3255">
        <v>2370</v>
      </c>
      <c r="B3255" s="1">
        <v>45961</v>
      </c>
      <c r="D3255">
        <v>42</v>
      </c>
      <c r="E3255" t="s">
        <v>6</v>
      </c>
      <c r="F3255">
        <v>4658.75</v>
      </c>
    </row>
    <row r="3256" spans="1:6">
      <c r="A3256">
        <v>2370</v>
      </c>
      <c r="B3256" s="1">
        <v>45991</v>
      </c>
      <c r="D3256">
        <v>42</v>
      </c>
      <c r="E3256" t="s">
        <v>6</v>
      </c>
      <c r="F3256">
        <v>4138.75</v>
      </c>
    </row>
    <row r="3257" spans="1:6">
      <c r="A3257">
        <v>360</v>
      </c>
      <c r="B3257" s="1">
        <v>44957</v>
      </c>
      <c r="D3257">
        <v>42</v>
      </c>
      <c r="E3257" t="s">
        <v>6</v>
      </c>
      <c r="F3257">
        <v>34811.25</v>
      </c>
    </row>
    <row r="3258" spans="1:6">
      <c r="A3258">
        <v>360</v>
      </c>
      <c r="B3258" s="1">
        <v>44985</v>
      </c>
      <c r="D3258">
        <v>42</v>
      </c>
      <c r="E3258" t="s">
        <v>6</v>
      </c>
      <c r="F3258">
        <v>12012.5</v>
      </c>
    </row>
    <row r="3259" spans="1:6">
      <c r="A3259">
        <v>360</v>
      </c>
      <c r="B3259" s="1">
        <v>45016</v>
      </c>
      <c r="D3259">
        <v>42</v>
      </c>
      <c r="E3259" t="s">
        <v>6</v>
      </c>
      <c r="F3259">
        <v>13560</v>
      </c>
    </row>
    <row r="3260" spans="1:6">
      <c r="A3260">
        <v>360</v>
      </c>
      <c r="B3260" s="1">
        <v>45046</v>
      </c>
      <c r="D3260">
        <v>42</v>
      </c>
      <c r="E3260" t="s">
        <v>6</v>
      </c>
      <c r="F3260">
        <v>8980</v>
      </c>
    </row>
    <row r="3261" spans="1:6">
      <c r="A3261">
        <v>360</v>
      </c>
      <c r="B3261" s="1">
        <v>45077</v>
      </c>
      <c r="D3261">
        <v>42</v>
      </c>
      <c r="E3261" t="s">
        <v>6</v>
      </c>
      <c r="F3261">
        <v>8593.75</v>
      </c>
    </row>
    <row r="3262" spans="1:6">
      <c r="A3262">
        <v>360</v>
      </c>
      <c r="B3262" s="1">
        <v>45107</v>
      </c>
      <c r="D3262">
        <v>42</v>
      </c>
      <c r="E3262" t="s">
        <v>6</v>
      </c>
      <c r="F3262">
        <v>14910</v>
      </c>
    </row>
    <row r="3263" spans="1:6">
      <c r="A3263">
        <v>360</v>
      </c>
      <c r="B3263" s="1">
        <v>45138</v>
      </c>
      <c r="D3263">
        <v>42</v>
      </c>
      <c r="E3263" t="s">
        <v>6</v>
      </c>
      <c r="F3263">
        <v>8057.5</v>
      </c>
    </row>
    <row r="3264" spans="1:6">
      <c r="A3264">
        <v>360</v>
      </c>
      <c r="B3264" s="1">
        <v>45169</v>
      </c>
      <c r="D3264">
        <v>42</v>
      </c>
      <c r="E3264" t="s">
        <v>6</v>
      </c>
      <c r="F3264">
        <v>9557.5</v>
      </c>
    </row>
    <row r="3265" spans="1:6">
      <c r="A3265">
        <v>360</v>
      </c>
      <c r="B3265" s="1">
        <v>45199</v>
      </c>
      <c r="D3265">
        <v>42</v>
      </c>
      <c r="E3265" t="s">
        <v>6</v>
      </c>
      <c r="F3265">
        <v>10775</v>
      </c>
    </row>
    <row r="3266" spans="1:6">
      <c r="A3266">
        <v>360</v>
      </c>
      <c r="B3266" s="1">
        <v>45230</v>
      </c>
      <c r="D3266">
        <v>42</v>
      </c>
      <c r="E3266" t="s">
        <v>6</v>
      </c>
      <c r="F3266">
        <v>9892.5</v>
      </c>
    </row>
    <row r="3267" spans="1:6">
      <c r="A3267">
        <v>360</v>
      </c>
      <c r="B3267" s="1">
        <v>45260</v>
      </c>
      <c r="D3267">
        <v>42</v>
      </c>
      <c r="E3267" t="s">
        <v>6</v>
      </c>
      <c r="F3267">
        <v>10830</v>
      </c>
    </row>
    <row r="3268" spans="1:6">
      <c r="A3268">
        <v>360</v>
      </c>
      <c r="B3268" s="1">
        <v>45291</v>
      </c>
      <c r="D3268">
        <v>42</v>
      </c>
      <c r="E3268" t="s">
        <v>6</v>
      </c>
      <c r="F3268">
        <v>32402.5</v>
      </c>
    </row>
    <row r="3269" spans="1:6">
      <c r="A3269">
        <v>360</v>
      </c>
      <c r="B3269" s="1">
        <v>45322</v>
      </c>
      <c r="D3269">
        <v>42</v>
      </c>
      <c r="E3269" t="s">
        <v>6</v>
      </c>
      <c r="F3269">
        <v>15091.25</v>
      </c>
    </row>
    <row r="3270" spans="1:6">
      <c r="A3270">
        <v>360</v>
      </c>
      <c r="B3270" s="1">
        <v>45351</v>
      </c>
      <c r="D3270">
        <v>42</v>
      </c>
      <c r="E3270" t="s">
        <v>6</v>
      </c>
      <c r="F3270">
        <v>12783.75</v>
      </c>
    </row>
    <row r="3271" spans="1:6">
      <c r="A3271">
        <v>360</v>
      </c>
      <c r="B3271" s="1">
        <v>45382</v>
      </c>
      <c r="D3271">
        <v>42</v>
      </c>
      <c r="E3271" t="s">
        <v>6</v>
      </c>
      <c r="F3271">
        <v>14681.25</v>
      </c>
    </row>
    <row r="3272" spans="1:6">
      <c r="A3272">
        <v>360</v>
      </c>
      <c r="B3272" s="1">
        <v>45412</v>
      </c>
      <c r="D3272">
        <v>42</v>
      </c>
      <c r="E3272" t="s">
        <v>6</v>
      </c>
      <c r="F3272">
        <v>10533.75</v>
      </c>
    </row>
    <row r="3273" spans="1:6">
      <c r="A3273">
        <v>360</v>
      </c>
      <c r="B3273" s="1">
        <v>45443</v>
      </c>
      <c r="D3273">
        <v>42</v>
      </c>
      <c r="E3273" t="s">
        <v>6</v>
      </c>
      <c r="F3273">
        <v>11641.25</v>
      </c>
    </row>
    <row r="3274" spans="1:6">
      <c r="A3274">
        <v>360</v>
      </c>
      <c r="B3274" s="1">
        <v>45473</v>
      </c>
      <c r="D3274">
        <v>42</v>
      </c>
      <c r="E3274" t="s">
        <v>6</v>
      </c>
      <c r="F3274">
        <v>37796.25</v>
      </c>
    </row>
    <row r="3275" spans="1:6">
      <c r="A3275">
        <v>360</v>
      </c>
      <c r="B3275" s="1">
        <v>45504</v>
      </c>
      <c r="D3275">
        <v>42</v>
      </c>
      <c r="E3275" t="s">
        <v>6</v>
      </c>
      <c r="F3275">
        <v>13327.5</v>
      </c>
    </row>
    <row r="3276" spans="1:6">
      <c r="A3276">
        <v>360</v>
      </c>
      <c r="B3276" s="1">
        <v>45535</v>
      </c>
      <c r="D3276">
        <v>42</v>
      </c>
      <c r="E3276" t="s">
        <v>6</v>
      </c>
      <c r="F3276">
        <v>10777.5</v>
      </c>
    </row>
    <row r="3277" spans="1:6">
      <c r="A3277">
        <v>360</v>
      </c>
      <c r="B3277" s="1">
        <v>45565</v>
      </c>
      <c r="D3277">
        <v>42</v>
      </c>
      <c r="E3277" t="s">
        <v>6</v>
      </c>
      <c r="F3277">
        <v>12633.75</v>
      </c>
    </row>
    <row r="3278" spans="1:6">
      <c r="A3278">
        <v>360</v>
      </c>
      <c r="B3278" s="1">
        <v>45596</v>
      </c>
      <c r="D3278">
        <v>42</v>
      </c>
      <c r="E3278" t="s">
        <v>6</v>
      </c>
      <c r="F3278">
        <v>11490</v>
      </c>
    </row>
    <row r="3279" spans="1:6">
      <c r="A3279">
        <v>360</v>
      </c>
      <c r="B3279" s="1">
        <v>45626</v>
      </c>
      <c r="D3279">
        <v>42</v>
      </c>
      <c r="E3279" t="s">
        <v>6</v>
      </c>
      <c r="F3279">
        <v>11658.75</v>
      </c>
    </row>
    <row r="3280" spans="1:6">
      <c r="A3280">
        <v>360</v>
      </c>
      <c r="B3280" s="1">
        <v>45657</v>
      </c>
      <c r="D3280">
        <v>42</v>
      </c>
      <c r="E3280" t="s">
        <v>6</v>
      </c>
      <c r="F3280">
        <v>38782.5</v>
      </c>
    </row>
    <row r="3281" spans="1:6">
      <c r="A3281">
        <v>360</v>
      </c>
      <c r="B3281" s="1">
        <v>45688</v>
      </c>
      <c r="D3281">
        <v>42</v>
      </c>
      <c r="E3281" t="s">
        <v>6</v>
      </c>
      <c r="F3281">
        <v>17656.25</v>
      </c>
    </row>
    <row r="3282" spans="1:6">
      <c r="A3282">
        <v>360</v>
      </c>
      <c r="B3282" s="1">
        <v>45716</v>
      </c>
      <c r="D3282">
        <v>42</v>
      </c>
      <c r="E3282" t="s">
        <v>6</v>
      </c>
      <c r="F3282">
        <v>13780</v>
      </c>
    </row>
    <row r="3283" spans="1:6">
      <c r="A3283">
        <v>360</v>
      </c>
      <c r="B3283" s="1">
        <v>45747</v>
      </c>
      <c r="D3283">
        <v>42</v>
      </c>
      <c r="E3283" t="s">
        <v>6</v>
      </c>
      <c r="F3283">
        <v>16243.75</v>
      </c>
    </row>
    <row r="3284" spans="1:6">
      <c r="A3284">
        <v>360</v>
      </c>
      <c r="B3284" s="1">
        <v>45777</v>
      </c>
      <c r="D3284">
        <v>42</v>
      </c>
      <c r="E3284" t="s">
        <v>6</v>
      </c>
      <c r="F3284">
        <v>14197.5</v>
      </c>
    </row>
    <row r="3285" spans="1:6">
      <c r="A3285">
        <v>360</v>
      </c>
      <c r="B3285" s="1">
        <v>45808</v>
      </c>
      <c r="D3285">
        <v>42</v>
      </c>
      <c r="E3285" t="s">
        <v>6</v>
      </c>
      <c r="F3285">
        <v>12403.75</v>
      </c>
    </row>
    <row r="3286" spans="1:6">
      <c r="A3286">
        <v>360</v>
      </c>
      <c r="B3286" s="1">
        <v>45838</v>
      </c>
      <c r="D3286">
        <v>42</v>
      </c>
      <c r="E3286" t="s">
        <v>6</v>
      </c>
      <c r="F3286">
        <v>39523.75</v>
      </c>
    </row>
    <row r="3287" spans="1:6">
      <c r="A3287">
        <v>360</v>
      </c>
      <c r="B3287" s="1">
        <v>45869</v>
      </c>
      <c r="D3287">
        <v>42</v>
      </c>
      <c r="E3287" t="s">
        <v>6</v>
      </c>
      <c r="F3287">
        <v>10880</v>
      </c>
    </row>
    <row r="3288" spans="1:6">
      <c r="A3288">
        <v>360</v>
      </c>
      <c r="B3288" s="1">
        <v>45900</v>
      </c>
      <c r="D3288">
        <v>42</v>
      </c>
      <c r="E3288" t="s">
        <v>6</v>
      </c>
      <c r="F3288">
        <v>20113.75</v>
      </c>
    </row>
    <row r="3289" spans="1:6">
      <c r="A3289">
        <v>360</v>
      </c>
      <c r="B3289" s="1">
        <v>45930</v>
      </c>
      <c r="D3289">
        <v>42</v>
      </c>
      <c r="E3289" t="s">
        <v>6</v>
      </c>
      <c r="F3289">
        <v>17505</v>
      </c>
    </row>
    <row r="3290" spans="1:6">
      <c r="A3290">
        <v>360</v>
      </c>
      <c r="B3290" s="1">
        <v>45961</v>
      </c>
      <c r="D3290">
        <v>42</v>
      </c>
      <c r="E3290" t="s">
        <v>6</v>
      </c>
      <c r="F3290">
        <v>16272.5</v>
      </c>
    </row>
    <row r="3291" spans="1:6">
      <c r="A3291">
        <v>360</v>
      </c>
      <c r="B3291" s="1">
        <v>45991</v>
      </c>
      <c r="D3291">
        <v>42</v>
      </c>
      <c r="E3291" t="s">
        <v>6</v>
      </c>
      <c r="F3291">
        <v>16991.25</v>
      </c>
    </row>
    <row r="3292" spans="1:6">
      <c r="A3292">
        <v>9649</v>
      </c>
      <c r="B3292" s="1">
        <v>44957</v>
      </c>
      <c r="D3292">
        <v>42</v>
      </c>
      <c r="E3292" t="s">
        <v>6</v>
      </c>
      <c r="F3292">
        <v>2471.25</v>
      </c>
    </row>
    <row r="3293" spans="1:6">
      <c r="A3293">
        <v>9649</v>
      </c>
      <c r="B3293" s="1">
        <v>44985</v>
      </c>
      <c r="D3293">
        <v>42</v>
      </c>
      <c r="E3293" t="s">
        <v>6</v>
      </c>
      <c r="F3293">
        <v>2231.25</v>
      </c>
    </row>
    <row r="3294" spans="1:6">
      <c r="A3294">
        <v>9649</v>
      </c>
      <c r="B3294" s="1">
        <v>45016</v>
      </c>
      <c r="D3294">
        <v>42</v>
      </c>
      <c r="E3294" t="s">
        <v>6</v>
      </c>
      <c r="F3294">
        <v>1946.25</v>
      </c>
    </row>
    <row r="3295" spans="1:6">
      <c r="A3295">
        <v>9649</v>
      </c>
      <c r="B3295" s="1">
        <v>45046</v>
      </c>
      <c r="D3295">
        <v>42</v>
      </c>
      <c r="E3295" t="s">
        <v>6</v>
      </c>
      <c r="F3295">
        <v>1893.75</v>
      </c>
    </row>
    <row r="3296" spans="1:6">
      <c r="A3296">
        <v>9649</v>
      </c>
      <c r="B3296" s="1">
        <v>45077</v>
      </c>
      <c r="D3296">
        <v>42</v>
      </c>
      <c r="E3296" t="s">
        <v>6</v>
      </c>
      <c r="F3296">
        <v>1937.5</v>
      </c>
    </row>
    <row r="3297" spans="1:6">
      <c r="A3297">
        <v>9649</v>
      </c>
      <c r="B3297" s="1">
        <v>45107</v>
      </c>
      <c r="D3297">
        <v>42</v>
      </c>
      <c r="E3297" t="s">
        <v>6</v>
      </c>
      <c r="F3297">
        <v>1996.25</v>
      </c>
    </row>
    <row r="3298" spans="1:6">
      <c r="A3298">
        <v>9649</v>
      </c>
      <c r="B3298" s="1">
        <v>45138</v>
      </c>
      <c r="D3298">
        <v>42</v>
      </c>
      <c r="E3298" t="s">
        <v>6</v>
      </c>
      <c r="F3298">
        <v>2320</v>
      </c>
    </row>
    <row r="3299" spans="1:6">
      <c r="A3299">
        <v>9649</v>
      </c>
      <c r="B3299" s="1">
        <v>45169</v>
      </c>
      <c r="D3299">
        <v>42</v>
      </c>
      <c r="E3299" t="s">
        <v>6</v>
      </c>
      <c r="F3299">
        <v>1965</v>
      </c>
    </row>
    <row r="3300" spans="1:6">
      <c r="A3300">
        <v>9649</v>
      </c>
      <c r="B3300" s="1">
        <v>45199</v>
      </c>
      <c r="D3300">
        <v>42</v>
      </c>
      <c r="E3300" t="s">
        <v>6</v>
      </c>
      <c r="F3300">
        <v>1943.75</v>
      </c>
    </row>
    <row r="3301" spans="1:6">
      <c r="A3301">
        <v>9649</v>
      </c>
      <c r="B3301" s="1">
        <v>45230</v>
      </c>
      <c r="D3301">
        <v>42</v>
      </c>
      <c r="E3301" t="s">
        <v>6</v>
      </c>
      <c r="F3301">
        <v>2318.75</v>
      </c>
    </row>
    <row r="3302" spans="1:6">
      <c r="A3302">
        <v>9649</v>
      </c>
      <c r="B3302" s="1">
        <v>45260</v>
      </c>
      <c r="D3302">
        <v>42</v>
      </c>
      <c r="E3302" t="s">
        <v>6</v>
      </c>
      <c r="F3302">
        <v>2491.25</v>
      </c>
    </row>
    <row r="3303" spans="1:6">
      <c r="A3303">
        <v>9649</v>
      </c>
      <c r="B3303" s="1">
        <v>45291</v>
      </c>
      <c r="D3303">
        <v>42</v>
      </c>
      <c r="E3303" t="s">
        <v>6</v>
      </c>
      <c r="F3303">
        <v>2362.5</v>
      </c>
    </row>
    <row r="3304" spans="1:6">
      <c r="A3304">
        <v>9649</v>
      </c>
      <c r="B3304" s="1">
        <v>45322</v>
      </c>
      <c r="D3304">
        <v>42</v>
      </c>
      <c r="E3304" t="s">
        <v>6</v>
      </c>
      <c r="F3304">
        <v>2603.75</v>
      </c>
    </row>
    <row r="3305" spans="1:6">
      <c r="A3305">
        <v>9649</v>
      </c>
      <c r="B3305" s="1">
        <v>45351</v>
      </c>
      <c r="D3305">
        <v>42</v>
      </c>
      <c r="E3305" t="s">
        <v>6</v>
      </c>
      <c r="F3305">
        <v>1958.75</v>
      </c>
    </row>
    <row r="3306" spans="1:6">
      <c r="A3306">
        <v>9649</v>
      </c>
      <c r="B3306" s="1">
        <v>45382</v>
      </c>
      <c r="D3306">
        <v>42</v>
      </c>
      <c r="E3306" t="s">
        <v>6</v>
      </c>
      <c r="F3306">
        <v>2242.5</v>
      </c>
    </row>
    <row r="3307" spans="1:6">
      <c r="A3307">
        <v>9649</v>
      </c>
      <c r="B3307" s="1">
        <v>45412</v>
      </c>
      <c r="D3307">
        <v>42</v>
      </c>
      <c r="E3307" t="s">
        <v>6</v>
      </c>
      <c r="F3307">
        <v>2316.25</v>
      </c>
    </row>
    <row r="3308" spans="1:6">
      <c r="A3308">
        <v>9649</v>
      </c>
      <c r="B3308" s="1">
        <v>45443</v>
      </c>
      <c r="D3308">
        <v>42</v>
      </c>
      <c r="E3308" t="s">
        <v>6</v>
      </c>
      <c r="F3308">
        <v>1813.75</v>
      </c>
    </row>
    <row r="3309" spans="1:6">
      <c r="A3309">
        <v>9649</v>
      </c>
      <c r="B3309" s="1">
        <v>45473</v>
      </c>
      <c r="D3309">
        <v>42</v>
      </c>
      <c r="E3309" t="s">
        <v>6</v>
      </c>
      <c r="F3309">
        <v>2087.5</v>
      </c>
    </row>
    <row r="3310" spans="1:6">
      <c r="A3310">
        <v>9649</v>
      </c>
      <c r="B3310" s="1">
        <v>45504</v>
      </c>
      <c r="D3310">
        <v>42</v>
      </c>
      <c r="E3310" t="s">
        <v>6</v>
      </c>
      <c r="F3310">
        <v>2152.5</v>
      </c>
    </row>
    <row r="3311" spans="1:6">
      <c r="A3311">
        <v>9649</v>
      </c>
      <c r="B3311" s="1">
        <v>45535</v>
      </c>
      <c r="D3311">
        <v>42</v>
      </c>
      <c r="E3311" t="s">
        <v>6</v>
      </c>
      <c r="F3311">
        <v>1843.75</v>
      </c>
    </row>
    <row r="3312" spans="1:6">
      <c r="A3312">
        <v>9649</v>
      </c>
      <c r="B3312" s="1">
        <v>45565</v>
      </c>
      <c r="D3312">
        <v>42</v>
      </c>
      <c r="E3312" t="s">
        <v>6</v>
      </c>
      <c r="F3312">
        <v>2128.75</v>
      </c>
    </row>
    <row r="3313" spans="1:6">
      <c r="A3313">
        <v>9649</v>
      </c>
      <c r="B3313" s="1">
        <v>45596</v>
      </c>
      <c r="D3313">
        <v>42</v>
      </c>
      <c r="E3313" t="s">
        <v>6</v>
      </c>
      <c r="F3313">
        <v>2368.75</v>
      </c>
    </row>
    <row r="3314" spans="1:6">
      <c r="A3314">
        <v>9649</v>
      </c>
      <c r="B3314" s="1">
        <v>45626</v>
      </c>
      <c r="D3314">
        <v>42</v>
      </c>
      <c r="E3314" t="s">
        <v>6</v>
      </c>
      <c r="F3314">
        <v>2368.75</v>
      </c>
    </row>
    <row r="3315" spans="1:6">
      <c r="A3315">
        <v>9649</v>
      </c>
      <c r="B3315" s="1">
        <v>45657</v>
      </c>
      <c r="D3315">
        <v>42</v>
      </c>
      <c r="E3315" t="s">
        <v>6</v>
      </c>
      <c r="F3315">
        <v>2358.75</v>
      </c>
    </row>
    <row r="3316" spans="1:6">
      <c r="A3316">
        <v>9649</v>
      </c>
      <c r="B3316" s="1">
        <v>45688</v>
      </c>
      <c r="D3316">
        <v>42</v>
      </c>
      <c r="E3316" t="s">
        <v>6</v>
      </c>
      <c r="F3316">
        <v>2270</v>
      </c>
    </row>
    <row r="3317" spans="1:6">
      <c r="A3317">
        <v>9649</v>
      </c>
      <c r="B3317" s="1">
        <v>45716</v>
      </c>
      <c r="D3317">
        <v>42</v>
      </c>
      <c r="E3317" t="s">
        <v>6</v>
      </c>
      <c r="F3317">
        <v>2402.5</v>
      </c>
    </row>
    <row r="3318" spans="1:6">
      <c r="A3318">
        <v>9649</v>
      </c>
      <c r="B3318" s="1">
        <v>45747</v>
      </c>
      <c r="D3318">
        <v>42</v>
      </c>
      <c r="E3318" t="s">
        <v>6</v>
      </c>
      <c r="F3318">
        <v>2121.25</v>
      </c>
    </row>
    <row r="3319" spans="1:6">
      <c r="A3319">
        <v>9649</v>
      </c>
      <c r="B3319" s="1">
        <v>45777</v>
      </c>
      <c r="D3319">
        <v>42</v>
      </c>
      <c r="E3319" t="s">
        <v>6</v>
      </c>
      <c r="F3319">
        <v>2175</v>
      </c>
    </row>
    <row r="3320" spans="1:6">
      <c r="A3320">
        <v>9649</v>
      </c>
      <c r="B3320" s="1">
        <v>45808</v>
      </c>
      <c r="D3320">
        <v>42</v>
      </c>
      <c r="E3320" t="s">
        <v>6</v>
      </c>
      <c r="F3320">
        <v>2627.5</v>
      </c>
    </row>
    <row r="3321" spans="1:6">
      <c r="A3321">
        <v>9649</v>
      </c>
      <c r="B3321" s="1">
        <v>45838</v>
      </c>
      <c r="D3321">
        <v>42</v>
      </c>
      <c r="E3321" t="s">
        <v>6</v>
      </c>
      <c r="F3321">
        <v>2173.75</v>
      </c>
    </row>
    <row r="3322" spans="1:6">
      <c r="A3322">
        <v>9649</v>
      </c>
      <c r="B3322" s="1">
        <v>45869</v>
      </c>
      <c r="D3322">
        <v>42</v>
      </c>
      <c r="E3322" t="s">
        <v>6</v>
      </c>
      <c r="F3322">
        <v>2498.75</v>
      </c>
    </row>
    <row r="3323" spans="1:6">
      <c r="A3323">
        <v>9649</v>
      </c>
      <c r="B3323" s="1">
        <v>45900</v>
      </c>
      <c r="D3323">
        <v>42</v>
      </c>
      <c r="E3323" t="s">
        <v>6</v>
      </c>
      <c r="F3323">
        <v>2091.25</v>
      </c>
    </row>
    <row r="3324" spans="1:6">
      <c r="A3324">
        <v>9649</v>
      </c>
      <c r="B3324" s="1">
        <v>45930</v>
      </c>
      <c r="D3324">
        <v>42</v>
      </c>
      <c r="E3324" t="s">
        <v>6</v>
      </c>
      <c r="F3324">
        <v>2583.75</v>
      </c>
    </row>
    <row r="3325" spans="1:6">
      <c r="A3325">
        <v>9649</v>
      </c>
      <c r="B3325" s="1">
        <v>45961</v>
      </c>
      <c r="D3325">
        <v>42</v>
      </c>
      <c r="E3325" t="s">
        <v>6</v>
      </c>
      <c r="F3325">
        <v>2550</v>
      </c>
    </row>
    <row r="3326" spans="1:6">
      <c r="A3326">
        <v>9649</v>
      </c>
      <c r="B3326" s="1">
        <v>45991</v>
      </c>
      <c r="D3326">
        <v>42</v>
      </c>
      <c r="E3326" t="s">
        <v>6</v>
      </c>
      <c r="F3326">
        <v>2578.75</v>
      </c>
    </row>
    <row r="3327" spans="1:6">
      <c r="A3327">
        <v>9652</v>
      </c>
      <c r="B3327" s="1">
        <v>44957</v>
      </c>
      <c r="D3327">
        <v>42</v>
      </c>
      <c r="E3327" t="s">
        <v>6</v>
      </c>
      <c r="F3327">
        <v>8083.75</v>
      </c>
    </row>
    <row r="3328" spans="1:6">
      <c r="A3328">
        <v>9652</v>
      </c>
      <c r="B3328" s="1">
        <v>44985</v>
      </c>
      <c r="D3328">
        <v>42</v>
      </c>
      <c r="E3328" t="s">
        <v>6</v>
      </c>
      <c r="F3328">
        <v>9965</v>
      </c>
    </row>
    <row r="3329" spans="1:6">
      <c r="A3329">
        <v>9652</v>
      </c>
      <c r="B3329" s="1">
        <v>45016</v>
      </c>
      <c r="D3329">
        <v>42</v>
      </c>
      <c r="E3329" t="s">
        <v>6</v>
      </c>
      <c r="F3329">
        <v>9080</v>
      </c>
    </row>
    <row r="3330" spans="1:6">
      <c r="A3330">
        <v>9652</v>
      </c>
      <c r="B3330" s="1">
        <v>45046</v>
      </c>
      <c r="D3330">
        <v>42</v>
      </c>
      <c r="E3330" t="s">
        <v>6</v>
      </c>
      <c r="F3330">
        <v>8772.5</v>
      </c>
    </row>
    <row r="3331" spans="1:6">
      <c r="A3331">
        <v>9652</v>
      </c>
      <c r="B3331" s="1">
        <v>45077</v>
      </c>
      <c r="D3331">
        <v>42</v>
      </c>
      <c r="E3331" t="s">
        <v>6</v>
      </c>
      <c r="F3331">
        <v>6456.25</v>
      </c>
    </row>
    <row r="3332" spans="1:6">
      <c r="A3332">
        <v>9652</v>
      </c>
      <c r="B3332" s="1">
        <v>45107</v>
      </c>
      <c r="D3332">
        <v>42</v>
      </c>
      <c r="E3332" t="s">
        <v>6</v>
      </c>
      <c r="F3332">
        <v>6758.75</v>
      </c>
    </row>
    <row r="3333" spans="1:6">
      <c r="A3333">
        <v>9652</v>
      </c>
      <c r="B3333" s="1">
        <v>45138</v>
      </c>
      <c r="D3333">
        <v>42</v>
      </c>
      <c r="E3333" t="s">
        <v>6</v>
      </c>
      <c r="F3333">
        <v>8291.25</v>
      </c>
    </row>
    <row r="3334" spans="1:6">
      <c r="A3334">
        <v>9652</v>
      </c>
      <c r="B3334" s="1">
        <v>45169</v>
      </c>
      <c r="D3334">
        <v>42</v>
      </c>
      <c r="E3334" t="s">
        <v>6</v>
      </c>
      <c r="F3334">
        <v>6265</v>
      </c>
    </row>
    <row r="3335" spans="1:6">
      <c r="A3335">
        <v>9652</v>
      </c>
      <c r="B3335" s="1">
        <v>45199</v>
      </c>
      <c r="D3335">
        <v>42</v>
      </c>
      <c r="E3335" t="s">
        <v>6</v>
      </c>
      <c r="F3335">
        <v>7676.25</v>
      </c>
    </row>
    <row r="3336" spans="1:6">
      <c r="A3336">
        <v>9652</v>
      </c>
      <c r="B3336" s="1">
        <v>45230</v>
      </c>
      <c r="D3336">
        <v>42</v>
      </c>
      <c r="E3336" t="s">
        <v>6</v>
      </c>
      <c r="F3336">
        <v>7086.25</v>
      </c>
    </row>
    <row r="3337" spans="1:6">
      <c r="A3337">
        <v>9652</v>
      </c>
      <c r="B3337" s="1">
        <v>45260</v>
      </c>
      <c r="D3337">
        <v>42</v>
      </c>
      <c r="E3337" t="s">
        <v>6</v>
      </c>
      <c r="F3337">
        <v>7632.5</v>
      </c>
    </row>
    <row r="3338" spans="1:6">
      <c r="A3338">
        <v>9652</v>
      </c>
      <c r="B3338" s="1">
        <v>45291</v>
      </c>
      <c r="D3338">
        <v>42</v>
      </c>
      <c r="E3338" t="s">
        <v>6</v>
      </c>
      <c r="F3338">
        <v>8167.5</v>
      </c>
    </row>
    <row r="3339" spans="1:6">
      <c r="A3339">
        <v>9652</v>
      </c>
      <c r="B3339" s="1">
        <v>45322</v>
      </c>
      <c r="D3339">
        <v>42</v>
      </c>
      <c r="E3339" t="s">
        <v>6</v>
      </c>
      <c r="F3339">
        <v>9538.75</v>
      </c>
    </row>
    <row r="3340" spans="1:6">
      <c r="A3340">
        <v>9652</v>
      </c>
      <c r="B3340" s="1">
        <v>45351</v>
      </c>
      <c r="D3340">
        <v>42</v>
      </c>
      <c r="E3340" t="s">
        <v>6</v>
      </c>
      <c r="F3340">
        <v>11508.75</v>
      </c>
    </row>
    <row r="3341" spans="1:6">
      <c r="A3341">
        <v>9652</v>
      </c>
      <c r="B3341" s="1">
        <v>45382</v>
      </c>
      <c r="D3341">
        <v>42</v>
      </c>
      <c r="E3341" t="s">
        <v>6</v>
      </c>
      <c r="F3341">
        <v>10772.5</v>
      </c>
    </row>
    <row r="3342" spans="1:6">
      <c r="A3342">
        <v>9652</v>
      </c>
      <c r="B3342" s="1">
        <v>45412</v>
      </c>
      <c r="D3342">
        <v>42</v>
      </c>
      <c r="E3342" t="s">
        <v>6</v>
      </c>
      <c r="F3342">
        <v>10645</v>
      </c>
    </row>
    <row r="3343" spans="1:6">
      <c r="A3343">
        <v>9652</v>
      </c>
      <c r="B3343" s="1">
        <v>45443</v>
      </c>
      <c r="D3343">
        <v>42</v>
      </c>
      <c r="E3343" t="s">
        <v>6</v>
      </c>
      <c r="F3343">
        <v>9156.25</v>
      </c>
    </row>
    <row r="3344" spans="1:6">
      <c r="A3344">
        <v>9652</v>
      </c>
      <c r="B3344" s="1">
        <v>45473</v>
      </c>
      <c r="D3344">
        <v>42</v>
      </c>
      <c r="E3344" t="s">
        <v>6</v>
      </c>
      <c r="F3344">
        <v>10863.75</v>
      </c>
    </row>
    <row r="3345" spans="1:6">
      <c r="A3345">
        <v>9652</v>
      </c>
      <c r="B3345" s="1">
        <v>45504</v>
      </c>
      <c r="D3345">
        <v>42</v>
      </c>
      <c r="E3345" t="s">
        <v>6</v>
      </c>
      <c r="F3345">
        <v>9302.5</v>
      </c>
    </row>
    <row r="3346" spans="1:6">
      <c r="A3346">
        <v>9652</v>
      </c>
      <c r="B3346" s="1">
        <v>45535</v>
      </c>
      <c r="D3346">
        <v>42</v>
      </c>
      <c r="E3346" t="s">
        <v>6</v>
      </c>
      <c r="F3346">
        <v>10051.25</v>
      </c>
    </row>
    <row r="3347" spans="1:6">
      <c r="A3347">
        <v>9652</v>
      </c>
      <c r="B3347" s="1">
        <v>45565</v>
      </c>
      <c r="D3347">
        <v>42</v>
      </c>
      <c r="E3347" t="s">
        <v>6</v>
      </c>
      <c r="F3347">
        <v>10408.75</v>
      </c>
    </row>
    <row r="3348" spans="1:6">
      <c r="A3348">
        <v>9652</v>
      </c>
      <c r="B3348" s="1">
        <v>45596</v>
      </c>
      <c r="D3348">
        <v>42</v>
      </c>
      <c r="E3348" t="s">
        <v>6</v>
      </c>
      <c r="F3348">
        <v>8945</v>
      </c>
    </row>
    <row r="3349" spans="1:6">
      <c r="A3349">
        <v>9652</v>
      </c>
      <c r="B3349" s="1">
        <v>45626</v>
      </c>
      <c r="D3349">
        <v>42</v>
      </c>
      <c r="E3349" t="s">
        <v>6</v>
      </c>
      <c r="F3349">
        <v>10636.25</v>
      </c>
    </row>
    <row r="3350" spans="1:6">
      <c r="A3350">
        <v>9652</v>
      </c>
      <c r="B3350" s="1">
        <v>45657</v>
      </c>
      <c r="D3350">
        <v>42</v>
      </c>
      <c r="E3350" t="s">
        <v>6</v>
      </c>
      <c r="F3350">
        <v>12570</v>
      </c>
    </row>
    <row r="3351" spans="1:6">
      <c r="A3351">
        <v>9652</v>
      </c>
      <c r="B3351" s="1">
        <v>45688</v>
      </c>
      <c r="D3351">
        <v>42</v>
      </c>
      <c r="E3351" t="s">
        <v>6</v>
      </c>
      <c r="F3351">
        <v>12833.75</v>
      </c>
    </row>
    <row r="3352" spans="1:6">
      <c r="A3352">
        <v>9652</v>
      </c>
      <c r="B3352" s="1">
        <v>45716</v>
      </c>
      <c r="D3352">
        <v>42</v>
      </c>
      <c r="E3352" t="s">
        <v>6</v>
      </c>
      <c r="F3352">
        <v>15920</v>
      </c>
    </row>
    <row r="3353" spans="1:6">
      <c r="A3353">
        <v>9652</v>
      </c>
      <c r="B3353" s="1">
        <v>45747</v>
      </c>
      <c r="D3353">
        <v>42</v>
      </c>
      <c r="E3353" t="s">
        <v>6</v>
      </c>
      <c r="F3353">
        <v>13458.75</v>
      </c>
    </row>
    <row r="3354" spans="1:6">
      <c r="A3354">
        <v>9652</v>
      </c>
      <c r="B3354" s="1">
        <v>45777</v>
      </c>
      <c r="D3354">
        <v>42</v>
      </c>
      <c r="E3354" t="s">
        <v>6</v>
      </c>
      <c r="F3354">
        <v>16448.75</v>
      </c>
    </row>
    <row r="3355" spans="1:6">
      <c r="A3355">
        <v>9652</v>
      </c>
      <c r="B3355" s="1">
        <v>45808</v>
      </c>
      <c r="D3355">
        <v>42</v>
      </c>
      <c r="E3355" t="s">
        <v>6</v>
      </c>
      <c r="F3355">
        <v>12952.5</v>
      </c>
    </row>
    <row r="3356" spans="1:6">
      <c r="A3356">
        <v>9652</v>
      </c>
      <c r="B3356" s="1">
        <v>45838</v>
      </c>
      <c r="D3356">
        <v>42</v>
      </c>
      <c r="E3356" t="s">
        <v>6</v>
      </c>
      <c r="F3356">
        <v>15245</v>
      </c>
    </row>
    <row r="3357" spans="1:6">
      <c r="A3357">
        <v>9652</v>
      </c>
      <c r="B3357" s="1">
        <v>45869</v>
      </c>
      <c r="D3357">
        <v>42</v>
      </c>
      <c r="E3357" t="s">
        <v>6</v>
      </c>
      <c r="F3357">
        <v>14320</v>
      </c>
    </row>
    <row r="3358" spans="1:6">
      <c r="A3358">
        <v>9652</v>
      </c>
      <c r="B3358" s="1">
        <v>45900</v>
      </c>
      <c r="D3358">
        <v>42</v>
      </c>
      <c r="E3358" t="s">
        <v>6</v>
      </c>
      <c r="F3358">
        <v>14628.75</v>
      </c>
    </row>
    <row r="3359" spans="1:6">
      <c r="A3359">
        <v>9652</v>
      </c>
      <c r="B3359" s="1">
        <v>45930</v>
      </c>
      <c r="D3359">
        <v>42</v>
      </c>
      <c r="E3359" t="s">
        <v>6</v>
      </c>
      <c r="F3359">
        <v>16342.5</v>
      </c>
    </row>
    <row r="3360" spans="1:6">
      <c r="A3360">
        <v>9652</v>
      </c>
      <c r="B3360" s="1">
        <v>45961</v>
      </c>
      <c r="D3360">
        <v>42</v>
      </c>
      <c r="E3360" t="s">
        <v>6</v>
      </c>
      <c r="F3360">
        <v>15857.5</v>
      </c>
    </row>
    <row r="3361" spans="1:6">
      <c r="A3361">
        <v>9652</v>
      </c>
      <c r="B3361" s="1">
        <v>45991</v>
      </c>
      <c r="D3361">
        <v>42</v>
      </c>
      <c r="E3361" t="s">
        <v>6</v>
      </c>
      <c r="F3361">
        <v>17733.75</v>
      </c>
    </row>
    <row r="3362" spans="1:6">
      <c r="A3362">
        <v>9656</v>
      </c>
      <c r="B3362" s="1">
        <v>44957</v>
      </c>
      <c r="D3362">
        <v>42</v>
      </c>
      <c r="E3362" t="s">
        <v>6</v>
      </c>
      <c r="F3362">
        <v>805215</v>
      </c>
    </row>
    <row r="3363" spans="1:6">
      <c r="A3363">
        <v>9656</v>
      </c>
      <c r="B3363" s="1">
        <v>44985</v>
      </c>
      <c r="D3363">
        <v>42</v>
      </c>
      <c r="E3363" t="s">
        <v>6</v>
      </c>
      <c r="F3363">
        <v>764213.75</v>
      </c>
    </row>
    <row r="3364" spans="1:6">
      <c r="A3364">
        <v>9656</v>
      </c>
      <c r="B3364" s="1">
        <v>45016</v>
      </c>
      <c r="D3364">
        <v>42</v>
      </c>
      <c r="E3364" t="s">
        <v>6</v>
      </c>
      <c r="F3364">
        <v>695368.75</v>
      </c>
    </row>
    <row r="3365" spans="1:6">
      <c r="A3365">
        <v>9656</v>
      </c>
      <c r="B3365" s="1">
        <v>45046</v>
      </c>
      <c r="D3365">
        <v>42</v>
      </c>
      <c r="E3365" t="s">
        <v>6</v>
      </c>
      <c r="F3365">
        <v>787558.75</v>
      </c>
    </row>
    <row r="3366" spans="1:6">
      <c r="A3366">
        <v>9656</v>
      </c>
      <c r="B3366" s="1">
        <v>45077</v>
      </c>
      <c r="D3366">
        <v>42</v>
      </c>
      <c r="E3366" t="s">
        <v>6</v>
      </c>
      <c r="F3366">
        <v>789892.5</v>
      </c>
    </row>
    <row r="3367" spans="1:6">
      <c r="A3367">
        <v>9656</v>
      </c>
      <c r="B3367" s="1">
        <v>45107</v>
      </c>
      <c r="D3367">
        <v>42</v>
      </c>
      <c r="E3367" t="s">
        <v>6</v>
      </c>
      <c r="F3367">
        <v>977655</v>
      </c>
    </row>
    <row r="3368" spans="1:6">
      <c r="A3368">
        <v>9656</v>
      </c>
      <c r="B3368" s="1">
        <v>45138</v>
      </c>
      <c r="D3368">
        <v>42</v>
      </c>
      <c r="E3368" t="s">
        <v>6</v>
      </c>
      <c r="F3368">
        <v>973931.25</v>
      </c>
    </row>
    <row r="3369" spans="1:6">
      <c r="A3369">
        <v>9656</v>
      </c>
      <c r="B3369" s="1">
        <v>45169</v>
      </c>
      <c r="D3369">
        <v>42</v>
      </c>
      <c r="E3369" t="s">
        <v>6</v>
      </c>
      <c r="F3369">
        <v>825961.25</v>
      </c>
    </row>
    <row r="3370" spans="1:6">
      <c r="A3370">
        <v>9656</v>
      </c>
      <c r="B3370" s="1">
        <v>45199</v>
      </c>
      <c r="D3370">
        <v>42</v>
      </c>
      <c r="E3370" t="s">
        <v>6</v>
      </c>
      <c r="F3370">
        <v>882613.75</v>
      </c>
    </row>
    <row r="3371" spans="1:6">
      <c r="A3371">
        <v>9656</v>
      </c>
      <c r="B3371" s="1">
        <v>45230</v>
      </c>
      <c r="D3371">
        <v>42</v>
      </c>
      <c r="E3371" t="s">
        <v>6</v>
      </c>
      <c r="F3371">
        <v>891113.75</v>
      </c>
    </row>
    <row r="3372" spans="1:6">
      <c r="A3372">
        <v>9656</v>
      </c>
      <c r="B3372" s="1">
        <v>45260</v>
      </c>
      <c r="D3372">
        <v>42</v>
      </c>
      <c r="E3372" t="s">
        <v>6</v>
      </c>
      <c r="F3372">
        <v>891502.5</v>
      </c>
    </row>
    <row r="3373" spans="1:6">
      <c r="A3373">
        <v>9656</v>
      </c>
      <c r="B3373" s="1">
        <v>45291</v>
      </c>
      <c r="D3373">
        <v>42</v>
      </c>
      <c r="E3373" t="s">
        <v>6</v>
      </c>
      <c r="F3373">
        <v>891655</v>
      </c>
    </row>
    <row r="3374" spans="1:6">
      <c r="A3374">
        <v>9656</v>
      </c>
      <c r="B3374" s="1">
        <v>45322</v>
      </c>
      <c r="D3374">
        <v>42</v>
      </c>
      <c r="E3374" t="s">
        <v>6</v>
      </c>
      <c r="F3374">
        <v>841296.25</v>
      </c>
    </row>
    <row r="3375" spans="1:6">
      <c r="A3375">
        <v>9656</v>
      </c>
      <c r="B3375" s="1">
        <v>45351</v>
      </c>
      <c r="D3375">
        <v>42</v>
      </c>
      <c r="E3375" t="s">
        <v>6</v>
      </c>
      <c r="F3375">
        <v>833932.5</v>
      </c>
    </row>
    <row r="3376" spans="1:6">
      <c r="A3376">
        <v>9656</v>
      </c>
      <c r="B3376" s="1">
        <v>45382</v>
      </c>
      <c r="D3376">
        <v>42</v>
      </c>
      <c r="E3376" t="s">
        <v>6</v>
      </c>
      <c r="F3376">
        <v>736073.75</v>
      </c>
    </row>
    <row r="3377" spans="1:6">
      <c r="A3377">
        <v>9656</v>
      </c>
      <c r="B3377" s="1">
        <v>45412</v>
      </c>
      <c r="D3377">
        <v>42</v>
      </c>
      <c r="E3377" t="s">
        <v>6</v>
      </c>
      <c r="F3377">
        <v>764646.25</v>
      </c>
    </row>
    <row r="3378" spans="1:6">
      <c r="A3378">
        <v>9656</v>
      </c>
      <c r="B3378" s="1">
        <v>45443</v>
      </c>
      <c r="D3378">
        <v>42</v>
      </c>
      <c r="E3378" t="s">
        <v>6</v>
      </c>
      <c r="F3378">
        <v>943401.25</v>
      </c>
    </row>
    <row r="3379" spans="1:6">
      <c r="A3379">
        <v>9656</v>
      </c>
      <c r="B3379" s="1">
        <v>45473</v>
      </c>
      <c r="D3379">
        <v>42</v>
      </c>
      <c r="E3379" t="s">
        <v>6</v>
      </c>
      <c r="F3379">
        <v>932922.5</v>
      </c>
    </row>
    <row r="3380" spans="1:6">
      <c r="A3380">
        <v>9656</v>
      </c>
      <c r="B3380" s="1">
        <v>45504</v>
      </c>
      <c r="D3380">
        <v>42</v>
      </c>
      <c r="E3380" t="s">
        <v>6</v>
      </c>
      <c r="F3380">
        <v>866353.75</v>
      </c>
    </row>
    <row r="3381" spans="1:6">
      <c r="A3381">
        <v>9656</v>
      </c>
      <c r="B3381" s="1">
        <v>45535</v>
      </c>
      <c r="D3381">
        <v>42</v>
      </c>
      <c r="E3381" t="s">
        <v>6</v>
      </c>
      <c r="F3381">
        <v>843221.25</v>
      </c>
    </row>
    <row r="3382" spans="1:6">
      <c r="A3382">
        <v>9656</v>
      </c>
      <c r="B3382" s="1">
        <v>45565</v>
      </c>
      <c r="D3382">
        <v>42</v>
      </c>
      <c r="E3382" t="s">
        <v>6</v>
      </c>
      <c r="F3382">
        <v>839262.5</v>
      </c>
    </row>
    <row r="3383" spans="1:6">
      <c r="A3383">
        <v>9656</v>
      </c>
      <c r="B3383" s="1">
        <v>45596</v>
      </c>
      <c r="D3383">
        <v>42</v>
      </c>
      <c r="E3383" t="s">
        <v>6</v>
      </c>
      <c r="F3383">
        <v>914223.75</v>
      </c>
    </row>
    <row r="3384" spans="1:6">
      <c r="A3384">
        <v>9656</v>
      </c>
      <c r="B3384" s="1">
        <v>45626</v>
      </c>
      <c r="D3384">
        <v>42</v>
      </c>
      <c r="E3384" t="s">
        <v>6</v>
      </c>
      <c r="F3384">
        <v>856376.25</v>
      </c>
    </row>
    <row r="3385" spans="1:6">
      <c r="A3385">
        <v>9656</v>
      </c>
      <c r="B3385" s="1">
        <v>45657</v>
      </c>
      <c r="D3385">
        <v>42</v>
      </c>
      <c r="E3385" t="s">
        <v>6</v>
      </c>
      <c r="F3385">
        <v>866221.25</v>
      </c>
    </row>
    <row r="3386" spans="1:6">
      <c r="A3386">
        <v>9656</v>
      </c>
      <c r="B3386" s="1">
        <v>45688</v>
      </c>
      <c r="D3386">
        <v>42</v>
      </c>
      <c r="E3386" t="s">
        <v>6</v>
      </c>
      <c r="F3386">
        <v>901735</v>
      </c>
    </row>
    <row r="3387" spans="1:6">
      <c r="A3387">
        <v>9656</v>
      </c>
      <c r="B3387" s="1">
        <v>45716</v>
      </c>
      <c r="D3387">
        <v>42</v>
      </c>
      <c r="E3387" t="s">
        <v>6</v>
      </c>
      <c r="F3387">
        <v>807461.25</v>
      </c>
    </row>
    <row r="3388" spans="1:6">
      <c r="A3388">
        <v>9656</v>
      </c>
      <c r="B3388" s="1">
        <v>45747</v>
      </c>
      <c r="D3388">
        <v>42</v>
      </c>
      <c r="E3388" t="s">
        <v>6</v>
      </c>
      <c r="F3388">
        <v>740893.75</v>
      </c>
    </row>
    <row r="3389" spans="1:6">
      <c r="A3389">
        <v>9656</v>
      </c>
      <c r="B3389" s="1">
        <v>45777</v>
      </c>
      <c r="D3389">
        <v>42</v>
      </c>
      <c r="E3389" t="s">
        <v>6</v>
      </c>
      <c r="F3389">
        <v>894653.75</v>
      </c>
    </row>
    <row r="3390" spans="1:6">
      <c r="A3390">
        <v>9656</v>
      </c>
      <c r="B3390" s="1">
        <v>45808</v>
      </c>
      <c r="D3390">
        <v>42</v>
      </c>
      <c r="E3390" t="s">
        <v>6</v>
      </c>
      <c r="F3390">
        <v>910638.75</v>
      </c>
    </row>
    <row r="3391" spans="1:6">
      <c r="A3391">
        <v>9656</v>
      </c>
      <c r="B3391" s="1">
        <v>45838</v>
      </c>
      <c r="D3391">
        <v>42</v>
      </c>
      <c r="E3391" t="s">
        <v>6</v>
      </c>
      <c r="F3391">
        <v>905773.75</v>
      </c>
    </row>
    <row r="3392" spans="1:6">
      <c r="A3392">
        <v>9656</v>
      </c>
      <c r="B3392" s="1">
        <v>45869</v>
      </c>
      <c r="D3392">
        <v>42</v>
      </c>
      <c r="E3392" t="s">
        <v>6</v>
      </c>
      <c r="F3392">
        <v>1102188.75</v>
      </c>
    </row>
    <row r="3393" spans="1:6">
      <c r="A3393">
        <v>9656</v>
      </c>
      <c r="B3393" s="1">
        <v>45900</v>
      </c>
      <c r="D3393">
        <v>42</v>
      </c>
      <c r="E3393" t="s">
        <v>6</v>
      </c>
      <c r="F3393">
        <v>880791.25</v>
      </c>
    </row>
    <row r="3394" spans="1:6">
      <c r="A3394">
        <v>9656</v>
      </c>
      <c r="B3394" s="1">
        <v>45930</v>
      </c>
      <c r="D3394">
        <v>42</v>
      </c>
      <c r="E3394" t="s">
        <v>6</v>
      </c>
      <c r="F3394">
        <v>880668.75</v>
      </c>
    </row>
    <row r="3395" spans="1:6">
      <c r="A3395">
        <v>9656</v>
      </c>
      <c r="B3395" s="1">
        <v>45961</v>
      </c>
      <c r="D3395">
        <v>42</v>
      </c>
      <c r="E3395" t="s">
        <v>6</v>
      </c>
      <c r="F3395">
        <v>999372.5</v>
      </c>
    </row>
    <row r="3396" spans="1:6">
      <c r="A3396">
        <v>9656</v>
      </c>
      <c r="B3396" s="1">
        <v>45991</v>
      </c>
      <c r="D3396">
        <v>42</v>
      </c>
      <c r="E3396" t="s">
        <v>6</v>
      </c>
      <c r="F3396">
        <v>912800</v>
      </c>
    </row>
    <row r="3397" spans="1:6">
      <c r="A3397">
        <v>9657</v>
      </c>
      <c r="B3397" s="1">
        <v>44957</v>
      </c>
      <c r="D3397">
        <v>42</v>
      </c>
      <c r="E3397" t="s">
        <v>6</v>
      </c>
      <c r="F3397">
        <v>5627.5</v>
      </c>
    </row>
    <row r="3398" spans="1:6">
      <c r="A3398">
        <v>9657</v>
      </c>
      <c r="B3398" s="1">
        <v>44985</v>
      </c>
      <c r="D3398">
        <v>42</v>
      </c>
      <c r="E3398" t="s">
        <v>6</v>
      </c>
      <c r="F3398">
        <v>5401.25</v>
      </c>
    </row>
    <row r="3399" spans="1:6">
      <c r="A3399">
        <v>9657</v>
      </c>
      <c r="B3399" s="1">
        <v>45016</v>
      </c>
      <c r="D3399">
        <v>42</v>
      </c>
      <c r="E3399" t="s">
        <v>6</v>
      </c>
      <c r="F3399">
        <v>5011.25</v>
      </c>
    </row>
    <row r="3400" spans="1:6">
      <c r="A3400">
        <v>9657</v>
      </c>
      <c r="B3400" s="1">
        <v>45046</v>
      </c>
      <c r="D3400">
        <v>42</v>
      </c>
      <c r="E3400" t="s">
        <v>6</v>
      </c>
      <c r="F3400">
        <v>5550</v>
      </c>
    </row>
    <row r="3401" spans="1:6">
      <c r="A3401">
        <v>9657</v>
      </c>
      <c r="B3401" s="1">
        <v>45077</v>
      </c>
      <c r="D3401">
        <v>42</v>
      </c>
      <c r="E3401" t="s">
        <v>6</v>
      </c>
      <c r="F3401">
        <v>5248.75</v>
      </c>
    </row>
    <row r="3402" spans="1:6">
      <c r="A3402">
        <v>9657</v>
      </c>
      <c r="B3402" s="1">
        <v>45107</v>
      </c>
      <c r="D3402">
        <v>42</v>
      </c>
      <c r="E3402" t="s">
        <v>6</v>
      </c>
      <c r="F3402">
        <v>6162.5</v>
      </c>
    </row>
    <row r="3403" spans="1:6">
      <c r="A3403">
        <v>9657</v>
      </c>
      <c r="B3403" s="1">
        <v>45138</v>
      </c>
      <c r="D3403">
        <v>42</v>
      </c>
      <c r="E3403" t="s">
        <v>6</v>
      </c>
      <c r="F3403">
        <v>5828.75</v>
      </c>
    </row>
    <row r="3404" spans="1:6">
      <c r="A3404">
        <v>9657</v>
      </c>
      <c r="B3404" s="1">
        <v>45169</v>
      </c>
      <c r="D3404">
        <v>42</v>
      </c>
      <c r="E3404" t="s">
        <v>6</v>
      </c>
      <c r="F3404">
        <v>6020</v>
      </c>
    </row>
    <row r="3405" spans="1:6">
      <c r="A3405">
        <v>9657</v>
      </c>
      <c r="B3405" s="1">
        <v>45199</v>
      </c>
      <c r="D3405">
        <v>42</v>
      </c>
      <c r="E3405" t="s">
        <v>6</v>
      </c>
      <c r="F3405">
        <v>5916.25</v>
      </c>
    </row>
    <row r="3406" spans="1:6">
      <c r="A3406">
        <v>9657</v>
      </c>
      <c r="B3406" s="1">
        <v>45230</v>
      </c>
      <c r="D3406">
        <v>42</v>
      </c>
      <c r="E3406" t="s">
        <v>6</v>
      </c>
      <c r="F3406">
        <v>5471.25</v>
      </c>
    </row>
    <row r="3407" spans="1:6">
      <c r="A3407">
        <v>9657</v>
      </c>
      <c r="B3407" s="1">
        <v>45260</v>
      </c>
      <c r="D3407">
        <v>42</v>
      </c>
      <c r="E3407" t="s">
        <v>6</v>
      </c>
      <c r="F3407">
        <v>5942.5</v>
      </c>
    </row>
    <row r="3408" spans="1:6">
      <c r="A3408">
        <v>9657</v>
      </c>
      <c r="B3408" s="1">
        <v>45291</v>
      </c>
      <c r="D3408">
        <v>42</v>
      </c>
      <c r="E3408" t="s">
        <v>6</v>
      </c>
      <c r="F3408">
        <v>5682.5</v>
      </c>
    </row>
    <row r="3409" spans="1:6">
      <c r="A3409">
        <v>9657</v>
      </c>
      <c r="B3409" s="1">
        <v>45322</v>
      </c>
      <c r="D3409">
        <v>42</v>
      </c>
      <c r="E3409" t="s">
        <v>6</v>
      </c>
      <c r="F3409">
        <v>5608.75</v>
      </c>
    </row>
    <row r="3410" spans="1:6">
      <c r="A3410">
        <v>9657</v>
      </c>
      <c r="B3410" s="1">
        <v>45351</v>
      </c>
      <c r="D3410">
        <v>42</v>
      </c>
      <c r="E3410" t="s">
        <v>6</v>
      </c>
      <c r="F3410">
        <v>5657.5</v>
      </c>
    </row>
    <row r="3411" spans="1:6">
      <c r="A3411">
        <v>9657</v>
      </c>
      <c r="B3411" s="1">
        <v>45382</v>
      </c>
      <c r="D3411">
        <v>42</v>
      </c>
      <c r="E3411" t="s">
        <v>6</v>
      </c>
      <c r="F3411">
        <v>5367.5</v>
      </c>
    </row>
    <row r="3412" spans="1:6">
      <c r="A3412">
        <v>9657</v>
      </c>
      <c r="B3412" s="1">
        <v>45412</v>
      </c>
      <c r="D3412">
        <v>42</v>
      </c>
      <c r="E3412" t="s">
        <v>6</v>
      </c>
      <c r="F3412">
        <v>5166.25</v>
      </c>
    </row>
    <row r="3413" spans="1:6">
      <c r="A3413">
        <v>9657</v>
      </c>
      <c r="B3413" s="1">
        <v>45443</v>
      </c>
      <c r="D3413">
        <v>42</v>
      </c>
      <c r="E3413" t="s">
        <v>6</v>
      </c>
      <c r="F3413">
        <v>6352.5</v>
      </c>
    </row>
    <row r="3414" spans="1:6">
      <c r="A3414">
        <v>9657</v>
      </c>
      <c r="B3414" s="1">
        <v>45473</v>
      </c>
      <c r="D3414">
        <v>42</v>
      </c>
      <c r="E3414" t="s">
        <v>6</v>
      </c>
      <c r="F3414">
        <v>6120</v>
      </c>
    </row>
    <row r="3415" spans="1:6">
      <c r="A3415">
        <v>9657</v>
      </c>
      <c r="B3415" s="1">
        <v>45504</v>
      </c>
      <c r="D3415">
        <v>42</v>
      </c>
      <c r="E3415" t="s">
        <v>6</v>
      </c>
      <c r="F3415">
        <v>5610</v>
      </c>
    </row>
    <row r="3416" spans="1:6">
      <c r="A3416">
        <v>9657</v>
      </c>
      <c r="B3416" s="1">
        <v>45535</v>
      </c>
      <c r="D3416">
        <v>42</v>
      </c>
      <c r="E3416" t="s">
        <v>6</v>
      </c>
      <c r="F3416">
        <v>6740</v>
      </c>
    </row>
    <row r="3417" spans="1:6">
      <c r="A3417">
        <v>9657</v>
      </c>
      <c r="B3417" s="1">
        <v>45565</v>
      </c>
      <c r="D3417">
        <v>42</v>
      </c>
      <c r="E3417" t="s">
        <v>6</v>
      </c>
      <c r="F3417">
        <v>5916.25</v>
      </c>
    </row>
    <row r="3418" spans="1:6">
      <c r="A3418">
        <v>9657</v>
      </c>
      <c r="B3418" s="1">
        <v>45596</v>
      </c>
      <c r="D3418">
        <v>42</v>
      </c>
      <c r="E3418" t="s">
        <v>6</v>
      </c>
      <c r="F3418">
        <v>5923.75</v>
      </c>
    </row>
    <row r="3419" spans="1:6">
      <c r="A3419">
        <v>9657</v>
      </c>
      <c r="B3419" s="1">
        <v>45626</v>
      </c>
      <c r="D3419">
        <v>42</v>
      </c>
      <c r="E3419" t="s">
        <v>6</v>
      </c>
      <c r="F3419">
        <v>6102.5</v>
      </c>
    </row>
    <row r="3420" spans="1:6">
      <c r="A3420">
        <v>9657</v>
      </c>
      <c r="B3420" s="1">
        <v>45657</v>
      </c>
      <c r="D3420">
        <v>42</v>
      </c>
      <c r="E3420" t="s">
        <v>6</v>
      </c>
      <c r="F3420">
        <v>5722.5</v>
      </c>
    </row>
    <row r="3421" spans="1:6">
      <c r="A3421">
        <v>9657</v>
      </c>
      <c r="B3421" s="1">
        <v>45688</v>
      </c>
      <c r="D3421">
        <v>42</v>
      </c>
      <c r="E3421" t="s">
        <v>6</v>
      </c>
      <c r="F3421">
        <v>6212.5</v>
      </c>
    </row>
    <row r="3422" spans="1:6">
      <c r="A3422">
        <v>9657</v>
      </c>
      <c r="B3422" s="1">
        <v>45716</v>
      </c>
      <c r="D3422">
        <v>42</v>
      </c>
      <c r="E3422" t="s">
        <v>6</v>
      </c>
      <c r="F3422">
        <v>5826.25</v>
      </c>
    </row>
    <row r="3423" spans="1:6">
      <c r="A3423">
        <v>9657</v>
      </c>
      <c r="B3423" s="1">
        <v>45747</v>
      </c>
      <c r="D3423">
        <v>42</v>
      </c>
      <c r="E3423" t="s">
        <v>6</v>
      </c>
      <c r="F3423">
        <v>5360</v>
      </c>
    </row>
    <row r="3424" spans="1:6">
      <c r="A3424">
        <v>9657</v>
      </c>
      <c r="B3424" s="1">
        <v>45777</v>
      </c>
      <c r="D3424">
        <v>42</v>
      </c>
      <c r="E3424" t="s">
        <v>6</v>
      </c>
      <c r="F3424">
        <v>5848.75</v>
      </c>
    </row>
    <row r="3425" spans="1:6">
      <c r="A3425">
        <v>9657</v>
      </c>
      <c r="B3425" s="1">
        <v>45808</v>
      </c>
      <c r="D3425">
        <v>42</v>
      </c>
      <c r="E3425" t="s">
        <v>6</v>
      </c>
      <c r="F3425">
        <v>6081.25</v>
      </c>
    </row>
    <row r="3426" spans="1:6">
      <c r="A3426">
        <v>9657</v>
      </c>
      <c r="B3426" s="1">
        <v>45838</v>
      </c>
      <c r="D3426">
        <v>42</v>
      </c>
      <c r="E3426" t="s">
        <v>6</v>
      </c>
      <c r="F3426">
        <v>5781.25</v>
      </c>
    </row>
    <row r="3427" spans="1:6">
      <c r="A3427">
        <v>9657</v>
      </c>
      <c r="B3427" s="1">
        <v>45869</v>
      </c>
      <c r="D3427">
        <v>42</v>
      </c>
      <c r="E3427" t="s">
        <v>6</v>
      </c>
      <c r="F3427">
        <v>6503.75</v>
      </c>
    </row>
    <row r="3428" spans="1:6">
      <c r="A3428">
        <v>9657</v>
      </c>
      <c r="B3428" s="1">
        <v>45900</v>
      </c>
      <c r="D3428">
        <v>42</v>
      </c>
      <c r="E3428" t="s">
        <v>6</v>
      </c>
      <c r="F3428">
        <v>6727.5</v>
      </c>
    </row>
    <row r="3429" spans="1:6">
      <c r="A3429">
        <v>9657</v>
      </c>
      <c r="B3429" s="1">
        <v>45930</v>
      </c>
      <c r="D3429">
        <v>42</v>
      </c>
      <c r="E3429" t="s">
        <v>6</v>
      </c>
      <c r="F3429">
        <v>5970</v>
      </c>
    </row>
    <row r="3430" spans="1:6">
      <c r="A3430">
        <v>9657</v>
      </c>
      <c r="B3430" s="1">
        <v>45961</v>
      </c>
      <c r="D3430">
        <v>42</v>
      </c>
      <c r="E3430" t="s">
        <v>6</v>
      </c>
      <c r="F3430">
        <v>6437.5</v>
      </c>
    </row>
    <row r="3431" spans="1:6">
      <c r="A3431">
        <v>9657</v>
      </c>
      <c r="B3431" s="1">
        <v>45991</v>
      </c>
      <c r="D3431">
        <v>42</v>
      </c>
      <c r="E3431" t="s">
        <v>6</v>
      </c>
      <c r="F3431">
        <v>6236.25</v>
      </c>
    </row>
    <row r="3432" spans="1:6">
      <c r="A3432">
        <v>9683</v>
      </c>
      <c r="B3432" s="1">
        <v>44957</v>
      </c>
      <c r="D3432">
        <v>42</v>
      </c>
      <c r="E3432" t="s">
        <v>6</v>
      </c>
      <c r="F3432">
        <v>3214632.5</v>
      </c>
    </row>
    <row r="3433" spans="1:6">
      <c r="A3433">
        <v>9683</v>
      </c>
      <c r="B3433" s="1">
        <v>44985</v>
      </c>
      <c r="D3433">
        <v>42</v>
      </c>
      <c r="E3433" t="s">
        <v>6</v>
      </c>
      <c r="F3433">
        <v>3213658.75</v>
      </c>
    </row>
    <row r="3434" spans="1:6">
      <c r="A3434">
        <v>9683</v>
      </c>
      <c r="B3434" s="1">
        <v>45016</v>
      </c>
      <c r="D3434">
        <v>42</v>
      </c>
      <c r="E3434" t="s">
        <v>6</v>
      </c>
      <c r="F3434">
        <v>2938353.75</v>
      </c>
    </row>
    <row r="3435" spans="1:6">
      <c r="A3435">
        <v>9683</v>
      </c>
      <c r="B3435" s="1">
        <v>45046</v>
      </c>
      <c r="D3435">
        <v>42</v>
      </c>
      <c r="E3435" t="s">
        <v>6</v>
      </c>
      <c r="F3435">
        <v>3297710</v>
      </c>
    </row>
    <row r="3436" spans="1:6">
      <c r="A3436">
        <v>9683</v>
      </c>
      <c r="B3436" s="1">
        <v>45077</v>
      </c>
      <c r="D3436">
        <v>42</v>
      </c>
      <c r="E3436" t="s">
        <v>6</v>
      </c>
      <c r="F3436">
        <v>3084891.25</v>
      </c>
    </row>
    <row r="3437" spans="1:6">
      <c r="A3437">
        <v>9683</v>
      </c>
      <c r="B3437" s="1">
        <v>45107</v>
      </c>
      <c r="D3437">
        <v>42</v>
      </c>
      <c r="E3437" t="s">
        <v>6</v>
      </c>
      <c r="F3437">
        <v>3111281.25</v>
      </c>
    </row>
    <row r="3438" spans="1:6">
      <c r="A3438">
        <v>9683</v>
      </c>
      <c r="B3438" s="1">
        <v>45138</v>
      </c>
      <c r="D3438">
        <v>42</v>
      </c>
      <c r="E3438" t="s">
        <v>6</v>
      </c>
      <c r="F3438">
        <v>3111281.25</v>
      </c>
    </row>
    <row r="3439" spans="1:6">
      <c r="A3439">
        <v>9683</v>
      </c>
      <c r="B3439" s="1">
        <v>45169</v>
      </c>
      <c r="D3439">
        <v>42</v>
      </c>
      <c r="E3439" t="s">
        <v>6</v>
      </c>
      <c r="F3439">
        <v>3154881.25</v>
      </c>
    </row>
    <row r="3440" spans="1:6">
      <c r="A3440">
        <v>9683</v>
      </c>
      <c r="B3440" s="1">
        <v>45199</v>
      </c>
      <c r="D3440">
        <v>42</v>
      </c>
      <c r="E3440" t="s">
        <v>6</v>
      </c>
      <c r="F3440">
        <v>3203516.25</v>
      </c>
    </row>
    <row r="3441" spans="1:6">
      <c r="A3441">
        <v>9683</v>
      </c>
      <c r="B3441" s="1">
        <v>45230</v>
      </c>
      <c r="D3441">
        <v>42</v>
      </c>
      <c r="E3441" t="s">
        <v>6</v>
      </c>
      <c r="F3441">
        <v>3011678.75</v>
      </c>
    </row>
    <row r="3442" spans="1:6">
      <c r="A3442">
        <v>9683</v>
      </c>
      <c r="B3442" s="1">
        <v>45260</v>
      </c>
      <c r="D3442">
        <v>42</v>
      </c>
      <c r="E3442" t="s">
        <v>6</v>
      </c>
      <c r="F3442">
        <v>3313401.25</v>
      </c>
    </row>
    <row r="3443" spans="1:6">
      <c r="A3443">
        <v>9683</v>
      </c>
      <c r="B3443" s="1">
        <v>45291</v>
      </c>
      <c r="D3443">
        <v>42</v>
      </c>
      <c r="E3443" t="s">
        <v>6</v>
      </c>
      <c r="F3443">
        <v>3213408.75</v>
      </c>
    </row>
    <row r="3444" spans="1:6">
      <c r="A3444">
        <v>9683</v>
      </c>
      <c r="B3444" s="1">
        <v>45322</v>
      </c>
      <c r="D3444">
        <v>42</v>
      </c>
      <c r="E3444" t="s">
        <v>6</v>
      </c>
      <c r="F3444">
        <v>3363136.25</v>
      </c>
    </row>
    <row r="3445" spans="1:6">
      <c r="A3445">
        <v>9683</v>
      </c>
      <c r="B3445" s="1">
        <v>45351</v>
      </c>
      <c r="D3445">
        <v>42</v>
      </c>
      <c r="E3445" t="s">
        <v>6</v>
      </c>
      <c r="F3445">
        <v>3458200</v>
      </c>
    </row>
    <row r="3446" spans="1:6">
      <c r="A3446">
        <v>9683</v>
      </c>
      <c r="B3446" s="1">
        <v>45382</v>
      </c>
      <c r="D3446">
        <v>42</v>
      </c>
      <c r="E3446" t="s">
        <v>6</v>
      </c>
      <c r="F3446">
        <v>3458200</v>
      </c>
    </row>
    <row r="3447" spans="1:6">
      <c r="A3447">
        <v>9683</v>
      </c>
      <c r="B3447" s="1">
        <v>45412</v>
      </c>
      <c r="D3447">
        <v>42</v>
      </c>
      <c r="E3447" t="s">
        <v>6</v>
      </c>
      <c r="F3447">
        <v>3413458.75</v>
      </c>
    </row>
    <row r="3448" spans="1:6">
      <c r="A3448">
        <v>9683</v>
      </c>
      <c r="B3448" s="1">
        <v>45443</v>
      </c>
      <c r="D3448">
        <v>42</v>
      </c>
      <c r="E3448" t="s">
        <v>6</v>
      </c>
      <c r="F3448">
        <v>3240065</v>
      </c>
    </row>
    <row r="3449" spans="1:6">
      <c r="A3449">
        <v>9683</v>
      </c>
      <c r="B3449" s="1">
        <v>45473</v>
      </c>
      <c r="D3449">
        <v>42</v>
      </c>
      <c r="E3449" t="s">
        <v>6</v>
      </c>
      <c r="F3449">
        <v>3476118.75</v>
      </c>
    </row>
    <row r="3450" spans="1:6">
      <c r="A3450">
        <v>9683</v>
      </c>
      <c r="B3450" s="1">
        <v>45504</v>
      </c>
      <c r="D3450">
        <v>42</v>
      </c>
      <c r="E3450" t="s">
        <v>6</v>
      </c>
      <c r="F3450">
        <v>3311110</v>
      </c>
    </row>
    <row r="3451" spans="1:6">
      <c r="A3451">
        <v>9683</v>
      </c>
      <c r="B3451" s="1">
        <v>45535</v>
      </c>
      <c r="D3451">
        <v>42</v>
      </c>
      <c r="E3451" t="s">
        <v>6</v>
      </c>
      <c r="F3451">
        <v>3327736.25</v>
      </c>
    </row>
    <row r="3452" spans="1:6">
      <c r="A3452">
        <v>9683</v>
      </c>
      <c r="B3452" s="1">
        <v>45565</v>
      </c>
      <c r="D3452">
        <v>42</v>
      </c>
      <c r="E3452" t="s">
        <v>6</v>
      </c>
      <c r="F3452">
        <v>3483155</v>
      </c>
    </row>
    <row r="3453" spans="1:6">
      <c r="A3453">
        <v>9683</v>
      </c>
      <c r="B3453" s="1">
        <v>45596</v>
      </c>
      <c r="D3453">
        <v>42</v>
      </c>
      <c r="E3453" t="s">
        <v>6</v>
      </c>
      <c r="F3453">
        <v>3417802.5</v>
      </c>
    </row>
    <row r="3454" spans="1:6">
      <c r="A3454">
        <v>9683</v>
      </c>
      <c r="B3454" s="1">
        <v>45626</v>
      </c>
      <c r="D3454">
        <v>42</v>
      </c>
      <c r="E3454" t="s">
        <v>6</v>
      </c>
      <c r="F3454">
        <v>3578212.5</v>
      </c>
    </row>
    <row r="3455" spans="1:6">
      <c r="A3455">
        <v>9683</v>
      </c>
      <c r="B3455" s="1">
        <v>45657</v>
      </c>
      <c r="D3455">
        <v>42</v>
      </c>
      <c r="E3455" t="s">
        <v>6</v>
      </c>
      <c r="F3455">
        <v>3585731.25</v>
      </c>
    </row>
    <row r="3456" spans="1:6">
      <c r="A3456">
        <v>9683</v>
      </c>
      <c r="B3456" s="1">
        <v>45688</v>
      </c>
      <c r="D3456">
        <v>42</v>
      </c>
      <c r="E3456" t="s">
        <v>6</v>
      </c>
      <c r="F3456">
        <v>3423585</v>
      </c>
    </row>
    <row r="3457" spans="1:6">
      <c r="A3457">
        <v>9683</v>
      </c>
      <c r="B3457" s="1">
        <v>45716</v>
      </c>
      <c r="D3457">
        <v>42</v>
      </c>
      <c r="E3457" t="s">
        <v>6</v>
      </c>
      <c r="F3457">
        <v>3651701.25</v>
      </c>
    </row>
    <row r="3458" spans="1:6">
      <c r="A3458">
        <v>9683</v>
      </c>
      <c r="B3458" s="1">
        <v>45747</v>
      </c>
      <c r="D3458">
        <v>42</v>
      </c>
      <c r="E3458" t="s">
        <v>6</v>
      </c>
      <c r="F3458">
        <v>3418593.75</v>
      </c>
    </row>
    <row r="3459" spans="1:6">
      <c r="A3459">
        <v>9683</v>
      </c>
      <c r="B3459" s="1">
        <v>45777</v>
      </c>
      <c r="D3459">
        <v>42</v>
      </c>
      <c r="E3459" t="s">
        <v>6</v>
      </c>
      <c r="F3459">
        <v>3945455</v>
      </c>
    </row>
    <row r="3460" spans="1:6">
      <c r="A3460">
        <v>9683</v>
      </c>
      <c r="B3460" s="1">
        <v>45808</v>
      </c>
      <c r="D3460">
        <v>42</v>
      </c>
      <c r="E3460" t="s">
        <v>6</v>
      </c>
      <c r="F3460">
        <v>3420651.25</v>
      </c>
    </row>
    <row r="3461" spans="1:6">
      <c r="A3461">
        <v>9683</v>
      </c>
      <c r="B3461" s="1">
        <v>45838</v>
      </c>
      <c r="D3461">
        <v>42</v>
      </c>
      <c r="E3461" t="s">
        <v>6</v>
      </c>
      <c r="F3461">
        <v>3420651.25</v>
      </c>
    </row>
    <row r="3462" spans="1:6">
      <c r="A3462">
        <v>9683</v>
      </c>
      <c r="B3462" s="1">
        <v>45869</v>
      </c>
      <c r="D3462">
        <v>42</v>
      </c>
      <c r="E3462" t="s">
        <v>6</v>
      </c>
      <c r="F3462">
        <v>3763168.75</v>
      </c>
    </row>
    <row r="3463" spans="1:6">
      <c r="A3463">
        <v>9683</v>
      </c>
      <c r="B3463" s="1">
        <v>45900</v>
      </c>
      <c r="D3463">
        <v>42</v>
      </c>
      <c r="E3463" t="s">
        <v>6</v>
      </c>
      <c r="F3463">
        <v>3754742.5</v>
      </c>
    </row>
    <row r="3464" spans="1:6">
      <c r="A3464">
        <v>9683</v>
      </c>
      <c r="B3464" s="1">
        <v>45930</v>
      </c>
      <c r="D3464">
        <v>42</v>
      </c>
      <c r="E3464" t="s">
        <v>6</v>
      </c>
      <c r="F3464">
        <v>3532676.25</v>
      </c>
    </row>
    <row r="3465" spans="1:6">
      <c r="A3465">
        <v>9683</v>
      </c>
      <c r="B3465" s="1">
        <v>45961</v>
      </c>
      <c r="D3465">
        <v>42</v>
      </c>
      <c r="E3465" t="s">
        <v>6</v>
      </c>
      <c r="F3465">
        <v>3729080</v>
      </c>
    </row>
    <row r="3466" spans="1:6">
      <c r="A3466">
        <v>9683</v>
      </c>
      <c r="B3466" s="1">
        <v>45991</v>
      </c>
      <c r="D3466">
        <v>42</v>
      </c>
      <c r="E3466" t="s">
        <v>6</v>
      </c>
      <c r="F3466">
        <v>3856640</v>
      </c>
    </row>
    <row r="3467" spans="1:6">
      <c r="A3467">
        <v>9692</v>
      </c>
      <c r="B3467" s="1">
        <v>44957</v>
      </c>
      <c r="D3467">
        <v>42</v>
      </c>
      <c r="E3467" t="s">
        <v>6</v>
      </c>
      <c r="F3467">
        <v>1527430</v>
      </c>
    </row>
    <row r="3468" spans="1:6">
      <c r="A3468">
        <v>9692</v>
      </c>
      <c r="B3468" s="1">
        <v>44985</v>
      </c>
      <c r="D3468">
        <v>42</v>
      </c>
      <c r="E3468" t="s">
        <v>6</v>
      </c>
      <c r="F3468">
        <v>545945</v>
      </c>
    </row>
    <row r="3469" spans="1:6">
      <c r="A3469">
        <v>9692</v>
      </c>
      <c r="B3469" s="1">
        <v>45016</v>
      </c>
      <c r="D3469">
        <v>42</v>
      </c>
      <c r="E3469" t="s">
        <v>6</v>
      </c>
      <c r="F3469">
        <v>585072.5</v>
      </c>
    </row>
    <row r="3470" spans="1:6">
      <c r="A3470">
        <v>9692</v>
      </c>
      <c r="B3470" s="1">
        <v>45046</v>
      </c>
      <c r="D3470">
        <v>42</v>
      </c>
      <c r="E3470" t="s">
        <v>6</v>
      </c>
      <c r="F3470">
        <v>773272.5</v>
      </c>
    </row>
    <row r="3471" spans="1:6">
      <c r="A3471">
        <v>9692</v>
      </c>
      <c r="B3471" s="1">
        <v>45077</v>
      </c>
      <c r="D3471">
        <v>42</v>
      </c>
      <c r="E3471" t="s">
        <v>6</v>
      </c>
      <c r="F3471">
        <v>733536.25</v>
      </c>
    </row>
    <row r="3472" spans="1:6">
      <c r="A3472">
        <v>9692</v>
      </c>
      <c r="B3472" s="1">
        <v>45107</v>
      </c>
      <c r="D3472">
        <v>42</v>
      </c>
      <c r="E3472" t="s">
        <v>6</v>
      </c>
      <c r="F3472">
        <v>495106.25</v>
      </c>
    </row>
    <row r="3473" spans="1:6">
      <c r="A3473">
        <v>9692</v>
      </c>
      <c r="B3473" s="1">
        <v>45138</v>
      </c>
      <c r="D3473">
        <v>42</v>
      </c>
      <c r="E3473" t="s">
        <v>6</v>
      </c>
      <c r="F3473">
        <v>867451.25</v>
      </c>
    </row>
    <row r="3474" spans="1:6">
      <c r="A3474">
        <v>9692</v>
      </c>
      <c r="B3474" s="1">
        <v>45169</v>
      </c>
      <c r="D3474">
        <v>42</v>
      </c>
      <c r="E3474" t="s">
        <v>6</v>
      </c>
      <c r="F3474">
        <v>604543.75</v>
      </c>
    </row>
    <row r="3475" spans="1:6">
      <c r="A3475">
        <v>9692</v>
      </c>
      <c r="B3475" s="1">
        <v>45199</v>
      </c>
      <c r="D3475">
        <v>42</v>
      </c>
      <c r="E3475" t="s">
        <v>6</v>
      </c>
      <c r="F3475">
        <v>549622.5</v>
      </c>
    </row>
    <row r="3476" spans="1:6">
      <c r="A3476">
        <v>9692</v>
      </c>
      <c r="B3476" s="1">
        <v>45230</v>
      </c>
      <c r="D3476">
        <v>42</v>
      </c>
      <c r="E3476" t="s">
        <v>6</v>
      </c>
      <c r="F3476">
        <v>879076.25</v>
      </c>
    </row>
    <row r="3477" spans="1:6">
      <c r="A3477">
        <v>9692</v>
      </c>
      <c r="B3477" s="1">
        <v>45260</v>
      </c>
      <c r="D3477">
        <v>42</v>
      </c>
      <c r="E3477" t="s">
        <v>6</v>
      </c>
      <c r="F3477">
        <v>538318.75</v>
      </c>
    </row>
    <row r="3478" spans="1:6">
      <c r="A3478">
        <v>9692</v>
      </c>
      <c r="B3478" s="1">
        <v>45291</v>
      </c>
      <c r="D3478">
        <v>42</v>
      </c>
      <c r="E3478" t="s">
        <v>6</v>
      </c>
      <c r="F3478">
        <v>719278.75</v>
      </c>
    </row>
    <row r="3479" spans="1:6">
      <c r="A3479">
        <v>9692</v>
      </c>
      <c r="B3479" s="1">
        <v>45322</v>
      </c>
      <c r="D3479">
        <v>42</v>
      </c>
      <c r="E3479" t="s">
        <v>6</v>
      </c>
      <c r="F3479">
        <v>1469605</v>
      </c>
    </row>
    <row r="3480" spans="1:6">
      <c r="A3480">
        <v>9692</v>
      </c>
      <c r="B3480" s="1">
        <v>45351</v>
      </c>
      <c r="D3480">
        <v>42</v>
      </c>
      <c r="E3480" t="s">
        <v>6</v>
      </c>
      <c r="F3480">
        <v>537463.75</v>
      </c>
    </row>
    <row r="3481" spans="1:6">
      <c r="A3481">
        <v>9692</v>
      </c>
      <c r="B3481" s="1">
        <v>45382</v>
      </c>
      <c r="D3481">
        <v>42</v>
      </c>
      <c r="E3481" t="s">
        <v>6</v>
      </c>
      <c r="F3481">
        <v>673951.25</v>
      </c>
    </row>
    <row r="3482" spans="1:6">
      <c r="A3482">
        <v>9692</v>
      </c>
      <c r="B3482" s="1">
        <v>45412</v>
      </c>
      <c r="D3482">
        <v>42</v>
      </c>
      <c r="E3482" t="s">
        <v>6</v>
      </c>
      <c r="F3482">
        <v>905018.75</v>
      </c>
    </row>
    <row r="3483" spans="1:6">
      <c r="A3483">
        <v>9692</v>
      </c>
      <c r="B3483" s="1">
        <v>45443</v>
      </c>
      <c r="D3483">
        <v>42</v>
      </c>
      <c r="E3483" t="s">
        <v>6</v>
      </c>
      <c r="F3483">
        <v>483148.75</v>
      </c>
    </row>
    <row r="3484" spans="1:6">
      <c r="A3484">
        <v>9692</v>
      </c>
      <c r="B3484" s="1">
        <v>45473</v>
      </c>
      <c r="D3484">
        <v>42</v>
      </c>
      <c r="E3484" t="s">
        <v>6</v>
      </c>
      <c r="F3484">
        <v>575250</v>
      </c>
    </row>
    <row r="3485" spans="1:6">
      <c r="A3485">
        <v>9692</v>
      </c>
      <c r="B3485" s="1">
        <v>45504</v>
      </c>
      <c r="D3485">
        <v>42</v>
      </c>
      <c r="E3485" t="s">
        <v>6</v>
      </c>
      <c r="F3485">
        <v>965702.5</v>
      </c>
    </row>
    <row r="3486" spans="1:6">
      <c r="A3486">
        <v>9692</v>
      </c>
      <c r="B3486" s="1">
        <v>45535</v>
      </c>
      <c r="D3486">
        <v>42</v>
      </c>
      <c r="E3486" t="s">
        <v>6</v>
      </c>
      <c r="F3486">
        <v>685432.5</v>
      </c>
    </row>
    <row r="3487" spans="1:6">
      <c r="A3487">
        <v>9692</v>
      </c>
      <c r="B3487" s="1">
        <v>45565</v>
      </c>
      <c r="D3487">
        <v>42</v>
      </c>
      <c r="E3487" t="s">
        <v>6</v>
      </c>
      <c r="F3487">
        <v>934750</v>
      </c>
    </row>
    <row r="3488" spans="1:6">
      <c r="A3488">
        <v>9692</v>
      </c>
      <c r="B3488" s="1">
        <v>45596</v>
      </c>
      <c r="D3488">
        <v>42</v>
      </c>
      <c r="E3488" t="s">
        <v>6</v>
      </c>
      <c r="F3488">
        <v>848798.75</v>
      </c>
    </row>
    <row r="3489" spans="1:6">
      <c r="A3489">
        <v>9692</v>
      </c>
      <c r="B3489" s="1">
        <v>45626</v>
      </c>
      <c r="D3489">
        <v>42</v>
      </c>
      <c r="E3489" t="s">
        <v>6</v>
      </c>
      <c r="F3489">
        <v>751635</v>
      </c>
    </row>
    <row r="3490" spans="1:6">
      <c r="A3490">
        <v>9692</v>
      </c>
      <c r="B3490" s="1">
        <v>45657</v>
      </c>
      <c r="D3490">
        <v>42</v>
      </c>
      <c r="E3490" t="s">
        <v>6</v>
      </c>
      <c r="F3490">
        <v>695680</v>
      </c>
    </row>
    <row r="3491" spans="1:6">
      <c r="A3491">
        <v>9692</v>
      </c>
      <c r="B3491" s="1">
        <v>45688</v>
      </c>
      <c r="D3491">
        <v>42</v>
      </c>
      <c r="E3491" t="s">
        <v>6</v>
      </c>
      <c r="F3491">
        <v>1742933.75</v>
      </c>
    </row>
    <row r="3492" spans="1:6">
      <c r="A3492">
        <v>9692</v>
      </c>
      <c r="B3492" s="1">
        <v>45716</v>
      </c>
      <c r="D3492">
        <v>42</v>
      </c>
      <c r="E3492" t="s">
        <v>6</v>
      </c>
      <c r="F3492">
        <v>669265</v>
      </c>
    </row>
    <row r="3493" spans="1:6">
      <c r="A3493">
        <v>9692</v>
      </c>
      <c r="B3493" s="1">
        <v>45747</v>
      </c>
      <c r="D3493">
        <v>42</v>
      </c>
      <c r="E3493" t="s">
        <v>6</v>
      </c>
      <c r="F3493">
        <v>1278153.75</v>
      </c>
    </row>
    <row r="3494" spans="1:6">
      <c r="A3494">
        <v>9692</v>
      </c>
      <c r="B3494" s="1">
        <v>45777</v>
      </c>
      <c r="D3494">
        <v>42</v>
      </c>
      <c r="E3494" t="s">
        <v>6</v>
      </c>
      <c r="F3494">
        <v>796843.75</v>
      </c>
    </row>
    <row r="3495" spans="1:6">
      <c r="A3495">
        <v>9692</v>
      </c>
      <c r="B3495" s="1">
        <v>45808</v>
      </c>
      <c r="D3495">
        <v>42</v>
      </c>
      <c r="E3495" t="s">
        <v>6</v>
      </c>
      <c r="F3495">
        <v>724866.25</v>
      </c>
    </row>
    <row r="3496" spans="1:6">
      <c r="A3496">
        <v>9692</v>
      </c>
      <c r="B3496" s="1">
        <v>45838</v>
      </c>
      <c r="D3496">
        <v>42</v>
      </c>
      <c r="E3496" t="s">
        <v>6</v>
      </c>
      <c r="F3496">
        <v>704623.75</v>
      </c>
    </row>
    <row r="3497" spans="1:6">
      <c r="A3497">
        <v>9692</v>
      </c>
      <c r="B3497" s="1">
        <v>45869</v>
      </c>
      <c r="D3497">
        <v>42</v>
      </c>
      <c r="E3497" t="s">
        <v>6</v>
      </c>
      <c r="F3497">
        <v>786898.75</v>
      </c>
    </row>
    <row r="3498" spans="1:6">
      <c r="A3498">
        <v>9692</v>
      </c>
      <c r="B3498" s="1">
        <v>45900</v>
      </c>
      <c r="D3498">
        <v>42</v>
      </c>
      <c r="E3498" t="s">
        <v>6</v>
      </c>
      <c r="F3498">
        <v>565313.75</v>
      </c>
    </row>
    <row r="3499" spans="1:6">
      <c r="A3499">
        <v>9692</v>
      </c>
      <c r="B3499" s="1">
        <v>45930</v>
      </c>
      <c r="D3499">
        <v>42</v>
      </c>
      <c r="E3499" t="s">
        <v>6</v>
      </c>
      <c r="F3499">
        <v>574901.25</v>
      </c>
    </row>
    <row r="3500" spans="1:6">
      <c r="A3500">
        <v>9692</v>
      </c>
      <c r="B3500" s="1">
        <v>45961</v>
      </c>
      <c r="D3500">
        <v>42</v>
      </c>
      <c r="E3500" t="s">
        <v>6</v>
      </c>
      <c r="F3500">
        <v>948478.75</v>
      </c>
    </row>
    <row r="3501" spans="1:6">
      <c r="A3501">
        <v>9692</v>
      </c>
      <c r="B3501" s="1">
        <v>45991</v>
      </c>
      <c r="D3501">
        <v>42</v>
      </c>
      <c r="E3501" t="s">
        <v>6</v>
      </c>
      <c r="F3501">
        <v>610222.5</v>
      </c>
    </row>
    <row r="3502" spans="1:6">
      <c r="A3502">
        <v>9700</v>
      </c>
      <c r="B3502" s="1">
        <v>44957</v>
      </c>
      <c r="D3502">
        <v>42</v>
      </c>
      <c r="E3502" t="s">
        <v>6</v>
      </c>
      <c r="F3502">
        <v>1017541.25</v>
      </c>
    </row>
    <row r="3503" spans="1:6">
      <c r="A3503">
        <v>9700</v>
      </c>
      <c r="B3503" s="1">
        <v>44985</v>
      </c>
      <c r="D3503">
        <v>42</v>
      </c>
      <c r="E3503" t="s">
        <v>6</v>
      </c>
      <c r="F3503">
        <v>1048833.75</v>
      </c>
    </row>
    <row r="3504" spans="1:6">
      <c r="A3504">
        <v>9700</v>
      </c>
      <c r="B3504" s="1">
        <v>45016</v>
      </c>
      <c r="D3504">
        <v>42</v>
      </c>
      <c r="E3504" t="s">
        <v>6</v>
      </c>
      <c r="F3504">
        <v>942058.75</v>
      </c>
    </row>
    <row r="3505" spans="1:6">
      <c r="A3505">
        <v>9700</v>
      </c>
      <c r="B3505" s="1">
        <v>45046</v>
      </c>
      <c r="D3505">
        <v>42</v>
      </c>
      <c r="E3505" t="s">
        <v>6</v>
      </c>
      <c r="F3505">
        <v>1059842.5</v>
      </c>
    </row>
    <row r="3506" spans="1:6">
      <c r="A3506">
        <v>9700</v>
      </c>
      <c r="B3506" s="1">
        <v>45077</v>
      </c>
      <c r="D3506">
        <v>42</v>
      </c>
      <c r="E3506" t="s">
        <v>6</v>
      </c>
      <c r="F3506">
        <v>973792.5</v>
      </c>
    </row>
    <row r="3507" spans="1:6">
      <c r="A3507">
        <v>9700</v>
      </c>
      <c r="B3507" s="1">
        <v>45107</v>
      </c>
      <c r="D3507">
        <v>42</v>
      </c>
      <c r="E3507" t="s">
        <v>6</v>
      </c>
      <c r="F3507">
        <v>1102586.25</v>
      </c>
    </row>
    <row r="3508" spans="1:6">
      <c r="A3508">
        <v>9700</v>
      </c>
      <c r="B3508" s="1">
        <v>45138</v>
      </c>
      <c r="D3508">
        <v>42</v>
      </c>
      <c r="E3508" t="s">
        <v>6</v>
      </c>
      <c r="F3508">
        <v>1057056.25</v>
      </c>
    </row>
    <row r="3509" spans="1:6">
      <c r="A3509">
        <v>9700</v>
      </c>
      <c r="B3509" s="1">
        <v>45169</v>
      </c>
      <c r="D3509">
        <v>42</v>
      </c>
      <c r="E3509" t="s">
        <v>6</v>
      </c>
      <c r="F3509">
        <v>1025882.5</v>
      </c>
    </row>
    <row r="3510" spans="1:6">
      <c r="A3510">
        <v>9700</v>
      </c>
      <c r="B3510" s="1">
        <v>45199</v>
      </c>
      <c r="D3510">
        <v>42</v>
      </c>
      <c r="E3510" t="s">
        <v>6</v>
      </c>
      <c r="F3510">
        <v>1038423.75</v>
      </c>
    </row>
    <row r="3511" spans="1:6">
      <c r="A3511">
        <v>9700</v>
      </c>
      <c r="B3511" s="1">
        <v>45230</v>
      </c>
      <c r="D3511">
        <v>42</v>
      </c>
      <c r="E3511" t="s">
        <v>6</v>
      </c>
      <c r="F3511">
        <v>1006517.5</v>
      </c>
    </row>
    <row r="3512" spans="1:6">
      <c r="A3512">
        <v>9700</v>
      </c>
      <c r="B3512" s="1">
        <v>45260</v>
      </c>
      <c r="D3512">
        <v>42</v>
      </c>
      <c r="E3512" t="s">
        <v>6</v>
      </c>
      <c r="F3512">
        <v>1105317.5</v>
      </c>
    </row>
    <row r="3513" spans="1:6">
      <c r="A3513">
        <v>9700</v>
      </c>
      <c r="B3513" s="1">
        <v>45291</v>
      </c>
      <c r="D3513">
        <v>42</v>
      </c>
      <c r="E3513" t="s">
        <v>6</v>
      </c>
      <c r="F3513">
        <v>1078021.25</v>
      </c>
    </row>
    <row r="3514" spans="1:6">
      <c r="A3514">
        <v>9700</v>
      </c>
      <c r="B3514" s="1">
        <v>45322</v>
      </c>
      <c r="D3514">
        <v>42</v>
      </c>
      <c r="E3514" t="s">
        <v>6</v>
      </c>
      <c r="F3514">
        <v>1041646.25</v>
      </c>
    </row>
    <row r="3515" spans="1:6">
      <c r="A3515">
        <v>9700</v>
      </c>
      <c r="B3515" s="1">
        <v>45351</v>
      </c>
      <c r="D3515">
        <v>42</v>
      </c>
      <c r="E3515" t="s">
        <v>6</v>
      </c>
      <c r="F3515">
        <v>1124960</v>
      </c>
    </row>
    <row r="3516" spans="1:6">
      <c r="A3516">
        <v>9700</v>
      </c>
      <c r="B3516" s="1">
        <v>45382</v>
      </c>
      <c r="D3516">
        <v>42</v>
      </c>
      <c r="E3516" t="s">
        <v>6</v>
      </c>
      <c r="F3516">
        <v>1031486.25</v>
      </c>
    </row>
    <row r="3517" spans="1:6">
      <c r="A3517">
        <v>9700</v>
      </c>
      <c r="B3517" s="1">
        <v>45412</v>
      </c>
      <c r="D3517">
        <v>42</v>
      </c>
      <c r="E3517" t="s">
        <v>6</v>
      </c>
      <c r="F3517">
        <v>1003042.5</v>
      </c>
    </row>
    <row r="3518" spans="1:6">
      <c r="A3518">
        <v>9700</v>
      </c>
      <c r="B3518" s="1">
        <v>45443</v>
      </c>
      <c r="D3518">
        <v>42</v>
      </c>
      <c r="E3518" t="s">
        <v>6</v>
      </c>
      <c r="F3518">
        <v>1208320</v>
      </c>
    </row>
    <row r="3519" spans="1:6">
      <c r="A3519">
        <v>9700</v>
      </c>
      <c r="B3519" s="1">
        <v>45473</v>
      </c>
      <c r="D3519">
        <v>42</v>
      </c>
      <c r="E3519" t="s">
        <v>6</v>
      </c>
      <c r="F3519">
        <v>1125531.25</v>
      </c>
    </row>
    <row r="3520" spans="1:6">
      <c r="A3520">
        <v>9700</v>
      </c>
      <c r="B3520" s="1">
        <v>45504</v>
      </c>
      <c r="D3520">
        <v>42</v>
      </c>
      <c r="E3520" t="s">
        <v>6</v>
      </c>
      <c r="F3520">
        <v>1036287.5</v>
      </c>
    </row>
    <row r="3521" spans="1:6">
      <c r="A3521">
        <v>9700</v>
      </c>
      <c r="B3521" s="1">
        <v>45535</v>
      </c>
      <c r="D3521">
        <v>42</v>
      </c>
      <c r="E3521" t="s">
        <v>6</v>
      </c>
      <c r="F3521">
        <v>1155610</v>
      </c>
    </row>
    <row r="3522" spans="1:6">
      <c r="A3522">
        <v>9700</v>
      </c>
      <c r="B3522" s="1">
        <v>45565</v>
      </c>
      <c r="D3522">
        <v>42</v>
      </c>
      <c r="E3522" t="s">
        <v>6</v>
      </c>
      <c r="F3522">
        <v>1069802.5</v>
      </c>
    </row>
    <row r="3523" spans="1:6">
      <c r="A3523">
        <v>9700</v>
      </c>
      <c r="B3523" s="1">
        <v>45596</v>
      </c>
      <c r="D3523">
        <v>42</v>
      </c>
      <c r="E3523" t="s">
        <v>6</v>
      </c>
      <c r="F3523">
        <v>1162788.75</v>
      </c>
    </row>
    <row r="3524" spans="1:6">
      <c r="A3524">
        <v>9700</v>
      </c>
      <c r="B3524" s="1">
        <v>45626</v>
      </c>
      <c r="D3524">
        <v>42</v>
      </c>
      <c r="E3524" t="s">
        <v>6</v>
      </c>
      <c r="F3524">
        <v>1223346.25</v>
      </c>
    </row>
    <row r="3525" spans="1:6">
      <c r="A3525">
        <v>9700</v>
      </c>
      <c r="B3525" s="1">
        <v>45657</v>
      </c>
      <c r="D3525">
        <v>42</v>
      </c>
      <c r="E3525" t="s">
        <v>6</v>
      </c>
      <c r="F3525">
        <v>1223346.25</v>
      </c>
    </row>
    <row r="3526" spans="1:6">
      <c r="A3526">
        <v>9700</v>
      </c>
      <c r="B3526" s="1">
        <v>45688</v>
      </c>
      <c r="D3526">
        <v>42</v>
      </c>
      <c r="E3526" t="s">
        <v>6</v>
      </c>
      <c r="F3526">
        <v>1173512.5</v>
      </c>
    </row>
    <row r="3527" spans="1:6">
      <c r="A3527">
        <v>9700</v>
      </c>
      <c r="B3527" s="1">
        <v>45716</v>
      </c>
      <c r="D3527">
        <v>42</v>
      </c>
      <c r="E3527" t="s">
        <v>6</v>
      </c>
      <c r="F3527">
        <v>1207912.5</v>
      </c>
    </row>
    <row r="3528" spans="1:6">
      <c r="A3528">
        <v>9700</v>
      </c>
      <c r="B3528" s="1">
        <v>45747</v>
      </c>
      <c r="D3528">
        <v>42</v>
      </c>
      <c r="E3528" t="s">
        <v>6</v>
      </c>
      <c r="F3528">
        <v>1083291.25</v>
      </c>
    </row>
    <row r="3529" spans="1:6">
      <c r="A3529">
        <v>9700</v>
      </c>
      <c r="B3529" s="1">
        <v>45777</v>
      </c>
      <c r="D3529">
        <v>42</v>
      </c>
      <c r="E3529" t="s">
        <v>6</v>
      </c>
      <c r="F3529">
        <v>1199160</v>
      </c>
    </row>
    <row r="3530" spans="1:6">
      <c r="A3530">
        <v>9700</v>
      </c>
      <c r="B3530" s="1">
        <v>45808</v>
      </c>
      <c r="D3530">
        <v>42</v>
      </c>
      <c r="E3530" t="s">
        <v>6</v>
      </c>
      <c r="F3530">
        <v>1216735</v>
      </c>
    </row>
    <row r="3531" spans="1:6">
      <c r="A3531">
        <v>9700</v>
      </c>
      <c r="B3531" s="1">
        <v>45838</v>
      </c>
      <c r="D3531">
        <v>42</v>
      </c>
      <c r="E3531" t="s">
        <v>6</v>
      </c>
      <c r="F3531">
        <v>1133251.25</v>
      </c>
    </row>
    <row r="3532" spans="1:6">
      <c r="A3532">
        <v>9700</v>
      </c>
      <c r="B3532" s="1">
        <v>45869</v>
      </c>
      <c r="D3532">
        <v>42</v>
      </c>
      <c r="E3532" t="s">
        <v>6</v>
      </c>
      <c r="F3532">
        <v>1259587.5</v>
      </c>
    </row>
    <row r="3533" spans="1:6">
      <c r="A3533">
        <v>9700</v>
      </c>
      <c r="B3533" s="1">
        <v>45900</v>
      </c>
      <c r="D3533">
        <v>42</v>
      </c>
      <c r="E3533" t="s">
        <v>6</v>
      </c>
      <c r="F3533">
        <v>1185583.75</v>
      </c>
    </row>
    <row r="3534" spans="1:6">
      <c r="A3534">
        <v>9700</v>
      </c>
      <c r="B3534" s="1">
        <v>45930</v>
      </c>
      <c r="D3534">
        <v>42</v>
      </c>
      <c r="E3534" t="s">
        <v>6</v>
      </c>
      <c r="F3534">
        <v>1120347.5</v>
      </c>
    </row>
    <row r="3535" spans="1:6">
      <c r="A3535">
        <v>9700</v>
      </c>
      <c r="B3535" s="1">
        <v>45961</v>
      </c>
      <c r="D3535">
        <v>42</v>
      </c>
      <c r="E3535" t="s">
        <v>6</v>
      </c>
      <c r="F3535">
        <v>1286213.75</v>
      </c>
    </row>
    <row r="3536" spans="1:6">
      <c r="A3536">
        <v>9700</v>
      </c>
      <c r="B3536" s="1">
        <v>45991</v>
      </c>
      <c r="D3536">
        <v>42</v>
      </c>
      <c r="E3536" t="s">
        <v>6</v>
      </c>
      <c r="F3536">
        <v>1302538.75</v>
      </c>
    </row>
    <row r="3537" spans="1:6">
      <c r="A3537">
        <v>9701</v>
      </c>
      <c r="B3537" s="1">
        <v>44957</v>
      </c>
      <c r="D3537">
        <v>42</v>
      </c>
      <c r="E3537" t="s">
        <v>6</v>
      </c>
      <c r="F3537">
        <v>6065</v>
      </c>
    </row>
    <row r="3538" spans="1:6">
      <c r="A3538">
        <v>9701</v>
      </c>
      <c r="B3538" s="1">
        <v>44985</v>
      </c>
      <c r="D3538">
        <v>42</v>
      </c>
      <c r="E3538" t="s">
        <v>6</v>
      </c>
      <c r="F3538">
        <v>5505</v>
      </c>
    </row>
    <row r="3539" spans="1:6">
      <c r="A3539">
        <v>9701</v>
      </c>
      <c r="B3539" s="1">
        <v>45016</v>
      </c>
      <c r="D3539">
        <v>42</v>
      </c>
      <c r="E3539" t="s">
        <v>6</v>
      </c>
      <c r="F3539">
        <v>5411.25</v>
      </c>
    </row>
    <row r="3540" spans="1:6">
      <c r="A3540">
        <v>9701</v>
      </c>
      <c r="B3540" s="1">
        <v>45046</v>
      </c>
      <c r="D3540">
        <v>42</v>
      </c>
      <c r="E3540" t="s">
        <v>6</v>
      </c>
      <c r="F3540">
        <v>7195</v>
      </c>
    </row>
    <row r="3541" spans="1:6">
      <c r="A3541">
        <v>9701</v>
      </c>
      <c r="B3541" s="1">
        <v>45077</v>
      </c>
      <c r="D3541">
        <v>42</v>
      </c>
      <c r="E3541" t="s">
        <v>6</v>
      </c>
      <c r="F3541">
        <v>6048.75</v>
      </c>
    </row>
    <row r="3542" spans="1:6">
      <c r="A3542">
        <v>9701</v>
      </c>
      <c r="B3542" s="1">
        <v>45107</v>
      </c>
      <c r="D3542">
        <v>42</v>
      </c>
      <c r="E3542" t="s">
        <v>6</v>
      </c>
      <c r="F3542">
        <v>7081.25</v>
      </c>
    </row>
    <row r="3543" spans="1:6">
      <c r="A3543">
        <v>9701</v>
      </c>
      <c r="B3543" s="1">
        <v>45138</v>
      </c>
      <c r="D3543">
        <v>42</v>
      </c>
      <c r="E3543" t="s">
        <v>6</v>
      </c>
      <c r="F3543">
        <v>7515</v>
      </c>
    </row>
    <row r="3544" spans="1:6">
      <c r="A3544">
        <v>9701</v>
      </c>
      <c r="B3544" s="1">
        <v>45169</v>
      </c>
      <c r="D3544">
        <v>42</v>
      </c>
      <c r="E3544" t="s">
        <v>6</v>
      </c>
      <c r="F3544">
        <v>6778.75</v>
      </c>
    </row>
    <row r="3545" spans="1:6">
      <c r="A3545">
        <v>9701</v>
      </c>
      <c r="B3545" s="1">
        <v>45199</v>
      </c>
      <c r="D3545">
        <v>42</v>
      </c>
      <c r="E3545" t="s">
        <v>6</v>
      </c>
      <c r="F3545">
        <v>6887.5</v>
      </c>
    </row>
    <row r="3546" spans="1:6">
      <c r="A3546">
        <v>9701</v>
      </c>
      <c r="B3546" s="1">
        <v>45230</v>
      </c>
      <c r="D3546">
        <v>42</v>
      </c>
      <c r="E3546" t="s">
        <v>6</v>
      </c>
      <c r="F3546">
        <v>6942.5</v>
      </c>
    </row>
    <row r="3547" spans="1:6">
      <c r="A3547">
        <v>9701</v>
      </c>
      <c r="B3547" s="1">
        <v>45260</v>
      </c>
      <c r="D3547">
        <v>42</v>
      </c>
      <c r="E3547" t="s">
        <v>6</v>
      </c>
      <c r="F3547">
        <v>7403.75</v>
      </c>
    </row>
    <row r="3548" spans="1:6">
      <c r="A3548">
        <v>9701</v>
      </c>
      <c r="B3548" s="1">
        <v>45291</v>
      </c>
      <c r="D3548">
        <v>42</v>
      </c>
      <c r="E3548" t="s">
        <v>6</v>
      </c>
      <c r="F3548">
        <v>7593.75</v>
      </c>
    </row>
    <row r="3549" spans="1:6">
      <c r="A3549">
        <v>9701</v>
      </c>
      <c r="B3549" s="1">
        <v>45322</v>
      </c>
      <c r="D3549">
        <v>42</v>
      </c>
      <c r="E3549" t="s">
        <v>6</v>
      </c>
      <c r="F3549">
        <v>6983.75</v>
      </c>
    </row>
    <row r="3550" spans="1:6">
      <c r="A3550">
        <v>9701</v>
      </c>
      <c r="B3550" s="1">
        <v>45351</v>
      </c>
      <c r="D3550">
        <v>42</v>
      </c>
      <c r="E3550" t="s">
        <v>6</v>
      </c>
      <c r="F3550">
        <v>6875</v>
      </c>
    </row>
    <row r="3551" spans="1:6">
      <c r="A3551">
        <v>9701</v>
      </c>
      <c r="B3551" s="1">
        <v>45382</v>
      </c>
      <c r="D3551">
        <v>42</v>
      </c>
      <c r="E3551" t="s">
        <v>6</v>
      </c>
      <c r="F3551">
        <v>6647.5</v>
      </c>
    </row>
    <row r="3552" spans="1:6">
      <c r="A3552">
        <v>9701</v>
      </c>
      <c r="B3552" s="1">
        <v>45412</v>
      </c>
      <c r="D3552">
        <v>42</v>
      </c>
      <c r="E3552" t="s">
        <v>6</v>
      </c>
      <c r="F3552">
        <v>6951.25</v>
      </c>
    </row>
    <row r="3553" spans="1:6">
      <c r="A3553">
        <v>9701</v>
      </c>
      <c r="B3553" s="1">
        <v>45443</v>
      </c>
      <c r="D3553">
        <v>42</v>
      </c>
      <c r="E3553" t="s">
        <v>6</v>
      </c>
      <c r="F3553">
        <v>8025</v>
      </c>
    </row>
    <row r="3554" spans="1:6">
      <c r="A3554">
        <v>9701</v>
      </c>
      <c r="B3554" s="1">
        <v>45473</v>
      </c>
      <c r="D3554">
        <v>42</v>
      </c>
      <c r="E3554" t="s">
        <v>6</v>
      </c>
      <c r="F3554">
        <v>8220</v>
      </c>
    </row>
    <row r="3555" spans="1:6">
      <c r="A3555">
        <v>9701</v>
      </c>
      <c r="B3555" s="1">
        <v>45504</v>
      </c>
      <c r="D3555">
        <v>42</v>
      </c>
      <c r="E3555" t="s">
        <v>6</v>
      </c>
      <c r="F3555">
        <v>7363.75</v>
      </c>
    </row>
    <row r="3556" spans="1:6">
      <c r="A3556">
        <v>9701</v>
      </c>
      <c r="B3556" s="1">
        <v>45535</v>
      </c>
      <c r="D3556">
        <v>42</v>
      </c>
      <c r="E3556" t="s">
        <v>6</v>
      </c>
      <c r="F3556">
        <v>8238.75</v>
      </c>
    </row>
    <row r="3557" spans="1:6">
      <c r="A3557">
        <v>9701</v>
      </c>
      <c r="B3557" s="1">
        <v>45565</v>
      </c>
      <c r="D3557">
        <v>42</v>
      </c>
      <c r="E3557" t="s">
        <v>6</v>
      </c>
      <c r="F3557">
        <v>7176.25</v>
      </c>
    </row>
    <row r="3558" spans="1:6">
      <c r="A3558">
        <v>9701</v>
      </c>
      <c r="B3558" s="1">
        <v>45596</v>
      </c>
      <c r="D3558">
        <v>42</v>
      </c>
      <c r="E3558" t="s">
        <v>6</v>
      </c>
      <c r="F3558">
        <v>7906.25</v>
      </c>
    </row>
    <row r="3559" spans="1:6">
      <c r="A3559">
        <v>9701</v>
      </c>
      <c r="B3559" s="1">
        <v>45626</v>
      </c>
      <c r="D3559">
        <v>42</v>
      </c>
      <c r="E3559" t="s">
        <v>6</v>
      </c>
      <c r="F3559">
        <v>8707.5</v>
      </c>
    </row>
    <row r="3560" spans="1:6">
      <c r="A3560">
        <v>9701</v>
      </c>
      <c r="B3560" s="1">
        <v>45657</v>
      </c>
      <c r="D3560">
        <v>42</v>
      </c>
      <c r="E3560" t="s">
        <v>6</v>
      </c>
      <c r="F3560">
        <v>8707.5</v>
      </c>
    </row>
    <row r="3561" spans="1:6">
      <c r="A3561">
        <v>9701</v>
      </c>
      <c r="B3561" s="1">
        <v>45688</v>
      </c>
      <c r="D3561">
        <v>42</v>
      </c>
      <c r="E3561" t="s">
        <v>6</v>
      </c>
      <c r="F3561">
        <v>7510</v>
      </c>
    </row>
    <row r="3562" spans="1:6">
      <c r="A3562">
        <v>9701</v>
      </c>
      <c r="B3562" s="1">
        <v>45716</v>
      </c>
      <c r="D3562">
        <v>42</v>
      </c>
      <c r="E3562" t="s">
        <v>6</v>
      </c>
      <c r="F3562">
        <v>7565</v>
      </c>
    </row>
    <row r="3563" spans="1:6">
      <c r="A3563">
        <v>9701</v>
      </c>
      <c r="B3563" s="1">
        <v>45747</v>
      </c>
      <c r="D3563">
        <v>42</v>
      </c>
      <c r="E3563" t="s">
        <v>6</v>
      </c>
      <c r="F3563">
        <v>6788.75</v>
      </c>
    </row>
    <row r="3564" spans="1:6">
      <c r="A3564">
        <v>9701</v>
      </c>
      <c r="B3564" s="1">
        <v>45777</v>
      </c>
      <c r="D3564">
        <v>42</v>
      </c>
      <c r="E3564" t="s">
        <v>6</v>
      </c>
      <c r="F3564">
        <v>7911.25</v>
      </c>
    </row>
    <row r="3565" spans="1:6">
      <c r="A3565">
        <v>9701</v>
      </c>
      <c r="B3565" s="1">
        <v>45808</v>
      </c>
      <c r="D3565">
        <v>42</v>
      </c>
      <c r="E3565" t="s">
        <v>6</v>
      </c>
      <c r="F3565">
        <v>7485</v>
      </c>
    </row>
    <row r="3566" spans="1:6">
      <c r="A3566">
        <v>9701</v>
      </c>
      <c r="B3566" s="1">
        <v>45838</v>
      </c>
      <c r="D3566">
        <v>42</v>
      </c>
      <c r="E3566" t="s">
        <v>6</v>
      </c>
      <c r="F3566">
        <v>7010</v>
      </c>
    </row>
    <row r="3567" spans="1:6">
      <c r="A3567">
        <v>9701</v>
      </c>
      <c r="B3567" s="1">
        <v>45869</v>
      </c>
      <c r="D3567">
        <v>42</v>
      </c>
      <c r="E3567" t="s">
        <v>6</v>
      </c>
      <c r="F3567">
        <v>7707.5</v>
      </c>
    </row>
    <row r="3568" spans="1:6">
      <c r="A3568">
        <v>9701</v>
      </c>
      <c r="B3568" s="1">
        <v>45900</v>
      </c>
      <c r="D3568">
        <v>42</v>
      </c>
      <c r="E3568" t="s">
        <v>6</v>
      </c>
      <c r="F3568">
        <v>7153.75</v>
      </c>
    </row>
    <row r="3569" spans="1:6">
      <c r="A3569">
        <v>9701</v>
      </c>
      <c r="B3569" s="1">
        <v>45930</v>
      </c>
      <c r="D3569">
        <v>42</v>
      </c>
      <c r="E3569" t="s">
        <v>6</v>
      </c>
      <c r="F3569">
        <v>6375</v>
      </c>
    </row>
    <row r="3570" spans="1:6">
      <c r="A3570">
        <v>9701</v>
      </c>
      <c r="B3570" s="1">
        <v>45961</v>
      </c>
      <c r="D3570">
        <v>42</v>
      </c>
      <c r="E3570" t="s">
        <v>6</v>
      </c>
      <c r="F3570">
        <v>7566.25</v>
      </c>
    </row>
    <row r="3571" spans="1:6">
      <c r="A3571">
        <v>9701</v>
      </c>
      <c r="B3571" s="1">
        <v>45991</v>
      </c>
      <c r="D3571">
        <v>42</v>
      </c>
      <c r="E3571" t="s">
        <v>6</v>
      </c>
      <c r="F3571">
        <v>7671.25</v>
      </c>
    </row>
    <row r="3572" spans="1:6">
      <c r="A3572">
        <v>9702</v>
      </c>
      <c r="B3572" s="1">
        <v>44957</v>
      </c>
      <c r="D3572">
        <v>42</v>
      </c>
      <c r="E3572" t="s">
        <v>6</v>
      </c>
      <c r="F3572">
        <v>4853.75</v>
      </c>
    </row>
    <row r="3573" spans="1:6">
      <c r="A3573">
        <v>9702</v>
      </c>
      <c r="B3573" s="1">
        <v>44985</v>
      </c>
      <c r="D3573">
        <v>42</v>
      </c>
      <c r="E3573" t="s">
        <v>6</v>
      </c>
      <c r="F3573">
        <v>4296.25</v>
      </c>
    </row>
    <row r="3574" spans="1:6">
      <c r="A3574">
        <v>9702</v>
      </c>
      <c r="B3574" s="1">
        <v>45016</v>
      </c>
      <c r="D3574">
        <v>42</v>
      </c>
      <c r="E3574" t="s">
        <v>6</v>
      </c>
      <c r="F3574">
        <v>3970</v>
      </c>
    </row>
    <row r="3575" spans="1:6">
      <c r="A3575">
        <v>9702</v>
      </c>
      <c r="B3575" s="1">
        <v>45046</v>
      </c>
      <c r="D3575">
        <v>42</v>
      </c>
      <c r="E3575" t="s">
        <v>6</v>
      </c>
      <c r="F3575">
        <v>5236.25</v>
      </c>
    </row>
    <row r="3576" spans="1:6">
      <c r="A3576">
        <v>9702</v>
      </c>
      <c r="B3576" s="1">
        <v>45077</v>
      </c>
      <c r="D3576">
        <v>42</v>
      </c>
      <c r="E3576" t="s">
        <v>6</v>
      </c>
      <c r="F3576">
        <v>4252.5</v>
      </c>
    </row>
    <row r="3577" spans="1:6">
      <c r="A3577">
        <v>9702</v>
      </c>
      <c r="B3577" s="1">
        <v>45107</v>
      </c>
      <c r="D3577">
        <v>42</v>
      </c>
      <c r="E3577" t="s">
        <v>6</v>
      </c>
      <c r="F3577">
        <v>5210</v>
      </c>
    </row>
    <row r="3578" spans="1:6">
      <c r="A3578">
        <v>9702</v>
      </c>
      <c r="B3578" s="1">
        <v>45138</v>
      </c>
      <c r="D3578">
        <v>42</v>
      </c>
      <c r="E3578" t="s">
        <v>6</v>
      </c>
      <c r="F3578">
        <v>5407.5</v>
      </c>
    </row>
    <row r="3579" spans="1:6">
      <c r="A3579">
        <v>9702</v>
      </c>
      <c r="B3579" s="1">
        <v>45169</v>
      </c>
      <c r="D3579">
        <v>42</v>
      </c>
      <c r="E3579" t="s">
        <v>6</v>
      </c>
      <c r="F3579">
        <v>5116.25</v>
      </c>
    </row>
    <row r="3580" spans="1:6">
      <c r="A3580">
        <v>9702</v>
      </c>
      <c r="B3580" s="1">
        <v>45199</v>
      </c>
      <c r="D3580">
        <v>42</v>
      </c>
      <c r="E3580" t="s">
        <v>6</v>
      </c>
      <c r="F3580">
        <v>5117.5</v>
      </c>
    </row>
    <row r="3581" spans="1:6">
      <c r="A3581">
        <v>9702</v>
      </c>
      <c r="B3581" s="1">
        <v>45230</v>
      </c>
      <c r="D3581">
        <v>42</v>
      </c>
      <c r="E3581" t="s">
        <v>6</v>
      </c>
      <c r="F3581">
        <v>5111.25</v>
      </c>
    </row>
    <row r="3582" spans="1:6">
      <c r="A3582">
        <v>9702</v>
      </c>
      <c r="B3582" s="1">
        <v>45260</v>
      </c>
      <c r="D3582">
        <v>42</v>
      </c>
      <c r="E3582" t="s">
        <v>6</v>
      </c>
      <c r="F3582">
        <v>5550</v>
      </c>
    </row>
    <row r="3583" spans="1:6">
      <c r="A3583">
        <v>9702</v>
      </c>
      <c r="B3583" s="1">
        <v>45291</v>
      </c>
      <c r="D3583">
        <v>42</v>
      </c>
      <c r="E3583" t="s">
        <v>6</v>
      </c>
      <c r="F3583">
        <v>5630</v>
      </c>
    </row>
    <row r="3584" spans="1:6">
      <c r="A3584">
        <v>9702</v>
      </c>
      <c r="B3584" s="1">
        <v>45322</v>
      </c>
      <c r="D3584">
        <v>42</v>
      </c>
      <c r="E3584" t="s">
        <v>6</v>
      </c>
      <c r="F3584">
        <v>5152.5</v>
      </c>
    </row>
    <row r="3585" spans="1:6">
      <c r="A3585">
        <v>9702</v>
      </c>
      <c r="B3585" s="1">
        <v>45351</v>
      </c>
      <c r="D3585">
        <v>42</v>
      </c>
      <c r="E3585" t="s">
        <v>6</v>
      </c>
      <c r="F3585">
        <v>4986.25</v>
      </c>
    </row>
    <row r="3586" spans="1:6">
      <c r="A3586">
        <v>9702</v>
      </c>
      <c r="B3586" s="1">
        <v>45382</v>
      </c>
      <c r="D3586">
        <v>42</v>
      </c>
      <c r="E3586" t="s">
        <v>6</v>
      </c>
      <c r="F3586">
        <v>4731.25</v>
      </c>
    </row>
    <row r="3587" spans="1:6">
      <c r="A3587">
        <v>9702</v>
      </c>
      <c r="B3587" s="1">
        <v>45412</v>
      </c>
      <c r="D3587">
        <v>42</v>
      </c>
      <c r="E3587" t="s">
        <v>6</v>
      </c>
      <c r="F3587">
        <v>4476.25</v>
      </c>
    </row>
    <row r="3588" spans="1:6">
      <c r="A3588">
        <v>9702</v>
      </c>
      <c r="B3588" s="1">
        <v>45443</v>
      </c>
      <c r="D3588">
        <v>42</v>
      </c>
      <c r="E3588" t="s">
        <v>6</v>
      </c>
      <c r="F3588">
        <v>5171.25</v>
      </c>
    </row>
    <row r="3589" spans="1:6">
      <c r="A3589">
        <v>9702</v>
      </c>
      <c r="B3589" s="1">
        <v>45473</v>
      </c>
      <c r="D3589">
        <v>42</v>
      </c>
      <c r="E3589" t="s">
        <v>6</v>
      </c>
      <c r="F3589">
        <v>4968.75</v>
      </c>
    </row>
    <row r="3590" spans="1:6">
      <c r="A3590">
        <v>9702</v>
      </c>
      <c r="B3590" s="1">
        <v>45504</v>
      </c>
      <c r="D3590">
        <v>42</v>
      </c>
      <c r="E3590" t="s">
        <v>6</v>
      </c>
      <c r="F3590">
        <v>4570</v>
      </c>
    </row>
    <row r="3591" spans="1:6">
      <c r="A3591">
        <v>9702</v>
      </c>
      <c r="B3591" s="1">
        <v>45535</v>
      </c>
      <c r="D3591">
        <v>42</v>
      </c>
      <c r="E3591" t="s">
        <v>6</v>
      </c>
      <c r="F3591">
        <v>5177.5</v>
      </c>
    </row>
    <row r="3592" spans="1:6">
      <c r="A3592">
        <v>9702</v>
      </c>
      <c r="B3592" s="1">
        <v>45565</v>
      </c>
      <c r="D3592">
        <v>42</v>
      </c>
      <c r="E3592" t="s">
        <v>6</v>
      </c>
      <c r="F3592">
        <v>4782.5</v>
      </c>
    </row>
    <row r="3593" spans="1:6">
      <c r="A3593">
        <v>9702</v>
      </c>
      <c r="B3593" s="1">
        <v>45596</v>
      </c>
      <c r="D3593">
        <v>42</v>
      </c>
      <c r="E3593" t="s">
        <v>6</v>
      </c>
      <c r="F3593">
        <v>4721.25</v>
      </c>
    </row>
    <row r="3594" spans="1:6">
      <c r="A3594">
        <v>9702</v>
      </c>
      <c r="B3594" s="1">
        <v>45626</v>
      </c>
      <c r="D3594">
        <v>42</v>
      </c>
      <c r="E3594" t="s">
        <v>6</v>
      </c>
      <c r="F3594">
        <v>5076.25</v>
      </c>
    </row>
    <row r="3595" spans="1:6">
      <c r="A3595">
        <v>9702</v>
      </c>
      <c r="B3595" s="1">
        <v>45657</v>
      </c>
      <c r="D3595">
        <v>42</v>
      </c>
      <c r="E3595" t="s">
        <v>6</v>
      </c>
      <c r="F3595">
        <v>5076.25</v>
      </c>
    </row>
    <row r="3596" spans="1:6">
      <c r="A3596">
        <v>9702</v>
      </c>
      <c r="B3596" s="1">
        <v>45688</v>
      </c>
      <c r="D3596">
        <v>42</v>
      </c>
      <c r="E3596" t="s">
        <v>6</v>
      </c>
      <c r="F3596">
        <v>5105</v>
      </c>
    </row>
    <row r="3597" spans="1:6">
      <c r="A3597">
        <v>9702</v>
      </c>
      <c r="B3597" s="1">
        <v>45716</v>
      </c>
      <c r="D3597">
        <v>42</v>
      </c>
      <c r="E3597" t="s">
        <v>6</v>
      </c>
      <c r="F3597">
        <v>5047.5</v>
      </c>
    </row>
    <row r="3598" spans="1:6">
      <c r="A3598">
        <v>9702</v>
      </c>
      <c r="B3598" s="1">
        <v>45747</v>
      </c>
      <c r="D3598">
        <v>42</v>
      </c>
      <c r="E3598" t="s">
        <v>6</v>
      </c>
      <c r="F3598">
        <v>4786.25</v>
      </c>
    </row>
    <row r="3599" spans="1:6">
      <c r="A3599">
        <v>9702</v>
      </c>
      <c r="B3599" s="1">
        <v>45777</v>
      </c>
      <c r="D3599">
        <v>42</v>
      </c>
      <c r="E3599" t="s">
        <v>6</v>
      </c>
      <c r="F3599">
        <v>5211.25</v>
      </c>
    </row>
    <row r="3600" spans="1:6">
      <c r="A3600">
        <v>9702</v>
      </c>
      <c r="B3600" s="1">
        <v>45808</v>
      </c>
      <c r="D3600">
        <v>42</v>
      </c>
      <c r="E3600" t="s">
        <v>6</v>
      </c>
      <c r="F3600">
        <v>4976.25</v>
      </c>
    </row>
    <row r="3601" spans="1:6">
      <c r="A3601">
        <v>9702</v>
      </c>
      <c r="B3601" s="1">
        <v>45838</v>
      </c>
      <c r="D3601">
        <v>42</v>
      </c>
      <c r="E3601" t="s">
        <v>6</v>
      </c>
      <c r="F3601">
        <v>4841.25</v>
      </c>
    </row>
    <row r="3602" spans="1:6">
      <c r="A3602">
        <v>9702</v>
      </c>
      <c r="B3602" s="1">
        <v>45869</v>
      </c>
      <c r="D3602">
        <v>42</v>
      </c>
      <c r="E3602" t="s">
        <v>6</v>
      </c>
      <c r="F3602">
        <v>5702.5</v>
      </c>
    </row>
    <row r="3603" spans="1:6">
      <c r="A3603">
        <v>9702</v>
      </c>
      <c r="B3603" s="1">
        <v>45900</v>
      </c>
      <c r="D3603">
        <v>42</v>
      </c>
      <c r="E3603" t="s">
        <v>6</v>
      </c>
      <c r="F3603">
        <v>5518.75</v>
      </c>
    </row>
    <row r="3604" spans="1:6">
      <c r="A3604">
        <v>9702</v>
      </c>
      <c r="B3604" s="1">
        <v>45930</v>
      </c>
      <c r="D3604">
        <v>42</v>
      </c>
      <c r="E3604" t="s">
        <v>6</v>
      </c>
      <c r="F3604">
        <v>4840</v>
      </c>
    </row>
    <row r="3605" spans="1:6">
      <c r="A3605">
        <v>9702</v>
      </c>
      <c r="B3605" s="1">
        <v>45961</v>
      </c>
      <c r="D3605">
        <v>42</v>
      </c>
      <c r="E3605" t="s">
        <v>6</v>
      </c>
      <c r="F3605">
        <v>5170</v>
      </c>
    </row>
    <row r="3606" spans="1:6">
      <c r="A3606">
        <v>9702</v>
      </c>
      <c r="B3606" s="1">
        <v>45991</v>
      </c>
      <c r="D3606">
        <v>42</v>
      </c>
      <c r="E3606" t="s">
        <v>6</v>
      </c>
      <c r="F3606">
        <v>5191.25</v>
      </c>
    </row>
    <row r="3607" spans="1:6">
      <c r="A3607">
        <v>9768</v>
      </c>
      <c r="B3607" s="1">
        <v>44957</v>
      </c>
      <c r="D3607">
        <v>42</v>
      </c>
      <c r="E3607" t="s">
        <v>6</v>
      </c>
      <c r="F3607">
        <v>1237071.25</v>
      </c>
    </row>
    <row r="3608" spans="1:6">
      <c r="A3608">
        <v>9768</v>
      </c>
      <c r="B3608" s="1">
        <v>44985</v>
      </c>
      <c r="D3608">
        <v>42</v>
      </c>
      <c r="E3608" t="s">
        <v>6</v>
      </c>
      <c r="F3608">
        <v>512071.25</v>
      </c>
    </row>
    <row r="3609" spans="1:6">
      <c r="A3609">
        <v>9768</v>
      </c>
      <c r="B3609" s="1">
        <v>45016</v>
      </c>
      <c r="D3609">
        <v>42</v>
      </c>
      <c r="E3609" t="s">
        <v>6</v>
      </c>
      <c r="F3609">
        <v>417355</v>
      </c>
    </row>
    <row r="3610" spans="1:6">
      <c r="A3610">
        <v>9768</v>
      </c>
      <c r="B3610" s="1">
        <v>45046</v>
      </c>
      <c r="D3610">
        <v>42</v>
      </c>
      <c r="E3610" t="s">
        <v>6</v>
      </c>
      <c r="F3610">
        <v>627010</v>
      </c>
    </row>
    <row r="3611" spans="1:6">
      <c r="A3611">
        <v>9768</v>
      </c>
      <c r="B3611" s="1">
        <v>45077</v>
      </c>
      <c r="D3611">
        <v>42</v>
      </c>
      <c r="E3611" t="s">
        <v>6</v>
      </c>
      <c r="F3611">
        <v>408675</v>
      </c>
    </row>
    <row r="3612" spans="1:6">
      <c r="A3612">
        <v>9768</v>
      </c>
      <c r="B3612" s="1">
        <v>45107</v>
      </c>
      <c r="D3612">
        <v>42</v>
      </c>
      <c r="E3612" t="s">
        <v>6</v>
      </c>
      <c r="F3612">
        <v>383520</v>
      </c>
    </row>
    <row r="3613" spans="1:6">
      <c r="A3613">
        <v>9768</v>
      </c>
      <c r="B3613" s="1">
        <v>45138</v>
      </c>
      <c r="D3613">
        <v>42</v>
      </c>
      <c r="E3613" t="s">
        <v>6</v>
      </c>
      <c r="F3613">
        <v>608103.75</v>
      </c>
    </row>
    <row r="3614" spans="1:6">
      <c r="A3614">
        <v>9768</v>
      </c>
      <c r="B3614" s="1">
        <v>45169</v>
      </c>
      <c r="D3614">
        <v>42</v>
      </c>
      <c r="E3614" t="s">
        <v>6</v>
      </c>
      <c r="F3614">
        <v>417065</v>
      </c>
    </row>
    <row r="3615" spans="1:6">
      <c r="A3615">
        <v>9768</v>
      </c>
      <c r="B3615" s="1">
        <v>45199</v>
      </c>
      <c r="D3615">
        <v>42</v>
      </c>
      <c r="E3615" t="s">
        <v>6</v>
      </c>
      <c r="F3615">
        <v>419140</v>
      </c>
    </row>
    <row r="3616" spans="1:6">
      <c r="A3616">
        <v>9768</v>
      </c>
      <c r="B3616" s="1">
        <v>45230</v>
      </c>
      <c r="D3616">
        <v>42</v>
      </c>
      <c r="E3616" t="s">
        <v>6</v>
      </c>
      <c r="F3616">
        <v>584795</v>
      </c>
    </row>
    <row r="3617" spans="1:6">
      <c r="A3617">
        <v>9768</v>
      </c>
      <c r="B3617" s="1">
        <v>45260</v>
      </c>
      <c r="D3617">
        <v>42</v>
      </c>
      <c r="E3617" t="s">
        <v>6</v>
      </c>
      <c r="F3617">
        <v>444015</v>
      </c>
    </row>
    <row r="3618" spans="1:6">
      <c r="A3618">
        <v>9768</v>
      </c>
      <c r="B3618" s="1">
        <v>45291</v>
      </c>
      <c r="D3618">
        <v>42</v>
      </c>
      <c r="E3618" t="s">
        <v>6</v>
      </c>
      <c r="F3618">
        <v>372855</v>
      </c>
    </row>
    <row r="3619" spans="1:6">
      <c r="A3619">
        <v>9768</v>
      </c>
      <c r="B3619" s="1">
        <v>45322</v>
      </c>
      <c r="D3619">
        <v>42</v>
      </c>
      <c r="E3619" t="s">
        <v>6</v>
      </c>
      <c r="F3619">
        <v>1208392.5</v>
      </c>
    </row>
    <row r="3620" spans="1:6">
      <c r="A3620">
        <v>9768</v>
      </c>
      <c r="B3620" s="1">
        <v>45351</v>
      </c>
      <c r="D3620">
        <v>42</v>
      </c>
      <c r="E3620" t="s">
        <v>6</v>
      </c>
      <c r="F3620">
        <v>525620</v>
      </c>
    </row>
    <row r="3621" spans="1:6">
      <c r="A3621">
        <v>9768</v>
      </c>
      <c r="B3621" s="1">
        <v>45382</v>
      </c>
      <c r="D3621">
        <v>42</v>
      </c>
      <c r="E3621" t="s">
        <v>6</v>
      </c>
      <c r="F3621">
        <v>525620</v>
      </c>
    </row>
    <row r="3622" spans="1:6">
      <c r="A3622">
        <v>9768</v>
      </c>
      <c r="B3622" s="1">
        <v>45412</v>
      </c>
      <c r="D3622">
        <v>42</v>
      </c>
      <c r="E3622" t="s">
        <v>6</v>
      </c>
      <c r="F3622">
        <v>615828.75</v>
      </c>
    </row>
    <row r="3623" spans="1:6">
      <c r="A3623">
        <v>9768</v>
      </c>
      <c r="B3623" s="1">
        <v>45443</v>
      </c>
      <c r="D3623">
        <v>42</v>
      </c>
      <c r="E3623" t="s">
        <v>6</v>
      </c>
      <c r="F3623">
        <v>407836.25</v>
      </c>
    </row>
    <row r="3624" spans="1:6">
      <c r="A3624">
        <v>9768</v>
      </c>
      <c r="B3624" s="1">
        <v>45473</v>
      </c>
      <c r="D3624">
        <v>42</v>
      </c>
      <c r="E3624" t="s">
        <v>6</v>
      </c>
      <c r="F3624">
        <v>403033.75</v>
      </c>
    </row>
    <row r="3625" spans="1:6">
      <c r="A3625">
        <v>9768</v>
      </c>
      <c r="B3625" s="1">
        <v>45504</v>
      </c>
      <c r="D3625">
        <v>42</v>
      </c>
      <c r="E3625" t="s">
        <v>6</v>
      </c>
      <c r="F3625">
        <v>647582.5</v>
      </c>
    </row>
    <row r="3626" spans="1:6">
      <c r="A3626">
        <v>9768</v>
      </c>
      <c r="B3626" s="1">
        <v>45535</v>
      </c>
      <c r="D3626">
        <v>42</v>
      </c>
      <c r="E3626" t="s">
        <v>6</v>
      </c>
      <c r="F3626">
        <v>404700</v>
      </c>
    </row>
    <row r="3627" spans="1:6">
      <c r="A3627">
        <v>9768</v>
      </c>
      <c r="B3627" s="1">
        <v>45565</v>
      </c>
      <c r="D3627">
        <v>42</v>
      </c>
      <c r="E3627" t="s">
        <v>6</v>
      </c>
      <c r="F3627">
        <v>418012.5</v>
      </c>
    </row>
    <row r="3628" spans="1:6">
      <c r="A3628">
        <v>9768</v>
      </c>
      <c r="B3628" s="1">
        <v>45596</v>
      </c>
      <c r="D3628">
        <v>42</v>
      </c>
      <c r="E3628" t="s">
        <v>6</v>
      </c>
      <c r="F3628">
        <v>640461.25</v>
      </c>
    </row>
    <row r="3629" spans="1:6">
      <c r="A3629">
        <v>9768</v>
      </c>
      <c r="B3629" s="1">
        <v>45626</v>
      </c>
      <c r="D3629">
        <v>42</v>
      </c>
      <c r="E3629" t="s">
        <v>6</v>
      </c>
      <c r="F3629">
        <v>389248.75</v>
      </c>
    </row>
    <row r="3630" spans="1:6">
      <c r="A3630">
        <v>9768</v>
      </c>
      <c r="B3630" s="1">
        <v>45657</v>
      </c>
      <c r="D3630">
        <v>42</v>
      </c>
      <c r="E3630" t="s">
        <v>6</v>
      </c>
      <c r="F3630">
        <v>389248.75</v>
      </c>
    </row>
    <row r="3631" spans="1:6">
      <c r="A3631">
        <v>9768</v>
      </c>
      <c r="B3631" s="1">
        <v>45688</v>
      </c>
      <c r="D3631">
        <v>42</v>
      </c>
      <c r="E3631" t="s">
        <v>6</v>
      </c>
      <c r="F3631">
        <v>1289470</v>
      </c>
    </row>
    <row r="3632" spans="1:6">
      <c r="A3632">
        <v>9768</v>
      </c>
      <c r="B3632" s="1">
        <v>45716</v>
      </c>
      <c r="D3632">
        <v>42</v>
      </c>
      <c r="E3632" t="s">
        <v>6</v>
      </c>
      <c r="F3632">
        <v>523688.75</v>
      </c>
    </row>
    <row r="3633" spans="1:6">
      <c r="A3633">
        <v>9768</v>
      </c>
      <c r="B3633" s="1">
        <v>45747</v>
      </c>
      <c r="D3633">
        <v>42</v>
      </c>
      <c r="E3633" t="s">
        <v>6</v>
      </c>
      <c r="F3633">
        <v>492052.5</v>
      </c>
    </row>
    <row r="3634" spans="1:6">
      <c r="A3634">
        <v>9768</v>
      </c>
      <c r="B3634" s="1">
        <v>45777</v>
      </c>
      <c r="D3634">
        <v>42</v>
      </c>
      <c r="E3634" t="s">
        <v>6</v>
      </c>
      <c r="F3634">
        <v>492052.5</v>
      </c>
    </row>
    <row r="3635" spans="1:6">
      <c r="A3635">
        <v>9768</v>
      </c>
      <c r="B3635" s="1">
        <v>45808</v>
      </c>
      <c r="D3635">
        <v>42</v>
      </c>
      <c r="E3635" t="s">
        <v>6</v>
      </c>
      <c r="F3635">
        <v>681360</v>
      </c>
    </row>
    <row r="3636" spans="1:6">
      <c r="A3636">
        <v>9768</v>
      </c>
      <c r="B3636" s="1">
        <v>45838</v>
      </c>
      <c r="D3636">
        <v>42</v>
      </c>
      <c r="E3636" t="s">
        <v>6</v>
      </c>
      <c r="F3636">
        <v>681360</v>
      </c>
    </row>
    <row r="3637" spans="1:6">
      <c r="A3637">
        <v>9768</v>
      </c>
      <c r="B3637" s="1">
        <v>45869</v>
      </c>
      <c r="D3637">
        <v>42</v>
      </c>
      <c r="E3637" t="s">
        <v>6</v>
      </c>
      <c r="F3637">
        <v>502336.25</v>
      </c>
    </row>
    <row r="3638" spans="1:6">
      <c r="A3638">
        <v>9768</v>
      </c>
      <c r="B3638" s="1">
        <v>45900</v>
      </c>
      <c r="D3638">
        <v>42</v>
      </c>
      <c r="E3638" t="s">
        <v>6</v>
      </c>
      <c r="F3638">
        <v>407701.25</v>
      </c>
    </row>
    <row r="3639" spans="1:6">
      <c r="A3639">
        <v>9768</v>
      </c>
      <c r="B3639" s="1">
        <v>45930</v>
      </c>
      <c r="D3639">
        <v>42</v>
      </c>
      <c r="E3639" t="s">
        <v>6</v>
      </c>
      <c r="F3639">
        <v>435908.75</v>
      </c>
    </row>
    <row r="3640" spans="1:6">
      <c r="A3640">
        <v>9768</v>
      </c>
      <c r="B3640" s="1">
        <v>45961</v>
      </c>
      <c r="D3640">
        <v>42</v>
      </c>
      <c r="E3640" t="s">
        <v>6</v>
      </c>
      <c r="F3640">
        <v>610477.5</v>
      </c>
    </row>
    <row r="3641" spans="1:6">
      <c r="A3641">
        <v>9768</v>
      </c>
      <c r="B3641" s="1">
        <v>45991</v>
      </c>
      <c r="D3641">
        <v>42</v>
      </c>
      <c r="E3641" t="s">
        <v>6</v>
      </c>
      <c r="F3641">
        <v>435330</v>
      </c>
    </row>
    <row r="3642" spans="1:6">
      <c r="A3642">
        <v>150</v>
      </c>
      <c r="B3642" s="1">
        <v>45808</v>
      </c>
      <c r="C3642">
        <v>5</v>
      </c>
      <c r="D3642">
        <v>1</v>
      </c>
      <c r="E3642" t="s">
        <v>7</v>
      </c>
      <c r="F3642">
        <v>244562.28989327894</v>
      </c>
    </row>
    <row r="3643" spans="1:6">
      <c r="A3643">
        <v>150</v>
      </c>
      <c r="B3643" s="1">
        <v>45838</v>
      </c>
      <c r="C3643">
        <v>5</v>
      </c>
      <c r="D3643">
        <v>1</v>
      </c>
      <c r="E3643" t="s">
        <v>7</v>
      </c>
      <c r="F3643">
        <v>244445.21990212786</v>
      </c>
    </row>
    <row r="3644" spans="1:6">
      <c r="A3644">
        <v>150</v>
      </c>
      <c r="B3644" s="1">
        <v>45869</v>
      </c>
      <c r="C3644">
        <v>5</v>
      </c>
      <c r="D3644">
        <v>1</v>
      </c>
      <c r="E3644" t="s">
        <v>7</v>
      </c>
      <c r="F3644">
        <v>244320.34524490015</v>
      </c>
    </row>
    <row r="3645" spans="1:6">
      <c r="A3645">
        <v>150</v>
      </c>
      <c r="B3645" s="1">
        <v>45900</v>
      </c>
      <c r="C3645">
        <v>5</v>
      </c>
      <c r="D3645">
        <v>1</v>
      </c>
      <c r="E3645" t="s">
        <v>7</v>
      </c>
      <c r="F3645">
        <v>244199.37292071077</v>
      </c>
    </row>
    <row r="3646" spans="1:6">
      <c r="A3646">
        <v>150</v>
      </c>
      <c r="B3646" s="1">
        <v>45930</v>
      </c>
      <c r="C3646">
        <v>5</v>
      </c>
      <c r="D3646">
        <v>1</v>
      </c>
      <c r="E3646" t="s">
        <v>7</v>
      </c>
      <c r="F3646">
        <v>244082.30292955966</v>
      </c>
    </row>
    <row r="3647" spans="1:6">
      <c r="A3647">
        <v>150</v>
      </c>
      <c r="B3647" s="1">
        <v>45961</v>
      </c>
      <c r="C3647">
        <v>5</v>
      </c>
      <c r="D3647">
        <v>1</v>
      </c>
      <c r="E3647" t="s">
        <v>7</v>
      </c>
      <c r="F3647">
        <v>243957.42827233195</v>
      </c>
    </row>
    <row r="3648" spans="1:6">
      <c r="A3648">
        <v>150</v>
      </c>
      <c r="B3648" s="1">
        <v>45991</v>
      </c>
      <c r="C3648">
        <v>5</v>
      </c>
      <c r="D3648">
        <v>1</v>
      </c>
      <c r="E3648" t="s">
        <v>7</v>
      </c>
      <c r="F3648">
        <v>243840.3582811809</v>
      </c>
    </row>
    <row r="3649" spans="1:6">
      <c r="A3649">
        <v>150</v>
      </c>
      <c r="B3649" s="1">
        <v>46022</v>
      </c>
      <c r="C3649">
        <v>5</v>
      </c>
      <c r="D3649">
        <v>1</v>
      </c>
      <c r="E3649" t="s">
        <v>7</v>
      </c>
      <c r="F3649">
        <v>243715.48362395313</v>
      </c>
    </row>
    <row r="3650" spans="1:6">
      <c r="A3650">
        <v>2370</v>
      </c>
      <c r="B3650" s="1">
        <v>45808</v>
      </c>
      <c r="C3650">
        <v>5</v>
      </c>
      <c r="D3650">
        <v>1</v>
      </c>
      <c r="E3650" t="s">
        <v>7</v>
      </c>
      <c r="F3650">
        <v>16843.018500000002</v>
      </c>
    </row>
    <row r="3651" spans="1:6">
      <c r="A3651">
        <v>2370</v>
      </c>
      <c r="B3651" s="1">
        <v>45838</v>
      </c>
      <c r="C3651">
        <v>5</v>
      </c>
      <c r="D3651">
        <v>1</v>
      </c>
      <c r="E3651" t="s">
        <v>7</v>
      </c>
      <c r="F3651">
        <v>16674.588315000001</v>
      </c>
    </row>
    <row r="3652" spans="1:6">
      <c r="A3652">
        <v>2370</v>
      </c>
      <c r="B3652" s="1">
        <v>45869</v>
      </c>
      <c r="C3652">
        <v>5</v>
      </c>
      <c r="D3652">
        <v>1</v>
      </c>
      <c r="E3652" t="s">
        <v>7</v>
      </c>
      <c r="F3652">
        <v>16507.84243185</v>
      </c>
    </row>
    <row r="3653" spans="1:6">
      <c r="A3653">
        <v>2370</v>
      </c>
      <c r="B3653" s="1">
        <v>45900</v>
      </c>
      <c r="C3653">
        <v>5</v>
      </c>
      <c r="D3653">
        <v>1</v>
      </c>
      <c r="E3653" t="s">
        <v>7</v>
      </c>
      <c r="F3653">
        <v>16342.764007531501</v>
      </c>
    </row>
    <row r="3654" spans="1:6">
      <c r="A3654">
        <v>2370</v>
      </c>
      <c r="B3654" s="1">
        <v>45930</v>
      </c>
      <c r="C3654">
        <v>5</v>
      </c>
      <c r="D3654">
        <v>1</v>
      </c>
      <c r="E3654" t="s">
        <v>7</v>
      </c>
      <c r="F3654">
        <v>16179.336367456186</v>
      </c>
    </row>
    <row r="3655" spans="1:6">
      <c r="A3655">
        <v>2370</v>
      </c>
      <c r="B3655" s="1">
        <v>45961</v>
      </c>
      <c r="C3655">
        <v>5</v>
      </c>
      <c r="D3655">
        <v>1</v>
      </c>
      <c r="E3655" t="s">
        <v>7</v>
      </c>
      <c r="F3655">
        <v>16017.543003781624</v>
      </c>
    </row>
    <row r="3656" spans="1:6">
      <c r="A3656">
        <v>2370</v>
      </c>
      <c r="B3656" s="1">
        <v>45991</v>
      </c>
      <c r="C3656">
        <v>5</v>
      </c>
      <c r="D3656">
        <v>1</v>
      </c>
      <c r="E3656" t="s">
        <v>7</v>
      </c>
      <c r="F3656">
        <v>15857.367573743808</v>
      </c>
    </row>
    <row r="3657" spans="1:6">
      <c r="A3657">
        <v>2370</v>
      </c>
      <c r="B3657" s="1">
        <v>46022</v>
      </c>
      <c r="C3657">
        <v>5</v>
      </c>
      <c r="D3657">
        <v>1</v>
      </c>
      <c r="E3657" t="s">
        <v>7</v>
      </c>
      <c r="F3657">
        <v>15698.79389800637</v>
      </c>
    </row>
    <row r="3658" spans="1:6">
      <c r="A3658">
        <v>360</v>
      </c>
      <c r="B3658" s="1">
        <v>45808</v>
      </c>
      <c r="C3658">
        <v>5</v>
      </c>
      <c r="D3658">
        <v>1</v>
      </c>
      <c r="E3658" t="s">
        <v>7</v>
      </c>
      <c r="F3658">
        <v>59615.860500000003</v>
      </c>
    </row>
    <row r="3659" spans="1:6">
      <c r="A3659">
        <v>360</v>
      </c>
      <c r="B3659" s="1">
        <v>45838</v>
      </c>
      <c r="C3659">
        <v>5</v>
      </c>
      <c r="D3659">
        <v>1</v>
      </c>
      <c r="E3659" t="s">
        <v>7</v>
      </c>
      <c r="F3659">
        <v>57827.384684999997</v>
      </c>
    </row>
    <row r="3660" spans="1:6">
      <c r="A3660">
        <v>360</v>
      </c>
      <c r="B3660" s="1">
        <v>45869</v>
      </c>
      <c r="C3660">
        <v>5</v>
      </c>
      <c r="D3660">
        <v>1</v>
      </c>
      <c r="E3660" t="s">
        <v>7</v>
      </c>
      <c r="F3660">
        <v>56092.563144450003</v>
      </c>
    </row>
    <row r="3661" spans="1:6">
      <c r="A3661">
        <v>360</v>
      </c>
      <c r="B3661" s="1">
        <v>45900</v>
      </c>
      <c r="C3661">
        <v>5</v>
      </c>
      <c r="D3661">
        <v>1</v>
      </c>
      <c r="E3661" t="s">
        <v>7</v>
      </c>
      <c r="F3661">
        <v>54409.7862501165</v>
      </c>
    </row>
    <row r="3662" spans="1:6">
      <c r="A3662">
        <v>360</v>
      </c>
      <c r="B3662" s="1">
        <v>45930</v>
      </c>
      <c r="C3662">
        <v>5</v>
      </c>
      <c r="D3662">
        <v>1</v>
      </c>
      <c r="E3662" t="s">
        <v>7</v>
      </c>
      <c r="F3662">
        <v>52777.492662613004</v>
      </c>
    </row>
    <row r="3663" spans="1:6">
      <c r="A3663">
        <v>360</v>
      </c>
      <c r="B3663" s="1">
        <v>45961</v>
      </c>
      <c r="C3663">
        <v>5</v>
      </c>
      <c r="D3663">
        <v>1</v>
      </c>
      <c r="E3663" t="s">
        <v>7</v>
      </c>
      <c r="F3663">
        <v>51194.167882734604</v>
      </c>
    </row>
    <row r="3664" spans="1:6">
      <c r="A3664">
        <v>360</v>
      </c>
      <c r="B3664" s="1">
        <v>45991</v>
      </c>
      <c r="C3664">
        <v>5</v>
      </c>
      <c r="D3664">
        <v>1</v>
      </c>
      <c r="E3664" t="s">
        <v>7</v>
      </c>
      <c r="F3664">
        <v>49658.34284625257</v>
      </c>
    </row>
    <row r="3665" spans="1:6">
      <c r="A3665">
        <v>360</v>
      </c>
      <c r="B3665" s="1">
        <v>46022</v>
      </c>
      <c r="C3665">
        <v>5</v>
      </c>
      <c r="D3665">
        <v>1</v>
      </c>
      <c r="E3665" t="s">
        <v>7</v>
      </c>
      <c r="F3665">
        <v>48168.592560864985</v>
      </c>
    </row>
    <row r="3666" spans="1:6">
      <c r="A3666">
        <v>9649</v>
      </c>
      <c r="B3666" s="1">
        <v>45808</v>
      </c>
      <c r="C3666">
        <v>5</v>
      </c>
      <c r="D3666">
        <v>1</v>
      </c>
      <c r="E3666" t="s">
        <v>7</v>
      </c>
      <c r="F3666">
        <v>2025</v>
      </c>
    </row>
    <row r="3667" spans="1:6">
      <c r="A3667">
        <v>9649</v>
      </c>
      <c r="B3667" s="1">
        <v>45838</v>
      </c>
      <c r="C3667">
        <v>5</v>
      </c>
      <c r="D3667">
        <v>1</v>
      </c>
      <c r="E3667" t="s">
        <v>7</v>
      </c>
      <c r="F3667">
        <v>1944.3474632369882</v>
      </c>
    </row>
    <row r="3668" spans="1:6">
      <c r="A3668">
        <v>9649</v>
      </c>
      <c r="B3668" s="1">
        <v>45869</v>
      </c>
      <c r="C3668">
        <v>5</v>
      </c>
      <c r="D3668">
        <v>1</v>
      </c>
      <c r="E3668" t="s">
        <v>7</v>
      </c>
      <c r="F3668">
        <v>1890</v>
      </c>
    </row>
    <row r="3669" spans="1:6">
      <c r="A3669">
        <v>9649</v>
      </c>
      <c r="B3669" s="1">
        <v>45900</v>
      </c>
      <c r="C3669">
        <v>5</v>
      </c>
      <c r="D3669">
        <v>1</v>
      </c>
      <c r="E3669" t="s">
        <v>7</v>
      </c>
      <c r="F3669">
        <v>1867.5</v>
      </c>
    </row>
    <row r="3670" spans="1:6">
      <c r="A3670">
        <v>9649</v>
      </c>
      <c r="B3670" s="1">
        <v>45930</v>
      </c>
      <c r="C3670">
        <v>5</v>
      </c>
      <c r="D3670">
        <v>1</v>
      </c>
      <c r="E3670" t="s">
        <v>7</v>
      </c>
      <c r="F3670">
        <v>2011.2967831387734</v>
      </c>
    </row>
    <row r="3671" spans="1:6">
      <c r="A3671">
        <v>9649</v>
      </c>
      <c r="B3671" s="1">
        <v>45961</v>
      </c>
      <c r="C3671">
        <v>5</v>
      </c>
      <c r="D3671">
        <v>1</v>
      </c>
      <c r="E3671" t="s">
        <v>7</v>
      </c>
      <c r="F3671">
        <v>2185.802271037338</v>
      </c>
    </row>
    <row r="3672" spans="1:6">
      <c r="A3672">
        <v>9649</v>
      </c>
      <c r="B3672" s="1">
        <v>45991</v>
      </c>
      <c r="C3672">
        <v>5</v>
      </c>
      <c r="D3672">
        <v>1</v>
      </c>
      <c r="E3672" t="s">
        <v>7</v>
      </c>
      <c r="F3672">
        <v>2734.9909318540776</v>
      </c>
    </row>
    <row r="3673" spans="1:6">
      <c r="A3673">
        <v>9649</v>
      </c>
      <c r="B3673" s="1">
        <v>46022</v>
      </c>
      <c r="C3673">
        <v>5</v>
      </c>
      <c r="D3673">
        <v>1</v>
      </c>
      <c r="E3673" t="s">
        <v>7</v>
      </c>
      <c r="F3673">
        <v>2022.8792945203536</v>
      </c>
    </row>
    <row r="3674" spans="1:6">
      <c r="A3674">
        <v>9652</v>
      </c>
      <c r="B3674" s="1">
        <v>45808</v>
      </c>
      <c r="C3674">
        <v>5</v>
      </c>
      <c r="D3674">
        <v>1</v>
      </c>
      <c r="E3674" t="s">
        <v>7</v>
      </c>
      <c r="F3674">
        <v>74671.301250000004</v>
      </c>
    </row>
    <row r="3675" spans="1:6">
      <c r="A3675">
        <v>9652</v>
      </c>
      <c r="B3675" s="1">
        <v>45838</v>
      </c>
      <c r="C3675">
        <v>5</v>
      </c>
      <c r="D3675">
        <v>1</v>
      </c>
      <c r="E3675" t="s">
        <v>7</v>
      </c>
      <c r="F3675">
        <v>72804.518718749998</v>
      </c>
    </row>
    <row r="3676" spans="1:6">
      <c r="A3676">
        <v>9652</v>
      </c>
      <c r="B3676" s="1">
        <v>45869</v>
      </c>
      <c r="C3676">
        <v>5</v>
      </c>
      <c r="D3676">
        <v>1</v>
      </c>
      <c r="E3676" t="s">
        <v>7</v>
      </c>
      <c r="F3676">
        <v>70984.405750781254</v>
      </c>
    </row>
    <row r="3677" spans="1:6">
      <c r="A3677">
        <v>9652</v>
      </c>
      <c r="B3677" s="1">
        <v>45900</v>
      </c>
      <c r="C3677">
        <v>5</v>
      </c>
      <c r="D3677">
        <v>1</v>
      </c>
      <c r="E3677" t="s">
        <v>7</v>
      </c>
      <c r="F3677">
        <v>69209.795607011722</v>
      </c>
    </row>
    <row r="3678" spans="1:6">
      <c r="A3678">
        <v>9652</v>
      </c>
      <c r="B3678" s="1">
        <v>45930</v>
      </c>
      <c r="C3678">
        <v>5</v>
      </c>
      <c r="D3678">
        <v>1</v>
      </c>
      <c r="E3678" t="s">
        <v>7</v>
      </c>
      <c r="F3678">
        <v>67479.550716836427</v>
      </c>
    </row>
    <row r="3679" spans="1:6">
      <c r="A3679">
        <v>9652</v>
      </c>
      <c r="B3679" s="1">
        <v>45961</v>
      </c>
      <c r="C3679">
        <v>5</v>
      </c>
      <c r="D3679">
        <v>1</v>
      </c>
      <c r="E3679" t="s">
        <v>7</v>
      </c>
      <c r="F3679">
        <v>65792.561948915507</v>
      </c>
    </row>
    <row r="3680" spans="1:6">
      <c r="A3680">
        <v>9652</v>
      </c>
      <c r="B3680" s="1">
        <v>45991</v>
      </c>
      <c r="C3680">
        <v>5</v>
      </c>
      <c r="D3680">
        <v>1</v>
      </c>
      <c r="E3680" t="s">
        <v>7</v>
      </c>
      <c r="F3680">
        <v>64147.747900192611</v>
      </c>
    </row>
    <row r="3681" spans="1:6">
      <c r="A3681">
        <v>9652</v>
      </c>
      <c r="B3681" s="1">
        <v>46022</v>
      </c>
      <c r="C3681">
        <v>5</v>
      </c>
      <c r="D3681">
        <v>1</v>
      </c>
      <c r="E3681" t="s">
        <v>7</v>
      </c>
      <c r="F3681">
        <v>62544.054202687796</v>
      </c>
    </row>
    <row r="3682" spans="1:6">
      <c r="A3682">
        <v>9656</v>
      </c>
      <c r="B3682" s="1">
        <v>45808</v>
      </c>
      <c r="C3682">
        <v>5</v>
      </c>
      <c r="D3682">
        <v>1</v>
      </c>
      <c r="E3682" t="s">
        <v>7</v>
      </c>
      <c r="F3682">
        <v>841607.28681197786</v>
      </c>
    </row>
    <row r="3683" spans="1:6">
      <c r="A3683">
        <v>9656</v>
      </c>
      <c r="B3683" s="1">
        <v>45838</v>
      </c>
      <c r="C3683">
        <v>5</v>
      </c>
      <c r="D3683">
        <v>1</v>
      </c>
      <c r="E3683" t="s">
        <v>7</v>
      </c>
      <c r="F3683">
        <v>847094.89730871096</v>
      </c>
    </row>
    <row r="3684" spans="1:6">
      <c r="A3684">
        <v>9656</v>
      </c>
      <c r="B3684" s="1">
        <v>45869</v>
      </c>
      <c r="C3684">
        <v>5</v>
      </c>
      <c r="D3684">
        <v>1</v>
      </c>
      <c r="E3684" t="s">
        <v>7</v>
      </c>
      <c r="F3684">
        <v>852948.3485052262</v>
      </c>
    </row>
    <row r="3685" spans="1:6">
      <c r="A3685">
        <v>9656</v>
      </c>
      <c r="B3685" s="1">
        <v>45900</v>
      </c>
      <c r="C3685">
        <v>5</v>
      </c>
      <c r="D3685">
        <v>1</v>
      </c>
      <c r="E3685" t="s">
        <v>7</v>
      </c>
      <c r="F3685">
        <v>858618.87935185048</v>
      </c>
    </row>
    <row r="3686" spans="1:6">
      <c r="A3686">
        <v>9656</v>
      </c>
      <c r="B3686" s="1">
        <v>45930</v>
      </c>
      <c r="C3686">
        <v>5</v>
      </c>
      <c r="D3686">
        <v>1</v>
      </c>
      <c r="E3686" t="s">
        <v>7</v>
      </c>
      <c r="F3686">
        <v>864106.48984858347</v>
      </c>
    </row>
    <row r="3687" spans="1:6">
      <c r="A3687">
        <v>9656</v>
      </c>
      <c r="B3687" s="1">
        <v>45961</v>
      </c>
      <c r="C3687">
        <v>5</v>
      </c>
      <c r="D3687">
        <v>1</v>
      </c>
      <c r="E3687" t="s">
        <v>7</v>
      </c>
      <c r="F3687">
        <v>869959.94104509882</v>
      </c>
    </row>
    <row r="3688" spans="1:6">
      <c r="A3688">
        <v>9656</v>
      </c>
      <c r="B3688" s="1">
        <v>45991</v>
      </c>
      <c r="C3688">
        <v>5</v>
      </c>
      <c r="D3688">
        <v>1</v>
      </c>
      <c r="E3688" t="s">
        <v>7</v>
      </c>
      <c r="F3688">
        <v>875447.55154183181</v>
      </c>
    </row>
    <row r="3689" spans="1:6">
      <c r="A3689">
        <v>9656</v>
      </c>
      <c r="B3689" s="1">
        <v>46022</v>
      </c>
      <c r="C3689">
        <v>5</v>
      </c>
      <c r="D3689">
        <v>1</v>
      </c>
      <c r="E3689" t="s">
        <v>7</v>
      </c>
      <c r="F3689">
        <v>881301.00273834704</v>
      </c>
    </row>
    <row r="3690" spans="1:6">
      <c r="A3690">
        <v>9657</v>
      </c>
      <c r="B3690" s="1">
        <v>45808</v>
      </c>
      <c r="C3690">
        <v>5</v>
      </c>
      <c r="D3690">
        <v>1</v>
      </c>
      <c r="E3690" t="s">
        <v>7</v>
      </c>
      <c r="F3690">
        <v>5474.0507901867795</v>
      </c>
    </row>
    <row r="3691" spans="1:6">
      <c r="A3691">
        <v>9657</v>
      </c>
      <c r="B3691" s="1">
        <v>45838</v>
      </c>
      <c r="C3691">
        <v>5</v>
      </c>
      <c r="D3691">
        <v>1</v>
      </c>
      <c r="E3691" t="s">
        <v>7</v>
      </c>
      <c r="F3691">
        <v>5986.953676470449</v>
      </c>
    </row>
    <row r="3692" spans="1:6">
      <c r="A3692">
        <v>9657</v>
      </c>
      <c r="B3692" s="1">
        <v>45869</v>
      </c>
      <c r="C3692">
        <v>5</v>
      </c>
      <c r="D3692">
        <v>1</v>
      </c>
      <c r="E3692" t="s">
        <v>7</v>
      </c>
      <c r="F3692">
        <v>5595.3290138330012</v>
      </c>
    </row>
    <row r="3693" spans="1:6">
      <c r="A3693">
        <v>9657</v>
      </c>
      <c r="B3693" s="1">
        <v>45900</v>
      </c>
      <c r="C3693">
        <v>5</v>
      </c>
      <c r="D3693">
        <v>1</v>
      </c>
      <c r="E3693" t="s">
        <v>7</v>
      </c>
      <c r="F3693">
        <v>5916.1197987603809</v>
      </c>
    </row>
    <row r="3694" spans="1:6">
      <c r="A3694">
        <v>9657</v>
      </c>
      <c r="B3694" s="1">
        <v>45930</v>
      </c>
      <c r="C3694">
        <v>5</v>
      </c>
      <c r="D3694">
        <v>1</v>
      </c>
      <c r="E3694" t="s">
        <v>7</v>
      </c>
      <c r="F3694">
        <v>5799.1814974920953</v>
      </c>
    </row>
    <row r="3695" spans="1:6">
      <c r="A3695">
        <v>9657</v>
      </c>
      <c r="B3695" s="1">
        <v>45961</v>
      </c>
      <c r="C3695">
        <v>5</v>
      </c>
      <c r="D3695">
        <v>1</v>
      </c>
      <c r="E3695" t="s">
        <v>7</v>
      </c>
      <c r="F3695">
        <v>5476.7570940512132</v>
      </c>
    </row>
    <row r="3696" spans="1:6">
      <c r="A3696">
        <v>9657</v>
      </c>
      <c r="B3696" s="1">
        <v>45991</v>
      </c>
      <c r="C3696">
        <v>5</v>
      </c>
      <c r="D3696">
        <v>1</v>
      </c>
      <c r="E3696" t="s">
        <v>7</v>
      </c>
      <c r="F3696">
        <v>5688.7529042117649</v>
      </c>
    </row>
    <row r="3697" spans="1:6">
      <c r="A3697">
        <v>9657</v>
      </c>
      <c r="B3697" s="1">
        <v>46022</v>
      </c>
      <c r="C3697">
        <v>5</v>
      </c>
      <c r="D3697">
        <v>1</v>
      </c>
      <c r="E3697" t="s">
        <v>7</v>
      </c>
      <c r="F3697">
        <v>5561.3914261903728</v>
      </c>
    </row>
    <row r="3698" spans="1:6">
      <c r="A3698">
        <v>9683</v>
      </c>
      <c r="B3698" s="1">
        <v>45808</v>
      </c>
      <c r="C3698">
        <v>5</v>
      </c>
      <c r="D3698">
        <v>1</v>
      </c>
      <c r="E3698" t="s">
        <v>7</v>
      </c>
      <c r="F3698">
        <v>3882283.02</v>
      </c>
    </row>
    <row r="3699" spans="1:6">
      <c r="A3699">
        <v>9683</v>
      </c>
      <c r="B3699" s="1">
        <v>45838</v>
      </c>
      <c r="C3699">
        <v>5</v>
      </c>
      <c r="D3699">
        <v>1</v>
      </c>
      <c r="E3699" t="s">
        <v>7</v>
      </c>
      <c r="F3699">
        <v>3843460.1897999998</v>
      </c>
    </row>
    <row r="3700" spans="1:6">
      <c r="A3700">
        <v>9683</v>
      </c>
      <c r="B3700" s="1">
        <v>45869</v>
      </c>
      <c r="C3700">
        <v>5</v>
      </c>
      <c r="D3700">
        <v>1</v>
      </c>
      <c r="E3700" t="s">
        <v>7</v>
      </c>
      <c r="F3700">
        <v>3805025.5879020002</v>
      </c>
    </row>
    <row r="3701" spans="1:6">
      <c r="A3701">
        <v>9683</v>
      </c>
      <c r="B3701" s="1">
        <v>45900</v>
      </c>
      <c r="C3701">
        <v>5</v>
      </c>
      <c r="D3701">
        <v>1</v>
      </c>
      <c r="E3701" t="s">
        <v>7</v>
      </c>
      <c r="F3701">
        <v>3766975.3320229803</v>
      </c>
    </row>
    <row r="3702" spans="1:6">
      <c r="A3702">
        <v>9683</v>
      </c>
      <c r="B3702" s="1">
        <v>45930</v>
      </c>
      <c r="C3702">
        <v>5</v>
      </c>
      <c r="D3702">
        <v>1</v>
      </c>
      <c r="E3702" t="s">
        <v>7</v>
      </c>
      <c r="F3702">
        <v>3729305.5787027502</v>
      </c>
    </row>
    <row r="3703" spans="1:6">
      <c r="A3703">
        <v>9683</v>
      </c>
      <c r="B3703" s="1">
        <v>45961</v>
      </c>
      <c r="C3703">
        <v>5</v>
      </c>
      <c r="D3703">
        <v>1</v>
      </c>
      <c r="E3703" t="s">
        <v>7</v>
      </c>
      <c r="F3703">
        <v>3692012.5229157228</v>
      </c>
    </row>
    <row r="3704" spans="1:6">
      <c r="A3704">
        <v>9683</v>
      </c>
      <c r="B3704" s="1">
        <v>45991</v>
      </c>
      <c r="C3704">
        <v>5</v>
      </c>
      <c r="D3704">
        <v>1</v>
      </c>
      <c r="E3704" t="s">
        <v>7</v>
      </c>
      <c r="F3704">
        <v>3655092.3976865653</v>
      </c>
    </row>
    <row r="3705" spans="1:6">
      <c r="A3705">
        <v>9683</v>
      </c>
      <c r="B3705" s="1">
        <v>46022</v>
      </c>
      <c r="C3705">
        <v>5</v>
      </c>
      <c r="D3705">
        <v>1</v>
      </c>
      <c r="E3705" t="s">
        <v>7</v>
      </c>
      <c r="F3705">
        <v>3618541.4737096997</v>
      </c>
    </row>
    <row r="3706" spans="1:6">
      <c r="A3706">
        <v>9692</v>
      </c>
      <c r="B3706" s="1">
        <v>45808</v>
      </c>
      <c r="C3706">
        <v>5</v>
      </c>
      <c r="D3706">
        <v>1</v>
      </c>
      <c r="E3706" t="s">
        <v>7</v>
      </c>
      <c r="F3706">
        <v>936000</v>
      </c>
    </row>
    <row r="3707" spans="1:6">
      <c r="A3707">
        <v>9692</v>
      </c>
      <c r="B3707" s="1">
        <v>45838</v>
      </c>
      <c r="C3707">
        <v>5</v>
      </c>
      <c r="D3707">
        <v>1</v>
      </c>
      <c r="E3707" t="s">
        <v>7</v>
      </c>
      <c r="F3707">
        <v>888750</v>
      </c>
    </row>
    <row r="3708" spans="1:6">
      <c r="A3708">
        <v>9692</v>
      </c>
      <c r="B3708" s="1">
        <v>45869</v>
      </c>
      <c r="C3708">
        <v>5</v>
      </c>
      <c r="D3708">
        <v>1</v>
      </c>
      <c r="E3708" t="s">
        <v>7</v>
      </c>
      <c r="F3708">
        <v>1044000</v>
      </c>
    </row>
    <row r="3709" spans="1:6">
      <c r="A3709">
        <v>9692</v>
      </c>
      <c r="B3709" s="1">
        <v>45900</v>
      </c>
      <c r="C3709">
        <v>5</v>
      </c>
      <c r="D3709">
        <v>1</v>
      </c>
      <c r="E3709" t="s">
        <v>7</v>
      </c>
      <c r="F3709">
        <v>891000</v>
      </c>
    </row>
    <row r="3710" spans="1:6">
      <c r="A3710">
        <v>9692</v>
      </c>
      <c r="B3710" s="1">
        <v>45930</v>
      </c>
      <c r="C3710">
        <v>5</v>
      </c>
      <c r="D3710">
        <v>1</v>
      </c>
      <c r="E3710" t="s">
        <v>7</v>
      </c>
      <c r="F3710">
        <v>900000</v>
      </c>
    </row>
    <row r="3711" spans="1:6">
      <c r="A3711">
        <v>9692</v>
      </c>
      <c r="B3711" s="1">
        <v>45961</v>
      </c>
      <c r="C3711">
        <v>5</v>
      </c>
      <c r="D3711">
        <v>1</v>
      </c>
      <c r="E3711" t="s">
        <v>7</v>
      </c>
      <c r="F3711">
        <v>1003500</v>
      </c>
    </row>
    <row r="3712" spans="1:6">
      <c r="A3712">
        <v>9692</v>
      </c>
      <c r="B3712" s="1">
        <v>45991</v>
      </c>
      <c r="C3712">
        <v>5</v>
      </c>
      <c r="D3712">
        <v>1</v>
      </c>
      <c r="E3712" t="s">
        <v>7</v>
      </c>
      <c r="F3712">
        <v>925200</v>
      </c>
    </row>
    <row r="3713" spans="1:6">
      <c r="A3713">
        <v>9692</v>
      </c>
      <c r="B3713" s="1">
        <v>46022</v>
      </c>
      <c r="C3713">
        <v>5</v>
      </c>
      <c r="D3713">
        <v>1</v>
      </c>
      <c r="E3713" t="s">
        <v>7</v>
      </c>
      <c r="F3713">
        <v>877500</v>
      </c>
    </row>
    <row r="3714" spans="1:6">
      <c r="A3714">
        <v>9700</v>
      </c>
      <c r="B3714" s="1">
        <v>45808</v>
      </c>
      <c r="C3714">
        <v>5</v>
      </c>
      <c r="D3714">
        <v>1</v>
      </c>
      <c r="E3714" t="s">
        <v>7</v>
      </c>
      <c r="F3714">
        <v>1131878.41875</v>
      </c>
    </row>
    <row r="3715" spans="1:6">
      <c r="A3715">
        <v>9700</v>
      </c>
      <c r="B3715" s="1">
        <v>45838</v>
      </c>
      <c r="C3715">
        <v>5</v>
      </c>
      <c r="D3715">
        <v>1</v>
      </c>
      <c r="E3715" t="s">
        <v>7</v>
      </c>
      <c r="F3715">
        <v>1126219.02665625</v>
      </c>
    </row>
    <row r="3716" spans="1:6">
      <c r="A3716">
        <v>9700</v>
      </c>
      <c r="B3716" s="1">
        <v>45869</v>
      </c>
      <c r="C3716">
        <v>5</v>
      </c>
      <c r="D3716">
        <v>1</v>
      </c>
      <c r="E3716" t="s">
        <v>7</v>
      </c>
      <c r="F3716">
        <v>1120587.9315229687</v>
      </c>
    </row>
    <row r="3717" spans="1:6">
      <c r="A3717">
        <v>9700</v>
      </c>
      <c r="B3717" s="1">
        <v>45900</v>
      </c>
      <c r="C3717">
        <v>5</v>
      </c>
      <c r="D3717">
        <v>1</v>
      </c>
      <c r="E3717" t="s">
        <v>7</v>
      </c>
      <c r="F3717">
        <v>1114984.9918653539</v>
      </c>
    </row>
    <row r="3718" spans="1:6">
      <c r="A3718">
        <v>9700</v>
      </c>
      <c r="B3718" s="1">
        <v>45930</v>
      </c>
      <c r="C3718">
        <v>5</v>
      </c>
      <c r="D3718">
        <v>1</v>
      </c>
      <c r="E3718" t="s">
        <v>7</v>
      </c>
      <c r="F3718">
        <v>1109410.066906027</v>
      </c>
    </row>
    <row r="3719" spans="1:6">
      <c r="A3719">
        <v>9700</v>
      </c>
      <c r="B3719" s="1">
        <v>45961</v>
      </c>
      <c r="C3719">
        <v>5</v>
      </c>
      <c r="D3719">
        <v>1</v>
      </c>
      <c r="E3719" t="s">
        <v>7</v>
      </c>
      <c r="F3719">
        <v>1103863.0165714968</v>
      </c>
    </row>
    <row r="3720" spans="1:6">
      <c r="A3720">
        <v>9700</v>
      </c>
      <c r="B3720" s="1">
        <v>45991</v>
      </c>
      <c r="C3720">
        <v>5</v>
      </c>
      <c r="D3720">
        <v>1</v>
      </c>
      <c r="E3720" t="s">
        <v>7</v>
      </c>
      <c r="F3720">
        <v>1098343.7014886392</v>
      </c>
    </row>
    <row r="3721" spans="1:6">
      <c r="A3721">
        <v>9700</v>
      </c>
      <c r="B3721" s="1">
        <v>46022</v>
      </c>
      <c r="C3721">
        <v>5</v>
      </c>
      <c r="D3721">
        <v>1</v>
      </c>
      <c r="E3721" t="s">
        <v>7</v>
      </c>
      <c r="F3721">
        <v>1092851.9829811961</v>
      </c>
    </row>
    <row r="3722" spans="1:6">
      <c r="A3722">
        <v>9701</v>
      </c>
      <c r="B3722" s="1">
        <v>45808</v>
      </c>
      <c r="C3722">
        <v>5</v>
      </c>
      <c r="D3722">
        <v>1</v>
      </c>
      <c r="E3722" t="s">
        <v>7</v>
      </c>
      <c r="F3722">
        <v>23620.994107473798</v>
      </c>
    </row>
    <row r="3723" spans="1:6">
      <c r="A3723">
        <v>9701</v>
      </c>
      <c r="B3723" s="1">
        <v>45838</v>
      </c>
      <c r="C3723">
        <v>5</v>
      </c>
      <c r="D3723">
        <v>1</v>
      </c>
      <c r="E3723" t="s">
        <v>7</v>
      </c>
      <c r="F3723">
        <v>23766.116116865694</v>
      </c>
    </row>
    <row r="3724" spans="1:6">
      <c r="A3724">
        <v>9701</v>
      </c>
      <c r="B3724" s="1">
        <v>45869</v>
      </c>
      <c r="C3724">
        <v>5</v>
      </c>
      <c r="D3724">
        <v>1</v>
      </c>
      <c r="E3724" t="s">
        <v>7</v>
      </c>
      <c r="F3724">
        <v>23920.912926883713</v>
      </c>
    </row>
    <row r="3725" spans="1:6">
      <c r="A3725">
        <v>9701</v>
      </c>
      <c r="B3725" s="1">
        <v>45900</v>
      </c>
      <c r="C3725">
        <v>5</v>
      </c>
      <c r="D3725">
        <v>1</v>
      </c>
      <c r="E3725" t="s">
        <v>7</v>
      </c>
      <c r="F3725">
        <v>24070.872336588673</v>
      </c>
    </row>
    <row r="3726" spans="1:6">
      <c r="A3726">
        <v>9701</v>
      </c>
      <c r="B3726" s="1">
        <v>45930</v>
      </c>
      <c r="C3726">
        <v>5</v>
      </c>
      <c r="D3726">
        <v>1</v>
      </c>
      <c r="E3726" t="s">
        <v>7</v>
      </c>
      <c r="F3726">
        <v>24215.994345980565</v>
      </c>
    </row>
    <row r="3727" spans="1:6">
      <c r="A3727">
        <v>9701</v>
      </c>
      <c r="B3727" s="1">
        <v>45961</v>
      </c>
      <c r="C3727">
        <v>5</v>
      </c>
      <c r="D3727">
        <v>1</v>
      </c>
      <c r="E3727" t="s">
        <v>7</v>
      </c>
      <c r="F3727">
        <v>24370.791155998584</v>
      </c>
    </row>
    <row r="3728" spans="1:6">
      <c r="A3728">
        <v>9701</v>
      </c>
      <c r="B3728" s="1">
        <v>45991</v>
      </c>
      <c r="C3728">
        <v>5</v>
      </c>
      <c r="D3728">
        <v>1</v>
      </c>
      <c r="E3728" t="s">
        <v>7</v>
      </c>
      <c r="F3728">
        <v>24515.913165390477</v>
      </c>
    </row>
    <row r="3729" spans="1:6">
      <c r="A3729">
        <v>9701</v>
      </c>
      <c r="B3729" s="1">
        <v>46022</v>
      </c>
      <c r="C3729">
        <v>5</v>
      </c>
      <c r="D3729">
        <v>1</v>
      </c>
      <c r="E3729" t="s">
        <v>7</v>
      </c>
      <c r="F3729">
        <v>24670.709975408496</v>
      </c>
    </row>
    <row r="3730" spans="1:6">
      <c r="A3730">
        <v>9702</v>
      </c>
      <c r="B3730" s="1">
        <v>45808</v>
      </c>
      <c r="C3730">
        <v>5</v>
      </c>
      <c r="D3730">
        <v>1</v>
      </c>
      <c r="E3730" t="s">
        <v>7</v>
      </c>
      <c r="F3730">
        <v>18616.999500000002</v>
      </c>
    </row>
    <row r="3731" spans="1:6">
      <c r="A3731">
        <v>9702</v>
      </c>
      <c r="B3731" s="1">
        <v>45838</v>
      </c>
      <c r="C3731">
        <v>5</v>
      </c>
      <c r="D3731">
        <v>1</v>
      </c>
      <c r="E3731" t="s">
        <v>7</v>
      </c>
      <c r="F3731">
        <v>18430.829505000002</v>
      </c>
    </row>
    <row r="3732" spans="1:6">
      <c r="A3732">
        <v>9702</v>
      </c>
      <c r="B3732" s="1">
        <v>45869</v>
      </c>
      <c r="C3732">
        <v>5</v>
      </c>
      <c r="D3732">
        <v>1</v>
      </c>
      <c r="E3732" t="s">
        <v>7</v>
      </c>
      <c r="F3732">
        <v>18246.521209950002</v>
      </c>
    </row>
    <row r="3733" spans="1:6">
      <c r="A3733">
        <v>9702</v>
      </c>
      <c r="B3733" s="1">
        <v>45900</v>
      </c>
      <c r="C3733">
        <v>5</v>
      </c>
      <c r="D3733">
        <v>1</v>
      </c>
      <c r="E3733" t="s">
        <v>7</v>
      </c>
      <c r="F3733">
        <v>18064.055997850504</v>
      </c>
    </row>
    <row r="3734" spans="1:6">
      <c r="A3734">
        <v>9702</v>
      </c>
      <c r="B3734" s="1">
        <v>45930</v>
      </c>
      <c r="C3734">
        <v>5</v>
      </c>
      <c r="D3734">
        <v>1</v>
      </c>
      <c r="E3734" t="s">
        <v>7</v>
      </c>
      <c r="F3734">
        <v>17883.415437871998</v>
      </c>
    </row>
    <row r="3735" spans="1:6">
      <c r="A3735">
        <v>9702</v>
      </c>
      <c r="B3735" s="1">
        <v>45961</v>
      </c>
      <c r="C3735">
        <v>5</v>
      </c>
      <c r="D3735">
        <v>1</v>
      </c>
      <c r="E3735" t="s">
        <v>7</v>
      </c>
      <c r="F3735">
        <v>17704.581283493277</v>
      </c>
    </row>
    <row r="3736" spans="1:6">
      <c r="A3736">
        <v>9702</v>
      </c>
      <c r="B3736" s="1">
        <v>45991</v>
      </c>
      <c r="C3736">
        <v>5</v>
      </c>
      <c r="D3736">
        <v>1</v>
      </c>
      <c r="E3736" t="s">
        <v>7</v>
      </c>
      <c r="F3736">
        <v>17527.535470658346</v>
      </c>
    </row>
    <row r="3737" spans="1:6">
      <c r="A3737">
        <v>9702</v>
      </c>
      <c r="B3737" s="1">
        <v>46022</v>
      </c>
      <c r="C3737">
        <v>5</v>
      </c>
      <c r="D3737">
        <v>1</v>
      </c>
      <c r="E3737" t="s">
        <v>7</v>
      </c>
      <c r="F3737">
        <v>17352.260115951762</v>
      </c>
    </row>
    <row r="3738" spans="1:6">
      <c r="A3738">
        <v>9768</v>
      </c>
      <c r="B3738" s="1">
        <v>45808</v>
      </c>
      <c r="C3738">
        <v>5</v>
      </c>
      <c r="D3738">
        <v>1</v>
      </c>
      <c r="E3738" t="s">
        <v>7</v>
      </c>
      <c r="F3738">
        <v>607500</v>
      </c>
    </row>
    <row r="3739" spans="1:6">
      <c r="A3739">
        <v>9768</v>
      </c>
      <c r="B3739" s="1">
        <v>45838</v>
      </c>
      <c r="C3739">
        <v>5</v>
      </c>
      <c r="D3739">
        <v>1</v>
      </c>
      <c r="E3739" t="s">
        <v>7</v>
      </c>
      <c r="F3739">
        <v>562500</v>
      </c>
    </row>
    <row r="3740" spans="1:6">
      <c r="A3740">
        <v>9768</v>
      </c>
      <c r="B3740" s="1">
        <v>45869</v>
      </c>
      <c r="C3740">
        <v>5</v>
      </c>
      <c r="D3740">
        <v>1</v>
      </c>
      <c r="E3740" t="s">
        <v>7</v>
      </c>
      <c r="F3740">
        <v>688500</v>
      </c>
    </row>
    <row r="3741" spans="1:6">
      <c r="A3741">
        <v>9768</v>
      </c>
      <c r="B3741" s="1">
        <v>45900</v>
      </c>
      <c r="C3741">
        <v>5</v>
      </c>
      <c r="D3741">
        <v>1</v>
      </c>
      <c r="E3741" t="s">
        <v>7</v>
      </c>
      <c r="F3741">
        <v>585000</v>
      </c>
    </row>
    <row r="3742" spans="1:6">
      <c r="A3742">
        <v>9768</v>
      </c>
      <c r="B3742" s="1">
        <v>45930</v>
      </c>
      <c r="C3742">
        <v>5</v>
      </c>
      <c r="D3742">
        <v>1</v>
      </c>
      <c r="E3742" t="s">
        <v>7</v>
      </c>
      <c r="F3742">
        <v>546750</v>
      </c>
    </row>
    <row r="3743" spans="1:6">
      <c r="A3743">
        <v>9768</v>
      </c>
      <c r="B3743" s="1">
        <v>45961</v>
      </c>
      <c r="C3743">
        <v>5</v>
      </c>
      <c r="D3743">
        <v>1</v>
      </c>
      <c r="E3743" t="s">
        <v>7</v>
      </c>
      <c r="F3743">
        <v>697500</v>
      </c>
    </row>
    <row r="3744" spans="1:6">
      <c r="A3744">
        <v>9768</v>
      </c>
      <c r="B3744" s="1">
        <v>45991</v>
      </c>
      <c r="C3744">
        <v>5</v>
      </c>
      <c r="D3744">
        <v>1</v>
      </c>
      <c r="E3744" t="s">
        <v>7</v>
      </c>
      <c r="F3744">
        <v>618750</v>
      </c>
    </row>
    <row r="3745" spans="1:6">
      <c r="A3745">
        <v>9768</v>
      </c>
      <c r="B3745" s="1">
        <v>46022</v>
      </c>
      <c r="C3745">
        <v>5</v>
      </c>
      <c r="D3745">
        <v>1</v>
      </c>
      <c r="E3745" t="s">
        <v>7</v>
      </c>
      <c r="F3745">
        <v>596250</v>
      </c>
    </row>
    <row r="3746" spans="1:6">
      <c r="A3746">
        <v>150</v>
      </c>
      <c r="B3746" s="1">
        <v>45808</v>
      </c>
      <c r="C3746">
        <v>5</v>
      </c>
      <c r="D3746">
        <v>51</v>
      </c>
      <c r="E3746" t="s">
        <v>7</v>
      </c>
      <c r="F3746">
        <v>270888.91829999996</v>
      </c>
    </row>
    <row r="3747" spans="1:6">
      <c r="A3747">
        <v>150</v>
      </c>
      <c r="B3747" s="1">
        <v>45838</v>
      </c>
      <c r="C3747">
        <v>5</v>
      </c>
      <c r="D3747">
        <v>51</v>
      </c>
      <c r="E3747" t="s">
        <v>7</v>
      </c>
      <c r="F3747">
        <v>271159.80721829989</v>
      </c>
    </row>
    <row r="3748" spans="1:6">
      <c r="A3748">
        <v>150</v>
      </c>
      <c r="B3748" s="1">
        <v>45869</v>
      </c>
      <c r="C3748">
        <v>5</v>
      </c>
      <c r="D3748">
        <v>51</v>
      </c>
      <c r="E3748" t="s">
        <v>7</v>
      </c>
      <c r="F3748">
        <v>271430.96702551818</v>
      </c>
    </row>
    <row r="3749" spans="1:6">
      <c r="A3749">
        <v>150</v>
      </c>
      <c r="B3749" s="1">
        <v>45900</v>
      </c>
      <c r="C3749">
        <v>5</v>
      </c>
      <c r="D3749">
        <v>51</v>
      </c>
      <c r="E3749" t="s">
        <v>7</v>
      </c>
      <c r="F3749">
        <v>271702.39799254364</v>
      </c>
    </row>
    <row r="3750" spans="1:6">
      <c r="A3750">
        <v>150</v>
      </c>
      <c r="B3750" s="1">
        <v>45930</v>
      </c>
      <c r="C3750">
        <v>5</v>
      </c>
      <c r="D3750">
        <v>51</v>
      </c>
      <c r="E3750" t="s">
        <v>7</v>
      </c>
      <c r="F3750">
        <v>271974.10039053619</v>
      </c>
    </row>
    <row r="3751" spans="1:6">
      <c r="A3751">
        <v>150</v>
      </c>
      <c r="B3751" s="1">
        <v>45961</v>
      </c>
      <c r="C3751">
        <v>5</v>
      </c>
      <c r="D3751">
        <v>51</v>
      </c>
      <c r="E3751" t="s">
        <v>7</v>
      </c>
      <c r="F3751">
        <v>272246.07449092664</v>
      </c>
    </row>
    <row r="3752" spans="1:6">
      <c r="A3752">
        <v>150</v>
      </c>
      <c r="B3752" s="1">
        <v>45991</v>
      </c>
      <c r="C3752">
        <v>5</v>
      </c>
      <c r="D3752">
        <v>51</v>
      </c>
      <c r="E3752" t="s">
        <v>7</v>
      </c>
      <c r="F3752">
        <v>272518.32056541753</v>
      </c>
    </row>
    <row r="3753" spans="1:6">
      <c r="A3753">
        <v>150</v>
      </c>
      <c r="B3753" s="1">
        <v>46022</v>
      </c>
      <c r="C3753">
        <v>5</v>
      </c>
      <c r="D3753">
        <v>51</v>
      </c>
      <c r="E3753" t="s">
        <v>7</v>
      </c>
      <c r="F3753">
        <v>272790.83888598293</v>
      </c>
    </row>
    <row r="3754" spans="1:6">
      <c r="A3754">
        <v>2370</v>
      </c>
      <c r="B3754" s="1">
        <v>45808</v>
      </c>
      <c r="C3754">
        <v>5</v>
      </c>
      <c r="D3754">
        <v>51</v>
      </c>
      <c r="E3754" t="s">
        <v>7</v>
      </c>
      <c r="F3754">
        <v>29458.900244443037</v>
      </c>
    </row>
    <row r="3755" spans="1:6">
      <c r="A3755">
        <v>2370</v>
      </c>
      <c r="B3755" s="1">
        <v>45838</v>
      </c>
      <c r="C3755">
        <v>5</v>
      </c>
      <c r="D3755">
        <v>51</v>
      </c>
      <c r="E3755" t="s">
        <v>7</v>
      </c>
      <c r="F3755">
        <v>29797.970094520017</v>
      </c>
    </row>
    <row r="3756" spans="1:6">
      <c r="A3756">
        <v>2370</v>
      </c>
      <c r="B3756" s="1">
        <v>45869</v>
      </c>
      <c r="C3756">
        <v>5</v>
      </c>
      <c r="D3756">
        <v>51</v>
      </c>
      <c r="E3756" t="s">
        <v>7</v>
      </c>
      <c r="F3756">
        <v>30159.644601268821</v>
      </c>
    </row>
    <row r="3757" spans="1:6">
      <c r="A3757">
        <v>2370</v>
      </c>
      <c r="B3757" s="1">
        <v>45900</v>
      </c>
      <c r="C3757">
        <v>5</v>
      </c>
      <c r="D3757">
        <v>51</v>
      </c>
      <c r="E3757" t="s">
        <v>7</v>
      </c>
      <c r="F3757">
        <v>30510.0167796817</v>
      </c>
    </row>
    <row r="3758" spans="1:6">
      <c r="A3758">
        <v>2370</v>
      </c>
      <c r="B3758" s="1">
        <v>45930</v>
      </c>
      <c r="C3758">
        <v>5</v>
      </c>
      <c r="D3758">
        <v>51</v>
      </c>
      <c r="E3758" t="s">
        <v>7</v>
      </c>
      <c r="F3758">
        <v>30849.086629758705</v>
      </c>
    </row>
    <row r="3759" spans="1:6">
      <c r="A3759">
        <v>2370</v>
      </c>
      <c r="B3759" s="1">
        <v>45961</v>
      </c>
      <c r="C3759">
        <v>5</v>
      </c>
      <c r="D3759">
        <v>51</v>
      </c>
      <c r="E3759" t="s">
        <v>7</v>
      </c>
      <c r="F3759">
        <v>31210.761136507488</v>
      </c>
    </row>
    <row r="3760" spans="1:6">
      <c r="A3760">
        <v>2370</v>
      </c>
      <c r="B3760" s="1">
        <v>45991</v>
      </c>
      <c r="C3760">
        <v>5</v>
      </c>
      <c r="D3760">
        <v>51</v>
      </c>
      <c r="E3760" t="s">
        <v>7</v>
      </c>
      <c r="F3760">
        <v>31549.830986584486</v>
      </c>
    </row>
    <row r="3761" spans="1:6">
      <c r="A3761">
        <v>2370</v>
      </c>
      <c r="B3761" s="1">
        <v>46022</v>
      </c>
      <c r="C3761">
        <v>5</v>
      </c>
      <c r="D3761">
        <v>51</v>
      </c>
      <c r="E3761" t="s">
        <v>7</v>
      </c>
      <c r="F3761">
        <v>31911.505493333272</v>
      </c>
    </row>
    <row r="3762" spans="1:6">
      <c r="A3762">
        <v>360</v>
      </c>
      <c r="B3762" s="1">
        <v>45808</v>
      </c>
      <c r="C3762">
        <v>5</v>
      </c>
      <c r="D3762">
        <v>51</v>
      </c>
      <c r="E3762" t="s">
        <v>7</v>
      </c>
      <c r="F3762">
        <v>67339.23</v>
      </c>
    </row>
    <row r="3763" spans="1:6">
      <c r="A3763">
        <v>360</v>
      </c>
      <c r="B3763" s="1">
        <v>45838</v>
      </c>
      <c r="C3763">
        <v>5</v>
      </c>
      <c r="D3763">
        <v>51</v>
      </c>
      <c r="E3763" t="s">
        <v>7</v>
      </c>
      <c r="F3763">
        <v>65992.445399999997</v>
      </c>
    </row>
    <row r="3764" spans="1:6">
      <c r="A3764">
        <v>360</v>
      </c>
      <c r="B3764" s="1">
        <v>45869</v>
      </c>
      <c r="C3764">
        <v>5</v>
      </c>
      <c r="D3764">
        <v>51</v>
      </c>
      <c r="E3764" t="s">
        <v>7</v>
      </c>
      <c r="F3764">
        <v>64672.596491999997</v>
      </c>
    </row>
    <row r="3765" spans="1:6">
      <c r="A3765">
        <v>360</v>
      </c>
      <c r="B3765" s="1">
        <v>45900</v>
      </c>
      <c r="C3765">
        <v>5</v>
      </c>
      <c r="D3765">
        <v>51</v>
      </c>
      <c r="E3765" t="s">
        <v>7</v>
      </c>
      <c r="F3765">
        <v>63379.14456216</v>
      </c>
    </row>
    <row r="3766" spans="1:6">
      <c r="A3766">
        <v>360</v>
      </c>
      <c r="B3766" s="1">
        <v>45930</v>
      </c>
      <c r="C3766">
        <v>5</v>
      </c>
      <c r="D3766">
        <v>51</v>
      </c>
      <c r="E3766" t="s">
        <v>7</v>
      </c>
      <c r="F3766">
        <v>62111.561670916795</v>
      </c>
    </row>
    <row r="3767" spans="1:6">
      <c r="A3767">
        <v>360</v>
      </c>
      <c r="B3767" s="1">
        <v>45961</v>
      </c>
      <c r="C3767">
        <v>5</v>
      </c>
      <c r="D3767">
        <v>51</v>
      </c>
      <c r="E3767" t="s">
        <v>7</v>
      </c>
      <c r="F3767">
        <v>60869.330437498458</v>
      </c>
    </row>
    <row r="3768" spans="1:6">
      <c r="A3768">
        <v>360</v>
      </c>
      <c r="B3768" s="1">
        <v>45991</v>
      </c>
      <c r="C3768">
        <v>5</v>
      </c>
      <c r="D3768">
        <v>51</v>
      </c>
      <c r="E3768" t="s">
        <v>7</v>
      </c>
      <c r="F3768">
        <v>59651.943828748495</v>
      </c>
    </row>
    <row r="3769" spans="1:6">
      <c r="A3769">
        <v>360</v>
      </c>
      <c r="B3769" s="1">
        <v>46022</v>
      </c>
      <c r="C3769">
        <v>5</v>
      </c>
      <c r="D3769">
        <v>51</v>
      </c>
      <c r="E3769" t="s">
        <v>7</v>
      </c>
      <c r="F3769">
        <v>58458.904952173521</v>
      </c>
    </row>
    <row r="3770" spans="1:6">
      <c r="A3770">
        <v>9649</v>
      </c>
      <c r="B3770" s="1">
        <v>45808</v>
      </c>
      <c r="C3770">
        <v>5</v>
      </c>
      <c r="D3770">
        <v>51</v>
      </c>
      <c r="E3770" t="s">
        <v>7</v>
      </c>
      <c r="F3770">
        <v>2516.5399693314498</v>
      </c>
    </row>
    <row r="3771" spans="1:6">
      <c r="A3771">
        <v>9649</v>
      </c>
      <c r="B3771" s="1">
        <v>45838</v>
      </c>
      <c r="C3771">
        <v>5</v>
      </c>
      <c r="D3771">
        <v>51</v>
      </c>
      <c r="E3771" t="s">
        <v>7</v>
      </c>
      <c r="F3771">
        <v>2535.0405070909601</v>
      </c>
    </row>
    <row r="3772" spans="1:6">
      <c r="A3772">
        <v>9649</v>
      </c>
      <c r="B3772" s="1">
        <v>45869</v>
      </c>
      <c r="C3772">
        <v>5</v>
      </c>
      <c r="D3772">
        <v>51</v>
      </c>
      <c r="E3772" t="s">
        <v>7</v>
      </c>
      <c r="F3772">
        <v>2554.7744140344385</v>
      </c>
    </row>
    <row r="3773" spans="1:6">
      <c r="A3773">
        <v>9649</v>
      </c>
      <c r="B3773" s="1">
        <v>45900</v>
      </c>
      <c r="C3773">
        <v>5</v>
      </c>
      <c r="D3773">
        <v>51</v>
      </c>
      <c r="E3773" t="s">
        <v>7</v>
      </c>
      <c r="F3773">
        <v>2573.8916363859325</v>
      </c>
    </row>
    <row r="3774" spans="1:6">
      <c r="A3774">
        <v>9649</v>
      </c>
      <c r="B3774" s="1">
        <v>45930</v>
      </c>
      <c r="C3774">
        <v>5</v>
      </c>
      <c r="D3774">
        <v>51</v>
      </c>
      <c r="E3774" t="s">
        <v>7</v>
      </c>
      <c r="F3774">
        <v>2592.3921741454437</v>
      </c>
    </row>
    <row r="3775" spans="1:6">
      <c r="A3775">
        <v>9649</v>
      </c>
      <c r="B3775" s="1">
        <v>45961</v>
      </c>
      <c r="C3775">
        <v>5</v>
      </c>
      <c r="D3775">
        <v>51</v>
      </c>
      <c r="E3775" t="s">
        <v>7</v>
      </c>
      <c r="F3775">
        <v>2612.1260810889212</v>
      </c>
    </row>
    <row r="3776" spans="1:6">
      <c r="A3776">
        <v>9649</v>
      </c>
      <c r="B3776" s="1">
        <v>45991</v>
      </c>
      <c r="C3776">
        <v>5</v>
      </c>
      <c r="D3776">
        <v>51</v>
      </c>
      <c r="E3776" t="s">
        <v>7</v>
      </c>
      <c r="F3776">
        <v>2630.6266188484324</v>
      </c>
    </row>
    <row r="3777" spans="1:6">
      <c r="A3777">
        <v>9649</v>
      </c>
      <c r="B3777" s="1">
        <v>46022</v>
      </c>
      <c r="C3777">
        <v>5</v>
      </c>
      <c r="D3777">
        <v>51</v>
      </c>
      <c r="E3777" t="s">
        <v>7</v>
      </c>
      <c r="F3777">
        <v>2650.3605257919103</v>
      </c>
    </row>
    <row r="3778" spans="1:6">
      <c r="A3778">
        <v>9652</v>
      </c>
      <c r="B3778" s="1">
        <v>45808</v>
      </c>
      <c r="C3778">
        <v>5</v>
      </c>
      <c r="D3778">
        <v>51</v>
      </c>
      <c r="E3778" t="s">
        <v>7</v>
      </c>
      <c r="F3778">
        <v>68400</v>
      </c>
    </row>
    <row r="3779" spans="1:6">
      <c r="A3779">
        <v>9652</v>
      </c>
      <c r="B3779" s="1">
        <v>45838</v>
      </c>
      <c r="C3779">
        <v>5</v>
      </c>
      <c r="D3779">
        <v>51</v>
      </c>
      <c r="E3779" t="s">
        <v>7</v>
      </c>
      <c r="F3779">
        <v>66690</v>
      </c>
    </row>
    <row r="3780" spans="1:6">
      <c r="A3780">
        <v>9652</v>
      </c>
      <c r="B3780" s="1">
        <v>45869</v>
      </c>
      <c r="C3780">
        <v>5</v>
      </c>
      <c r="D3780">
        <v>51</v>
      </c>
      <c r="E3780" t="s">
        <v>7</v>
      </c>
      <c r="F3780">
        <v>65022.75</v>
      </c>
    </row>
    <row r="3781" spans="1:6">
      <c r="A3781">
        <v>9652</v>
      </c>
      <c r="B3781" s="1">
        <v>45900</v>
      </c>
      <c r="C3781">
        <v>5</v>
      </c>
      <c r="D3781">
        <v>51</v>
      </c>
      <c r="E3781" t="s">
        <v>7</v>
      </c>
      <c r="F3781">
        <v>63397.181249999994</v>
      </c>
    </row>
    <row r="3782" spans="1:6">
      <c r="A3782">
        <v>9652</v>
      </c>
      <c r="B3782" s="1">
        <v>45930</v>
      </c>
      <c r="C3782">
        <v>5</v>
      </c>
      <c r="D3782">
        <v>51</v>
      </c>
      <c r="E3782" t="s">
        <v>7</v>
      </c>
      <c r="F3782">
        <v>61812.251718749991</v>
      </c>
    </row>
    <row r="3783" spans="1:6">
      <c r="A3783">
        <v>9652</v>
      </c>
      <c r="B3783" s="1">
        <v>45961</v>
      </c>
      <c r="C3783">
        <v>5</v>
      </c>
      <c r="D3783">
        <v>51</v>
      </c>
      <c r="E3783" t="s">
        <v>7</v>
      </c>
      <c r="F3783">
        <v>60266.945425781239</v>
      </c>
    </row>
    <row r="3784" spans="1:6">
      <c r="A3784">
        <v>9652</v>
      </c>
      <c r="B3784" s="1">
        <v>45991</v>
      </c>
      <c r="C3784">
        <v>5</v>
      </c>
      <c r="D3784">
        <v>51</v>
      </c>
      <c r="E3784" t="s">
        <v>7</v>
      </c>
      <c r="F3784">
        <v>58760.271790136707</v>
      </c>
    </row>
    <row r="3785" spans="1:6">
      <c r="A3785">
        <v>9652</v>
      </c>
      <c r="B3785" s="1">
        <v>46022</v>
      </c>
      <c r="C3785">
        <v>5</v>
      </c>
      <c r="D3785">
        <v>51</v>
      </c>
      <c r="E3785" t="s">
        <v>7</v>
      </c>
      <c r="F3785">
        <v>57291.264995383288</v>
      </c>
    </row>
    <row r="3786" spans="1:6">
      <c r="A3786">
        <v>9656</v>
      </c>
      <c r="B3786" s="1">
        <v>45808</v>
      </c>
      <c r="C3786">
        <v>5</v>
      </c>
      <c r="D3786">
        <v>51</v>
      </c>
      <c r="E3786" t="s">
        <v>7</v>
      </c>
      <c r="F3786">
        <v>881966.01935124095</v>
      </c>
    </row>
    <row r="3787" spans="1:6">
      <c r="A3787">
        <v>9656</v>
      </c>
      <c r="B3787" s="1">
        <v>45838</v>
      </c>
      <c r="C3787">
        <v>5</v>
      </c>
      <c r="D3787">
        <v>51</v>
      </c>
      <c r="E3787" t="s">
        <v>7</v>
      </c>
      <c r="F3787">
        <v>984692.58830912178</v>
      </c>
    </row>
    <row r="3788" spans="1:6">
      <c r="A3788">
        <v>9656</v>
      </c>
      <c r="B3788" s="1">
        <v>45869</v>
      </c>
      <c r="C3788">
        <v>5</v>
      </c>
      <c r="D3788">
        <v>51</v>
      </c>
      <c r="E3788" t="s">
        <v>7</v>
      </c>
      <c r="F3788">
        <v>958075.84525603708</v>
      </c>
    </row>
    <row r="3789" spans="1:6">
      <c r="A3789">
        <v>9656</v>
      </c>
      <c r="B3789" s="1">
        <v>45900</v>
      </c>
      <c r="C3789">
        <v>5</v>
      </c>
      <c r="D3789">
        <v>51</v>
      </c>
      <c r="E3789" t="s">
        <v>7</v>
      </c>
      <c r="F3789">
        <v>854104.66755923361</v>
      </c>
    </row>
    <row r="3790" spans="1:6">
      <c r="A3790">
        <v>9656</v>
      </c>
      <c r="B3790" s="1">
        <v>45930</v>
      </c>
      <c r="C3790">
        <v>5</v>
      </c>
      <c r="D3790">
        <v>51</v>
      </c>
      <c r="E3790" t="s">
        <v>7</v>
      </c>
      <c r="F3790">
        <v>941307.48172898486</v>
      </c>
    </row>
    <row r="3791" spans="1:6">
      <c r="A3791">
        <v>9656</v>
      </c>
      <c r="B3791" s="1">
        <v>45961</v>
      </c>
      <c r="C3791">
        <v>5</v>
      </c>
      <c r="D3791">
        <v>51</v>
      </c>
      <c r="E3791" t="s">
        <v>7</v>
      </c>
      <c r="F3791">
        <v>942571.09546155238</v>
      </c>
    </row>
    <row r="3792" spans="1:6">
      <c r="A3792">
        <v>9656</v>
      </c>
      <c r="B3792" s="1">
        <v>45991</v>
      </c>
      <c r="C3792">
        <v>5</v>
      </c>
      <c r="D3792">
        <v>51</v>
      </c>
      <c r="E3792" t="s">
        <v>7</v>
      </c>
      <c r="F3792">
        <v>920700.78596285102</v>
      </c>
    </row>
    <row r="3793" spans="1:6">
      <c r="A3793">
        <v>9656</v>
      </c>
      <c r="B3793" s="1">
        <v>46022</v>
      </c>
      <c r="C3793">
        <v>5</v>
      </c>
      <c r="D3793">
        <v>51</v>
      </c>
      <c r="E3793" t="s">
        <v>7</v>
      </c>
      <c r="F3793">
        <v>958443.25498278998</v>
      </c>
    </row>
    <row r="3794" spans="1:6">
      <c r="A3794">
        <v>9657</v>
      </c>
      <c r="B3794" s="1">
        <v>45808</v>
      </c>
      <c r="C3794">
        <v>5</v>
      </c>
      <c r="D3794">
        <v>51</v>
      </c>
      <c r="E3794" t="s">
        <v>7</v>
      </c>
      <c r="F3794">
        <v>5621.4477699490562</v>
      </c>
    </row>
    <row r="3795" spans="1:6">
      <c r="A3795">
        <v>9657</v>
      </c>
      <c r="B3795" s="1">
        <v>45838</v>
      </c>
      <c r="C3795">
        <v>5</v>
      </c>
      <c r="D3795">
        <v>51</v>
      </c>
      <c r="E3795" t="s">
        <v>7</v>
      </c>
      <c r="F3795">
        <v>5662.9248742359841</v>
      </c>
    </row>
    <row r="3796" spans="1:6">
      <c r="A3796">
        <v>9657</v>
      </c>
      <c r="B3796" s="1">
        <v>45869</v>
      </c>
      <c r="C3796">
        <v>5</v>
      </c>
      <c r="D3796">
        <v>51</v>
      </c>
      <c r="E3796" t="s">
        <v>7</v>
      </c>
      <c r="F3796">
        <v>5707.1671188087103</v>
      </c>
    </row>
    <row r="3797" spans="1:6">
      <c r="A3797">
        <v>9657</v>
      </c>
      <c r="B3797" s="1">
        <v>45900</v>
      </c>
      <c r="C3797">
        <v>5</v>
      </c>
      <c r="D3797">
        <v>51</v>
      </c>
      <c r="E3797" t="s">
        <v>7</v>
      </c>
      <c r="F3797">
        <v>5750.0267932385368</v>
      </c>
    </row>
    <row r="3798" spans="1:6">
      <c r="A3798">
        <v>9657</v>
      </c>
      <c r="B3798" s="1">
        <v>45930</v>
      </c>
      <c r="C3798">
        <v>5</v>
      </c>
      <c r="D3798">
        <v>51</v>
      </c>
      <c r="E3798" t="s">
        <v>7</v>
      </c>
      <c r="F3798">
        <v>5791.5038975254656</v>
      </c>
    </row>
    <row r="3799" spans="1:6">
      <c r="A3799">
        <v>9657</v>
      </c>
      <c r="B3799" s="1">
        <v>45961</v>
      </c>
      <c r="C3799">
        <v>5</v>
      </c>
      <c r="D3799">
        <v>51</v>
      </c>
      <c r="E3799" t="s">
        <v>7</v>
      </c>
      <c r="F3799">
        <v>5835.7461420981908</v>
      </c>
    </row>
    <row r="3800" spans="1:6">
      <c r="A3800">
        <v>9657</v>
      </c>
      <c r="B3800" s="1">
        <v>45991</v>
      </c>
      <c r="C3800">
        <v>5</v>
      </c>
      <c r="D3800">
        <v>51</v>
      </c>
      <c r="E3800" t="s">
        <v>7</v>
      </c>
      <c r="F3800">
        <v>5877.2232463851196</v>
      </c>
    </row>
    <row r="3801" spans="1:6">
      <c r="A3801">
        <v>9657</v>
      </c>
      <c r="B3801" s="1">
        <v>46022</v>
      </c>
      <c r="C3801">
        <v>5</v>
      </c>
      <c r="D3801">
        <v>51</v>
      </c>
      <c r="E3801" t="s">
        <v>7</v>
      </c>
      <c r="F3801">
        <v>5921.4654909578448</v>
      </c>
    </row>
    <row r="3802" spans="1:6">
      <c r="A3802">
        <v>9683</v>
      </c>
      <c r="B3802" s="1">
        <v>45808</v>
      </c>
      <c r="C3802">
        <v>5</v>
      </c>
      <c r="D3802">
        <v>51</v>
      </c>
      <c r="E3802" t="s">
        <v>7</v>
      </c>
      <c r="F3802">
        <v>3525000</v>
      </c>
    </row>
    <row r="3803" spans="1:6">
      <c r="A3803">
        <v>9683</v>
      </c>
      <c r="B3803" s="1">
        <v>45838</v>
      </c>
      <c r="C3803">
        <v>5</v>
      </c>
      <c r="D3803">
        <v>51</v>
      </c>
      <c r="E3803" t="s">
        <v>7</v>
      </c>
      <c r="F3803">
        <v>3489750</v>
      </c>
    </row>
    <row r="3804" spans="1:6">
      <c r="A3804">
        <v>9683</v>
      </c>
      <c r="B3804" s="1">
        <v>45869</v>
      </c>
      <c r="C3804">
        <v>5</v>
      </c>
      <c r="D3804">
        <v>51</v>
      </c>
      <c r="E3804" t="s">
        <v>7</v>
      </c>
      <c r="F3804">
        <v>3454852.5</v>
      </c>
    </row>
    <row r="3805" spans="1:6">
      <c r="A3805">
        <v>9683</v>
      </c>
      <c r="B3805" s="1">
        <v>45900</v>
      </c>
      <c r="C3805">
        <v>5</v>
      </c>
      <c r="D3805">
        <v>51</v>
      </c>
      <c r="E3805" t="s">
        <v>7</v>
      </c>
      <c r="F3805">
        <v>3420303.9750000001</v>
      </c>
    </row>
    <row r="3806" spans="1:6">
      <c r="A3806">
        <v>9683</v>
      </c>
      <c r="B3806" s="1">
        <v>45930</v>
      </c>
      <c r="C3806">
        <v>5</v>
      </c>
      <c r="D3806">
        <v>51</v>
      </c>
      <c r="E3806" t="s">
        <v>7</v>
      </c>
      <c r="F3806">
        <v>3386100.9352499996</v>
      </c>
    </row>
    <row r="3807" spans="1:6">
      <c r="A3807">
        <v>9683</v>
      </c>
      <c r="B3807" s="1">
        <v>45961</v>
      </c>
      <c r="C3807">
        <v>5</v>
      </c>
      <c r="D3807">
        <v>51</v>
      </c>
      <c r="E3807" t="s">
        <v>7</v>
      </c>
      <c r="F3807">
        <v>3352239.9258974995</v>
      </c>
    </row>
    <row r="3808" spans="1:6">
      <c r="A3808">
        <v>9683</v>
      </c>
      <c r="B3808" s="1">
        <v>45991</v>
      </c>
      <c r="C3808">
        <v>5</v>
      </c>
      <c r="D3808">
        <v>51</v>
      </c>
      <c r="E3808" t="s">
        <v>7</v>
      </c>
      <c r="F3808">
        <v>3318717.5266385246</v>
      </c>
    </row>
    <row r="3809" spans="1:6">
      <c r="A3809">
        <v>9683</v>
      </c>
      <c r="B3809" s="1">
        <v>46022</v>
      </c>
      <c r="C3809">
        <v>5</v>
      </c>
      <c r="D3809">
        <v>51</v>
      </c>
      <c r="E3809" t="s">
        <v>7</v>
      </c>
      <c r="F3809">
        <v>3285530.3513721395</v>
      </c>
    </row>
    <row r="3810" spans="1:6">
      <c r="A3810">
        <v>9692</v>
      </c>
      <c r="B3810" s="1">
        <v>45808</v>
      </c>
      <c r="C3810">
        <v>5</v>
      </c>
      <c r="D3810">
        <v>51</v>
      </c>
      <c r="E3810" t="s">
        <v>7</v>
      </c>
      <c r="F3810">
        <v>806968.46866176696</v>
      </c>
    </row>
    <row r="3811" spans="1:6">
      <c r="A3811">
        <v>9692</v>
      </c>
      <c r="B3811" s="1">
        <v>45838</v>
      </c>
      <c r="C3811">
        <v>5</v>
      </c>
      <c r="D3811">
        <v>51</v>
      </c>
      <c r="E3811" t="s">
        <v>7</v>
      </c>
      <c r="F3811">
        <v>771744.02439547214</v>
      </c>
    </row>
    <row r="3812" spans="1:6">
      <c r="A3812">
        <v>9692</v>
      </c>
      <c r="B3812" s="1">
        <v>45869</v>
      </c>
      <c r="C3812">
        <v>5</v>
      </c>
      <c r="D3812">
        <v>51</v>
      </c>
      <c r="E3812" t="s">
        <v>7</v>
      </c>
      <c r="F3812">
        <v>1143444.2011982063</v>
      </c>
    </row>
    <row r="3813" spans="1:6">
      <c r="A3813">
        <v>9692</v>
      </c>
      <c r="B3813" s="1">
        <v>45900</v>
      </c>
      <c r="C3813">
        <v>5</v>
      </c>
      <c r="D3813">
        <v>51</v>
      </c>
      <c r="E3813" t="s">
        <v>7</v>
      </c>
      <c r="F3813">
        <v>795984.201568502</v>
      </c>
    </row>
    <row r="3814" spans="1:6">
      <c r="A3814">
        <v>9692</v>
      </c>
      <c r="B3814" s="1">
        <v>45930</v>
      </c>
      <c r="C3814">
        <v>5</v>
      </c>
      <c r="D3814">
        <v>51</v>
      </c>
      <c r="E3814" t="s">
        <v>7</v>
      </c>
      <c r="F3814">
        <v>833622.66077861341</v>
      </c>
    </row>
    <row r="3815" spans="1:6">
      <c r="A3815">
        <v>9692</v>
      </c>
      <c r="B3815" s="1">
        <v>45961</v>
      </c>
      <c r="C3815">
        <v>5</v>
      </c>
      <c r="D3815">
        <v>51</v>
      </c>
      <c r="E3815" t="s">
        <v>7</v>
      </c>
      <c r="F3815">
        <v>1016840.7225333229</v>
      </c>
    </row>
    <row r="3816" spans="1:6">
      <c r="A3816">
        <v>9692</v>
      </c>
      <c r="B3816" s="1">
        <v>45991</v>
      </c>
      <c r="C3816">
        <v>5</v>
      </c>
      <c r="D3816">
        <v>51</v>
      </c>
      <c r="E3816" t="s">
        <v>7</v>
      </c>
      <c r="F3816">
        <v>858274.62878478307</v>
      </c>
    </row>
    <row r="3817" spans="1:6">
      <c r="A3817">
        <v>9692</v>
      </c>
      <c r="B3817" s="1">
        <v>46022</v>
      </c>
      <c r="C3817">
        <v>5</v>
      </c>
      <c r="D3817">
        <v>51</v>
      </c>
      <c r="E3817" t="s">
        <v>7</v>
      </c>
      <c r="F3817">
        <v>834241.32661178277</v>
      </c>
    </row>
    <row r="3818" spans="1:6">
      <c r="A3818">
        <v>9700</v>
      </c>
      <c r="B3818" s="1">
        <v>45808</v>
      </c>
      <c r="C3818">
        <v>5</v>
      </c>
      <c r="D3818">
        <v>51</v>
      </c>
      <c r="E3818" t="s">
        <v>7</v>
      </c>
      <c r="F3818">
        <v>1217125.6904999998</v>
      </c>
    </row>
    <row r="3819" spans="1:6">
      <c r="A3819">
        <v>9700</v>
      </c>
      <c r="B3819" s="1">
        <v>45838</v>
      </c>
      <c r="C3819">
        <v>5</v>
      </c>
      <c r="D3819">
        <v>51</v>
      </c>
      <c r="E3819" t="s">
        <v>7</v>
      </c>
      <c r="F3819">
        <v>1211040.0620474999</v>
      </c>
    </row>
    <row r="3820" spans="1:6">
      <c r="A3820">
        <v>9700</v>
      </c>
      <c r="B3820" s="1">
        <v>45869</v>
      </c>
      <c r="C3820">
        <v>5</v>
      </c>
      <c r="D3820">
        <v>51</v>
      </c>
      <c r="E3820" t="s">
        <v>7</v>
      </c>
      <c r="F3820">
        <v>1204984.8617372622</v>
      </c>
    </row>
    <row r="3821" spans="1:6">
      <c r="A3821">
        <v>9700</v>
      </c>
      <c r="B3821" s="1">
        <v>45900</v>
      </c>
      <c r="C3821">
        <v>5</v>
      </c>
      <c r="D3821">
        <v>51</v>
      </c>
      <c r="E3821" t="s">
        <v>7</v>
      </c>
      <c r="F3821">
        <v>1198959.9374285759</v>
      </c>
    </row>
    <row r="3822" spans="1:6">
      <c r="A3822">
        <v>9700</v>
      </c>
      <c r="B3822" s="1">
        <v>45930</v>
      </c>
      <c r="C3822">
        <v>5</v>
      </c>
      <c r="D3822">
        <v>51</v>
      </c>
      <c r="E3822" t="s">
        <v>7</v>
      </c>
      <c r="F3822">
        <v>1192965.137741433</v>
      </c>
    </row>
    <row r="3823" spans="1:6">
      <c r="A3823">
        <v>9700</v>
      </c>
      <c r="B3823" s="1">
        <v>45961</v>
      </c>
      <c r="C3823">
        <v>5</v>
      </c>
      <c r="D3823">
        <v>51</v>
      </c>
      <c r="E3823" t="s">
        <v>7</v>
      </c>
      <c r="F3823">
        <v>1187000.3120527258</v>
      </c>
    </row>
    <row r="3824" spans="1:6">
      <c r="A3824">
        <v>9700</v>
      </c>
      <c r="B3824" s="1">
        <v>45991</v>
      </c>
      <c r="C3824">
        <v>5</v>
      </c>
      <c r="D3824">
        <v>51</v>
      </c>
      <c r="E3824" t="s">
        <v>7</v>
      </c>
      <c r="F3824">
        <v>1181065.3104924622</v>
      </c>
    </row>
    <row r="3825" spans="1:6">
      <c r="A3825">
        <v>9700</v>
      </c>
      <c r="B3825" s="1">
        <v>46022</v>
      </c>
      <c r="C3825">
        <v>5</v>
      </c>
      <c r="D3825">
        <v>51</v>
      </c>
      <c r="E3825" t="s">
        <v>7</v>
      </c>
      <c r="F3825">
        <v>1175159.9839399999</v>
      </c>
    </row>
    <row r="3826" spans="1:6">
      <c r="A3826">
        <v>9701</v>
      </c>
      <c r="B3826" s="1">
        <v>45808</v>
      </c>
      <c r="C3826">
        <v>5</v>
      </c>
      <c r="D3826">
        <v>51</v>
      </c>
      <c r="E3826" t="s">
        <v>7</v>
      </c>
      <c r="F3826">
        <v>17066.732250000001</v>
      </c>
    </row>
    <row r="3827" spans="1:6">
      <c r="A3827">
        <v>9701</v>
      </c>
      <c r="B3827" s="1">
        <v>45838</v>
      </c>
      <c r="C3827">
        <v>5</v>
      </c>
      <c r="D3827">
        <v>51</v>
      </c>
      <c r="E3827" t="s">
        <v>7</v>
      </c>
      <c r="F3827">
        <v>16938.731758125003</v>
      </c>
    </row>
    <row r="3828" spans="1:6">
      <c r="A3828">
        <v>9701</v>
      </c>
      <c r="B3828" s="1">
        <v>45869</v>
      </c>
      <c r="C3828">
        <v>5</v>
      </c>
      <c r="D3828">
        <v>51</v>
      </c>
      <c r="E3828" t="s">
        <v>7</v>
      </c>
      <c r="F3828">
        <v>16811.691269939067</v>
      </c>
    </row>
    <row r="3829" spans="1:6">
      <c r="A3829">
        <v>9701</v>
      </c>
      <c r="B3829" s="1">
        <v>45900</v>
      </c>
      <c r="C3829">
        <v>5</v>
      </c>
      <c r="D3829">
        <v>51</v>
      </c>
      <c r="E3829" t="s">
        <v>7</v>
      </c>
      <c r="F3829">
        <v>16685.603585414527</v>
      </c>
    </row>
    <row r="3830" spans="1:6">
      <c r="A3830">
        <v>9701</v>
      </c>
      <c r="B3830" s="1">
        <v>45930</v>
      </c>
      <c r="C3830">
        <v>5</v>
      </c>
      <c r="D3830">
        <v>51</v>
      </c>
      <c r="E3830" t="s">
        <v>7</v>
      </c>
      <c r="F3830">
        <v>16560.461558523919</v>
      </c>
    </row>
    <row r="3831" spans="1:6">
      <c r="A3831">
        <v>9701</v>
      </c>
      <c r="B3831" s="1">
        <v>45961</v>
      </c>
      <c r="C3831">
        <v>5</v>
      </c>
      <c r="D3831">
        <v>51</v>
      </c>
      <c r="E3831" t="s">
        <v>7</v>
      </c>
      <c r="F3831">
        <v>16436.25809683499</v>
      </c>
    </row>
    <row r="3832" spans="1:6">
      <c r="A3832">
        <v>9701</v>
      </c>
      <c r="B3832" s="1">
        <v>45991</v>
      </c>
      <c r="C3832">
        <v>5</v>
      </c>
      <c r="D3832">
        <v>51</v>
      </c>
      <c r="E3832" t="s">
        <v>7</v>
      </c>
      <c r="F3832">
        <v>16312.986161108727</v>
      </c>
    </row>
    <row r="3833" spans="1:6">
      <c r="A3833">
        <v>9701</v>
      </c>
      <c r="B3833" s="1">
        <v>46022</v>
      </c>
      <c r="C3833">
        <v>5</v>
      </c>
      <c r="D3833">
        <v>51</v>
      </c>
      <c r="E3833" t="s">
        <v>7</v>
      </c>
      <c r="F3833">
        <v>16190.638764900412</v>
      </c>
    </row>
    <row r="3834" spans="1:6">
      <c r="A3834">
        <v>9702</v>
      </c>
      <c r="B3834" s="1">
        <v>45808</v>
      </c>
      <c r="C3834">
        <v>5</v>
      </c>
      <c r="D3834">
        <v>51</v>
      </c>
      <c r="E3834" t="s">
        <v>7</v>
      </c>
      <c r="F3834">
        <v>12621.027</v>
      </c>
    </row>
    <row r="3835" spans="1:6">
      <c r="A3835">
        <v>9702</v>
      </c>
      <c r="B3835" s="1">
        <v>45838</v>
      </c>
      <c r="C3835">
        <v>5</v>
      </c>
      <c r="D3835">
        <v>51</v>
      </c>
      <c r="E3835" t="s">
        <v>7</v>
      </c>
      <c r="F3835">
        <v>12526.369297500001</v>
      </c>
    </row>
    <row r="3836" spans="1:6">
      <c r="A3836">
        <v>9702</v>
      </c>
      <c r="B3836" s="1">
        <v>45869</v>
      </c>
      <c r="C3836">
        <v>5</v>
      </c>
      <c r="D3836">
        <v>51</v>
      </c>
      <c r="E3836" t="s">
        <v>7</v>
      </c>
      <c r="F3836">
        <v>12432.421527768751</v>
      </c>
    </row>
    <row r="3837" spans="1:6">
      <c r="A3837">
        <v>9702</v>
      </c>
      <c r="B3837" s="1">
        <v>45900</v>
      </c>
      <c r="C3837">
        <v>5</v>
      </c>
      <c r="D3837">
        <v>51</v>
      </c>
      <c r="E3837" t="s">
        <v>7</v>
      </c>
      <c r="F3837">
        <v>12339.178366310487</v>
      </c>
    </row>
    <row r="3838" spans="1:6">
      <c r="A3838">
        <v>9702</v>
      </c>
      <c r="B3838" s="1">
        <v>45930</v>
      </c>
      <c r="C3838">
        <v>5</v>
      </c>
      <c r="D3838">
        <v>51</v>
      </c>
      <c r="E3838" t="s">
        <v>7</v>
      </c>
      <c r="F3838">
        <v>12246.63452856316</v>
      </c>
    </row>
    <row r="3839" spans="1:6">
      <c r="A3839">
        <v>9702</v>
      </c>
      <c r="B3839" s="1">
        <v>45961</v>
      </c>
      <c r="C3839">
        <v>5</v>
      </c>
      <c r="D3839">
        <v>51</v>
      </c>
      <c r="E3839" t="s">
        <v>7</v>
      </c>
      <c r="F3839">
        <v>12154.784769598937</v>
      </c>
    </row>
    <row r="3840" spans="1:6">
      <c r="A3840">
        <v>9702</v>
      </c>
      <c r="B3840" s="1">
        <v>45991</v>
      </c>
      <c r="C3840">
        <v>5</v>
      </c>
      <c r="D3840">
        <v>51</v>
      </c>
      <c r="E3840" t="s">
        <v>7</v>
      </c>
      <c r="F3840">
        <v>12063.623883826944</v>
      </c>
    </row>
    <row r="3841" spans="1:6">
      <c r="A3841">
        <v>9702</v>
      </c>
      <c r="B3841" s="1">
        <v>46022</v>
      </c>
      <c r="C3841">
        <v>5</v>
      </c>
      <c r="D3841">
        <v>51</v>
      </c>
      <c r="E3841" t="s">
        <v>7</v>
      </c>
      <c r="F3841">
        <v>11973.146704698242</v>
      </c>
    </row>
    <row r="3842" spans="1:6">
      <c r="A3842">
        <v>9768</v>
      </c>
      <c r="B3842" s="1">
        <v>45808</v>
      </c>
      <c r="C3842">
        <v>5</v>
      </c>
      <c r="D3842">
        <v>51</v>
      </c>
      <c r="E3842" t="s">
        <v>7</v>
      </c>
      <c r="F3842">
        <v>416271.28693468473</v>
      </c>
    </row>
    <row r="3843" spans="1:6">
      <c r="A3843">
        <v>9768</v>
      </c>
      <c r="B3843" s="1">
        <v>45838</v>
      </c>
      <c r="C3843">
        <v>5</v>
      </c>
      <c r="D3843">
        <v>51</v>
      </c>
      <c r="E3843" t="s">
        <v>7</v>
      </c>
      <c r="F3843">
        <v>422036.61136286368</v>
      </c>
    </row>
    <row r="3844" spans="1:6">
      <c r="A3844">
        <v>9768</v>
      </c>
      <c r="B3844" s="1">
        <v>45869</v>
      </c>
      <c r="C3844">
        <v>5</v>
      </c>
      <c r="D3844">
        <v>51</v>
      </c>
      <c r="E3844" t="s">
        <v>7</v>
      </c>
      <c r="F3844">
        <v>633155.86475493235</v>
      </c>
    </row>
    <row r="3845" spans="1:6">
      <c r="A3845">
        <v>9768</v>
      </c>
      <c r="B3845" s="1">
        <v>45900</v>
      </c>
      <c r="C3845">
        <v>5</v>
      </c>
      <c r="D3845">
        <v>51</v>
      </c>
      <c r="E3845" t="s">
        <v>7</v>
      </c>
      <c r="F3845">
        <v>428391.14348673605</v>
      </c>
    </row>
    <row r="3846" spans="1:6">
      <c r="A3846">
        <v>9768</v>
      </c>
      <c r="B3846" s="1">
        <v>45930</v>
      </c>
      <c r="C3846">
        <v>5</v>
      </c>
      <c r="D3846">
        <v>51</v>
      </c>
      <c r="E3846" t="s">
        <v>7</v>
      </c>
      <c r="F3846">
        <v>411364.68858114269</v>
      </c>
    </row>
    <row r="3847" spans="1:6">
      <c r="A3847">
        <v>9768</v>
      </c>
      <c r="B3847" s="1">
        <v>45961</v>
      </c>
      <c r="C3847">
        <v>5</v>
      </c>
      <c r="D3847">
        <v>51</v>
      </c>
      <c r="E3847" t="s">
        <v>7</v>
      </c>
      <c r="F3847">
        <v>597985.31483418611</v>
      </c>
    </row>
    <row r="3848" spans="1:6">
      <c r="A3848">
        <v>9768</v>
      </c>
      <c r="B3848" s="1">
        <v>45991</v>
      </c>
      <c r="C3848">
        <v>5</v>
      </c>
      <c r="D3848">
        <v>51</v>
      </c>
      <c r="E3848" t="s">
        <v>7</v>
      </c>
      <c r="F3848">
        <v>441642.04237116867</v>
      </c>
    </row>
    <row r="3849" spans="1:6">
      <c r="A3849">
        <v>9768</v>
      </c>
      <c r="B3849" s="1">
        <v>46022</v>
      </c>
      <c r="C3849">
        <v>5</v>
      </c>
      <c r="D3849">
        <v>51</v>
      </c>
      <c r="E3849" t="s">
        <v>7</v>
      </c>
      <c r="F3849">
        <v>469545.87867817329</v>
      </c>
    </row>
    <row r="3850" spans="1:6">
      <c r="A3850">
        <v>150</v>
      </c>
      <c r="B3850" s="1">
        <v>45808</v>
      </c>
      <c r="C3850">
        <v>5</v>
      </c>
      <c r="D3850">
        <v>24</v>
      </c>
      <c r="E3850" t="s">
        <v>7</v>
      </c>
      <c r="F3850">
        <v>336521.03374755231</v>
      </c>
    </row>
    <row r="3851" spans="1:6">
      <c r="A3851">
        <v>150</v>
      </c>
      <c r="B3851" s="1">
        <v>45838</v>
      </c>
      <c r="C3851">
        <v>5</v>
      </c>
      <c r="D3851">
        <v>24</v>
      </c>
      <c r="E3851" t="s">
        <v>7</v>
      </c>
      <c r="F3851">
        <v>336532.58342543471</v>
      </c>
    </row>
    <row r="3852" spans="1:6">
      <c r="A3852">
        <v>150</v>
      </c>
      <c r="B3852" s="1">
        <v>45869</v>
      </c>
      <c r="C3852">
        <v>5</v>
      </c>
      <c r="D3852">
        <v>24</v>
      </c>
      <c r="E3852" t="s">
        <v>7</v>
      </c>
      <c r="F3852">
        <v>336544.90308184264</v>
      </c>
    </row>
    <row r="3853" spans="1:6">
      <c r="A3853">
        <v>150</v>
      </c>
      <c r="B3853" s="1">
        <v>45900</v>
      </c>
      <c r="C3853">
        <v>5</v>
      </c>
      <c r="D3853">
        <v>24</v>
      </c>
      <c r="E3853" t="s">
        <v>7</v>
      </c>
      <c r="F3853">
        <v>336556.83774898777</v>
      </c>
    </row>
    <row r="3854" spans="1:6">
      <c r="A3854">
        <v>150</v>
      </c>
      <c r="B3854" s="1">
        <v>45930</v>
      </c>
      <c r="C3854">
        <v>5</v>
      </c>
      <c r="D3854">
        <v>24</v>
      </c>
      <c r="E3854" t="s">
        <v>7</v>
      </c>
      <c r="F3854">
        <v>336568.38742687023</v>
      </c>
    </row>
    <row r="3855" spans="1:6">
      <c r="A3855">
        <v>150</v>
      </c>
      <c r="B3855" s="1">
        <v>45961</v>
      </c>
      <c r="C3855">
        <v>5</v>
      </c>
      <c r="D3855">
        <v>24</v>
      </c>
      <c r="E3855" t="s">
        <v>7</v>
      </c>
      <c r="F3855">
        <v>336580.70708327804</v>
      </c>
    </row>
    <row r="3856" spans="1:6">
      <c r="A3856">
        <v>150</v>
      </c>
      <c r="B3856" s="1">
        <v>45991</v>
      </c>
      <c r="C3856">
        <v>5</v>
      </c>
      <c r="D3856">
        <v>24</v>
      </c>
      <c r="E3856" t="s">
        <v>7</v>
      </c>
      <c r="F3856">
        <v>336592.2567611605</v>
      </c>
    </row>
    <row r="3857" spans="1:6">
      <c r="A3857">
        <v>150</v>
      </c>
      <c r="B3857" s="1">
        <v>46022</v>
      </c>
      <c r="C3857">
        <v>5</v>
      </c>
      <c r="D3857">
        <v>24</v>
      </c>
      <c r="E3857" t="s">
        <v>7</v>
      </c>
      <c r="F3857">
        <v>336604.57641756837</v>
      </c>
    </row>
    <row r="3858" spans="1:6">
      <c r="A3858">
        <v>2370</v>
      </c>
      <c r="B3858" s="1">
        <v>45808</v>
      </c>
      <c r="C3858">
        <v>5</v>
      </c>
      <c r="D3858">
        <v>24</v>
      </c>
      <c r="E3858" t="s">
        <v>7</v>
      </c>
      <c r="F3858">
        <v>14428.3905</v>
      </c>
    </row>
    <row r="3859" spans="1:6">
      <c r="A3859">
        <v>2370</v>
      </c>
      <c r="B3859" s="1">
        <v>45838</v>
      </c>
      <c r="C3859">
        <v>5</v>
      </c>
      <c r="D3859">
        <v>24</v>
      </c>
      <c r="E3859" t="s">
        <v>7</v>
      </c>
      <c r="F3859">
        <v>13923.396832499999</v>
      </c>
    </row>
    <row r="3860" spans="1:6">
      <c r="A3860">
        <v>2370</v>
      </c>
      <c r="B3860" s="1">
        <v>45869</v>
      </c>
      <c r="C3860">
        <v>5</v>
      </c>
      <c r="D3860">
        <v>24</v>
      </c>
      <c r="E3860" t="s">
        <v>7</v>
      </c>
      <c r="F3860">
        <v>13436.077943362499</v>
      </c>
    </row>
    <row r="3861" spans="1:6">
      <c r="A3861">
        <v>2370</v>
      </c>
      <c r="B3861" s="1">
        <v>45900</v>
      </c>
      <c r="C3861">
        <v>5</v>
      </c>
      <c r="D3861">
        <v>24</v>
      </c>
      <c r="E3861" t="s">
        <v>7</v>
      </c>
      <c r="F3861">
        <v>12965.815215344812</v>
      </c>
    </row>
    <row r="3862" spans="1:6">
      <c r="A3862">
        <v>2370</v>
      </c>
      <c r="B3862" s="1">
        <v>45930</v>
      </c>
      <c r="C3862">
        <v>5</v>
      </c>
      <c r="D3862">
        <v>24</v>
      </c>
      <c r="E3862" t="s">
        <v>7</v>
      </c>
      <c r="F3862">
        <v>12512.011682807744</v>
      </c>
    </row>
    <row r="3863" spans="1:6">
      <c r="A3863">
        <v>2370</v>
      </c>
      <c r="B3863" s="1">
        <v>45961</v>
      </c>
      <c r="C3863">
        <v>5</v>
      </c>
      <c r="D3863">
        <v>24</v>
      </c>
      <c r="E3863" t="s">
        <v>7</v>
      </c>
      <c r="F3863">
        <v>12074.091273909473</v>
      </c>
    </row>
    <row r="3864" spans="1:6">
      <c r="A3864">
        <v>2370</v>
      </c>
      <c r="B3864" s="1">
        <v>45991</v>
      </c>
      <c r="C3864">
        <v>5</v>
      </c>
      <c r="D3864">
        <v>24</v>
      </c>
      <c r="E3864" t="s">
        <v>7</v>
      </c>
      <c r="F3864">
        <v>11651.49807932264</v>
      </c>
    </row>
    <row r="3865" spans="1:6">
      <c r="A3865">
        <v>2370</v>
      </c>
      <c r="B3865" s="1">
        <v>46022</v>
      </c>
      <c r="C3865">
        <v>5</v>
      </c>
      <c r="D3865">
        <v>24</v>
      </c>
      <c r="E3865" t="s">
        <v>7</v>
      </c>
      <c r="F3865">
        <v>11243.695646546348</v>
      </c>
    </row>
    <row r="3866" spans="1:6">
      <c r="A3866">
        <v>360</v>
      </c>
      <c r="B3866" s="1">
        <v>45808</v>
      </c>
      <c r="C3866">
        <v>5</v>
      </c>
      <c r="D3866">
        <v>24</v>
      </c>
      <c r="E3866" t="s">
        <v>7</v>
      </c>
      <c r="F3866">
        <v>31860.45</v>
      </c>
    </row>
    <row r="3867" spans="1:6">
      <c r="A3867">
        <v>360</v>
      </c>
      <c r="B3867" s="1">
        <v>45838</v>
      </c>
      <c r="C3867">
        <v>5</v>
      </c>
      <c r="D3867">
        <v>24</v>
      </c>
      <c r="E3867" t="s">
        <v>7</v>
      </c>
      <c r="F3867">
        <v>32179.054499999998</v>
      </c>
    </row>
    <row r="3868" spans="1:6">
      <c r="A3868">
        <v>360</v>
      </c>
      <c r="B3868" s="1">
        <v>45869</v>
      </c>
      <c r="C3868">
        <v>5</v>
      </c>
      <c r="D3868">
        <v>24</v>
      </c>
      <c r="E3868" t="s">
        <v>7</v>
      </c>
      <c r="F3868">
        <v>32500.845044999998</v>
      </c>
    </row>
    <row r="3869" spans="1:6">
      <c r="A3869">
        <v>360</v>
      </c>
      <c r="B3869" s="1">
        <v>45900</v>
      </c>
      <c r="C3869">
        <v>5</v>
      </c>
      <c r="D3869">
        <v>24</v>
      </c>
      <c r="E3869" t="s">
        <v>7</v>
      </c>
      <c r="F3869">
        <v>32825.853495449999</v>
      </c>
    </row>
    <row r="3870" spans="1:6">
      <c r="A3870">
        <v>360</v>
      </c>
      <c r="B3870" s="1">
        <v>45930</v>
      </c>
      <c r="C3870">
        <v>5</v>
      </c>
      <c r="D3870">
        <v>24</v>
      </c>
      <c r="E3870" t="s">
        <v>7</v>
      </c>
      <c r="F3870">
        <v>33154.112030404503</v>
      </c>
    </row>
    <row r="3871" spans="1:6">
      <c r="A3871">
        <v>360</v>
      </c>
      <c r="B3871" s="1">
        <v>45961</v>
      </c>
      <c r="C3871">
        <v>5</v>
      </c>
      <c r="D3871">
        <v>24</v>
      </c>
      <c r="E3871" t="s">
        <v>7</v>
      </c>
      <c r="F3871">
        <v>33485.653150708546</v>
      </c>
    </row>
    <row r="3872" spans="1:6">
      <c r="A3872">
        <v>360</v>
      </c>
      <c r="B3872" s="1">
        <v>45991</v>
      </c>
      <c r="C3872">
        <v>5</v>
      </c>
      <c r="D3872">
        <v>24</v>
      </c>
      <c r="E3872" t="s">
        <v>7</v>
      </c>
      <c r="F3872">
        <v>33820.509682215641</v>
      </c>
    </row>
    <row r="3873" spans="1:6">
      <c r="A3873">
        <v>360</v>
      </c>
      <c r="B3873" s="1">
        <v>46022</v>
      </c>
      <c r="C3873">
        <v>5</v>
      </c>
      <c r="D3873">
        <v>24</v>
      </c>
      <c r="E3873" t="s">
        <v>7</v>
      </c>
      <c r="F3873">
        <v>34158.7147790378</v>
      </c>
    </row>
    <row r="3874" spans="1:6">
      <c r="A3874">
        <v>9649</v>
      </c>
      <c r="B3874" s="1">
        <v>45808</v>
      </c>
      <c r="C3874">
        <v>5</v>
      </c>
      <c r="D3874">
        <v>24</v>
      </c>
      <c r="E3874" t="s">
        <v>7</v>
      </c>
      <c r="F3874">
        <v>2550.4352414880523</v>
      </c>
    </row>
    <row r="3875" spans="1:6">
      <c r="A3875">
        <v>9649</v>
      </c>
      <c r="B3875" s="1">
        <v>45838</v>
      </c>
      <c r="C3875">
        <v>5</v>
      </c>
      <c r="D3875">
        <v>24</v>
      </c>
      <c r="E3875" t="s">
        <v>7</v>
      </c>
      <c r="F3875">
        <v>2414.332980069722</v>
      </c>
    </row>
    <row r="3876" spans="1:6">
      <c r="A3876">
        <v>9649</v>
      </c>
      <c r="B3876" s="1">
        <v>45869</v>
      </c>
      <c r="C3876">
        <v>5</v>
      </c>
      <c r="D3876">
        <v>24</v>
      </c>
      <c r="E3876" t="s">
        <v>7</v>
      </c>
      <c r="F3876">
        <v>2496.9977842351113</v>
      </c>
    </row>
    <row r="3877" spans="1:6">
      <c r="A3877">
        <v>9649</v>
      </c>
      <c r="B3877" s="1">
        <v>45900</v>
      </c>
      <c r="C3877">
        <v>5</v>
      </c>
      <c r="D3877">
        <v>24</v>
      </c>
      <c r="E3877" t="s">
        <v>7</v>
      </c>
      <c r="F3877">
        <v>2578.7586213935747</v>
      </c>
    </row>
    <row r="3878" spans="1:6">
      <c r="A3878">
        <v>9649</v>
      </c>
      <c r="B3878" s="1">
        <v>45930</v>
      </c>
      <c r="C3878">
        <v>5</v>
      </c>
      <c r="D3878">
        <v>24</v>
      </c>
      <c r="E3878" t="s">
        <v>7</v>
      </c>
      <c r="F3878">
        <v>2588.6568705610034</v>
      </c>
    </row>
    <row r="3879" spans="1:6">
      <c r="A3879">
        <v>9649</v>
      </c>
      <c r="B3879" s="1">
        <v>45961</v>
      </c>
      <c r="C3879">
        <v>5</v>
      </c>
      <c r="D3879">
        <v>24</v>
      </c>
      <c r="E3879" t="s">
        <v>7</v>
      </c>
      <c r="F3879">
        <v>2823.3023981134652</v>
      </c>
    </row>
    <row r="3880" spans="1:6">
      <c r="A3880">
        <v>9649</v>
      </c>
      <c r="B3880" s="1">
        <v>45991</v>
      </c>
      <c r="C3880">
        <v>5</v>
      </c>
      <c r="D3880">
        <v>24</v>
      </c>
      <c r="E3880" t="s">
        <v>7</v>
      </c>
      <c r="F3880">
        <v>2838.7409956641095</v>
      </c>
    </row>
    <row r="3881" spans="1:6">
      <c r="A3881">
        <v>9649</v>
      </c>
      <c r="B3881" s="1">
        <v>46022</v>
      </c>
      <c r="C3881">
        <v>5</v>
      </c>
      <c r="D3881">
        <v>24</v>
      </c>
      <c r="E3881" t="s">
        <v>7</v>
      </c>
      <c r="F3881">
        <v>2875.2698541786513</v>
      </c>
    </row>
    <row r="3882" spans="1:6">
      <c r="A3882">
        <v>9652</v>
      </c>
      <c r="B3882" s="1">
        <v>45808</v>
      </c>
      <c r="C3882">
        <v>5</v>
      </c>
      <c r="D3882">
        <v>24</v>
      </c>
      <c r="E3882" t="s">
        <v>7</v>
      </c>
      <c r="F3882">
        <v>75187.777500000011</v>
      </c>
    </row>
    <row r="3883" spans="1:6">
      <c r="A3883">
        <v>9652</v>
      </c>
      <c r="B3883" s="1">
        <v>45838</v>
      </c>
      <c r="C3883">
        <v>5</v>
      </c>
      <c r="D3883">
        <v>24</v>
      </c>
      <c r="E3883" t="s">
        <v>7</v>
      </c>
      <c r="F3883">
        <v>73871.99139375001</v>
      </c>
    </row>
    <row r="3884" spans="1:6">
      <c r="A3884">
        <v>9652</v>
      </c>
      <c r="B3884" s="1">
        <v>45869</v>
      </c>
      <c r="C3884">
        <v>5</v>
      </c>
      <c r="D3884">
        <v>24</v>
      </c>
      <c r="E3884" t="s">
        <v>7</v>
      </c>
      <c r="F3884">
        <v>72579.231544359383</v>
      </c>
    </row>
    <row r="3885" spans="1:6">
      <c r="A3885">
        <v>9652</v>
      </c>
      <c r="B3885" s="1">
        <v>45900</v>
      </c>
      <c r="C3885">
        <v>5</v>
      </c>
      <c r="D3885">
        <v>24</v>
      </c>
      <c r="E3885" t="s">
        <v>7</v>
      </c>
      <c r="F3885">
        <v>71309.094992333106</v>
      </c>
    </row>
    <row r="3886" spans="1:6">
      <c r="A3886">
        <v>9652</v>
      </c>
      <c r="B3886" s="1">
        <v>45930</v>
      </c>
      <c r="C3886">
        <v>5</v>
      </c>
      <c r="D3886">
        <v>24</v>
      </c>
      <c r="E3886" t="s">
        <v>7</v>
      </c>
      <c r="F3886">
        <v>70061.185829967289</v>
      </c>
    </row>
    <row r="3887" spans="1:6">
      <c r="A3887">
        <v>9652</v>
      </c>
      <c r="B3887" s="1">
        <v>45961</v>
      </c>
      <c r="C3887">
        <v>5</v>
      </c>
      <c r="D3887">
        <v>24</v>
      </c>
      <c r="E3887" t="s">
        <v>7</v>
      </c>
      <c r="F3887">
        <v>68835.115077942872</v>
      </c>
    </row>
    <row r="3888" spans="1:6">
      <c r="A3888">
        <v>9652</v>
      </c>
      <c r="B3888" s="1">
        <v>45991</v>
      </c>
      <c r="C3888">
        <v>5</v>
      </c>
      <c r="D3888">
        <v>24</v>
      </c>
      <c r="E3888" t="s">
        <v>7</v>
      </c>
      <c r="F3888">
        <v>67630.500564078859</v>
      </c>
    </row>
    <row r="3889" spans="1:6">
      <c r="A3889">
        <v>9652</v>
      </c>
      <c r="B3889" s="1">
        <v>46022</v>
      </c>
      <c r="C3889">
        <v>5</v>
      </c>
      <c r="D3889">
        <v>24</v>
      </c>
      <c r="E3889" t="s">
        <v>7</v>
      </c>
      <c r="F3889">
        <v>66446.966804207492</v>
      </c>
    </row>
    <row r="3890" spans="1:6">
      <c r="A3890">
        <v>9656</v>
      </c>
      <c r="B3890" s="1">
        <v>45808</v>
      </c>
      <c r="C3890">
        <v>5</v>
      </c>
      <c r="D3890">
        <v>24</v>
      </c>
      <c r="E3890" t="s">
        <v>7</v>
      </c>
      <c r="F3890">
        <v>814812.33088240272</v>
      </c>
    </row>
    <row r="3891" spans="1:6">
      <c r="A3891">
        <v>9656</v>
      </c>
      <c r="B3891" s="1">
        <v>45838</v>
      </c>
      <c r="C3891">
        <v>5</v>
      </c>
      <c r="D3891">
        <v>24</v>
      </c>
      <c r="E3891" t="s">
        <v>7</v>
      </c>
      <c r="F3891">
        <v>947727.06439354701</v>
      </c>
    </row>
    <row r="3892" spans="1:6">
      <c r="A3892">
        <v>9656</v>
      </c>
      <c r="B3892" s="1">
        <v>45869</v>
      </c>
      <c r="C3892">
        <v>5</v>
      </c>
      <c r="D3892">
        <v>24</v>
      </c>
      <c r="E3892" t="s">
        <v>7</v>
      </c>
      <c r="F3892">
        <v>928548.55687437544</v>
      </c>
    </row>
    <row r="3893" spans="1:6">
      <c r="A3893">
        <v>9656</v>
      </c>
      <c r="B3893" s="1">
        <v>45900</v>
      </c>
      <c r="C3893">
        <v>5</v>
      </c>
      <c r="D3893">
        <v>24</v>
      </c>
      <c r="E3893" t="s">
        <v>7</v>
      </c>
      <c r="F3893">
        <v>789122.14251333103</v>
      </c>
    </row>
    <row r="3894" spans="1:6">
      <c r="A3894">
        <v>9656</v>
      </c>
      <c r="B3894" s="1">
        <v>45930</v>
      </c>
      <c r="C3894">
        <v>5</v>
      </c>
      <c r="D3894">
        <v>24</v>
      </c>
      <c r="E3894" t="s">
        <v>7</v>
      </c>
      <c r="F3894">
        <v>895202.25108509953</v>
      </c>
    </row>
    <row r="3895" spans="1:6">
      <c r="A3895">
        <v>9656</v>
      </c>
      <c r="B3895" s="1">
        <v>45961</v>
      </c>
      <c r="C3895">
        <v>5</v>
      </c>
      <c r="D3895">
        <v>24</v>
      </c>
      <c r="E3895" t="s">
        <v>7</v>
      </c>
      <c r="F3895">
        <v>869881.69034879084</v>
      </c>
    </row>
    <row r="3896" spans="1:6">
      <c r="A3896">
        <v>9656</v>
      </c>
      <c r="B3896" s="1">
        <v>45991</v>
      </c>
      <c r="C3896">
        <v>5</v>
      </c>
      <c r="D3896">
        <v>24</v>
      </c>
      <c r="E3896" t="s">
        <v>7</v>
      </c>
      <c r="F3896">
        <v>867546.21772651956</v>
      </c>
    </row>
    <row r="3897" spans="1:6">
      <c r="A3897">
        <v>9656</v>
      </c>
      <c r="B3897" s="1">
        <v>46022</v>
      </c>
      <c r="C3897">
        <v>5</v>
      </c>
      <c r="D3897">
        <v>24</v>
      </c>
      <c r="E3897" t="s">
        <v>7</v>
      </c>
      <c r="F3897">
        <v>884213.31722860911</v>
      </c>
    </row>
    <row r="3898" spans="1:6">
      <c r="A3898">
        <v>9657</v>
      </c>
      <c r="B3898" s="1">
        <v>45808</v>
      </c>
      <c r="C3898">
        <v>5</v>
      </c>
      <c r="D3898">
        <v>24</v>
      </c>
      <c r="E3898" t="s">
        <v>7</v>
      </c>
      <c r="F3898">
        <v>5592.0387531699735</v>
      </c>
    </row>
    <row r="3899" spans="1:6">
      <c r="A3899">
        <v>9657</v>
      </c>
      <c r="B3899" s="1">
        <v>45838</v>
      </c>
      <c r="C3899">
        <v>5</v>
      </c>
      <c r="D3899">
        <v>24</v>
      </c>
      <c r="E3899" t="s">
        <v>7</v>
      </c>
      <c r="F3899">
        <v>6075.7907020196099</v>
      </c>
    </row>
    <row r="3900" spans="1:6">
      <c r="A3900">
        <v>9657</v>
      </c>
      <c r="B3900" s="1">
        <v>45869</v>
      </c>
      <c r="C3900">
        <v>5</v>
      </c>
      <c r="D3900">
        <v>24</v>
      </c>
      <c r="E3900" t="s">
        <v>7</v>
      </c>
      <c r="F3900">
        <v>5726.571484036609</v>
      </c>
    </row>
    <row r="3901" spans="1:6">
      <c r="A3901">
        <v>9657</v>
      </c>
      <c r="B3901" s="1">
        <v>45900</v>
      </c>
      <c r="C3901">
        <v>5</v>
      </c>
      <c r="D3901">
        <v>24</v>
      </c>
      <c r="E3901" t="s">
        <v>7</v>
      </c>
      <c r="F3901">
        <v>6107.3099433615062</v>
      </c>
    </row>
    <row r="3902" spans="1:6">
      <c r="A3902">
        <v>9657</v>
      </c>
      <c r="B3902" s="1">
        <v>45930</v>
      </c>
      <c r="C3902">
        <v>5</v>
      </c>
      <c r="D3902">
        <v>24</v>
      </c>
      <c r="E3902" t="s">
        <v>7</v>
      </c>
      <c r="F3902">
        <v>5991.3056476655665</v>
      </c>
    </row>
    <row r="3903" spans="1:6">
      <c r="A3903">
        <v>9657</v>
      </c>
      <c r="B3903" s="1">
        <v>45961</v>
      </c>
      <c r="C3903">
        <v>5</v>
      </c>
      <c r="D3903">
        <v>24</v>
      </c>
      <c r="E3903" t="s">
        <v>7</v>
      </c>
      <c r="F3903">
        <v>5610.8853313503787</v>
      </c>
    </row>
    <row r="3904" spans="1:6">
      <c r="A3904">
        <v>9657</v>
      </c>
      <c r="B3904" s="1">
        <v>45991</v>
      </c>
      <c r="C3904">
        <v>5</v>
      </c>
      <c r="D3904">
        <v>24</v>
      </c>
      <c r="E3904" t="s">
        <v>7</v>
      </c>
      <c r="F3904">
        <v>5918.1069325297167</v>
      </c>
    </row>
    <row r="3905" spans="1:6">
      <c r="A3905">
        <v>9657</v>
      </c>
      <c r="B3905" s="1">
        <v>46022</v>
      </c>
      <c r="C3905">
        <v>5</v>
      </c>
      <c r="D3905">
        <v>24</v>
      </c>
      <c r="E3905" t="s">
        <v>7</v>
      </c>
      <c r="F3905">
        <v>5779.8492976182679</v>
      </c>
    </row>
    <row r="3906" spans="1:6">
      <c r="A3906">
        <v>9683</v>
      </c>
      <c r="B3906" s="1">
        <v>45808</v>
      </c>
      <c r="C3906">
        <v>5</v>
      </c>
      <c r="D3906">
        <v>24</v>
      </c>
      <c r="E3906" t="s">
        <v>7</v>
      </c>
      <c r="F3906">
        <v>3420000</v>
      </c>
    </row>
    <row r="3907" spans="1:6">
      <c r="A3907">
        <v>9683</v>
      </c>
      <c r="B3907" s="1">
        <v>45838</v>
      </c>
      <c r="C3907">
        <v>5</v>
      </c>
      <c r="D3907">
        <v>24</v>
      </c>
      <c r="E3907" t="s">
        <v>7</v>
      </c>
      <c r="F3907">
        <v>3377250</v>
      </c>
    </row>
    <row r="3908" spans="1:6">
      <c r="A3908">
        <v>9683</v>
      </c>
      <c r="B3908" s="1">
        <v>45869</v>
      </c>
      <c r="C3908">
        <v>5</v>
      </c>
      <c r="D3908">
        <v>24</v>
      </c>
      <c r="E3908" t="s">
        <v>7</v>
      </c>
      <c r="F3908">
        <v>3335034.375</v>
      </c>
    </row>
    <row r="3909" spans="1:6">
      <c r="A3909">
        <v>9683</v>
      </c>
      <c r="B3909" s="1">
        <v>45900</v>
      </c>
      <c r="C3909">
        <v>5</v>
      </c>
      <c r="D3909">
        <v>24</v>
      </c>
      <c r="E3909" t="s">
        <v>7</v>
      </c>
      <c r="F3909">
        <v>3293346.4453125</v>
      </c>
    </row>
    <row r="3910" spans="1:6">
      <c r="A3910">
        <v>9683</v>
      </c>
      <c r="B3910" s="1">
        <v>45930</v>
      </c>
      <c r="C3910">
        <v>5</v>
      </c>
      <c r="D3910">
        <v>24</v>
      </c>
      <c r="E3910" t="s">
        <v>7</v>
      </c>
      <c r="F3910">
        <v>3252179.6147460938</v>
      </c>
    </row>
    <row r="3911" spans="1:6">
      <c r="A3911">
        <v>9683</v>
      </c>
      <c r="B3911" s="1">
        <v>45961</v>
      </c>
      <c r="C3911">
        <v>5</v>
      </c>
      <c r="D3911">
        <v>24</v>
      </c>
      <c r="E3911" t="s">
        <v>7</v>
      </c>
      <c r="F3911">
        <v>3211527.3695617677</v>
      </c>
    </row>
    <row r="3912" spans="1:6">
      <c r="A3912">
        <v>9683</v>
      </c>
      <c r="B3912" s="1">
        <v>45991</v>
      </c>
      <c r="C3912">
        <v>5</v>
      </c>
      <c r="D3912">
        <v>24</v>
      </c>
      <c r="E3912" t="s">
        <v>7</v>
      </c>
      <c r="F3912">
        <v>3171383.2774422457</v>
      </c>
    </row>
    <row r="3913" spans="1:6">
      <c r="A3913">
        <v>9683</v>
      </c>
      <c r="B3913" s="1">
        <v>46022</v>
      </c>
      <c r="C3913">
        <v>5</v>
      </c>
      <c r="D3913">
        <v>24</v>
      </c>
      <c r="E3913" t="s">
        <v>7</v>
      </c>
      <c r="F3913">
        <v>3131740.9864742178</v>
      </c>
    </row>
    <row r="3914" spans="1:6">
      <c r="A3914">
        <v>9692</v>
      </c>
      <c r="B3914" s="1">
        <v>45808</v>
      </c>
      <c r="C3914">
        <v>5</v>
      </c>
      <c r="D3914">
        <v>24</v>
      </c>
      <c r="E3914" t="s">
        <v>7</v>
      </c>
      <c r="F3914">
        <v>620100</v>
      </c>
    </row>
    <row r="3915" spans="1:6">
      <c r="A3915">
        <v>9692</v>
      </c>
      <c r="B3915" s="1">
        <v>45838</v>
      </c>
      <c r="C3915">
        <v>5</v>
      </c>
      <c r="D3915">
        <v>24</v>
      </c>
      <c r="E3915" t="s">
        <v>7</v>
      </c>
      <c r="F3915">
        <v>615139.20000000007</v>
      </c>
    </row>
    <row r="3916" spans="1:6">
      <c r="A3916">
        <v>9692</v>
      </c>
      <c r="B3916" s="1">
        <v>45869</v>
      </c>
      <c r="C3916">
        <v>5</v>
      </c>
      <c r="D3916">
        <v>24</v>
      </c>
      <c r="E3916" t="s">
        <v>7</v>
      </c>
      <c r="F3916">
        <v>932210.1</v>
      </c>
    </row>
    <row r="3917" spans="1:6">
      <c r="A3917">
        <v>9692</v>
      </c>
      <c r="B3917" s="1">
        <v>45900</v>
      </c>
      <c r="C3917">
        <v>5</v>
      </c>
      <c r="D3917">
        <v>24</v>
      </c>
      <c r="E3917" t="s">
        <v>7</v>
      </c>
      <c r="F3917">
        <v>622580.4</v>
      </c>
    </row>
    <row r="3918" spans="1:6">
      <c r="A3918">
        <v>9692</v>
      </c>
      <c r="B3918" s="1">
        <v>45930</v>
      </c>
      <c r="C3918">
        <v>5</v>
      </c>
      <c r="D3918">
        <v>24</v>
      </c>
      <c r="E3918" t="s">
        <v>7</v>
      </c>
      <c r="F3918">
        <v>650700</v>
      </c>
    </row>
    <row r="3919" spans="1:6">
      <c r="A3919">
        <v>9692</v>
      </c>
      <c r="B3919" s="1">
        <v>45961</v>
      </c>
      <c r="C3919">
        <v>5</v>
      </c>
      <c r="D3919">
        <v>24</v>
      </c>
      <c r="E3919" t="s">
        <v>7</v>
      </c>
      <c r="F3919">
        <v>823770</v>
      </c>
    </row>
    <row r="3920" spans="1:6">
      <c r="A3920">
        <v>9692</v>
      </c>
      <c r="B3920" s="1">
        <v>45991</v>
      </c>
      <c r="C3920">
        <v>5</v>
      </c>
      <c r="D3920">
        <v>24</v>
      </c>
      <c r="E3920" t="s">
        <v>7</v>
      </c>
      <c r="F3920">
        <v>671400</v>
      </c>
    </row>
    <row r="3921" spans="1:6">
      <c r="A3921">
        <v>9692</v>
      </c>
      <c r="B3921" s="1">
        <v>46022</v>
      </c>
      <c r="C3921">
        <v>5</v>
      </c>
      <c r="D3921">
        <v>24</v>
      </c>
      <c r="E3921" t="s">
        <v>7</v>
      </c>
      <c r="F3921">
        <v>644544</v>
      </c>
    </row>
    <row r="3922" spans="1:6">
      <c r="A3922">
        <v>9700</v>
      </c>
      <c r="B3922" s="1">
        <v>45808</v>
      </c>
      <c r="C3922">
        <v>5</v>
      </c>
      <c r="D3922">
        <v>24</v>
      </c>
      <c r="E3922" t="s">
        <v>7</v>
      </c>
      <c r="F3922">
        <v>947397.80700000003</v>
      </c>
    </row>
    <row r="3923" spans="1:6">
      <c r="A3923">
        <v>9700</v>
      </c>
      <c r="B3923" s="1">
        <v>45838</v>
      </c>
      <c r="C3923">
        <v>5</v>
      </c>
      <c r="D3923">
        <v>24</v>
      </c>
      <c r="E3923" t="s">
        <v>7</v>
      </c>
      <c r="F3923">
        <v>942660.81796500005</v>
      </c>
    </row>
    <row r="3924" spans="1:6">
      <c r="A3924">
        <v>9700</v>
      </c>
      <c r="B3924" s="1">
        <v>45869</v>
      </c>
      <c r="C3924">
        <v>5</v>
      </c>
      <c r="D3924">
        <v>24</v>
      </c>
      <c r="E3924" t="s">
        <v>7</v>
      </c>
      <c r="F3924">
        <v>937947.51387517503</v>
      </c>
    </row>
    <row r="3925" spans="1:6">
      <c r="A3925">
        <v>9700</v>
      </c>
      <c r="B3925" s="1">
        <v>45900</v>
      </c>
      <c r="C3925">
        <v>5</v>
      </c>
      <c r="D3925">
        <v>24</v>
      </c>
      <c r="E3925" t="s">
        <v>7</v>
      </c>
      <c r="F3925">
        <v>933257.77630579914</v>
      </c>
    </row>
    <row r="3926" spans="1:6">
      <c r="A3926">
        <v>9700</v>
      </c>
      <c r="B3926" s="1">
        <v>45930</v>
      </c>
      <c r="C3926">
        <v>5</v>
      </c>
      <c r="D3926">
        <v>24</v>
      </c>
      <c r="E3926" t="s">
        <v>7</v>
      </c>
      <c r="F3926">
        <v>928591.48742427025</v>
      </c>
    </row>
    <row r="3927" spans="1:6">
      <c r="A3927">
        <v>9700</v>
      </c>
      <c r="B3927" s="1">
        <v>45961</v>
      </c>
      <c r="C3927">
        <v>5</v>
      </c>
      <c r="D3927">
        <v>24</v>
      </c>
      <c r="E3927" t="s">
        <v>7</v>
      </c>
      <c r="F3927">
        <v>923948.52998714882</v>
      </c>
    </row>
    <row r="3928" spans="1:6">
      <c r="A3928">
        <v>9700</v>
      </c>
      <c r="B3928" s="1">
        <v>45991</v>
      </c>
      <c r="C3928">
        <v>5</v>
      </c>
      <c r="D3928">
        <v>24</v>
      </c>
      <c r="E3928" t="s">
        <v>7</v>
      </c>
      <c r="F3928">
        <v>919328.78733721306</v>
      </c>
    </row>
    <row r="3929" spans="1:6">
      <c r="A3929">
        <v>9700</v>
      </c>
      <c r="B3929" s="1">
        <v>46022</v>
      </c>
      <c r="C3929">
        <v>5</v>
      </c>
      <c r="D3929">
        <v>24</v>
      </c>
      <c r="E3929" t="s">
        <v>7</v>
      </c>
      <c r="F3929">
        <v>914732.14340052695</v>
      </c>
    </row>
    <row r="3930" spans="1:6">
      <c r="A3930">
        <v>9701</v>
      </c>
      <c r="B3930" s="1">
        <v>45808</v>
      </c>
      <c r="C3930">
        <v>5</v>
      </c>
      <c r="D3930">
        <v>24</v>
      </c>
      <c r="E3930" t="s">
        <v>7</v>
      </c>
      <c r="F3930">
        <v>9643.8262500000019</v>
      </c>
    </row>
    <row r="3931" spans="1:6">
      <c r="A3931">
        <v>9701</v>
      </c>
      <c r="B3931" s="1">
        <v>45838</v>
      </c>
      <c r="C3931">
        <v>5</v>
      </c>
      <c r="D3931">
        <v>24</v>
      </c>
      <c r="E3931" t="s">
        <v>7</v>
      </c>
      <c r="F3931">
        <v>9523.2784218750021</v>
      </c>
    </row>
    <row r="3932" spans="1:6">
      <c r="A3932">
        <v>9701</v>
      </c>
      <c r="B3932" s="1">
        <v>45869</v>
      </c>
      <c r="C3932">
        <v>5</v>
      </c>
      <c r="D3932">
        <v>24</v>
      </c>
      <c r="E3932" t="s">
        <v>7</v>
      </c>
      <c r="F3932">
        <v>9404.2374416015646</v>
      </c>
    </row>
    <row r="3933" spans="1:6">
      <c r="A3933">
        <v>9701</v>
      </c>
      <c r="B3933" s="1">
        <v>45900</v>
      </c>
      <c r="C3933">
        <v>5</v>
      </c>
      <c r="D3933">
        <v>24</v>
      </c>
      <c r="E3933" t="s">
        <v>7</v>
      </c>
      <c r="F3933">
        <v>9286.6844735815448</v>
      </c>
    </row>
    <row r="3934" spans="1:6">
      <c r="A3934">
        <v>9701</v>
      </c>
      <c r="B3934" s="1">
        <v>45930</v>
      </c>
      <c r="C3934">
        <v>5</v>
      </c>
      <c r="D3934">
        <v>24</v>
      </c>
      <c r="E3934" t="s">
        <v>7</v>
      </c>
      <c r="F3934">
        <v>9170.6009176617772</v>
      </c>
    </row>
    <row r="3935" spans="1:6">
      <c r="A3935">
        <v>9701</v>
      </c>
      <c r="B3935" s="1">
        <v>45961</v>
      </c>
      <c r="C3935">
        <v>5</v>
      </c>
      <c r="D3935">
        <v>24</v>
      </c>
      <c r="E3935" t="s">
        <v>7</v>
      </c>
      <c r="F3935">
        <v>9055.9684061910048</v>
      </c>
    </row>
    <row r="3936" spans="1:6">
      <c r="A3936">
        <v>9701</v>
      </c>
      <c r="B3936" s="1">
        <v>45991</v>
      </c>
      <c r="C3936">
        <v>5</v>
      </c>
      <c r="D3936">
        <v>24</v>
      </c>
      <c r="E3936" t="s">
        <v>7</v>
      </c>
      <c r="F3936">
        <v>8942.7688011136179</v>
      </c>
    </row>
    <row r="3937" spans="1:6">
      <c r="A3937">
        <v>9701</v>
      </c>
      <c r="B3937" s="1">
        <v>46022</v>
      </c>
      <c r="C3937">
        <v>5</v>
      </c>
      <c r="D3937">
        <v>24</v>
      </c>
      <c r="E3937" t="s">
        <v>7</v>
      </c>
      <c r="F3937">
        <v>8830.9841910996984</v>
      </c>
    </row>
    <row r="3938" spans="1:6">
      <c r="A3938">
        <v>9702</v>
      </c>
      <c r="B3938" s="1">
        <v>45808</v>
      </c>
      <c r="C3938">
        <v>5</v>
      </c>
      <c r="D3938">
        <v>24</v>
      </c>
      <c r="E3938" t="s">
        <v>7</v>
      </c>
      <c r="F3938">
        <v>6013.3590000000004</v>
      </c>
    </row>
    <row r="3939" spans="1:6">
      <c r="A3939">
        <v>9702</v>
      </c>
      <c r="B3939" s="1">
        <v>45838</v>
      </c>
      <c r="C3939">
        <v>5</v>
      </c>
      <c r="D3939">
        <v>24</v>
      </c>
      <c r="E3939" t="s">
        <v>7</v>
      </c>
      <c r="F3939">
        <v>5953.2254100000009</v>
      </c>
    </row>
    <row r="3940" spans="1:6">
      <c r="A3940">
        <v>9702</v>
      </c>
      <c r="B3940" s="1">
        <v>45869</v>
      </c>
      <c r="C3940">
        <v>5</v>
      </c>
      <c r="D3940">
        <v>24</v>
      </c>
      <c r="E3940" t="s">
        <v>7</v>
      </c>
      <c r="F3940">
        <v>5893.6931559000004</v>
      </c>
    </row>
    <row r="3941" spans="1:6">
      <c r="A3941">
        <v>9702</v>
      </c>
      <c r="B3941" s="1">
        <v>45900</v>
      </c>
      <c r="C3941">
        <v>5</v>
      </c>
      <c r="D3941">
        <v>24</v>
      </c>
      <c r="E3941" t="s">
        <v>7</v>
      </c>
      <c r="F3941">
        <v>5834.7562243410002</v>
      </c>
    </row>
    <row r="3942" spans="1:6">
      <c r="A3942">
        <v>9702</v>
      </c>
      <c r="B3942" s="1">
        <v>45930</v>
      </c>
      <c r="C3942">
        <v>5</v>
      </c>
      <c r="D3942">
        <v>24</v>
      </c>
      <c r="E3942" t="s">
        <v>7</v>
      </c>
      <c r="F3942">
        <v>5776.4086620975904</v>
      </c>
    </row>
    <row r="3943" spans="1:6">
      <c r="A3943">
        <v>9702</v>
      </c>
      <c r="B3943" s="1">
        <v>45961</v>
      </c>
      <c r="C3943">
        <v>5</v>
      </c>
      <c r="D3943">
        <v>24</v>
      </c>
      <c r="E3943" t="s">
        <v>7</v>
      </c>
      <c r="F3943">
        <v>5718.6445754766137</v>
      </c>
    </row>
    <row r="3944" spans="1:6">
      <c r="A3944">
        <v>9702</v>
      </c>
      <c r="B3944" s="1">
        <v>45991</v>
      </c>
      <c r="C3944">
        <v>5</v>
      </c>
      <c r="D3944">
        <v>24</v>
      </c>
      <c r="E3944" t="s">
        <v>7</v>
      </c>
      <c r="F3944">
        <v>5661.4581297218483</v>
      </c>
    </row>
    <row r="3945" spans="1:6">
      <c r="A3945">
        <v>9702</v>
      </c>
      <c r="B3945" s="1">
        <v>46022</v>
      </c>
      <c r="C3945">
        <v>5</v>
      </c>
      <c r="D3945">
        <v>24</v>
      </c>
      <c r="E3945" t="s">
        <v>7</v>
      </c>
      <c r="F3945">
        <v>5604.8435484246293</v>
      </c>
    </row>
    <row r="3946" spans="1:6">
      <c r="A3946">
        <v>9768</v>
      </c>
      <c r="B3946" s="1">
        <v>45808</v>
      </c>
      <c r="C3946">
        <v>5</v>
      </c>
      <c r="D3946">
        <v>24</v>
      </c>
      <c r="E3946" t="s">
        <v>7</v>
      </c>
      <c r="F3946">
        <v>405207</v>
      </c>
    </row>
    <row r="3947" spans="1:6">
      <c r="A3947">
        <v>9768</v>
      </c>
      <c r="B3947" s="1">
        <v>45838</v>
      </c>
      <c r="C3947">
        <v>5</v>
      </c>
      <c r="D3947">
        <v>24</v>
      </c>
      <c r="E3947" t="s">
        <v>7</v>
      </c>
      <c r="F3947">
        <v>425467.35000000003</v>
      </c>
    </row>
    <row r="3948" spans="1:6">
      <c r="A3948">
        <v>9768</v>
      </c>
      <c r="B3948" s="1">
        <v>45869</v>
      </c>
      <c r="C3948">
        <v>5</v>
      </c>
      <c r="D3948">
        <v>24</v>
      </c>
      <c r="E3948" t="s">
        <v>7</v>
      </c>
      <c r="F3948">
        <v>652500</v>
      </c>
    </row>
    <row r="3949" spans="1:6">
      <c r="A3949">
        <v>9768</v>
      </c>
      <c r="B3949" s="1">
        <v>45900</v>
      </c>
      <c r="C3949">
        <v>5</v>
      </c>
      <c r="D3949">
        <v>24</v>
      </c>
      <c r="E3949" t="s">
        <v>7</v>
      </c>
      <c r="F3949">
        <v>477000</v>
      </c>
    </row>
    <row r="3950" spans="1:6">
      <c r="A3950">
        <v>9768</v>
      </c>
      <c r="B3950" s="1">
        <v>45930</v>
      </c>
      <c r="C3950">
        <v>5</v>
      </c>
      <c r="D3950">
        <v>24</v>
      </c>
      <c r="E3950" t="s">
        <v>7</v>
      </c>
      <c r="F3950">
        <v>495000</v>
      </c>
    </row>
    <row r="3951" spans="1:6">
      <c r="A3951">
        <v>9768</v>
      </c>
      <c r="B3951" s="1">
        <v>45961</v>
      </c>
      <c r="C3951">
        <v>5</v>
      </c>
      <c r="D3951">
        <v>24</v>
      </c>
      <c r="E3951" t="s">
        <v>7</v>
      </c>
      <c r="F3951">
        <v>630000</v>
      </c>
    </row>
    <row r="3952" spans="1:6">
      <c r="A3952">
        <v>9768</v>
      </c>
      <c r="B3952" s="1">
        <v>45991</v>
      </c>
      <c r="C3952">
        <v>5</v>
      </c>
      <c r="D3952">
        <v>24</v>
      </c>
      <c r="E3952" t="s">
        <v>7</v>
      </c>
      <c r="F3952">
        <v>488700</v>
      </c>
    </row>
    <row r="3953" spans="1:6">
      <c r="A3953">
        <v>9768</v>
      </c>
      <c r="B3953" s="1">
        <v>46022</v>
      </c>
      <c r="C3953">
        <v>5</v>
      </c>
      <c r="D3953">
        <v>24</v>
      </c>
      <c r="E3953" t="s">
        <v>7</v>
      </c>
      <c r="F3953">
        <v>482400</v>
      </c>
    </row>
    <row r="3954" spans="1:6">
      <c r="A3954">
        <v>150</v>
      </c>
      <c r="B3954" s="1">
        <v>45808</v>
      </c>
      <c r="C3954">
        <v>5</v>
      </c>
      <c r="D3954">
        <v>8</v>
      </c>
      <c r="E3954" t="s">
        <v>7</v>
      </c>
      <c r="F3954">
        <v>52582.313405555891</v>
      </c>
    </row>
    <row r="3955" spans="1:6">
      <c r="A3955">
        <v>150</v>
      </c>
      <c r="B3955" s="1">
        <v>45838</v>
      </c>
      <c r="C3955">
        <v>5</v>
      </c>
      <c r="D3955">
        <v>8</v>
      </c>
      <c r="E3955" t="s">
        <v>7</v>
      </c>
      <c r="F3955">
        <v>52361.357223264538</v>
      </c>
    </row>
    <row r="3956" spans="1:6">
      <c r="A3956">
        <v>150</v>
      </c>
      <c r="B3956" s="1">
        <v>45869</v>
      </c>
      <c r="C3956">
        <v>5</v>
      </c>
      <c r="D3956">
        <v>8</v>
      </c>
      <c r="E3956" t="s">
        <v>7</v>
      </c>
      <c r="F3956">
        <v>52125.67062882043</v>
      </c>
    </row>
    <row r="3957" spans="1:6">
      <c r="A3957">
        <v>150</v>
      </c>
      <c r="B3957" s="1">
        <v>45900</v>
      </c>
      <c r="C3957">
        <v>5</v>
      </c>
      <c r="D3957">
        <v>8</v>
      </c>
      <c r="E3957" t="s">
        <v>7</v>
      </c>
      <c r="F3957">
        <v>51897.349240452706</v>
      </c>
    </row>
    <row r="3958" spans="1:6">
      <c r="A3958">
        <v>150</v>
      </c>
      <c r="B3958" s="1">
        <v>45930</v>
      </c>
      <c r="C3958">
        <v>5</v>
      </c>
      <c r="D3958">
        <v>8</v>
      </c>
      <c r="E3958" t="s">
        <v>7</v>
      </c>
      <c r="F3958">
        <v>51676.393058161353</v>
      </c>
    </row>
    <row r="3959" spans="1:6">
      <c r="A3959">
        <v>150</v>
      </c>
      <c r="B3959" s="1">
        <v>45961</v>
      </c>
      <c r="C3959">
        <v>5</v>
      </c>
      <c r="D3959">
        <v>8</v>
      </c>
      <c r="E3959" t="s">
        <v>7</v>
      </c>
      <c r="F3959">
        <v>51440.706463717252</v>
      </c>
    </row>
    <row r="3960" spans="1:6">
      <c r="A3960">
        <v>150</v>
      </c>
      <c r="B3960" s="1">
        <v>45991</v>
      </c>
      <c r="C3960">
        <v>5</v>
      </c>
      <c r="D3960">
        <v>8</v>
      </c>
      <c r="E3960" t="s">
        <v>7</v>
      </c>
      <c r="F3960">
        <v>51219.750281425891</v>
      </c>
    </row>
    <row r="3961" spans="1:6">
      <c r="A3961">
        <v>150</v>
      </c>
      <c r="B3961" s="1">
        <v>46022</v>
      </c>
      <c r="C3961">
        <v>5</v>
      </c>
      <c r="D3961">
        <v>8</v>
      </c>
      <c r="E3961" t="s">
        <v>7</v>
      </c>
      <c r="F3961">
        <v>50984.063686981783</v>
      </c>
    </row>
    <row r="3962" spans="1:6">
      <c r="A3962">
        <v>2370</v>
      </c>
      <c r="B3962" s="1">
        <v>45808</v>
      </c>
      <c r="C3962">
        <v>5</v>
      </c>
      <c r="D3962">
        <v>8</v>
      </c>
      <c r="E3962" t="s">
        <v>7</v>
      </c>
      <c r="F3962">
        <v>627</v>
      </c>
    </row>
    <row r="3963" spans="1:6">
      <c r="A3963">
        <v>2370</v>
      </c>
      <c r="B3963" s="1">
        <v>45838</v>
      </c>
      <c r="C3963">
        <v>5</v>
      </c>
      <c r="D3963">
        <v>8</v>
      </c>
      <c r="E3963" t="s">
        <v>7</v>
      </c>
      <c r="F3963">
        <v>623.86500000000001</v>
      </c>
    </row>
    <row r="3964" spans="1:6">
      <c r="A3964">
        <v>2370</v>
      </c>
      <c r="B3964" s="1">
        <v>45869</v>
      </c>
      <c r="C3964">
        <v>5</v>
      </c>
      <c r="D3964">
        <v>8</v>
      </c>
      <c r="E3964" t="s">
        <v>7</v>
      </c>
      <c r="F3964">
        <v>620.74567500000012</v>
      </c>
    </row>
    <row r="3965" spans="1:6">
      <c r="A3965">
        <v>2370</v>
      </c>
      <c r="B3965" s="1">
        <v>45900</v>
      </c>
      <c r="C3965">
        <v>5</v>
      </c>
      <c r="D3965">
        <v>8</v>
      </c>
      <c r="E3965" t="s">
        <v>7</v>
      </c>
      <c r="F3965">
        <v>617.64194662500006</v>
      </c>
    </row>
    <row r="3966" spans="1:6">
      <c r="A3966">
        <v>2370</v>
      </c>
      <c r="B3966" s="1">
        <v>45930</v>
      </c>
      <c r="C3966">
        <v>5</v>
      </c>
      <c r="D3966">
        <v>8</v>
      </c>
      <c r="E3966" t="s">
        <v>7</v>
      </c>
      <c r="F3966">
        <v>614.55373689187502</v>
      </c>
    </row>
    <row r="3967" spans="1:6">
      <c r="A3967">
        <v>2370</v>
      </c>
      <c r="B3967" s="1">
        <v>45961</v>
      </c>
      <c r="C3967">
        <v>5</v>
      </c>
      <c r="D3967">
        <v>8</v>
      </c>
      <c r="E3967" t="s">
        <v>7</v>
      </c>
      <c r="F3967">
        <v>611.48096820741569</v>
      </c>
    </row>
    <row r="3968" spans="1:6">
      <c r="A3968">
        <v>2370</v>
      </c>
      <c r="B3968" s="1">
        <v>45991</v>
      </c>
      <c r="C3968">
        <v>5</v>
      </c>
      <c r="D3968">
        <v>8</v>
      </c>
      <c r="E3968" t="s">
        <v>7</v>
      </c>
      <c r="F3968">
        <v>608.42356336637863</v>
      </c>
    </row>
    <row r="3969" spans="1:6">
      <c r="A3969">
        <v>2370</v>
      </c>
      <c r="B3969" s="1">
        <v>46022</v>
      </c>
      <c r="C3969">
        <v>5</v>
      </c>
      <c r="D3969">
        <v>8</v>
      </c>
      <c r="E3969" t="s">
        <v>7</v>
      </c>
      <c r="F3969">
        <v>605.3814455495467</v>
      </c>
    </row>
    <row r="3970" spans="1:6">
      <c r="A3970">
        <v>360</v>
      </c>
      <c r="B3970" s="1">
        <v>45808</v>
      </c>
      <c r="C3970">
        <v>5</v>
      </c>
      <c r="D3970">
        <v>8</v>
      </c>
      <c r="E3970" t="s">
        <v>7</v>
      </c>
      <c r="F3970">
        <v>6573.6900000000005</v>
      </c>
    </row>
    <row r="3971" spans="1:6">
      <c r="A3971">
        <v>360</v>
      </c>
      <c r="B3971" s="1">
        <v>45838</v>
      </c>
      <c r="C3971">
        <v>5</v>
      </c>
      <c r="D3971">
        <v>8</v>
      </c>
      <c r="E3971" t="s">
        <v>7</v>
      </c>
      <c r="F3971">
        <v>6376.4793000000009</v>
      </c>
    </row>
    <row r="3972" spans="1:6">
      <c r="A3972">
        <v>360</v>
      </c>
      <c r="B3972" s="1">
        <v>45869</v>
      </c>
      <c r="C3972">
        <v>5</v>
      </c>
      <c r="D3972">
        <v>8</v>
      </c>
      <c r="E3972" t="s">
        <v>7</v>
      </c>
      <c r="F3972">
        <v>6185.184921</v>
      </c>
    </row>
    <row r="3973" spans="1:6">
      <c r="A3973">
        <v>360</v>
      </c>
      <c r="B3973" s="1">
        <v>45900</v>
      </c>
      <c r="C3973">
        <v>5</v>
      </c>
      <c r="D3973">
        <v>8</v>
      </c>
      <c r="E3973" t="s">
        <v>7</v>
      </c>
      <c r="F3973">
        <v>5999.6293733699995</v>
      </c>
    </row>
    <row r="3974" spans="1:6">
      <c r="A3974">
        <v>360</v>
      </c>
      <c r="B3974" s="1">
        <v>45930</v>
      </c>
      <c r="C3974">
        <v>5</v>
      </c>
      <c r="D3974">
        <v>8</v>
      </c>
      <c r="E3974" t="s">
        <v>7</v>
      </c>
      <c r="F3974">
        <v>5819.6404921689</v>
      </c>
    </row>
    <row r="3975" spans="1:6">
      <c r="A3975">
        <v>360</v>
      </c>
      <c r="B3975" s="1">
        <v>45961</v>
      </c>
      <c r="C3975">
        <v>5</v>
      </c>
      <c r="D3975">
        <v>8</v>
      </c>
      <c r="E3975" t="s">
        <v>7</v>
      </c>
      <c r="F3975">
        <v>5645.0512774038325</v>
      </c>
    </row>
    <row r="3976" spans="1:6">
      <c r="A3976">
        <v>360</v>
      </c>
      <c r="B3976" s="1">
        <v>45991</v>
      </c>
      <c r="C3976">
        <v>5</v>
      </c>
      <c r="D3976">
        <v>8</v>
      </c>
      <c r="E3976" t="s">
        <v>7</v>
      </c>
      <c r="F3976">
        <v>5475.6997390817178</v>
      </c>
    </row>
    <row r="3977" spans="1:6">
      <c r="A3977">
        <v>360</v>
      </c>
      <c r="B3977" s="1">
        <v>46022</v>
      </c>
      <c r="C3977">
        <v>5</v>
      </c>
      <c r="D3977">
        <v>8</v>
      </c>
      <c r="E3977" t="s">
        <v>7</v>
      </c>
      <c r="F3977">
        <v>5311.428746909266</v>
      </c>
    </row>
    <row r="3978" spans="1:6">
      <c r="A3978">
        <v>9649</v>
      </c>
      <c r="B3978" s="1">
        <v>45808</v>
      </c>
      <c r="C3978">
        <v>5</v>
      </c>
      <c r="D3978">
        <v>8</v>
      </c>
      <c r="E3978" t="s">
        <v>7</v>
      </c>
      <c r="F3978">
        <v>843.26079036608087</v>
      </c>
    </row>
    <row r="3979" spans="1:6">
      <c r="A3979">
        <v>9649</v>
      </c>
      <c r="B3979" s="1">
        <v>45838</v>
      </c>
      <c r="C3979">
        <v>5</v>
      </c>
      <c r="D3979">
        <v>8</v>
      </c>
      <c r="E3979" t="s">
        <v>7</v>
      </c>
      <c r="F3979">
        <v>825.02017742653629</v>
      </c>
    </row>
    <row r="3980" spans="1:6">
      <c r="A3980">
        <v>9649</v>
      </c>
      <c r="B3980" s="1">
        <v>45869</v>
      </c>
      <c r="C3980">
        <v>5</v>
      </c>
      <c r="D3980">
        <v>8</v>
      </c>
      <c r="E3980" t="s">
        <v>7</v>
      </c>
      <c r="F3980">
        <v>839.38703913574568</v>
      </c>
    </row>
    <row r="3981" spans="1:6">
      <c r="A3981">
        <v>9649</v>
      </c>
      <c r="B3981" s="1">
        <v>45900</v>
      </c>
      <c r="C3981">
        <v>5</v>
      </c>
      <c r="D3981">
        <v>8</v>
      </c>
      <c r="E3981" t="s">
        <v>7</v>
      </c>
      <c r="F3981">
        <v>967.81761823389979</v>
      </c>
    </row>
    <row r="3982" spans="1:6">
      <c r="A3982">
        <v>9649</v>
      </c>
      <c r="B3982" s="1">
        <v>45930</v>
      </c>
      <c r="C3982">
        <v>5</v>
      </c>
      <c r="D3982">
        <v>8</v>
      </c>
      <c r="E3982" t="s">
        <v>7</v>
      </c>
      <c r="F3982">
        <v>889.84674459066878</v>
      </c>
    </row>
    <row r="3983" spans="1:6">
      <c r="A3983">
        <v>9649</v>
      </c>
      <c r="B3983" s="1">
        <v>45961</v>
      </c>
      <c r="C3983">
        <v>5</v>
      </c>
      <c r="D3983">
        <v>8</v>
      </c>
      <c r="E3983" t="s">
        <v>7</v>
      </c>
      <c r="F3983">
        <v>950.2459710206299</v>
      </c>
    </row>
    <row r="3984" spans="1:6">
      <c r="A3984">
        <v>9649</v>
      </c>
      <c r="B3984" s="1">
        <v>45991</v>
      </c>
      <c r="C3984">
        <v>5</v>
      </c>
      <c r="D3984">
        <v>8</v>
      </c>
      <c r="E3984" t="s">
        <v>7</v>
      </c>
      <c r="F3984">
        <v>925.4622172047716</v>
      </c>
    </row>
    <row r="3985" spans="1:6">
      <c r="A3985">
        <v>9649</v>
      </c>
      <c r="B3985" s="1">
        <v>46022</v>
      </c>
      <c r="C3985">
        <v>5</v>
      </c>
      <c r="D3985">
        <v>8</v>
      </c>
      <c r="E3985" t="s">
        <v>7</v>
      </c>
      <c r="F3985">
        <v>1012.7578927922542</v>
      </c>
    </row>
    <row r="3986" spans="1:6">
      <c r="A3986">
        <v>9652</v>
      </c>
      <c r="B3986" s="1">
        <v>45808</v>
      </c>
      <c r="C3986">
        <v>5</v>
      </c>
      <c r="D3986">
        <v>8</v>
      </c>
      <c r="E3986" t="s">
        <v>7</v>
      </c>
      <c r="F3986">
        <v>6000</v>
      </c>
    </row>
    <row r="3987" spans="1:6">
      <c r="A3987">
        <v>9652</v>
      </c>
      <c r="B3987" s="1">
        <v>45838</v>
      </c>
      <c r="C3987">
        <v>5</v>
      </c>
      <c r="D3987">
        <v>8</v>
      </c>
      <c r="E3987" t="s">
        <v>7</v>
      </c>
      <c r="F3987">
        <v>5820</v>
      </c>
    </row>
    <row r="3988" spans="1:6">
      <c r="A3988">
        <v>9652</v>
      </c>
      <c r="B3988" s="1">
        <v>45869</v>
      </c>
      <c r="C3988">
        <v>5</v>
      </c>
      <c r="D3988">
        <v>8</v>
      </c>
      <c r="E3988" t="s">
        <v>7</v>
      </c>
      <c r="F3988">
        <v>5645.4</v>
      </c>
    </row>
    <row r="3989" spans="1:6">
      <c r="A3989">
        <v>9652</v>
      </c>
      <c r="B3989" s="1">
        <v>45900</v>
      </c>
      <c r="C3989">
        <v>5</v>
      </c>
      <c r="D3989">
        <v>8</v>
      </c>
      <c r="E3989" t="s">
        <v>7</v>
      </c>
      <c r="F3989">
        <v>5476.0380000000005</v>
      </c>
    </row>
    <row r="3990" spans="1:6">
      <c r="A3990">
        <v>9652</v>
      </c>
      <c r="B3990" s="1">
        <v>45930</v>
      </c>
      <c r="C3990">
        <v>5</v>
      </c>
      <c r="D3990">
        <v>8</v>
      </c>
      <c r="E3990" t="s">
        <v>7</v>
      </c>
      <c r="F3990">
        <v>5311.7568600000004</v>
      </c>
    </row>
    <row r="3991" spans="1:6">
      <c r="A3991">
        <v>9652</v>
      </c>
      <c r="B3991" s="1">
        <v>45961</v>
      </c>
      <c r="C3991">
        <v>5</v>
      </c>
      <c r="D3991">
        <v>8</v>
      </c>
      <c r="E3991" t="s">
        <v>7</v>
      </c>
      <c r="F3991">
        <v>5152.4041541999995</v>
      </c>
    </row>
    <row r="3992" spans="1:6">
      <c r="A3992">
        <v>9652</v>
      </c>
      <c r="B3992" s="1">
        <v>45991</v>
      </c>
      <c r="C3992">
        <v>5</v>
      </c>
      <c r="D3992">
        <v>8</v>
      </c>
      <c r="E3992" t="s">
        <v>7</v>
      </c>
      <c r="F3992">
        <v>4997.8320295739995</v>
      </c>
    </row>
    <row r="3993" spans="1:6">
      <c r="A3993">
        <v>9652</v>
      </c>
      <c r="B3993" s="1">
        <v>46022</v>
      </c>
      <c r="C3993">
        <v>5</v>
      </c>
      <c r="D3993">
        <v>8</v>
      </c>
      <c r="E3993" t="s">
        <v>7</v>
      </c>
      <c r="F3993">
        <v>4847.8970686867797</v>
      </c>
    </row>
    <row r="3994" spans="1:6">
      <c r="A3994">
        <v>9656</v>
      </c>
      <c r="B3994" s="1">
        <v>45808</v>
      </c>
      <c r="C3994">
        <v>5</v>
      </c>
      <c r="D3994">
        <v>8</v>
      </c>
      <c r="E3994" t="s">
        <v>7</v>
      </c>
      <c r="F3994">
        <v>405554.87854400865</v>
      </c>
    </row>
    <row r="3995" spans="1:6">
      <c r="A3995">
        <v>9656</v>
      </c>
      <c r="B3995" s="1">
        <v>45838</v>
      </c>
      <c r="C3995">
        <v>5</v>
      </c>
      <c r="D3995">
        <v>8</v>
      </c>
      <c r="E3995" t="s">
        <v>7</v>
      </c>
      <c r="F3995">
        <v>435000</v>
      </c>
    </row>
    <row r="3996" spans="1:6">
      <c r="A3996">
        <v>9656</v>
      </c>
      <c r="B3996" s="1">
        <v>45869</v>
      </c>
      <c r="C3996">
        <v>5</v>
      </c>
      <c r="D3996">
        <v>8</v>
      </c>
      <c r="E3996" t="s">
        <v>7</v>
      </c>
      <c r="F3996">
        <v>429000</v>
      </c>
    </row>
    <row r="3997" spans="1:6">
      <c r="A3997">
        <v>9656</v>
      </c>
      <c r="B3997" s="1">
        <v>45900</v>
      </c>
      <c r="C3997">
        <v>5</v>
      </c>
      <c r="D3997">
        <v>8</v>
      </c>
      <c r="E3997" t="s">
        <v>7</v>
      </c>
      <c r="F3997">
        <v>399746.31770425412</v>
      </c>
    </row>
    <row r="3998" spans="1:6">
      <c r="A3998">
        <v>9656</v>
      </c>
      <c r="B3998" s="1">
        <v>45930</v>
      </c>
      <c r="C3998">
        <v>5</v>
      </c>
      <c r="D3998">
        <v>8</v>
      </c>
      <c r="E3998" t="s">
        <v>7</v>
      </c>
      <c r="F3998">
        <v>436022.78629479994</v>
      </c>
    </row>
    <row r="3999" spans="1:6">
      <c r="A3999">
        <v>9656</v>
      </c>
      <c r="B3999" s="1">
        <v>45961</v>
      </c>
      <c r="C3999">
        <v>5</v>
      </c>
      <c r="D3999">
        <v>8</v>
      </c>
      <c r="E3999" t="s">
        <v>7</v>
      </c>
      <c r="F3999">
        <v>429187.18755804538</v>
      </c>
    </row>
    <row r="4000" spans="1:6">
      <c r="A4000">
        <v>9656</v>
      </c>
      <c r="B4000" s="1">
        <v>45991</v>
      </c>
      <c r="C4000">
        <v>5</v>
      </c>
      <c r="D4000">
        <v>8</v>
      </c>
      <c r="E4000" t="s">
        <v>7</v>
      </c>
      <c r="F4000">
        <v>422738.77858357091</v>
      </c>
    </row>
    <row r="4001" spans="1:6">
      <c r="A4001">
        <v>9656</v>
      </c>
      <c r="B4001" s="1">
        <v>46022</v>
      </c>
      <c r="C4001">
        <v>5</v>
      </c>
      <c r="D4001">
        <v>8</v>
      </c>
      <c r="E4001" t="s">
        <v>7</v>
      </c>
      <c r="F4001">
        <v>426228.90521263506</v>
      </c>
    </row>
    <row r="4002" spans="1:6">
      <c r="A4002">
        <v>9657</v>
      </c>
      <c r="B4002" s="1">
        <v>45808</v>
      </c>
      <c r="C4002">
        <v>5</v>
      </c>
      <c r="D4002">
        <v>8</v>
      </c>
      <c r="E4002" t="s">
        <v>7</v>
      </c>
      <c r="F4002">
        <v>2481.7643182228212</v>
      </c>
    </row>
    <row r="4003" spans="1:6">
      <c r="A4003">
        <v>9657</v>
      </c>
      <c r="B4003" s="1">
        <v>45838</v>
      </c>
      <c r="C4003">
        <v>5</v>
      </c>
      <c r="D4003">
        <v>8</v>
      </c>
      <c r="E4003" t="s">
        <v>7</v>
      </c>
      <c r="F4003">
        <v>2715.8582552424932</v>
      </c>
    </row>
    <row r="4004" spans="1:6">
      <c r="A4004">
        <v>9657</v>
      </c>
      <c r="B4004" s="1">
        <v>45869</v>
      </c>
      <c r="C4004">
        <v>5</v>
      </c>
      <c r="D4004">
        <v>8</v>
      </c>
      <c r="E4004" t="s">
        <v>7</v>
      </c>
      <c r="F4004">
        <v>2566.9257510921038</v>
      </c>
    </row>
    <row r="4005" spans="1:6">
      <c r="A4005">
        <v>9657</v>
      </c>
      <c r="B4005" s="1">
        <v>45900</v>
      </c>
      <c r="C4005">
        <v>5</v>
      </c>
      <c r="D4005">
        <v>8</v>
      </c>
      <c r="E4005" t="s">
        <v>7</v>
      </c>
      <c r="F4005">
        <v>2693.3893563851525</v>
      </c>
    </row>
    <row r="4006" spans="1:6">
      <c r="A4006">
        <v>9657</v>
      </c>
      <c r="B4006" s="1">
        <v>45930</v>
      </c>
      <c r="C4006">
        <v>5</v>
      </c>
      <c r="D4006">
        <v>8</v>
      </c>
      <c r="E4006" t="s">
        <v>7</v>
      </c>
      <c r="F4006">
        <v>2662.6374007281765</v>
      </c>
    </row>
    <row r="4007" spans="1:6">
      <c r="A4007">
        <v>9657</v>
      </c>
      <c r="B4007" s="1">
        <v>45961</v>
      </c>
      <c r="C4007">
        <v>5</v>
      </c>
      <c r="D4007">
        <v>8</v>
      </c>
      <c r="E4007" t="s">
        <v>7</v>
      </c>
      <c r="F4007">
        <v>2517.361887408395</v>
      </c>
    </row>
    <row r="4008" spans="1:6">
      <c r="A4008">
        <v>9657</v>
      </c>
      <c r="B4008" s="1">
        <v>45991</v>
      </c>
      <c r="C4008">
        <v>5</v>
      </c>
      <c r="D4008">
        <v>8</v>
      </c>
      <c r="E4008" t="s">
        <v>7</v>
      </c>
      <c r="F4008">
        <v>2616.758039655208</v>
      </c>
    </row>
    <row r="4009" spans="1:6">
      <c r="A4009">
        <v>9657</v>
      </c>
      <c r="B4009" s="1">
        <v>46022</v>
      </c>
      <c r="C4009">
        <v>5</v>
      </c>
      <c r="D4009">
        <v>8</v>
      </c>
      <c r="E4009" t="s">
        <v>7</v>
      </c>
      <c r="F4009">
        <v>2555.43117552485</v>
      </c>
    </row>
    <row r="4010" spans="1:6">
      <c r="A4010">
        <v>9683</v>
      </c>
      <c r="B4010" s="1">
        <v>45808</v>
      </c>
      <c r="C4010">
        <v>5</v>
      </c>
      <c r="D4010">
        <v>8</v>
      </c>
      <c r="E4010" t="s">
        <v>7</v>
      </c>
      <c r="F4010">
        <v>1651415.6400000001</v>
      </c>
    </row>
    <row r="4011" spans="1:6">
      <c r="A4011">
        <v>9683</v>
      </c>
      <c r="B4011" s="1">
        <v>45838</v>
      </c>
      <c r="C4011">
        <v>5</v>
      </c>
      <c r="D4011">
        <v>8</v>
      </c>
      <c r="E4011" t="s">
        <v>7</v>
      </c>
      <c r="F4011">
        <v>1618387.3271999997</v>
      </c>
    </row>
    <row r="4012" spans="1:6">
      <c r="A4012">
        <v>9683</v>
      </c>
      <c r="B4012" s="1">
        <v>45869</v>
      </c>
      <c r="C4012">
        <v>5</v>
      </c>
      <c r="D4012">
        <v>8</v>
      </c>
      <c r="E4012" t="s">
        <v>7</v>
      </c>
      <c r="F4012">
        <v>1586019.5806559999</v>
      </c>
    </row>
    <row r="4013" spans="1:6">
      <c r="A4013">
        <v>9683</v>
      </c>
      <c r="B4013" s="1">
        <v>45900</v>
      </c>
      <c r="C4013">
        <v>5</v>
      </c>
      <c r="D4013">
        <v>8</v>
      </c>
      <c r="E4013" t="s">
        <v>7</v>
      </c>
      <c r="F4013">
        <v>1554299.1890428797</v>
      </c>
    </row>
    <row r="4014" spans="1:6">
      <c r="A4014">
        <v>9683</v>
      </c>
      <c r="B4014" s="1">
        <v>45930</v>
      </c>
      <c r="C4014">
        <v>5</v>
      </c>
      <c r="D4014">
        <v>8</v>
      </c>
      <c r="E4014" t="s">
        <v>7</v>
      </c>
      <c r="F4014">
        <v>1523213.2052620223</v>
      </c>
    </row>
    <row r="4015" spans="1:6">
      <c r="A4015">
        <v>9683</v>
      </c>
      <c r="B4015" s="1">
        <v>45961</v>
      </c>
      <c r="C4015">
        <v>5</v>
      </c>
      <c r="D4015">
        <v>8</v>
      </c>
      <c r="E4015" t="s">
        <v>7</v>
      </c>
      <c r="F4015">
        <v>1492748.9411567817</v>
      </c>
    </row>
    <row r="4016" spans="1:6">
      <c r="A4016">
        <v>9683</v>
      </c>
      <c r="B4016" s="1">
        <v>45991</v>
      </c>
      <c r="C4016">
        <v>5</v>
      </c>
      <c r="D4016">
        <v>8</v>
      </c>
      <c r="E4016" t="s">
        <v>7</v>
      </c>
      <c r="F4016">
        <v>1462893.9623336461</v>
      </c>
    </row>
    <row r="4017" spans="1:6">
      <c r="A4017">
        <v>9683</v>
      </c>
      <c r="B4017" s="1">
        <v>46022</v>
      </c>
      <c r="C4017">
        <v>5</v>
      </c>
      <c r="D4017">
        <v>8</v>
      </c>
      <c r="E4017" t="s">
        <v>7</v>
      </c>
      <c r="F4017">
        <v>1433636.0830869733</v>
      </c>
    </row>
    <row r="4018" spans="1:6">
      <c r="A4018">
        <v>9692</v>
      </c>
      <c r="B4018" s="1">
        <v>45808</v>
      </c>
      <c r="C4018">
        <v>5</v>
      </c>
      <c r="D4018">
        <v>8</v>
      </c>
      <c r="E4018" t="s">
        <v>7</v>
      </c>
      <c r="F4018">
        <v>255000</v>
      </c>
    </row>
    <row r="4019" spans="1:6">
      <c r="A4019">
        <v>9692</v>
      </c>
      <c r="B4019" s="1">
        <v>45838</v>
      </c>
      <c r="C4019">
        <v>5</v>
      </c>
      <c r="D4019">
        <v>8</v>
      </c>
      <c r="E4019" t="s">
        <v>7</v>
      </c>
      <c r="F4019">
        <v>249000</v>
      </c>
    </row>
    <row r="4020" spans="1:6">
      <c r="A4020">
        <v>9692</v>
      </c>
      <c r="B4020" s="1">
        <v>45869</v>
      </c>
      <c r="C4020">
        <v>5</v>
      </c>
      <c r="D4020">
        <v>8</v>
      </c>
      <c r="E4020" t="s">
        <v>7</v>
      </c>
      <c r="F4020">
        <v>360000</v>
      </c>
    </row>
    <row r="4021" spans="1:6">
      <c r="A4021">
        <v>9692</v>
      </c>
      <c r="B4021" s="1">
        <v>45900</v>
      </c>
      <c r="C4021">
        <v>5</v>
      </c>
      <c r="D4021">
        <v>8</v>
      </c>
      <c r="E4021" t="s">
        <v>7</v>
      </c>
      <c r="F4021">
        <v>276000</v>
      </c>
    </row>
    <row r="4022" spans="1:6">
      <c r="A4022">
        <v>9692</v>
      </c>
      <c r="B4022" s="1">
        <v>45930</v>
      </c>
      <c r="C4022">
        <v>5</v>
      </c>
      <c r="D4022">
        <v>8</v>
      </c>
      <c r="E4022" t="s">
        <v>7</v>
      </c>
      <c r="F4022">
        <v>285000</v>
      </c>
    </row>
    <row r="4023" spans="1:6">
      <c r="A4023">
        <v>9692</v>
      </c>
      <c r="B4023" s="1">
        <v>45961</v>
      </c>
      <c r="C4023">
        <v>5</v>
      </c>
      <c r="D4023">
        <v>8</v>
      </c>
      <c r="E4023" t="s">
        <v>7</v>
      </c>
      <c r="F4023">
        <v>354000</v>
      </c>
    </row>
    <row r="4024" spans="1:6">
      <c r="A4024">
        <v>9692</v>
      </c>
      <c r="B4024" s="1">
        <v>45991</v>
      </c>
      <c r="C4024">
        <v>5</v>
      </c>
      <c r="D4024">
        <v>8</v>
      </c>
      <c r="E4024" t="s">
        <v>7</v>
      </c>
      <c r="F4024">
        <v>300000</v>
      </c>
    </row>
    <row r="4025" spans="1:6">
      <c r="A4025">
        <v>9692</v>
      </c>
      <c r="B4025" s="1">
        <v>46022</v>
      </c>
      <c r="C4025">
        <v>5</v>
      </c>
      <c r="D4025">
        <v>8</v>
      </c>
      <c r="E4025" t="s">
        <v>7</v>
      </c>
      <c r="F4025">
        <v>306000</v>
      </c>
    </row>
    <row r="4026" spans="1:6">
      <c r="A4026">
        <v>9700</v>
      </c>
      <c r="B4026" s="1">
        <v>45808</v>
      </c>
      <c r="C4026">
        <v>5</v>
      </c>
      <c r="D4026">
        <v>8</v>
      </c>
      <c r="E4026" t="s">
        <v>7</v>
      </c>
      <c r="F4026">
        <v>454299.08999999997</v>
      </c>
    </row>
    <row r="4027" spans="1:6">
      <c r="A4027">
        <v>9700</v>
      </c>
      <c r="B4027" s="1">
        <v>45838</v>
      </c>
      <c r="C4027">
        <v>5</v>
      </c>
      <c r="D4027">
        <v>8</v>
      </c>
      <c r="E4027" t="s">
        <v>7</v>
      </c>
      <c r="F4027">
        <v>452027.59455000004</v>
      </c>
    </row>
    <row r="4028" spans="1:6">
      <c r="A4028">
        <v>9700</v>
      </c>
      <c r="B4028" s="1">
        <v>45869</v>
      </c>
      <c r="C4028">
        <v>5</v>
      </c>
      <c r="D4028">
        <v>8</v>
      </c>
      <c r="E4028" t="s">
        <v>7</v>
      </c>
      <c r="F4028">
        <v>449767.45657725004</v>
      </c>
    </row>
    <row r="4029" spans="1:6">
      <c r="A4029">
        <v>9700</v>
      </c>
      <c r="B4029" s="1">
        <v>45900</v>
      </c>
      <c r="C4029">
        <v>5</v>
      </c>
      <c r="D4029">
        <v>8</v>
      </c>
      <c r="E4029" t="s">
        <v>7</v>
      </c>
      <c r="F4029">
        <v>447518.61929436377</v>
      </c>
    </row>
    <row r="4030" spans="1:6">
      <c r="A4030">
        <v>9700</v>
      </c>
      <c r="B4030" s="1">
        <v>45930</v>
      </c>
      <c r="C4030">
        <v>5</v>
      </c>
      <c r="D4030">
        <v>8</v>
      </c>
      <c r="E4030" t="s">
        <v>7</v>
      </c>
      <c r="F4030">
        <v>445281.02619789192</v>
      </c>
    </row>
    <row r="4031" spans="1:6">
      <c r="A4031">
        <v>9700</v>
      </c>
      <c r="B4031" s="1">
        <v>45961</v>
      </c>
      <c r="C4031">
        <v>5</v>
      </c>
      <c r="D4031">
        <v>8</v>
      </c>
      <c r="E4031" t="s">
        <v>7</v>
      </c>
      <c r="F4031">
        <v>443054.62106690247</v>
      </c>
    </row>
    <row r="4032" spans="1:6">
      <c r="A4032">
        <v>9700</v>
      </c>
      <c r="B4032" s="1">
        <v>45991</v>
      </c>
      <c r="C4032">
        <v>5</v>
      </c>
      <c r="D4032">
        <v>8</v>
      </c>
      <c r="E4032" t="s">
        <v>7</v>
      </c>
      <c r="F4032">
        <v>440839.34796156798</v>
      </c>
    </row>
    <row r="4033" spans="1:6">
      <c r="A4033">
        <v>9700</v>
      </c>
      <c r="B4033" s="1">
        <v>46022</v>
      </c>
      <c r="C4033">
        <v>5</v>
      </c>
      <c r="D4033">
        <v>8</v>
      </c>
      <c r="E4033" t="s">
        <v>7</v>
      </c>
      <c r="F4033">
        <v>438635.15122176008</v>
      </c>
    </row>
    <row r="4034" spans="1:6">
      <c r="A4034">
        <v>9701</v>
      </c>
      <c r="B4034" s="1">
        <v>45808</v>
      </c>
      <c r="C4034">
        <v>5</v>
      </c>
      <c r="D4034">
        <v>8</v>
      </c>
      <c r="E4034" t="s">
        <v>7</v>
      </c>
      <c r="F4034">
        <v>3458.1847375496636</v>
      </c>
    </row>
    <row r="4035" spans="1:6">
      <c r="A4035">
        <v>9701</v>
      </c>
      <c r="B4035" s="1">
        <v>45838</v>
      </c>
      <c r="C4035">
        <v>5</v>
      </c>
      <c r="D4035">
        <v>8</v>
      </c>
      <c r="E4035" t="s">
        <v>7</v>
      </c>
      <c r="F4035">
        <v>3429.8160747691245</v>
      </c>
    </row>
    <row r="4036" spans="1:6">
      <c r="A4036">
        <v>9701</v>
      </c>
      <c r="B4036" s="1">
        <v>45869</v>
      </c>
      <c r="C4036">
        <v>5</v>
      </c>
      <c r="D4036">
        <v>8</v>
      </c>
      <c r="E4036" t="s">
        <v>7</v>
      </c>
      <c r="F4036">
        <v>3399.5561678032172</v>
      </c>
    </row>
    <row r="4037" spans="1:6">
      <c r="A4037">
        <v>9701</v>
      </c>
      <c r="B4037" s="1">
        <v>45900</v>
      </c>
      <c r="C4037">
        <v>5</v>
      </c>
      <c r="D4037">
        <v>8</v>
      </c>
      <c r="E4037" t="s">
        <v>7</v>
      </c>
      <c r="F4037">
        <v>3370.2418829299945</v>
      </c>
    </row>
    <row r="4038" spans="1:6">
      <c r="A4038">
        <v>9701</v>
      </c>
      <c r="B4038" s="1">
        <v>45930</v>
      </c>
      <c r="C4038">
        <v>5</v>
      </c>
      <c r="D4038">
        <v>8</v>
      </c>
      <c r="E4038" t="s">
        <v>7</v>
      </c>
      <c r="F4038">
        <v>3341.8732201494558</v>
      </c>
    </row>
    <row r="4039" spans="1:6">
      <c r="A4039">
        <v>9701</v>
      </c>
      <c r="B4039" s="1">
        <v>45961</v>
      </c>
      <c r="C4039">
        <v>5</v>
      </c>
      <c r="D4039">
        <v>8</v>
      </c>
      <c r="E4039" t="s">
        <v>7</v>
      </c>
      <c r="F4039">
        <v>3311.6133131835486</v>
      </c>
    </row>
    <row r="4040" spans="1:6">
      <c r="A4040">
        <v>9701</v>
      </c>
      <c r="B4040" s="1">
        <v>45991</v>
      </c>
      <c r="C4040">
        <v>5</v>
      </c>
      <c r="D4040">
        <v>8</v>
      </c>
      <c r="E4040" t="s">
        <v>7</v>
      </c>
      <c r="F4040">
        <v>3283.2446504030104</v>
      </c>
    </row>
    <row r="4041" spans="1:6">
      <c r="A4041">
        <v>9701</v>
      </c>
      <c r="B4041" s="1">
        <v>46022</v>
      </c>
      <c r="C4041">
        <v>5</v>
      </c>
      <c r="D4041">
        <v>8</v>
      </c>
      <c r="E4041" t="s">
        <v>7</v>
      </c>
      <c r="F4041">
        <v>3252.9847434371022</v>
      </c>
    </row>
    <row r="4042" spans="1:6">
      <c r="A4042">
        <v>9702</v>
      </c>
      <c r="B4042" s="1">
        <v>45808</v>
      </c>
      <c r="C4042">
        <v>5</v>
      </c>
      <c r="D4042">
        <v>8</v>
      </c>
      <c r="E4042" t="s">
        <v>7</v>
      </c>
      <c r="F4042">
        <v>1430.384375455465</v>
      </c>
    </row>
    <row r="4043" spans="1:6">
      <c r="A4043">
        <v>9702</v>
      </c>
      <c r="B4043" s="1">
        <v>45838</v>
      </c>
      <c r="C4043">
        <v>5</v>
      </c>
      <c r="D4043">
        <v>8</v>
      </c>
      <c r="E4043" t="s">
        <v>7</v>
      </c>
      <c r="F4043">
        <v>1430.989843715907</v>
      </c>
    </row>
    <row r="4044" spans="1:6">
      <c r="A4044">
        <v>9702</v>
      </c>
      <c r="B4044" s="1">
        <v>45869</v>
      </c>
      <c r="C4044">
        <v>5</v>
      </c>
      <c r="D4044">
        <v>8</v>
      </c>
      <c r="E4044" t="s">
        <v>7</v>
      </c>
      <c r="F4044">
        <v>1431.6356765270452</v>
      </c>
    </row>
    <row r="4045" spans="1:6">
      <c r="A4045">
        <v>9702</v>
      </c>
      <c r="B4045" s="1">
        <v>45900</v>
      </c>
      <c r="C4045">
        <v>5</v>
      </c>
      <c r="D4045">
        <v>8</v>
      </c>
      <c r="E4045" t="s">
        <v>7</v>
      </c>
      <c r="F4045">
        <v>1432.2613270628353</v>
      </c>
    </row>
    <row r="4046" spans="1:6">
      <c r="A4046">
        <v>9702</v>
      </c>
      <c r="B4046" s="1">
        <v>45930</v>
      </c>
      <c r="C4046">
        <v>5</v>
      </c>
      <c r="D4046">
        <v>8</v>
      </c>
      <c r="E4046" t="s">
        <v>7</v>
      </c>
      <c r="F4046">
        <v>1432.8667953232775</v>
      </c>
    </row>
    <row r="4047" spans="1:6">
      <c r="A4047">
        <v>9702</v>
      </c>
      <c r="B4047" s="1">
        <v>45961</v>
      </c>
      <c r="C4047">
        <v>5</v>
      </c>
      <c r="D4047">
        <v>8</v>
      </c>
      <c r="E4047" t="s">
        <v>7</v>
      </c>
      <c r="F4047">
        <v>1433.5126281344158</v>
      </c>
    </row>
    <row r="4048" spans="1:6">
      <c r="A4048">
        <v>9702</v>
      </c>
      <c r="B4048" s="1">
        <v>45991</v>
      </c>
      <c r="C4048">
        <v>5</v>
      </c>
      <c r="D4048">
        <v>8</v>
      </c>
      <c r="E4048" t="s">
        <v>7</v>
      </c>
      <c r="F4048">
        <v>1434.118096394858</v>
      </c>
    </row>
    <row r="4049" spans="1:6">
      <c r="A4049">
        <v>9702</v>
      </c>
      <c r="B4049" s="1">
        <v>46022</v>
      </c>
      <c r="C4049">
        <v>5</v>
      </c>
      <c r="D4049">
        <v>8</v>
      </c>
      <c r="E4049" t="s">
        <v>7</v>
      </c>
      <c r="F4049">
        <v>1434.7639292059962</v>
      </c>
    </row>
    <row r="4050" spans="1:6">
      <c r="A4050">
        <v>9768</v>
      </c>
      <c r="B4050" s="1">
        <v>45808</v>
      </c>
      <c r="C4050">
        <v>5</v>
      </c>
      <c r="D4050">
        <v>8</v>
      </c>
      <c r="E4050" t="s">
        <v>7</v>
      </c>
      <c r="F4050">
        <v>220303.32230579195</v>
      </c>
    </row>
    <row r="4051" spans="1:6">
      <c r="A4051">
        <v>9768</v>
      </c>
      <c r="B4051" s="1">
        <v>45838</v>
      </c>
      <c r="C4051">
        <v>5</v>
      </c>
      <c r="D4051">
        <v>8</v>
      </c>
      <c r="E4051" t="s">
        <v>7</v>
      </c>
      <c r="F4051">
        <v>206244.16385585495</v>
      </c>
    </row>
    <row r="4052" spans="1:6">
      <c r="A4052">
        <v>9768</v>
      </c>
      <c r="B4052" s="1">
        <v>45869</v>
      </c>
      <c r="C4052">
        <v>5</v>
      </c>
      <c r="D4052">
        <v>8</v>
      </c>
      <c r="E4052" t="s">
        <v>7</v>
      </c>
      <c r="F4052">
        <v>301094.62145676545</v>
      </c>
    </row>
    <row r="4053" spans="1:6">
      <c r="A4053">
        <v>9768</v>
      </c>
      <c r="B4053" s="1">
        <v>45900</v>
      </c>
      <c r="C4053">
        <v>5</v>
      </c>
      <c r="D4053">
        <v>8</v>
      </c>
      <c r="E4053" t="s">
        <v>7</v>
      </c>
      <c r="F4053">
        <v>229236.83097126661</v>
      </c>
    </row>
    <row r="4054" spans="1:6">
      <c r="A4054">
        <v>9768</v>
      </c>
      <c r="B4054" s="1">
        <v>45930</v>
      </c>
      <c r="C4054">
        <v>5</v>
      </c>
      <c r="D4054">
        <v>8</v>
      </c>
      <c r="E4054" t="s">
        <v>7</v>
      </c>
      <c r="F4054">
        <v>191086.72572122785</v>
      </c>
    </row>
    <row r="4055" spans="1:6">
      <c r="A4055">
        <v>9768</v>
      </c>
      <c r="B4055" s="1">
        <v>45961</v>
      </c>
      <c r="C4055">
        <v>5</v>
      </c>
      <c r="D4055">
        <v>8</v>
      </c>
      <c r="E4055" t="s">
        <v>7</v>
      </c>
      <c r="F4055">
        <v>330000</v>
      </c>
    </row>
    <row r="4056" spans="1:6">
      <c r="A4056">
        <v>9768</v>
      </c>
      <c r="B4056" s="1">
        <v>45991</v>
      </c>
      <c r="C4056">
        <v>5</v>
      </c>
      <c r="D4056">
        <v>8</v>
      </c>
      <c r="E4056" t="s">
        <v>7</v>
      </c>
      <c r="F4056">
        <v>217318.96506789967</v>
      </c>
    </row>
    <row r="4057" spans="1:6">
      <c r="A4057">
        <v>9768</v>
      </c>
      <c r="B4057" s="1">
        <v>46022</v>
      </c>
      <c r="C4057">
        <v>5</v>
      </c>
      <c r="D4057">
        <v>8</v>
      </c>
      <c r="E4057" t="s">
        <v>7</v>
      </c>
      <c r="F4057">
        <v>230031.28125526983</v>
      </c>
    </row>
    <row r="4058" spans="1:6">
      <c r="A4058">
        <v>150</v>
      </c>
      <c r="B4058" s="1">
        <v>45808</v>
      </c>
      <c r="C4058">
        <v>5</v>
      </c>
      <c r="D4058">
        <v>9</v>
      </c>
      <c r="E4058" t="s">
        <v>7</v>
      </c>
      <c r="F4058">
        <v>124115.35149166083</v>
      </c>
    </row>
    <row r="4059" spans="1:6">
      <c r="A4059">
        <v>150</v>
      </c>
      <c r="B4059" s="1">
        <v>45838</v>
      </c>
      <c r="C4059">
        <v>5</v>
      </c>
      <c r="D4059">
        <v>9</v>
      </c>
      <c r="E4059" t="s">
        <v>7</v>
      </c>
      <c r="F4059">
        <v>124859.59486971353</v>
      </c>
    </row>
    <row r="4060" spans="1:6">
      <c r="A4060">
        <v>150</v>
      </c>
      <c r="B4060" s="1">
        <v>45869</v>
      </c>
      <c r="C4060">
        <v>5</v>
      </c>
      <c r="D4060">
        <v>9</v>
      </c>
      <c r="E4060" t="s">
        <v>7</v>
      </c>
      <c r="F4060">
        <v>125140.33280691225</v>
      </c>
    </row>
    <row r="4061" spans="1:6">
      <c r="A4061">
        <v>150</v>
      </c>
      <c r="B4061" s="1">
        <v>45900</v>
      </c>
      <c r="C4061">
        <v>5</v>
      </c>
      <c r="D4061">
        <v>9</v>
      </c>
      <c r="E4061" t="s">
        <v>7</v>
      </c>
      <c r="F4061">
        <v>125657.49831000683</v>
      </c>
    </row>
    <row r="4062" spans="1:6">
      <c r="A4062">
        <v>150</v>
      </c>
      <c r="B4062" s="1">
        <v>45930</v>
      </c>
      <c r="C4062">
        <v>5</v>
      </c>
      <c r="D4062">
        <v>9</v>
      </c>
      <c r="E4062" t="s">
        <v>7</v>
      </c>
      <c r="F4062">
        <v>126234.5523051607</v>
      </c>
    </row>
    <row r="4063" spans="1:6">
      <c r="A4063">
        <v>150</v>
      </c>
      <c r="B4063" s="1">
        <v>45961</v>
      </c>
      <c r="C4063">
        <v>5</v>
      </c>
      <c r="D4063">
        <v>9</v>
      </c>
      <c r="E4063" t="s">
        <v>7</v>
      </c>
      <c r="F4063">
        <v>126193.61570420807</v>
      </c>
    </row>
    <row r="4064" spans="1:6">
      <c r="A4064">
        <v>150</v>
      </c>
      <c r="B4064" s="1">
        <v>45991</v>
      </c>
      <c r="C4064">
        <v>5</v>
      </c>
      <c r="D4064">
        <v>9</v>
      </c>
      <c r="E4064" t="s">
        <v>7</v>
      </c>
      <c r="F4064">
        <v>126491.53455122805</v>
      </c>
    </row>
    <row r="4065" spans="1:6">
      <c r="A4065">
        <v>150</v>
      </c>
      <c r="B4065" s="1">
        <v>46022</v>
      </c>
      <c r="C4065">
        <v>5</v>
      </c>
      <c r="D4065">
        <v>9</v>
      </c>
      <c r="E4065" t="s">
        <v>7</v>
      </c>
      <c r="F4065">
        <v>126625.7058252003</v>
      </c>
    </row>
    <row r="4066" spans="1:6">
      <c r="A4066">
        <v>2370</v>
      </c>
      <c r="B4066" s="1">
        <v>45808</v>
      </c>
      <c r="C4066">
        <v>5</v>
      </c>
      <c r="D4066">
        <v>9</v>
      </c>
      <c r="E4066" t="s">
        <v>7</v>
      </c>
      <c r="F4066">
        <v>2728.5749999999998</v>
      </c>
    </row>
    <row r="4067" spans="1:6">
      <c r="A4067">
        <v>2370</v>
      </c>
      <c r="B4067" s="1">
        <v>45838</v>
      </c>
      <c r="C4067">
        <v>5</v>
      </c>
      <c r="D4067">
        <v>9</v>
      </c>
      <c r="E4067" t="s">
        <v>7</v>
      </c>
      <c r="F4067">
        <v>2742.2178749999994</v>
      </c>
    </row>
    <row r="4068" spans="1:6">
      <c r="A4068">
        <v>2370</v>
      </c>
      <c r="B4068" s="1">
        <v>45869</v>
      </c>
      <c r="C4068">
        <v>5</v>
      </c>
      <c r="D4068">
        <v>9</v>
      </c>
      <c r="E4068" t="s">
        <v>7</v>
      </c>
      <c r="F4068">
        <v>2755.9289643749989</v>
      </c>
    </row>
    <row r="4069" spans="1:6">
      <c r="A4069">
        <v>2370</v>
      </c>
      <c r="B4069" s="1">
        <v>45900</v>
      </c>
      <c r="C4069">
        <v>5</v>
      </c>
      <c r="D4069">
        <v>9</v>
      </c>
      <c r="E4069" t="s">
        <v>7</v>
      </c>
      <c r="F4069">
        <v>2769.7086091968736</v>
      </c>
    </row>
    <row r="4070" spans="1:6">
      <c r="A4070">
        <v>2370</v>
      </c>
      <c r="B4070" s="1">
        <v>45930</v>
      </c>
      <c r="C4070">
        <v>5</v>
      </c>
      <c r="D4070">
        <v>9</v>
      </c>
      <c r="E4070" t="s">
        <v>7</v>
      </c>
      <c r="F4070">
        <v>2783.5571522428581</v>
      </c>
    </row>
    <row r="4071" spans="1:6">
      <c r="A4071">
        <v>2370</v>
      </c>
      <c r="B4071" s="1">
        <v>45961</v>
      </c>
      <c r="C4071">
        <v>5</v>
      </c>
      <c r="D4071">
        <v>9</v>
      </c>
      <c r="E4071" t="s">
        <v>7</v>
      </c>
      <c r="F4071">
        <v>2797.4749380040721</v>
      </c>
    </row>
    <row r="4072" spans="1:6">
      <c r="A4072">
        <v>2370</v>
      </c>
      <c r="B4072" s="1">
        <v>45991</v>
      </c>
      <c r="C4072">
        <v>5</v>
      </c>
      <c r="D4072">
        <v>9</v>
      </c>
      <c r="E4072" t="s">
        <v>7</v>
      </c>
      <c r="F4072">
        <v>2811.4623126940924</v>
      </c>
    </row>
    <row r="4073" spans="1:6">
      <c r="A4073">
        <v>2370</v>
      </c>
      <c r="B4073" s="1">
        <v>46022</v>
      </c>
      <c r="C4073">
        <v>5</v>
      </c>
      <c r="D4073">
        <v>9</v>
      </c>
      <c r="E4073" t="s">
        <v>7</v>
      </c>
      <c r="F4073">
        <v>2825.5196242575626</v>
      </c>
    </row>
    <row r="4074" spans="1:6">
      <c r="A4074">
        <v>360</v>
      </c>
      <c r="B4074" s="1">
        <v>45808</v>
      </c>
      <c r="C4074">
        <v>5</v>
      </c>
      <c r="D4074">
        <v>9</v>
      </c>
      <c r="E4074" t="s">
        <v>7</v>
      </c>
      <c r="F4074">
        <v>14829.849999999999</v>
      </c>
    </row>
    <row r="4075" spans="1:6">
      <c r="A4075">
        <v>360</v>
      </c>
      <c r="B4075" s="1">
        <v>45838</v>
      </c>
      <c r="C4075">
        <v>5</v>
      </c>
      <c r="D4075">
        <v>9</v>
      </c>
      <c r="E4075" t="s">
        <v>7</v>
      </c>
      <c r="F4075">
        <v>14533.253000000001</v>
      </c>
    </row>
    <row r="4076" spans="1:6">
      <c r="A4076">
        <v>360</v>
      </c>
      <c r="B4076" s="1">
        <v>45869</v>
      </c>
      <c r="C4076">
        <v>5</v>
      </c>
      <c r="D4076">
        <v>9</v>
      </c>
      <c r="E4076" t="s">
        <v>7</v>
      </c>
      <c r="F4076">
        <v>14242.587939999998</v>
      </c>
    </row>
    <row r="4077" spans="1:6">
      <c r="A4077">
        <v>360</v>
      </c>
      <c r="B4077" s="1">
        <v>45900</v>
      </c>
      <c r="C4077">
        <v>5</v>
      </c>
      <c r="D4077">
        <v>9</v>
      </c>
      <c r="E4077" t="s">
        <v>7</v>
      </c>
      <c r="F4077">
        <v>13957.736181199998</v>
      </c>
    </row>
    <row r="4078" spans="1:6">
      <c r="A4078">
        <v>360</v>
      </c>
      <c r="B4078" s="1">
        <v>45930</v>
      </c>
      <c r="C4078">
        <v>5</v>
      </c>
      <c r="D4078">
        <v>9</v>
      </c>
      <c r="E4078" t="s">
        <v>7</v>
      </c>
      <c r="F4078">
        <v>13678.581457575998</v>
      </c>
    </row>
    <row r="4079" spans="1:6">
      <c r="A4079">
        <v>360</v>
      </c>
      <c r="B4079" s="1">
        <v>45961</v>
      </c>
      <c r="C4079">
        <v>5</v>
      </c>
      <c r="D4079">
        <v>9</v>
      </c>
      <c r="E4079" t="s">
        <v>7</v>
      </c>
      <c r="F4079">
        <v>13405.009828424478</v>
      </c>
    </row>
    <row r="4080" spans="1:6">
      <c r="A4080">
        <v>360</v>
      </c>
      <c r="B4080" s="1">
        <v>45991</v>
      </c>
      <c r="C4080">
        <v>5</v>
      </c>
      <c r="D4080">
        <v>9</v>
      </c>
      <c r="E4080" t="s">
        <v>7</v>
      </c>
      <c r="F4080">
        <v>13136.909631855988</v>
      </c>
    </row>
    <row r="4081" spans="1:6">
      <c r="A4081">
        <v>360</v>
      </c>
      <c r="B4081" s="1">
        <v>46022</v>
      </c>
      <c r="C4081">
        <v>5</v>
      </c>
      <c r="D4081">
        <v>9</v>
      </c>
      <c r="E4081" t="s">
        <v>7</v>
      </c>
      <c r="F4081">
        <v>12874.171439218866</v>
      </c>
    </row>
    <row r="4082" spans="1:6">
      <c r="A4082">
        <v>9649</v>
      </c>
      <c r="B4082" s="1">
        <v>45808</v>
      </c>
      <c r="C4082">
        <v>5</v>
      </c>
      <c r="D4082">
        <v>9</v>
      </c>
      <c r="E4082" t="s">
        <v>7</v>
      </c>
      <c r="F4082">
        <v>2321.2772740536279</v>
      </c>
    </row>
    <row r="4083" spans="1:6">
      <c r="A4083">
        <v>9649</v>
      </c>
      <c r="B4083" s="1">
        <v>45838</v>
      </c>
      <c r="C4083">
        <v>5</v>
      </c>
      <c r="D4083">
        <v>9</v>
      </c>
      <c r="E4083" t="s">
        <v>7</v>
      </c>
      <c r="F4083">
        <v>2279.9167376602281</v>
      </c>
    </row>
    <row r="4084" spans="1:6">
      <c r="A4084">
        <v>9649</v>
      </c>
      <c r="B4084" s="1">
        <v>45869</v>
      </c>
      <c r="C4084">
        <v>5</v>
      </c>
      <c r="D4084">
        <v>9</v>
      </c>
      <c r="E4084" t="s">
        <v>7</v>
      </c>
      <c r="F4084">
        <v>2818.9845561158463</v>
      </c>
    </row>
    <row r="4085" spans="1:6">
      <c r="A4085">
        <v>9649</v>
      </c>
      <c r="B4085" s="1">
        <v>45900</v>
      </c>
      <c r="C4085">
        <v>5</v>
      </c>
      <c r="D4085">
        <v>9</v>
      </c>
      <c r="E4085" t="s">
        <v>7</v>
      </c>
      <c r="F4085">
        <v>2552.2104580526566</v>
      </c>
    </row>
    <row r="4086" spans="1:6">
      <c r="A4086">
        <v>9649</v>
      </c>
      <c r="B4086" s="1">
        <v>45930</v>
      </c>
      <c r="C4086">
        <v>5</v>
      </c>
      <c r="D4086">
        <v>9</v>
      </c>
      <c r="E4086" t="s">
        <v>7</v>
      </c>
      <c r="F4086">
        <v>2831.1158381521909</v>
      </c>
    </row>
    <row r="4087" spans="1:6">
      <c r="A4087">
        <v>9649</v>
      </c>
      <c r="B4087" s="1">
        <v>45961</v>
      </c>
      <c r="C4087">
        <v>5</v>
      </c>
      <c r="D4087">
        <v>9</v>
      </c>
      <c r="E4087" t="s">
        <v>7</v>
      </c>
      <c r="F4087">
        <v>2899.8189302465976</v>
      </c>
    </row>
    <row r="4088" spans="1:6">
      <c r="A4088">
        <v>9649</v>
      </c>
      <c r="B4088" s="1">
        <v>45991</v>
      </c>
      <c r="C4088">
        <v>5</v>
      </c>
      <c r="D4088">
        <v>9</v>
      </c>
      <c r="E4088" t="s">
        <v>7</v>
      </c>
      <c r="F4088">
        <v>2825.1706954563342</v>
      </c>
    </row>
    <row r="4089" spans="1:6">
      <c r="A4089">
        <v>9649</v>
      </c>
      <c r="B4089" s="1">
        <v>46022</v>
      </c>
      <c r="C4089">
        <v>5</v>
      </c>
      <c r="D4089">
        <v>9</v>
      </c>
      <c r="E4089" t="s">
        <v>7</v>
      </c>
      <c r="F4089">
        <v>2571.1165802436021</v>
      </c>
    </row>
    <row r="4090" spans="1:6">
      <c r="A4090">
        <v>9652</v>
      </c>
      <c r="B4090" s="1">
        <v>45808</v>
      </c>
      <c r="C4090">
        <v>5</v>
      </c>
      <c r="D4090">
        <v>9</v>
      </c>
      <c r="E4090" t="s">
        <v>7</v>
      </c>
      <c r="F4090">
        <v>18750</v>
      </c>
    </row>
    <row r="4091" spans="1:6">
      <c r="A4091">
        <v>9652</v>
      </c>
      <c r="B4091" s="1">
        <v>45838</v>
      </c>
      <c r="C4091">
        <v>5</v>
      </c>
      <c r="D4091">
        <v>9</v>
      </c>
      <c r="E4091" t="s">
        <v>7</v>
      </c>
      <c r="F4091">
        <v>18000</v>
      </c>
    </row>
    <row r="4092" spans="1:6">
      <c r="A4092">
        <v>9652</v>
      </c>
      <c r="B4092" s="1">
        <v>45869</v>
      </c>
      <c r="C4092">
        <v>5</v>
      </c>
      <c r="D4092">
        <v>9</v>
      </c>
      <c r="E4092" t="s">
        <v>7</v>
      </c>
      <c r="F4092">
        <v>17250</v>
      </c>
    </row>
    <row r="4093" spans="1:6">
      <c r="A4093">
        <v>9652</v>
      </c>
      <c r="B4093" s="1">
        <v>45900</v>
      </c>
      <c r="C4093">
        <v>5</v>
      </c>
      <c r="D4093">
        <v>9</v>
      </c>
      <c r="E4093" t="s">
        <v>7</v>
      </c>
      <c r="F4093">
        <v>16250</v>
      </c>
    </row>
    <row r="4094" spans="1:6">
      <c r="A4094">
        <v>9652</v>
      </c>
      <c r="B4094" s="1">
        <v>45930</v>
      </c>
      <c r="C4094">
        <v>5</v>
      </c>
      <c r="D4094">
        <v>9</v>
      </c>
      <c r="E4094" t="s">
        <v>7</v>
      </c>
      <c r="F4094">
        <v>16875</v>
      </c>
    </row>
    <row r="4095" spans="1:6">
      <c r="A4095">
        <v>9652</v>
      </c>
      <c r="B4095" s="1">
        <v>45961</v>
      </c>
      <c r="C4095">
        <v>5</v>
      </c>
      <c r="D4095">
        <v>9</v>
      </c>
      <c r="E4095" t="s">
        <v>7</v>
      </c>
      <c r="F4095">
        <v>16650</v>
      </c>
    </row>
    <row r="4096" spans="1:6">
      <c r="A4096">
        <v>9652</v>
      </c>
      <c r="B4096" s="1">
        <v>45991</v>
      </c>
      <c r="C4096">
        <v>5</v>
      </c>
      <c r="D4096">
        <v>9</v>
      </c>
      <c r="E4096" t="s">
        <v>7</v>
      </c>
      <c r="F4096">
        <v>16000</v>
      </c>
    </row>
    <row r="4097" spans="1:6">
      <c r="A4097">
        <v>9652</v>
      </c>
      <c r="B4097" s="1">
        <v>46022</v>
      </c>
      <c r="C4097">
        <v>5</v>
      </c>
      <c r="D4097">
        <v>9</v>
      </c>
      <c r="E4097" t="s">
        <v>7</v>
      </c>
      <c r="F4097">
        <v>16125</v>
      </c>
    </row>
    <row r="4098" spans="1:6">
      <c r="A4098">
        <v>9656</v>
      </c>
      <c r="B4098" s="1">
        <v>45808</v>
      </c>
      <c r="C4098">
        <v>5</v>
      </c>
      <c r="D4098">
        <v>9</v>
      </c>
      <c r="E4098" t="s">
        <v>7</v>
      </c>
      <c r="F4098">
        <v>575892.24534130003</v>
      </c>
    </row>
    <row r="4099" spans="1:6">
      <c r="A4099">
        <v>9656</v>
      </c>
      <c r="B4099" s="1">
        <v>45838</v>
      </c>
      <c r="C4099">
        <v>5</v>
      </c>
      <c r="D4099">
        <v>9</v>
      </c>
      <c r="E4099" t="s">
        <v>7</v>
      </c>
      <c r="F4099">
        <v>681436.47710001911</v>
      </c>
    </row>
    <row r="4100" spans="1:6">
      <c r="A4100">
        <v>9656</v>
      </c>
      <c r="B4100" s="1">
        <v>45869</v>
      </c>
      <c r="C4100">
        <v>5</v>
      </c>
      <c r="D4100">
        <v>9</v>
      </c>
      <c r="E4100" t="s">
        <v>7</v>
      </c>
      <c r="F4100">
        <v>670932.84778510698</v>
      </c>
    </row>
    <row r="4101" spans="1:6">
      <c r="A4101">
        <v>9656</v>
      </c>
      <c r="B4101" s="1">
        <v>45900</v>
      </c>
      <c r="C4101">
        <v>5</v>
      </c>
      <c r="D4101">
        <v>9</v>
      </c>
      <c r="E4101" t="s">
        <v>7</v>
      </c>
      <c r="F4101">
        <v>581719.20255516609</v>
      </c>
    </row>
    <row r="4102" spans="1:6">
      <c r="A4102">
        <v>9656</v>
      </c>
      <c r="B4102" s="1">
        <v>45930</v>
      </c>
      <c r="C4102">
        <v>5</v>
      </c>
      <c r="D4102">
        <v>9</v>
      </c>
      <c r="E4102" t="s">
        <v>7</v>
      </c>
      <c r="F4102">
        <v>649616.73748490319</v>
      </c>
    </row>
    <row r="4103" spans="1:6">
      <c r="A4103">
        <v>9656</v>
      </c>
      <c r="B4103" s="1">
        <v>45961</v>
      </c>
      <c r="C4103">
        <v>5</v>
      </c>
      <c r="D4103">
        <v>9</v>
      </c>
      <c r="E4103" t="s">
        <v>7</v>
      </c>
      <c r="F4103">
        <v>629712.43987167091</v>
      </c>
    </row>
    <row r="4104" spans="1:6">
      <c r="A4104">
        <v>9656</v>
      </c>
      <c r="B4104" s="1">
        <v>45991</v>
      </c>
      <c r="C4104">
        <v>5</v>
      </c>
      <c r="D4104">
        <v>9</v>
      </c>
      <c r="E4104" t="s">
        <v>7</v>
      </c>
      <c r="F4104">
        <v>634447.94626045565</v>
      </c>
    </row>
    <row r="4105" spans="1:6">
      <c r="A4105">
        <v>9656</v>
      </c>
      <c r="B4105" s="1">
        <v>46022</v>
      </c>
      <c r="C4105">
        <v>5</v>
      </c>
      <c r="D4105">
        <v>9</v>
      </c>
      <c r="E4105" t="s">
        <v>7</v>
      </c>
      <c r="F4105">
        <v>644136.27107108838</v>
      </c>
    </row>
    <row r="4106" spans="1:6">
      <c r="A4106">
        <v>9657</v>
      </c>
      <c r="B4106" s="1">
        <v>45808</v>
      </c>
      <c r="C4106">
        <v>5</v>
      </c>
      <c r="D4106">
        <v>9</v>
      </c>
      <c r="E4106" t="s">
        <v>7</v>
      </c>
      <c r="F4106">
        <v>4041.0053745213745</v>
      </c>
    </row>
    <row r="4107" spans="1:6">
      <c r="A4107">
        <v>9657</v>
      </c>
      <c r="B4107" s="1">
        <v>45838</v>
      </c>
      <c r="C4107">
        <v>5</v>
      </c>
      <c r="D4107">
        <v>9</v>
      </c>
      <c r="E4107" t="s">
        <v>7</v>
      </c>
      <c r="F4107">
        <v>4396.1581065637592</v>
      </c>
    </row>
    <row r="4108" spans="1:6">
      <c r="A4108">
        <v>9657</v>
      </c>
      <c r="B4108" s="1">
        <v>45869</v>
      </c>
      <c r="C4108">
        <v>5</v>
      </c>
      <c r="D4108">
        <v>9</v>
      </c>
      <c r="E4108" t="s">
        <v>7</v>
      </c>
      <c r="F4108">
        <v>4175.4284697698113</v>
      </c>
    </row>
    <row r="4109" spans="1:6">
      <c r="A4109">
        <v>9657</v>
      </c>
      <c r="B4109" s="1">
        <v>45900</v>
      </c>
      <c r="C4109">
        <v>5</v>
      </c>
      <c r="D4109">
        <v>9</v>
      </c>
      <c r="E4109" t="s">
        <v>7</v>
      </c>
      <c r="F4109">
        <v>4439.7011834980494</v>
      </c>
    </row>
    <row r="4110" spans="1:6">
      <c r="A4110">
        <v>9657</v>
      </c>
      <c r="B4110" s="1">
        <v>45930</v>
      </c>
      <c r="C4110">
        <v>5</v>
      </c>
      <c r="D4110">
        <v>9</v>
      </c>
      <c r="E4110" t="s">
        <v>7</v>
      </c>
      <c r="F4110">
        <v>4388.7611485314901</v>
      </c>
    </row>
    <row r="4111" spans="1:6">
      <c r="A4111">
        <v>9657</v>
      </c>
      <c r="B4111" s="1">
        <v>45961</v>
      </c>
      <c r="C4111">
        <v>5</v>
      </c>
      <c r="D4111">
        <v>9</v>
      </c>
      <c r="E4111" t="s">
        <v>7</v>
      </c>
      <c r="F4111">
        <v>4154.3090874416903</v>
      </c>
    </row>
    <row r="4112" spans="1:6">
      <c r="A4112">
        <v>9657</v>
      </c>
      <c r="B4112" s="1">
        <v>45991</v>
      </c>
      <c r="C4112">
        <v>5</v>
      </c>
      <c r="D4112">
        <v>9</v>
      </c>
      <c r="E4112" t="s">
        <v>7</v>
      </c>
      <c r="F4112">
        <v>4363.3224574232145</v>
      </c>
    </row>
    <row r="4113" spans="1:6">
      <c r="A4113">
        <v>9657</v>
      </c>
      <c r="B4113" s="1">
        <v>46022</v>
      </c>
      <c r="C4113">
        <v>5</v>
      </c>
      <c r="D4113">
        <v>9</v>
      </c>
      <c r="E4113" t="s">
        <v>7</v>
      </c>
      <c r="F4113">
        <v>4315.9772814732169</v>
      </c>
    </row>
    <row r="4114" spans="1:6">
      <c r="A4114">
        <v>9683</v>
      </c>
      <c r="B4114" s="1">
        <v>45808</v>
      </c>
      <c r="C4114">
        <v>5</v>
      </c>
      <c r="D4114">
        <v>9</v>
      </c>
      <c r="E4114" t="s">
        <v>7</v>
      </c>
      <c r="F4114">
        <v>2502231.5499999998</v>
      </c>
    </row>
    <row r="4115" spans="1:6">
      <c r="A4115">
        <v>9683</v>
      </c>
      <c r="B4115" s="1">
        <v>45838</v>
      </c>
      <c r="C4115">
        <v>5</v>
      </c>
      <c r="D4115">
        <v>9</v>
      </c>
      <c r="E4115" t="s">
        <v>7</v>
      </c>
      <c r="F4115">
        <v>2452186.9190000002</v>
      </c>
    </row>
    <row r="4116" spans="1:6">
      <c r="A4116">
        <v>9683</v>
      </c>
      <c r="B4116" s="1">
        <v>45869</v>
      </c>
      <c r="C4116">
        <v>5</v>
      </c>
      <c r="D4116">
        <v>9</v>
      </c>
      <c r="E4116" t="s">
        <v>7</v>
      </c>
      <c r="F4116">
        <v>2403143.1806200002</v>
      </c>
    </row>
    <row r="4117" spans="1:6">
      <c r="A4117">
        <v>9683</v>
      </c>
      <c r="B4117" s="1">
        <v>45900</v>
      </c>
      <c r="C4117">
        <v>5</v>
      </c>
      <c r="D4117">
        <v>9</v>
      </c>
      <c r="E4117" t="s">
        <v>7</v>
      </c>
      <c r="F4117">
        <v>2355080.3170076003</v>
      </c>
    </row>
    <row r="4118" spans="1:6">
      <c r="A4118">
        <v>9683</v>
      </c>
      <c r="B4118" s="1">
        <v>45930</v>
      </c>
      <c r="C4118">
        <v>5</v>
      </c>
      <c r="D4118">
        <v>9</v>
      </c>
      <c r="E4118" t="s">
        <v>7</v>
      </c>
      <c r="F4118">
        <v>2307978.7106674481</v>
      </c>
    </row>
    <row r="4119" spans="1:6">
      <c r="A4119">
        <v>9683</v>
      </c>
      <c r="B4119" s="1">
        <v>45961</v>
      </c>
      <c r="C4119">
        <v>5</v>
      </c>
      <c r="D4119">
        <v>9</v>
      </c>
      <c r="E4119" t="s">
        <v>7</v>
      </c>
      <c r="F4119">
        <v>2261819.1364540993</v>
      </c>
    </row>
    <row r="4120" spans="1:6">
      <c r="A4120">
        <v>9683</v>
      </c>
      <c r="B4120" s="1">
        <v>45991</v>
      </c>
      <c r="C4120">
        <v>5</v>
      </c>
      <c r="D4120">
        <v>9</v>
      </c>
      <c r="E4120" t="s">
        <v>7</v>
      </c>
      <c r="F4120">
        <v>2216582.7537250174</v>
      </c>
    </row>
    <row r="4121" spans="1:6">
      <c r="A4121">
        <v>9683</v>
      </c>
      <c r="B4121" s="1">
        <v>46022</v>
      </c>
      <c r="C4121">
        <v>5</v>
      </c>
      <c r="D4121">
        <v>9</v>
      </c>
      <c r="E4121" t="s">
        <v>7</v>
      </c>
      <c r="F4121">
        <v>2172251.0986505169</v>
      </c>
    </row>
    <row r="4122" spans="1:6">
      <c r="A4122">
        <v>9692</v>
      </c>
      <c r="B4122" s="1">
        <v>45808</v>
      </c>
      <c r="C4122">
        <v>5</v>
      </c>
      <c r="D4122">
        <v>9</v>
      </c>
      <c r="E4122" t="s">
        <v>7</v>
      </c>
      <c r="F4122">
        <v>472500</v>
      </c>
    </row>
    <row r="4123" spans="1:6">
      <c r="A4123">
        <v>9692</v>
      </c>
      <c r="B4123" s="1">
        <v>45838</v>
      </c>
      <c r="C4123">
        <v>5</v>
      </c>
      <c r="D4123">
        <v>9</v>
      </c>
      <c r="E4123" t="s">
        <v>7</v>
      </c>
      <c r="F4123">
        <v>425000</v>
      </c>
    </row>
    <row r="4124" spans="1:6">
      <c r="A4124">
        <v>9692</v>
      </c>
      <c r="B4124" s="1">
        <v>45869</v>
      </c>
      <c r="C4124">
        <v>5</v>
      </c>
      <c r="D4124">
        <v>9</v>
      </c>
      <c r="E4124" t="s">
        <v>7</v>
      </c>
      <c r="F4124">
        <v>525000</v>
      </c>
    </row>
    <row r="4125" spans="1:6">
      <c r="A4125">
        <v>9692</v>
      </c>
      <c r="B4125" s="1">
        <v>45900</v>
      </c>
      <c r="C4125">
        <v>5</v>
      </c>
      <c r="D4125">
        <v>9</v>
      </c>
      <c r="E4125" t="s">
        <v>7</v>
      </c>
      <c r="F4125">
        <v>475000</v>
      </c>
    </row>
    <row r="4126" spans="1:6">
      <c r="A4126">
        <v>9692</v>
      </c>
      <c r="B4126" s="1">
        <v>45930</v>
      </c>
      <c r="C4126">
        <v>5</v>
      </c>
      <c r="D4126">
        <v>9</v>
      </c>
      <c r="E4126" t="s">
        <v>7</v>
      </c>
      <c r="F4126">
        <v>450000</v>
      </c>
    </row>
    <row r="4127" spans="1:6">
      <c r="A4127">
        <v>9692</v>
      </c>
      <c r="B4127" s="1">
        <v>45961</v>
      </c>
      <c r="C4127">
        <v>5</v>
      </c>
      <c r="D4127">
        <v>9</v>
      </c>
      <c r="E4127" t="s">
        <v>7</v>
      </c>
      <c r="F4127">
        <v>550000</v>
      </c>
    </row>
    <row r="4128" spans="1:6">
      <c r="A4128">
        <v>9692</v>
      </c>
      <c r="B4128" s="1">
        <v>45991</v>
      </c>
      <c r="C4128">
        <v>5</v>
      </c>
      <c r="D4128">
        <v>9</v>
      </c>
      <c r="E4128" t="s">
        <v>7</v>
      </c>
      <c r="F4128">
        <v>475000</v>
      </c>
    </row>
    <row r="4129" spans="1:6">
      <c r="A4129">
        <v>9692</v>
      </c>
      <c r="B4129" s="1">
        <v>46022</v>
      </c>
      <c r="C4129">
        <v>5</v>
      </c>
      <c r="D4129">
        <v>9</v>
      </c>
      <c r="E4129" t="s">
        <v>7</v>
      </c>
      <c r="F4129">
        <v>479750</v>
      </c>
    </row>
    <row r="4130" spans="1:6">
      <c r="A4130">
        <v>9700</v>
      </c>
      <c r="B4130" s="1">
        <v>45808</v>
      </c>
      <c r="C4130">
        <v>5</v>
      </c>
      <c r="D4130">
        <v>9</v>
      </c>
      <c r="E4130" t="s">
        <v>7</v>
      </c>
      <c r="F4130">
        <v>730837.8</v>
      </c>
    </row>
    <row r="4131" spans="1:6">
      <c r="A4131">
        <v>9700</v>
      </c>
      <c r="B4131" s="1">
        <v>45838</v>
      </c>
      <c r="C4131">
        <v>5</v>
      </c>
      <c r="D4131">
        <v>9</v>
      </c>
      <c r="E4131" t="s">
        <v>7</v>
      </c>
      <c r="F4131">
        <v>723529.42200000002</v>
      </c>
    </row>
    <row r="4132" spans="1:6">
      <c r="A4132">
        <v>9700</v>
      </c>
      <c r="B4132" s="1">
        <v>45869</v>
      </c>
      <c r="C4132">
        <v>5</v>
      </c>
      <c r="D4132">
        <v>9</v>
      </c>
      <c r="E4132" t="s">
        <v>7</v>
      </c>
      <c r="F4132">
        <v>716294.12777999998</v>
      </c>
    </row>
    <row r="4133" spans="1:6">
      <c r="A4133">
        <v>9700</v>
      </c>
      <c r="B4133" s="1">
        <v>45900</v>
      </c>
      <c r="C4133">
        <v>5</v>
      </c>
      <c r="D4133">
        <v>9</v>
      </c>
      <c r="E4133" t="s">
        <v>7</v>
      </c>
      <c r="F4133">
        <v>709131.18650219997</v>
      </c>
    </row>
    <row r="4134" spans="1:6">
      <c r="A4134">
        <v>9700</v>
      </c>
      <c r="B4134" s="1">
        <v>45930</v>
      </c>
      <c r="C4134">
        <v>5</v>
      </c>
      <c r="D4134">
        <v>9</v>
      </c>
      <c r="E4134" t="s">
        <v>7</v>
      </c>
      <c r="F4134">
        <v>702039.87463717803</v>
      </c>
    </row>
    <row r="4135" spans="1:6">
      <c r="A4135">
        <v>9700</v>
      </c>
      <c r="B4135" s="1">
        <v>45961</v>
      </c>
      <c r="C4135">
        <v>5</v>
      </c>
      <c r="D4135">
        <v>9</v>
      </c>
      <c r="E4135" t="s">
        <v>7</v>
      </c>
      <c r="F4135">
        <v>695019.47589080618</v>
      </c>
    </row>
    <row r="4136" spans="1:6">
      <c r="A4136">
        <v>9700</v>
      </c>
      <c r="B4136" s="1">
        <v>45991</v>
      </c>
      <c r="C4136">
        <v>5</v>
      </c>
      <c r="D4136">
        <v>9</v>
      </c>
      <c r="E4136" t="s">
        <v>7</v>
      </c>
      <c r="F4136">
        <v>688069.28113189817</v>
      </c>
    </row>
    <row r="4137" spans="1:6">
      <c r="A4137">
        <v>9700</v>
      </c>
      <c r="B4137" s="1">
        <v>46022</v>
      </c>
      <c r="C4137">
        <v>5</v>
      </c>
      <c r="D4137">
        <v>9</v>
      </c>
      <c r="E4137" t="s">
        <v>7</v>
      </c>
      <c r="F4137">
        <v>681188.58832057915</v>
      </c>
    </row>
    <row r="4138" spans="1:6">
      <c r="A4138">
        <v>9701</v>
      </c>
      <c r="B4138" s="1">
        <v>45808</v>
      </c>
      <c r="C4138">
        <v>5</v>
      </c>
      <c r="D4138">
        <v>9</v>
      </c>
      <c r="E4138" t="s">
        <v>7</v>
      </c>
      <c r="F4138">
        <v>7190.3572448908526</v>
      </c>
    </row>
    <row r="4139" spans="1:6">
      <c r="A4139">
        <v>9701</v>
      </c>
      <c r="B4139" s="1">
        <v>45838</v>
      </c>
      <c r="C4139">
        <v>5</v>
      </c>
      <c r="D4139">
        <v>9</v>
      </c>
      <c r="E4139" t="s">
        <v>7</v>
      </c>
      <c r="F4139">
        <v>7069.5692332911221</v>
      </c>
    </row>
    <row r="4140" spans="1:6">
      <c r="A4140">
        <v>9701</v>
      </c>
      <c r="B4140" s="1">
        <v>45869</v>
      </c>
      <c r="C4140">
        <v>5</v>
      </c>
      <c r="D4140">
        <v>9</v>
      </c>
      <c r="E4140" t="s">
        <v>7</v>
      </c>
      <c r="F4140">
        <v>7462.9073488313352</v>
      </c>
    </row>
    <row r="4141" spans="1:6">
      <c r="A4141">
        <v>9701</v>
      </c>
      <c r="B4141" s="1">
        <v>45900</v>
      </c>
      <c r="C4141">
        <v>5</v>
      </c>
      <c r="D4141">
        <v>9</v>
      </c>
      <c r="E4141" t="s">
        <v>7</v>
      </c>
      <c r="F4141">
        <v>7094.4431175243317</v>
      </c>
    </row>
    <row r="4142" spans="1:6">
      <c r="A4142">
        <v>9701</v>
      </c>
      <c r="B4142" s="1">
        <v>45930</v>
      </c>
      <c r="C4142">
        <v>5</v>
      </c>
      <c r="D4142">
        <v>9</v>
      </c>
      <c r="E4142" t="s">
        <v>7</v>
      </c>
      <c r="F4142">
        <v>7115.4456372095874</v>
      </c>
    </row>
    <row r="4143" spans="1:6">
      <c r="A4143">
        <v>9701</v>
      </c>
      <c r="B4143" s="1">
        <v>45961</v>
      </c>
      <c r="C4143">
        <v>5</v>
      </c>
      <c r="D4143">
        <v>9</v>
      </c>
      <c r="E4143" t="s">
        <v>7</v>
      </c>
      <c r="F4143">
        <v>7607.3253599336467</v>
      </c>
    </row>
    <row r="4144" spans="1:6">
      <c r="A4144">
        <v>9701</v>
      </c>
      <c r="B4144" s="1">
        <v>45991</v>
      </c>
      <c r="C4144">
        <v>5</v>
      </c>
      <c r="D4144">
        <v>9</v>
      </c>
      <c r="E4144" t="s">
        <v>7</v>
      </c>
      <c r="F4144">
        <v>7543.6179333617101</v>
      </c>
    </row>
    <row r="4145" spans="1:6">
      <c r="A4145">
        <v>9701</v>
      </c>
      <c r="B4145" s="1">
        <v>46022</v>
      </c>
      <c r="C4145">
        <v>5</v>
      </c>
      <c r="D4145">
        <v>9</v>
      </c>
      <c r="E4145" t="s">
        <v>7</v>
      </c>
      <c r="F4145">
        <v>7254.3769123473794</v>
      </c>
    </row>
    <row r="4146" spans="1:6">
      <c r="A4146">
        <v>9702</v>
      </c>
      <c r="B4146" s="1">
        <v>45808</v>
      </c>
      <c r="C4146">
        <v>5</v>
      </c>
      <c r="D4146">
        <v>9</v>
      </c>
      <c r="E4146" t="s">
        <v>7</v>
      </c>
      <c r="F4146">
        <v>4111.8374999999996</v>
      </c>
    </row>
    <row r="4147" spans="1:6">
      <c r="A4147">
        <v>9702</v>
      </c>
      <c r="B4147" s="1">
        <v>45838</v>
      </c>
      <c r="C4147">
        <v>5</v>
      </c>
      <c r="D4147">
        <v>9</v>
      </c>
      <c r="E4147" t="s">
        <v>7</v>
      </c>
      <c r="F4147">
        <v>4091.2783124999996</v>
      </c>
    </row>
    <row r="4148" spans="1:6">
      <c r="A4148">
        <v>9702</v>
      </c>
      <c r="B4148" s="1">
        <v>45869</v>
      </c>
      <c r="C4148">
        <v>5</v>
      </c>
      <c r="D4148">
        <v>9</v>
      </c>
      <c r="E4148" t="s">
        <v>7</v>
      </c>
      <c r="F4148">
        <v>4070.8219209375002</v>
      </c>
    </row>
    <row r="4149" spans="1:6">
      <c r="A4149">
        <v>9702</v>
      </c>
      <c r="B4149" s="1">
        <v>45900</v>
      </c>
      <c r="C4149">
        <v>5</v>
      </c>
      <c r="D4149">
        <v>9</v>
      </c>
      <c r="E4149" t="s">
        <v>7</v>
      </c>
      <c r="F4149">
        <v>4050.4678113328123</v>
      </c>
    </row>
    <row r="4150" spans="1:6">
      <c r="A4150">
        <v>9702</v>
      </c>
      <c r="B4150" s="1">
        <v>45930</v>
      </c>
      <c r="C4150">
        <v>5</v>
      </c>
      <c r="D4150">
        <v>9</v>
      </c>
      <c r="E4150" t="s">
        <v>7</v>
      </c>
      <c r="F4150">
        <v>4030.2154722761479</v>
      </c>
    </row>
    <row r="4151" spans="1:6">
      <c r="A4151">
        <v>9702</v>
      </c>
      <c r="B4151" s="1">
        <v>45961</v>
      </c>
      <c r="C4151">
        <v>5</v>
      </c>
      <c r="D4151">
        <v>9</v>
      </c>
      <c r="E4151" t="s">
        <v>7</v>
      </c>
      <c r="F4151">
        <v>4010.064394914767</v>
      </c>
    </row>
    <row r="4152" spans="1:6">
      <c r="A4152">
        <v>9702</v>
      </c>
      <c r="B4152" s="1">
        <v>45991</v>
      </c>
      <c r="C4152">
        <v>5</v>
      </c>
      <c r="D4152">
        <v>9</v>
      </c>
      <c r="E4152" t="s">
        <v>7</v>
      </c>
      <c r="F4152">
        <v>3990.0140729401933</v>
      </c>
    </row>
    <row r="4153" spans="1:6">
      <c r="A4153">
        <v>9702</v>
      </c>
      <c r="B4153" s="1">
        <v>46022</v>
      </c>
      <c r="C4153">
        <v>5</v>
      </c>
      <c r="D4153">
        <v>9</v>
      </c>
      <c r="E4153" t="s">
        <v>7</v>
      </c>
      <c r="F4153">
        <v>3970.0640025754919</v>
      </c>
    </row>
    <row r="4154" spans="1:6">
      <c r="A4154">
        <v>9768</v>
      </c>
      <c r="B4154" s="1">
        <v>45808</v>
      </c>
      <c r="C4154">
        <v>5</v>
      </c>
      <c r="D4154">
        <v>9</v>
      </c>
      <c r="E4154" t="s">
        <v>7</v>
      </c>
      <c r="F4154">
        <v>346850</v>
      </c>
    </row>
    <row r="4155" spans="1:6">
      <c r="A4155">
        <v>9768</v>
      </c>
      <c r="B4155" s="1">
        <v>45838</v>
      </c>
      <c r="C4155">
        <v>5</v>
      </c>
      <c r="D4155">
        <v>9</v>
      </c>
      <c r="E4155" t="s">
        <v>7</v>
      </c>
      <c r="F4155">
        <v>332037.5</v>
      </c>
    </row>
    <row r="4156" spans="1:6">
      <c r="A4156">
        <v>9768</v>
      </c>
      <c r="B4156" s="1">
        <v>45869</v>
      </c>
      <c r="C4156">
        <v>5</v>
      </c>
      <c r="D4156">
        <v>9</v>
      </c>
      <c r="E4156" t="s">
        <v>7</v>
      </c>
      <c r="F4156">
        <v>404755</v>
      </c>
    </row>
    <row r="4157" spans="1:6">
      <c r="A4157">
        <v>9768</v>
      </c>
      <c r="B4157" s="1">
        <v>45900</v>
      </c>
      <c r="C4157">
        <v>5</v>
      </c>
      <c r="D4157">
        <v>9</v>
      </c>
      <c r="E4157" t="s">
        <v>7</v>
      </c>
      <c r="F4157">
        <v>338680</v>
      </c>
    </row>
    <row r="4158" spans="1:6">
      <c r="A4158">
        <v>9768</v>
      </c>
      <c r="B4158" s="1">
        <v>45930</v>
      </c>
      <c r="C4158">
        <v>5</v>
      </c>
      <c r="D4158">
        <v>9</v>
      </c>
      <c r="E4158" t="s">
        <v>7</v>
      </c>
      <c r="F4158">
        <v>352322.5</v>
      </c>
    </row>
    <row r="4159" spans="1:6">
      <c r="A4159">
        <v>9768</v>
      </c>
      <c r="B4159" s="1">
        <v>45961</v>
      </c>
      <c r="C4159">
        <v>5</v>
      </c>
      <c r="D4159">
        <v>9</v>
      </c>
      <c r="E4159" t="s">
        <v>7</v>
      </c>
      <c r="F4159">
        <v>487560</v>
      </c>
    </row>
    <row r="4160" spans="1:6">
      <c r="A4160">
        <v>9768</v>
      </c>
      <c r="B4160" s="1">
        <v>45991</v>
      </c>
      <c r="C4160">
        <v>5</v>
      </c>
      <c r="D4160">
        <v>9</v>
      </c>
      <c r="E4160" t="s">
        <v>7</v>
      </c>
      <c r="F4160">
        <v>335950</v>
      </c>
    </row>
    <row r="4161" spans="1:6">
      <c r="A4161">
        <v>9768</v>
      </c>
      <c r="B4161" s="1">
        <v>46022</v>
      </c>
      <c r="C4161">
        <v>5</v>
      </c>
      <c r="D4161">
        <v>9</v>
      </c>
      <c r="E4161" t="s">
        <v>7</v>
      </c>
      <c r="F4161">
        <v>335950</v>
      </c>
    </row>
    <row r="4162" spans="1:6">
      <c r="A4162">
        <v>150</v>
      </c>
      <c r="B4162" s="1">
        <v>45808</v>
      </c>
      <c r="C4162">
        <v>5</v>
      </c>
      <c r="D4162">
        <v>13</v>
      </c>
      <c r="E4162" t="s">
        <v>7</v>
      </c>
      <c r="F4162">
        <v>105914.30849999998</v>
      </c>
    </row>
    <row r="4163" spans="1:6">
      <c r="A4163">
        <v>150</v>
      </c>
      <c r="B4163" s="1">
        <v>45838</v>
      </c>
      <c r="C4163">
        <v>5</v>
      </c>
      <c r="D4163">
        <v>13</v>
      </c>
      <c r="E4163" t="s">
        <v>7</v>
      </c>
      <c r="F4163">
        <v>106020.22280849998</v>
      </c>
    </row>
    <row r="4164" spans="1:6">
      <c r="A4164">
        <v>150</v>
      </c>
      <c r="B4164" s="1">
        <v>45869</v>
      </c>
      <c r="C4164">
        <v>5</v>
      </c>
      <c r="D4164">
        <v>13</v>
      </c>
      <c r="E4164" t="s">
        <v>7</v>
      </c>
      <c r="F4164">
        <v>106126.24303130846</v>
      </c>
    </row>
    <row r="4165" spans="1:6">
      <c r="A4165">
        <v>150</v>
      </c>
      <c r="B4165" s="1">
        <v>45900</v>
      </c>
      <c r="C4165">
        <v>5</v>
      </c>
      <c r="D4165">
        <v>13</v>
      </c>
      <c r="E4165" t="s">
        <v>7</v>
      </c>
      <c r="F4165">
        <v>106232.36927433977</v>
      </c>
    </row>
    <row r="4166" spans="1:6">
      <c r="A4166">
        <v>150</v>
      </c>
      <c r="B4166" s="1">
        <v>45930</v>
      </c>
      <c r="C4166">
        <v>5</v>
      </c>
      <c r="D4166">
        <v>13</v>
      </c>
      <c r="E4166" t="s">
        <v>7</v>
      </c>
      <c r="F4166">
        <v>106338.60164361411</v>
      </c>
    </row>
    <row r="4167" spans="1:6">
      <c r="A4167">
        <v>150</v>
      </c>
      <c r="B4167" s="1">
        <v>45961</v>
      </c>
      <c r="C4167">
        <v>5</v>
      </c>
      <c r="D4167">
        <v>13</v>
      </c>
      <c r="E4167" t="s">
        <v>7</v>
      </c>
      <c r="F4167">
        <v>106444.94024525772</v>
      </c>
    </row>
    <row r="4168" spans="1:6">
      <c r="A4168">
        <v>150</v>
      </c>
      <c r="B4168" s="1">
        <v>45991</v>
      </c>
      <c r="C4168">
        <v>5</v>
      </c>
      <c r="D4168">
        <v>13</v>
      </c>
      <c r="E4168" t="s">
        <v>7</v>
      </c>
      <c r="F4168">
        <v>106551.38518550296</v>
      </c>
    </row>
    <row r="4169" spans="1:6">
      <c r="A4169">
        <v>150</v>
      </c>
      <c r="B4169" s="1">
        <v>46022</v>
      </c>
      <c r="C4169">
        <v>5</v>
      </c>
      <c r="D4169">
        <v>13</v>
      </c>
      <c r="E4169" t="s">
        <v>7</v>
      </c>
      <c r="F4169">
        <v>106657.93657068844</v>
      </c>
    </row>
    <row r="4170" spans="1:6">
      <c r="A4170">
        <v>2370</v>
      </c>
      <c r="B4170" s="1">
        <v>45808</v>
      </c>
      <c r="C4170">
        <v>5</v>
      </c>
      <c r="D4170">
        <v>13</v>
      </c>
      <c r="E4170" t="s">
        <v>7</v>
      </c>
      <c r="F4170">
        <v>1324.9357124234623</v>
      </c>
    </row>
    <row r="4171" spans="1:6">
      <c r="A4171">
        <v>2370</v>
      </c>
      <c r="B4171" s="1">
        <v>45838</v>
      </c>
      <c r="C4171">
        <v>5</v>
      </c>
      <c r="D4171">
        <v>13</v>
      </c>
      <c r="E4171" t="s">
        <v>7</v>
      </c>
      <c r="F4171">
        <v>1311.8906279742996</v>
      </c>
    </row>
    <row r="4172" spans="1:6">
      <c r="A4172">
        <v>2370</v>
      </c>
      <c r="B4172" s="1">
        <v>45869</v>
      </c>
      <c r="C4172">
        <v>5</v>
      </c>
      <c r="D4172">
        <v>13</v>
      </c>
      <c r="E4172" t="s">
        <v>7</v>
      </c>
      <c r="F4172">
        <v>1177.5204153106847</v>
      </c>
    </row>
    <row r="4173" spans="1:6">
      <c r="A4173">
        <v>2370</v>
      </c>
      <c r="B4173" s="1">
        <v>45900</v>
      </c>
      <c r="C4173">
        <v>5</v>
      </c>
      <c r="D4173">
        <v>13</v>
      </c>
      <c r="E4173" t="s">
        <v>7</v>
      </c>
      <c r="F4173">
        <v>1291.8816600956388</v>
      </c>
    </row>
    <row r="4174" spans="1:6">
      <c r="A4174">
        <v>2370</v>
      </c>
      <c r="B4174" s="1">
        <v>45930</v>
      </c>
      <c r="C4174">
        <v>5</v>
      </c>
      <c r="D4174">
        <v>13</v>
      </c>
      <c r="E4174" t="s">
        <v>7</v>
      </c>
      <c r="F4174">
        <v>1249.6813010430528</v>
      </c>
    </row>
    <row r="4175" spans="1:6">
      <c r="A4175">
        <v>2370</v>
      </c>
      <c r="B4175" s="1">
        <v>45961</v>
      </c>
      <c r="C4175">
        <v>5</v>
      </c>
      <c r="D4175">
        <v>13</v>
      </c>
      <c r="E4175" t="s">
        <v>7</v>
      </c>
      <c r="F4175">
        <v>1200</v>
      </c>
    </row>
    <row r="4176" spans="1:6">
      <c r="A4176">
        <v>2370</v>
      </c>
      <c r="B4176" s="1">
        <v>45991</v>
      </c>
      <c r="C4176">
        <v>5</v>
      </c>
      <c r="D4176">
        <v>13</v>
      </c>
      <c r="E4176" t="s">
        <v>7</v>
      </c>
      <c r="F4176">
        <v>1207.5</v>
      </c>
    </row>
    <row r="4177" spans="1:6">
      <c r="A4177">
        <v>2370</v>
      </c>
      <c r="B4177" s="1">
        <v>46022</v>
      </c>
      <c r="C4177">
        <v>5</v>
      </c>
      <c r="D4177">
        <v>13</v>
      </c>
      <c r="E4177" t="s">
        <v>7</v>
      </c>
      <c r="F4177">
        <v>1215</v>
      </c>
    </row>
    <row r="4178" spans="1:6">
      <c r="A4178">
        <v>360</v>
      </c>
      <c r="B4178" s="1">
        <v>45808</v>
      </c>
      <c r="C4178">
        <v>5</v>
      </c>
      <c r="D4178">
        <v>13</v>
      </c>
      <c r="E4178" t="s">
        <v>7</v>
      </c>
      <c r="F4178">
        <v>10822.289999999999</v>
      </c>
    </row>
    <row r="4179" spans="1:6">
      <c r="A4179">
        <v>360</v>
      </c>
      <c r="B4179" s="1">
        <v>45838</v>
      </c>
      <c r="C4179">
        <v>5</v>
      </c>
      <c r="D4179">
        <v>13</v>
      </c>
      <c r="E4179" t="s">
        <v>7</v>
      </c>
      <c r="F4179">
        <v>10497.621299999999</v>
      </c>
    </row>
    <row r="4180" spans="1:6">
      <c r="A4180">
        <v>360</v>
      </c>
      <c r="B4180" s="1">
        <v>45869</v>
      </c>
      <c r="C4180">
        <v>5</v>
      </c>
      <c r="D4180">
        <v>13</v>
      </c>
      <c r="E4180" t="s">
        <v>7</v>
      </c>
      <c r="F4180">
        <v>10182.692660999999</v>
      </c>
    </row>
    <row r="4181" spans="1:6">
      <c r="A4181">
        <v>360</v>
      </c>
      <c r="B4181" s="1">
        <v>45900</v>
      </c>
      <c r="C4181">
        <v>5</v>
      </c>
      <c r="D4181">
        <v>13</v>
      </c>
      <c r="E4181" t="s">
        <v>7</v>
      </c>
      <c r="F4181">
        <v>9877.2118811699984</v>
      </c>
    </row>
    <row r="4182" spans="1:6">
      <c r="A4182">
        <v>360</v>
      </c>
      <c r="B4182" s="1">
        <v>45930</v>
      </c>
      <c r="C4182">
        <v>5</v>
      </c>
      <c r="D4182">
        <v>13</v>
      </c>
      <c r="E4182" t="s">
        <v>7</v>
      </c>
      <c r="F4182">
        <v>9580.8955247348986</v>
      </c>
    </row>
    <row r="4183" spans="1:6">
      <c r="A4183">
        <v>360</v>
      </c>
      <c r="B4183" s="1">
        <v>45961</v>
      </c>
      <c r="C4183">
        <v>5</v>
      </c>
      <c r="D4183">
        <v>13</v>
      </c>
      <c r="E4183" t="s">
        <v>7</v>
      </c>
      <c r="F4183">
        <v>9293.4686589928515</v>
      </c>
    </row>
    <row r="4184" spans="1:6">
      <c r="A4184">
        <v>360</v>
      </c>
      <c r="B4184" s="1">
        <v>45991</v>
      </c>
      <c r="C4184">
        <v>5</v>
      </c>
      <c r="D4184">
        <v>13</v>
      </c>
      <c r="E4184" t="s">
        <v>7</v>
      </c>
      <c r="F4184">
        <v>9014.664599223066</v>
      </c>
    </row>
    <row r="4185" spans="1:6">
      <c r="A4185">
        <v>360</v>
      </c>
      <c r="B4185" s="1">
        <v>46022</v>
      </c>
      <c r="C4185">
        <v>5</v>
      </c>
      <c r="D4185">
        <v>13</v>
      </c>
      <c r="E4185" t="s">
        <v>7</v>
      </c>
      <c r="F4185">
        <v>8744.2246612463732</v>
      </c>
    </row>
    <row r="4186" spans="1:6">
      <c r="A4186">
        <v>9649</v>
      </c>
      <c r="B4186" s="1">
        <v>45808</v>
      </c>
      <c r="C4186">
        <v>5</v>
      </c>
      <c r="D4186">
        <v>13</v>
      </c>
      <c r="E4186" t="s">
        <v>7</v>
      </c>
      <c r="F4186">
        <v>1742.4004730818167</v>
      </c>
    </row>
    <row r="4187" spans="1:6">
      <c r="A4187">
        <v>9649</v>
      </c>
      <c r="B4187" s="1">
        <v>45838</v>
      </c>
      <c r="C4187">
        <v>5</v>
      </c>
      <c r="D4187">
        <v>13</v>
      </c>
      <c r="E4187" t="s">
        <v>7</v>
      </c>
      <c r="F4187">
        <v>1724.4118900965241</v>
      </c>
    </row>
    <row r="4188" spans="1:6">
      <c r="A4188">
        <v>9649</v>
      </c>
      <c r="B4188" s="1">
        <v>45869</v>
      </c>
      <c r="C4188">
        <v>5</v>
      </c>
      <c r="D4188">
        <v>13</v>
      </c>
      <c r="E4188" t="s">
        <v>7</v>
      </c>
      <c r="F4188">
        <v>1674.6866581643601</v>
      </c>
    </row>
    <row r="4189" spans="1:6">
      <c r="A4189">
        <v>9649</v>
      </c>
      <c r="B4189" s="1">
        <v>45900</v>
      </c>
      <c r="C4189">
        <v>5</v>
      </c>
      <c r="D4189">
        <v>13</v>
      </c>
      <c r="E4189" t="s">
        <v>7</v>
      </c>
      <c r="F4189">
        <v>1750.4064149885567</v>
      </c>
    </row>
    <row r="4190" spans="1:6">
      <c r="A4190">
        <v>9649</v>
      </c>
      <c r="B4190" s="1">
        <v>45930</v>
      </c>
      <c r="C4190">
        <v>5</v>
      </c>
      <c r="D4190">
        <v>13</v>
      </c>
      <c r="E4190" t="s">
        <v>7</v>
      </c>
      <c r="F4190">
        <v>1759.2775681971511</v>
      </c>
    </row>
    <row r="4191" spans="1:6">
      <c r="A4191">
        <v>9649</v>
      </c>
      <c r="B4191" s="1">
        <v>45961</v>
      </c>
      <c r="C4191">
        <v>5</v>
      </c>
      <c r="D4191">
        <v>13</v>
      </c>
      <c r="E4191" t="s">
        <v>7</v>
      </c>
      <c r="F4191">
        <v>1809.4502930276142</v>
      </c>
    </row>
    <row r="4192" spans="1:6">
      <c r="A4192">
        <v>9649</v>
      </c>
      <c r="B4192" s="1">
        <v>45991</v>
      </c>
      <c r="C4192">
        <v>5</v>
      </c>
      <c r="D4192">
        <v>13</v>
      </c>
      <c r="E4192" t="s">
        <v>7</v>
      </c>
      <c r="F4192">
        <v>1909.6810732189933</v>
      </c>
    </row>
    <row r="4193" spans="1:6">
      <c r="A4193">
        <v>9649</v>
      </c>
      <c r="B4193" s="1">
        <v>46022</v>
      </c>
      <c r="C4193">
        <v>5</v>
      </c>
      <c r="D4193">
        <v>13</v>
      </c>
      <c r="E4193" t="s">
        <v>7</v>
      </c>
      <c r="F4193">
        <v>1978.8255142726903</v>
      </c>
    </row>
    <row r="4194" spans="1:6">
      <c r="A4194">
        <v>9652</v>
      </c>
      <c r="B4194" s="1">
        <v>45808</v>
      </c>
      <c r="C4194">
        <v>5</v>
      </c>
      <c r="D4194">
        <v>13</v>
      </c>
      <c r="E4194" t="s">
        <v>7</v>
      </c>
      <c r="F4194">
        <v>9623.5349999999999</v>
      </c>
    </row>
    <row r="4195" spans="1:6">
      <c r="A4195">
        <v>9652</v>
      </c>
      <c r="B4195" s="1">
        <v>45838</v>
      </c>
      <c r="C4195">
        <v>5</v>
      </c>
      <c r="D4195">
        <v>13</v>
      </c>
      <c r="E4195" t="s">
        <v>7</v>
      </c>
      <c r="F4195">
        <v>9190.4759249999988</v>
      </c>
    </row>
    <row r="4196" spans="1:6">
      <c r="A4196">
        <v>9652</v>
      </c>
      <c r="B4196" s="1">
        <v>45869</v>
      </c>
      <c r="C4196">
        <v>5</v>
      </c>
      <c r="D4196">
        <v>13</v>
      </c>
      <c r="E4196" t="s">
        <v>7</v>
      </c>
      <c r="F4196">
        <v>8776.9045083749988</v>
      </c>
    </row>
    <row r="4197" spans="1:6">
      <c r="A4197">
        <v>9652</v>
      </c>
      <c r="B4197" s="1">
        <v>45900</v>
      </c>
      <c r="C4197">
        <v>5</v>
      </c>
      <c r="D4197">
        <v>13</v>
      </c>
      <c r="E4197" t="s">
        <v>7</v>
      </c>
      <c r="F4197">
        <v>8381.9438054981238</v>
      </c>
    </row>
    <row r="4198" spans="1:6">
      <c r="A4198">
        <v>9652</v>
      </c>
      <c r="B4198" s="1">
        <v>45930</v>
      </c>
      <c r="C4198">
        <v>5</v>
      </c>
      <c r="D4198">
        <v>13</v>
      </c>
      <c r="E4198" t="s">
        <v>7</v>
      </c>
      <c r="F4198">
        <v>8004.7563342507074</v>
      </c>
    </row>
    <row r="4199" spans="1:6">
      <c r="A4199">
        <v>9652</v>
      </c>
      <c r="B4199" s="1">
        <v>45961</v>
      </c>
      <c r="C4199">
        <v>5</v>
      </c>
      <c r="D4199">
        <v>13</v>
      </c>
      <c r="E4199" t="s">
        <v>7</v>
      </c>
      <c r="F4199">
        <v>7644.5422992094245</v>
      </c>
    </row>
    <row r="4200" spans="1:6">
      <c r="A4200">
        <v>9652</v>
      </c>
      <c r="B4200" s="1">
        <v>45991</v>
      </c>
      <c r="C4200">
        <v>5</v>
      </c>
      <c r="D4200">
        <v>13</v>
      </c>
      <c r="E4200" t="s">
        <v>7</v>
      </c>
      <c r="F4200">
        <v>7300.5378957450012</v>
      </c>
    </row>
    <row r="4201" spans="1:6">
      <c r="A4201">
        <v>9652</v>
      </c>
      <c r="B4201" s="1">
        <v>46022</v>
      </c>
      <c r="C4201">
        <v>5</v>
      </c>
      <c r="D4201">
        <v>13</v>
      </c>
      <c r="E4201" t="s">
        <v>7</v>
      </c>
      <c r="F4201">
        <v>6972.0136904364754</v>
      </c>
    </row>
    <row r="4202" spans="1:6">
      <c r="A4202">
        <v>9656</v>
      </c>
      <c r="B4202" s="1">
        <v>45808</v>
      </c>
      <c r="C4202">
        <v>5</v>
      </c>
      <c r="D4202">
        <v>13</v>
      </c>
      <c r="E4202" t="s">
        <v>7</v>
      </c>
      <c r="F4202">
        <v>544587.15687306714</v>
      </c>
    </row>
    <row r="4203" spans="1:6">
      <c r="A4203">
        <v>9656</v>
      </c>
      <c r="B4203" s="1">
        <v>45838</v>
      </c>
      <c r="C4203">
        <v>5</v>
      </c>
      <c r="D4203">
        <v>13</v>
      </c>
      <c r="E4203" t="s">
        <v>7</v>
      </c>
      <c r="F4203">
        <v>592500</v>
      </c>
    </row>
    <row r="4204" spans="1:6">
      <c r="A4204">
        <v>9656</v>
      </c>
      <c r="B4204" s="1">
        <v>45869</v>
      </c>
      <c r="C4204">
        <v>5</v>
      </c>
      <c r="D4204">
        <v>13</v>
      </c>
      <c r="E4204" t="s">
        <v>7</v>
      </c>
      <c r="F4204">
        <v>585000</v>
      </c>
    </row>
    <row r="4205" spans="1:6">
      <c r="A4205">
        <v>9656</v>
      </c>
      <c r="B4205" s="1">
        <v>45900</v>
      </c>
      <c r="C4205">
        <v>5</v>
      </c>
      <c r="D4205">
        <v>13</v>
      </c>
      <c r="E4205" t="s">
        <v>7</v>
      </c>
      <c r="F4205">
        <v>532208.60320015159</v>
      </c>
    </row>
    <row r="4206" spans="1:6">
      <c r="A4206">
        <v>9656</v>
      </c>
      <c r="B4206" s="1">
        <v>45930</v>
      </c>
      <c r="C4206">
        <v>5</v>
      </c>
      <c r="D4206">
        <v>13</v>
      </c>
      <c r="E4206" t="s">
        <v>7</v>
      </c>
      <c r="F4206">
        <v>570000</v>
      </c>
    </row>
    <row r="4207" spans="1:6">
      <c r="A4207">
        <v>9656</v>
      </c>
      <c r="B4207" s="1">
        <v>45961</v>
      </c>
      <c r="C4207">
        <v>5</v>
      </c>
      <c r="D4207">
        <v>13</v>
      </c>
      <c r="E4207" t="s">
        <v>7</v>
      </c>
      <c r="F4207">
        <v>564300</v>
      </c>
    </row>
    <row r="4208" spans="1:6">
      <c r="A4208">
        <v>9656</v>
      </c>
      <c r="B4208" s="1">
        <v>45991</v>
      </c>
      <c r="C4208">
        <v>5</v>
      </c>
      <c r="D4208">
        <v>13</v>
      </c>
      <c r="E4208" t="s">
        <v>7</v>
      </c>
      <c r="F4208">
        <v>558657</v>
      </c>
    </row>
    <row r="4209" spans="1:6">
      <c r="A4209">
        <v>9656</v>
      </c>
      <c r="B4209" s="1">
        <v>46022</v>
      </c>
      <c r="C4209">
        <v>5</v>
      </c>
      <c r="D4209">
        <v>13</v>
      </c>
      <c r="E4209" t="s">
        <v>7</v>
      </c>
      <c r="F4209">
        <v>564243.57000000007</v>
      </c>
    </row>
    <row r="4210" spans="1:6">
      <c r="A4210">
        <v>9657</v>
      </c>
      <c r="B4210" s="1">
        <v>45808</v>
      </c>
      <c r="C4210">
        <v>5</v>
      </c>
      <c r="D4210">
        <v>13</v>
      </c>
      <c r="E4210" t="s">
        <v>7</v>
      </c>
      <c r="F4210">
        <v>3364.4727424323164</v>
      </c>
    </row>
    <row r="4211" spans="1:6">
      <c r="A4211">
        <v>9657</v>
      </c>
      <c r="B4211" s="1">
        <v>45838</v>
      </c>
      <c r="C4211">
        <v>5</v>
      </c>
      <c r="D4211">
        <v>13</v>
      </c>
      <c r="E4211" t="s">
        <v>7</v>
      </c>
      <c r="F4211">
        <v>3650.3451435395805</v>
      </c>
    </row>
    <row r="4212" spans="1:6">
      <c r="A4212">
        <v>9657</v>
      </c>
      <c r="B4212" s="1">
        <v>45869</v>
      </c>
      <c r="C4212">
        <v>5</v>
      </c>
      <c r="D4212">
        <v>13</v>
      </c>
      <c r="E4212" t="s">
        <v>7</v>
      </c>
      <c r="F4212">
        <v>3468.905010850749</v>
      </c>
    </row>
    <row r="4213" spans="1:6">
      <c r="A4213">
        <v>9657</v>
      </c>
      <c r="B4213" s="1">
        <v>45900</v>
      </c>
      <c r="C4213">
        <v>5</v>
      </c>
      <c r="D4213">
        <v>13</v>
      </c>
      <c r="E4213" t="s">
        <v>7</v>
      </c>
      <c r="F4213">
        <v>3701.7715525867902</v>
      </c>
    </row>
    <row r="4214" spans="1:6">
      <c r="A4214">
        <v>9657</v>
      </c>
      <c r="B4214" s="1">
        <v>45930</v>
      </c>
      <c r="C4214">
        <v>5</v>
      </c>
      <c r="D4214">
        <v>13</v>
      </c>
      <c r="E4214" t="s">
        <v>7</v>
      </c>
      <c r="F4214">
        <v>3611.4270777465631</v>
      </c>
    </row>
    <row r="4215" spans="1:6">
      <c r="A4215">
        <v>9657</v>
      </c>
      <c r="B4215" s="1">
        <v>45961</v>
      </c>
      <c r="C4215">
        <v>5</v>
      </c>
      <c r="D4215">
        <v>13</v>
      </c>
      <c r="E4215" t="s">
        <v>7</v>
      </c>
      <c r="F4215">
        <v>3438.2763364940897</v>
      </c>
    </row>
    <row r="4216" spans="1:6">
      <c r="A4216">
        <v>9657</v>
      </c>
      <c r="B4216" s="1">
        <v>45991</v>
      </c>
      <c r="C4216">
        <v>5</v>
      </c>
      <c r="D4216">
        <v>13</v>
      </c>
      <c r="E4216" t="s">
        <v>7</v>
      </c>
      <c r="F4216">
        <v>3609.8056859243998</v>
      </c>
    </row>
    <row r="4217" spans="1:6">
      <c r="A4217">
        <v>9657</v>
      </c>
      <c r="B4217" s="1">
        <v>46022</v>
      </c>
      <c r="C4217">
        <v>5</v>
      </c>
      <c r="D4217">
        <v>13</v>
      </c>
      <c r="E4217" t="s">
        <v>7</v>
      </c>
      <c r="F4217">
        <v>3524.9886108963269</v>
      </c>
    </row>
    <row r="4218" spans="1:6">
      <c r="A4218">
        <v>9683</v>
      </c>
      <c r="B4218" s="1">
        <v>45808</v>
      </c>
      <c r="C4218">
        <v>5</v>
      </c>
      <c r="D4218">
        <v>13</v>
      </c>
      <c r="E4218" t="s">
        <v>7</v>
      </c>
      <c r="F4218">
        <v>2057725.1099999999</v>
      </c>
    </row>
    <row r="4219" spans="1:6">
      <c r="A4219">
        <v>9683</v>
      </c>
      <c r="B4219" s="1">
        <v>45838</v>
      </c>
      <c r="C4219">
        <v>5</v>
      </c>
      <c r="D4219">
        <v>13</v>
      </c>
      <c r="E4219" t="s">
        <v>7</v>
      </c>
      <c r="F4219">
        <v>2016570.6077999999</v>
      </c>
    </row>
    <row r="4220" spans="1:6">
      <c r="A4220">
        <v>9683</v>
      </c>
      <c r="B4220" s="1">
        <v>45869</v>
      </c>
      <c r="C4220">
        <v>5</v>
      </c>
      <c r="D4220">
        <v>13</v>
      </c>
      <c r="E4220" t="s">
        <v>7</v>
      </c>
      <c r="F4220">
        <v>1976239.1956439996</v>
      </c>
    </row>
    <row r="4221" spans="1:6">
      <c r="A4221">
        <v>9683</v>
      </c>
      <c r="B4221" s="1">
        <v>45900</v>
      </c>
      <c r="C4221">
        <v>5</v>
      </c>
      <c r="D4221">
        <v>13</v>
      </c>
      <c r="E4221" t="s">
        <v>7</v>
      </c>
      <c r="F4221">
        <v>1936714.4117311197</v>
      </c>
    </row>
    <row r="4222" spans="1:6">
      <c r="A4222">
        <v>9683</v>
      </c>
      <c r="B4222" s="1">
        <v>45930</v>
      </c>
      <c r="C4222">
        <v>5</v>
      </c>
      <c r="D4222">
        <v>13</v>
      </c>
      <c r="E4222" t="s">
        <v>7</v>
      </c>
      <c r="F4222">
        <v>1897980.123496497</v>
      </c>
    </row>
    <row r="4223" spans="1:6">
      <c r="A4223">
        <v>9683</v>
      </c>
      <c r="B4223" s="1">
        <v>45961</v>
      </c>
      <c r="C4223">
        <v>5</v>
      </c>
      <c r="D4223">
        <v>13</v>
      </c>
      <c r="E4223" t="s">
        <v>7</v>
      </c>
      <c r="F4223">
        <v>1860020.5210265671</v>
      </c>
    </row>
    <row r="4224" spans="1:6">
      <c r="A4224">
        <v>9683</v>
      </c>
      <c r="B4224" s="1">
        <v>45991</v>
      </c>
      <c r="C4224">
        <v>5</v>
      </c>
      <c r="D4224">
        <v>13</v>
      </c>
      <c r="E4224" t="s">
        <v>7</v>
      </c>
      <c r="F4224">
        <v>1822820.1106060357</v>
      </c>
    </row>
    <row r="4225" spans="1:6">
      <c r="A4225">
        <v>9683</v>
      </c>
      <c r="B4225" s="1">
        <v>46022</v>
      </c>
      <c r="C4225">
        <v>5</v>
      </c>
      <c r="D4225">
        <v>13</v>
      </c>
      <c r="E4225" t="s">
        <v>7</v>
      </c>
      <c r="F4225">
        <v>1786363.7083939151</v>
      </c>
    </row>
    <row r="4226" spans="1:6">
      <c r="A4226">
        <v>9692</v>
      </c>
      <c r="B4226" s="1">
        <v>45808</v>
      </c>
      <c r="C4226">
        <v>5</v>
      </c>
      <c r="D4226">
        <v>13</v>
      </c>
      <c r="E4226" t="s">
        <v>7</v>
      </c>
      <c r="F4226">
        <v>295500</v>
      </c>
    </row>
    <row r="4227" spans="1:6">
      <c r="A4227">
        <v>9692</v>
      </c>
      <c r="B4227" s="1">
        <v>45838</v>
      </c>
      <c r="C4227">
        <v>5</v>
      </c>
      <c r="D4227">
        <v>13</v>
      </c>
      <c r="E4227" t="s">
        <v>7</v>
      </c>
      <c r="F4227">
        <v>298500</v>
      </c>
    </row>
    <row r="4228" spans="1:6">
      <c r="A4228">
        <v>9692</v>
      </c>
      <c r="B4228" s="1">
        <v>45869</v>
      </c>
      <c r="C4228">
        <v>5</v>
      </c>
      <c r="D4228">
        <v>13</v>
      </c>
      <c r="E4228" t="s">
        <v>7</v>
      </c>
      <c r="F4228">
        <v>502500</v>
      </c>
    </row>
    <row r="4229" spans="1:6">
      <c r="A4229">
        <v>9692</v>
      </c>
      <c r="B4229" s="1">
        <v>45900</v>
      </c>
      <c r="C4229">
        <v>5</v>
      </c>
      <c r="D4229">
        <v>13</v>
      </c>
      <c r="E4229" t="s">
        <v>7</v>
      </c>
      <c r="F4229">
        <v>307500</v>
      </c>
    </row>
    <row r="4230" spans="1:6">
      <c r="A4230">
        <v>9692</v>
      </c>
      <c r="B4230" s="1">
        <v>45930</v>
      </c>
      <c r="C4230">
        <v>5</v>
      </c>
      <c r="D4230">
        <v>13</v>
      </c>
      <c r="E4230" t="s">
        <v>7</v>
      </c>
      <c r="F4230">
        <v>312000</v>
      </c>
    </row>
    <row r="4231" spans="1:6">
      <c r="A4231">
        <v>9692</v>
      </c>
      <c r="B4231" s="1">
        <v>45961</v>
      </c>
      <c r="C4231">
        <v>5</v>
      </c>
      <c r="D4231">
        <v>13</v>
      </c>
      <c r="E4231" t="s">
        <v>7</v>
      </c>
      <c r="F4231">
        <v>502500</v>
      </c>
    </row>
    <row r="4232" spans="1:6">
      <c r="A4232">
        <v>9692</v>
      </c>
      <c r="B4232" s="1">
        <v>45991</v>
      </c>
      <c r="C4232">
        <v>5</v>
      </c>
      <c r="D4232">
        <v>13</v>
      </c>
      <c r="E4232" t="s">
        <v>7</v>
      </c>
      <c r="F4232">
        <v>300000</v>
      </c>
    </row>
    <row r="4233" spans="1:6">
      <c r="A4233">
        <v>9692</v>
      </c>
      <c r="B4233" s="1">
        <v>46022</v>
      </c>
      <c r="C4233">
        <v>5</v>
      </c>
      <c r="D4233">
        <v>13</v>
      </c>
      <c r="E4233" t="s">
        <v>7</v>
      </c>
      <c r="F4233">
        <v>301500</v>
      </c>
    </row>
    <row r="4234" spans="1:6">
      <c r="A4234">
        <v>9700</v>
      </c>
      <c r="B4234" s="1">
        <v>45808</v>
      </c>
      <c r="C4234">
        <v>5</v>
      </c>
      <c r="D4234">
        <v>13</v>
      </c>
      <c r="E4234" t="s">
        <v>7</v>
      </c>
      <c r="F4234">
        <v>556640.37</v>
      </c>
    </row>
    <row r="4235" spans="1:6">
      <c r="A4235">
        <v>9700</v>
      </c>
      <c r="B4235" s="1">
        <v>45838</v>
      </c>
      <c r="C4235">
        <v>5</v>
      </c>
      <c r="D4235">
        <v>13</v>
      </c>
      <c r="E4235" t="s">
        <v>7</v>
      </c>
      <c r="F4235">
        <v>551073.96630000009</v>
      </c>
    </row>
    <row r="4236" spans="1:6">
      <c r="A4236">
        <v>9700</v>
      </c>
      <c r="B4236" s="1">
        <v>45869</v>
      </c>
      <c r="C4236">
        <v>5</v>
      </c>
      <c r="D4236">
        <v>13</v>
      </c>
      <c r="E4236" t="s">
        <v>7</v>
      </c>
      <c r="F4236">
        <v>545563.2266370001</v>
      </c>
    </row>
    <row r="4237" spans="1:6">
      <c r="A4237">
        <v>9700</v>
      </c>
      <c r="B4237" s="1">
        <v>45900</v>
      </c>
      <c r="C4237">
        <v>5</v>
      </c>
      <c r="D4237">
        <v>13</v>
      </c>
      <c r="E4237" t="s">
        <v>7</v>
      </c>
      <c r="F4237">
        <v>540107.5943706301</v>
      </c>
    </row>
    <row r="4238" spans="1:6">
      <c r="A4238">
        <v>9700</v>
      </c>
      <c r="B4238" s="1">
        <v>45930</v>
      </c>
      <c r="C4238">
        <v>5</v>
      </c>
      <c r="D4238">
        <v>13</v>
      </c>
      <c r="E4238" t="s">
        <v>7</v>
      </c>
      <c r="F4238">
        <v>534706.51842692378</v>
      </c>
    </row>
    <row r="4239" spans="1:6">
      <c r="A4239">
        <v>9700</v>
      </c>
      <c r="B4239" s="1">
        <v>45961</v>
      </c>
      <c r="C4239">
        <v>5</v>
      </c>
      <c r="D4239">
        <v>13</v>
      </c>
      <c r="E4239" t="s">
        <v>7</v>
      </c>
      <c r="F4239">
        <v>529359.45324265456</v>
      </c>
    </row>
    <row r="4240" spans="1:6">
      <c r="A4240">
        <v>9700</v>
      </c>
      <c r="B4240" s="1">
        <v>45991</v>
      </c>
      <c r="C4240">
        <v>5</v>
      </c>
      <c r="D4240">
        <v>13</v>
      </c>
      <c r="E4240" t="s">
        <v>7</v>
      </c>
      <c r="F4240">
        <v>524065.858710228</v>
      </c>
    </row>
    <row r="4241" spans="1:6">
      <c r="A4241">
        <v>9700</v>
      </c>
      <c r="B4241" s="1">
        <v>46022</v>
      </c>
      <c r="C4241">
        <v>5</v>
      </c>
      <c r="D4241">
        <v>13</v>
      </c>
      <c r="E4241" t="s">
        <v>7</v>
      </c>
      <c r="F4241">
        <v>518825.20012312569</v>
      </c>
    </row>
    <row r="4242" spans="1:6">
      <c r="A4242">
        <v>9701</v>
      </c>
      <c r="B4242" s="1">
        <v>45808</v>
      </c>
      <c r="C4242">
        <v>5</v>
      </c>
      <c r="D4242">
        <v>13</v>
      </c>
      <c r="E4242" t="s">
        <v>7</v>
      </c>
      <c r="F4242">
        <v>2363.8361672361475</v>
      </c>
    </row>
    <row r="4243" spans="1:6">
      <c r="A4243">
        <v>9701</v>
      </c>
      <c r="B4243" s="1">
        <v>45838</v>
      </c>
      <c r="C4243">
        <v>5</v>
      </c>
      <c r="D4243">
        <v>13</v>
      </c>
      <c r="E4243" t="s">
        <v>7</v>
      </c>
      <c r="F4243">
        <v>2654.2335059119605</v>
      </c>
    </row>
    <row r="4244" spans="1:6">
      <c r="A4244">
        <v>9701</v>
      </c>
      <c r="B4244" s="1">
        <v>45869</v>
      </c>
      <c r="C4244">
        <v>5</v>
      </c>
      <c r="D4244">
        <v>13</v>
      </c>
      <c r="E4244" t="s">
        <v>7</v>
      </c>
      <c r="F4244">
        <v>2621.7620534734615</v>
      </c>
    </row>
    <row r="4245" spans="1:6">
      <c r="A4245">
        <v>9701</v>
      </c>
      <c r="B4245" s="1">
        <v>45900</v>
      </c>
      <c r="C4245">
        <v>5</v>
      </c>
      <c r="D4245">
        <v>13</v>
      </c>
      <c r="E4245" t="s">
        <v>7</v>
      </c>
      <c r="F4245">
        <v>2470.9393331905276</v>
      </c>
    </row>
    <row r="4246" spans="1:6">
      <c r="A4246">
        <v>9701</v>
      </c>
      <c r="B4246" s="1">
        <v>45930</v>
      </c>
      <c r="C4246">
        <v>5</v>
      </c>
      <c r="D4246">
        <v>13</v>
      </c>
      <c r="E4246" t="s">
        <v>7</v>
      </c>
      <c r="F4246">
        <v>2569.3821194810707</v>
      </c>
    </row>
    <row r="4247" spans="1:6">
      <c r="A4247">
        <v>9701</v>
      </c>
      <c r="B4247" s="1">
        <v>45961</v>
      </c>
      <c r="C4247">
        <v>5</v>
      </c>
      <c r="D4247">
        <v>13</v>
      </c>
      <c r="E4247" t="s">
        <v>7</v>
      </c>
      <c r="F4247">
        <v>2640.9258714279094</v>
      </c>
    </row>
    <row r="4248" spans="1:6">
      <c r="A4248">
        <v>9701</v>
      </c>
      <c r="B4248" s="1">
        <v>45991</v>
      </c>
      <c r="C4248">
        <v>5</v>
      </c>
      <c r="D4248">
        <v>13</v>
      </c>
      <c r="E4248" t="s">
        <v>7</v>
      </c>
      <c r="F4248">
        <v>2505.8237447977604</v>
      </c>
    </row>
    <row r="4249" spans="1:6">
      <c r="A4249">
        <v>9701</v>
      </c>
      <c r="B4249" s="1">
        <v>46022</v>
      </c>
      <c r="C4249">
        <v>5</v>
      </c>
      <c r="D4249">
        <v>13</v>
      </c>
      <c r="E4249" t="s">
        <v>7</v>
      </c>
      <c r="F4249">
        <v>2307.3608481064789</v>
      </c>
    </row>
    <row r="4250" spans="1:6">
      <c r="A4250">
        <v>9702</v>
      </c>
      <c r="B4250" s="1">
        <v>45808</v>
      </c>
      <c r="C4250">
        <v>5</v>
      </c>
      <c r="D4250">
        <v>13</v>
      </c>
      <c r="E4250" t="s">
        <v>7</v>
      </c>
      <c r="F4250">
        <v>1198.5678759199216</v>
      </c>
    </row>
    <row r="4251" spans="1:6">
      <c r="A4251">
        <v>9702</v>
      </c>
      <c r="B4251" s="1">
        <v>45838</v>
      </c>
      <c r="C4251">
        <v>5</v>
      </c>
      <c r="D4251">
        <v>13</v>
      </c>
      <c r="E4251" t="s">
        <v>7</v>
      </c>
      <c r="F4251">
        <v>1200.73299890252</v>
      </c>
    </row>
    <row r="4252" spans="1:6">
      <c r="A4252">
        <v>9702</v>
      </c>
      <c r="B4252" s="1">
        <v>45869</v>
      </c>
      <c r="C4252">
        <v>5</v>
      </c>
      <c r="D4252">
        <v>13</v>
      </c>
      <c r="E4252" t="s">
        <v>7</v>
      </c>
      <c r="F4252">
        <v>1203.0424634172914</v>
      </c>
    </row>
    <row r="4253" spans="1:6">
      <c r="A4253">
        <v>9702</v>
      </c>
      <c r="B4253" s="1">
        <v>45900</v>
      </c>
      <c r="C4253">
        <v>5</v>
      </c>
      <c r="D4253">
        <v>13</v>
      </c>
      <c r="E4253" t="s">
        <v>7</v>
      </c>
      <c r="F4253">
        <v>1205.2797571659767</v>
      </c>
    </row>
    <row r="4254" spans="1:6">
      <c r="A4254">
        <v>9702</v>
      </c>
      <c r="B4254" s="1">
        <v>45930</v>
      </c>
      <c r="C4254">
        <v>5</v>
      </c>
      <c r="D4254">
        <v>13</v>
      </c>
      <c r="E4254" t="s">
        <v>7</v>
      </c>
      <c r="F4254">
        <v>1207.4448801485751</v>
      </c>
    </row>
    <row r="4255" spans="1:6">
      <c r="A4255">
        <v>9702</v>
      </c>
      <c r="B4255" s="1">
        <v>45961</v>
      </c>
      <c r="C4255">
        <v>5</v>
      </c>
      <c r="D4255">
        <v>13</v>
      </c>
      <c r="E4255" t="s">
        <v>7</v>
      </c>
      <c r="F4255">
        <v>1209.7543446633467</v>
      </c>
    </row>
    <row r="4256" spans="1:6">
      <c r="A4256">
        <v>9702</v>
      </c>
      <c r="B4256" s="1">
        <v>45991</v>
      </c>
      <c r="C4256">
        <v>5</v>
      </c>
      <c r="D4256">
        <v>13</v>
      </c>
      <c r="E4256" t="s">
        <v>7</v>
      </c>
      <c r="F4256">
        <v>1211.9194676459449</v>
      </c>
    </row>
    <row r="4257" spans="1:6">
      <c r="A4257">
        <v>9702</v>
      </c>
      <c r="B4257" s="1">
        <v>46022</v>
      </c>
      <c r="C4257">
        <v>5</v>
      </c>
      <c r="D4257">
        <v>13</v>
      </c>
      <c r="E4257" t="s">
        <v>7</v>
      </c>
      <c r="F4257">
        <v>1214.2289321607166</v>
      </c>
    </row>
    <row r="4258" spans="1:6">
      <c r="A4258">
        <v>9768</v>
      </c>
      <c r="B4258" s="1">
        <v>45808</v>
      </c>
      <c r="C4258">
        <v>5</v>
      </c>
      <c r="D4258">
        <v>13</v>
      </c>
      <c r="E4258" t="s">
        <v>7</v>
      </c>
      <c r="F4258">
        <v>232500</v>
      </c>
    </row>
    <row r="4259" spans="1:6">
      <c r="A4259">
        <v>9768</v>
      </c>
      <c r="B4259" s="1">
        <v>45838</v>
      </c>
      <c r="C4259">
        <v>5</v>
      </c>
      <c r="D4259">
        <v>13</v>
      </c>
      <c r="E4259" t="s">
        <v>7</v>
      </c>
      <c r="F4259">
        <v>237000</v>
      </c>
    </row>
    <row r="4260" spans="1:6">
      <c r="A4260">
        <v>9768</v>
      </c>
      <c r="B4260" s="1">
        <v>45869</v>
      </c>
      <c r="C4260">
        <v>5</v>
      </c>
      <c r="D4260">
        <v>13</v>
      </c>
      <c r="E4260" t="s">
        <v>7</v>
      </c>
      <c r="F4260">
        <v>300000</v>
      </c>
    </row>
    <row r="4261" spans="1:6">
      <c r="A4261">
        <v>9768</v>
      </c>
      <c r="B4261" s="1">
        <v>45900</v>
      </c>
      <c r="C4261">
        <v>5</v>
      </c>
      <c r="D4261">
        <v>13</v>
      </c>
      <c r="E4261" t="s">
        <v>7</v>
      </c>
      <c r="F4261">
        <v>243000</v>
      </c>
    </row>
    <row r="4262" spans="1:6">
      <c r="A4262">
        <v>9768</v>
      </c>
      <c r="B4262" s="1">
        <v>45930</v>
      </c>
      <c r="C4262">
        <v>5</v>
      </c>
      <c r="D4262">
        <v>13</v>
      </c>
      <c r="E4262" t="s">
        <v>7</v>
      </c>
      <c r="F4262">
        <v>240000</v>
      </c>
    </row>
    <row r="4263" spans="1:6">
      <c r="A4263">
        <v>9768</v>
      </c>
      <c r="B4263" s="1">
        <v>45961</v>
      </c>
      <c r="C4263">
        <v>5</v>
      </c>
      <c r="D4263">
        <v>13</v>
      </c>
      <c r="E4263" t="s">
        <v>7</v>
      </c>
      <c r="F4263">
        <v>330000</v>
      </c>
    </row>
    <row r="4264" spans="1:6">
      <c r="A4264">
        <v>9768</v>
      </c>
      <c r="B4264" s="1">
        <v>45991</v>
      </c>
      <c r="C4264">
        <v>5</v>
      </c>
      <c r="D4264">
        <v>13</v>
      </c>
      <c r="E4264" t="s">
        <v>7</v>
      </c>
      <c r="F4264">
        <v>255000</v>
      </c>
    </row>
    <row r="4265" spans="1:6">
      <c r="A4265">
        <v>9768</v>
      </c>
      <c r="B4265" s="1">
        <v>46022</v>
      </c>
      <c r="C4265">
        <v>5</v>
      </c>
      <c r="D4265">
        <v>13</v>
      </c>
      <c r="E4265" t="s">
        <v>7</v>
      </c>
      <c r="F4265">
        <v>247500</v>
      </c>
    </row>
    <row r="4266" spans="1:6">
      <c r="A4266">
        <v>150</v>
      </c>
      <c r="B4266" s="1">
        <v>45808</v>
      </c>
      <c r="C4266">
        <v>5</v>
      </c>
      <c r="D4266">
        <v>15</v>
      </c>
      <c r="E4266" t="s">
        <v>7</v>
      </c>
      <c r="F4266">
        <v>57305.217858568234</v>
      </c>
    </row>
    <row r="4267" spans="1:6">
      <c r="A4267">
        <v>150</v>
      </c>
      <c r="B4267" s="1">
        <v>45838</v>
      </c>
      <c r="C4267">
        <v>5</v>
      </c>
      <c r="D4267">
        <v>15</v>
      </c>
      <c r="E4267" t="s">
        <v>7</v>
      </c>
      <c r="F4267">
        <v>57429.189661483382</v>
      </c>
    </row>
    <row r="4268" spans="1:6">
      <c r="A4268">
        <v>150</v>
      </c>
      <c r="B4268" s="1">
        <v>45869</v>
      </c>
      <c r="C4268">
        <v>5</v>
      </c>
      <c r="D4268">
        <v>15</v>
      </c>
      <c r="E4268" t="s">
        <v>7</v>
      </c>
      <c r="F4268">
        <v>57719.865155137777</v>
      </c>
    </row>
    <row r="4269" spans="1:6">
      <c r="A4269">
        <v>150</v>
      </c>
      <c r="B4269" s="1">
        <v>45900</v>
      </c>
      <c r="C4269">
        <v>5</v>
      </c>
      <c r="D4269">
        <v>15</v>
      </c>
      <c r="E4269" t="s">
        <v>7</v>
      </c>
      <c r="F4269">
        <v>57883.738758551546</v>
      </c>
    </row>
    <row r="4270" spans="1:6">
      <c r="A4270">
        <v>150</v>
      </c>
      <c r="B4270" s="1">
        <v>45930</v>
      </c>
      <c r="C4270">
        <v>5</v>
      </c>
      <c r="D4270">
        <v>15</v>
      </c>
      <c r="E4270" t="s">
        <v>7</v>
      </c>
      <c r="F4270">
        <v>58175.993844760458</v>
      </c>
    </row>
    <row r="4271" spans="1:6">
      <c r="A4271">
        <v>150</v>
      </c>
      <c r="B4271" s="1">
        <v>45961</v>
      </c>
      <c r="C4271">
        <v>5</v>
      </c>
      <c r="D4271">
        <v>15</v>
      </c>
      <c r="E4271" t="s">
        <v>7</v>
      </c>
      <c r="F4271">
        <v>58193.133910073957</v>
      </c>
    </row>
    <row r="4272" spans="1:6">
      <c r="A4272">
        <v>150</v>
      </c>
      <c r="B4272" s="1">
        <v>45991</v>
      </c>
      <c r="C4272">
        <v>5</v>
      </c>
      <c r="D4272">
        <v>15</v>
      </c>
      <c r="E4272" t="s">
        <v>7</v>
      </c>
      <c r="F4272">
        <v>58206.191030113689</v>
      </c>
    </row>
    <row r="4273" spans="1:6">
      <c r="A4273">
        <v>150</v>
      </c>
      <c r="B4273" s="1">
        <v>46022</v>
      </c>
      <c r="C4273">
        <v>5</v>
      </c>
      <c r="D4273">
        <v>15</v>
      </c>
      <c r="E4273" t="s">
        <v>7</v>
      </c>
      <c r="F4273">
        <v>58118.057695802774</v>
      </c>
    </row>
    <row r="4274" spans="1:6">
      <c r="A4274">
        <v>2370</v>
      </c>
      <c r="B4274" s="1">
        <v>45808</v>
      </c>
      <c r="C4274">
        <v>5</v>
      </c>
      <c r="D4274">
        <v>15</v>
      </c>
      <c r="E4274" t="s">
        <v>7</v>
      </c>
      <c r="F4274">
        <v>1364.895</v>
      </c>
    </row>
    <row r="4275" spans="1:6">
      <c r="A4275">
        <v>2370</v>
      </c>
      <c r="B4275" s="1">
        <v>45838</v>
      </c>
      <c r="C4275">
        <v>5</v>
      </c>
      <c r="D4275">
        <v>15</v>
      </c>
      <c r="E4275" t="s">
        <v>7</v>
      </c>
      <c r="F4275">
        <v>1337.5971000000002</v>
      </c>
    </row>
    <row r="4276" spans="1:6">
      <c r="A4276">
        <v>2370</v>
      </c>
      <c r="B4276" s="1">
        <v>45869</v>
      </c>
      <c r="C4276">
        <v>5</v>
      </c>
      <c r="D4276">
        <v>15</v>
      </c>
      <c r="E4276" t="s">
        <v>7</v>
      </c>
      <c r="F4276">
        <v>1310.8451580000001</v>
      </c>
    </row>
    <row r="4277" spans="1:6">
      <c r="A4277">
        <v>2370</v>
      </c>
      <c r="B4277" s="1">
        <v>45900</v>
      </c>
      <c r="C4277">
        <v>5</v>
      </c>
      <c r="D4277">
        <v>15</v>
      </c>
      <c r="E4277" t="s">
        <v>7</v>
      </c>
      <c r="F4277">
        <v>1284.62825484</v>
      </c>
    </row>
    <row r="4278" spans="1:6">
      <c r="A4278">
        <v>2370</v>
      </c>
      <c r="B4278" s="1">
        <v>45930</v>
      </c>
      <c r="C4278">
        <v>5</v>
      </c>
      <c r="D4278">
        <v>15</v>
      </c>
      <c r="E4278" t="s">
        <v>7</v>
      </c>
      <c r="F4278">
        <v>1258.9356897431999</v>
      </c>
    </row>
    <row r="4279" spans="1:6">
      <c r="A4279">
        <v>2370</v>
      </c>
      <c r="B4279" s="1">
        <v>45961</v>
      </c>
      <c r="C4279">
        <v>5</v>
      </c>
      <c r="D4279">
        <v>15</v>
      </c>
      <c r="E4279" t="s">
        <v>7</v>
      </c>
      <c r="F4279">
        <v>1233.7569759483358</v>
      </c>
    </row>
    <row r="4280" spans="1:6">
      <c r="A4280">
        <v>2370</v>
      </c>
      <c r="B4280" s="1">
        <v>45991</v>
      </c>
      <c r="C4280">
        <v>5</v>
      </c>
      <c r="D4280">
        <v>15</v>
      </c>
      <c r="E4280" t="s">
        <v>7</v>
      </c>
      <c r="F4280">
        <v>1209.0818364293693</v>
      </c>
    </row>
    <row r="4281" spans="1:6">
      <c r="A4281">
        <v>2370</v>
      </c>
      <c r="B4281" s="1">
        <v>46022</v>
      </c>
      <c r="C4281">
        <v>5</v>
      </c>
      <c r="D4281">
        <v>15</v>
      </c>
      <c r="E4281" t="s">
        <v>7</v>
      </c>
      <c r="F4281">
        <v>1184.9001997007817</v>
      </c>
    </row>
    <row r="4282" spans="1:6">
      <c r="A4282">
        <v>360</v>
      </c>
      <c r="B4282" s="1">
        <v>45808</v>
      </c>
      <c r="C4282">
        <v>5</v>
      </c>
      <c r="D4282">
        <v>15</v>
      </c>
      <c r="E4282" t="s">
        <v>7</v>
      </c>
      <c r="F4282">
        <v>6301.5974999999999</v>
      </c>
    </row>
    <row r="4283" spans="1:6">
      <c r="A4283">
        <v>360</v>
      </c>
      <c r="B4283" s="1">
        <v>45838</v>
      </c>
      <c r="C4283">
        <v>5</v>
      </c>
      <c r="D4283">
        <v>15</v>
      </c>
      <c r="E4283" t="s">
        <v>7</v>
      </c>
      <c r="F4283">
        <v>6238.5815250000005</v>
      </c>
    </row>
    <row r="4284" spans="1:6">
      <c r="A4284">
        <v>360</v>
      </c>
      <c r="B4284" s="1">
        <v>45869</v>
      </c>
      <c r="C4284">
        <v>5</v>
      </c>
      <c r="D4284">
        <v>15</v>
      </c>
      <c r="E4284" t="s">
        <v>7</v>
      </c>
      <c r="F4284">
        <v>6176.1957097499999</v>
      </c>
    </row>
    <row r="4285" spans="1:6">
      <c r="A4285">
        <v>360</v>
      </c>
      <c r="B4285" s="1">
        <v>45900</v>
      </c>
      <c r="C4285">
        <v>5</v>
      </c>
      <c r="D4285">
        <v>15</v>
      </c>
      <c r="E4285" t="s">
        <v>7</v>
      </c>
      <c r="F4285">
        <v>6114.4337526525005</v>
      </c>
    </row>
    <row r="4286" spans="1:6">
      <c r="A4286">
        <v>360</v>
      </c>
      <c r="B4286" s="1">
        <v>45930</v>
      </c>
      <c r="C4286">
        <v>5</v>
      </c>
      <c r="D4286">
        <v>15</v>
      </c>
      <c r="E4286" t="s">
        <v>7</v>
      </c>
      <c r="F4286">
        <v>6053.2894151259752</v>
      </c>
    </row>
    <row r="4287" spans="1:6">
      <c r="A4287">
        <v>360</v>
      </c>
      <c r="B4287" s="1">
        <v>45961</v>
      </c>
      <c r="C4287">
        <v>5</v>
      </c>
      <c r="D4287">
        <v>15</v>
      </c>
      <c r="E4287" t="s">
        <v>7</v>
      </c>
      <c r="F4287">
        <v>5992.7565209747154</v>
      </c>
    </row>
    <row r="4288" spans="1:6">
      <c r="A4288">
        <v>360</v>
      </c>
      <c r="B4288" s="1">
        <v>45991</v>
      </c>
      <c r="C4288">
        <v>5</v>
      </c>
      <c r="D4288">
        <v>15</v>
      </c>
      <c r="E4288" t="s">
        <v>7</v>
      </c>
      <c r="F4288">
        <v>5932.8289557649678</v>
      </c>
    </row>
    <row r="4289" spans="1:6">
      <c r="A4289">
        <v>360</v>
      </c>
      <c r="B4289" s="1">
        <v>46022</v>
      </c>
      <c r="C4289">
        <v>5</v>
      </c>
      <c r="D4289">
        <v>15</v>
      </c>
      <c r="E4289" t="s">
        <v>7</v>
      </c>
      <c r="F4289">
        <v>5873.5006662073183</v>
      </c>
    </row>
    <row r="4290" spans="1:6">
      <c r="A4290">
        <v>9649</v>
      </c>
      <c r="B4290" s="1">
        <v>45808</v>
      </c>
      <c r="C4290">
        <v>5</v>
      </c>
      <c r="D4290">
        <v>15</v>
      </c>
      <c r="E4290" t="s">
        <v>7</v>
      </c>
      <c r="F4290">
        <v>1180.1523375976926</v>
      </c>
    </row>
    <row r="4291" spans="1:6">
      <c r="A4291">
        <v>9649</v>
      </c>
      <c r="B4291" s="1">
        <v>45838</v>
      </c>
      <c r="C4291">
        <v>5</v>
      </c>
      <c r="D4291">
        <v>15</v>
      </c>
      <c r="E4291" t="s">
        <v>7</v>
      </c>
      <c r="F4291">
        <v>1178.0078740271181</v>
      </c>
    </row>
    <row r="4292" spans="1:6">
      <c r="A4292">
        <v>9649</v>
      </c>
      <c r="B4292" s="1">
        <v>45869</v>
      </c>
      <c r="C4292">
        <v>5</v>
      </c>
      <c r="D4292">
        <v>15</v>
      </c>
      <c r="E4292" t="s">
        <v>7</v>
      </c>
      <c r="F4292">
        <v>1175.7204462185055</v>
      </c>
    </row>
    <row r="4293" spans="1:6">
      <c r="A4293">
        <v>9649</v>
      </c>
      <c r="B4293" s="1">
        <v>45900</v>
      </c>
      <c r="C4293">
        <v>5</v>
      </c>
      <c r="D4293">
        <v>15</v>
      </c>
      <c r="E4293" t="s">
        <v>7</v>
      </c>
      <c r="F4293">
        <v>1173.5045005289116</v>
      </c>
    </row>
    <row r="4294" spans="1:6">
      <c r="A4294">
        <v>9649</v>
      </c>
      <c r="B4294" s="1">
        <v>45930</v>
      </c>
      <c r="C4294">
        <v>5</v>
      </c>
      <c r="D4294">
        <v>15</v>
      </c>
      <c r="E4294" t="s">
        <v>7</v>
      </c>
      <c r="F4294">
        <v>1171.3600369583371</v>
      </c>
    </row>
    <row r="4295" spans="1:6">
      <c r="A4295">
        <v>9649</v>
      </c>
      <c r="B4295" s="1">
        <v>45961</v>
      </c>
      <c r="C4295">
        <v>5</v>
      </c>
      <c r="D4295">
        <v>15</v>
      </c>
      <c r="E4295" t="s">
        <v>7</v>
      </c>
      <c r="F4295">
        <v>1169.072609149724</v>
      </c>
    </row>
    <row r="4296" spans="1:6">
      <c r="A4296">
        <v>9649</v>
      </c>
      <c r="B4296" s="1">
        <v>45991</v>
      </c>
      <c r="C4296">
        <v>5</v>
      </c>
      <c r="D4296">
        <v>15</v>
      </c>
      <c r="E4296" t="s">
        <v>7</v>
      </c>
      <c r="F4296">
        <v>1166.9281455791495</v>
      </c>
    </row>
    <row r="4297" spans="1:6">
      <c r="A4297">
        <v>9649</v>
      </c>
      <c r="B4297" s="1">
        <v>46022</v>
      </c>
      <c r="C4297">
        <v>5</v>
      </c>
      <c r="D4297">
        <v>15</v>
      </c>
      <c r="E4297" t="s">
        <v>7</v>
      </c>
      <c r="F4297">
        <v>1164.6407177705366</v>
      </c>
    </row>
    <row r="4298" spans="1:6">
      <c r="A4298">
        <v>9652</v>
      </c>
      <c r="B4298" s="1">
        <v>45808</v>
      </c>
      <c r="C4298">
        <v>5</v>
      </c>
      <c r="D4298">
        <v>15</v>
      </c>
      <c r="E4298" t="s">
        <v>7</v>
      </c>
      <c r="F4298">
        <v>7650</v>
      </c>
    </row>
    <row r="4299" spans="1:6">
      <c r="A4299">
        <v>9652</v>
      </c>
      <c r="B4299" s="1">
        <v>45838</v>
      </c>
      <c r="C4299">
        <v>5</v>
      </c>
      <c r="D4299">
        <v>15</v>
      </c>
      <c r="E4299" t="s">
        <v>7</v>
      </c>
      <c r="F4299">
        <v>6750</v>
      </c>
    </row>
    <row r="4300" spans="1:6">
      <c r="A4300">
        <v>9652</v>
      </c>
      <c r="B4300" s="1">
        <v>45869</v>
      </c>
      <c r="C4300">
        <v>5</v>
      </c>
      <c r="D4300">
        <v>15</v>
      </c>
      <c r="E4300" t="s">
        <v>7</v>
      </c>
      <c r="F4300">
        <v>6300</v>
      </c>
    </row>
    <row r="4301" spans="1:6">
      <c r="A4301">
        <v>9652</v>
      </c>
      <c r="B4301" s="1">
        <v>45900</v>
      </c>
      <c r="C4301">
        <v>5</v>
      </c>
      <c r="D4301">
        <v>15</v>
      </c>
      <c r="E4301" t="s">
        <v>7</v>
      </c>
      <c r="F4301">
        <v>6174</v>
      </c>
    </row>
    <row r="4302" spans="1:6">
      <c r="A4302">
        <v>9652</v>
      </c>
      <c r="B4302" s="1">
        <v>45930</v>
      </c>
      <c r="C4302">
        <v>5</v>
      </c>
      <c r="D4302">
        <v>15</v>
      </c>
      <c r="E4302" t="s">
        <v>7</v>
      </c>
      <c r="F4302">
        <v>6050.5199999999995</v>
      </c>
    </row>
    <row r="4303" spans="1:6">
      <c r="A4303">
        <v>9652</v>
      </c>
      <c r="B4303" s="1">
        <v>45961</v>
      </c>
      <c r="C4303">
        <v>5</v>
      </c>
      <c r="D4303">
        <v>15</v>
      </c>
      <c r="E4303" t="s">
        <v>7</v>
      </c>
      <c r="F4303">
        <v>5929.5095999999994</v>
      </c>
    </row>
    <row r="4304" spans="1:6">
      <c r="A4304">
        <v>9652</v>
      </c>
      <c r="B4304" s="1">
        <v>45991</v>
      </c>
      <c r="C4304">
        <v>5</v>
      </c>
      <c r="D4304">
        <v>15</v>
      </c>
      <c r="E4304" t="s">
        <v>7</v>
      </c>
      <c r="F4304">
        <v>5810.9194079999997</v>
      </c>
    </row>
    <row r="4305" spans="1:6">
      <c r="A4305">
        <v>9652</v>
      </c>
      <c r="B4305" s="1">
        <v>46022</v>
      </c>
      <c r="C4305">
        <v>5</v>
      </c>
      <c r="D4305">
        <v>15</v>
      </c>
      <c r="E4305" t="s">
        <v>7</v>
      </c>
      <c r="F4305">
        <v>5694.7010198399994</v>
      </c>
    </row>
    <row r="4306" spans="1:6">
      <c r="A4306">
        <v>9656</v>
      </c>
      <c r="B4306" s="1">
        <v>45808</v>
      </c>
      <c r="C4306">
        <v>5</v>
      </c>
      <c r="D4306">
        <v>15</v>
      </c>
      <c r="E4306" t="s">
        <v>7</v>
      </c>
      <c r="F4306">
        <v>300544.45152369206</v>
      </c>
    </row>
    <row r="4307" spans="1:6">
      <c r="A4307">
        <v>9656</v>
      </c>
      <c r="B4307" s="1">
        <v>45838</v>
      </c>
      <c r="C4307">
        <v>5</v>
      </c>
      <c r="D4307">
        <v>15</v>
      </c>
      <c r="E4307" t="s">
        <v>7</v>
      </c>
      <c r="F4307">
        <v>338002.92253813578</v>
      </c>
    </row>
    <row r="4308" spans="1:6">
      <c r="A4308">
        <v>9656</v>
      </c>
      <c r="B4308" s="1">
        <v>45869</v>
      </c>
      <c r="C4308">
        <v>5</v>
      </c>
      <c r="D4308">
        <v>15</v>
      </c>
      <c r="E4308" t="s">
        <v>7</v>
      </c>
      <c r="F4308">
        <v>333957.52587151795</v>
      </c>
    </row>
    <row r="4309" spans="1:6">
      <c r="A4309">
        <v>9656</v>
      </c>
      <c r="B4309" s="1">
        <v>45900</v>
      </c>
      <c r="C4309">
        <v>5</v>
      </c>
      <c r="D4309">
        <v>15</v>
      </c>
      <c r="E4309" t="s">
        <v>7</v>
      </c>
      <c r="F4309">
        <v>304134.31496090698</v>
      </c>
    </row>
    <row r="4310" spans="1:6">
      <c r="A4310">
        <v>9656</v>
      </c>
      <c r="B4310" s="1">
        <v>45930</v>
      </c>
      <c r="C4310">
        <v>5</v>
      </c>
      <c r="D4310">
        <v>15</v>
      </c>
      <c r="E4310" t="s">
        <v>7</v>
      </c>
      <c r="F4310">
        <v>323073.56805057172</v>
      </c>
    </row>
    <row r="4311" spans="1:6">
      <c r="A4311">
        <v>9656</v>
      </c>
      <c r="B4311" s="1">
        <v>45961</v>
      </c>
      <c r="C4311">
        <v>5</v>
      </c>
      <c r="D4311">
        <v>15</v>
      </c>
      <c r="E4311" t="s">
        <v>7</v>
      </c>
      <c r="F4311">
        <v>314205.90858994407</v>
      </c>
    </row>
    <row r="4312" spans="1:6">
      <c r="A4312">
        <v>9656</v>
      </c>
      <c r="B4312" s="1">
        <v>45991</v>
      </c>
      <c r="C4312">
        <v>5</v>
      </c>
      <c r="D4312">
        <v>15</v>
      </c>
      <c r="E4312" t="s">
        <v>7</v>
      </c>
      <c r="F4312">
        <v>313053.51415150997</v>
      </c>
    </row>
    <row r="4313" spans="1:6">
      <c r="A4313">
        <v>9656</v>
      </c>
      <c r="B4313" s="1">
        <v>46022</v>
      </c>
      <c r="C4313">
        <v>5</v>
      </c>
      <c r="D4313">
        <v>15</v>
      </c>
      <c r="E4313" t="s">
        <v>7</v>
      </c>
      <c r="F4313">
        <v>319999.37187153113</v>
      </c>
    </row>
    <row r="4314" spans="1:6">
      <c r="A4314">
        <v>9657</v>
      </c>
      <c r="B4314" s="1">
        <v>45808</v>
      </c>
      <c r="C4314">
        <v>5</v>
      </c>
      <c r="D4314">
        <v>15</v>
      </c>
      <c r="E4314" t="s">
        <v>7</v>
      </c>
      <c r="F4314">
        <v>2259.9692560383323</v>
      </c>
    </row>
    <row r="4315" spans="1:6">
      <c r="A4315">
        <v>9657</v>
      </c>
      <c r="B4315" s="1">
        <v>45838</v>
      </c>
      <c r="C4315">
        <v>5</v>
      </c>
      <c r="D4315">
        <v>15</v>
      </c>
      <c r="E4315" t="s">
        <v>7</v>
      </c>
      <c r="F4315">
        <v>2455.8930951360385</v>
      </c>
    </row>
    <row r="4316" spans="1:6">
      <c r="A4316">
        <v>9657</v>
      </c>
      <c r="B4316" s="1">
        <v>45869</v>
      </c>
      <c r="C4316">
        <v>5</v>
      </c>
      <c r="D4316">
        <v>15</v>
      </c>
      <c r="E4316" t="s">
        <v>7</v>
      </c>
      <c r="F4316">
        <v>2323.0785363703726</v>
      </c>
    </row>
    <row r="4317" spans="1:6">
      <c r="A4317">
        <v>9657</v>
      </c>
      <c r="B4317" s="1">
        <v>45900</v>
      </c>
      <c r="C4317">
        <v>5</v>
      </c>
      <c r="D4317">
        <v>15</v>
      </c>
      <c r="E4317" t="s">
        <v>7</v>
      </c>
      <c r="F4317">
        <v>2436.9218259849818</v>
      </c>
    </row>
    <row r="4318" spans="1:6">
      <c r="A4318">
        <v>9657</v>
      </c>
      <c r="B4318" s="1">
        <v>45930</v>
      </c>
      <c r="C4318">
        <v>5</v>
      </c>
      <c r="D4318">
        <v>15</v>
      </c>
      <c r="E4318" t="s">
        <v>7</v>
      </c>
      <c r="F4318">
        <v>2427.503413422507</v>
      </c>
    </row>
    <row r="4319" spans="1:6">
      <c r="A4319">
        <v>9657</v>
      </c>
      <c r="B4319" s="1">
        <v>45961</v>
      </c>
      <c r="C4319">
        <v>5</v>
      </c>
      <c r="D4319">
        <v>15</v>
      </c>
      <c r="E4319" t="s">
        <v>7</v>
      </c>
      <c r="F4319">
        <v>2304.4118853137438</v>
      </c>
    </row>
    <row r="4320" spans="1:6">
      <c r="A4320">
        <v>9657</v>
      </c>
      <c r="B4320" s="1">
        <v>45991</v>
      </c>
      <c r="C4320">
        <v>5</v>
      </c>
      <c r="D4320">
        <v>15</v>
      </c>
      <c r="E4320" t="s">
        <v>7</v>
      </c>
      <c r="F4320">
        <v>2409.3144856485519</v>
      </c>
    </row>
    <row r="4321" spans="1:6">
      <c r="A4321">
        <v>9657</v>
      </c>
      <c r="B4321" s="1">
        <v>46022</v>
      </c>
      <c r="C4321">
        <v>5</v>
      </c>
      <c r="D4321">
        <v>15</v>
      </c>
      <c r="E4321" t="s">
        <v>7</v>
      </c>
      <c r="F4321">
        <v>2381.1476446033416</v>
      </c>
    </row>
    <row r="4322" spans="1:6">
      <c r="A4322">
        <v>9683</v>
      </c>
      <c r="B4322" s="1">
        <v>45808</v>
      </c>
      <c r="C4322">
        <v>5</v>
      </c>
      <c r="D4322">
        <v>15</v>
      </c>
      <c r="E4322" t="s">
        <v>7</v>
      </c>
      <c r="F4322">
        <v>1612931.04</v>
      </c>
    </row>
    <row r="4323" spans="1:6">
      <c r="A4323">
        <v>9683</v>
      </c>
      <c r="B4323" s="1">
        <v>45838</v>
      </c>
      <c r="C4323">
        <v>5</v>
      </c>
      <c r="D4323">
        <v>15</v>
      </c>
      <c r="E4323" t="s">
        <v>7</v>
      </c>
      <c r="F4323">
        <v>1580672.4191999999</v>
      </c>
    </row>
    <row r="4324" spans="1:6">
      <c r="A4324">
        <v>9683</v>
      </c>
      <c r="B4324" s="1">
        <v>45869</v>
      </c>
      <c r="C4324">
        <v>5</v>
      </c>
      <c r="D4324">
        <v>15</v>
      </c>
      <c r="E4324" t="s">
        <v>7</v>
      </c>
      <c r="F4324">
        <v>1549058.9708159999</v>
      </c>
    </row>
    <row r="4325" spans="1:6">
      <c r="A4325">
        <v>9683</v>
      </c>
      <c r="B4325" s="1">
        <v>45900</v>
      </c>
      <c r="C4325">
        <v>5</v>
      </c>
      <c r="D4325">
        <v>15</v>
      </c>
      <c r="E4325" t="s">
        <v>7</v>
      </c>
      <c r="F4325">
        <v>1518077.7913996798</v>
      </c>
    </row>
    <row r="4326" spans="1:6">
      <c r="A4326">
        <v>9683</v>
      </c>
      <c r="B4326" s="1">
        <v>45930</v>
      </c>
      <c r="C4326">
        <v>5</v>
      </c>
      <c r="D4326">
        <v>15</v>
      </c>
      <c r="E4326" t="s">
        <v>7</v>
      </c>
      <c r="F4326">
        <v>1487716.2355716862</v>
      </c>
    </row>
    <row r="4327" spans="1:6">
      <c r="A4327">
        <v>9683</v>
      </c>
      <c r="B4327" s="1">
        <v>45961</v>
      </c>
      <c r="C4327">
        <v>5</v>
      </c>
      <c r="D4327">
        <v>15</v>
      </c>
      <c r="E4327" t="s">
        <v>7</v>
      </c>
      <c r="F4327">
        <v>1457961.9108602521</v>
      </c>
    </row>
    <row r="4328" spans="1:6">
      <c r="A4328">
        <v>9683</v>
      </c>
      <c r="B4328" s="1">
        <v>45991</v>
      </c>
      <c r="C4328">
        <v>5</v>
      </c>
      <c r="D4328">
        <v>15</v>
      </c>
      <c r="E4328" t="s">
        <v>7</v>
      </c>
      <c r="F4328">
        <v>1428802.6726430473</v>
      </c>
    </row>
    <row r="4329" spans="1:6">
      <c r="A4329">
        <v>9683</v>
      </c>
      <c r="B4329" s="1">
        <v>46022</v>
      </c>
      <c r="C4329">
        <v>5</v>
      </c>
      <c r="D4329">
        <v>15</v>
      </c>
      <c r="E4329" t="s">
        <v>7</v>
      </c>
      <c r="F4329">
        <v>1400226.6191901863</v>
      </c>
    </row>
    <row r="4330" spans="1:6">
      <c r="A4330">
        <v>9692</v>
      </c>
      <c r="B4330" s="1">
        <v>45808</v>
      </c>
      <c r="C4330">
        <v>5</v>
      </c>
      <c r="D4330">
        <v>15</v>
      </c>
      <c r="E4330" t="s">
        <v>7</v>
      </c>
      <c r="F4330">
        <v>337500</v>
      </c>
    </row>
    <row r="4331" spans="1:6">
      <c r="A4331">
        <v>9692</v>
      </c>
      <c r="B4331" s="1">
        <v>45838</v>
      </c>
      <c r="C4331">
        <v>5</v>
      </c>
      <c r="D4331">
        <v>15</v>
      </c>
      <c r="E4331" t="s">
        <v>7</v>
      </c>
      <c r="F4331">
        <v>342000</v>
      </c>
    </row>
    <row r="4332" spans="1:6">
      <c r="A4332">
        <v>9692</v>
      </c>
      <c r="B4332" s="1">
        <v>45869</v>
      </c>
      <c r="C4332">
        <v>5</v>
      </c>
      <c r="D4332">
        <v>15</v>
      </c>
      <c r="E4332" t="s">
        <v>7</v>
      </c>
      <c r="F4332">
        <v>416250</v>
      </c>
    </row>
    <row r="4333" spans="1:6">
      <c r="A4333">
        <v>9692</v>
      </c>
      <c r="B4333" s="1">
        <v>45900</v>
      </c>
      <c r="C4333">
        <v>5</v>
      </c>
      <c r="D4333">
        <v>15</v>
      </c>
      <c r="E4333" t="s">
        <v>7</v>
      </c>
      <c r="F4333">
        <v>348750</v>
      </c>
    </row>
    <row r="4334" spans="1:6">
      <c r="A4334">
        <v>9692</v>
      </c>
      <c r="B4334" s="1">
        <v>45930</v>
      </c>
      <c r="C4334">
        <v>5</v>
      </c>
      <c r="D4334">
        <v>15</v>
      </c>
      <c r="E4334" t="s">
        <v>7</v>
      </c>
      <c r="F4334">
        <v>342000</v>
      </c>
    </row>
    <row r="4335" spans="1:6">
      <c r="A4335">
        <v>9692</v>
      </c>
      <c r="B4335" s="1">
        <v>45961</v>
      </c>
      <c r="C4335">
        <v>5</v>
      </c>
      <c r="D4335">
        <v>15</v>
      </c>
      <c r="E4335" t="s">
        <v>7</v>
      </c>
      <c r="F4335">
        <v>425250</v>
      </c>
    </row>
    <row r="4336" spans="1:6">
      <c r="A4336">
        <v>9692</v>
      </c>
      <c r="B4336" s="1">
        <v>45991</v>
      </c>
      <c r="C4336">
        <v>5</v>
      </c>
      <c r="D4336">
        <v>15</v>
      </c>
      <c r="E4336" t="s">
        <v>7</v>
      </c>
      <c r="F4336">
        <v>326250</v>
      </c>
    </row>
    <row r="4337" spans="1:6">
      <c r="A4337">
        <v>9692</v>
      </c>
      <c r="B4337" s="1">
        <v>46022</v>
      </c>
      <c r="C4337">
        <v>5</v>
      </c>
      <c r="D4337">
        <v>15</v>
      </c>
      <c r="E4337" t="s">
        <v>7</v>
      </c>
      <c r="F4337">
        <v>319500</v>
      </c>
    </row>
    <row r="4338" spans="1:6">
      <c r="A4338">
        <v>9700</v>
      </c>
      <c r="B4338" s="1">
        <v>45808</v>
      </c>
      <c r="C4338">
        <v>5</v>
      </c>
      <c r="D4338">
        <v>15</v>
      </c>
      <c r="E4338" t="s">
        <v>7</v>
      </c>
      <c r="F4338">
        <v>432682.96500000003</v>
      </c>
    </row>
    <row r="4339" spans="1:6">
      <c r="A4339">
        <v>9700</v>
      </c>
      <c r="B4339" s="1">
        <v>45838</v>
      </c>
      <c r="C4339">
        <v>5</v>
      </c>
      <c r="D4339">
        <v>15</v>
      </c>
      <c r="E4339" t="s">
        <v>7</v>
      </c>
      <c r="F4339">
        <v>428356.13535000006</v>
      </c>
    </row>
    <row r="4340" spans="1:6">
      <c r="A4340">
        <v>9700</v>
      </c>
      <c r="B4340" s="1">
        <v>45869</v>
      </c>
      <c r="C4340">
        <v>5</v>
      </c>
      <c r="D4340">
        <v>15</v>
      </c>
      <c r="E4340" t="s">
        <v>7</v>
      </c>
      <c r="F4340">
        <v>424072.57399650005</v>
      </c>
    </row>
    <row r="4341" spans="1:6">
      <c r="A4341">
        <v>9700</v>
      </c>
      <c r="B4341" s="1">
        <v>45900</v>
      </c>
      <c r="C4341">
        <v>5</v>
      </c>
      <c r="D4341">
        <v>15</v>
      </c>
      <c r="E4341" t="s">
        <v>7</v>
      </c>
      <c r="F4341">
        <v>419831.84825653501</v>
      </c>
    </row>
    <row r="4342" spans="1:6">
      <c r="A4342">
        <v>9700</v>
      </c>
      <c r="B4342" s="1">
        <v>45930</v>
      </c>
      <c r="C4342">
        <v>5</v>
      </c>
      <c r="D4342">
        <v>15</v>
      </c>
      <c r="E4342" t="s">
        <v>7</v>
      </c>
      <c r="F4342">
        <v>415633.52977396967</v>
      </c>
    </row>
    <row r="4343" spans="1:6">
      <c r="A4343">
        <v>9700</v>
      </c>
      <c r="B4343" s="1">
        <v>45961</v>
      </c>
      <c r="C4343">
        <v>5</v>
      </c>
      <c r="D4343">
        <v>15</v>
      </c>
      <c r="E4343" t="s">
        <v>7</v>
      </c>
      <c r="F4343">
        <v>411477.19447622995</v>
      </c>
    </row>
    <row r="4344" spans="1:6">
      <c r="A4344">
        <v>9700</v>
      </c>
      <c r="B4344" s="1">
        <v>45991</v>
      </c>
      <c r="C4344">
        <v>5</v>
      </c>
      <c r="D4344">
        <v>15</v>
      </c>
      <c r="E4344" t="s">
        <v>7</v>
      </c>
      <c r="F4344">
        <v>407362.42253146763</v>
      </c>
    </row>
    <row r="4345" spans="1:6">
      <c r="A4345">
        <v>9700</v>
      </c>
      <c r="B4345" s="1">
        <v>46022</v>
      </c>
      <c r="C4345">
        <v>5</v>
      </c>
      <c r="D4345">
        <v>15</v>
      </c>
      <c r="E4345" t="s">
        <v>7</v>
      </c>
      <c r="F4345">
        <v>403288.79830615298</v>
      </c>
    </row>
    <row r="4346" spans="1:6">
      <c r="A4346">
        <v>9701</v>
      </c>
      <c r="B4346" s="1">
        <v>45808</v>
      </c>
      <c r="C4346">
        <v>5</v>
      </c>
      <c r="D4346">
        <v>15</v>
      </c>
      <c r="E4346" t="s">
        <v>7</v>
      </c>
      <c r="F4346">
        <v>5499.6975000000002</v>
      </c>
    </row>
    <row r="4347" spans="1:6">
      <c r="A4347">
        <v>9701</v>
      </c>
      <c r="B4347" s="1">
        <v>45838</v>
      </c>
      <c r="C4347">
        <v>5</v>
      </c>
      <c r="D4347">
        <v>15</v>
      </c>
      <c r="E4347" t="s">
        <v>7</v>
      </c>
      <c r="F4347">
        <v>5444.7005250000002</v>
      </c>
    </row>
    <row r="4348" spans="1:6">
      <c r="A4348">
        <v>9701</v>
      </c>
      <c r="B4348" s="1">
        <v>45869</v>
      </c>
      <c r="C4348">
        <v>5</v>
      </c>
      <c r="D4348">
        <v>15</v>
      </c>
      <c r="E4348" t="s">
        <v>7</v>
      </c>
      <c r="F4348">
        <v>5390.2535197500001</v>
      </c>
    </row>
    <row r="4349" spans="1:6">
      <c r="A4349">
        <v>9701</v>
      </c>
      <c r="B4349" s="1">
        <v>45900</v>
      </c>
      <c r="C4349">
        <v>5</v>
      </c>
      <c r="D4349">
        <v>15</v>
      </c>
      <c r="E4349" t="s">
        <v>7</v>
      </c>
      <c r="F4349">
        <v>5336.3509845525004</v>
      </c>
    </row>
    <row r="4350" spans="1:6">
      <c r="A4350">
        <v>9701</v>
      </c>
      <c r="B4350" s="1">
        <v>45930</v>
      </c>
      <c r="C4350">
        <v>5</v>
      </c>
      <c r="D4350">
        <v>15</v>
      </c>
      <c r="E4350" t="s">
        <v>7</v>
      </c>
      <c r="F4350">
        <v>5282.9874747069753</v>
      </c>
    </row>
    <row r="4351" spans="1:6">
      <c r="A4351">
        <v>9701</v>
      </c>
      <c r="B4351" s="1">
        <v>45961</v>
      </c>
      <c r="C4351">
        <v>5</v>
      </c>
      <c r="D4351">
        <v>15</v>
      </c>
      <c r="E4351" t="s">
        <v>7</v>
      </c>
      <c r="F4351">
        <v>5230.1575999599045</v>
      </c>
    </row>
    <row r="4352" spans="1:6">
      <c r="A4352">
        <v>9701</v>
      </c>
      <c r="B4352" s="1">
        <v>45991</v>
      </c>
      <c r="C4352">
        <v>5</v>
      </c>
      <c r="D4352">
        <v>15</v>
      </c>
      <c r="E4352" t="s">
        <v>7</v>
      </c>
      <c r="F4352">
        <v>5177.8560239603048</v>
      </c>
    </row>
    <row r="4353" spans="1:6">
      <c r="A4353">
        <v>9701</v>
      </c>
      <c r="B4353" s="1">
        <v>46022</v>
      </c>
      <c r="C4353">
        <v>5</v>
      </c>
      <c r="D4353">
        <v>15</v>
      </c>
      <c r="E4353" t="s">
        <v>7</v>
      </c>
      <c r="F4353">
        <v>5126.0774637207023</v>
      </c>
    </row>
    <row r="4354" spans="1:6">
      <c r="A4354">
        <v>9702</v>
      </c>
      <c r="B4354" s="1">
        <v>45808</v>
      </c>
      <c r="C4354">
        <v>5</v>
      </c>
      <c r="D4354">
        <v>15</v>
      </c>
      <c r="E4354" t="s">
        <v>7</v>
      </c>
      <c r="F4354">
        <v>1715.175</v>
      </c>
    </row>
    <row r="4355" spans="1:6">
      <c r="A4355">
        <v>9702</v>
      </c>
      <c r="B4355" s="1">
        <v>45838</v>
      </c>
      <c r="C4355">
        <v>5</v>
      </c>
      <c r="D4355">
        <v>15</v>
      </c>
      <c r="E4355" t="s">
        <v>7</v>
      </c>
      <c r="F4355">
        <v>1698.0232499999997</v>
      </c>
    </row>
    <row r="4356" spans="1:6">
      <c r="A4356">
        <v>9702</v>
      </c>
      <c r="B4356" s="1">
        <v>45869</v>
      </c>
      <c r="C4356">
        <v>5</v>
      </c>
      <c r="D4356">
        <v>15</v>
      </c>
      <c r="E4356" t="s">
        <v>7</v>
      </c>
      <c r="F4356">
        <v>1681.0430174999997</v>
      </c>
    </row>
    <row r="4357" spans="1:6">
      <c r="A4357">
        <v>9702</v>
      </c>
      <c r="B4357" s="1">
        <v>45900</v>
      </c>
      <c r="C4357">
        <v>5</v>
      </c>
      <c r="D4357">
        <v>15</v>
      </c>
      <c r="E4357" t="s">
        <v>7</v>
      </c>
      <c r="F4357">
        <v>1664.2325873249997</v>
      </c>
    </row>
    <row r="4358" spans="1:6">
      <c r="A4358">
        <v>9702</v>
      </c>
      <c r="B4358" s="1">
        <v>45930</v>
      </c>
      <c r="C4358">
        <v>5</v>
      </c>
      <c r="D4358">
        <v>15</v>
      </c>
      <c r="E4358" t="s">
        <v>7</v>
      </c>
      <c r="F4358">
        <v>1647.5902614517497</v>
      </c>
    </row>
    <row r="4359" spans="1:6">
      <c r="A4359">
        <v>9702</v>
      </c>
      <c r="B4359" s="1">
        <v>45961</v>
      </c>
      <c r="C4359">
        <v>5</v>
      </c>
      <c r="D4359">
        <v>15</v>
      </c>
      <c r="E4359" t="s">
        <v>7</v>
      </c>
      <c r="F4359">
        <v>1631.114358837232</v>
      </c>
    </row>
    <row r="4360" spans="1:6">
      <c r="A4360">
        <v>9702</v>
      </c>
      <c r="B4360" s="1">
        <v>45991</v>
      </c>
      <c r="C4360">
        <v>5</v>
      </c>
      <c r="D4360">
        <v>15</v>
      </c>
      <c r="E4360" t="s">
        <v>7</v>
      </c>
      <c r="F4360">
        <v>1614.8032152488597</v>
      </c>
    </row>
    <row r="4361" spans="1:6">
      <c r="A4361">
        <v>9702</v>
      </c>
      <c r="B4361" s="1">
        <v>46022</v>
      </c>
      <c r="C4361">
        <v>5</v>
      </c>
      <c r="D4361">
        <v>15</v>
      </c>
      <c r="E4361" t="s">
        <v>7</v>
      </c>
      <c r="F4361">
        <v>1598.6551830963713</v>
      </c>
    </row>
    <row r="4362" spans="1:6">
      <c r="A4362">
        <v>9768</v>
      </c>
      <c r="B4362" s="1">
        <v>45808</v>
      </c>
      <c r="C4362">
        <v>5</v>
      </c>
      <c r="D4362">
        <v>15</v>
      </c>
      <c r="E4362" t="s">
        <v>7</v>
      </c>
      <c r="F4362">
        <v>202500</v>
      </c>
    </row>
    <row r="4363" spans="1:6">
      <c r="A4363">
        <v>9768</v>
      </c>
      <c r="B4363" s="1">
        <v>45838</v>
      </c>
      <c r="C4363">
        <v>5</v>
      </c>
      <c r="D4363">
        <v>15</v>
      </c>
      <c r="E4363" t="s">
        <v>7</v>
      </c>
      <c r="F4363">
        <v>204750</v>
      </c>
    </row>
    <row r="4364" spans="1:6">
      <c r="A4364">
        <v>9768</v>
      </c>
      <c r="B4364" s="1">
        <v>45869</v>
      </c>
      <c r="C4364">
        <v>5</v>
      </c>
      <c r="D4364">
        <v>15</v>
      </c>
      <c r="E4364" t="s">
        <v>7</v>
      </c>
      <c r="F4364">
        <v>229500</v>
      </c>
    </row>
    <row r="4365" spans="1:6">
      <c r="A4365">
        <v>9768</v>
      </c>
      <c r="B4365" s="1">
        <v>45900</v>
      </c>
      <c r="C4365">
        <v>5</v>
      </c>
      <c r="D4365">
        <v>15</v>
      </c>
      <c r="E4365" t="s">
        <v>7</v>
      </c>
      <c r="F4365">
        <v>200250</v>
      </c>
    </row>
    <row r="4366" spans="1:6">
      <c r="A4366">
        <v>9768</v>
      </c>
      <c r="B4366" s="1">
        <v>45930</v>
      </c>
      <c r="C4366">
        <v>5</v>
      </c>
      <c r="D4366">
        <v>15</v>
      </c>
      <c r="E4366" t="s">
        <v>7</v>
      </c>
      <c r="F4366">
        <v>202500</v>
      </c>
    </row>
    <row r="4367" spans="1:6">
      <c r="A4367">
        <v>9768</v>
      </c>
      <c r="B4367" s="1">
        <v>45961</v>
      </c>
      <c r="C4367">
        <v>5</v>
      </c>
      <c r="D4367">
        <v>15</v>
      </c>
      <c r="E4367" t="s">
        <v>7</v>
      </c>
      <c r="F4367">
        <v>303750</v>
      </c>
    </row>
    <row r="4368" spans="1:6">
      <c r="A4368">
        <v>9768</v>
      </c>
      <c r="B4368" s="1">
        <v>45991</v>
      </c>
      <c r="C4368">
        <v>5</v>
      </c>
      <c r="D4368">
        <v>15</v>
      </c>
      <c r="E4368" t="s">
        <v>7</v>
      </c>
      <c r="F4368">
        <v>225000</v>
      </c>
    </row>
    <row r="4369" spans="1:6">
      <c r="A4369">
        <v>9768</v>
      </c>
      <c r="B4369" s="1">
        <v>46022</v>
      </c>
      <c r="C4369">
        <v>5</v>
      </c>
      <c r="D4369">
        <v>15</v>
      </c>
      <c r="E4369" t="s">
        <v>7</v>
      </c>
      <c r="F4369">
        <v>220500</v>
      </c>
    </row>
    <row r="4370" spans="1:6">
      <c r="A4370">
        <v>150</v>
      </c>
      <c r="B4370" s="1">
        <v>45808</v>
      </c>
      <c r="C4370">
        <v>5</v>
      </c>
      <c r="D4370">
        <v>42</v>
      </c>
      <c r="E4370" t="s">
        <v>7</v>
      </c>
      <c r="F4370">
        <v>144250.84313106991</v>
      </c>
    </row>
    <row r="4371" spans="1:6">
      <c r="A4371">
        <v>150</v>
      </c>
      <c r="B4371" s="1">
        <v>45838</v>
      </c>
      <c r="C4371">
        <v>5</v>
      </c>
      <c r="D4371">
        <v>42</v>
      </c>
      <c r="E4371" t="s">
        <v>7</v>
      </c>
      <c r="F4371">
        <v>144528.77791160741</v>
      </c>
    </row>
    <row r="4372" spans="1:6">
      <c r="A4372">
        <v>150</v>
      </c>
      <c r="B4372" s="1">
        <v>45869</v>
      </c>
      <c r="C4372">
        <v>5</v>
      </c>
      <c r="D4372">
        <v>42</v>
      </c>
      <c r="E4372" t="s">
        <v>7</v>
      </c>
      <c r="F4372">
        <v>144825.24167751404</v>
      </c>
    </row>
    <row r="4373" spans="1:6">
      <c r="A4373">
        <v>150</v>
      </c>
      <c r="B4373" s="1">
        <v>45900</v>
      </c>
      <c r="C4373">
        <v>5</v>
      </c>
      <c r="D4373">
        <v>42</v>
      </c>
      <c r="E4373" t="s">
        <v>7</v>
      </c>
      <c r="F4373">
        <v>145112.44095073614</v>
      </c>
    </row>
    <row r="4374" spans="1:6">
      <c r="A4374">
        <v>150</v>
      </c>
      <c r="B4374" s="1">
        <v>45930</v>
      </c>
      <c r="C4374">
        <v>5</v>
      </c>
      <c r="D4374">
        <v>42</v>
      </c>
      <c r="E4374" t="s">
        <v>7</v>
      </c>
      <c r="F4374">
        <v>145390.37573127364</v>
      </c>
    </row>
    <row r="4375" spans="1:6">
      <c r="A4375">
        <v>150</v>
      </c>
      <c r="B4375" s="1">
        <v>45961</v>
      </c>
      <c r="C4375">
        <v>5</v>
      </c>
      <c r="D4375">
        <v>42</v>
      </c>
      <c r="E4375" t="s">
        <v>7</v>
      </c>
      <c r="F4375">
        <v>145686.83949718031</v>
      </c>
    </row>
    <row r="4376" spans="1:6">
      <c r="A4376">
        <v>150</v>
      </c>
      <c r="B4376" s="1">
        <v>45991</v>
      </c>
      <c r="C4376">
        <v>5</v>
      </c>
      <c r="D4376">
        <v>42</v>
      </c>
      <c r="E4376" t="s">
        <v>7</v>
      </c>
      <c r="F4376">
        <v>145964.77427771778</v>
      </c>
    </row>
    <row r="4377" spans="1:6">
      <c r="A4377">
        <v>150</v>
      </c>
      <c r="B4377" s="1">
        <v>46022</v>
      </c>
      <c r="C4377">
        <v>5</v>
      </c>
      <c r="D4377">
        <v>42</v>
      </c>
      <c r="E4377" t="s">
        <v>7</v>
      </c>
      <c r="F4377">
        <v>146261.23804362444</v>
      </c>
    </row>
    <row r="4378" spans="1:6">
      <c r="A4378">
        <v>2370</v>
      </c>
      <c r="B4378" s="1">
        <v>45808</v>
      </c>
      <c r="C4378">
        <v>5</v>
      </c>
      <c r="D4378">
        <v>42</v>
      </c>
      <c r="E4378" t="s">
        <v>7</v>
      </c>
      <c r="F4378">
        <v>2502.2249999999999</v>
      </c>
    </row>
    <row r="4379" spans="1:6">
      <c r="A4379">
        <v>2370</v>
      </c>
      <c r="B4379" s="1">
        <v>45838</v>
      </c>
      <c r="C4379">
        <v>5</v>
      </c>
      <c r="D4379">
        <v>42</v>
      </c>
      <c r="E4379" t="s">
        <v>7</v>
      </c>
      <c r="F4379">
        <v>2477.2027499999999</v>
      </c>
    </row>
    <row r="4380" spans="1:6">
      <c r="A4380">
        <v>2370</v>
      </c>
      <c r="B4380" s="1">
        <v>45869</v>
      </c>
      <c r="C4380">
        <v>5</v>
      </c>
      <c r="D4380">
        <v>42</v>
      </c>
      <c r="E4380" t="s">
        <v>7</v>
      </c>
      <c r="F4380">
        <v>2452.4307224999998</v>
      </c>
    </row>
    <row r="4381" spans="1:6">
      <c r="A4381">
        <v>2370</v>
      </c>
      <c r="B4381" s="1">
        <v>45900</v>
      </c>
      <c r="C4381">
        <v>5</v>
      </c>
      <c r="D4381">
        <v>42</v>
      </c>
      <c r="E4381" t="s">
        <v>7</v>
      </c>
      <c r="F4381">
        <v>2427.9064152749997</v>
      </c>
    </row>
    <row r="4382" spans="1:6">
      <c r="A4382">
        <v>2370</v>
      </c>
      <c r="B4382" s="1">
        <v>45930</v>
      </c>
      <c r="C4382">
        <v>5</v>
      </c>
      <c r="D4382">
        <v>42</v>
      </c>
      <c r="E4382" t="s">
        <v>7</v>
      </c>
      <c r="F4382">
        <v>2403.6273511222498</v>
      </c>
    </row>
    <row r="4383" spans="1:6">
      <c r="A4383">
        <v>2370</v>
      </c>
      <c r="B4383" s="1">
        <v>45961</v>
      </c>
      <c r="C4383">
        <v>5</v>
      </c>
      <c r="D4383">
        <v>42</v>
      </c>
      <c r="E4383" t="s">
        <v>7</v>
      </c>
      <c r="F4383">
        <v>2379.5910776110272</v>
      </c>
    </row>
    <row r="4384" spans="1:6">
      <c r="A4384">
        <v>2370</v>
      </c>
      <c r="B4384" s="1">
        <v>45991</v>
      </c>
      <c r="C4384">
        <v>5</v>
      </c>
      <c r="D4384">
        <v>42</v>
      </c>
      <c r="E4384" t="s">
        <v>7</v>
      </c>
      <c r="F4384">
        <v>2355.7951668349169</v>
      </c>
    </row>
    <row r="4385" spans="1:6">
      <c r="A4385">
        <v>2370</v>
      </c>
      <c r="B4385" s="1">
        <v>46022</v>
      </c>
      <c r="C4385">
        <v>5</v>
      </c>
      <c r="D4385">
        <v>42</v>
      </c>
      <c r="E4385" t="s">
        <v>7</v>
      </c>
      <c r="F4385">
        <v>2332.2372151665677</v>
      </c>
    </row>
    <row r="4386" spans="1:6">
      <c r="A4386">
        <v>360</v>
      </c>
      <c r="B4386" s="1">
        <v>45808</v>
      </c>
      <c r="C4386">
        <v>5</v>
      </c>
      <c r="D4386">
        <v>42</v>
      </c>
      <c r="E4386" t="s">
        <v>7</v>
      </c>
      <c r="F4386">
        <v>14055.525</v>
      </c>
    </row>
    <row r="4387" spans="1:6">
      <c r="A4387">
        <v>360</v>
      </c>
      <c r="B4387" s="1">
        <v>45838</v>
      </c>
      <c r="C4387">
        <v>5</v>
      </c>
      <c r="D4387">
        <v>42</v>
      </c>
      <c r="E4387" t="s">
        <v>7</v>
      </c>
      <c r="F4387">
        <v>13914.96975</v>
      </c>
    </row>
    <row r="4388" spans="1:6">
      <c r="A4388">
        <v>360</v>
      </c>
      <c r="B4388" s="1">
        <v>45869</v>
      </c>
      <c r="C4388">
        <v>5</v>
      </c>
      <c r="D4388">
        <v>42</v>
      </c>
      <c r="E4388" t="s">
        <v>7</v>
      </c>
      <c r="F4388">
        <v>13775.820052500001</v>
      </c>
    </row>
    <row r="4389" spans="1:6">
      <c r="A4389">
        <v>360</v>
      </c>
      <c r="B4389" s="1">
        <v>45900</v>
      </c>
      <c r="C4389">
        <v>5</v>
      </c>
      <c r="D4389">
        <v>42</v>
      </c>
      <c r="E4389" t="s">
        <v>7</v>
      </c>
      <c r="F4389">
        <v>13638.061851975001</v>
      </c>
    </row>
    <row r="4390" spans="1:6">
      <c r="A4390">
        <v>360</v>
      </c>
      <c r="B4390" s="1">
        <v>45930</v>
      </c>
      <c r="C4390">
        <v>5</v>
      </c>
      <c r="D4390">
        <v>42</v>
      </c>
      <c r="E4390" t="s">
        <v>7</v>
      </c>
      <c r="F4390">
        <v>13501.681233455252</v>
      </c>
    </row>
    <row r="4391" spans="1:6">
      <c r="A4391">
        <v>360</v>
      </c>
      <c r="B4391" s="1">
        <v>45961</v>
      </c>
      <c r="C4391">
        <v>5</v>
      </c>
      <c r="D4391">
        <v>42</v>
      </c>
      <c r="E4391" t="s">
        <v>7</v>
      </c>
      <c r="F4391">
        <v>13366.664421120699</v>
      </c>
    </row>
    <row r="4392" spans="1:6">
      <c r="A4392">
        <v>360</v>
      </c>
      <c r="B4392" s="1">
        <v>45991</v>
      </c>
      <c r="C4392">
        <v>5</v>
      </c>
      <c r="D4392">
        <v>42</v>
      </c>
      <c r="E4392" t="s">
        <v>7</v>
      </c>
      <c r="F4392">
        <v>13232.997776909491</v>
      </c>
    </row>
    <row r="4393" spans="1:6">
      <c r="A4393">
        <v>360</v>
      </c>
      <c r="B4393" s="1">
        <v>46022</v>
      </c>
      <c r="C4393">
        <v>5</v>
      </c>
      <c r="D4393">
        <v>42</v>
      </c>
      <c r="E4393" t="s">
        <v>7</v>
      </c>
      <c r="F4393">
        <v>13100.667799140396</v>
      </c>
    </row>
    <row r="4394" spans="1:6">
      <c r="A4394">
        <v>9649</v>
      </c>
      <c r="B4394" s="1">
        <v>45808</v>
      </c>
      <c r="C4394">
        <v>5</v>
      </c>
      <c r="D4394">
        <v>42</v>
      </c>
      <c r="E4394" t="s">
        <v>7</v>
      </c>
      <c r="F4394">
        <v>1965.5790557145372</v>
      </c>
    </row>
    <row r="4395" spans="1:6">
      <c r="A4395">
        <v>9649</v>
      </c>
      <c r="B4395" s="1">
        <v>45838</v>
      </c>
      <c r="C4395">
        <v>5</v>
      </c>
      <c r="D4395">
        <v>42</v>
      </c>
      <c r="E4395" t="s">
        <v>7</v>
      </c>
      <c r="F4395">
        <v>1928.7585201287993</v>
      </c>
    </row>
    <row r="4396" spans="1:6">
      <c r="A4396">
        <v>9649</v>
      </c>
      <c r="B4396" s="1">
        <v>45869</v>
      </c>
      <c r="C4396">
        <v>5</v>
      </c>
      <c r="D4396">
        <v>42</v>
      </c>
      <c r="E4396" t="s">
        <v>7</v>
      </c>
      <c r="F4396">
        <v>2002.5994048795087</v>
      </c>
    </row>
    <row r="4397" spans="1:6">
      <c r="A4397">
        <v>9649</v>
      </c>
      <c r="B4397" s="1">
        <v>45900</v>
      </c>
      <c r="C4397">
        <v>5</v>
      </c>
      <c r="D4397">
        <v>42</v>
      </c>
      <c r="E4397" t="s">
        <v>7</v>
      </c>
      <c r="F4397">
        <v>2065.2657831489655</v>
      </c>
    </row>
    <row r="4398" spans="1:6">
      <c r="A4398">
        <v>9649</v>
      </c>
      <c r="B4398" s="1">
        <v>45930</v>
      </c>
      <c r="C4398">
        <v>5</v>
      </c>
      <c r="D4398">
        <v>42</v>
      </c>
      <c r="E4398" t="s">
        <v>7</v>
      </c>
      <c r="F4398">
        <v>2238.402188577224</v>
      </c>
    </row>
    <row r="4399" spans="1:6">
      <c r="A4399">
        <v>9649</v>
      </c>
      <c r="B4399" s="1">
        <v>45961</v>
      </c>
      <c r="C4399">
        <v>5</v>
      </c>
      <c r="D4399">
        <v>42</v>
      </c>
      <c r="E4399" t="s">
        <v>7</v>
      </c>
      <c r="F4399">
        <v>2310.4830940299412</v>
      </c>
    </row>
    <row r="4400" spans="1:6">
      <c r="A4400">
        <v>9649</v>
      </c>
      <c r="B4400" s="1">
        <v>45991</v>
      </c>
      <c r="C4400">
        <v>5</v>
      </c>
      <c r="D4400">
        <v>42</v>
      </c>
      <c r="E4400" t="s">
        <v>7</v>
      </c>
      <c r="F4400">
        <v>2227.4728002114712</v>
      </c>
    </row>
    <row r="4401" spans="1:6">
      <c r="A4401">
        <v>9649</v>
      </c>
      <c r="B4401" s="1">
        <v>46022</v>
      </c>
      <c r="C4401">
        <v>5</v>
      </c>
      <c r="D4401">
        <v>42</v>
      </c>
      <c r="E4401" t="s">
        <v>7</v>
      </c>
      <c r="F4401">
        <v>2281.25</v>
      </c>
    </row>
    <row r="4402" spans="1:6">
      <c r="A4402">
        <v>9652</v>
      </c>
      <c r="B4402" s="1">
        <v>45808</v>
      </c>
      <c r="C4402">
        <v>5</v>
      </c>
      <c r="D4402">
        <v>42</v>
      </c>
      <c r="E4402" t="s">
        <v>7</v>
      </c>
      <c r="F4402">
        <v>14375</v>
      </c>
    </row>
    <row r="4403" spans="1:6">
      <c r="A4403">
        <v>9652</v>
      </c>
      <c r="B4403" s="1">
        <v>45838</v>
      </c>
      <c r="C4403">
        <v>5</v>
      </c>
      <c r="D4403">
        <v>42</v>
      </c>
      <c r="E4403" t="s">
        <v>7</v>
      </c>
      <c r="F4403">
        <v>13800</v>
      </c>
    </row>
    <row r="4404" spans="1:6">
      <c r="A4404">
        <v>9652</v>
      </c>
      <c r="B4404" s="1">
        <v>45869</v>
      </c>
      <c r="C4404">
        <v>5</v>
      </c>
      <c r="D4404">
        <v>42</v>
      </c>
      <c r="E4404" t="s">
        <v>7</v>
      </c>
      <c r="F4404">
        <v>13248</v>
      </c>
    </row>
    <row r="4405" spans="1:6">
      <c r="A4405">
        <v>9652</v>
      </c>
      <c r="B4405" s="1">
        <v>45900</v>
      </c>
      <c r="C4405">
        <v>5</v>
      </c>
      <c r="D4405">
        <v>42</v>
      </c>
      <c r="E4405" t="s">
        <v>7</v>
      </c>
      <c r="F4405">
        <v>12718.08</v>
      </c>
    </row>
    <row r="4406" spans="1:6">
      <c r="A4406">
        <v>9652</v>
      </c>
      <c r="B4406" s="1">
        <v>45930</v>
      </c>
      <c r="C4406">
        <v>5</v>
      </c>
      <c r="D4406">
        <v>42</v>
      </c>
      <c r="E4406" t="s">
        <v>7</v>
      </c>
      <c r="F4406">
        <v>12209.356800000001</v>
      </c>
    </row>
    <row r="4407" spans="1:6">
      <c r="A4407">
        <v>9652</v>
      </c>
      <c r="B4407" s="1">
        <v>45961</v>
      </c>
      <c r="C4407">
        <v>5</v>
      </c>
      <c r="D4407">
        <v>42</v>
      </c>
      <c r="E4407" t="s">
        <v>7</v>
      </c>
      <c r="F4407">
        <v>11720.982528</v>
      </c>
    </row>
    <row r="4408" spans="1:6">
      <c r="A4408">
        <v>9652</v>
      </c>
      <c r="B4408" s="1">
        <v>45991</v>
      </c>
      <c r="C4408">
        <v>5</v>
      </c>
      <c r="D4408">
        <v>42</v>
      </c>
      <c r="E4408" t="s">
        <v>7</v>
      </c>
      <c r="F4408">
        <v>11252.143226879998</v>
      </c>
    </row>
    <row r="4409" spans="1:6">
      <c r="A4409">
        <v>9652</v>
      </c>
      <c r="B4409" s="1">
        <v>46022</v>
      </c>
      <c r="C4409">
        <v>5</v>
      </c>
      <c r="D4409">
        <v>42</v>
      </c>
      <c r="E4409" t="s">
        <v>7</v>
      </c>
      <c r="F4409">
        <v>10802.057497804799</v>
      </c>
    </row>
    <row r="4410" spans="1:6">
      <c r="A4410">
        <v>9656</v>
      </c>
      <c r="B4410" s="1">
        <v>45808</v>
      </c>
      <c r="C4410">
        <v>5</v>
      </c>
      <c r="D4410">
        <v>42</v>
      </c>
      <c r="E4410" t="s">
        <v>7</v>
      </c>
      <c r="F4410">
        <v>878325.70653901482</v>
      </c>
    </row>
    <row r="4411" spans="1:6">
      <c r="A4411">
        <v>9656</v>
      </c>
      <c r="B4411" s="1">
        <v>45838</v>
      </c>
      <c r="C4411">
        <v>5</v>
      </c>
      <c r="D4411">
        <v>42</v>
      </c>
      <c r="E4411" t="s">
        <v>7</v>
      </c>
      <c r="F4411">
        <v>978173.59853031323</v>
      </c>
    </row>
    <row r="4412" spans="1:6">
      <c r="A4412">
        <v>9656</v>
      </c>
      <c r="B4412" s="1">
        <v>45869</v>
      </c>
      <c r="C4412">
        <v>5</v>
      </c>
      <c r="D4412">
        <v>42</v>
      </c>
      <c r="E4412" t="s">
        <v>7</v>
      </c>
      <c r="F4412">
        <v>952983.14791837009</v>
      </c>
    </row>
    <row r="4413" spans="1:6">
      <c r="A4413">
        <v>9656</v>
      </c>
      <c r="B4413" s="1">
        <v>45900</v>
      </c>
      <c r="C4413">
        <v>5</v>
      </c>
      <c r="D4413">
        <v>42</v>
      </c>
      <c r="E4413" t="s">
        <v>7</v>
      </c>
      <c r="F4413">
        <v>846999.72022483347</v>
      </c>
    </row>
    <row r="4414" spans="1:6">
      <c r="A4414">
        <v>9656</v>
      </c>
      <c r="B4414" s="1">
        <v>45930</v>
      </c>
      <c r="C4414">
        <v>5</v>
      </c>
      <c r="D4414">
        <v>42</v>
      </c>
      <c r="E4414" t="s">
        <v>7</v>
      </c>
      <c r="F4414">
        <v>917617.16205799836</v>
      </c>
    </row>
    <row r="4415" spans="1:6">
      <c r="A4415">
        <v>9656</v>
      </c>
      <c r="B4415" s="1">
        <v>45961</v>
      </c>
      <c r="C4415">
        <v>5</v>
      </c>
      <c r="D4415">
        <v>42</v>
      </c>
      <c r="E4415" t="s">
        <v>7</v>
      </c>
      <c r="F4415">
        <v>928956.27146018855</v>
      </c>
    </row>
    <row r="4416" spans="1:6">
      <c r="A4416">
        <v>9656</v>
      </c>
      <c r="B4416" s="1">
        <v>45991</v>
      </c>
      <c r="C4416">
        <v>5</v>
      </c>
      <c r="D4416">
        <v>42</v>
      </c>
      <c r="E4416" t="s">
        <v>7</v>
      </c>
      <c r="F4416">
        <v>905674.45070215571</v>
      </c>
    </row>
    <row r="4417" spans="1:6">
      <c r="A4417">
        <v>9656</v>
      </c>
      <c r="B4417" s="1">
        <v>46022</v>
      </c>
      <c r="C4417">
        <v>5</v>
      </c>
      <c r="D4417">
        <v>42</v>
      </c>
      <c r="E4417" t="s">
        <v>7</v>
      </c>
      <c r="F4417">
        <v>910568.57989173592</v>
      </c>
    </row>
    <row r="4418" spans="1:6">
      <c r="A4418">
        <v>9657</v>
      </c>
      <c r="B4418" s="1">
        <v>45808</v>
      </c>
      <c r="C4418">
        <v>5</v>
      </c>
      <c r="D4418">
        <v>42</v>
      </c>
      <c r="E4418" t="s">
        <v>7</v>
      </c>
      <c r="F4418">
        <v>5931.2430222368057</v>
      </c>
    </row>
    <row r="4419" spans="1:6">
      <c r="A4419">
        <v>9657</v>
      </c>
      <c r="B4419" s="1">
        <v>45838</v>
      </c>
      <c r="C4419">
        <v>5</v>
      </c>
      <c r="D4419">
        <v>42</v>
      </c>
      <c r="E4419" t="s">
        <v>7</v>
      </c>
      <c r="F4419">
        <v>6475.7259337968371</v>
      </c>
    </row>
    <row r="4420" spans="1:6">
      <c r="A4420">
        <v>9657</v>
      </c>
      <c r="B4420" s="1">
        <v>45869</v>
      </c>
      <c r="C4420">
        <v>5</v>
      </c>
      <c r="D4420">
        <v>42</v>
      </c>
      <c r="E4420" t="s">
        <v>7</v>
      </c>
      <c r="F4420">
        <v>6134.4846771367847</v>
      </c>
    </row>
    <row r="4421" spans="1:6">
      <c r="A4421">
        <v>9657</v>
      </c>
      <c r="B4421" s="1">
        <v>45900</v>
      </c>
      <c r="C4421">
        <v>5</v>
      </c>
      <c r="D4421">
        <v>42</v>
      </c>
      <c r="E4421" t="s">
        <v>7</v>
      </c>
      <c r="F4421">
        <v>6476.3425878568332</v>
      </c>
    </row>
    <row r="4422" spans="1:6">
      <c r="A4422">
        <v>9657</v>
      </c>
      <c r="B4422" s="1">
        <v>45930</v>
      </c>
      <c r="C4422">
        <v>5</v>
      </c>
      <c r="D4422">
        <v>42</v>
      </c>
      <c r="E4422" t="s">
        <v>7</v>
      </c>
      <c r="F4422">
        <v>6392.6946623095055</v>
      </c>
    </row>
    <row r="4423" spans="1:6">
      <c r="A4423">
        <v>9657</v>
      </c>
      <c r="B4423" s="1">
        <v>45961</v>
      </c>
      <c r="C4423">
        <v>5</v>
      </c>
      <c r="D4423">
        <v>42</v>
      </c>
      <c r="E4423" t="s">
        <v>7</v>
      </c>
      <c r="F4423">
        <v>6000.5358179282739</v>
      </c>
    </row>
    <row r="4424" spans="1:6">
      <c r="A4424">
        <v>9657</v>
      </c>
      <c r="B4424" s="1">
        <v>45991</v>
      </c>
      <c r="C4424">
        <v>5</v>
      </c>
      <c r="D4424">
        <v>42</v>
      </c>
      <c r="E4424" t="s">
        <v>7</v>
      </c>
      <c r="F4424">
        <v>6276.0615769226251</v>
      </c>
    </row>
    <row r="4425" spans="1:6">
      <c r="A4425">
        <v>9657</v>
      </c>
      <c r="B4425" s="1">
        <v>46022</v>
      </c>
      <c r="C4425">
        <v>5</v>
      </c>
      <c r="D4425">
        <v>42</v>
      </c>
      <c r="E4425" t="s">
        <v>7</v>
      </c>
      <c r="F4425">
        <v>6121.1017630402348</v>
      </c>
    </row>
    <row r="4426" spans="1:6">
      <c r="A4426">
        <v>9683</v>
      </c>
      <c r="B4426" s="1">
        <v>45808</v>
      </c>
      <c r="C4426">
        <v>5</v>
      </c>
      <c r="D4426">
        <v>42</v>
      </c>
      <c r="E4426" t="s">
        <v>7</v>
      </c>
      <c r="F4426">
        <v>3876409.5375000006</v>
      </c>
    </row>
    <row r="4427" spans="1:6">
      <c r="A4427">
        <v>9683</v>
      </c>
      <c r="B4427" s="1">
        <v>45838</v>
      </c>
      <c r="C4427">
        <v>5</v>
      </c>
      <c r="D4427">
        <v>42</v>
      </c>
      <c r="E4427" t="s">
        <v>7</v>
      </c>
      <c r="F4427">
        <v>3808572.3705937504</v>
      </c>
    </row>
    <row r="4428" spans="1:6">
      <c r="A4428">
        <v>9683</v>
      </c>
      <c r="B4428" s="1">
        <v>45869</v>
      </c>
      <c r="C4428">
        <v>5</v>
      </c>
      <c r="D4428">
        <v>42</v>
      </c>
      <c r="E4428" t="s">
        <v>7</v>
      </c>
      <c r="F4428">
        <v>3741922.3541083601</v>
      </c>
    </row>
    <row r="4429" spans="1:6">
      <c r="A4429">
        <v>9683</v>
      </c>
      <c r="B4429" s="1">
        <v>45900</v>
      </c>
      <c r="C4429">
        <v>5</v>
      </c>
      <c r="D4429">
        <v>42</v>
      </c>
      <c r="E4429" t="s">
        <v>7</v>
      </c>
      <c r="F4429">
        <v>3676438.7129114638</v>
      </c>
    </row>
    <row r="4430" spans="1:6">
      <c r="A4430">
        <v>9683</v>
      </c>
      <c r="B4430" s="1">
        <v>45930</v>
      </c>
      <c r="C4430">
        <v>5</v>
      </c>
      <c r="D4430">
        <v>42</v>
      </c>
      <c r="E4430" t="s">
        <v>7</v>
      </c>
      <c r="F4430">
        <v>3612101.0354355136</v>
      </c>
    </row>
    <row r="4431" spans="1:6">
      <c r="A4431">
        <v>9683</v>
      </c>
      <c r="B4431" s="1">
        <v>45961</v>
      </c>
      <c r="C4431">
        <v>5</v>
      </c>
      <c r="D4431">
        <v>42</v>
      </c>
      <c r="E4431" t="s">
        <v>7</v>
      </c>
      <c r="F4431">
        <v>3548889.2673153919</v>
      </c>
    </row>
    <row r="4432" spans="1:6">
      <c r="A4432">
        <v>9683</v>
      </c>
      <c r="B4432" s="1">
        <v>45991</v>
      </c>
      <c r="C4432">
        <v>5</v>
      </c>
      <c r="D4432">
        <v>42</v>
      </c>
      <c r="E4432" t="s">
        <v>7</v>
      </c>
      <c r="F4432">
        <v>3486783.7051373725</v>
      </c>
    </row>
    <row r="4433" spans="1:6">
      <c r="A4433">
        <v>9683</v>
      </c>
      <c r="B4433" s="1">
        <v>46022</v>
      </c>
      <c r="C4433">
        <v>5</v>
      </c>
      <c r="D4433">
        <v>42</v>
      </c>
      <c r="E4433" t="s">
        <v>7</v>
      </c>
      <c r="F4433">
        <v>3425764.9902974684</v>
      </c>
    </row>
    <row r="4434" spans="1:6">
      <c r="A4434">
        <v>9692</v>
      </c>
      <c r="B4434" s="1">
        <v>45808</v>
      </c>
      <c r="C4434">
        <v>5</v>
      </c>
      <c r="D4434">
        <v>42</v>
      </c>
      <c r="E4434" t="s">
        <v>7</v>
      </c>
      <c r="F4434">
        <v>562500</v>
      </c>
    </row>
    <row r="4435" spans="1:6">
      <c r="A4435">
        <v>9692</v>
      </c>
      <c r="B4435" s="1">
        <v>45838</v>
      </c>
      <c r="C4435">
        <v>5</v>
      </c>
      <c r="D4435">
        <v>42</v>
      </c>
      <c r="E4435" t="s">
        <v>7</v>
      </c>
      <c r="F4435">
        <v>590625</v>
      </c>
    </row>
    <row r="4436" spans="1:6">
      <c r="A4436">
        <v>9692</v>
      </c>
      <c r="B4436" s="1">
        <v>45869</v>
      </c>
      <c r="C4436">
        <v>5</v>
      </c>
      <c r="D4436">
        <v>42</v>
      </c>
      <c r="E4436" t="s">
        <v>7</v>
      </c>
      <c r="F4436">
        <v>972500</v>
      </c>
    </row>
    <row r="4437" spans="1:6">
      <c r="A4437">
        <v>9692</v>
      </c>
      <c r="B4437" s="1">
        <v>45900</v>
      </c>
      <c r="C4437">
        <v>5</v>
      </c>
      <c r="D4437">
        <v>42</v>
      </c>
      <c r="E4437" t="s">
        <v>7</v>
      </c>
      <c r="F4437">
        <v>625000</v>
      </c>
    </row>
    <row r="4438" spans="1:6">
      <c r="A4438">
        <v>9692</v>
      </c>
      <c r="B4438" s="1">
        <v>45930</v>
      </c>
      <c r="C4438">
        <v>5</v>
      </c>
      <c r="D4438">
        <v>42</v>
      </c>
      <c r="E4438" t="s">
        <v>7</v>
      </c>
      <c r="F4438">
        <v>609375</v>
      </c>
    </row>
    <row r="4439" spans="1:6">
      <c r="A4439">
        <v>9692</v>
      </c>
      <c r="B4439" s="1">
        <v>45961</v>
      </c>
      <c r="C4439">
        <v>5</v>
      </c>
      <c r="D4439">
        <v>42</v>
      </c>
      <c r="E4439" t="s">
        <v>7</v>
      </c>
      <c r="F4439">
        <v>900000</v>
      </c>
    </row>
    <row r="4440" spans="1:6">
      <c r="A4440">
        <v>9692</v>
      </c>
      <c r="B4440" s="1">
        <v>45991</v>
      </c>
      <c r="C4440">
        <v>5</v>
      </c>
      <c r="D4440">
        <v>42</v>
      </c>
      <c r="E4440" t="s">
        <v>7</v>
      </c>
      <c r="F4440">
        <v>687500</v>
      </c>
    </row>
    <row r="4441" spans="1:6">
      <c r="A4441">
        <v>9692</v>
      </c>
      <c r="B4441" s="1">
        <v>46022</v>
      </c>
      <c r="C4441">
        <v>5</v>
      </c>
      <c r="D4441">
        <v>42</v>
      </c>
      <c r="E4441" t="s">
        <v>7</v>
      </c>
      <c r="F4441">
        <v>653125</v>
      </c>
    </row>
    <row r="4442" spans="1:6">
      <c r="A4442">
        <v>9700</v>
      </c>
      <c r="B4442" s="1">
        <v>45808</v>
      </c>
      <c r="C4442">
        <v>5</v>
      </c>
      <c r="D4442">
        <v>42</v>
      </c>
      <c r="E4442" t="s">
        <v>7</v>
      </c>
      <c r="F4442">
        <v>1187168.3999999999</v>
      </c>
    </row>
    <row r="4443" spans="1:6">
      <c r="A4443">
        <v>9700</v>
      </c>
      <c r="B4443" s="1">
        <v>45838</v>
      </c>
      <c r="C4443">
        <v>5</v>
      </c>
      <c r="D4443">
        <v>42</v>
      </c>
      <c r="E4443" t="s">
        <v>7</v>
      </c>
      <c r="F4443">
        <v>1175296.716</v>
      </c>
    </row>
    <row r="4444" spans="1:6">
      <c r="A4444">
        <v>9700</v>
      </c>
      <c r="B4444" s="1">
        <v>45869</v>
      </c>
      <c r="C4444">
        <v>5</v>
      </c>
      <c r="D4444">
        <v>42</v>
      </c>
      <c r="E4444" t="s">
        <v>7</v>
      </c>
      <c r="F4444">
        <v>1163543.74884</v>
      </c>
    </row>
    <row r="4445" spans="1:6">
      <c r="A4445">
        <v>9700</v>
      </c>
      <c r="B4445" s="1">
        <v>45900</v>
      </c>
      <c r="C4445">
        <v>5</v>
      </c>
      <c r="D4445">
        <v>42</v>
      </c>
      <c r="E4445" t="s">
        <v>7</v>
      </c>
      <c r="F4445">
        <v>1151908.3113516001</v>
      </c>
    </row>
    <row r="4446" spans="1:6">
      <c r="A4446">
        <v>9700</v>
      </c>
      <c r="B4446" s="1">
        <v>45930</v>
      </c>
      <c r="C4446">
        <v>5</v>
      </c>
      <c r="D4446">
        <v>42</v>
      </c>
      <c r="E4446" t="s">
        <v>7</v>
      </c>
      <c r="F4446">
        <v>1140389.2282380841</v>
      </c>
    </row>
    <row r="4447" spans="1:6">
      <c r="A4447">
        <v>9700</v>
      </c>
      <c r="B4447" s="1">
        <v>45961</v>
      </c>
      <c r="C4447">
        <v>5</v>
      </c>
      <c r="D4447">
        <v>42</v>
      </c>
      <c r="E4447" t="s">
        <v>7</v>
      </c>
      <c r="F4447">
        <v>1128985.3359557032</v>
      </c>
    </row>
    <row r="4448" spans="1:6">
      <c r="A4448">
        <v>9700</v>
      </c>
      <c r="B4448" s="1">
        <v>45991</v>
      </c>
      <c r="C4448">
        <v>5</v>
      </c>
      <c r="D4448">
        <v>42</v>
      </c>
      <c r="E4448" t="s">
        <v>7</v>
      </c>
      <c r="F4448">
        <v>1117695.4825961462</v>
      </c>
    </row>
    <row r="4449" spans="1:6">
      <c r="A4449">
        <v>9700</v>
      </c>
      <c r="B4449" s="1">
        <v>46022</v>
      </c>
      <c r="C4449">
        <v>5</v>
      </c>
      <c r="D4449">
        <v>42</v>
      </c>
      <c r="E4449" t="s">
        <v>7</v>
      </c>
      <c r="F4449">
        <v>1106518.5277701847</v>
      </c>
    </row>
    <row r="4450" spans="1:6">
      <c r="A4450">
        <v>9701</v>
      </c>
      <c r="B4450" s="1">
        <v>45808</v>
      </c>
      <c r="C4450">
        <v>5</v>
      </c>
      <c r="D4450">
        <v>42</v>
      </c>
      <c r="E4450" t="s">
        <v>7</v>
      </c>
      <c r="F4450">
        <v>7851.9156250000005</v>
      </c>
    </row>
    <row r="4451" spans="1:6">
      <c r="A4451">
        <v>9701</v>
      </c>
      <c r="B4451" s="1">
        <v>45838</v>
      </c>
      <c r="C4451">
        <v>5</v>
      </c>
      <c r="D4451">
        <v>42</v>
      </c>
      <c r="E4451" t="s">
        <v>7</v>
      </c>
      <c r="F4451">
        <v>7793.0262578125003</v>
      </c>
    </row>
    <row r="4452" spans="1:6">
      <c r="A4452">
        <v>9701</v>
      </c>
      <c r="B4452" s="1">
        <v>45869</v>
      </c>
      <c r="C4452">
        <v>5</v>
      </c>
      <c r="D4452">
        <v>42</v>
      </c>
      <c r="E4452" t="s">
        <v>7</v>
      </c>
      <c r="F4452">
        <v>7734.5785608789074</v>
      </c>
    </row>
    <row r="4453" spans="1:6">
      <c r="A4453">
        <v>9701</v>
      </c>
      <c r="B4453" s="1">
        <v>45900</v>
      </c>
      <c r="C4453">
        <v>5</v>
      </c>
      <c r="D4453">
        <v>42</v>
      </c>
      <c r="E4453" t="s">
        <v>7</v>
      </c>
      <c r="F4453">
        <v>7676.5692216723155</v>
      </c>
    </row>
    <row r="4454" spans="1:6">
      <c r="A4454">
        <v>9701</v>
      </c>
      <c r="B4454" s="1">
        <v>45930</v>
      </c>
      <c r="C4454">
        <v>5</v>
      </c>
      <c r="D4454">
        <v>42</v>
      </c>
      <c r="E4454" t="s">
        <v>7</v>
      </c>
      <c r="F4454">
        <v>7618.9949525097736</v>
      </c>
    </row>
    <row r="4455" spans="1:6">
      <c r="A4455">
        <v>9701</v>
      </c>
      <c r="B4455" s="1">
        <v>45961</v>
      </c>
      <c r="C4455">
        <v>5</v>
      </c>
      <c r="D4455">
        <v>42</v>
      </c>
      <c r="E4455" t="s">
        <v>7</v>
      </c>
      <c r="F4455">
        <v>7561.85249036595</v>
      </c>
    </row>
    <row r="4456" spans="1:6">
      <c r="A4456">
        <v>9701</v>
      </c>
      <c r="B4456" s="1">
        <v>45991</v>
      </c>
      <c r="C4456">
        <v>5</v>
      </c>
      <c r="D4456">
        <v>42</v>
      </c>
      <c r="E4456" t="s">
        <v>7</v>
      </c>
      <c r="F4456">
        <v>7505.1385966882062</v>
      </c>
    </row>
    <row r="4457" spans="1:6">
      <c r="A4457">
        <v>9701</v>
      </c>
      <c r="B4457" s="1">
        <v>46022</v>
      </c>
      <c r="C4457">
        <v>5</v>
      </c>
      <c r="D4457">
        <v>42</v>
      </c>
      <c r="E4457" t="s">
        <v>7</v>
      </c>
      <c r="F4457">
        <v>7448.8500572130451</v>
      </c>
    </row>
    <row r="4458" spans="1:6">
      <c r="A4458">
        <v>9702</v>
      </c>
      <c r="B4458" s="1">
        <v>45808</v>
      </c>
      <c r="C4458">
        <v>5</v>
      </c>
      <c r="D4458">
        <v>42</v>
      </c>
      <c r="E4458" t="s">
        <v>7</v>
      </c>
      <c r="F4458">
        <v>5198.2218750000002</v>
      </c>
    </row>
    <row r="4459" spans="1:6">
      <c r="A4459">
        <v>9702</v>
      </c>
      <c r="B4459" s="1">
        <v>45838</v>
      </c>
      <c r="C4459">
        <v>5</v>
      </c>
      <c r="D4459">
        <v>42</v>
      </c>
      <c r="E4459" t="s">
        <v>7</v>
      </c>
      <c r="F4459">
        <v>5185.2263203125003</v>
      </c>
    </row>
    <row r="4460" spans="1:6">
      <c r="A4460">
        <v>9702</v>
      </c>
      <c r="B4460" s="1">
        <v>45869</v>
      </c>
      <c r="C4460">
        <v>5</v>
      </c>
      <c r="D4460">
        <v>42</v>
      </c>
      <c r="E4460" t="s">
        <v>7</v>
      </c>
      <c r="F4460">
        <v>5172.2632545117194</v>
      </c>
    </row>
    <row r="4461" spans="1:6">
      <c r="A4461">
        <v>9702</v>
      </c>
      <c r="B4461" s="1">
        <v>45900</v>
      </c>
      <c r="C4461">
        <v>5</v>
      </c>
      <c r="D4461">
        <v>42</v>
      </c>
      <c r="E4461" t="s">
        <v>7</v>
      </c>
      <c r="F4461">
        <v>5159.3325963754414</v>
      </c>
    </row>
    <row r="4462" spans="1:6">
      <c r="A4462">
        <v>9702</v>
      </c>
      <c r="B4462" s="1">
        <v>45930</v>
      </c>
      <c r="C4462">
        <v>5</v>
      </c>
      <c r="D4462">
        <v>42</v>
      </c>
      <c r="E4462" t="s">
        <v>7</v>
      </c>
      <c r="F4462">
        <v>5146.4342648845022</v>
      </c>
    </row>
    <row r="4463" spans="1:6">
      <c r="A4463">
        <v>9702</v>
      </c>
      <c r="B4463" s="1">
        <v>45961</v>
      </c>
      <c r="C4463">
        <v>5</v>
      </c>
      <c r="D4463">
        <v>42</v>
      </c>
      <c r="E4463" t="s">
        <v>7</v>
      </c>
      <c r="F4463">
        <v>5133.5681792222922</v>
      </c>
    </row>
    <row r="4464" spans="1:6">
      <c r="A4464">
        <v>9702</v>
      </c>
      <c r="B4464" s="1">
        <v>45991</v>
      </c>
      <c r="C4464">
        <v>5</v>
      </c>
      <c r="D4464">
        <v>42</v>
      </c>
      <c r="E4464" t="s">
        <v>7</v>
      </c>
      <c r="F4464">
        <v>5120.7342587742369</v>
      </c>
    </row>
    <row r="4465" spans="1:6">
      <c r="A4465">
        <v>9702</v>
      </c>
      <c r="B4465" s="1">
        <v>46022</v>
      </c>
      <c r="C4465">
        <v>5</v>
      </c>
      <c r="D4465">
        <v>42</v>
      </c>
      <c r="E4465" t="s">
        <v>7</v>
      </c>
      <c r="F4465">
        <v>5107.9324231273022</v>
      </c>
    </row>
    <row r="4466" spans="1:6">
      <c r="A4466">
        <v>9768</v>
      </c>
      <c r="B4466" s="1">
        <v>45808</v>
      </c>
      <c r="C4466">
        <v>5</v>
      </c>
      <c r="D4466">
        <v>42</v>
      </c>
      <c r="E4466" t="s">
        <v>7</v>
      </c>
      <c r="F4466">
        <v>407836.25</v>
      </c>
    </row>
    <row r="4467" spans="1:6">
      <c r="A4467">
        <v>9768</v>
      </c>
      <c r="B4467" s="1">
        <v>45838</v>
      </c>
      <c r="C4467">
        <v>5</v>
      </c>
      <c r="D4467">
        <v>42</v>
      </c>
      <c r="E4467" t="s">
        <v>7</v>
      </c>
      <c r="F4467">
        <v>403033.75</v>
      </c>
    </row>
    <row r="4468" spans="1:6">
      <c r="A4468">
        <v>9768</v>
      </c>
      <c r="B4468" s="1">
        <v>45869</v>
      </c>
      <c r="C4468">
        <v>5</v>
      </c>
      <c r="D4468">
        <v>42</v>
      </c>
      <c r="E4468" t="s">
        <v>7</v>
      </c>
      <c r="F4468">
        <v>647582.5</v>
      </c>
    </row>
    <row r="4469" spans="1:6">
      <c r="A4469">
        <v>9768</v>
      </c>
      <c r="B4469" s="1">
        <v>45900</v>
      </c>
      <c r="C4469">
        <v>5</v>
      </c>
      <c r="D4469">
        <v>42</v>
      </c>
      <c r="E4469" t="s">
        <v>7</v>
      </c>
      <c r="F4469">
        <v>404700</v>
      </c>
    </row>
    <row r="4470" spans="1:6">
      <c r="A4470">
        <v>9768</v>
      </c>
      <c r="B4470" s="1">
        <v>45930</v>
      </c>
      <c r="C4470">
        <v>5</v>
      </c>
      <c r="D4470">
        <v>42</v>
      </c>
      <c r="E4470" t="s">
        <v>7</v>
      </c>
      <c r="F4470">
        <v>418012.5</v>
      </c>
    </row>
    <row r="4471" spans="1:6">
      <c r="A4471">
        <v>9768</v>
      </c>
      <c r="B4471" s="1">
        <v>45961</v>
      </c>
      <c r="C4471">
        <v>5</v>
      </c>
      <c r="D4471">
        <v>42</v>
      </c>
      <c r="E4471" t="s">
        <v>7</v>
      </c>
      <c r="F4471">
        <v>640461.25</v>
      </c>
    </row>
    <row r="4472" spans="1:6">
      <c r="A4472">
        <v>9768</v>
      </c>
      <c r="B4472" s="1">
        <v>45991</v>
      </c>
      <c r="C4472">
        <v>5</v>
      </c>
      <c r="D4472">
        <v>42</v>
      </c>
      <c r="E4472" t="s">
        <v>7</v>
      </c>
      <c r="F4472">
        <v>389248.75</v>
      </c>
    </row>
    <row r="4473" spans="1:6">
      <c r="A4473">
        <v>9768</v>
      </c>
      <c r="B4473" s="1">
        <v>46022</v>
      </c>
      <c r="C4473">
        <v>5</v>
      </c>
      <c r="D4473">
        <v>42</v>
      </c>
      <c r="E4473" t="s">
        <v>7</v>
      </c>
      <c r="F4473">
        <v>389248.75</v>
      </c>
    </row>
    <row r="4474" spans="1:6">
      <c r="A4474">
        <v>150</v>
      </c>
      <c r="B4474" s="1">
        <v>45838</v>
      </c>
      <c r="C4474">
        <v>6</v>
      </c>
      <c r="D4474">
        <v>1</v>
      </c>
      <c r="E4474" t="s">
        <v>7</v>
      </c>
      <c r="F4474">
        <v>245555.07393403328</v>
      </c>
    </row>
    <row r="4475" spans="1:6">
      <c r="A4475">
        <v>150</v>
      </c>
      <c r="B4475" s="1">
        <v>45869</v>
      </c>
      <c r="C4475">
        <v>6</v>
      </c>
      <c r="D4475">
        <v>1</v>
      </c>
      <c r="E4475" t="s">
        <v>7</v>
      </c>
      <c r="F4475">
        <v>245534.16028530223</v>
      </c>
    </row>
    <row r="4476" spans="1:6">
      <c r="A4476">
        <v>150</v>
      </c>
      <c r="B4476" s="1">
        <v>45900</v>
      </c>
      <c r="C4476">
        <v>6</v>
      </c>
      <c r="D4476">
        <v>1</v>
      </c>
      <c r="E4476" t="s">
        <v>7</v>
      </c>
      <c r="F4476">
        <v>245513.90018809403</v>
      </c>
    </row>
    <row r="4477" spans="1:6">
      <c r="A4477">
        <v>150</v>
      </c>
      <c r="B4477" s="1">
        <v>45930</v>
      </c>
      <c r="C4477">
        <v>6</v>
      </c>
      <c r="D4477">
        <v>1</v>
      </c>
      <c r="E4477" t="s">
        <v>7</v>
      </c>
      <c r="F4477">
        <v>245494.29364240865</v>
      </c>
    </row>
    <row r="4478" spans="1:6">
      <c r="A4478">
        <v>150</v>
      </c>
      <c r="B4478" s="1">
        <v>45961</v>
      </c>
      <c r="C4478">
        <v>6</v>
      </c>
      <c r="D4478">
        <v>1</v>
      </c>
      <c r="E4478" t="s">
        <v>7</v>
      </c>
      <c r="F4478">
        <v>245473.37999367766</v>
      </c>
    </row>
    <row r="4479" spans="1:6">
      <c r="A4479">
        <v>150</v>
      </c>
      <c r="B4479" s="1">
        <v>45991</v>
      </c>
      <c r="C4479">
        <v>6</v>
      </c>
      <c r="D4479">
        <v>1</v>
      </c>
      <c r="E4479" t="s">
        <v>7</v>
      </c>
      <c r="F4479">
        <v>245453.77344799228</v>
      </c>
    </row>
    <row r="4480" spans="1:6">
      <c r="A4480">
        <v>150</v>
      </c>
      <c r="B4480" s="1">
        <v>46022</v>
      </c>
      <c r="C4480">
        <v>6</v>
      </c>
      <c r="D4480">
        <v>1</v>
      </c>
      <c r="E4480" t="s">
        <v>7</v>
      </c>
      <c r="F4480">
        <v>245432.85979926123</v>
      </c>
    </row>
    <row r="4481" spans="1:6">
      <c r="A4481">
        <v>2370</v>
      </c>
      <c r="B4481" s="1">
        <v>45838</v>
      </c>
      <c r="C4481">
        <v>6</v>
      </c>
      <c r="D4481">
        <v>1</v>
      </c>
      <c r="E4481" t="s">
        <v>7</v>
      </c>
      <c r="F4481">
        <v>16674.588315000001</v>
      </c>
    </row>
    <row r="4482" spans="1:6">
      <c r="A4482">
        <v>2370</v>
      </c>
      <c r="B4482" s="1">
        <v>45869</v>
      </c>
      <c r="C4482">
        <v>6</v>
      </c>
      <c r="D4482">
        <v>1</v>
      </c>
      <c r="E4482" t="s">
        <v>7</v>
      </c>
      <c r="F4482">
        <v>16507.84243185</v>
      </c>
    </row>
    <row r="4483" spans="1:6">
      <c r="A4483">
        <v>2370</v>
      </c>
      <c r="B4483" s="1">
        <v>45900</v>
      </c>
      <c r="C4483">
        <v>6</v>
      </c>
      <c r="D4483">
        <v>1</v>
      </c>
      <c r="E4483" t="s">
        <v>7</v>
      </c>
      <c r="F4483">
        <v>16342.764007531501</v>
      </c>
    </row>
    <row r="4484" spans="1:6">
      <c r="A4484">
        <v>2370</v>
      </c>
      <c r="B4484" s="1">
        <v>45930</v>
      </c>
      <c r="C4484">
        <v>6</v>
      </c>
      <c r="D4484">
        <v>1</v>
      </c>
      <c r="E4484" t="s">
        <v>7</v>
      </c>
      <c r="F4484">
        <v>16179.336367456186</v>
      </c>
    </row>
    <row r="4485" spans="1:6">
      <c r="A4485">
        <v>2370</v>
      </c>
      <c r="B4485" s="1">
        <v>45961</v>
      </c>
      <c r="C4485">
        <v>6</v>
      </c>
      <c r="D4485">
        <v>1</v>
      </c>
      <c r="E4485" t="s">
        <v>7</v>
      </c>
      <c r="F4485">
        <v>16017.543003781624</v>
      </c>
    </row>
    <row r="4486" spans="1:6">
      <c r="A4486">
        <v>2370</v>
      </c>
      <c r="B4486" s="1">
        <v>45991</v>
      </c>
      <c r="C4486">
        <v>6</v>
      </c>
      <c r="D4486">
        <v>1</v>
      </c>
      <c r="E4486" t="s">
        <v>7</v>
      </c>
      <c r="F4486">
        <v>15857.367573743808</v>
      </c>
    </row>
    <row r="4487" spans="1:6">
      <c r="A4487">
        <v>2370</v>
      </c>
      <c r="B4487" s="1">
        <v>46022</v>
      </c>
      <c r="C4487">
        <v>6</v>
      </c>
      <c r="D4487">
        <v>1</v>
      </c>
      <c r="E4487" t="s">
        <v>7</v>
      </c>
      <c r="F4487">
        <v>15698.79389800637</v>
      </c>
    </row>
    <row r="4488" spans="1:6">
      <c r="A4488">
        <v>360</v>
      </c>
      <c r="B4488" s="1">
        <v>45838</v>
      </c>
      <c r="C4488">
        <v>6</v>
      </c>
      <c r="D4488">
        <v>1</v>
      </c>
      <c r="E4488" t="s">
        <v>7</v>
      </c>
      <c r="F4488">
        <v>57827.384684999997</v>
      </c>
    </row>
    <row r="4489" spans="1:6">
      <c r="A4489">
        <v>360</v>
      </c>
      <c r="B4489" s="1">
        <v>45869</v>
      </c>
      <c r="C4489">
        <v>6</v>
      </c>
      <c r="D4489">
        <v>1</v>
      </c>
      <c r="E4489" t="s">
        <v>7</v>
      </c>
      <c r="F4489">
        <v>56092.563144450003</v>
      </c>
    </row>
    <row r="4490" spans="1:6">
      <c r="A4490">
        <v>360</v>
      </c>
      <c r="B4490" s="1">
        <v>45900</v>
      </c>
      <c r="C4490">
        <v>6</v>
      </c>
      <c r="D4490">
        <v>1</v>
      </c>
      <c r="E4490" t="s">
        <v>7</v>
      </c>
      <c r="F4490">
        <v>54409.7862501165</v>
      </c>
    </row>
    <row r="4491" spans="1:6">
      <c r="A4491">
        <v>360</v>
      </c>
      <c r="B4491" s="1">
        <v>45930</v>
      </c>
      <c r="C4491">
        <v>6</v>
      </c>
      <c r="D4491">
        <v>1</v>
      </c>
      <c r="E4491" t="s">
        <v>7</v>
      </c>
      <c r="F4491">
        <v>52777.492662613004</v>
      </c>
    </row>
    <row r="4492" spans="1:6">
      <c r="A4492">
        <v>360</v>
      </c>
      <c r="B4492" s="1">
        <v>45961</v>
      </c>
      <c r="C4492">
        <v>6</v>
      </c>
      <c r="D4492">
        <v>1</v>
      </c>
      <c r="E4492" t="s">
        <v>7</v>
      </c>
      <c r="F4492">
        <v>51194.167882734604</v>
      </c>
    </row>
    <row r="4493" spans="1:6">
      <c r="A4493">
        <v>360</v>
      </c>
      <c r="B4493" s="1">
        <v>45991</v>
      </c>
      <c r="C4493">
        <v>6</v>
      </c>
      <c r="D4493">
        <v>1</v>
      </c>
      <c r="E4493" t="s">
        <v>7</v>
      </c>
      <c r="F4493">
        <v>49658.34284625257</v>
      </c>
    </row>
    <row r="4494" spans="1:6">
      <c r="A4494">
        <v>360</v>
      </c>
      <c r="B4494" s="1">
        <v>46022</v>
      </c>
      <c r="C4494">
        <v>6</v>
      </c>
      <c r="D4494">
        <v>1</v>
      </c>
      <c r="E4494" t="s">
        <v>7</v>
      </c>
      <c r="F4494">
        <v>48168.592560864985</v>
      </c>
    </row>
    <row r="4495" spans="1:6">
      <c r="A4495">
        <v>9649</v>
      </c>
      <c r="B4495" s="1">
        <v>45838</v>
      </c>
      <c r="C4495">
        <v>6</v>
      </c>
      <c r="D4495">
        <v>1</v>
      </c>
      <c r="E4495" t="s">
        <v>7</v>
      </c>
      <c r="F4495">
        <v>2356.705857643502</v>
      </c>
    </row>
    <row r="4496" spans="1:6">
      <c r="A4496">
        <v>9649</v>
      </c>
      <c r="B4496" s="1">
        <v>45869</v>
      </c>
      <c r="C4496">
        <v>6</v>
      </c>
      <c r="D4496">
        <v>1</v>
      </c>
      <c r="E4496" t="s">
        <v>7</v>
      </c>
      <c r="F4496">
        <v>2228.6627269966771</v>
      </c>
    </row>
    <row r="4497" spans="1:6">
      <c r="A4497">
        <v>9649</v>
      </c>
      <c r="B4497" s="1">
        <v>45900</v>
      </c>
      <c r="C4497">
        <v>6</v>
      </c>
      <c r="D4497">
        <v>1</v>
      </c>
      <c r="E4497" t="s">
        <v>7</v>
      </c>
      <c r="F4497">
        <v>2275.3464400450662</v>
      </c>
    </row>
    <row r="4498" spans="1:6">
      <c r="A4498">
        <v>9649</v>
      </c>
      <c r="B4498" s="1">
        <v>45930</v>
      </c>
      <c r="C4498">
        <v>6</v>
      </c>
      <c r="D4498">
        <v>1</v>
      </c>
      <c r="E4498" t="s">
        <v>7</v>
      </c>
      <c r="F4498">
        <v>2161.216939483947</v>
      </c>
    </row>
    <row r="4499" spans="1:6">
      <c r="A4499">
        <v>9649</v>
      </c>
      <c r="B4499" s="1">
        <v>45961</v>
      </c>
      <c r="C4499">
        <v>6</v>
      </c>
      <c r="D4499">
        <v>1</v>
      </c>
      <c r="E4499" t="s">
        <v>7</v>
      </c>
      <c r="F4499">
        <v>2111.7740367533365</v>
      </c>
    </row>
    <row r="4500" spans="1:6">
      <c r="A4500">
        <v>9649</v>
      </c>
      <c r="B4500" s="1">
        <v>45991</v>
      </c>
      <c r="C4500">
        <v>6</v>
      </c>
      <c r="D4500">
        <v>1</v>
      </c>
      <c r="E4500" t="s">
        <v>7</v>
      </c>
      <c r="F4500">
        <v>2484.4862521849641</v>
      </c>
    </row>
    <row r="4501" spans="1:6">
      <c r="A4501">
        <v>9649</v>
      </c>
      <c r="B4501" s="1">
        <v>46022</v>
      </c>
      <c r="C4501">
        <v>6</v>
      </c>
      <c r="D4501">
        <v>1</v>
      </c>
      <c r="E4501" t="s">
        <v>7</v>
      </c>
      <c r="F4501">
        <v>2308.8674609797422</v>
      </c>
    </row>
    <row r="4502" spans="1:6">
      <c r="A4502">
        <v>9652</v>
      </c>
      <c r="B4502" s="1">
        <v>45838</v>
      </c>
      <c r="C4502">
        <v>6</v>
      </c>
      <c r="D4502">
        <v>1</v>
      </c>
      <c r="E4502" t="s">
        <v>7</v>
      </c>
      <c r="F4502">
        <v>69256.482749999996</v>
      </c>
    </row>
    <row r="4503" spans="1:6">
      <c r="A4503">
        <v>9652</v>
      </c>
      <c r="B4503" s="1">
        <v>45869</v>
      </c>
      <c r="C4503">
        <v>6</v>
      </c>
      <c r="D4503">
        <v>1</v>
      </c>
      <c r="E4503" t="s">
        <v>7</v>
      </c>
      <c r="F4503">
        <v>68217.635508749998</v>
      </c>
    </row>
    <row r="4504" spans="1:6">
      <c r="A4504">
        <v>9652</v>
      </c>
      <c r="B4504" s="1">
        <v>45900</v>
      </c>
      <c r="C4504">
        <v>6</v>
      </c>
      <c r="D4504">
        <v>1</v>
      </c>
      <c r="E4504" t="s">
        <v>7</v>
      </c>
      <c r="F4504">
        <v>67194.370976118735</v>
      </c>
    </row>
    <row r="4505" spans="1:6">
      <c r="A4505">
        <v>9652</v>
      </c>
      <c r="B4505" s="1">
        <v>45930</v>
      </c>
      <c r="C4505">
        <v>6</v>
      </c>
      <c r="D4505">
        <v>1</v>
      </c>
      <c r="E4505" t="s">
        <v>7</v>
      </c>
      <c r="F4505">
        <v>66186.455411476956</v>
      </c>
    </row>
    <row r="4506" spans="1:6">
      <c r="A4506">
        <v>9652</v>
      </c>
      <c r="B4506" s="1">
        <v>45961</v>
      </c>
      <c r="C4506">
        <v>6</v>
      </c>
      <c r="D4506">
        <v>1</v>
      </c>
      <c r="E4506" t="s">
        <v>7</v>
      </c>
      <c r="F4506">
        <v>65193.6585803048</v>
      </c>
    </row>
    <row r="4507" spans="1:6">
      <c r="A4507">
        <v>9652</v>
      </c>
      <c r="B4507" s="1">
        <v>45991</v>
      </c>
      <c r="C4507">
        <v>6</v>
      </c>
      <c r="D4507">
        <v>1</v>
      </c>
      <c r="E4507" t="s">
        <v>7</v>
      </c>
      <c r="F4507">
        <v>64215.753701600232</v>
      </c>
    </row>
    <row r="4508" spans="1:6">
      <c r="A4508">
        <v>9652</v>
      </c>
      <c r="B4508" s="1">
        <v>46022</v>
      </c>
      <c r="C4508">
        <v>6</v>
      </c>
      <c r="D4508">
        <v>1</v>
      </c>
      <c r="E4508" t="s">
        <v>7</v>
      </c>
      <c r="F4508">
        <v>63252.517396076226</v>
      </c>
    </row>
    <row r="4509" spans="1:6">
      <c r="A4509">
        <v>9656</v>
      </c>
      <c r="B4509" s="1">
        <v>45838</v>
      </c>
      <c r="C4509">
        <v>6</v>
      </c>
      <c r="D4509">
        <v>1</v>
      </c>
      <c r="E4509" t="s">
        <v>7</v>
      </c>
      <c r="F4509">
        <v>883319.16857900529</v>
      </c>
    </row>
    <row r="4510" spans="1:6">
      <c r="A4510">
        <v>9656</v>
      </c>
      <c r="B4510" s="1">
        <v>45869</v>
      </c>
      <c r="C4510">
        <v>6</v>
      </c>
      <c r="D4510">
        <v>1</v>
      </c>
      <c r="E4510" t="s">
        <v>7</v>
      </c>
      <c r="F4510">
        <v>889115.62077697914</v>
      </c>
    </row>
    <row r="4511" spans="1:6">
      <c r="A4511">
        <v>9656</v>
      </c>
      <c r="B4511" s="1">
        <v>45900</v>
      </c>
      <c r="C4511">
        <v>6</v>
      </c>
      <c r="D4511">
        <v>1</v>
      </c>
      <c r="E4511" t="s">
        <v>7</v>
      </c>
      <c r="F4511">
        <v>894730.93384376634</v>
      </c>
    </row>
    <row r="4512" spans="1:6">
      <c r="A4512">
        <v>9656</v>
      </c>
      <c r="B4512" s="1">
        <v>45930</v>
      </c>
      <c r="C4512">
        <v>6</v>
      </c>
      <c r="D4512">
        <v>1</v>
      </c>
      <c r="E4512" t="s">
        <v>7</v>
      </c>
      <c r="F4512">
        <v>900165.1077793669</v>
      </c>
    </row>
    <row r="4513" spans="1:6">
      <c r="A4513">
        <v>9656</v>
      </c>
      <c r="B4513" s="1">
        <v>45961</v>
      </c>
      <c r="C4513">
        <v>6</v>
      </c>
      <c r="D4513">
        <v>1</v>
      </c>
      <c r="E4513" t="s">
        <v>7</v>
      </c>
      <c r="F4513">
        <v>905961.55997734074</v>
      </c>
    </row>
    <row r="4514" spans="1:6">
      <c r="A4514">
        <v>9656</v>
      </c>
      <c r="B4514" s="1">
        <v>45991</v>
      </c>
      <c r="C4514">
        <v>6</v>
      </c>
      <c r="D4514">
        <v>1</v>
      </c>
      <c r="E4514" t="s">
        <v>7</v>
      </c>
      <c r="F4514">
        <v>911395.7339129413</v>
      </c>
    </row>
    <row r="4515" spans="1:6">
      <c r="A4515">
        <v>9656</v>
      </c>
      <c r="B4515" s="1">
        <v>46022</v>
      </c>
      <c r="C4515">
        <v>6</v>
      </c>
      <c r="D4515">
        <v>1</v>
      </c>
      <c r="E4515" t="s">
        <v>7</v>
      </c>
      <c r="F4515">
        <v>917192.18611091515</v>
      </c>
    </row>
    <row r="4516" spans="1:6">
      <c r="A4516">
        <v>9657</v>
      </c>
      <c r="B4516" s="1">
        <v>45838</v>
      </c>
      <c r="C4516">
        <v>6</v>
      </c>
      <c r="D4516">
        <v>1</v>
      </c>
      <c r="E4516" t="s">
        <v>7</v>
      </c>
      <c r="F4516">
        <v>5967.2826220956595</v>
      </c>
    </row>
    <row r="4517" spans="1:6">
      <c r="A4517">
        <v>9657</v>
      </c>
      <c r="B4517" s="1">
        <v>45869</v>
      </c>
      <c r="C4517">
        <v>6</v>
      </c>
      <c r="D4517">
        <v>1</v>
      </c>
      <c r="E4517" t="s">
        <v>7</v>
      </c>
      <c r="F4517">
        <v>5581.1481661460766</v>
      </c>
    </row>
    <row r="4518" spans="1:6">
      <c r="A4518">
        <v>9657</v>
      </c>
      <c r="B4518" s="1">
        <v>45900</v>
      </c>
      <c r="C4518">
        <v>6</v>
      </c>
      <c r="D4518">
        <v>1</v>
      </c>
      <c r="E4518" t="s">
        <v>7</v>
      </c>
      <c r="F4518">
        <v>5916.7704977477642</v>
      </c>
    </row>
    <row r="4519" spans="1:6">
      <c r="A4519">
        <v>9657</v>
      </c>
      <c r="B4519" s="1">
        <v>45930</v>
      </c>
      <c r="C4519">
        <v>6</v>
      </c>
      <c r="D4519">
        <v>1</v>
      </c>
      <c r="E4519" t="s">
        <v>7</v>
      </c>
      <c r="F4519">
        <v>5799.9375767956517</v>
      </c>
    </row>
    <row r="4520" spans="1:6">
      <c r="A4520">
        <v>9657</v>
      </c>
      <c r="B4520" s="1">
        <v>45961</v>
      </c>
      <c r="C4520">
        <v>6</v>
      </c>
      <c r="D4520">
        <v>1</v>
      </c>
      <c r="E4520" t="s">
        <v>7</v>
      </c>
      <c r="F4520">
        <v>5466.6593066215937</v>
      </c>
    </row>
    <row r="4521" spans="1:6">
      <c r="A4521">
        <v>9657</v>
      </c>
      <c r="B4521" s="1">
        <v>45991</v>
      </c>
      <c r="C4521">
        <v>6</v>
      </c>
      <c r="D4521">
        <v>1</v>
      </c>
      <c r="E4521" t="s">
        <v>7</v>
      </c>
      <c r="F4521">
        <v>5678.9394388386363</v>
      </c>
    </row>
    <row r="4522" spans="1:6">
      <c r="A4522">
        <v>9657</v>
      </c>
      <c r="B4522" s="1">
        <v>46022</v>
      </c>
      <c r="C4522">
        <v>6</v>
      </c>
      <c r="D4522">
        <v>1</v>
      </c>
      <c r="E4522" t="s">
        <v>7</v>
      </c>
      <c r="F4522">
        <v>5554.7864636099503</v>
      </c>
    </row>
    <row r="4523" spans="1:6">
      <c r="A4523">
        <v>9683</v>
      </c>
      <c r="B4523" s="1">
        <v>45838</v>
      </c>
      <c r="C4523">
        <v>6</v>
      </c>
      <c r="D4523">
        <v>1</v>
      </c>
      <c r="E4523" t="s">
        <v>7</v>
      </c>
      <c r="F4523">
        <v>3423076.0492500002</v>
      </c>
    </row>
    <row r="4524" spans="1:6">
      <c r="A4524">
        <v>9683</v>
      </c>
      <c r="B4524" s="1">
        <v>45869</v>
      </c>
      <c r="C4524">
        <v>6</v>
      </c>
      <c r="D4524">
        <v>1</v>
      </c>
      <c r="E4524" t="s">
        <v>7</v>
      </c>
      <c r="F4524">
        <v>3431633.7393731251</v>
      </c>
    </row>
    <row r="4525" spans="1:6">
      <c r="A4525">
        <v>9683</v>
      </c>
      <c r="B4525" s="1">
        <v>45900</v>
      </c>
      <c r="C4525">
        <v>6</v>
      </c>
      <c r="D4525">
        <v>1</v>
      </c>
      <c r="E4525" t="s">
        <v>7</v>
      </c>
      <c r="F4525">
        <v>3440212.8237215574</v>
      </c>
    </row>
    <row r="4526" spans="1:6">
      <c r="A4526">
        <v>9683</v>
      </c>
      <c r="B4526" s="1">
        <v>45930</v>
      </c>
      <c r="C4526">
        <v>6</v>
      </c>
      <c r="D4526">
        <v>1</v>
      </c>
      <c r="E4526" t="s">
        <v>7</v>
      </c>
      <c r="F4526">
        <v>3448813.3557808613</v>
      </c>
    </row>
    <row r="4527" spans="1:6">
      <c r="A4527">
        <v>9683</v>
      </c>
      <c r="B4527" s="1">
        <v>45961</v>
      </c>
      <c r="C4527">
        <v>6</v>
      </c>
      <c r="D4527">
        <v>1</v>
      </c>
      <c r="E4527" t="s">
        <v>7</v>
      </c>
      <c r="F4527">
        <v>3457435.3891703133</v>
      </c>
    </row>
    <row r="4528" spans="1:6">
      <c r="A4528">
        <v>9683</v>
      </c>
      <c r="B4528" s="1">
        <v>45991</v>
      </c>
      <c r="C4528">
        <v>6</v>
      </c>
      <c r="D4528">
        <v>1</v>
      </c>
      <c r="E4528" t="s">
        <v>7</v>
      </c>
      <c r="F4528">
        <v>3466078.9776432388</v>
      </c>
    </row>
    <row r="4529" spans="1:6">
      <c r="A4529">
        <v>9683</v>
      </c>
      <c r="B4529" s="1">
        <v>46022</v>
      </c>
      <c r="C4529">
        <v>6</v>
      </c>
      <c r="D4529">
        <v>1</v>
      </c>
      <c r="E4529" t="s">
        <v>7</v>
      </c>
      <c r="F4529">
        <v>3474744.1750873472</v>
      </c>
    </row>
    <row r="4530" spans="1:6">
      <c r="A4530">
        <v>9692</v>
      </c>
      <c r="B4530" s="1">
        <v>45838</v>
      </c>
      <c r="C4530">
        <v>6</v>
      </c>
      <c r="D4530">
        <v>1</v>
      </c>
      <c r="E4530" t="s">
        <v>7</v>
      </c>
      <c r="F4530">
        <v>809215.22257205623</v>
      </c>
    </row>
    <row r="4531" spans="1:6">
      <c r="A4531">
        <v>9692</v>
      </c>
      <c r="B4531" s="1">
        <v>45869</v>
      </c>
      <c r="C4531">
        <v>6</v>
      </c>
      <c r="D4531">
        <v>1</v>
      </c>
      <c r="E4531" t="s">
        <v>7</v>
      </c>
      <c r="F4531">
        <v>990000</v>
      </c>
    </row>
    <row r="4532" spans="1:6">
      <c r="A4532">
        <v>9692</v>
      </c>
      <c r="B4532" s="1">
        <v>45900</v>
      </c>
      <c r="C4532">
        <v>6</v>
      </c>
      <c r="D4532">
        <v>1</v>
      </c>
      <c r="E4532" t="s">
        <v>7</v>
      </c>
      <c r="F4532">
        <v>841500</v>
      </c>
    </row>
    <row r="4533" spans="1:6">
      <c r="A4533">
        <v>9692</v>
      </c>
      <c r="B4533" s="1">
        <v>45930</v>
      </c>
      <c r="C4533">
        <v>6</v>
      </c>
      <c r="D4533">
        <v>1</v>
      </c>
      <c r="E4533" t="s">
        <v>7</v>
      </c>
      <c r="F4533">
        <v>810000</v>
      </c>
    </row>
    <row r="4534" spans="1:6">
      <c r="A4534">
        <v>9692</v>
      </c>
      <c r="B4534" s="1">
        <v>45961</v>
      </c>
      <c r="C4534">
        <v>6</v>
      </c>
      <c r="D4534">
        <v>1</v>
      </c>
      <c r="E4534" t="s">
        <v>7</v>
      </c>
      <c r="F4534">
        <v>1003500</v>
      </c>
    </row>
    <row r="4535" spans="1:6">
      <c r="A4535">
        <v>9692</v>
      </c>
      <c r="B4535" s="1">
        <v>45991</v>
      </c>
      <c r="C4535">
        <v>6</v>
      </c>
      <c r="D4535">
        <v>1</v>
      </c>
      <c r="E4535" t="s">
        <v>7</v>
      </c>
      <c r="F4535">
        <v>877500</v>
      </c>
    </row>
    <row r="4536" spans="1:6">
      <c r="A4536">
        <v>9692</v>
      </c>
      <c r="B4536" s="1">
        <v>46022</v>
      </c>
      <c r="C4536">
        <v>6</v>
      </c>
      <c r="D4536">
        <v>1</v>
      </c>
      <c r="E4536" t="s">
        <v>7</v>
      </c>
      <c r="F4536">
        <v>855000</v>
      </c>
    </row>
    <row r="4537" spans="1:6">
      <c r="A4537">
        <v>9700</v>
      </c>
      <c r="B4537" s="1">
        <v>45838</v>
      </c>
      <c r="C4537">
        <v>6</v>
      </c>
      <c r="D4537">
        <v>1</v>
      </c>
      <c r="E4537" t="s">
        <v>7</v>
      </c>
      <c r="F4537">
        <v>1159066.0348369482</v>
      </c>
    </row>
    <row r="4538" spans="1:6">
      <c r="A4538">
        <v>9700</v>
      </c>
      <c r="B4538" s="1">
        <v>45869</v>
      </c>
      <c r="C4538">
        <v>6</v>
      </c>
      <c r="D4538">
        <v>1</v>
      </c>
      <c r="E4538" t="s">
        <v>7</v>
      </c>
      <c r="F4538">
        <v>1123090.8099061798</v>
      </c>
    </row>
    <row r="4539" spans="1:6">
      <c r="A4539">
        <v>9700</v>
      </c>
      <c r="B4539" s="1">
        <v>45900</v>
      </c>
      <c r="C4539">
        <v>6</v>
      </c>
      <c r="D4539">
        <v>1</v>
      </c>
      <c r="E4539" t="s">
        <v>7</v>
      </c>
      <c r="F4539">
        <v>1137539.800559782</v>
      </c>
    </row>
    <row r="4540" spans="1:6">
      <c r="A4540">
        <v>9700</v>
      </c>
      <c r="B4540" s="1">
        <v>45930</v>
      </c>
      <c r="C4540">
        <v>6</v>
      </c>
      <c r="D4540">
        <v>1</v>
      </c>
      <c r="E4540" t="s">
        <v>7</v>
      </c>
      <c r="F4540">
        <v>1091250</v>
      </c>
    </row>
    <row r="4541" spans="1:6">
      <c r="A4541">
        <v>9700</v>
      </c>
      <c r="B4541" s="1">
        <v>45961</v>
      </c>
      <c r="C4541">
        <v>6</v>
      </c>
      <c r="D4541">
        <v>1</v>
      </c>
      <c r="E4541" t="s">
        <v>7</v>
      </c>
      <c r="F4541">
        <v>1102500</v>
      </c>
    </row>
    <row r="4542" spans="1:6">
      <c r="A4542">
        <v>9700</v>
      </c>
      <c r="B4542" s="1">
        <v>45991</v>
      </c>
      <c r="C4542">
        <v>6</v>
      </c>
      <c r="D4542">
        <v>1</v>
      </c>
      <c r="E4542" t="s">
        <v>7</v>
      </c>
      <c r="F4542">
        <v>1109250</v>
      </c>
    </row>
    <row r="4543" spans="1:6">
      <c r="A4543">
        <v>9700</v>
      </c>
      <c r="B4543" s="1">
        <v>46022</v>
      </c>
      <c r="C4543">
        <v>6</v>
      </c>
      <c r="D4543">
        <v>1</v>
      </c>
      <c r="E4543" t="s">
        <v>7</v>
      </c>
      <c r="F4543">
        <v>1113750</v>
      </c>
    </row>
    <row r="4544" spans="1:6">
      <c r="A4544">
        <v>9701</v>
      </c>
      <c r="B4544" s="1">
        <v>45838</v>
      </c>
      <c r="C4544">
        <v>6</v>
      </c>
      <c r="D4544">
        <v>1</v>
      </c>
      <c r="E4544" t="s">
        <v>7</v>
      </c>
      <c r="F4544">
        <v>25405.109707098956</v>
      </c>
    </row>
    <row r="4545" spans="1:6">
      <c r="A4545">
        <v>9701</v>
      </c>
      <c r="B4545" s="1">
        <v>45869</v>
      </c>
      <c r="C4545">
        <v>6</v>
      </c>
      <c r="D4545">
        <v>1</v>
      </c>
      <c r="E4545" t="s">
        <v>7</v>
      </c>
      <c r="F4545">
        <v>24809.076396754408</v>
      </c>
    </row>
    <row r="4546" spans="1:6">
      <c r="A4546">
        <v>9701</v>
      </c>
      <c r="B4546" s="1">
        <v>45900</v>
      </c>
      <c r="C4546">
        <v>6</v>
      </c>
      <c r="D4546">
        <v>1</v>
      </c>
      <c r="E4546" t="s">
        <v>7</v>
      </c>
      <c r="F4546">
        <v>24040.732292440953</v>
      </c>
    </row>
    <row r="4547" spans="1:6">
      <c r="A4547">
        <v>9701</v>
      </c>
      <c r="B4547" s="1">
        <v>45930</v>
      </c>
      <c r="C4547">
        <v>6</v>
      </c>
      <c r="D4547">
        <v>1</v>
      </c>
      <c r="E4547" t="s">
        <v>7</v>
      </c>
      <c r="F4547">
        <v>24254.845518722319</v>
      </c>
    </row>
    <row r="4548" spans="1:6">
      <c r="A4548">
        <v>9701</v>
      </c>
      <c r="B4548" s="1">
        <v>45961</v>
      </c>
      <c r="C4548">
        <v>6</v>
      </c>
      <c r="D4548">
        <v>1</v>
      </c>
      <c r="E4548" t="s">
        <v>7</v>
      </c>
      <c r="F4548">
        <v>24226.592233521878</v>
      </c>
    </row>
    <row r="4549" spans="1:6">
      <c r="A4549">
        <v>9701</v>
      </c>
      <c r="B4549" s="1">
        <v>45991</v>
      </c>
      <c r="C4549">
        <v>6</v>
      </c>
      <c r="D4549">
        <v>1</v>
      </c>
      <c r="E4549" t="s">
        <v>7</v>
      </c>
      <c r="F4549">
        <v>25655.309477224746</v>
      </c>
    </row>
    <row r="4550" spans="1:6">
      <c r="A4550">
        <v>9701</v>
      </c>
      <c r="B4550" s="1">
        <v>46022</v>
      </c>
      <c r="C4550">
        <v>6</v>
      </c>
      <c r="D4550">
        <v>1</v>
      </c>
      <c r="E4550" t="s">
        <v>7</v>
      </c>
      <c r="F4550">
        <v>25372.990935246831</v>
      </c>
    </row>
    <row r="4551" spans="1:6">
      <c r="A4551">
        <v>9702</v>
      </c>
      <c r="B4551" s="1">
        <v>45838</v>
      </c>
      <c r="C4551">
        <v>6</v>
      </c>
      <c r="D4551">
        <v>1</v>
      </c>
      <c r="E4551" t="s">
        <v>7</v>
      </c>
      <c r="F4551">
        <v>18430.829505000002</v>
      </c>
    </row>
    <row r="4552" spans="1:6">
      <c r="A4552">
        <v>9702</v>
      </c>
      <c r="B4552" s="1">
        <v>45869</v>
      </c>
      <c r="C4552">
        <v>6</v>
      </c>
      <c r="D4552">
        <v>1</v>
      </c>
      <c r="E4552" t="s">
        <v>7</v>
      </c>
      <c r="F4552">
        <v>18246.521209950002</v>
      </c>
    </row>
    <row r="4553" spans="1:6">
      <c r="A4553">
        <v>9702</v>
      </c>
      <c r="B4553" s="1">
        <v>45900</v>
      </c>
      <c r="C4553">
        <v>6</v>
      </c>
      <c r="D4553">
        <v>1</v>
      </c>
      <c r="E4553" t="s">
        <v>7</v>
      </c>
      <c r="F4553">
        <v>18064.055997850504</v>
      </c>
    </row>
    <row r="4554" spans="1:6">
      <c r="A4554">
        <v>9702</v>
      </c>
      <c r="B4554" s="1">
        <v>45930</v>
      </c>
      <c r="C4554">
        <v>6</v>
      </c>
      <c r="D4554">
        <v>1</v>
      </c>
      <c r="E4554" t="s">
        <v>7</v>
      </c>
      <c r="F4554">
        <v>17883.415437871998</v>
      </c>
    </row>
    <row r="4555" spans="1:6">
      <c r="A4555">
        <v>9702</v>
      </c>
      <c r="B4555" s="1">
        <v>45961</v>
      </c>
      <c r="C4555">
        <v>6</v>
      </c>
      <c r="D4555">
        <v>1</v>
      </c>
      <c r="E4555" t="s">
        <v>7</v>
      </c>
      <c r="F4555">
        <v>17704.581283493277</v>
      </c>
    </row>
    <row r="4556" spans="1:6">
      <c r="A4556">
        <v>9702</v>
      </c>
      <c r="B4556" s="1">
        <v>45991</v>
      </c>
      <c r="C4556">
        <v>6</v>
      </c>
      <c r="D4556">
        <v>1</v>
      </c>
      <c r="E4556" t="s">
        <v>7</v>
      </c>
      <c r="F4556">
        <v>17527.535470658346</v>
      </c>
    </row>
    <row r="4557" spans="1:6">
      <c r="A4557">
        <v>9702</v>
      </c>
      <c r="B4557" s="1">
        <v>46022</v>
      </c>
      <c r="C4557">
        <v>6</v>
      </c>
      <c r="D4557">
        <v>1</v>
      </c>
      <c r="E4557" t="s">
        <v>7</v>
      </c>
      <c r="F4557">
        <v>17352.260115951762</v>
      </c>
    </row>
    <row r="4558" spans="1:6">
      <c r="A4558">
        <v>9768</v>
      </c>
      <c r="B4558" s="1">
        <v>45838</v>
      </c>
      <c r="C4558">
        <v>6</v>
      </c>
      <c r="D4558">
        <v>1</v>
      </c>
      <c r="E4558" t="s">
        <v>7</v>
      </c>
      <c r="F4558">
        <v>562500</v>
      </c>
    </row>
    <row r="4559" spans="1:6">
      <c r="A4559">
        <v>9768</v>
      </c>
      <c r="B4559" s="1">
        <v>45869</v>
      </c>
      <c r="C4559">
        <v>6</v>
      </c>
      <c r="D4559">
        <v>1</v>
      </c>
      <c r="E4559" t="s">
        <v>7</v>
      </c>
      <c r="F4559">
        <v>688500</v>
      </c>
    </row>
    <row r="4560" spans="1:6">
      <c r="A4560">
        <v>9768</v>
      </c>
      <c r="B4560" s="1">
        <v>45900</v>
      </c>
      <c r="C4560">
        <v>6</v>
      </c>
      <c r="D4560">
        <v>1</v>
      </c>
      <c r="E4560" t="s">
        <v>7</v>
      </c>
      <c r="F4560">
        <v>585000</v>
      </c>
    </row>
    <row r="4561" spans="1:6">
      <c r="A4561">
        <v>9768</v>
      </c>
      <c r="B4561" s="1">
        <v>45930</v>
      </c>
      <c r="C4561">
        <v>6</v>
      </c>
      <c r="D4561">
        <v>1</v>
      </c>
      <c r="E4561" t="s">
        <v>7</v>
      </c>
      <c r="F4561">
        <v>546750</v>
      </c>
    </row>
    <row r="4562" spans="1:6">
      <c r="A4562">
        <v>9768</v>
      </c>
      <c r="B4562" s="1">
        <v>45961</v>
      </c>
      <c r="C4562">
        <v>6</v>
      </c>
      <c r="D4562">
        <v>1</v>
      </c>
      <c r="E4562" t="s">
        <v>7</v>
      </c>
      <c r="F4562">
        <v>697500</v>
      </c>
    </row>
    <row r="4563" spans="1:6">
      <c r="A4563">
        <v>9768</v>
      </c>
      <c r="B4563" s="1">
        <v>45991</v>
      </c>
      <c r="C4563">
        <v>6</v>
      </c>
      <c r="D4563">
        <v>1</v>
      </c>
      <c r="E4563" t="s">
        <v>7</v>
      </c>
      <c r="F4563">
        <v>618750</v>
      </c>
    </row>
    <row r="4564" spans="1:6">
      <c r="A4564">
        <v>9768</v>
      </c>
      <c r="B4564" s="1">
        <v>46022</v>
      </c>
      <c r="C4564">
        <v>6</v>
      </c>
      <c r="D4564">
        <v>1</v>
      </c>
      <c r="E4564" t="s">
        <v>7</v>
      </c>
      <c r="F4564">
        <v>596250</v>
      </c>
    </row>
    <row r="4565" spans="1:6">
      <c r="A4565">
        <v>150</v>
      </c>
      <c r="B4565" s="1">
        <v>45838</v>
      </c>
      <c r="C4565">
        <v>6</v>
      </c>
      <c r="D4565">
        <v>51</v>
      </c>
      <c r="E4565" t="s">
        <v>7</v>
      </c>
      <c r="F4565">
        <v>272785.31279999996</v>
      </c>
    </row>
    <row r="4566" spans="1:6">
      <c r="A4566">
        <v>150</v>
      </c>
      <c r="B4566" s="1">
        <v>45869</v>
      </c>
      <c r="C4566">
        <v>6</v>
      </c>
      <c r="D4566">
        <v>51</v>
      </c>
      <c r="E4566" t="s">
        <v>7</v>
      </c>
      <c r="F4566">
        <v>273058.09811279993</v>
      </c>
    </row>
    <row r="4567" spans="1:6">
      <c r="A4567">
        <v>150</v>
      </c>
      <c r="B4567" s="1">
        <v>45900</v>
      </c>
      <c r="C4567">
        <v>6</v>
      </c>
      <c r="D4567">
        <v>51</v>
      </c>
      <c r="E4567" t="s">
        <v>7</v>
      </c>
      <c r="F4567">
        <v>273331.15621091274</v>
      </c>
    </row>
    <row r="4568" spans="1:6">
      <c r="A4568">
        <v>150</v>
      </c>
      <c r="B4568" s="1">
        <v>45930</v>
      </c>
      <c r="C4568">
        <v>6</v>
      </c>
      <c r="D4568">
        <v>51</v>
      </c>
      <c r="E4568" t="s">
        <v>7</v>
      </c>
      <c r="F4568">
        <v>273604.4873671236</v>
      </c>
    </row>
    <row r="4569" spans="1:6">
      <c r="A4569">
        <v>150</v>
      </c>
      <c r="B4569" s="1">
        <v>45961</v>
      </c>
      <c r="C4569">
        <v>6</v>
      </c>
      <c r="D4569">
        <v>51</v>
      </c>
      <c r="E4569" t="s">
        <v>7</v>
      </c>
      <c r="F4569">
        <v>273878.09185449069</v>
      </c>
    </row>
    <row r="4570" spans="1:6">
      <c r="A4570">
        <v>150</v>
      </c>
      <c r="B4570" s="1">
        <v>45991</v>
      </c>
      <c r="C4570">
        <v>6</v>
      </c>
      <c r="D4570">
        <v>51</v>
      </c>
      <c r="E4570" t="s">
        <v>7</v>
      </c>
      <c r="F4570">
        <v>274151.96994634514</v>
      </c>
    </row>
    <row r="4571" spans="1:6">
      <c r="A4571">
        <v>150</v>
      </c>
      <c r="B4571" s="1">
        <v>46022</v>
      </c>
      <c r="C4571">
        <v>6</v>
      </c>
      <c r="D4571">
        <v>51</v>
      </c>
      <c r="E4571" t="s">
        <v>7</v>
      </c>
      <c r="F4571">
        <v>274426.12191629148</v>
      </c>
    </row>
    <row r="4572" spans="1:6">
      <c r="A4572">
        <v>2370</v>
      </c>
      <c r="B4572" s="1">
        <v>45838</v>
      </c>
      <c r="C4572">
        <v>6</v>
      </c>
      <c r="D4572">
        <v>51</v>
      </c>
      <c r="E4572" t="s">
        <v>7</v>
      </c>
      <c r="F4572">
        <v>29797.970094520017</v>
      </c>
    </row>
    <row r="4573" spans="1:6">
      <c r="A4573">
        <v>2370</v>
      </c>
      <c r="B4573" s="1">
        <v>45869</v>
      </c>
      <c r="C4573">
        <v>6</v>
      </c>
      <c r="D4573">
        <v>51</v>
      </c>
      <c r="E4573" t="s">
        <v>7</v>
      </c>
      <c r="F4573">
        <v>30159.644601268821</v>
      </c>
    </row>
    <row r="4574" spans="1:6">
      <c r="A4574">
        <v>2370</v>
      </c>
      <c r="B4574" s="1">
        <v>45900</v>
      </c>
      <c r="C4574">
        <v>6</v>
      </c>
      <c r="D4574">
        <v>51</v>
      </c>
      <c r="E4574" t="s">
        <v>7</v>
      </c>
      <c r="F4574">
        <v>30510.0167796817</v>
      </c>
    </row>
    <row r="4575" spans="1:6">
      <c r="A4575">
        <v>2370</v>
      </c>
      <c r="B4575" s="1">
        <v>45930</v>
      </c>
      <c r="C4575">
        <v>6</v>
      </c>
      <c r="D4575">
        <v>51</v>
      </c>
      <c r="E4575" t="s">
        <v>7</v>
      </c>
      <c r="F4575">
        <v>30849.086629758705</v>
      </c>
    </row>
    <row r="4576" spans="1:6">
      <c r="A4576">
        <v>2370</v>
      </c>
      <c r="B4576" s="1">
        <v>45961</v>
      </c>
      <c r="C4576">
        <v>6</v>
      </c>
      <c r="D4576">
        <v>51</v>
      </c>
      <c r="E4576" t="s">
        <v>7</v>
      </c>
      <c r="F4576">
        <v>31210.761136507488</v>
      </c>
    </row>
    <row r="4577" spans="1:6">
      <c r="A4577">
        <v>2370</v>
      </c>
      <c r="B4577" s="1">
        <v>45991</v>
      </c>
      <c r="C4577">
        <v>6</v>
      </c>
      <c r="D4577">
        <v>51</v>
      </c>
      <c r="E4577" t="s">
        <v>7</v>
      </c>
      <c r="F4577">
        <v>31549.830986584486</v>
      </c>
    </row>
    <row r="4578" spans="1:6">
      <c r="A4578">
        <v>2370</v>
      </c>
      <c r="B4578" s="1">
        <v>46022</v>
      </c>
      <c r="C4578">
        <v>6</v>
      </c>
      <c r="D4578">
        <v>51</v>
      </c>
      <c r="E4578" t="s">
        <v>7</v>
      </c>
      <c r="F4578">
        <v>31911.505493333272</v>
      </c>
    </row>
    <row r="4579" spans="1:6">
      <c r="A4579">
        <v>360</v>
      </c>
      <c r="B4579" s="1">
        <v>45838</v>
      </c>
      <c r="C4579">
        <v>6</v>
      </c>
      <c r="D4579">
        <v>51</v>
      </c>
      <c r="E4579" t="s">
        <v>7</v>
      </c>
      <c r="F4579">
        <v>53229.709836021153</v>
      </c>
    </row>
    <row r="4580" spans="1:6">
      <c r="A4580">
        <v>360</v>
      </c>
      <c r="B4580" s="1">
        <v>45869</v>
      </c>
      <c r="C4580">
        <v>6</v>
      </c>
      <c r="D4580">
        <v>51</v>
      </c>
      <c r="E4580" t="s">
        <v>7</v>
      </c>
      <c r="F4580">
        <v>53648.157355786519</v>
      </c>
    </row>
    <row r="4581" spans="1:6">
      <c r="A4581">
        <v>360</v>
      </c>
      <c r="B4581" s="1">
        <v>45900</v>
      </c>
      <c r="C4581">
        <v>6</v>
      </c>
      <c r="D4581">
        <v>51</v>
      </c>
      <c r="E4581" t="s">
        <v>7</v>
      </c>
      <c r="F4581">
        <v>54053.528390559222</v>
      </c>
    </row>
    <row r="4582" spans="1:6">
      <c r="A4582">
        <v>360</v>
      </c>
      <c r="B4582" s="1">
        <v>45930</v>
      </c>
      <c r="C4582">
        <v>6</v>
      </c>
      <c r="D4582">
        <v>51</v>
      </c>
      <c r="E4582" t="s">
        <v>7</v>
      </c>
      <c r="F4582">
        <v>54445.822940339254</v>
      </c>
    </row>
    <row r="4583" spans="1:6">
      <c r="A4583">
        <v>360</v>
      </c>
      <c r="B4583" s="1">
        <v>45961</v>
      </c>
      <c r="C4583">
        <v>6</v>
      </c>
      <c r="D4583">
        <v>51</v>
      </c>
      <c r="E4583" t="s">
        <v>7</v>
      </c>
      <c r="F4583">
        <v>54864.270460104628</v>
      </c>
    </row>
    <row r="4584" spans="1:6">
      <c r="A4584">
        <v>360</v>
      </c>
      <c r="B4584" s="1">
        <v>45991</v>
      </c>
      <c r="C4584">
        <v>6</v>
      </c>
      <c r="D4584">
        <v>51</v>
      </c>
      <c r="E4584" t="s">
        <v>7</v>
      </c>
      <c r="F4584">
        <v>55256.56500988466</v>
      </c>
    </row>
    <row r="4585" spans="1:6">
      <c r="A4585">
        <v>360</v>
      </c>
      <c r="B4585" s="1">
        <v>46022</v>
      </c>
      <c r="C4585">
        <v>6</v>
      </c>
      <c r="D4585">
        <v>51</v>
      </c>
      <c r="E4585" t="s">
        <v>7</v>
      </c>
      <c r="F4585">
        <v>55675.012529650026</v>
      </c>
    </row>
    <row r="4586" spans="1:6">
      <c r="A4586">
        <v>9649</v>
      </c>
      <c r="B4586" s="1">
        <v>45838</v>
      </c>
      <c r="C4586">
        <v>6</v>
      </c>
      <c r="D4586">
        <v>51</v>
      </c>
      <c r="E4586" t="s">
        <v>7</v>
      </c>
      <c r="F4586">
        <v>2400.5590857595475</v>
      </c>
    </row>
    <row r="4587" spans="1:6">
      <c r="A4587">
        <v>9649</v>
      </c>
      <c r="B4587" s="1">
        <v>45869</v>
      </c>
      <c r="C4587">
        <v>6</v>
      </c>
      <c r="D4587">
        <v>51</v>
      </c>
      <c r="E4587" t="s">
        <v>7</v>
      </c>
      <c r="F4587">
        <v>2418.8290838195371</v>
      </c>
    </row>
    <row r="4588" spans="1:6">
      <c r="A4588">
        <v>9649</v>
      </c>
      <c r="B4588" s="1">
        <v>45900</v>
      </c>
      <c r="C4588">
        <v>6</v>
      </c>
      <c r="D4588">
        <v>51</v>
      </c>
      <c r="E4588" t="s">
        <v>7</v>
      </c>
      <c r="F4588">
        <v>2436.5281444401521</v>
      </c>
    </row>
    <row r="4589" spans="1:6">
      <c r="A4589">
        <v>9649</v>
      </c>
      <c r="B4589" s="1">
        <v>45930</v>
      </c>
      <c r="C4589">
        <v>6</v>
      </c>
      <c r="D4589">
        <v>51</v>
      </c>
      <c r="E4589" t="s">
        <v>7</v>
      </c>
      <c r="F4589">
        <v>2453.6562676213921</v>
      </c>
    </row>
    <row r="4590" spans="1:6">
      <c r="A4590">
        <v>9649</v>
      </c>
      <c r="B4590" s="1">
        <v>45961</v>
      </c>
      <c r="C4590">
        <v>6</v>
      </c>
      <c r="D4590">
        <v>51</v>
      </c>
      <c r="E4590" t="s">
        <v>7</v>
      </c>
      <c r="F4590">
        <v>2471.9262656813821</v>
      </c>
    </row>
    <row r="4591" spans="1:6">
      <c r="A4591">
        <v>9649</v>
      </c>
      <c r="B4591" s="1">
        <v>45991</v>
      </c>
      <c r="C4591">
        <v>6</v>
      </c>
      <c r="D4591">
        <v>51</v>
      </c>
      <c r="E4591" t="s">
        <v>7</v>
      </c>
      <c r="F4591">
        <v>2489.0543888626221</v>
      </c>
    </row>
    <row r="4592" spans="1:6">
      <c r="A4592">
        <v>9649</v>
      </c>
      <c r="B4592" s="1">
        <v>46022</v>
      </c>
      <c r="C4592">
        <v>6</v>
      </c>
      <c r="D4592">
        <v>51</v>
      </c>
      <c r="E4592" t="s">
        <v>7</v>
      </c>
      <c r="F4592">
        <v>2507.3243869226112</v>
      </c>
    </row>
    <row r="4593" spans="1:6">
      <c r="A4593">
        <v>9652</v>
      </c>
      <c r="B4593" s="1">
        <v>45838</v>
      </c>
      <c r="C4593">
        <v>6</v>
      </c>
      <c r="D4593">
        <v>51</v>
      </c>
      <c r="E4593" t="s">
        <v>7</v>
      </c>
      <c r="F4593">
        <v>73923.851105856811</v>
      </c>
    </row>
    <row r="4594" spans="1:6">
      <c r="A4594">
        <v>9652</v>
      </c>
      <c r="B4594" s="1">
        <v>45869</v>
      </c>
      <c r="C4594">
        <v>6</v>
      </c>
      <c r="D4594">
        <v>51</v>
      </c>
      <c r="E4594" t="s">
        <v>7</v>
      </c>
      <c r="F4594">
        <v>74373.872287698396</v>
      </c>
    </row>
    <row r="4595" spans="1:6">
      <c r="A4595">
        <v>9652</v>
      </c>
      <c r="B4595" s="1">
        <v>45900</v>
      </c>
      <c r="C4595">
        <v>6</v>
      </c>
      <c r="D4595">
        <v>51</v>
      </c>
      <c r="E4595" t="s">
        <v>7</v>
      </c>
      <c r="F4595">
        <v>74809.830307607481</v>
      </c>
    </row>
    <row r="4596" spans="1:6">
      <c r="A4596">
        <v>9652</v>
      </c>
      <c r="B4596" s="1">
        <v>45930</v>
      </c>
      <c r="C4596">
        <v>6</v>
      </c>
      <c r="D4596">
        <v>51</v>
      </c>
      <c r="E4596" t="s">
        <v>7</v>
      </c>
      <c r="F4596">
        <v>75231.725165583979</v>
      </c>
    </row>
    <row r="4597" spans="1:6">
      <c r="A4597">
        <v>9652</v>
      </c>
      <c r="B4597" s="1">
        <v>45961</v>
      </c>
      <c r="C4597">
        <v>6</v>
      </c>
      <c r="D4597">
        <v>51</v>
      </c>
      <c r="E4597" t="s">
        <v>7</v>
      </c>
      <c r="F4597">
        <v>75681.746347425607</v>
      </c>
    </row>
    <row r="4598" spans="1:6">
      <c r="A4598">
        <v>9652</v>
      </c>
      <c r="B4598" s="1">
        <v>45991</v>
      </c>
      <c r="C4598">
        <v>6</v>
      </c>
      <c r="D4598">
        <v>51</v>
      </c>
      <c r="E4598" t="s">
        <v>7</v>
      </c>
      <c r="F4598">
        <v>76103.641205402091</v>
      </c>
    </row>
    <row r="4599" spans="1:6">
      <c r="A4599">
        <v>9652</v>
      </c>
      <c r="B4599" s="1">
        <v>46022</v>
      </c>
      <c r="C4599">
        <v>6</v>
      </c>
      <c r="D4599">
        <v>51</v>
      </c>
      <c r="E4599" t="s">
        <v>7</v>
      </c>
      <c r="F4599">
        <v>76553.662387243719</v>
      </c>
    </row>
    <row r="4600" spans="1:6">
      <c r="A4600">
        <v>9656</v>
      </c>
      <c r="B4600" s="1">
        <v>45838</v>
      </c>
      <c r="C4600">
        <v>6</v>
      </c>
      <c r="D4600">
        <v>51</v>
      </c>
      <c r="E4600" t="s">
        <v>7</v>
      </c>
      <c r="F4600">
        <v>915000</v>
      </c>
    </row>
    <row r="4601" spans="1:6">
      <c r="A4601">
        <v>9656</v>
      </c>
      <c r="B4601" s="1">
        <v>45869</v>
      </c>
      <c r="C4601">
        <v>6</v>
      </c>
      <c r="D4601">
        <v>51</v>
      </c>
      <c r="E4601" t="s">
        <v>7</v>
      </c>
      <c r="F4601">
        <v>900000</v>
      </c>
    </row>
    <row r="4602" spans="1:6">
      <c r="A4602">
        <v>9656</v>
      </c>
      <c r="B4602" s="1">
        <v>45900</v>
      </c>
      <c r="C4602">
        <v>6</v>
      </c>
      <c r="D4602">
        <v>51</v>
      </c>
      <c r="E4602" t="s">
        <v>7</v>
      </c>
      <c r="F4602">
        <v>853329.75597716088</v>
      </c>
    </row>
    <row r="4603" spans="1:6">
      <c r="A4603">
        <v>9656</v>
      </c>
      <c r="B4603" s="1">
        <v>45930</v>
      </c>
      <c r="C4603">
        <v>6</v>
      </c>
      <c r="D4603">
        <v>51</v>
      </c>
      <c r="E4603" t="s">
        <v>7</v>
      </c>
      <c r="F4603">
        <v>940522.63607814512</v>
      </c>
    </row>
    <row r="4604" spans="1:6">
      <c r="A4604">
        <v>9656</v>
      </c>
      <c r="B4604" s="1">
        <v>45961</v>
      </c>
      <c r="C4604">
        <v>6</v>
      </c>
      <c r="D4604">
        <v>51</v>
      </c>
      <c r="E4604" t="s">
        <v>7</v>
      </c>
      <c r="F4604">
        <v>945411.22779127769</v>
      </c>
    </row>
    <row r="4605" spans="1:6">
      <c r="A4605">
        <v>9656</v>
      </c>
      <c r="B4605" s="1">
        <v>45991</v>
      </c>
      <c r="C4605">
        <v>6</v>
      </c>
      <c r="D4605">
        <v>51</v>
      </c>
      <c r="E4605" t="s">
        <v>7</v>
      </c>
      <c r="F4605">
        <v>923547.20153664483</v>
      </c>
    </row>
    <row r="4606" spans="1:6">
      <c r="A4606">
        <v>9656</v>
      </c>
      <c r="B4606" s="1">
        <v>46022</v>
      </c>
      <c r="C4606">
        <v>6</v>
      </c>
      <c r="D4606">
        <v>51</v>
      </c>
      <c r="E4606" t="s">
        <v>7</v>
      </c>
      <c r="F4606">
        <v>960565.27928011678</v>
      </c>
    </row>
    <row r="4607" spans="1:6">
      <c r="A4607">
        <v>9657</v>
      </c>
      <c r="B4607" s="1">
        <v>45838</v>
      </c>
      <c r="C4607">
        <v>6</v>
      </c>
      <c r="D4607">
        <v>51</v>
      </c>
      <c r="E4607" t="s">
        <v>7</v>
      </c>
      <c r="F4607">
        <v>5611.7149499306252</v>
      </c>
    </row>
    <row r="4608" spans="1:6">
      <c r="A4608">
        <v>9657</v>
      </c>
      <c r="B4608" s="1">
        <v>45869</v>
      </c>
      <c r="C4608">
        <v>6</v>
      </c>
      <c r="D4608">
        <v>51</v>
      </c>
      <c r="E4608" t="s">
        <v>7</v>
      </c>
      <c r="F4608">
        <v>5656.41148223256</v>
      </c>
    </row>
    <row r="4609" spans="1:6">
      <c r="A4609">
        <v>9657</v>
      </c>
      <c r="B4609" s="1">
        <v>45900</v>
      </c>
      <c r="C4609">
        <v>6</v>
      </c>
      <c r="D4609">
        <v>51</v>
      </c>
      <c r="E4609" t="s">
        <v>7</v>
      </c>
      <c r="F4609">
        <v>5699.7112479000598</v>
      </c>
    </row>
    <row r="4610" spans="1:6">
      <c r="A4610">
        <v>9657</v>
      </c>
      <c r="B4610" s="1">
        <v>45930</v>
      </c>
      <c r="C4610">
        <v>6</v>
      </c>
      <c r="D4610">
        <v>51</v>
      </c>
      <c r="E4610" t="s">
        <v>7</v>
      </c>
      <c r="F4610">
        <v>5741.6142469331253</v>
      </c>
    </row>
    <row r="4611" spans="1:6">
      <c r="A4611">
        <v>9657</v>
      </c>
      <c r="B4611" s="1">
        <v>45961</v>
      </c>
      <c r="C4611">
        <v>6</v>
      </c>
      <c r="D4611">
        <v>51</v>
      </c>
      <c r="E4611" t="s">
        <v>7</v>
      </c>
      <c r="F4611">
        <v>5786.3107792350593</v>
      </c>
    </row>
    <row r="4612" spans="1:6">
      <c r="A4612">
        <v>9657</v>
      </c>
      <c r="B4612" s="1">
        <v>45991</v>
      </c>
      <c r="C4612">
        <v>6</v>
      </c>
      <c r="D4612">
        <v>51</v>
      </c>
      <c r="E4612" t="s">
        <v>7</v>
      </c>
      <c r="F4612">
        <v>5828.2137782681248</v>
      </c>
    </row>
    <row r="4613" spans="1:6">
      <c r="A4613">
        <v>9657</v>
      </c>
      <c r="B4613" s="1">
        <v>46022</v>
      </c>
      <c r="C4613">
        <v>6</v>
      </c>
      <c r="D4613">
        <v>51</v>
      </c>
      <c r="E4613" t="s">
        <v>7</v>
      </c>
      <c r="F4613">
        <v>5872.9103105700597</v>
      </c>
    </row>
    <row r="4614" spans="1:6">
      <c r="A4614">
        <v>9683</v>
      </c>
      <c r="B4614" s="1">
        <v>45838</v>
      </c>
      <c r="C4614">
        <v>6</v>
      </c>
      <c r="D4614">
        <v>51</v>
      </c>
      <c r="E4614" t="s">
        <v>7</v>
      </c>
      <c r="F4614">
        <v>3330009.9099260946</v>
      </c>
    </row>
    <row r="4615" spans="1:6">
      <c r="A4615">
        <v>9683</v>
      </c>
      <c r="B4615" s="1">
        <v>45869</v>
      </c>
      <c r="C4615">
        <v>6</v>
      </c>
      <c r="D4615">
        <v>51</v>
      </c>
      <c r="E4615" t="s">
        <v>7</v>
      </c>
      <c r="F4615">
        <v>3356920.2306119059</v>
      </c>
    </row>
    <row r="4616" spans="1:6">
      <c r="A4616">
        <v>9683</v>
      </c>
      <c r="B4616" s="1">
        <v>45900</v>
      </c>
      <c r="C4616">
        <v>6</v>
      </c>
      <c r="D4616">
        <v>51</v>
      </c>
      <c r="E4616" t="s">
        <v>7</v>
      </c>
      <c r="F4616">
        <v>3382989.6037762859</v>
      </c>
    </row>
    <row r="4617" spans="1:6">
      <c r="A4617">
        <v>9683</v>
      </c>
      <c r="B4617" s="1">
        <v>45930</v>
      </c>
      <c r="C4617">
        <v>6</v>
      </c>
      <c r="D4617">
        <v>51</v>
      </c>
      <c r="E4617" t="s">
        <v>7</v>
      </c>
      <c r="F4617">
        <v>3408218.029419235</v>
      </c>
    </row>
    <row r="4618" spans="1:6">
      <c r="A4618">
        <v>9683</v>
      </c>
      <c r="B4618" s="1">
        <v>45961</v>
      </c>
      <c r="C4618">
        <v>6</v>
      </c>
      <c r="D4618">
        <v>51</v>
      </c>
      <c r="E4618" t="s">
        <v>7</v>
      </c>
      <c r="F4618">
        <v>3435128.3501050458</v>
      </c>
    </row>
    <row r="4619" spans="1:6">
      <c r="A4619">
        <v>9683</v>
      </c>
      <c r="B4619" s="1">
        <v>45991</v>
      </c>
      <c r="C4619">
        <v>6</v>
      </c>
      <c r="D4619">
        <v>51</v>
      </c>
      <c r="E4619" t="s">
        <v>7</v>
      </c>
      <c r="F4619">
        <v>3460356.7757479944</v>
      </c>
    </row>
    <row r="4620" spans="1:6">
      <c r="A4620">
        <v>9683</v>
      </c>
      <c r="B4620" s="1">
        <v>46022</v>
      </c>
      <c r="C4620">
        <v>6</v>
      </c>
      <c r="D4620">
        <v>51</v>
      </c>
      <c r="E4620" t="s">
        <v>7</v>
      </c>
      <c r="F4620">
        <v>3487267.0964338062</v>
      </c>
    </row>
    <row r="4621" spans="1:6">
      <c r="A4621">
        <v>9692</v>
      </c>
      <c r="B4621" s="1">
        <v>45838</v>
      </c>
      <c r="C4621">
        <v>6</v>
      </c>
      <c r="D4621">
        <v>51</v>
      </c>
      <c r="E4621" t="s">
        <v>7</v>
      </c>
      <c r="F4621">
        <v>720000</v>
      </c>
    </row>
    <row r="4622" spans="1:6">
      <c r="A4622">
        <v>9692</v>
      </c>
      <c r="B4622" s="1">
        <v>45869</v>
      </c>
      <c r="C4622">
        <v>6</v>
      </c>
      <c r="D4622">
        <v>51</v>
      </c>
      <c r="E4622" t="s">
        <v>7</v>
      </c>
      <c r="F4622">
        <v>1035000</v>
      </c>
    </row>
    <row r="4623" spans="1:6">
      <c r="A4623">
        <v>9692</v>
      </c>
      <c r="B4623" s="1">
        <v>45900</v>
      </c>
      <c r="C4623">
        <v>6</v>
      </c>
      <c r="D4623">
        <v>51</v>
      </c>
      <c r="E4623" t="s">
        <v>7</v>
      </c>
      <c r="F4623">
        <v>765755.73662442656</v>
      </c>
    </row>
    <row r="4624" spans="1:6">
      <c r="A4624">
        <v>9692</v>
      </c>
      <c r="B4624" s="1">
        <v>45930</v>
      </c>
      <c r="C4624">
        <v>6</v>
      </c>
      <c r="D4624">
        <v>51</v>
      </c>
      <c r="E4624" t="s">
        <v>7</v>
      </c>
      <c r="F4624">
        <v>802134.6903337579</v>
      </c>
    </row>
    <row r="4625" spans="1:6">
      <c r="A4625">
        <v>9692</v>
      </c>
      <c r="B4625" s="1">
        <v>45961</v>
      </c>
      <c r="C4625">
        <v>6</v>
      </c>
      <c r="D4625">
        <v>51</v>
      </c>
      <c r="E4625" t="s">
        <v>7</v>
      </c>
      <c r="F4625">
        <v>967500</v>
      </c>
    </row>
    <row r="4626" spans="1:6">
      <c r="A4626">
        <v>9692</v>
      </c>
      <c r="B4626" s="1">
        <v>45991</v>
      </c>
      <c r="C4626">
        <v>6</v>
      </c>
      <c r="D4626">
        <v>51</v>
      </c>
      <c r="E4626" t="s">
        <v>7</v>
      </c>
      <c r="F4626">
        <v>831496.92012331693</v>
      </c>
    </row>
    <row r="4627" spans="1:6">
      <c r="A4627">
        <v>9692</v>
      </c>
      <c r="B4627" s="1">
        <v>46022</v>
      </c>
      <c r="C4627">
        <v>6</v>
      </c>
      <c r="D4627">
        <v>51</v>
      </c>
      <c r="E4627" t="s">
        <v>7</v>
      </c>
      <c r="F4627">
        <v>789008.63171736582</v>
      </c>
    </row>
    <row r="4628" spans="1:6">
      <c r="A4628">
        <v>9700</v>
      </c>
      <c r="B4628" s="1">
        <v>45838</v>
      </c>
      <c r="C4628">
        <v>6</v>
      </c>
      <c r="D4628">
        <v>51</v>
      </c>
      <c r="E4628" t="s">
        <v>7</v>
      </c>
      <c r="F4628">
        <v>1229797.9110000001</v>
      </c>
    </row>
    <row r="4629" spans="1:6">
      <c r="A4629">
        <v>9700</v>
      </c>
      <c r="B4629" s="1">
        <v>45869</v>
      </c>
      <c r="C4629">
        <v>6</v>
      </c>
      <c r="D4629">
        <v>51</v>
      </c>
      <c r="E4629" t="s">
        <v>7</v>
      </c>
      <c r="F4629">
        <v>1223648.921445</v>
      </c>
    </row>
    <row r="4630" spans="1:6">
      <c r="A4630">
        <v>9700</v>
      </c>
      <c r="B4630" s="1">
        <v>45900</v>
      </c>
      <c r="C4630">
        <v>6</v>
      </c>
      <c r="D4630">
        <v>51</v>
      </c>
      <c r="E4630" t="s">
        <v>7</v>
      </c>
      <c r="F4630">
        <v>1217530.6768377749</v>
      </c>
    </row>
    <row r="4631" spans="1:6">
      <c r="A4631">
        <v>9700</v>
      </c>
      <c r="B4631" s="1">
        <v>45930</v>
      </c>
      <c r="C4631">
        <v>6</v>
      </c>
      <c r="D4631">
        <v>51</v>
      </c>
      <c r="E4631" t="s">
        <v>7</v>
      </c>
      <c r="F4631">
        <v>1213878.0848072616</v>
      </c>
    </row>
    <row r="4632" spans="1:6">
      <c r="A4632">
        <v>9700</v>
      </c>
      <c r="B4632" s="1">
        <v>45961</v>
      </c>
      <c r="C4632">
        <v>6</v>
      </c>
      <c r="D4632">
        <v>51</v>
      </c>
      <c r="E4632" t="s">
        <v>7</v>
      </c>
      <c r="F4632">
        <v>1210236.4505528398</v>
      </c>
    </row>
    <row r="4633" spans="1:6">
      <c r="A4633">
        <v>9700</v>
      </c>
      <c r="B4633" s="1">
        <v>45991</v>
      </c>
      <c r="C4633">
        <v>6</v>
      </c>
      <c r="D4633">
        <v>51</v>
      </c>
      <c r="E4633" t="s">
        <v>7</v>
      </c>
      <c r="F4633">
        <v>1206605.7412011812</v>
      </c>
    </row>
    <row r="4634" spans="1:6">
      <c r="A4634">
        <v>9700</v>
      </c>
      <c r="B4634" s="1">
        <v>46022</v>
      </c>
      <c r="C4634">
        <v>6</v>
      </c>
      <c r="D4634">
        <v>51</v>
      </c>
      <c r="E4634" t="s">
        <v>7</v>
      </c>
      <c r="F4634">
        <v>1202985.9239775776</v>
      </c>
    </row>
    <row r="4635" spans="1:6">
      <c r="A4635">
        <v>9701</v>
      </c>
      <c r="B4635" s="1">
        <v>45838</v>
      </c>
      <c r="C4635">
        <v>6</v>
      </c>
      <c r="D4635">
        <v>51</v>
      </c>
      <c r="E4635" t="s">
        <v>7</v>
      </c>
      <c r="F4635">
        <v>16873.4097</v>
      </c>
    </row>
    <row r="4636" spans="1:6">
      <c r="A4636">
        <v>9701</v>
      </c>
      <c r="B4636" s="1">
        <v>45869</v>
      </c>
      <c r="C4636">
        <v>6</v>
      </c>
      <c r="D4636">
        <v>51</v>
      </c>
      <c r="E4636" t="s">
        <v>7</v>
      </c>
      <c r="F4636">
        <v>16746.859127250002</v>
      </c>
    </row>
    <row r="4637" spans="1:6">
      <c r="A4637">
        <v>9701</v>
      </c>
      <c r="B4637" s="1">
        <v>45900</v>
      </c>
      <c r="C4637">
        <v>6</v>
      </c>
      <c r="D4637">
        <v>51</v>
      </c>
      <c r="E4637" t="s">
        <v>7</v>
      </c>
      <c r="F4637">
        <v>16621.257683795626</v>
      </c>
    </row>
    <row r="4638" spans="1:6">
      <c r="A4638">
        <v>9701</v>
      </c>
      <c r="B4638" s="1">
        <v>45930</v>
      </c>
      <c r="C4638">
        <v>6</v>
      </c>
      <c r="D4638">
        <v>51</v>
      </c>
      <c r="E4638" t="s">
        <v>7</v>
      </c>
      <c r="F4638">
        <v>16496.598251167161</v>
      </c>
    </row>
    <row r="4639" spans="1:6">
      <c r="A4639">
        <v>9701</v>
      </c>
      <c r="B4639" s="1">
        <v>45961</v>
      </c>
      <c r="C4639">
        <v>6</v>
      </c>
      <c r="D4639">
        <v>51</v>
      </c>
      <c r="E4639" t="s">
        <v>7</v>
      </c>
      <c r="F4639">
        <v>16513.094849418325</v>
      </c>
    </row>
    <row r="4640" spans="1:6">
      <c r="A4640">
        <v>9701</v>
      </c>
      <c r="B4640" s="1">
        <v>45991</v>
      </c>
      <c r="C4640">
        <v>6</v>
      </c>
      <c r="D4640">
        <v>51</v>
      </c>
      <c r="E4640" t="s">
        <v>7</v>
      </c>
      <c r="F4640">
        <v>16529.60794426774</v>
      </c>
    </row>
    <row r="4641" spans="1:6">
      <c r="A4641">
        <v>9701</v>
      </c>
      <c r="B4641" s="1">
        <v>46022</v>
      </c>
      <c r="C4641">
        <v>6</v>
      </c>
      <c r="D4641">
        <v>51</v>
      </c>
      <c r="E4641" t="s">
        <v>7</v>
      </c>
      <c r="F4641">
        <v>16546.137552212007</v>
      </c>
    </row>
    <row r="4642" spans="1:6">
      <c r="A4642">
        <v>9702</v>
      </c>
      <c r="B4642" s="1">
        <v>45838</v>
      </c>
      <c r="C4642">
        <v>6</v>
      </c>
      <c r="D4642">
        <v>51</v>
      </c>
      <c r="E4642" t="s">
        <v>7</v>
      </c>
      <c r="F4642">
        <v>12583.962</v>
      </c>
    </row>
    <row r="4643" spans="1:6">
      <c r="A4643">
        <v>9702</v>
      </c>
      <c r="B4643" s="1">
        <v>45869</v>
      </c>
      <c r="C4643">
        <v>6</v>
      </c>
      <c r="D4643">
        <v>51</v>
      </c>
      <c r="E4643" t="s">
        <v>7</v>
      </c>
      <c r="F4643">
        <v>12533.626151999999</v>
      </c>
    </row>
    <row r="4644" spans="1:6">
      <c r="A4644">
        <v>9702</v>
      </c>
      <c r="B4644" s="1">
        <v>45900</v>
      </c>
      <c r="C4644">
        <v>6</v>
      </c>
      <c r="D4644">
        <v>51</v>
      </c>
      <c r="E4644" t="s">
        <v>7</v>
      </c>
      <c r="F4644">
        <v>12483.491647391998</v>
      </c>
    </row>
    <row r="4645" spans="1:6">
      <c r="A4645">
        <v>9702</v>
      </c>
      <c r="B4645" s="1">
        <v>45930</v>
      </c>
      <c r="C4645">
        <v>6</v>
      </c>
      <c r="D4645">
        <v>51</v>
      </c>
      <c r="E4645" t="s">
        <v>7</v>
      </c>
      <c r="F4645">
        <v>12433.557680802431</v>
      </c>
    </row>
    <row r="4646" spans="1:6">
      <c r="A4646">
        <v>9702</v>
      </c>
      <c r="B4646" s="1">
        <v>45961</v>
      </c>
      <c r="C4646">
        <v>6</v>
      </c>
      <c r="D4646">
        <v>51</v>
      </c>
      <c r="E4646" t="s">
        <v>7</v>
      </c>
      <c r="F4646">
        <v>12383.823450079222</v>
      </c>
    </row>
    <row r="4647" spans="1:6">
      <c r="A4647">
        <v>9702</v>
      </c>
      <c r="B4647" s="1">
        <v>45991</v>
      </c>
      <c r="C4647">
        <v>6</v>
      </c>
      <c r="D4647">
        <v>51</v>
      </c>
      <c r="E4647" t="s">
        <v>7</v>
      </c>
      <c r="F4647">
        <v>12334.288156278906</v>
      </c>
    </row>
    <row r="4648" spans="1:6">
      <c r="A4648">
        <v>9702</v>
      </c>
      <c r="B4648" s="1">
        <v>46022</v>
      </c>
      <c r="C4648">
        <v>6</v>
      </c>
      <c r="D4648">
        <v>51</v>
      </c>
      <c r="E4648" t="s">
        <v>7</v>
      </c>
      <c r="F4648">
        <v>12284.95100365379</v>
      </c>
    </row>
    <row r="4649" spans="1:6">
      <c r="A4649">
        <v>9768</v>
      </c>
      <c r="B4649" s="1">
        <v>45838</v>
      </c>
      <c r="C4649">
        <v>6</v>
      </c>
      <c r="D4649">
        <v>51</v>
      </c>
      <c r="E4649" t="s">
        <v>7</v>
      </c>
      <c r="F4649">
        <v>600000</v>
      </c>
    </row>
    <row r="4650" spans="1:6">
      <c r="A4650">
        <v>9768</v>
      </c>
      <c r="B4650" s="1">
        <v>45869</v>
      </c>
      <c r="C4650">
        <v>6</v>
      </c>
      <c r="D4650">
        <v>51</v>
      </c>
      <c r="E4650" t="s">
        <v>7</v>
      </c>
      <c r="F4650">
        <v>774000</v>
      </c>
    </row>
    <row r="4651" spans="1:6">
      <c r="A4651">
        <v>9768</v>
      </c>
      <c r="B4651" s="1">
        <v>45900</v>
      </c>
      <c r="C4651">
        <v>6</v>
      </c>
      <c r="D4651">
        <v>51</v>
      </c>
      <c r="E4651" t="s">
        <v>7</v>
      </c>
      <c r="F4651">
        <v>645000</v>
      </c>
    </row>
    <row r="4652" spans="1:6">
      <c r="A4652">
        <v>9768</v>
      </c>
      <c r="B4652" s="1">
        <v>45930</v>
      </c>
      <c r="C4652">
        <v>6</v>
      </c>
      <c r="D4652">
        <v>51</v>
      </c>
      <c r="E4652" t="s">
        <v>7</v>
      </c>
      <c r="F4652">
        <v>630000</v>
      </c>
    </row>
    <row r="4653" spans="1:6">
      <c r="A4653">
        <v>9768</v>
      </c>
      <c r="B4653" s="1">
        <v>45961</v>
      </c>
      <c r="C4653">
        <v>6</v>
      </c>
      <c r="D4653">
        <v>51</v>
      </c>
      <c r="E4653" t="s">
        <v>7</v>
      </c>
      <c r="F4653">
        <v>795000</v>
      </c>
    </row>
    <row r="4654" spans="1:6">
      <c r="A4654">
        <v>9768</v>
      </c>
      <c r="B4654" s="1">
        <v>45991</v>
      </c>
      <c r="C4654">
        <v>6</v>
      </c>
      <c r="D4654">
        <v>51</v>
      </c>
      <c r="E4654" t="s">
        <v>7</v>
      </c>
      <c r="F4654">
        <v>598500</v>
      </c>
    </row>
    <row r="4655" spans="1:6">
      <c r="A4655">
        <v>9768</v>
      </c>
      <c r="B4655" s="1">
        <v>46022</v>
      </c>
      <c r="C4655">
        <v>6</v>
      </c>
      <c r="D4655">
        <v>51</v>
      </c>
      <c r="E4655" t="s">
        <v>7</v>
      </c>
      <c r="F4655">
        <v>600000</v>
      </c>
    </row>
    <row r="4656" spans="1:6">
      <c r="A4656">
        <v>150</v>
      </c>
      <c r="B4656" s="1">
        <v>45838</v>
      </c>
      <c r="C4656">
        <v>6</v>
      </c>
      <c r="D4656">
        <v>24</v>
      </c>
      <c r="E4656" t="s">
        <v>7</v>
      </c>
      <c r="F4656">
        <v>337284.06853433739</v>
      </c>
    </row>
    <row r="4657" spans="1:6">
      <c r="A4657">
        <v>150</v>
      </c>
      <c r="B4657" s="1">
        <v>45869</v>
      </c>
      <c r="C4657">
        <v>6</v>
      </c>
      <c r="D4657">
        <v>24</v>
      </c>
      <c r="E4657" t="s">
        <v>7</v>
      </c>
      <c r="F4657">
        <v>337215.98163763067</v>
      </c>
    </row>
    <row r="4658" spans="1:6">
      <c r="A4658">
        <v>150</v>
      </c>
      <c r="B4658" s="1">
        <v>45900</v>
      </c>
      <c r="C4658">
        <v>6</v>
      </c>
      <c r="D4658">
        <v>24</v>
      </c>
      <c r="E4658" t="s">
        <v>7</v>
      </c>
      <c r="F4658">
        <v>337150.02245644602</v>
      </c>
    </row>
    <row r="4659" spans="1:6">
      <c r="A4659">
        <v>150</v>
      </c>
      <c r="B4659" s="1">
        <v>45930</v>
      </c>
      <c r="C4659">
        <v>6</v>
      </c>
      <c r="D4659">
        <v>24</v>
      </c>
      <c r="E4659" t="s">
        <v>7</v>
      </c>
      <c r="F4659">
        <v>337086.19099078339</v>
      </c>
    </row>
    <row r="4660" spans="1:6">
      <c r="A4660">
        <v>150</v>
      </c>
      <c r="B4660" s="1">
        <v>45961</v>
      </c>
      <c r="C4660">
        <v>6</v>
      </c>
      <c r="D4660">
        <v>24</v>
      </c>
      <c r="E4660" t="s">
        <v>7</v>
      </c>
      <c r="F4660">
        <v>337018.10409407667</v>
      </c>
    </row>
    <row r="4661" spans="1:6">
      <c r="A4661">
        <v>150</v>
      </c>
      <c r="B4661" s="1">
        <v>45991</v>
      </c>
      <c r="C4661">
        <v>6</v>
      </c>
      <c r="D4661">
        <v>24</v>
      </c>
      <c r="E4661" t="s">
        <v>7</v>
      </c>
      <c r="F4661">
        <v>336954.27262841404</v>
      </c>
    </row>
    <row r="4662" spans="1:6">
      <c r="A4662">
        <v>150</v>
      </c>
      <c r="B4662" s="1">
        <v>46022</v>
      </c>
      <c r="C4662">
        <v>6</v>
      </c>
      <c r="D4662">
        <v>24</v>
      </c>
      <c r="E4662" t="s">
        <v>7</v>
      </c>
      <c r="F4662">
        <v>336886.18573170732</v>
      </c>
    </row>
    <row r="4663" spans="1:6">
      <c r="A4663">
        <v>2370</v>
      </c>
      <c r="B4663" s="1">
        <v>45838</v>
      </c>
      <c r="C4663">
        <v>6</v>
      </c>
      <c r="D4663">
        <v>24</v>
      </c>
      <c r="E4663" t="s">
        <v>7</v>
      </c>
      <c r="F4663">
        <v>13923.396832499999</v>
      </c>
    </row>
    <row r="4664" spans="1:6">
      <c r="A4664">
        <v>2370</v>
      </c>
      <c r="B4664" s="1">
        <v>45869</v>
      </c>
      <c r="C4664">
        <v>6</v>
      </c>
      <c r="D4664">
        <v>24</v>
      </c>
      <c r="E4664" t="s">
        <v>7</v>
      </c>
      <c r="F4664">
        <v>13436.077943362499</v>
      </c>
    </row>
    <row r="4665" spans="1:6">
      <c r="A4665">
        <v>2370</v>
      </c>
      <c r="B4665" s="1">
        <v>45900</v>
      </c>
      <c r="C4665">
        <v>6</v>
      </c>
      <c r="D4665">
        <v>24</v>
      </c>
      <c r="E4665" t="s">
        <v>7</v>
      </c>
      <c r="F4665">
        <v>12965.815215344812</v>
      </c>
    </row>
    <row r="4666" spans="1:6">
      <c r="A4666">
        <v>2370</v>
      </c>
      <c r="B4666" s="1">
        <v>45930</v>
      </c>
      <c r="C4666">
        <v>6</v>
      </c>
      <c r="D4666">
        <v>24</v>
      </c>
      <c r="E4666" t="s">
        <v>7</v>
      </c>
      <c r="F4666">
        <v>12512.011682807744</v>
      </c>
    </row>
    <row r="4667" spans="1:6">
      <c r="A4667">
        <v>2370</v>
      </c>
      <c r="B4667" s="1">
        <v>45961</v>
      </c>
      <c r="C4667">
        <v>6</v>
      </c>
      <c r="D4667">
        <v>24</v>
      </c>
      <c r="E4667" t="s">
        <v>7</v>
      </c>
      <c r="F4667">
        <v>12074.091273909473</v>
      </c>
    </row>
    <row r="4668" spans="1:6">
      <c r="A4668">
        <v>2370</v>
      </c>
      <c r="B4668" s="1">
        <v>45991</v>
      </c>
      <c r="C4668">
        <v>6</v>
      </c>
      <c r="D4668">
        <v>24</v>
      </c>
      <c r="E4668" t="s">
        <v>7</v>
      </c>
      <c r="F4668">
        <v>11651.49807932264</v>
      </c>
    </row>
    <row r="4669" spans="1:6">
      <c r="A4669">
        <v>2370</v>
      </c>
      <c r="B4669" s="1">
        <v>46022</v>
      </c>
      <c r="C4669">
        <v>6</v>
      </c>
      <c r="D4669">
        <v>24</v>
      </c>
      <c r="E4669" t="s">
        <v>7</v>
      </c>
      <c r="F4669">
        <v>11243.695646546348</v>
      </c>
    </row>
    <row r="4670" spans="1:6">
      <c r="A4670">
        <v>360</v>
      </c>
      <c r="B4670" s="1">
        <v>45838</v>
      </c>
      <c r="C4670">
        <v>6</v>
      </c>
      <c r="D4670">
        <v>24</v>
      </c>
      <c r="E4670" t="s">
        <v>7</v>
      </c>
      <c r="F4670">
        <v>32179.054499999998</v>
      </c>
    </row>
    <row r="4671" spans="1:6">
      <c r="A4671">
        <v>360</v>
      </c>
      <c r="B4671" s="1">
        <v>45869</v>
      </c>
      <c r="C4671">
        <v>6</v>
      </c>
      <c r="D4671">
        <v>24</v>
      </c>
      <c r="E4671" t="s">
        <v>7</v>
      </c>
      <c r="F4671">
        <v>32500.845044999998</v>
      </c>
    </row>
    <row r="4672" spans="1:6">
      <c r="A4672">
        <v>360</v>
      </c>
      <c r="B4672" s="1">
        <v>45900</v>
      </c>
      <c r="C4672">
        <v>6</v>
      </c>
      <c r="D4672">
        <v>24</v>
      </c>
      <c r="E4672" t="s">
        <v>7</v>
      </c>
      <c r="F4672">
        <v>32825.853495449999</v>
      </c>
    </row>
    <row r="4673" spans="1:6">
      <c r="A4673">
        <v>360</v>
      </c>
      <c r="B4673" s="1">
        <v>45930</v>
      </c>
      <c r="C4673">
        <v>6</v>
      </c>
      <c r="D4673">
        <v>24</v>
      </c>
      <c r="E4673" t="s">
        <v>7</v>
      </c>
      <c r="F4673">
        <v>33154.112030404503</v>
      </c>
    </row>
    <row r="4674" spans="1:6">
      <c r="A4674">
        <v>360</v>
      </c>
      <c r="B4674" s="1">
        <v>45961</v>
      </c>
      <c r="C4674">
        <v>6</v>
      </c>
      <c r="D4674">
        <v>24</v>
      </c>
      <c r="E4674" t="s">
        <v>7</v>
      </c>
      <c r="F4674">
        <v>33485.653150708546</v>
      </c>
    </row>
    <row r="4675" spans="1:6">
      <c r="A4675">
        <v>360</v>
      </c>
      <c r="B4675" s="1">
        <v>45991</v>
      </c>
      <c r="C4675">
        <v>6</v>
      </c>
      <c r="D4675">
        <v>24</v>
      </c>
      <c r="E4675" t="s">
        <v>7</v>
      </c>
      <c r="F4675">
        <v>33820.509682215641</v>
      </c>
    </row>
    <row r="4676" spans="1:6">
      <c r="A4676">
        <v>360</v>
      </c>
      <c r="B4676" s="1">
        <v>46022</v>
      </c>
      <c r="C4676">
        <v>6</v>
      </c>
      <c r="D4676">
        <v>24</v>
      </c>
      <c r="E4676" t="s">
        <v>7</v>
      </c>
      <c r="F4676">
        <v>34158.7147790378</v>
      </c>
    </row>
    <row r="4677" spans="1:6">
      <c r="A4677">
        <v>9649</v>
      </c>
      <c r="B4677" s="1">
        <v>45838</v>
      </c>
      <c r="C4677">
        <v>6</v>
      </c>
      <c r="D4677">
        <v>24</v>
      </c>
      <c r="E4677" t="s">
        <v>7</v>
      </c>
      <c r="F4677">
        <v>3080.3885867391505</v>
      </c>
    </row>
    <row r="4678" spans="1:6">
      <c r="A4678">
        <v>9649</v>
      </c>
      <c r="B4678" s="1">
        <v>45869</v>
      </c>
      <c r="C4678">
        <v>6</v>
      </c>
      <c r="D4678">
        <v>24</v>
      </c>
      <c r="E4678" t="s">
        <v>7</v>
      </c>
      <c r="F4678">
        <v>2865.7112322403541</v>
      </c>
    </row>
    <row r="4679" spans="1:6">
      <c r="A4679">
        <v>9649</v>
      </c>
      <c r="B4679" s="1">
        <v>45900</v>
      </c>
      <c r="C4679">
        <v>6</v>
      </c>
      <c r="D4679">
        <v>24</v>
      </c>
      <c r="E4679" t="s">
        <v>7</v>
      </c>
      <c r="F4679">
        <v>2744.4915711619469</v>
      </c>
    </row>
    <row r="4680" spans="1:6">
      <c r="A4680">
        <v>9649</v>
      </c>
      <c r="B4680" s="1">
        <v>45930</v>
      </c>
      <c r="C4680">
        <v>6</v>
      </c>
      <c r="D4680">
        <v>24</v>
      </c>
      <c r="E4680" t="s">
        <v>7</v>
      </c>
      <c r="F4680">
        <v>2802.6927545288922</v>
      </c>
    </row>
    <row r="4681" spans="1:6">
      <c r="A4681">
        <v>9649</v>
      </c>
      <c r="B4681" s="1">
        <v>45961</v>
      </c>
      <c r="C4681">
        <v>6</v>
      </c>
      <c r="D4681">
        <v>24</v>
      </c>
      <c r="E4681" t="s">
        <v>7</v>
      </c>
      <c r="F4681">
        <v>3016.7490050533065</v>
      </c>
    </row>
    <row r="4682" spans="1:6">
      <c r="A4682">
        <v>9649</v>
      </c>
      <c r="B4682" s="1">
        <v>45991</v>
      </c>
      <c r="C4682">
        <v>6</v>
      </c>
      <c r="D4682">
        <v>24</v>
      </c>
      <c r="E4682" t="s">
        <v>7</v>
      </c>
      <c r="F4682">
        <v>3015</v>
      </c>
    </row>
    <row r="4683" spans="1:6">
      <c r="A4683">
        <v>9649</v>
      </c>
      <c r="B4683" s="1">
        <v>46022</v>
      </c>
      <c r="C4683">
        <v>6</v>
      </c>
      <c r="D4683">
        <v>24</v>
      </c>
      <c r="E4683" t="s">
        <v>7</v>
      </c>
      <c r="F4683">
        <v>3141.6449004166602</v>
      </c>
    </row>
    <row r="4684" spans="1:6">
      <c r="A4684">
        <v>9652</v>
      </c>
      <c r="B4684" s="1">
        <v>45838</v>
      </c>
      <c r="C4684">
        <v>6</v>
      </c>
      <c r="D4684">
        <v>24</v>
      </c>
      <c r="E4684" t="s">
        <v>7</v>
      </c>
      <c r="F4684">
        <v>73166.511123557066</v>
      </c>
    </row>
    <row r="4685" spans="1:6">
      <c r="A4685">
        <v>9652</v>
      </c>
      <c r="B4685" s="1">
        <v>45869</v>
      </c>
      <c r="C4685">
        <v>6</v>
      </c>
      <c r="D4685">
        <v>24</v>
      </c>
      <c r="E4685" t="s">
        <v>7</v>
      </c>
      <c r="F4685">
        <v>74115</v>
      </c>
    </row>
    <row r="4686" spans="1:6">
      <c r="A4686">
        <v>9652</v>
      </c>
      <c r="B4686" s="1">
        <v>45900</v>
      </c>
      <c r="C4686">
        <v>6</v>
      </c>
      <c r="D4686">
        <v>24</v>
      </c>
      <c r="E4686" t="s">
        <v>7</v>
      </c>
      <c r="F4686">
        <v>73350</v>
      </c>
    </row>
    <row r="4687" spans="1:6">
      <c r="A4687">
        <v>9652</v>
      </c>
      <c r="B4687" s="1">
        <v>45930</v>
      </c>
      <c r="C4687">
        <v>6</v>
      </c>
      <c r="D4687">
        <v>24</v>
      </c>
      <c r="E4687" t="s">
        <v>7</v>
      </c>
      <c r="F4687">
        <v>72900</v>
      </c>
    </row>
    <row r="4688" spans="1:6">
      <c r="A4688">
        <v>9652</v>
      </c>
      <c r="B4688" s="1">
        <v>45961</v>
      </c>
      <c r="C4688">
        <v>6</v>
      </c>
      <c r="D4688">
        <v>24</v>
      </c>
      <c r="E4688" t="s">
        <v>7</v>
      </c>
      <c r="F4688">
        <v>65727.91703128854</v>
      </c>
    </row>
    <row r="4689" spans="1:6">
      <c r="A4689">
        <v>9652</v>
      </c>
      <c r="B4689" s="1">
        <v>45991</v>
      </c>
      <c r="C4689">
        <v>6</v>
      </c>
      <c r="D4689">
        <v>24</v>
      </c>
      <c r="E4689" t="s">
        <v>7</v>
      </c>
      <c r="F4689">
        <v>69859.177520009762</v>
      </c>
    </row>
    <row r="4690" spans="1:6">
      <c r="A4690">
        <v>9652</v>
      </c>
      <c r="B4690" s="1">
        <v>46022</v>
      </c>
      <c r="C4690">
        <v>6</v>
      </c>
      <c r="D4690">
        <v>24</v>
      </c>
      <c r="E4690" t="s">
        <v>7</v>
      </c>
      <c r="F4690">
        <v>63801.053997169496</v>
      </c>
    </row>
    <row r="4691" spans="1:6">
      <c r="A4691">
        <v>9656</v>
      </c>
      <c r="B4691" s="1">
        <v>45838</v>
      </c>
      <c r="C4691">
        <v>6</v>
      </c>
      <c r="D4691">
        <v>24</v>
      </c>
      <c r="E4691" t="s">
        <v>7</v>
      </c>
      <c r="F4691">
        <v>841500</v>
      </c>
    </row>
    <row r="4692" spans="1:6">
      <c r="A4692">
        <v>9656</v>
      </c>
      <c r="B4692" s="1">
        <v>45869</v>
      </c>
      <c r="C4692">
        <v>6</v>
      </c>
      <c r="D4692">
        <v>24</v>
      </c>
      <c r="E4692" t="s">
        <v>7</v>
      </c>
      <c r="F4692">
        <v>837000</v>
      </c>
    </row>
    <row r="4693" spans="1:6">
      <c r="A4693">
        <v>9656</v>
      </c>
      <c r="B4693" s="1">
        <v>45900</v>
      </c>
      <c r="C4693">
        <v>6</v>
      </c>
      <c r="D4693">
        <v>24</v>
      </c>
      <c r="E4693" t="s">
        <v>7</v>
      </c>
      <c r="F4693">
        <v>793891.56959369557</v>
      </c>
    </row>
    <row r="4694" spans="1:6">
      <c r="A4694">
        <v>9656</v>
      </c>
      <c r="B4694" s="1">
        <v>45930</v>
      </c>
      <c r="C4694">
        <v>6</v>
      </c>
      <c r="D4694">
        <v>24</v>
      </c>
      <c r="E4694" t="s">
        <v>7</v>
      </c>
      <c r="F4694">
        <v>823500</v>
      </c>
    </row>
    <row r="4695" spans="1:6">
      <c r="A4695">
        <v>9656</v>
      </c>
      <c r="B4695" s="1">
        <v>45961</v>
      </c>
      <c r="C4695">
        <v>6</v>
      </c>
      <c r="D4695">
        <v>24</v>
      </c>
      <c r="E4695" t="s">
        <v>7</v>
      </c>
      <c r="F4695">
        <v>819000</v>
      </c>
    </row>
    <row r="4696" spans="1:6">
      <c r="A4696">
        <v>9656</v>
      </c>
      <c r="B4696" s="1">
        <v>45991</v>
      </c>
      <c r="C4696">
        <v>6</v>
      </c>
      <c r="D4696">
        <v>24</v>
      </c>
      <c r="E4696" t="s">
        <v>7</v>
      </c>
      <c r="F4696">
        <v>815400</v>
      </c>
    </row>
    <row r="4697" spans="1:6">
      <c r="A4697">
        <v>9656</v>
      </c>
      <c r="B4697" s="1">
        <v>46022</v>
      </c>
      <c r="C4697">
        <v>6</v>
      </c>
      <c r="D4697">
        <v>24</v>
      </c>
      <c r="E4697" t="s">
        <v>7</v>
      </c>
      <c r="F4697">
        <v>828000</v>
      </c>
    </row>
    <row r="4698" spans="1:6">
      <c r="A4698">
        <v>9657</v>
      </c>
      <c r="B4698" s="1">
        <v>45838</v>
      </c>
      <c r="C4698">
        <v>6</v>
      </c>
      <c r="D4698">
        <v>24</v>
      </c>
      <c r="E4698" t="s">
        <v>7</v>
      </c>
      <c r="F4698">
        <v>6065.9572084013025</v>
      </c>
    </row>
    <row r="4699" spans="1:6">
      <c r="A4699">
        <v>9657</v>
      </c>
      <c r="B4699" s="1">
        <v>45869</v>
      </c>
      <c r="C4699">
        <v>6</v>
      </c>
      <c r="D4699">
        <v>24</v>
      </c>
      <c r="E4699" t="s">
        <v>7</v>
      </c>
      <c r="F4699">
        <v>5719.2343571257688</v>
      </c>
    </row>
    <row r="4700" spans="1:6">
      <c r="A4700">
        <v>9657</v>
      </c>
      <c r="B4700" s="1">
        <v>45900</v>
      </c>
      <c r="C4700">
        <v>6</v>
      </c>
      <c r="D4700">
        <v>24</v>
      </c>
      <c r="E4700" t="s">
        <v>7</v>
      </c>
      <c r="F4700">
        <v>6116.7785657481782</v>
      </c>
    </row>
    <row r="4701" spans="1:6">
      <c r="A4701">
        <v>9657</v>
      </c>
      <c r="B4701" s="1">
        <v>45930</v>
      </c>
      <c r="C4701">
        <v>6</v>
      </c>
      <c r="D4701">
        <v>24</v>
      </c>
      <c r="E4701" t="s">
        <v>7</v>
      </c>
      <c r="F4701">
        <v>6000.8914254963966</v>
      </c>
    </row>
    <row r="4702" spans="1:6">
      <c r="A4702">
        <v>9657</v>
      </c>
      <c r="B4702" s="1">
        <v>45961</v>
      </c>
      <c r="C4702">
        <v>6</v>
      </c>
      <c r="D4702">
        <v>24</v>
      </c>
      <c r="E4702" t="s">
        <v>7</v>
      </c>
      <c r="F4702">
        <v>5606.4909069156465</v>
      </c>
    </row>
    <row r="4703" spans="1:6">
      <c r="A4703">
        <v>9657</v>
      </c>
      <c r="B4703" s="1">
        <v>45991</v>
      </c>
      <c r="C4703">
        <v>6</v>
      </c>
      <c r="D4703">
        <v>24</v>
      </c>
      <c r="E4703" t="s">
        <v>7</v>
      </c>
      <c r="F4703">
        <v>5912.7983843101574</v>
      </c>
    </row>
    <row r="4704" spans="1:6">
      <c r="A4704">
        <v>9657</v>
      </c>
      <c r="B4704" s="1">
        <v>46022</v>
      </c>
      <c r="C4704">
        <v>6</v>
      </c>
      <c r="D4704">
        <v>24</v>
      </c>
      <c r="E4704" t="s">
        <v>7</v>
      </c>
      <c r="F4704">
        <v>5783.2787454034642</v>
      </c>
    </row>
    <row r="4705" spans="1:6">
      <c r="A4705">
        <v>9683</v>
      </c>
      <c r="B4705" s="1">
        <v>45838</v>
      </c>
      <c r="C4705">
        <v>6</v>
      </c>
      <c r="D4705">
        <v>24</v>
      </c>
      <c r="E4705" t="s">
        <v>7</v>
      </c>
      <c r="F4705">
        <v>3375000</v>
      </c>
    </row>
    <row r="4706" spans="1:6">
      <c r="A4706">
        <v>9683</v>
      </c>
      <c r="B4706" s="1">
        <v>45869</v>
      </c>
      <c r="C4706">
        <v>6</v>
      </c>
      <c r="D4706">
        <v>24</v>
      </c>
      <c r="E4706" t="s">
        <v>7</v>
      </c>
      <c r="F4706">
        <v>3278757.2185795745</v>
      </c>
    </row>
    <row r="4707" spans="1:6">
      <c r="A4707">
        <v>9683</v>
      </c>
      <c r="B4707" s="1">
        <v>45900</v>
      </c>
      <c r="C4707">
        <v>6</v>
      </c>
      <c r="D4707">
        <v>24</v>
      </c>
      <c r="E4707" t="s">
        <v>7</v>
      </c>
      <c r="F4707">
        <v>3420000</v>
      </c>
    </row>
    <row r="4708" spans="1:6">
      <c r="A4708">
        <v>9683</v>
      </c>
      <c r="B4708" s="1">
        <v>45930</v>
      </c>
      <c r="C4708">
        <v>6</v>
      </c>
      <c r="D4708">
        <v>24</v>
      </c>
      <c r="E4708" t="s">
        <v>7</v>
      </c>
      <c r="F4708">
        <v>3326422.7420401271</v>
      </c>
    </row>
    <row r="4709" spans="1:6">
      <c r="A4709">
        <v>9683</v>
      </c>
      <c r="B4709" s="1">
        <v>45961</v>
      </c>
      <c r="C4709">
        <v>6</v>
      </c>
      <c r="D4709">
        <v>24</v>
      </c>
      <c r="E4709" t="s">
        <v>7</v>
      </c>
      <c r="F4709">
        <v>3510000</v>
      </c>
    </row>
    <row r="4710" spans="1:6">
      <c r="A4710">
        <v>9683</v>
      </c>
      <c r="B4710" s="1">
        <v>45991</v>
      </c>
      <c r="C4710">
        <v>6</v>
      </c>
      <c r="D4710">
        <v>24</v>
      </c>
      <c r="E4710" t="s">
        <v>7</v>
      </c>
      <c r="F4710">
        <v>3365248.513836436</v>
      </c>
    </row>
    <row r="4711" spans="1:6">
      <c r="A4711">
        <v>9683</v>
      </c>
      <c r="B4711" s="1">
        <v>46022</v>
      </c>
      <c r="C4711">
        <v>6</v>
      </c>
      <c r="D4711">
        <v>24</v>
      </c>
      <c r="E4711" t="s">
        <v>7</v>
      </c>
      <c r="F4711">
        <v>3600000</v>
      </c>
    </row>
    <row r="4712" spans="1:6">
      <c r="A4712">
        <v>9692</v>
      </c>
      <c r="B4712" s="1">
        <v>45838</v>
      </c>
      <c r="C4712">
        <v>6</v>
      </c>
      <c r="D4712">
        <v>24</v>
      </c>
      <c r="E4712" t="s">
        <v>7</v>
      </c>
      <c r="F4712">
        <v>568508.7019617178</v>
      </c>
    </row>
    <row r="4713" spans="1:6">
      <c r="A4713">
        <v>9692</v>
      </c>
      <c r="B4713" s="1">
        <v>45869</v>
      </c>
      <c r="C4713">
        <v>6</v>
      </c>
      <c r="D4713">
        <v>24</v>
      </c>
      <c r="E4713" t="s">
        <v>7</v>
      </c>
      <c r="F4713">
        <v>1005482.1211702126</v>
      </c>
    </row>
    <row r="4714" spans="1:6">
      <c r="A4714">
        <v>9692</v>
      </c>
      <c r="B4714" s="1">
        <v>45900</v>
      </c>
      <c r="C4714">
        <v>6</v>
      </c>
      <c r="D4714">
        <v>24</v>
      </c>
      <c r="E4714" t="s">
        <v>7</v>
      </c>
      <c r="F4714">
        <v>680162.20275627065</v>
      </c>
    </row>
    <row r="4715" spans="1:6">
      <c r="A4715">
        <v>9692</v>
      </c>
      <c r="B4715" s="1">
        <v>45930</v>
      </c>
      <c r="C4715">
        <v>6</v>
      </c>
      <c r="D4715">
        <v>24</v>
      </c>
      <c r="E4715" t="s">
        <v>7</v>
      </c>
      <c r="F4715">
        <v>563975.86817528424</v>
      </c>
    </row>
    <row r="4716" spans="1:6">
      <c r="A4716">
        <v>9692</v>
      </c>
      <c r="B4716" s="1">
        <v>45961</v>
      </c>
      <c r="C4716">
        <v>6</v>
      </c>
      <c r="D4716">
        <v>24</v>
      </c>
      <c r="E4716" t="s">
        <v>7</v>
      </c>
      <c r="F4716">
        <v>882000</v>
      </c>
    </row>
    <row r="4717" spans="1:6">
      <c r="A4717">
        <v>9692</v>
      </c>
      <c r="B4717" s="1">
        <v>45991</v>
      </c>
      <c r="C4717">
        <v>6</v>
      </c>
      <c r="D4717">
        <v>24</v>
      </c>
      <c r="E4717" t="s">
        <v>7</v>
      </c>
      <c r="F4717">
        <v>686123.55988641584</v>
      </c>
    </row>
    <row r="4718" spans="1:6">
      <c r="A4718">
        <v>9692</v>
      </c>
      <c r="B4718" s="1">
        <v>46022</v>
      </c>
      <c r="C4718">
        <v>6</v>
      </c>
      <c r="D4718">
        <v>24</v>
      </c>
      <c r="E4718" t="s">
        <v>7</v>
      </c>
      <c r="F4718">
        <v>555570.15656948439</v>
      </c>
    </row>
    <row r="4719" spans="1:6">
      <c r="A4719">
        <v>9700</v>
      </c>
      <c r="B4719" s="1">
        <v>45838</v>
      </c>
      <c r="C4719">
        <v>6</v>
      </c>
      <c r="D4719">
        <v>24</v>
      </c>
      <c r="E4719" t="s">
        <v>7</v>
      </c>
      <c r="F4719">
        <v>951390</v>
      </c>
    </row>
    <row r="4720" spans="1:6">
      <c r="A4720">
        <v>9700</v>
      </c>
      <c r="B4720" s="1">
        <v>45869</v>
      </c>
      <c r="C4720">
        <v>6</v>
      </c>
      <c r="D4720">
        <v>24</v>
      </c>
      <c r="E4720" t="s">
        <v>7</v>
      </c>
      <c r="F4720">
        <v>944254.57500000007</v>
      </c>
    </row>
    <row r="4721" spans="1:6">
      <c r="A4721">
        <v>9700</v>
      </c>
      <c r="B4721" s="1">
        <v>45900</v>
      </c>
      <c r="C4721">
        <v>6</v>
      </c>
      <c r="D4721">
        <v>24</v>
      </c>
      <c r="E4721" t="s">
        <v>7</v>
      </c>
      <c r="F4721">
        <v>937172.66568750003</v>
      </c>
    </row>
    <row r="4722" spans="1:6">
      <c r="A4722">
        <v>9700</v>
      </c>
      <c r="B4722" s="1">
        <v>45930</v>
      </c>
      <c r="C4722">
        <v>6</v>
      </c>
      <c r="D4722">
        <v>24</v>
      </c>
      <c r="E4722" t="s">
        <v>7</v>
      </c>
      <c r="F4722">
        <v>930143.87069484394</v>
      </c>
    </row>
    <row r="4723" spans="1:6">
      <c r="A4723">
        <v>9700</v>
      </c>
      <c r="B4723" s="1">
        <v>45961</v>
      </c>
      <c r="C4723">
        <v>6</v>
      </c>
      <c r="D4723">
        <v>24</v>
      </c>
      <c r="E4723" t="s">
        <v>7</v>
      </c>
      <c r="F4723">
        <v>923167.79166463262</v>
      </c>
    </row>
    <row r="4724" spans="1:6">
      <c r="A4724">
        <v>9700</v>
      </c>
      <c r="B4724" s="1">
        <v>45991</v>
      </c>
      <c r="C4724">
        <v>6</v>
      </c>
      <c r="D4724">
        <v>24</v>
      </c>
      <c r="E4724" t="s">
        <v>7</v>
      </c>
      <c r="F4724">
        <v>916244.033227148</v>
      </c>
    </row>
    <row r="4725" spans="1:6">
      <c r="A4725">
        <v>9700</v>
      </c>
      <c r="B4725" s="1">
        <v>46022</v>
      </c>
      <c r="C4725">
        <v>6</v>
      </c>
      <c r="D4725">
        <v>24</v>
      </c>
      <c r="E4725" t="s">
        <v>7</v>
      </c>
      <c r="F4725">
        <v>909372.2029779444</v>
      </c>
    </row>
    <row r="4726" spans="1:6">
      <c r="A4726">
        <v>9701</v>
      </c>
      <c r="B4726" s="1">
        <v>45838</v>
      </c>
      <c r="C4726">
        <v>6</v>
      </c>
      <c r="D4726">
        <v>24</v>
      </c>
      <c r="E4726" t="s">
        <v>7</v>
      </c>
      <c r="F4726">
        <v>9585</v>
      </c>
    </row>
    <row r="4727" spans="1:6">
      <c r="A4727">
        <v>9701</v>
      </c>
      <c r="B4727" s="1">
        <v>45869</v>
      </c>
      <c r="C4727">
        <v>6</v>
      </c>
      <c r="D4727">
        <v>24</v>
      </c>
      <c r="E4727" t="s">
        <v>7</v>
      </c>
      <c r="F4727">
        <v>9465.1875</v>
      </c>
    </row>
    <row r="4728" spans="1:6">
      <c r="A4728">
        <v>9701</v>
      </c>
      <c r="B4728" s="1">
        <v>45900</v>
      </c>
      <c r="C4728">
        <v>6</v>
      </c>
      <c r="D4728">
        <v>24</v>
      </c>
      <c r="E4728" t="s">
        <v>7</v>
      </c>
      <c r="F4728">
        <v>9346.8726562499996</v>
      </c>
    </row>
    <row r="4729" spans="1:6">
      <c r="A4729">
        <v>9701</v>
      </c>
      <c r="B4729" s="1">
        <v>45930</v>
      </c>
      <c r="C4729">
        <v>6</v>
      </c>
      <c r="D4729">
        <v>24</v>
      </c>
      <c r="E4729" t="s">
        <v>7</v>
      </c>
      <c r="F4729">
        <v>9440.3413828125013</v>
      </c>
    </row>
    <row r="4730" spans="1:6">
      <c r="A4730">
        <v>9701</v>
      </c>
      <c r="B4730" s="1">
        <v>45961</v>
      </c>
      <c r="C4730">
        <v>6</v>
      </c>
      <c r="D4730">
        <v>24</v>
      </c>
      <c r="E4730" t="s">
        <v>7</v>
      </c>
      <c r="F4730">
        <v>9534.7447966406253</v>
      </c>
    </row>
    <row r="4731" spans="1:6">
      <c r="A4731">
        <v>9701</v>
      </c>
      <c r="B4731" s="1">
        <v>45991</v>
      </c>
      <c r="C4731">
        <v>6</v>
      </c>
      <c r="D4731">
        <v>24</v>
      </c>
      <c r="E4731" t="s">
        <v>7</v>
      </c>
      <c r="F4731">
        <v>9630.0922446070326</v>
      </c>
    </row>
    <row r="4732" spans="1:6">
      <c r="A4732">
        <v>9701</v>
      </c>
      <c r="B4732" s="1">
        <v>46022</v>
      </c>
      <c r="C4732">
        <v>6</v>
      </c>
      <c r="D4732">
        <v>24</v>
      </c>
      <c r="E4732" t="s">
        <v>7</v>
      </c>
      <c r="F4732">
        <v>9726.3931670531019</v>
      </c>
    </row>
    <row r="4733" spans="1:6">
      <c r="A4733">
        <v>9702</v>
      </c>
      <c r="B4733" s="1">
        <v>45838</v>
      </c>
      <c r="C4733">
        <v>6</v>
      </c>
      <c r="D4733">
        <v>24</v>
      </c>
      <c r="E4733" t="s">
        <v>7</v>
      </c>
      <c r="F4733">
        <v>5851.1522921101778</v>
      </c>
    </row>
    <row r="4734" spans="1:6">
      <c r="A4734">
        <v>9702</v>
      </c>
      <c r="B4734" s="1">
        <v>45869</v>
      </c>
      <c r="C4734">
        <v>6</v>
      </c>
      <c r="D4734">
        <v>24</v>
      </c>
      <c r="E4734" t="s">
        <v>7</v>
      </c>
      <c r="F4734">
        <v>5821.6454999999996</v>
      </c>
    </row>
    <row r="4735" spans="1:6">
      <c r="A4735">
        <v>9702</v>
      </c>
      <c r="B4735" s="1">
        <v>45900</v>
      </c>
      <c r="C4735">
        <v>6</v>
      </c>
      <c r="D4735">
        <v>24</v>
      </c>
      <c r="E4735" t="s">
        <v>7</v>
      </c>
      <c r="F4735">
        <v>5792.5372724999997</v>
      </c>
    </row>
    <row r="4736" spans="1:6">
      <c r="A4736">
        <v>9702</v>
      </c>
      <c r="B4736" s="1">
        <v>45930</v>
      </c>
      <c r="C4736">
        <v>6</v>
      </c>
      <c r="D4736">
        <v>24</v>
      </c>
      <c r="E4736" t="s">
        <v>7</v>
      </c>
      <c r="F4736">
        <v>5763.5745861374999</v>
      </c>
    </row>
    <row r="4737" spans="1:6">
      <c r="A4737">
        <v>9702</v>
      </c>
      <c r="B4737" s="1">
        <v>45961</v>
      </c>
      <c r="C4737">
        <v>6</v>
      </c>
      <c r="D4737">
        <v>24</v>
      </c>
      <c r="E4737" t="s">
        <v>7</v>
      </c>
      <c r="F4737">
        <v>5734.7567132068125</v>
      </c>
    </row>
    <row r="4738" spans="1:6">
      <c r="A4738">
        <v>9702</v>
      </c>
      <c r="B4738" s="1">
        <v>45991</v>
      </c>
      <c r="C4738">
        <v>6</v>
      </c>
      <c r="D4738">
        <v>24</v>
      </c>
      <c r="E4738" t="s">
        <v>7</v>
      </c>
      <c r="F4738">
        <v>5706.0829296407783</v>
      </c>
    </row>
    <row r="4739" spans="1:6">
      <c r="A4739">
        <v>9702</v>
      </c>
      <c r="B4739" s="1">
        <v>46022</v>
      </c>
      <c r="C4739">
        <v>6</v>
      </c>
      <c r="D4739">
        <v>24</v>
      </c>
      <c r="E4739" t="s">
        <v>7</v>
      </c>
      <c r="F4739">
        <v>5677.5525149925752</v>
      </c>
    </row>
    <row r="4740" spans="1:6">
      <c r="A4740">
        <v>9768</v>
      </c>
      <c r="B4740" s="1">
        <v>45838</v>
      </c>
      <c r="C4740">
        <v>6</v>
      </c>
      <c r="D4740">
        <v>24</v>
      </c>
      <c r="E4740" t="s">
        <v>7</v>
      </c>
      <c r="F4740">
        <v>425467.35000000003</v>
      </c>
    </row>
    <row r="4741" spans="1:6">
      <c r="A4741">
        <v>9768</v>
      </c>
      <c r="B4741" s="1">
        <v>45869</v>
      </c>
      <c r="C4741">
        <v>6</v>
      </c>
      <c r="D4741">
        <v>24</v>
      </c>
      <c r="E4741" t="s">
        <v>7</v>
      </c>
      <c r="F4741">
        <v>652500</v>
      </c>
    </row>
    <row r="4742" spans="1:6">
      <c r="A4742">
        <v>9768</v>
      </c>
      <c r="B4742" s="1">
        <v>45900</v>
      </c>
      <c r="C4742">
        <v>6</v>
      </c>
      <c r="D4742">
        <v>24</v>
      </c>
      <c r="E4742" t="s">
        <v>7</v>
      </c>
      <c r="F4742">
        <v>477000</v>
      </c>
    </row>
    <row r="4743" spans="1:6">
      <c r="A4743">
        <v>9768</v>
      </c>
      <c r="B4743" s="1">
        <v>45930</v>
      </c>
      <c r="C4743">
        <v>6</v>
      </c>
      <c r="D4743">
        <v>24</v>
      </c>
      <c r="E4743" t="s">
        <v>7</v>
      </c>
      <c r="F4743">
        <v>495000</v>
      </c>
    </row>
    <row r="4744" spans="1:6">
      <c r="A4744">
        <v>9768</v>
      </c>
      <c r="B4744" s="1">
        <v>45961</v>
      </c>
      <c r="C4744">
        <v>6</v>
      </c>
      <c r="D4744">
        <v>24</v>
      </c>
      <c r="E4744" t="s">
        <v>7</v>
      </c>
      <c r="F4744">
        <v>630000</v>
      </c>
    </row>
    <row r="4745" spans="1:6">
      <c r="A4745">
        <v>9768</v>
      </c>
      <c r="B4745" s="1">
        <v>45991</v>
      </c>
      <c r="C4745">
        <v>6</v>
      </c>
      <c r="D4745">
        <v>24</v>
      </c>
      <c r="E4745" t="s">
        <v>7</v>
      </c>
      <c r="F4745">
        <v>488700</v>
      </c>
    </row>
    <row r="4746" spans="1:6">
      <c r="A4746">
        <v>9768</v>
      </c>
      <c r="B4746" s="1">
        <v>46022</v>
      </c>
      <c r="C4746">
        <v>6</v>
      </c>
      <c r="D4746">
        <v>24</v>
      </c>
      <c r="E4746" t="s">
        <v>7</v>
      </c>
      <c r="F4746">
        <v>482400</v>
      </c>
    </row>
    <row r="4747" spans="1:6">
      <c r="A4747">
        <v>150</v>
      </c>
      <c r="B4747" s="1">
        <v>45838</v>
      </c>
      <c r="C4747">
        <v>6</v>
      </c>
      <c r="D4747">
        <v>8</v>
      </c>
      <c r="E4747" t="s">
        <v>7</v>
      </c>
      <c r="F4747">
        <v>52470.496701178541</v>
      </c>
    </row>
    <row r="4748" spans="1:6">
      <c r="A4748">
        <v>150</v>
      </c>
      <c r="B4748" s="1">
        <v>45869</v>
      </c>
      <c r="C4748">
        <v>6</v>
      </c>
      <c r="D4748">
        <v>8</v>
      </c>
      <c r="E4748" t="s">
        <v>7</v>
      </c>
      <c r="F4748">
        <v>52297.793131144485</v>
      </c>
    </row>
    <row r="4749" spans="1:6">
      <c r="A4749">
        <v>150</v>
      </c>
      <c r="B4749" s="1">
        <v>45900</v>
      </c>
      <c r="C4749">
        <v>6</v>
      </c>
      <c r="D4749">
        <v>8</v>
      </c>
      <c r="E4749" t="s">
        <v>7</v>
      </c>
      <c r="F4749">
        <v>52130.486547673994</v>
      </c>
    </row>
    <row r="4750" spans="1:6">
      <c r="A4750">
        <v>150</v>
      </c>
      <c r="B4750" s="1">
        <v>45930</v>
      </c>
      <c r="C4750">
        <v>6</v>
      </c>
      <c r="D4750">
        <v>8</v>
      </c>
      <c r="E4750" t="s">
        <v>7</v>
      </c>
      <c r="F4750">
        <v>51968.576950767078</v>
      </c>
    </row>
    <row r="4751" spans="1:6">
      <c r="A4751">
        <v>150</v>
      </c>
      <c r="B4751" s="1">
        <v>45961</v>
      </c>
      <c r="C4751">
        <v>6</v>
      </c>
      <c r="D4751">
        <v>8</v>
      </c>
      <c r="E4751" t="s">
        <v>7</v>
      </c>
      <c r="F4751">
        <v>51795.873380733028</v>
      </c>
    </row>
    <row r="4752" spans="1:6">
      <c r="A4752">
        <v>150</v>
      </c>
      <c r="B4752" s="1">
        <v>45991</v>
      </c>
      <c r="C4752">
        <v>6</v>
      </c>
      <c r="D4752">
        <v>8</v>
      </c>
      <c r="E4752" t="s">
        <v>7</v>
      </c>
      <c r="F4752">
        <v>51633.963783826097</v>
      </c>
    </row>
    <row r="4753" spans="1:6">
      <c r="A4753">
        <v>150</v>
      </c>
      <c r="B4753" s="1">
        <v>46022</v>
      </c>
      <c r="C4753">
        <v>6</v>
      </c>
      <c r="D4753">
        <v>8</v>
      </c>
      <c r="E4753" t="s">
        <v>7</v>
      </c>
      <c r="F4753">
        <v>51461.260213792048</v>
      </c>
    </row>
    <row r="4754" spans="1:6">
      <c r="A4754">
        <v>2370</v>
      </c>
      <c r="B4754" s="1">
        <v>45838</v>
      </c>
      <c r="C4754">
        <v>6</v>
      </c>
      <c r="D4754">
        <v>8</v>
      </c>
      <c r="E4754" t="s">
        <v>7</v>
      </c>
      <c r="F4754">
        <v>623.86500000000001</v>
      </c>
    </row>
    <row r="4755" spans="1:6">
      <c r="A4755">
        <v>2370</v>
      </c>
      <c r="B4755" s="1">
        <v>45869</v>
      </c>
      <c r="C4755">
        <v>6</v>
      </c>
      <c r="D4755">
        <v>8</v>
      </c>
      <c r="E4755" t="s">
        <v>7</v>
      </c>
      <c r="F4755">
        <v>620.74567500000012</v>
      </c>
    </row>
    <row r="4756" spans="1:6">
      <c r="A4756">
        <v>2370</v>
      </c>
      <c r="B4756" s="1">
        <v>45900</v>
      </c>
      <c r="C4756">
        <v>6</v>
      </c>
      <c r="D4756">
        <v>8</v>
      </c>
      <c r="E4756" t="s">
        <v>7</v>
      </c>
      <c r="F4756">
        <v>617.64194662500006</v>
      </c>
    </row>
    <row r="4757" spans="1:6">
      <c r="A4757">
        <v>2370</v>
      </c>
      <c r="B4757" s="1">
        <v>45930</v>
      </c>
      <c r="C4757">
        <v>6</v>
      </c>
      <c r="D4757">
        <v>8</v>
      </c>
      <c r="E4757" t="s">
        <v>7</v>
      </c>
      <c r="F4757">
        <v>614.55373689187502</v>
      </c>
    </row>
    <row r="4758" spans="1:6">
      <c r="A4758">
        <v>2370</v>
      </c>
      <c r="B4758" s="1">
        <v>45961</v>
      </c>
      <c r="C4758">
        <v>6</v>
      </c>
      <c r="D4758">
        <v>8</v>
      </c>
      <c r="E4758" t="s">
        <v>7</v>
      </c>
      <c r="F4758">
        <v>611.48096820741569</v>
      </c>
    </row>
    <row r="4759" spans="1:6">
      <c r="A4759">
        <v>2370</v>
      </c>
      <c r="B4759" s="1">
        <v>45991</v>
      </c>
      <c r="C4759">
        <v>6</v>
      </c>
      <c r="D4759">
        <v>8</v>
      </c>
      <c r="E4759" t="s">
        <v>7</v>
      </c>
      <c r="F4759">
        <v>608.42356336637863</v>
      </c>
    </row>
    <row r="4760" spans="1:6">
      <c r="A4760">
        <v>2370</v>
      </c>
      <c r="B4760" s="1">
        <v>46022</v>
      </c>
      <c r="C4760">
        <v>6</v>
      </c>
      <c r="D4760">
        <v>8</v>
      </c>
      <c r="E4760" t="s">
        <v>7</v>
      </c>
      <c r="F4760">
        <v>605.3814455495467</v>
      </c>
    </row>
    <row r="4761" spans="1:6">
      <c r="A4761">
        <v>360</v>
      </c>
      <c r="B4761" s="1">
        <v>45838</v>
      </c>
      <c r="C4761">
        <v>6</v>
      </c>
      <c r="D4761">
        <v>8</v>
      </c>
      <c r="E4761" t="s">
        <v>7</v>
      </c>
      <c r="F4761">
        <v>5793</v>
      </c>
    </row>
    <row r="4762" spans="1:6">
      <c r="A4762">
        <v>360</v>
      </c>
      <c r="B4762" s="1">
        <v>45869</v>
      </c>
      <c r="C4762">
        <v>6</v>
      </c>
      <c r="D4762">
        <v>8</v>
      </c>
      <c r="E4762" t="s">
        <v>7</v>
      </c>
      <c r="F4762">
        <v>5787.2070000000003</v>
      </c>
    </row>
    <row r="4763" spans="1:6">
      <c r="A4763">
        <v>360</v>
      </c>
      <c r="B4763" s="1">
        <v>45900</v>
      </c>
      <c r="C4763">
        <v>6</v>
      </c>
      <c r="D4763">
        <v>8</v>
      </c>
      <c r="E4763" t="s">
        <v>7</v>
      </c>
      <c r="F4763">
        <v>5781.419793</v>
      </c>
    </row>
    <row r="4764" spans="1:6">
      <c r="A4764">
        <v>360</v>
      </c>
      <c r="B4764" s="1">
        <v>45930</v>
      </c>
      <c r="C4764">
        <v>6</v>
      </c>
      <c r="D4764">
        <v>8</v>
      </c>
      <c r="E4764" t="s">
        <v>7</v>
      </c>
      <c r="F4764">
        <v>5775.6383732069999</v>
      </c>
    </row>
    <row r="4765" spans="1:6">
      <c r="A4765">
        <v>360</v>
      </c>
      <c r="B4765" s="1">
        <v>45961</v>
      </c>
      <c r="C4765">
        <v>6</v>
      </c>
      <c r="D4765">
        <v>8</v>
      </c>
      <c r="E4765" t="s">
        <v>7</v>
      </c>
      <c r="F4765">
        <v>5769.8627348337923</v>
      </c>
    </row>
    <row r="4766" spans="1:6">
      <c r="A4766">
        <v>360</v>
      </c>
      <c r="B4766" s="1">
        <v>45991</v>
      </c>
      <c r="C4766">
        <v>6</v>
      </c>
      <c r="D4766">
        <v>8</v>
      </c>
      <c r="E4766" t="s">
        <v>7</v>
      </c>
      <c r="F4766">
        <v>5764.0928720989587</v>
      </c>
    </row>
    <row r="4767" spans="1:6">
      <c r="A4767">
        <v>360</v>
      </c>
      <c r="B4767" s="1">
        <v>46022</v>
      </c>
      <c r="C4767">
        <v>6</v>
      </c>
      <c r="D4767">
        <v>8</v>
      </c>
      <c r="E4767" t="s">
        <v>7</v>
      </c>
      <c r="F4767">
        <v>5758.3287792268602</v>
      </c>
    </row>
    <row r="4768" spans="1:6">
      <c r="A4768">
        <v>9649</v>
      </c>
      <c r="B4768" s="1">
        <v>45838</v>
      </c>
      <c r="C4768">
        <v>6</v>
      </c>
      <c r="D4768">
        <v>8</v>
      </c>
      <c r="E4768" t="s">
        <v>7</v>
      </c>
      <c r="F4768">
        <v>840</v>
      </c>
    </row>
    <row r="4769" spans="1:6">
      <c r="A4769">
        <v>9649</v>
      </c>
      <c r="B4769" s="1">
        <v>45869</v>
      </c>
      <c r="C4769">
        <v>6</v>
      </c>
      <c r="D4769">
        <v>8</v>
      </c>
      <c r="E4769" t="s">
        <v>7</v>
      </c>
      <c r="F4769">
        <v>885</v>
      </c>
    </row>
    <row r="4770" spans="1:6">
      <c r="A4770">
        <v>9649</v>
      </c>
      <c r="B4770" s="1">
        <v>45900</v>
      </c>
      <c r="C4770">
        <v>6</v>
      </c>
      <c r="D4770">
        <v>8</v>
      </c>
      <c r="E4770" t="s">
        <v>7</v>
      </c>
      <c r="F4770">
        <v>967.81761823389979</v>
      </c>
    </row>
    <row r="4771" spans="1:6">
      <c r="A4771">
        <v>9649</v>
      </c>
      <c r="B4771" s="1">
        <v>45930</v>
      </c>
      <c r="C4771">
        <v>6</v>
      </c>
      <c r="D4771">
        <v>8</v>
      </c>
      <c r="E4771" t="s">
        <v>7</v>
      </c>
      <c r="F4771">
        <v>889.84674459066878</v>
      </c>
    </row>
    <row r="4772" spans="1:6">
      <c r="A4772">
        <v>9649</v>
      </c>
      <c r="B4772" s="1">
        <v>45961</v>
      </c>
      <c r="C4772">
        <v>6</v>
      </c>
      <c r="D4772">
        <v>8</v>
      </c>
      <c r="E4772" t="s">
        <v>7</v>
      </c>
      <c r="F4772">
        <v>950.2459710206299</v>
      </c>
    </row>
    <row r="4773" spans="1:6">
      <c r="A4773">
        <v>9649</v>
      </c>
      <c r="B4773" s="1">
        <v>45991</v>
      </c>
      <c r="C4773">
        <v>6</v>
      </c>
      <c r="D4773">
        <v>8</v>
      </c>
      <c r="E4773" t="s">
        <v>7</v>
      </c>
      <c r="F4773">
        <v>925.4622172047716</v>
      </c>
    </row>
    <row r="4774" spans="1:6">
      <c r="A4774">
        <v>9649</v>
      </c>
      <c r="B4774" s="1">
        <v>46022</v>
      </c>
      <c r="C4774">
        <v>6</v>
      </c>
      <c r="D4774">
        <v>8</v>
      </c>
      <c r="E4774" t="s">
        <v>7</v>
      </c>
      <c r="F4774">
        <v>1012.7578927922542</v>
      </c>
    </row>
    <row r="4775" spans="1:6">
      <c r="A4775">
        <v>9652</v>
      </c>
      <c r="B4775" s="1">
        <v>45838</v>
      </c>
      <c r="C4775">
        <v>6</v>
      </c>
      <c r="D4775">
        <v>8</v>
      </c>
      <c r="E4775" t="s">
        <v>7</v>
      </c>
      <c r="F4775">
        <v>6000</v>
      </c>
    </row>
    <row r="4776" spans="1:6">
      <c r="A4776">
        <v>9652</v>
      </c>
      <c r="B4776" s="1">
        <v>45869</v>
      </c>
      <c r="C4776">
        <v>6</v>
      </c>
      <c r="D4776">
        <v>8</v>
      </c>
      <c r="E4776" t="s">
        <v>7</v>
      </c>
      <c r="F4776">
        <v>5880</v>
      </c>
    </row>
    <row r="4777" spans="1:6">
      <c r="A4777">
        <v>9652</v>
      </c>
      <c r="B4777" s="1">
        <v>45900</v>
      </c>
      <c r="C4777">
        <v>6</v>
      </c>
      <c r="D4777">
        <v>8</v>
      </c>
      <c r="E4777" t="s">
        <v>7</v>
      </c>
      <c r="F4777">
        <v>5762.4</v>
      </c>
    </row>
    <row r="4778" spans="1:6">
      <c r="A4778">
        <v>9652</v>
      </c>
      <c r="B4778" s="1">
        <v>45930</v>
      </c>
      <c r="C4778">
        <v>6</v>
      </c>
      <c r="D4778">
        <v>8</v>
      </c>
      <c r="E4778" t="s">
        <v>7</v>
      </c>
      <c r="F4778">
        <v>5647.152</v>
      </c>
    </row>
    <row r="4779" spans="1:6">
      <c r="A4779">
        <v>9652</v>
      </c>
      <c r="B4779" s="1">
        <v>45961</v>
      </c>
      <c r="C4779">
        <v>6</v>
      </c>
      <c r="D4779">
        <v>8</v>
      </c>
      <c r="E4779" t="s">
        <v>7</v>
      </c>
      <c r="F4779">
        <v>5534.2089599999999</v>
      </c>
    </row>
    <row r="4780" spans="1:6">
      <c r="A4780">
        <v>9652</v>
      </c>
      <c r="B4780" s="1">
        <v>45991</v>
      </c>
      <c r="C4780">
        <v>6</v>
      </c>
      <c r="D4780">
        <v>8</v>
      </c>
      <c r="E4780" t="s">
        <v>7</v>
      </c>
      <c r="F4780">
        <v>5423.5247807999995</v>
      </c>
    </row>
    <row r="4781" spans="1:6">
      <c r="A4781">
        <v>9652</v>
      </c>
      <c r="B4781" s="1">
        <v>46022</v>
      </c>
      <c r="C4781">
        <v>6</v>
      </c>
      <c r="D4781">
        <v>8</v>
      </c>
      <c r="E4781" t="s">
        <v>7</v>
      </c>
      <c r="F4781">
        <v>5315.0542851839991</v>
      </c>
    </row>
    <row r="4782" spans="1:6">
      <c r="A4782">
        <v>9656</v>
      </c>
      <c r="B4782" s="1">
        <v>45838</v>
      </c>
      <c r="C4782">
        <v>6</v>
      </c>
      <c r="D4782">
        <v>8</v>
      </c>
      <c r="E4782" t="s">
        <v>7</v>
      </c>
      <c r="F4782">
        <v>435000</v>
      </c>
    </row>
    <row r="4783" spans="1:6">
      <c r="A4783">
        <v>9656</v>
      </c>
      <c r="B4783" s="1">
        <v>45869</v>
      </c>
      <c r="C4783">
        <v>6</v>
      </c>
      <c r="D4783">
        <v>8</v>
      </c>
      <c r="E4783" t="s">
        <v>7</v>
      </c>
      <c r="F4783">
        <v>429000</v>
      </c>
    </row>
    <row r="4784" spans="1:6">
      <c r="A4784">
        <v>9656</v>
      </c>
      <c r="B4784" s="1">
        <v>45900</v>
      </c>
      <c r="C4784">
        <v>6</v>
      </c>
      <c r="D4784">
        <v>8</v>
      </c>
      <c r="E4784" t="s">
        <v>7</v>
      </c>
      <c r="F4784">
        <v>394877.40469189314</v>
      </c>
    </row>
    <row r="4785" spans="1:6">
      <c r="A4785">
        <v>9656</v>
      </c>
      <c r="B4785" s="1">
        <v>45930</v>
      </c>
      <c r="C4785">
        <v>6</v>
      </c>
      <c r="D4785">
        <v>8</v>
      </c>
      <c r="E4785" t="s">
        <v>7</v>
      </c>
      <c r="F4785">
        <v>431156.51225159317</v>
      </c>
    </row>
    <row r="4786" spans="1:6">
      <c r="A4786">
        <v>9656</v>
      </c>
      <c r="B4786" s="1">
        <v>45961</v>
      </c>
      <c r="C4786">
        <v>6</v>
      </c>
      <c r="D4786">
        <v>8</v>
      </c>
      <c r="E4786" t="s">
        <v>7</v>
      </c>
      <c r="F4786">
        <v>425747.43010945228</v>
      </c>
    </row>
    <row r="4787" spans="1:6">
      <c r="A4787">
        <v>9656</v>
      </c>
      <c r="B4787" s="1">
        <v>45991</v>
      </c>
      <c r="C4787">
        <v>6</v>
      </c>
      <c r="D4787">
        <v>8</v>
      </c>
      <c r="E4787" t="s">
        <v>7</v>
      </c>
      <c r="F4787">
        <v>419232.76331923751</v>
      </c>
    </row>
    <row r="4788" spans="1:6">
      <c r="A4788">
        <v>9656</v>
      </c>
      <c r="B4788" s="1">
        <v>46022</v>
      </c>
      <c r="C4788">
        <v>6</v>
      </c>
      <c r="D4788">
        <v>8</v>
      </c>
      <c r="E4788" t="s">
        <v>7</v>
      </c>
      <c r="F4788">
        <v>422768.09483069996</v>
      </c>
    </row>
    <row r="4789" spans="1:6">
      <c r="A4789">
        <v>9657</v>
      </c>
      <c r="B4789" s="1">
        <v>45838</v>
      </c>
      <c r="C4789">
        <v>6</v>
      </c>
      <c r="D4789">
        <v>8</v>
      </c>
      <c r="E4789" t="s">
        <v>7</v>
      </c>
      <c r="F4789">
        <v>2710.0996118830972</v>
      </c>
    </row>
    <row r="4790" spans="1:6">
      <c r="A4790">
        <v>9657</v>
      </c>
      <c r="B4790" s="1">
        <v>45869</v>
      </c>
      <c r="C4790">
        <v>6</v>
      </c>
      <c r="D4790">
        <v>8</v>
      </c>
      <c r="E4790" t="s">
        <v>7</v>
      </c>
      <c r="F4790">
        <v>2564.4297309111757</v>
      </c>
    </row>
    <row r="4791" spans="1:6">
      <c r="A4791">
        <v>9657</v>
      </c>
      <c r="B4791" s="1">
        <v>45900</v>
      </c>
      <c r="C4791">
        <v>6</v>
      </c>
      <c r="D4791">
        <v>8</v>
      </c>
      <c r="E4791" t="s">
        <v>7</v>
      </c>
      <c r="F4791">
        <v>2696.2107935602453</v>
      </c>
    </row>
    <row r="4792" spans="1:6">
      <c r="A4792">
        <v>9657</v>
      </c>
      <c r="B4792" s="1">
        <v>45930</v>
      </c>
      <c r="C4792">
        <v>6</v>
      </c>
      <c r="D4792">
        <v>8</v>
      </c>
      <c r="E4792" t="s">
        <v>7</v>
      </c>
      <c r="F4792">
        <v>2665.5009295031568</v>
      </c>
    </row>
    <row r="4793" spans="1:6">
      <c r="A4793">
        <v>9657</v>
      </c>
      <c r="B4793" s="1">
        <v>45961</v>
      </c>
      <c r="C4793">
        <v>6</v>
      </c>
      <c r="D4793">
        <v>8</v>
      </c>
      <c r="E4793" t="s">
        <v>7</v>
      </c>
      <c r="F4793">
        <v>2515.9327890012073</v>
      </c>
    </row>
    <row r="4794" spans="1:6">
      <c r="A4794">
        <v>9657</v>
      </c>
      <c r="B4794" s="1">
        <v>45991</v>
      </c>
      <c r="C4794">
        <v>6</v>
      </c>
      <c r="D4794">
        <v>8</v>
      </c>
      <c r="E4794" t="s">
        <v>7</v>
      </c>
      <c r="F4794">
        <v>2614.9852798818893</v>
      </c>
    </row>
    <row r="4795" spans="1:6">
      <c r="A4795">
        <v>9657</v>
      </c>
      <c r="B4795" s="1">
        <v>46022</v>
      </c>
      <c r="C4795">
        <v>6</v>
      </c>
      <c r="D4795">
        <v>8</v>
      </c>
      <c r="E4795" t="s">
        <v>7</v>
      </c>
      <c r="F4795">
        <v>2555.4817268582424</v>
      </c>
    </row>
    <row r="4796" spans="1:6">
      <c r="A4796">
        <v>9683</v>
      </c>
      <c r="B4796" s="1">
        <v>45838</v>
      </c>
      <c r="C4796">
        <v>6</v>
      </c>
      <c r="D4796">
        <v>8</v>
      </c>
      <c r="E4796" t="s">
        <v>7</v>
      </c>
      <c r="F4796">
        <v>1511516.5644057789</v>
      </c>
    </row>
    <row r="4797" spans="1:6">
      <c r="A4797">
        <v>9683</v>
      </c>
      <c r="B4797" s="1">
        <v>45869</v>
      </c>
      <c r="C4797">
        <v>6</v>
      </c>
      <c r="D4797">
        <v>8</v>
      </c>
      <c r="E4797" t="s">
        <v>7</v>
      </c>
      <c r="F4797">
        <v>1477702.1604539389</v>
      </c>
    </row>
    <row r="4798" spans="1:6">
      <c r="A4798">
        <v>9683</v>
      </c>
      <c r="B4798" s="1">
        <v>45900</v>
      </c>
      <c r="C4798">
        <v>6</v>
      </c>
      <c r="D4798">
        <v>8</v>
      </c>
      <c r="E4798" t="s">
        <v>7</v>
      </c>
      <c r="F4798">
        <v>1488679.4530337485</v>
      </c>
    </row>
    <row r="4799" spans="1:6">
      <c r="A4799">
        <v>9683</v>
      </c>
      <c r="B4799" s="1">
        <v>45930</v>
      </c>
      <c r="C4799">
        <v>6</v>
      </c>
      <c r="D4799">
        <v>8</v>
      </c>
      <c r="E4799" t="s">
        <v>7</v>
      </c>
      <c r="F4799">
        <v>1522474.3063571579</v>
      </c>
    </row>
    <row r="4800" spans="1:6">
      <c r="A4800">
        <v>9683</v>
      </c>
      <c r="B4800" s="1">
        <v>45961</v>
      </c>
      <c r="C4800">
        <v>6</v>
      </c>
      <c r="D4800">
        <v>8</v>
      </c>
      <c r="E4800" t="s">
        <v>7</v>
      </c>
      <c r="F4800">
        <v>1485364.7953577596</v>
      </c>
    </row>
    <row r="4801" spans="1:6">
      <c r="A4801">
        <v>9683</v>
      </c>
      <c r="B4801" s="1">
        <v>45991</v>
      </c>
      <c r="C4801">
        <v>6</v>
      </c>
      <c r="D4801">
        <v>8</v>
      </c>
      <c r="E4801" t="s">
        <v>7</v>
      </c>
      <c r="F4801">
        <v>1572969.3870810019</v>
      </c>
    </row>
    <row r="4802" spans="1:6">
      <c r="A4802">
        <v>9683</v>
      </c>
      <c r="B4802" s="1">
        <v>46022</v>
      </c>
      <c r="C4802">
        <v>6</v>
      </c>
      <c r="D4802">
        <v>8</v>
      </c>
      <c r="E4802" t="s">
        <v>7</v>
      </c>
      <c r="F4802">
        <v>1545413.3331168245</v>
      </c>
    </row>
    <row r="4803" spans="1:6">
      <c r="A4803">
        <v>9692</v>
      </c>
      <c r="B4803" s="1">
        <v>45838</v>
      </c>
      <c r="C4803">
        <v>6</v>
      </c>
      <c r="D4803">
        <v>8</v>
      </c>
      <c r="E4803" t="s">
        <v>7</v>
      </c>
      <c r="F4803">
        <v>292599.39467823663</v>
      </c>
    </row>
    <row r="4804" spans="1:6">
      <c r="A4804">
        <v>9692</v>
      </c>
      <c r="B4804" s="1">
        <v>45869</v>
      </c>
      <c r="C4804">
        <v>6</v>
      </c>
      <c r="D4804">
        <v>8</v>
      </c>
      <c r="E4804" t="s">
        <v>7</v>
      </c>
      <c r="F4804">
        <v>384000</v>
      </c>
    </row>
    <row r="4805" spans="1:6">
      <c r="A4805">
        <v>9692</v>
      </c>
      <c r="B4805" s="1">
        <v>45900</v>
      </c>
      <c r="C4805">
        <v>6</v>
      </c>
      <c r="D4805">
        <v>8</v>
      </c>
      <c r="E4805" t="s">
        <v>7</v>
      </c>
      <c r="F4805">
        <v>314734.83403796452</v>
      </c>
    </row>
    <row r="4806" spans="1:6">
      <c r="A4806">
        <v>9692</v>
      </c>
      <c r="B4806" s="1">
        <v>45930</v>
      </c>
      <c r="C4806">
        <v>6</v>
      </c>
      <c r="D4806">
        <v>8</v>
      </c>
      <c r="E4806" t="s">
        <v>7</v>
      </c>
      <c r="F4806">
        <v>285325.05680519919</v>
      </c>
    </row>
    <row r="4807" spans="1:6">
      <c r="A4807">
        <v>9692</v>
      </c>
      <c r="B4807" s="1">
        <v>45961</v>
      </c>
      <c r="C4807">
        <v>6</v>
      </c>
      <c r="D4807">
        <v>8</v>
      </c>
      <c r="E4807" t="s">
        <v>7</v>
      </c>
      <c r="F4807">
        <v>375000</v>
      </c>
    </row>
    <row r="4808" spans="1:6">
      <c r="A4808">
        <v>9692</v>
      </c>
      <c r="B4808" s="1">
        <v>45991</v>
      </c>
      <c r="C4808">
        <v>6</v>
      </c>
      <c r="D4808">
        <v>8</v>
      </c>
      <c r="E4808" t="s">
        <v>7</v>
      </c>
      <c r="F4808">
        <v>310962.58862433909</v>
      </c>
    </row>
    <row r="4809" spans="1:6">
      <c r="A4809">
        <v>9692</v>
      </c>
      <c r="B4809" s="1">
        <v>46022</v>
      </c>
      <c r="C4809">
        <v>6</v>
      </c>
      <c r="D4809">
        <v>8</v>
      </c>
      <c r="E4809" t="s">
        <v>7</v>
      </c>
      <c r="F4809">
        <v>277070.3930244029</v>
      </c>
    </row>
    <row r="4810" spans="1:6">
      <c r="A4810">
        <v>9700</v>
      </c>
      <c r="B4810" s="1">
        <v>45838</v>
      </c>
      <c r="C4810">
        <v>6</v>
      </c>
      <c r="D4810">
        <v>8</v>
      </c>
      <c r="E4810" t="s">
        <v>7</v>
      </c>
      <c r="F4810">
        <v>453013.65803681372</v>
      </c>
    </row>
    <row r="4811" spans="1:6">
      <c r="A4811">
        <v>9700</v>
      </c>
      <c r="B4811" s="1">
        <v>45869</v>
      </c>
      <c r="C4811">
        <v>6</v>
      </c>
      <c r="D4811">
        <v>8</v>
      </c>
      <c r="E4811" t="s">
        <v>7</v>
      </c>
      <c r="F4811">
        <v>450735</v>
      </c>
    </row>
    <row r="4812" spans="1:6">
      <c r="A4812">
        <v>9700</v>
      </c>
      <c r="B4812" s="1">
        <v>45900</v>
      </c>
      <c r="C4812">
        <v>6</v>
      </c>
      <c r="D4812">
        <v>8</v>
      </c>
      <c r="E4812" t="s">
        <v>7</v>
      </c>
      <c r="F4812">
        <v>448481.32499999995</v>
      </c>
    </row>
    <row r="4813" spans="1:6">
      <c r="A4813">
        <v>9700</v>
      </c>
      <c r="B4813" s="1">
        <v>45930</v>
      </c>
      <c r="C4813">
        <v>6</v>
      </c>
      <c r="D4813">
        <v>8</v>
      </c>
      <c r="E4813" t="s">
        <v>7</v>
      </c>
      <c r="F4813">
        <v>446238.91837500001</v>
      </c>
    </row>
    <row r="4814" spans="1:6">
      <c r="A4814">
        <v>9700</v>
      </c>
      <c r="B4814" s="1">
        <v>45961</v>
      </c>
      <c r="C4814">
        <v>6</v>
      </c>
      <c r="D4814">
        <v>8</v>
      </c>
      <c r="E4814" t="s">
        <v>7</v>
      </c>
      <c r="F4814">
        <v>445346.44053825003</v>
      </c>
    </row>
    <row r="4815" spans="1:6">
      <c r="A4815">
        <v>9700</v>
      </c>
      <c r="B4815" s="1">
        <v>45991</v>
      </c>
      <c r="C4815">
        <v>6</v>
      </c>
      <c r="D4815">
        <v>8</v>
      </c>
      <c r="E4815" t="s">
        <v>7</v>
      </c>
      <c r="F4815">
        <v>444455.74765717355</v>
      </c>
    </row>
    <row r="4816" spans="1:6">
      <c r="A4816">
        <v>9700</v>
      </c>
      <c r="B4816" s="1">
        <v>46022</v>
      </c>
      <c r="C4816">
        <v>6</v>
      </c>
      <c r="D4816">
        <v>8</v>
      </c>
      <c r="E4816" t="s">
        <v>7</v>
      </c>
      <c r="F4816">
        <v>443566.83616185916</v>
      </c>
    </row>
    <row r="4817" spans="1:6">
      <c r="A4817">
        <v>9701</v>
      </c>
      <c r="B4817" s="1">
        <v>45838</v>
      </c>
      <c r="C4817">
        <v>6</v>
      </c>
      <c r="D4817">
        <v>8</v>
      </c>
      <c r="E4817" t="s">
        <v>7</v>
      </c>
      <c r="F4817">
        <v>3455.6207742901524</v>
      </c>
    </row>
    <row r="4818" spans="1:6">
      <c r="A4818">
        <v>9701</v>
      </c>
      <c r="B4818" s="1">
        <v>45869</v>
      </c>
      <c r="C4818">
        <v>6</v>
      </c>
      <c r="D4818">
        <v>8</v>
      </c>
      <c r="E4818" t="s">
        <v>7</v>
      </c>
      <c r="F4818">
        <v>3426.9999369892148</v>
      </c>
    </row>
    <row r="4819" spans="1:6">
      <c r="A4819">
        <v>9701</v>
      </c>
      <c r="B4819" s="1">
        <v>45900</v>
      </c>
      <c r="C4819">
        <v>6</v>
      </c>
      <c r="D4819">
        <v>8</v>
      </c>
      <c r="E4819" t="s">
        <v>7</v>
      </c>
      <c r="F4819">
        <v>3399.2735008539307</v>
      </c>
    </row>
    <row r="4820" spans="1:6">
      <c r="A4820">
        <v>9701</v>
      </c>
      <c r="B4820" s="1">
        <v>45930</v>
      </c>
      <c r="C4820">
        <v>6</v>
      </c>
      <c r="D4820">
        <v>8</v>
      </c>
      <c r="E4820" t="s">
        <v>7</v>
      </c>
      <c r="F4820">
        <v>3390</v>
      </c>
    </row>
    <row r="4821" spans="1:6">
      <c r="A4821">
        <v>9701</v>
      </c>
      <c r="B4821" s="1">
        <v>45961</v>
      </c>
      <c r="C4821">
        <v>6</v>
      </c>
      <c r="D4821">
        <v>8</v>
      </c>
      <c r="E4821" t="s">
        <v>7</v>
      </c>
      <c r="F4821">
        <v>3423.8999999999996</v>
      </c>
    </row>
    <row r="4822" spans="1:6">
      <c r="A4822">
        <v>9701</v>
      </c>
      <c r="B4822" s="1">
        <v>45991</v>
      </c>
      <c r="C4822">
        <v>6</v>
      </c>
      <c r="D4822">
        <v>8</v>
      </c>
      <c r="E4822" t="s">
        <v>7</v>
      </c>
      <c r="F4822">
        <v>3458.1390000000001</v>
      </c>
    </row>
    <row r="4823" spans="1:6">
      <c r="A4823">
        <v>9701</v>
      </c>
      <c r="B4823" s="1">
        <v>46022</v>
      </c>
      <c r="C4823">
        <v>6</v>
      </c>
      <c r="D4823">
        <v>8</v>
      </c>
      <c r="E4823" t="s">
        <v>7</v>
      </c>
      <c r="F4823">
        <v>3492.7203899999995</v>
      </c>
    </row>
    <row r="4824" spans="1:6">
      <c r="A4824">
        <v>9702</v>
      </c>
      <c r="B4824" s="1">
        <v>45838</v>
      </c>
      <c r="C4824">
        <v>6</v>
      </c>
      <c r="D4824">
        <v>8</v>
      </c>
      <c r="E4824" t="s">
        <v>7</v>
      </c>
      <c r="F4824">
        <v>1437.0772902181466</v>
      </c>
    </row>
    <row r="4825" spans="1:6">
      <c r="A4825">
        <v>9702</v>
      </c>
      <c r="B4825" s="1">
        <v>45869</v>
      </c>
      <c r="C4825">
        <v>6</v>
      </c>
      <c r="D4825">
        <v>8</v>
      </c>
      <c r="E4825" t="s">
        <v>7</v>
      </c>
      <c r="F4825">
        <v>1437.6482141861468</v>
      </c>
    </row>
    <row r="4826" spans="1:6">
      <c r="A4826">
        <v>9702</v>
      </c>
      <c r="B4826" s="1">
        <v>45900</v>
      </c>
      <c r="C4826">
        <v>6</v>
      </c>
      <c r="D4826">
        <v>8</v>
      </c>
      <c r="E4826" t="s">
        <v>7</v>
      </c>
      <c r="F4826">
        <v>1438.2012967801468</v>
      </c>
    </row>
    <row r="4827" spans="1:6">
      <c r="A4827">
        <v>9702</v>
      </c>
      <c r="B4827" s="1">
        <v>45930</v>
      </c>
      <c r="C4827">
        <v>6</v>
      </c>
      <c r="D4827">
        <v>8</v>
      </c>
      <c r="E4827" t="s">
        <v>7</v>
      </c>
      <c r="F4827">
        <v>1438.736538000147</v>
      </c>
    </row>
    <row r="4828" spans="1:6">
      <c r="A4828">
        <v>9702</v>
      </c>
      <c r="B4828" s="1">
        <v>45961</v>
      </c>
      <c r="C4828">
        <v>6</v>
      </c>
      <c r="D4828">
        <v>8</v>
      </c>
      <c r="E4828" t="s">
        <v>7</v>
      </c>
      <c r="F4828">
        <v>1439.307461968147</v>
      </c>
    </row>
    <row r="4829" spans="1:6">
      <c r="A4829">
        <v>9702</v>
      </c>
      <c r="B4829" s="1">
        <v>45991</v>
      </c>
      <c r="C4829">
        <v>6</v>
      </c>
      <c r="D4829">
        <v>8</v>
      </c>
      <c r="E4829" t="s">
        <v>7</v>
      </c>
      <c r="F4829">
        <v>1439.8427031881472</v>
      </c>
    </row>
    <row r="4830" spans="1:6">
      <c r="A4830">
        <v>9702</v>
      </c>
      <c r="B4830" s="1">
        <v>46022</v>
      </c>
      <c r="C4830">
        <v>6</v>
      </c>
      <c r="D4830">
        <v>8</v>
      </c>
      <c r="E4830" t="s">
        <v>7</v>
      </c>
      <c r="F4830">
        <v>1440.413627156147</v>
      </c>
    </row>
    <row r="4831" spans="1:6">
      <c r="A4831">
        <v>9768</v>
      </c>
      <c r="B4831" s="1">
        <v>45838</v>
      </c>
      <c r="C4831">
        <v>6</v>
      </c>
      <c r="D4831">
        <v>8</v>
      </c>
      <c r="E4831" t="s">
        <v>7</v>
      </c>
      <c r="F4831">
        <v>215331.22398400362</v>
      </c>
    </row>
    <row r="4832" spans="1:6">
      <c r="A4832">
        <v>9768</v>
      </c>
      <c r="B4832" s="1">
        <v>45869</v>
      </c>
      <c r="C4832">
        <v>6</v>
      </c>
      <c r="D4832">
        <v>8</v>
      </c>
      <c r="E4832" t="s">
        <v>7</v>
      </c>
      <c r="F4832">
        <v>311322.08208931889</v>
      </c>
    </row>
    <row r="4833" spans="1:6">
      <c r="A4833">
        <v>9768</v>
      </c>
      <c r="B4833" s="1">
        <v>45900</v>
      </c>
      <c r="C4833">
        <v>6</v>
      </c>
      <c r="D4833">
        <v>8</v>
      </c>
      <c r="E4833" t="s">
        <v>7</v>
      </c>
      <c r="F4833">
        <v>238492.10872465422</v>
      </c>
    </row>
    <row r="4834" spans="1:6">
      <c r="A4834">
        <v>9768</v>
      </c>
      <c r="B4834" s="1">
        <v>45930</v>
      </c>
      <c r="C4834">
        <v>6</v>
      </c>
      <c r="D4834">
        <v>8</v>
      </c>
      <c r="E4834" t="s">
        <v>7</v>
      </c>
      <c r="F4834">
        <v>200450.81657019258</v>
      </c>
    </row>
    <row r="4835" spans="1:6">
      <c r="A4835">
        <v>9768</v>
      </c>
      <c r="B4835" s="1">
        <v>45961</v>
      </c>
      <c r="C4835">
        <v>6</v>
      </c>
      <c r="D4835">
        <v>8</v>
      </c>
      <c r="E4835" t="s">
        <v>7</v>
      </c>
      <c r="F4835">
        <v>318960.81662200205</v>
      </c>
    </row>
    <row r="4836" spans="1:6">
      <c r="A4836">
        <v>9768</v>
      </c>
      <c r="B4836" s="1">
        <v>45991</v>
      </c>
      <c r="C4836">
        <v>6</v>
      </c>
      <c r="D4836">
        <v>8</v>
      </c>
      <c r="E4836" t="s">
        <v>7</v>
      </c>
      <c r="F4836">
        <v>227810.21697684212</v>
      </c>
    </row>
    <row r="4837" spans="1:6">
      <c r="A4837">
        <v>9768</v>
      </c>
      <c r="B4837" s="1">
        <v>46022</v>
      </c>
      <c r="C4837">
        <v>6</v>
      </c>
      <c r="D4837">
        <v>8</v>
      </c>
      <c r="E4837" t="s">
        <v>7</v>
      </c>
      <c r="F4837">
        <v>228309.81737776703</v>
      </c>
    </row>
    <row r="4838" spans="1:6">
      <c r="A4838">
        <v>150</v>
      </c>
      <c r="B4838" s="1">
        <v>45838</v>
      </c>
      <c r="C4838">
        <v>6</v>
      </c>
      <c r="D4838">
        <v>9</v>
      </c>
      <c r="E4838" t="s">
        <v>7</v>
      </c>
      <c r="F4838">
        <v>124666.31584851103</v>
      </c>
    </row>
    <row r="4839" spans="1:6">
      <c r="A4839">
        <v>150</v>
      </c>
      <c r="B4839" s="1">
        <v>45869</v>
      </c>
      <c r="C4839">
        <v>6</v>
      </c>
      <c r="D4839">
        <v>9</v>
      </c>
      <c r="E4839" t="s">
        <v>7</v>
      </c>
      <c r="F4839">
        <v>125066.35250271937</v>
      </c>
    </row>
    <row r="4840" spans="1:6">
      <c r="A4840">
        <v>150</v>
      </c>
      <c r="B4840" s="1">
        <v>45900</v>
      </c>
      <c r="C4840">
        <v>6</v>
      </c>
      <c r="D4840">
        <v>9</v>
      </c>
      <c r="E4840" t="s">
        <v>7</v>
      </c>
      <c r="F4840">
        <v>125893.57768954812</v>
      </c>
    </row>
    <row r="4841" spans="1:6">
      <c r="A4841">
        <v>150</v>
      </c>
      <c r="B4841" s="1">
        <v>45930</v>
      </c>
      <c r="C4841">
        <v>6</v>
      </c>
      <c r="D4841">
        <v>9</v>
      </c>
      <c r="E4841" t="s">
        <v>7</v>
      </c>
      <c r="F4841">
        <v>126183.78747542518</v>
      </c>
    </row>
    <row r="4842" spans="1:6">
      <c r="A4842">
        <v>150</v>
      </c>
      <c r="B4842" s="1">
        <v>45961</v>
      </c>
      <c r="C4842">
        <v>6</v>
      </c>
      <c r="D4842">
        <v>9</v>
      </c>
      <c r="E4842" t="s">
        <v>7</v>
      </c>
      <c r="F4842">
        <v>126800.06197198425</v>
      </c>
    </row>
    <row r="4843" spans="1:6">
      <c r="A4843">
        <v>150</v>
      </c>
      <c r="B4843" s="1">
        <v>45991</v>
      </c>
      <c r="C4843">
        <v>6</v>
      </c>
      <c r="D4843">
        <v>9</v>
      </c>
      <c r="E4843" t="s">
        <v>7</v>
      </c>
      <c r="F4843">
        <v>126936.67622330363</v>
      </c>
    </row>
    <row r="4844" spans="1:6">
      <c r="A4844">
        <v>150</v>
      </c>
      <c r="B4844" s="1">
        <v>46022</v>
      </c>
      <c r="C4844">
        <v>6</v>
      </c>
      <c r="D4844">
        <v>9</v>
      </c>
      <c r="E4844" t="s">
        <v>7</v>
      </c>
      <c r="F4844">
        <v>126924.44718864505</v>
      </c>
    </row>
    <row r="4845" spans="1:6">
      <c r="A4845">
        <v>2370</v>
      </c>
      <c r="B4845" s="1">
        <v>45838</v>
      </c>
      <c r="C4845">
        <v>6</v>
      </c>
      <c r="D4845">
        <v>9</v>
      </c>
      <c r="E4845" t="s">
        <v>7</v>
      </c>
      <c r="F4845">
        <v>2742.2178749999994</v>
      </c>
    </row>
    <row r="4846" spans="1:6">
      <c r="A4846">
        <v>2370</v>
      </c>
      <c r="B4846" s="1">
        <v>45869</v>
      </c>
      <c r="C4846">
        <v>6</v>
      </c>
      <c r="D4846">
        <v>9</v>
      </c>
      <c r="E4846" t="s">
        <v>7</v>
      </c>
      <c r="F4846">
        <v>2755.9289643749989</v>
      </c>
    </row>
    <row r="4847" spans="1:6">
      <c r="A4847">
        <v>2370</v>
      </c>
      <c r="B4847" s="1">
        <v>45900</v>
      </c>
      <c r="C4847">
        <v>6</v>
      </c>
      <c r="D4847">
        <v>9</v>
      </c>
      <c r="E4847" t="s">
        <v>7</v>
      </c>
      <c r="F4847">
        <v>2769.7086091968736</v>
      </c>
    </row>
    <row r="4848" spans="1:6">
      <c r="A4848">
        <v>2370</v>
      </c>
      <c r="B4848" s="1">
        <v>45930</v>
      </c>
      <c r="C4848">
        <v>6</v>
      </c>
      <c r="D4848">
        <v>9</v>
      </c>
      <c r="E4848" t="s">
        <v>7</v>
      </c>
      <c r="F4848">
        <v>2783.5571522428581</v>
      </c>
    </row>
    <row r="4849" spans="1:6">
      <c r="A4849">
        <v>2370</v>
      </c>
      <c r="B4849" s="1">
        <v>45961</v>
      </c>
      <c r="C4849">
        <v>6</v>
      </c>
      <c r="D4849">
        <v>9</v>
      </c>
      <c r="E4849" t="s">
        <v>7</v>
      </c>
      <c r="F4849">
        <v>2797.4749380040721</v>
      </c>
    </row>
    <row r="4850" spans="1:6">
      <c r="A4850">
        <v>2370</v>
      </c>
      <c r="B4850" s="1">
        <v>45991</v>
      </c>
      <c r="C4850">
        <v>6</v>
      </c>
      <c r="D4850">
        <v>9</v>
      </c>
      <c r="E4850" t="s">
        <v>7</v>
      </c>
      <c r="F4850">
        <v>2811.4623126940924</v>
      </c>
    </row>
    <row r="4851" spans="1:6">
      <c r="A4851">
        <v>2370</v>
      </c>
      <c r="B4851" s="1">
        <v>46022</v>
      </c>
      <c r="C4851">
        <v>6</v>
      </c>
      <c r="D4851">
        <v>9</v>
      </c>
      <c r="E4851" t="s">
        <v>7</v>
      </c>
      <c r="F4851">
        <v>2825.5196242575626</v>
      </c>
    </row>
    <row r="4852" spans="1:6">
      <c r="A4852">
        <v>360</v>
      </c>
      <c r="B4852" s="1">
        <v>45838</v>
      </c>
      <c r="C4852">
        <v>6</v>
      </c>
      <c r="D4852">
        <v>9</v>
      </c>
      <c r="E4852" t="s">
        <v>7</v>
      </c>
      <c r="F4852">
        <v>14533.253000000001</v>
      </c>
    </row>
    <row r="4853" spans="1:6">
      <c r="A4853">
        <v>360</v>
      </c>
      <c r="B4853" s="1">
        <v>45869</v>
      </c>
      <c r="C4853">
        <v>6</v>
      </c>
      <c r="D4853">
        <v>9</v>
      </c>
      <c r="E4853" t="s">
        <v>7</v>
      </c>
      <c r="F4853">
        <v>14242.587939999998</v>
      </c>
    </row>
    <row r="4854" spans="1:6">
      <c r="A4854">
        <v>360</v>
      </c>
      <c r="B4854" s="1">
        <v>45900</v>
      </c>
      <c r="C4854">
        <v>6</v>
      </c>
      <c r="D4854">
        <v>9</v>
      </c>
      <c r="E4854" t="s">
        <v>7</v>
      </c>
      <c r="F4854">
        <v>13957.736181199998</v>
      </c>
    </row>
    <row r="4855" spans="1:6">
      <c r="A4855">
        <v>360</v>
      </c>
      <c r="B4855" s="1">
        <v>45930</v>
      </c>
      <c r="C4855">
        <v>6</v>
      </c>
      <c r="D4855">
        <v>9</v>
      </c>
      <c r="E4855" t="s">
        <v>7</v>
      </c>
      <c r="F4855">
        <v>13678.581457575998</v>
      </c>
    </row>
    <row r="4856" spans="1:6">
      <c r="A4856">
        <v>360</v>
      </c>
      <c r="B4856" s="1">
        <v>45961</v>
      </c>
      <c r="C4856">
        <v>6</v>
      </c>
      <c r="D4856">
        <v>9</v>
      </c>
      <c r="E4856" t="s">
        <v>7</v>
      </c>
      <c r="F4856">
        <v>13405.009828424478</v>
      </c>
    </row>
    <row r="4857" spans="1:6">
      <c r="A4857">
        <v>360</v>
      </c>
      <c r="B4857" s="1">
        <v>45991</v>
      </c>
      <c r="C4857">
        <v>6</v>
      </c>
      <c r="D4857">
        <v>9</v>
      </c>
      <c r="E4857" t="s">
        <v>7</v>
      </c>
      <c r="F4857">
        <v>13136.909631855988</v>
      </c>
    </row>
    <row r="4858" spans="1:6">
      <c r="A4858">
        <v>360</v>
      </c>
      <c r="B4858" s="1">
        <v>46022</v>
      </c>
      <c r="C4858">
        <v>6</v>
      </c>
      <c r="D4858">
        <v>9</v>
      </c>
      <c r="E4858" t="s">
        <v>7</v>
      </c>
      <c r="F4858">
        <v>12874.171439218866</v>
      </c>
    </row>
    <row r="4859" spans="1:6">
      <c r="A4859">
        <v>9649</v>
      </c>
      <c r="B4859" s="1">
        <v>45838</v>
      </c>
      <c r="C4859">
        <v>6</v>
      </c>
      <c r="D4859">
        <v>9</v>
      </c>
      <c r="E4859" t="s">
        <v>7</v>
      </c>
      <c r="F4859">
        <v>2565</v>
      </c>
    </row>
    <row r="4860" spans="1:6">
      <c r="A4860">
        <v>9649</v>
      </c>
      <c r="B4860" s="1">
        <v>45869</v>
      </c>
      <c r="C4860">
        <v>6</v>
      </c>
      <c r="D4860">
        <v>9</v>
      </c>
      <c r="E4860" t="s">
        <v>7</v>
      </c>
      <c r="F4860">
        <v>2565</v>
      </c>
    </row>
    <row r="4861" spans="1:6">
      <c r="A4861">
        <v>9649</v>
      </c>
      <c r="B4861" s="1">
        <v>45900</v>
      </c>
      <c r="C4861">
        <v>6</v>
      </c>
      <c r="D4861">
        <v>9</v>
      </c>
      <c r="E4861" t="s">
        <v>7</v>
      </c>
      <c r="F4861">
        <v>2565</v>
      </c>
    </row>
    <row r="4862" spans="1:6">
      <c r="A4862">
        <v>9649</v>
      </c>
      <c r="B4862" s="1">
        <v>45930</v>
      </c>
      <c r="C4862">
        <v>6</v>
      </c>
      <c r="D4862">
        <v>9</v>
      </c>
      <c r="E4862" t="s">
        <v>7</v>
      </c>
      <c r="F4862">
        <v>2565</v>
      </c>
    </row>
    <row r="4863" spans="1:6">
      <c r="A4863">
        <v>9649</v>
      </c>
      <c r="B4863" s="1">
        <v>45961</v>
      </c>
      <c r="C4863">
        <v>6</v>
      </c>
      <c r="D4863">
        <v>9</v>
      </c>
      <c r="E4863" t="s">
        <v>7</v>
      </c>
      <c r="F4863">
        <v>2565</v>
      </c>
    </row>
    <row r="4864" spans="1:6">
      <c r="A4864">
        <v>9649</v>
      </c>
      <c r="B4864" s="1">
        <v>45991</v>
      </c>
      <c r="C4864">
        <v>6</v>
      </c>
      <c r="D4864">
        <v>9</v>
      </c>
      <c r="E4864" t="s">
        <v>7</v>
      </c>
      <c r="F4864">
        <v>2565</v>
      </c>
    </row>
    <row r="4865" spans="1:6">
      <c r="A4865">
        <v>9649</v>
      </c>
      <c r="B4865" s="1">
        <v>46022</v>
      </c>
      <c r="C4865">
        <v>6</v>
      </c>
      <c r="D4865">
        <v>9</v>
      </c>
      <c r="E4865" t="s">
        <v>7</v>
      </c>
      <c r="F4865">
        <v>2565</v>
      </c>
    </row>
    <row r="4866" spans="1:6">
      <c r="A4866">
        <v>9652</v>
      </c>
      <c r="B4866" s="1">
        <v>45838</v>
      </c>
      <c r="C4866">
        <v>6</v>
      </c>
      <c r="D4866">
        <v>9</v>
      </c>
      <c r="E4866" t="s">
        <v>7</v>
      </c>
      <c r="F4866">
        <v>18193.952157247561</v>
      </c>
    </row>
    <row r="4867" spans="1:6">
      <c r="A4867">
        <v>9652</v>
      </c>
      <c r="B4867" s="1">
        <v>45869</v>
      </c>
      <c r="C4867">
        <v>6</v>
      </c>
      <c r="D4867">
        <v>9</v>
      </c>
      <c r="E4867" t="s">
        <v>7</v>
      </c>
      <c r="F4867">
        <v>16000</v>
      </c>
    </row>
    <row r="4868" spans="1:6">
      <c r="A4868">
        <v>9652</v>
      </c>
      <c r="B4868" s="1">
        <v>45900</v>
      </c>
      <c r="C4868">
        <v>6</v>
      </c>
      <c r="D4868">
        <v>9</v>
      </c>
      <c r="E4868" t="s">
        <v>7</v>
      </c>
      <c r="F4868">
        <v>15984</v>
      </c>
    </row>
    <row r="4869" spans="1:6">
      <c r="A4869">
        <v>9652</v>
      </c>
      <c r="B4869" s="1">
        <v>45930</v>
      </c>
      <c r="C4869">
        <v>6</v>
      </c>
      <c r="D4869">
        <v>9</v>
      </c>
      <c r="E4869" t="s">
        <v>7</v>
      </c>
      <c r="F4869">
        <v>15968.016</v>
      </c>
    </row>
    <row r="4870" spans="1:6">
      <c r="A4870">
        <v>9652</v>
      </c>
      <c r="B4870" s="1">
        <v>45961</v>
      </c>
      <c r="C4870">
        <v>6</v>
      </c>
      <c r="D4870">
        <v>9</v>
      </c>
      <c r="E4870" t="s">
        <v>7</v>
      </c>
      <c r="F4870">
        <v>15952.047984000001</v>
      </c>
    </row>
    <row r="4871" spans="1:6">
      <c r="A4871">
        <v>9652</v>
      </c>
      <c r="B4871" s="1">
        <v>45991</v>
      </c>
      <c r="C4871">
        <v>6</v>
      </c>
      <c r="D4871">
        <v>9</v>
      </c>
      <c r="E4871" t="s">
        <v>7</v>
      </c>
      <c r="F4871">
        <v>15936.095936016001</v>
      </c>
    </row>
    <row r="4872" spans="1:6">
      <c r="A4872">
        <v>9652</v>
      </c>
      <c r="B4872" s="1">
        <v>46022</v>
      </c>
      <c r="C4872">
        <v>6</v>
      </c>
      <c r="D4872">
        <v>9</v>
      </c>
      <c r="E4872" t="s">
        <v>7</v>
      </c>
      <c r="F4872">
        <v>15920.159840079987</v>
      </c>
    </row>
    <row r="4873" spans="1:6">
      <c r="A4873">
        <v>9656</v>
      </c>
      <c r="B4873" s="1">
        <v>45838</v>
      </c>
      <c r="C4873">
        <v>6</v>
      </c>
      <c r="D4873">
        <v>9</v>
      </c>
      <c r="E4873" t="s">
        <v>7</v>
      </c>
      <c r="F4873">
        <v>662500</v>
      </c>
    </row>
    <row r="4874" spans="1:6">
      <c r="A4874">
        <v>9656</v>
      </c>
      <c r="B4874" s="1">
        <v>45869</v>
      </c>
      <c r="C4874">
        <v>6</v>
      </c>
      <c r="D4874">
        <v>9</v>
      </c>
      <c r="E4874" t="s">
        <v>7</v>
      </c>
      <c r="F4874">
        <v>650000</v>
      </c>
    </row>
    <row r="4875" spans="1:6">
      <c r="A4875">
        <v>9656</v>
      </c>
      <c r="B4875" s="1">
        <v>45900</v>
      </c>
      <c r="C4875">
        <v>6</v>
      </c>
      <c r="D4875">
        <v>9</v>
      </c>
      <c r="E4875" t="s">
        <v>7</v>
      </c>
      <c r="F4875">
        <v>550000</v>
      </c>
    </row>
    <row r="4876" spans="1:6">
      <c r="A4876">
        <v>9656</v>
      </c>
      <c r="B4876" s="1">
        <v>45930</v>
      </c>
      <c r="C4876">
        <v>6</v>
      </c>
      <c r="D4876">
        <v>9</v>
      </c>
      <c r="E4876" t="s">
        <v>7</v>
      </c>
      <c r="F4876">
        <v>637500</v>
      </c>
    </row>
    <row r="4877" spans="1:6">
      <c r="A4877">
        <v>9656</v>
      </c>
      <c r="B4877" s="1">
        <v>45961</v>
      </c>
      <c r="C4877">
        <v>6</v>
      </c>
      <c r="D4877">
        <v>9</v>
      </c>
      <c r="E4877" t="s">
        <v>7</v>
      </c>
      <c r="F4877">
        <v>625000</v>
      </c>
    </row>
    <row r="4878" spans="1:6">
      <c r="A4878">
        <v>9656</v>
      </c>
      <c r="B4878" s="1">
        <v>45991</v>
      </c>
      <c r="C4878">
        <v>6</v>
      </c>
      <c r="D4878">
        <v>9</v>
      </c>
      <c r="E4878" t="s">
        <v>7</v>
      </c>
      <c r="F4878">
        <v>630000</v>
      </c>
    </row>
    <row r="4879" spans="1:6">
      <c r="A4879">
        <v>9656</v>
      </c>
      <c r="B4879" s="1">
        <v>46022</v>
      </c>
      <c r="C4879">
        <v>6</v>
      </c>
      <c r="D4879">
        <v>9</v>
      </c>
      <c r="E4879" t="s">
        <v>7</v>
      </c>
      <c r="F4879">
        <v>645000</v>
      </c>
    </row>
    <row r="4880" spans="1:6">
      <c r="A4880">
        <v>9657</v>
      </c>
      <c r="B4880" s="1">
        <v>45838</v>
      </c>
      <c r="C4880">
        <v>6</v>
      </c>
      <c r="D4880">
        <v>9</v>
      </c>
      <c r="E4880" t="s">
        <v>7</v>
      </c>
      <c r="F4880">
        <v>4388.1895108918798</v>
      </c>
    </row>
    <row r="4881" spans="1:6">
      <c r="A4881">
        <v>9657</v>
      </c>
      <c r="B4881" s="1">
        <v>45869</v>
      </c>
      <c r="C4881">
        <v>6</v>
      </c>
      <c r="D4881">
        <v>9</v>
      </c>
      <c r="E4881" t="s">
        <v>7</v>
      </c>
      <c r="F4881">
        <v>4169.726195133524</v>
      </c>
    </row>
    <row r="4882" spans="1:6">
      <c r="A4882">
        <v>9657</v>
      </c>
      <c r="B4882" s="1">
        <v>45900</v>
      </c>
      <c r="C4882">
        <v>6</v>
      </c>
      <c r="D4882">
        <v>9</v>
      </c>
      <c r="E4882" t="s">
        <v>7</v>
      </c>
      <c r="F4882">
        <v>4444.6652475512001</v>
      </c>
    </row>
    <row r="4883" spans="1:6">
      <c r="A4883">
        <v>9657</v>
      </c>
      <c r="B4883" s="1">
        <v>45930</v>
      </c>
      <c r="C4883">
        <v>6</v>
      </c>
      <c r="D4883">
        <v>9</v>
      </c>
      <c r="E4883" t="s">
        <v>7</v>
      </c>
      <c r="F4883">
        <v>4393.8257697309728</v>
      </c>
    </row>
    <row r="4884" spans="1:6">
      <c r="A4884">
        <v>9657</v>
      </c>
      <c r="B4884" s="1">
        <v>45961</v>
      </c>
      <c r="C4884">
        <v>6</v>
      </c>
      <c r="D4884">
        <v>9</v>
      </c>
      <c r="E4884" t="s">
        <v>7</v>
      </c>
      <c r="F4884">
        <v>4150.8171538518964</v>
      </c>
    </row>
    <row r="4885" spans="1:6">
      <c r="A4885">
        <v>9657</v>
      </c>
      <c r="B4885" s="1">
        <v>45991</v>
      </c>
      <c r="C4885">
        <v>6</v>
      </c>
      <c r="D4885">
        <v>9</v>
      </c>
      <c r="E4885" t="s">
        <v>7</v>
      </c>
      <c r="F4885">
        <v>4359.3323906302603</v>
      </c>
    </row>
    <row r="4886" spans="1:6">
      <c r="A4886">
        <v>9657</v>
      </c>
      <c r="B4886" s="1">
        <v>46022</v>
      </c>
      <c r="C4886">
        <v>6</v>
      </c>
      <c r="D4886">
        <v>9</v>
      </c>
      <c r="E4886" t="s">
        <v>7</v>
      </c>
      <c r="F4886">
        <v>4316.6120860284709</v>
      </c>
    </row>
    <row r="4887" spans="1:6">
      <c r="A4887">
        <v>9683</v>
      </c>
      <c r="B4887" s="1">
        <v>45838</v>
      </c>
      <c r="C4887">
        <v>6</v>
      </c>
      <c r="D4887">
        <v>9</v>
      </c>
      <c r="E4887" t="s">
        <v>7</v>
      </c>
      <c r="F4887">
        <v>2259353.0624999995</v>
      </c>
    </row>
    <row r="4888" spans="1:6">
      <c r="A4888">
        <v>9683</v>
      </c>
      <c r="B4888" s="1">
        <v>45869</v>
      </c>
      <c r="C4888">
        <v>6</v>
      </c>
      <c r="D4888">
        <v>9</v>
      </c>
      <c r="E4888" t="s">
        <v>7</v>
      </c>
      <c r="F4888">
        <v>2270649.8278124994</v>
      </c>
    </row>
    <row r="4889" spans="1:6">
      <c r="A4889">
        <v>9683</v>
      </c>
      <c r="B4889" s="1">
        <v>45900</v>
      </c>
      <c r="C4889">
        <v>6</v>
      </c>
      <c r="D4889">
        <v>9</v>
      </c>
      <c r="E4889" t="s">
        <v>7</v>
      </c>
      <c r="F4889">
        <v>2282003.0769515615</v>
      </c>
    </row>
    <row r="4890" spans="1:6">
      <c r="A4890">
        <v>9683</v>
      </c>
      <c r="B4890" s="1">
        <v>45930</v>
      </c>
      <c r="C4890">
        <v>6</v>
      </c>
      <c r="D4890">
        <v>9</v>
      </c>
      <c r="E4890" t="s">
        <v>7</v>
      </c>
      <c r="F4890">
        <v>2293413.0923363189</v>
      </c>
    </row>
    <row r="4891" spans="1:6">
      <c r="A4891">
        <v>9683</v>
      </c>
      <c r="B4891" s="1">
        <v>45961</v>
      </c>
      <c r="C4891">
        <v>6</v>
      </c>
      <c r="D4891">
        <v>9</v>
      </c>
      <c r="E4891" t="s">
        <v>7</v>
      </c>
      <c r="F4891">
        <v>2304880.1577980006</v>
      </c>
    </row>
    <row r="4892" spans="1:6">
      <c r="A4892">
        <v>9683</v>
      </c>
      <c r="B4892" s="1">
        <v>45991</v>
      </c>
      <c r="C4892">
        <v>6</v>
      </c>
      <c r="D4892">
        <v>9</v>
      </c>
      <c r="E4892" t="s">
        <v>7</v>
      </c>
      <c r="F4892">
        <v>2316404.55858699</v>
      </c>
    </row>
    <row r="4893" spans="1:6">
      <c r="A4893">
        <v>9683</v>
      </c>
      <c r="B4893" s="1">
        <v>46022</v>
      </c>
      <c r="C4893">
        <v>6</v>
      </c>
      <c r="D4893">
        <v>9</v>
      </c>
      <c r="E4893" t="s">
        <v>7</v>
      </c>
      <c r="F4893">
        <v>2327986.5813799249</v>
      </c>
    </row>
    <row r="4894" spans="1:6">
      <c r="A4894">
        <v>9692</v>
      </c>
      <c r="B4894" s="1">
        <v>45838</v>
      </c>
      <c r="C4894">
        <v>6</v>
      </c>
      <c r="D4894">
        <v>9</v>
      </c>
      <c r="E4894" t="s">
        <v>7</v>
      </c>
      <c r="F4894">
        <v>485000</v>
      </c>
    </row>
    <row r="4895" spans="1:6">
      <c r="A4895">
        <v>9692</v>
      </c>
      <c r="B4895" s="1">
        <v>45869</v>
      </c>
      <c r="C4895">
        <v>6</v>
      </c>
      <c r="D4895">
        <v>9</v>
      </c>
      <c r="E4895" t="s">
        <v>7</v>
      </c>
      <c r="F4895">
        <v>612500</v>
      </c>
    </row>
    <row r="4896" spans="1:6">
      <c r="A4896">
        <v>9692</v>
      </c>
      <c r="B4896" s="1">
        <v>45900</v>
      </c>
      <c r="C4896">
        <v>6</v>
      </c>
      <c r="D4896">
        <v>9</v>
      </c>
      <c r="E4896" t="s">
        <v>7</v>
      </c>
      <c r="F4896">
        <v>537500</v>
      </c>
    </row>
    <row r="4897" spans="1:6">
      <c r="A4897">
        <v>9692</v>
      </c>
      <c r="B4897" s="1">
        <v>45930</v>
      </c>
      <c r="C4897">
        <v>6</v>
      </c>
      <c r="D4897">
        <v>9</v>
      </c>
      <c r="E4897" t="s">
        <v>7</v>
      </c>
      <c r="F4897">
        <v>487500</v>
      </c>
    </row>
    <row r="4898" spans="1:6">
      <c r="A4898">
        <v>9692</v>
      </c>
      <c r="B4898" s="1">
        <v>45961</v>
      </c>
      <c r="C4898">
        <v>6</v>
      </c>
      <c r="D4898">
        <v>9</v>
      </c>
      <c r="E4898" t="s">
        <v>7</v>
      </c>
      <c r="F4898">
        <v>625000</v>
      </c>
    </row>
    <row r="4899" spans="1:6">
      <c r="A4899">
        <v>9692</v>
      </c>
      <c r="B4899" s="1">
        <v>45991</v>
      </c>
      <c r="C4899">
        <v>6</v>
      </c>
      <c r="D4899">
        <v>9</v>
      </c>
      <c r="E4899" t="s">
        <v>7</v>
      </c>
      <c r="F4899">
        <v>500000</v>
      </c>
    </row>
    <row r="4900" spans="1:6">
      <c r="A4900">
        <v>9692</v>
      </c>
      <c r="B4900" s="1">
        <v>46022</v>
      </c>
      <c r="C4900">
        <v>6</v>
      </c>
      <c r="D4900">
        <v>9</v>
      </c>
      <c r="E4900" t="s">
        <v>7</v>
      </c>
      <c r="F4900">
        <v>487500</v>
      </c>
    </row>
    <row r="4901" spans="1:6">
      <c r="A4901">
        <v>9700</v>
      </c>
      <c r="B4901" s="1">
        <v>45838</v>
      </c>
      <c r="C4901">
        <v>6</v>
      </c>
      <c r="D4901">
        <v>9</v>
      </c>
      <c r="E4901" t="s">
        <v>7</v>
      </c>
      <c r="F4901">
        <v>739557.83439514064</v>
      </c>
    </row>
    <row r="4902" spans="1:6">
      <c r="A4902">
        <v>9700</v>
      </c>
      <c r="B4902" s="1">
        <v>45869</v>
      </c>
      <c r="C4902">
        <v>6</v>
      </c>
      <c r="D4902">
        <v>9</v>
      </c>
      <c r="E4902" t="s">
        <v>7</v>
      </c>
      <c r="F4902">
        <v>732162.25605118927</v>
      </c>
    </row>
    <row r="4903" spans="1:6">
      <c r="A4903">
        <v>9700</v>
      </c>
      <c r="B4903" s="1">
        <v>45900</v>
      </c>
      <c r="C4903">
        <v>6</v>
      </c>
      <c r="D4903">
        <v>9</v>
      </c>
      <c r="E4903" t="s">
        <v>7</v>
      </c>
      <c r="F4903">
        <v>724840.63349067746</v>
      </c>
    </row>
    <row r="4904" spans="1:6">
      <c r="A4904">
        <v>9700</v>
      </c>
      <c r="B4904" s="1">
        <v>45930</v>
      </c>
      <c r="C4904">
        <v>6</v>
      </c>
      <c r="D4904">
        <v>9</v>
      </c>
      <c r="E4904" t="s">
        <v>7</v>
      </c>
      <c r="F4904">
        <v>717592.22715577064</v>
      </c>
    </row>
    <row r="4905" spans="1:6">
      <c r="A4905">
        <v>9700</v>
      </c>
      <c r="B4905" s="1">
        <v>45961</v>
      </c>
      <c r="C4905">
        <v>6</v>
      </c>
      <c r="D4905">
        <v>9</v>
      </c>
      <c r="E4905" t="s">
        <v>7</v>
      </c>
      <c r="F4905">
        <v>710416.30488421302</v>
      </c>
    </row>
    <row r="4906" spans="1:6">
      <c r="A4906">
        <v>9700</v>
      </c>
      <c r="B4906" s="1">
        <v>45991</v>
      </c>
      <c r="C4906">
        <v>6</v>
      </c>
      <c r="D4906">
        <v>9</v>
      </c>
      <c r="E4906" t="s">
        <v>7</v>
      </c>
      <c r="F4906">
        <v>703312.1418353708</v>
      </c>
    </row>
    <row r="4907" spans="1:6">
      <c r="A4907">
        <v>9700</v>
      </c>
      <c r="B4907" s="1">
        <v>46022</v>
      </c>
      <c r="C4907">
        <v>6</v>
      </c>
      <c r="D4907">
        <v>9</v>
      </c>
      <c r="E4907" t="s">
        <v>7</v>
      </c>
      <c r="F4907">
        <v>696279.02041701716</v>
      </c>
    </row>
    <row r="4908" spans="1:6">
      <c r="A4908">
        <v>9701</v>
      </c>
      <c r="B4908" s="1">
        <v>45838</v>
      </c>
      <c r="C4908">
        <v>6</v>
      </c>
      <c r="D4908">
        <v>9</v>
      </c>
      <c r="E4908" t="s">
        <v>7</v>
      </c>
      <c r="F4908">
        <v>7713.5012883629142</v>
      </c>
    </row>
    <row r="4909" spans="1:6">
      <c r="A4909">
        <v>9701</v>
      </c>
      <c r="B4909" s="1">
        <v>45869</v>
      </c>
      <c r="C4909">
        <v>6</v>
      </c>
      <c r="D4909">
        <v>9</v>
      </c>
      <c r="E4909" t="s">
        <v>7</v>
      </c>
      <c r="F4909">
        <v>8202.046624824754</v>
      </c>
    </row>
    <row r="4910" spans="1:6">
      <c r="A4910">
        <v>9701</v>
      </c>
      <c r="B4910" s="1">
        <v>45900</v>
      </c>
      <c r="C4910">
        <v>6</v>
      </c>
      <c r="D4910">
        <v>9</v>
      </c>
      <c r="E4910" t="s">
        <v>7</v>
      </c>
      <c r="F4910">
        <v>7313.5823963906114</v>
      </c>
    </row>
    <row r="4911" spans="1:6">
      <c r="A4911">
        <v>9701</v>
      </c>
      <c r="B4911" s="1">
        <v>45930</v>
      </c>
      <c r="C4911">
        <v>6</v>
      </c>
      <c r="D4911">
        <v>9</v>
      </c>
      <c r="E4911" t="s">
        <v>7</v>
      </c>
      <c r="F4911">
        <v>7787.1202290755946</v>
      </c>
    </row>
    <row r="4912" spans="1:6">
      <c r="A4912">
        <v>9701</v>
      </c>
      <c r="B4912" s="1">
        <v>45961</v>
      </c>
      <c r="C4912">
        <v>6</v>
      </c>
      <c r="D4912">
        <v>9</v>
      </c>
      <c r="E4912" t="s">
        <v>7</v>
      </c>
      <c r="F4912">
        <v>8030.7675519662234</v>
      </c>
    </row>
    <row r="4913" spans="1:6">
      <c r="A4913">
        <v>9701</v>
      </c>
      <c r="B4913" s="1">
        <v>45991</v>
      </c>
      <c r="C4913">
        <v>6</v>
      </c>
      <c r="D4913">
        <v>9</v>
      </c>
      <c r="E4913" t="s">
        <v>7</v>
      </c>
      <c r="F4913">
        <v>7968.7511154492804</v>
      </c>
    </row>
    <row r="4914" spans="1:6">
      <c r="A4914">
        <v>9701</v>
      </c>
      <c r="B4914" s="1">
        <v>46022</v>
      </c>
      <c r="C4914">
        <v>6</v>
      </c>
      <c r="D4914">
        <v>9</v>
      </c>
      <c r="E4914" t="s">
        <v>7</v>
      </c>
      <c r="F4914">
        <v>7645.9383871476239</v>
      </c>
    </row>
    <row r="4915" spans="1:6">
      <c r="A4915">
        <v>9702</v>
      </c>
      <c r="B4915" s="1">
        <v>45838</v>
      </c>
      <c r="C4915">
        <v>6</v>
      </c>
      <c r="D4915">
        <v>9</v>
      </c>
      <c r="E4915" t="s">
        <v>7</v>
      </c>
      <c r="F4915">
        <v>4091.2783124999996</v>
      </c>
    </row>
    <row r="4916" spans="1:6">
      <c r="A4916">
        <v>9702</v>
      </c>
      <c r="B4916" s="1">
        <v>45869</v>
      </c>
      <c r="C4916">
        <v>6</v>
      </c>
      <c r="D4916">
        <v>9</v>
      </c>
      <c r="E4916" t="s">
        <v>7</v>
      </c>
      <c r="F4916">
        <v>4070.8219209375002</v>
      </c>
    </row>
    <row r="4917" spans="1:6">
      <c r="A4917">
        <v>9702</v>
      </c>
      <c r="B4917" s="1">
        <v>45900</v>
      </c>
      <c r="C4917">
        <v>6</v>
      </c>
      <c r="D4917">
        <v>9</v>
      </c>
      <c r="E4917" t="s">
        <v>7</v>
      </c>
      <c r="F4917">
        <v>4050.4678113328123</v>
      </c>
    </row>
    <row r="4918" spans="1:6">
      <c r="A4918">
        <v>9702</v>
      </c>
      <c r="B4918" s="1">
        <v>45930</v>
      </c>
      <c r="C4918">
        <v>6</v>
      </c>
      <c r="D4918">
        <v>9</v>
      </c>
      <c r="E4918" t="s">
        <v>7</v>
      </c>
      <c r="F4918">
        <v>4030.2154722761479</v>
      </c>
    </row>
    <row r="4919" spans="1:6">
      <c r="A4919">
        <v>9702</v>
      </c>
      <c r="B4919" s="1">
        <v>45961</v>
      </c>
      <c r="C4919">
        <v>6</v>
      </c>
      <c r="D4919">
        <v>9</v>
      </c>
      <c r="E4919" t="s">
        <v>7</v>
      </c>
      <c r="F4919">
        <v>4010.064394914767</v>
      </c>
    </row>
    <row r="4920" spans="1:6">
      <c r="A4920">
        <v>9702</v>
      </c>
      <c r="B4920" s="1">
        <v>45991</v>
      </c>
      <c r="C4920">
        <v>6</v>
      </c>
      <c r="D4920">
        <v>9</v>
      </c>
      <c r="E4920" t="s">
        <v>7</v>
      </c>
      <c r="F4920">
        <v>3990.0140729401933</v>
      </c>
    </row>
    <row r="4921" spans="1:6">
      <c r="A4921">
        <v>9702</v>
      </c>
      <c r="B4921" s="1">
        <v>46022</v>
      </c>
      <c r="C4921">
        <v>6</v>
      </c>
      <c r="D4921">
        <v>9</v>
      </c>
      <c r="E4921" t="s">
        <v>7</v>
      </c>
      <c r="F4921">
        <v>3970.0640025754919</v>
      </c>
    </row>
    <row r="4922" spans="1:6">
      <c r="A4922">
        <v>9768</v>
      </c>
      <c r="B4922" s="1">
        <v>45838</v>
      </c>
      <c r="C4922">
        <v>6</v>
      </c>
      <c r="D4922">
        <v>9</v>
      </c>
      <c r="E4922" t="s">
        <v>7</v>
      </c>
      <c r="F4922">
        <v>332037.5</v>
      </c>
    </row>
    <row r="4923" spans="1:6">
      <c r="A4923">
        <v>9768</v>
      </c>
      <c r="B4923" s="1">
        <v>45869</v>
      </c>
      <c r="C4923">
        <v>6</v>
      </c>
      <c r="D4923">
        <v>9</v>
      </c>
      <c r="E4923" t="s">
        <v>7</v>
      </c>
      <c r="F4923">
        <v>404755</v>
      </c>
    </row>
    <row r="4924" spans="1:6">
      <c r="A4924">
        <v>9768</v>
      </c>
      <c r="B4924" s="1">
        <v>45900</v>
      </c>
      <c r="C4924">
        <v>6</v>
      </c>
      <c r="D4924">
        <v>9</v>
      </c>
      <c r="E4924" t="s">
        <v>7</v>
      </c>
      <c r="F4924">
        <v>338680</v>
      </c>
    </row>
    <row r="4925" spans="1:6">
      <c r="A4925">
        <v>9768</v>
      </c>
      <c r="B4925" s="1">
        <v>45930</v>
      </c>
      <c r="C4925">
        <v>6</v>
      </c>
      <c r="D4925">
        <v>9</v>
      </c>
      <c r="E4925" t="s">
        <v>7</v>
      </c>
      <c r="F4925">
        <v>352322.5</v>
      </c>
    </row>
    <row r="4926" spans="1:6">
      <c r="A4926">
        <v>9768</v>
      </c>
      <c r="B4926" s="1">
        <v>45961</v>
      </c>
      <c r="C4926">
        <v>6</v>
      </c>
      <c r="D4926">
        <v>9</v>
      </c>
      <c r="E4926" t="s">
        <v>7</v>
      </c>
      <c r="F4926">
        <v>451250</v>
      </c>
    </row>
    <row r="4927" spans="1:6">
      <c r="A4927">
        <v>9768</v>
      </c>
      <c r="B4927" s="1">
        <v>45991</v>
      </c>
      <c r="C4927">
        <v>6</v>
      </c>
      <c r="D4927">
        <v>9</v>
      </c>
      <c r="E4927" t="s">
        <v>7</v>
      </c>
      <c r="F4927">
        <v>335950</v>
      </c>
    </row>
    <row r="4928" spans="1:6">
      <c r="A4928">
        <v>9768</v>
      </c>
      <c r="B4928" s="1">
        <v>46022</v>
      </c>
      <c r="C4928">
        <v>6</v>
      </c>
      <c r="D4928">
        <v>9</v>
      </c>
      <c r="E4928" t="s">
        <v>7</v>
      </c>
      <c r="F4928">
        <v>335950</v>
      </c>
    </row>
    <row r="4929" spans="1:6">
      <c r="A4929">
        <v>150</v>
      </c>
      <c r="B4929" s="1">
        <v>45838</v>
      </c>
      <c r="C4929">
        <v>6</v>
      </c>
      <c r="D4929">
        <v>13</v>
      </c>
      <c r="E4929" t="s">
        <v>7</v>
      </c>
      <c r="F4929">
        <v>106710.10349999998</v>
      </c>
    </row>
    <row r="4930" spans="1:6">
      <c r="A4930">
        <v>150</v>
      </c>
      <c r="B4930" s="1">
        <v>45869</v>
      </c>
      <c r="C4930">
        <v>6</v>
      </c>
      <c r="D4930">
        <v>13</v>
      </c>
      <c r="E4930" t="s">
        <v>7</v>
      </c>
      <c r="F4930">
        <v>106816.81360349996</v>
      </c>
    </row>
    <row r="4931" spans="1:6">
      <c r="A4931">
        <v>150</v>
      </c>
      <c r="B4931" s="1">
        <v>45900</v>
      </c>
      <c r="C4931">
        <v>6</v>
      </c>
      <c r="D4931">
        <v>13</v>
      </c>
      <c r="E4931" t="s">
        <v>7</v>
      </c>
      <c r="F4931">
        <v>106923.63041710344</v>
      </c>
    </row>
    <row r="4932" spans="1:6">
      <c r="A4932">
        <v>150</v>
      </c>
      <c r="B4932" s="1">
        <v>45930</v>
      </c>
      <c r="C4932">
        <v>6</v>
      </c>
      <c r="D4932">
        <v>13</v>
      </c>
      <c r="E4932" t="s">
        <v>7</v>
      </c>
      <c r="F4932">
        <v>107030.55404752053</v>
      </c>
    </row>
    <row r="4933" spans="1:6">
      <c r="A4933">
        <v>150</v>
      </c>
      <c r="B4933" s="1">
        <v>45961</v>
      </c>
      <c r="C4933">
        <v>6</v>
      </c>
      <c r="D4933">
        <v>13</v>
      </c>
      <c r="E4933" t="s">
        <v>7</v>
      </c>
      <c r="F4933">
        <v>107137.58460156806</v>
      </c>
    </row>
    <row r="4934" spans="1:6">
      <c r="A4934">
        <v>150</v>
      </c>
      <c r="B4934" s="1">
        <v>45991</v>
      </c>
      <c r="C4934">
        <v>6</v>
      </c>
      <c r="D4934">
        <v>13</v>
      </c>
      <c r="E4934" t="s">
        <v>7</v>
      </c>
      <c r="F4934">
        <v>107244.72218616962</v>
      </c>
    </row>
    <row r="4935" spans="1:6">
      <c r="A4935">
        <v>150</v>
      </c>
      <c r="B4935" s="1">
        <v>46022</v>
      </c>
      <c r="C4935">
        <v>6</v>
      </c>
      <c r="D4935">
        <v>13</v>
      </c>
      <c r="E4935" t="s">
        <v>7</v>
      </c>
      <c r="F4935">
        <v>107351.96690835577</v>
      </c>
    </row>
    <row r="4936" spans="1:6">
      <c r="A4936">
        <v>2370</v>
      </c>
      <c r="B4936" s="1">
        <v>45838</v>
      </c>
      <c r="C4936">
        <v>6</v>
      </c>
      <c r="D4936">
        <v>13</v>
      </c>
      <c r="E4936" t="s">
        <v>7</v>
      </c>
      <c r="F4936">
        <v>1311.8906279742996</v>
      </c>
    </row>
    <row r="4937" spans="1:6">
      <c r="A4937">
        <v>2370</v>
      </c>
      <c r="B4937" s="1">
        <v>45869</v>
      </c>
      <c r="C4937">
        <v>6</v>
      </c>
      <c r="D4937">
        <v>13</v>
      </c>
      <c r="E4937" t="s">
        <v>7</v>
      </c>
      <c r="F4937">
        <v>1177.5204153106847</v>
      </c>
    </row>
    <row r="4938" spans="1:6">
      <c r="A4938">
        <v>2370</v>
      </c>
      <c r="B4938" s="1">
        <v>45900</v>
      </c>
      <c r="C4938">
        <v>6</v>
      </c>
      <c r="D4938">
        <v>13</v>
      </c>
      <c r="E4938" t="s">
        <v>7</v>
      </c>
      <c r="F4938">
        <v>1291.8816600956388</v>
      </c>
    </row>
    <row r="4939" spans="1:6">
      <c r="A4939">
        <v>2370</v>
      </c>
      <c r="B4939" s="1">
        <v>45930</v>
      </c>
      <c r="C4939">
        <v>6</v>
      </c>
      <c r="D4939">
        <v>13</v>
      </c>
      <c r="E4939" t="s">
        <v>7</v>
      </c>
      <c r="F4939">
        <v>1249.6813010430528</v>
      </c>
    </row>
    <row r="4940" spans="1:6">
      <c r="A4940">
        <v>2370</v>
      </c>
      <c r="B4940" s="1">
        <v>45961</v>
      </c>
      <c r="C4940">
        <v>6</v>
      </c>
      <c r="D4940">
        <v>13</v>
      </c>
      <c r="E4940" t="s">
        <v>7</v>
      </c>
      <c r="F4940">
        <v>1200</v>
      </c>
    </row>
    <row r="4941" spans="1:6">
      <c r="A4941">
        <v>2370</v>
      </c>
      <c r="B4941" s="1">
        <v>45991</v>
      </c>
      <c r="C4941">
        <v>6</v>
      </c>
      <c r="D4941">
        <v>13</v>
      </c>
      <c r="E4941" t="s">
        <v>7</v>
      </c>
      <c r="F4941">
        <v>1207.5</v>
      </c>
    </row>
    <row r="4942" spans="1:6">
      <c r="A4942">
        <v>2370</v>
      </c>
      <c r="B4942" s="1">
        <v>46022</v>
      </c>
      <c r="C4942">
        <v>6</v>
      </c>
      <c r="D4942">
        <v>13</v>
      </c>
      <c r="E4942" t="s">
        <v>7</v>
      </c>
      <c r="F4942">
        <v>1215</v>
      </c>
    </row>
    <row r="4943" spans="1:6">
      <c r="A4943">
        <v>360</v>
      </c>
      <c r="B4943" s="1">
        <v>45838</v>
      </c>
      <c r="C4943">
        <v>6</v>
      </c>
      <c r="D4943">
        <v>13</v>
      </c>
      <c r="E4943" t="s">
        <v>7</v>
      </c>
      <c r="F4943">
        <v>9979.2096947588852</v>
      </c>
    </row>
    <row r="4944" spans="1:6">
      <c r="A4944">
        <v>360</v>
      </c>
      <c r="B4944" s="1">
        <v>45869</v>
      </c>
      <c r="C4944">
        <v>6</v>
      </c>
      <c r="D4944">
        <v>13</v>
      </c>
      <c r="E4944" t="s">
        <v>7</v>
      </c>
      <c r="F4944">
        <v>9170.7221460590172</v>
      </c>
    </row>
    <row r="4945" spans="1:6">
      <c r="A4945">
        <v>360</v>
      </c>
      <c r="B4945" s="1">
        <v>45900</v>
      </c>
      <c r="C4945">
        <v>6</v>
      </c>
      <c r="D4945">
        <v>13</v>
      </c>
      <c r="E4945" t="s">
        <v>7</v>
      </c>
      <c r="F4945">
        <v>9877.2118811699984</v>
      </c>
    </row>
    <row r="4946" spans="1:6">
      <c r="A4946">
        <v>360</v>
      </c>
      <c r="B4946" s="1">
        <v>45930</v>
      </c>
      <c r="C4946">
        <v>6</v>
      </c>
      <c r="D4946">
        <v>13</v>
      </c>
      <c r="E4946" t="s">
        <v>7</v>
      </c>
      <c r="F4946">
        <v>9580.8955247348986</v>
      </c>
    </row>
    <row r="4947" spans="1:6">
      <c r="A4947">
        <v>360</v>
      </c>
      <c r="B4947" s="1">
        <v>45961</v>
      </c>
      <c r="C4947">
        <v>6</v>
      </c>
      <c r="D4947">
        <v>13</v>
      </c>
      <c r="E4947" t="s">
        <v>7</v>
      </c>
      <c r="F4947">
        <v>9293.4686589928515</v>
      </c>
    </row>
    <row r="4948" spans="1:6">
      <c r="A4948">
        <v>360</v>
      </c>
      <c r="B4948" s="1">
        <v>45991</v>
      </c>
      <c r="C4948">
        <v>6</v>
      </c>
      <c r="D4948">
        <v>13</v>
      </c>
      <c r="E4948" t="s">
        <v>7</v>
      </c>
      <c r="F4948">
        <v>9014.664599223066</v>
      </c>
    </row>
    <row r="4949" spans="1:6">
      <c r="A4949">
        <v>360</v>
      </c>
      <c r="B4949" s="1">
        <v>46022</v>
      </c>
      <c r="C4949">
        <v>6</v>
      </c>
      <c r="D4949">
        <v>13</v>
      </c>
      <c r="E4949" t="s">
        <v>7</v>
      </c>
      <c r="F4949">
        <v>8744.2246612463732</v>
      </c>
    </row>
    <row r="4950" spans="1:6">
      <c r="A4950">
        <v>9649</v>
      </c>
      <c r="B4950" s="1">
        <v>45838</v>
      </c>
      <c r="C4950">
        <v>6</v>
      </c>
      <c r="D4950">
        <v>13</v>
      </c>
      <c r="E4950" t="s">
        <v>7</v>
      </c>
      <c r="F4950">
        <v>2009.7558361976726</v>
      </c>
    </row>
    <row r="4951" spans="1:6">
      <c r="A4951">
        <v>9649</v>
      </c>
      <c r="B4951" s="1">
        <v>45869</v>
      </c>
      <c r="C4951">
        <v>6</v>
      </c>
      <c r="D4951">
        <v>13</v>
      </c>
      <c r="E4951" t="s">
        <v>7</v>
      </c>
      <c r="F4951">
        <v>1785</v>
      </c>
    </row>
    <row r="4952" spans="1:6">
      <c r="A4952">
        <v>9649</v>
      </c>
      <c r="B4952" s="1">
        <v>45900</v>
      </c>
      <c r="C4952">
        <v>6</v>
      </c>
      <c r="D4952">
        <v>13</v>
      </c>
      <c r="E4952" t="s">
        <v>7</v>
      </c>
      <c r="F4952">
        <v>1804.3386356127548</v>
      </c>
    </row>
    <row r="4953" spans="1:6">
      <c r="A4953">
        <v>9649</v>
      </c>
      <c r="B4953" s="1">
        <v>45930</v>
      </c>
      <c r="C4953">
        <v>6</v>
      </c>
      <c r="D4953">
        <v>13</v>
      </c>
      <c r="E4953" t="s">
        <v>7</v>
      </c>
      <c r="F4953">
        <v>1815</v>
      </c>
    </row>
    <row r="4954" spans="1:6">
      <c r="A4954">
        <v>9649</v>
      </c>
      <c r="B4954" s="1">
        <v>45961</v>
      </c>
      <c r="C4954">
        <v>6</v>
      </c>
      <c r="D4954">
        <v>13</v>
      </c>
      <c r="E4954" t="s">
        <v>7</v>
      </c>
      <c r="F4954">
        <v>1785</v>
      </c>
    </row>
    <row r="4955" spans="1:6">
      <c r="A4955">
        <v>9649</v>
      </c>
      <c r="B4955" s="1">
        <v>45991</v>
      </c>
      <c r="C4955">
        <v>6</v>
      </c>
      <c r="D4955">
        <v>13</v>
      </c>
      <c r="E4955" t="s">
        <v>7</v>
      </c>
      <c r="F4955">
        <v>1725</v>
      </c>
    </row>
    <row r="4956" spans="1:6">
      <c r="A4956">
        <v>9649</v>
      </c>
      <c r="B4956" s="1">
        <v>46022</v>
      </c>
      <c r="C4956">
        <v>6</v>
      </c>
      <c r="D4956">
        <v>13</v>
      </c>
      <c r="E4956" t="s">
        <v>7</v>
      </c>
      <c r="F4956">
        <v>1755</v>
      </c>
    </row>
    <row r="4957" spans="1:6">
      <c r="A4957">
        <v>9652</v>
      </c>
      <c r="B4957" s="1">
        <v>45838</v>
      </c>
      <c r="C4957">
        <v>6</v>
      </c>
      <c r="D4957">
        <v>13</v>
      </c>
      <c r="E4957" t="s">
        <v>7</v>
      </c>
      <c r="F4957">
        <v>10078.0275</v>
      </c>
    </row>
    <row r="4958" spans="1:6">
      <c r="A4958">
        <v>9652</v>
      </c>
      <c r="B4958" s="1">
        <v>45869</v>
      </c>
      <c r="C4958">
        <v>6</v>
      </c>
      <c r="D4958">
        <v>13</v>
      </c>
      <c r="E4958" t="s">
        <v>7</v>
      </c>
      <c r="F4958">
        <v>9926.8570874999987</v>
      </c>
    </row>
    <row r="4959" spans="1:6">
      <c r="A4959">
        <v>9652</v>
      </c>
      <c r="B4959" s="1">
        <v>45900</v>
      </c>
      <c r="C4959">
        <v>6</v>
      </c>
      <c r="D4959">
        <v>13</v>
      </c>
      <c r="E4959" t="s">
        <v>7</v>
      </c>
      <c r="F4959">
        <v>9777.9542311874975</v>
      </c>
    </row>
    <row r="4960" spans="1:6">
      <c r="A4960">
        <v>9652</v>
      </c>
      <c r="B4960" s="1">
        <v>45930</v>
      </c>
      <c r="C4960">
        <v>6</v>
      </c>
      <c r="D4960">
        <v>13</v>
      </c>
      <c r="E4960" t="s">
        <v>7</v>
      </c>
      <c r="F4960">
        <v>9631.2849177196858</v>
      </c>
    </row>
    <row r="4961" spans="1:6">
      <c r="A4961">
        <v>9652</v>
      </c>
      <c r="B4961" s="1">
        <v>45961</v>
      </c>
      <c r="C4961">
        <v>6</v>
      </c>
      <c r="D4961">
        <v>13</v>
      </c>
      <c r="E4961" t="s">
        <v>7</v>
      </c>
      <c r="F4961">
        <v>9486.8156439538907</v>
      </c>
    </row>
    <row r="4962" spans="1:6">
      <c r="A4962">
        <v>9652</v>
      </c>
      <c r="B4962" s="1">
        <v>45991</v>
      </c>
      <c r="C4962">
        <v>6</v>
      </c>
      <c r="D4962">
        <v>13</v>
      </c>
      <c r="E4962" t="s">
        <v>7</v>
      </c>
      <c r="F4962">
        <v>9344.5134092945809</v>
      </c>
    </row>
    <row r="4963" spans="1:6">
      <c r="A4963">
        <v>9652</v>
      </c>
      <c r="B4963" s="1">
        <v>46022</v>
      </c>
      <c r="C4963">
        <v>6</v>
      </c>
      <c r="D4963">
        <v>13</v>
      </c>
      <c r="E4963" t="s">
        <v>7</v>
      </c>
      <c r="F4963">
        <v>9204.3457081551624</v>
      </c>
    </row>
    <row r="4964" spans="1:6">
      <c r="A4964">
        <v>9656</v>
      </c>
      <c r="B4964" s="1">
        <v>45838</v>
      </c>
      <c r="C4964">
        <v>6</v>
      </c>
      <c r="D4964">
        <v>13</v>
      </c>
      <c r="E4964" t="s">
        <v>7</v>
      </c>
      <c r="F4964">
        <v>592500</v>
      </c>
    </row>
    <row r="4965" spans="1:6">
      <c r="A4965">
        <v>9656</v>
      </c>
      <c r="B4965" s="1">
        <v>45869</v>
      </c>
      <c r="C4965">
        <v>6</v>
      </c>
      <c r="D4965">
        <v>13</v>
      </c>
      <c r="E4965" t="s">
        <v>7</v>
      </c>
      <c r="F4965">
        <v>585000</v>
      </c>
    </row>
    <row r="4966" spans="1:6">
      <c r="A4966">
        <v>9656</v>
      </c>
      <c r="B4966" s="1">
        <v>45900</v>
      </c>
      <c r="C4966">
        <v>6</v>
      </c>
      <c r="D4966">
        <v>13</v>
      </c>
      <c r="E4966" t="s">
        <v>7</v>
      </c>
      <c r="F4966">
        <v>536318.85076284548</v>
      </c>
    </row>
    <row r="4967" spans="1:6">
      <c r="A4967">
        <v>9656</v>
      </c>
      <c r="B4967" s="1">
        <v>45930</v>
      </c>
      <c r="C4967">
        <v>6</v>
      </c>
      <c r="D4967">
        <v>13</v>
      </c>
      <c r="E4967" t="s">
        <v>7</v>
      </c>
      <c r="F4967">
        <v>570000</v>
      </c>
    </row>
    <row r="4968" spans="1:6">
      <c r="A4968">
        <v>9656</v>
      </c>
      <c r="B4968" s="1">
        <v>45961</v>
      </c>
      <c r="C4968">
        <v>6</v>
      </c>
      <c r="D4968">
        <v>13</v>
      </c>
      <c r="E4968" t="s">
        <v>7</v>
      </c>
      <c r="F4968">
        <v>564300</v>
      </c>
    </row>
    <row r="4969" spans="1:6">
      <c r="A4969">
        <v>9656</v>
      </c>
      <c r="B4969" s="1">
        <v>45991</v>
      </c>
      <c r="C4969">
        <v>6</v>
      </c>
      <c r="D4969">
        <v>13</v>
      </c>
      <c r="E4969" t="s">
        <v>7</v>
      </c>
      <c r="F4969">
        <v>558657</v>
      </c>
    </row>
    <row r="4970" spans="1:6">
      <c r="A4970">
        <v>9656</v>
      </c>
      <c r="B4970" s="1">
        <v>46022</v>
      </c>
      <c r="C4970">
        <v>6</v>
      </c>
      <c r="D4970">
        <v>13</v>
      </c>
      <c r="E4970" t="s">
        <v>7</v>
      </c>
      <c r="F4970">
        <v>564243.57000000007</v>
      </c>
    </row>
    <row r="4971" spans="1:6">
      <c r="A4971">
        <v>9657</v>
      </c>
      <c r="B4971" s="1">
        <v>45838</v>
      </c>
      <c r="C4971">
        <v>6</v>
      </c>
      <c r="D4971">
        <v>13</v>
      </c>
      <c r="E4971" t="s">
        <v>7</v>
      </c>
      <c r="F4971">
        <v>3647.8801324594233</v>
      </c>
    </row>
    <row r="4972" spans="1:6">
      <c r="A4972">
        <v>9657</v>
      </c>
      <c r="B4972" s="1">
        <v>45869</v>
      </c>
      <c r="C4972">
        <v>6</v>
      </c>
      <c r="D4972">
        <v>13</v>
      </c>
      <c r="E4972" t="s">
        <v>7</v>
      </c>
      <c r="F4972">
        <v>3467.2895652577599</v>
      </c>
    </row>
    <row r="4973" spans="1:6">
      <c r="A4973">
        <v>9657</v>
      </c>
      <c r="B4973" s="1">
        <v>45900</v>
      </c>
      <c r="C4973">
        <v>6</v>
      </c>
      <c r="D4973">
        <v>13</v>
      </c>
      <c r="E4973" t="s">
        <v>7</v>
      </c>
      <c r="F4973">
        <v>3711.1498415385786</v>
      </c>
    </row>
    <row r="4974" spans="1:6">
      <c r="A4974">
        <v>9657</v>
      </c>
      <c r="B4974" s="1">
        <v>45930</v>
      </c>
      <c r="C4974">
        <v>6</v>
      </c>
      <c r="D4974">
        <v>13</v>
      </c>
      <c r="E4974" t="s">
        <v>7</v>
      </c>
      <c r="F4974">
        <v>3620.9237224638327</v>
      </c>
    </row>
    <row r="4975" spans="1:6">
      <c r="A4975">
        <v>9657</v>
      </c>
      <c r="B4975" s="1">
        <v>45961</v>
      </c>
      <c r="C4975">
        <v>6</v>
      </c>
      <c r="D4975">
        <v>13</v>
      </c>
      <c r="E4975" t="s">
        <v>7</v>
      </c>
      <c r="F4975">
        <v>3439.172824471646</v>
      </c>
    </row>
    <row r="4976" spans="1:6">
      <c r="A4976">
        <v>9657</v>
      </c>
      <c r="B4976" s="1">
        <v>45991</v>
      </c>
      <c r="C4976">
        <v>6</v>
      </c>
      <c r="D4976">
        <v>13</v>
      </c>
      <c r="E4976" t="s">
        <v>7</v>
      </c>
      <c r="F4976">
        <v>3609.8868612381602</v>
      </c>
    </row>
    <row r="4977" spans="1:6">
      <c r="A4977">
        <v>9657</v>
      </c>
      <c r="B4977" s="1">
        <v>46022</v>
      </c>
      <c r="C4977">
        <v>6</v>
      </c>
      <c r="D4977">
        <v>13</v>
      </c>
      <c r="E4977" t="s">
        <v>7</v>
      </c>
      <c r="F4977">
        <v>3530.1680742235831</v>
      </c>
    </row>
    <row r="4978" spans="1:6">
      <c r="A4978">
        <v>9683</v>
      </c>
      <c r="B4978" s="1">
        <v>45838</v>
      </c>
      <c r="C4978">
        <v>6</v>
      </c>
      <c r="D4978">
        <v>13</v>
      </c>
      <c r="E4978" t="s">
        <v>7</v>
      </c>
      <c r="F4978">
        <v>1940812.544736132</v>
      </c>
    </row>
    <row r="4979" spans="1:6">
      <c r="A4979">
        <v>9683</v>
      </c>
      <c r="B4979" s="1">
        <v>45869</v>
      </c>
      <c r="C4979">
        <v>6</v>
      </c>
      <c r="D4979">
        <v>13</v>
      </c>
      <c r="E4979" t="s">
        <v>7</v>
      </c>
      <c r="F4979">
        <v>1905761.2977871068</v>
      </c>
    </row>
    <row r="4980" spans="1:6">
      <c r="A4980">
        <v>9683</v>
      </c>
      <c r="B4980" s="1">
        <v>45900</v>
      </c>
      <c r="C4980">
        <v>6</v>
      </c>
      <c r="D4980">
        <v>13</v>
      </c>
      <c r="E4980" t="s">
        <v>7</v>
      </c>
      <c r="F4980">
        <v>1949025.3646879694</v>
      </c>
    </row>
    <row r="4981" spans="1:6">
      <c r="A4981">
        <v>9683</v>
      </c>
      <c r="B4981" s="1">
        <v>45930</v>
      </c>
      <c r="C4981">
        <v>6</v>
      </c>
      <c r="D4981">
        <v>13</v>
      </c>
      <c r="E4981" t="s">
        <v>7</v>
      </c>
      <c r="F4981">
        <v>1982417.5623528112</v>
      </c>
    </row>
    <row r="4982" spans="1:6">
      <c r="A4982">
        <v>9683</v>
      </c>
      <c r="B4982" s="1">
        <v>45961</v>
      </c>
      <c r="C4982">
        <v>6</v>
      </c>
      <c r="D4982">
        <v>13</v>
      </c>
      <c r="E4982" t="s">
        <v>7</v>
      </c>
      <c r="F4982">
        <v>1920064.2792618345</v>
      </c>
    </row>
    <row r="4983" spans="1:6">
      <c r="A4983">
        <v>9683</v>
      </c>
      <c r="B4983" s="1">
        <v>45991</v>
      </c>
      <c r="C4983">
        <v>6</v>
      </c>
      <c r="D4983">
        <v>13</v>
      </c>
      <c r="E4983" t="s">
        <v>7</v>
      </c>
      <c r="F4983">
        <v>2055805.7863189559</v>
      </c>
    </row>
    <row r="4984" spans="1:6">
      <c r="A4984">
        <v>9683</v>
      </c>
      <c r="B4984" s="1">
        <v>46022</v>
      </c>
      <c r="C4984">
        <v>6</v>
      </c>
      <c r="D4984">
        <v>13</v>
      </c>
      <c r="E4984" t="s">
        <v>7</v>
      </c>
      <c r="F4984">
        <v>2028341.404314917</v>
      </c>
    </row>
    <row r="4985" spans="1:6">
      <c r="A4985">
        <v>9692</v>
      </c>
      <c r="B4985" s="1">
        <v>45838</v>
      </c>
      <c r="C4985">
        <v>6</v>
      </c>
      <c r="D4985">
        <v>13</v>
      </c>
      <c r="E4985" t="s">
        <v>7</v>
      </c>
      <c r="F4985">
        <v>352500</v>
      </c>
    </row>
    <row r="4986" spans="1:6">
      <c r="A4986">
        <v>9692</v>
      </c>
      <c r="B4986" s="1">
        <v>45869</v>
      </c>
      <c r="C4986">
        <v>6</v>
      </c>
      <c r="D4986">
        <v>13</v>
      </c>
      <c r="E4986" t="s">
        <v>7</v>
      </c>
      <c r="F4986">
        <v>502500</v>
      </c>
    </row>
    <row r="4987" spans="1:6">
      <c r="A4987">
        <v>9692</v>
      </c>
      <c r="B4987" s="1">
        <v>45900</v>
      </c>
      <c r="C4987">
        <v>6</v>
      </c>
      <c r="D4987">
        <v>13</v>
      </c>
      <c r="E4987" t="s">
        <v>7</v>
      </c>
      <c r="F4987">
        <v>382500</v>
      </c>
    </row>
    <row r="4988" spans="1:6">
      <c r="A4988">
        <v>9692</v>
      </c>
      <c r="B4988" s="1">
        <v>45930</v>
      </c>
      <c r="C4988">
        <v>6</v>
      </c>
      <c r="D4988">
        <v>13</v>
      </c>
      <c r="E4988" t="s">
        <v>7</v>
      </c>
      <c r="F4988">
        <v>360000</v>
      </c>
    </row>
    <row r="4989" spans="1:6">
      <c r="A4989">
        <v>9692</v>
      </c>
      <c r="B4989" s="1">
        <v>45961</v>
      </c>
      <c r="C4989">
        <v>6</v>
      </c>
      <c r="D4989">
        <v>13</v>
      </c>
      <c r="E4989" t="s">
        <v>7</v>
      </c>
      <c r="F4989">
        <v>465000</v>
      </c>
    </row>
    <row r="4990" spans="1:6">
      <c r="A4990">
        <v>9692</v>
      </c>
      <c r="B4990" s="1">
        <v>45991</v>
      </c>
      <c r="C4990">
        <v>6</v>
      </c>
      <c r="D4990">
        <v>13</v>
      </c>
      <c r="E4990" t="s">
        <v>7</v>
      </c>
      <c r="F4990">
        <v>352500</v>
      </c>
    </row>
    <row r="4991" spans="1:6">
      <c r="A4991">
        <v>9692</v>
      </c>
      <c r="B4991" s="1">
        <v>46022</v>
      </c>
      <c r="C4991">
        <v>6</v>
      </c>
      <c r="D4991">
        <v>13</v>
      </c>
      <c r="E4991" t="s">
        <v>7</v>
      </c>
      <c r="F4991">
        <v>330000</v>
      </c>
    </row>
    <row r="4992" spans="1:6">
      <c r="A4992">
        <v>9700</v>
      </c>
      <c r="B4992" s="1">
        <v>45838</v>
      </c>
      <c r="C4992">
        <v>6</v>
      </c>
      <c r="D4992">
        <v>13</v>
      </c>
      <c r="E4992" t="s">
        <v>7</v>
      </c>
      <c r="F4992">
        <v>556601.29157166521</v>
      </c>
    </row>
    <row r="4993" spans="1:6">
      <c r="A4993">
        <v>9700</v>
      </c>
      <c r="B4993" s="1">
        <v>45869</v>
      </c>
      <c r="C4993">
        <v>6</v>
      </c>
      <c r="D4993">
        <v>13</v>
      </c>
      <c r="E4993" t="s">
        <v>7</v>
      </c>
      <c r="F4993">
        <v>552000</v>
      </c>
    </row>
    <row r="4994" spans="1:6">
      <c r="A4994">
        <v>9700</v>
      </c>
      <c r="B4994" s="1">
        <v>45900</v>
      </c>
      <c r="C4994">
        <v>6</v>
      </c>
      <c r="D4994">
        <v>13</v>
      </c>
      <c r="E4994" t="s">
        <v>7</v>
      </c>
      <c r="F4994">
        <v>546480</v>
      </c>
    </row>
    <row r="4995" spans="1:6">
      <c r="A4995">
        <v>9700</v>
      </c>
      <c r="B4995" s="1">
        <v>45930</v>
      </c>
      <c r="C4995">
        <v>6</v>
      </c>
      <c r="D4995">
        <v>13</v>
      </c>
      <c r="E4995" t="s">
        <v>7</v>
      </c>
      <c r="F4995">
        <v>541015.19999999995</v>
      </c>
    </row>
    <row r="4996" spans="1:6">
      <c r="A4996">
        <v>9700</v>
      </c>
      <c r="B4996" s="1">
        <v>45961</v>
      </c>
      <c r="C4996">
        <v>6</v>
      </c>
      <c r="D4996">
        <v>13</v>
      </c>
      <c r="E4996" t="s">
        <v>7</v>
      </c>
      <c r="F4996">
        <v>535605.04799999995</v>
      </c>
    </row>
    <row r="4997" spans="1:6">
      <c r="A4997">
        <v>9700</v>
      </c>
      <c r="B4997" s="1">
        <v>45991</v>
      </c>
      <c r="C4997">
        <v>6</v>
      </c>
      <c r="D4997">
        <v>13</v>
      </c>
      <c r="E4997" t="s">
        <v>7</v>
      </c>
      <c r="F4997">
        <v>530248.99751999998</v>
      </c>
    </row>
    <row r="4998" spans="1:6">
      <c r="A4998">
        <v>9700</v>
      </c>
      <c r="B4998" s="1">
        <v>46022</v>
      </c>
      <c r="C4998">
        <v>6</v>
      </c>
      <c r="D4998">
        <v>13</v>
      </c>
      <c r="E4998" t="s">
        <v>7</v>
      </c>
      <c r="F4998">
        <v>524946.50754480006</v>
      </c>
    </row>
    <row r="4999" spans="1:6">
      <c r="A4999">
        <v>9701</v>
      </c>
      <c r="B4999" s="1">
        <v>45838</v>
      </c>
      <c r="C4999">
        <v>6</v>
      </c>
      <c r="D4999">
        <v>13</v>
      </c>
      <c r="E4999" t="s">
        <v>7</v>
      </c>
      <c r="F4999">
        <v>2652.5738043438737</v>
      </c>
    </row>
    <row r="5000" spans="1:6">
      <c r="A5000">
        <v>9701</v>
      </c>
      <c r="B5000" s="1">
        <v>45869</v>
      </c>
      <c r="C5000">
        <v>6</v>
      </c>
      <c r="D5000">
        <v>13</v>
      </c>
      <c r="E5000" t="s">
        <v>7</v>
      </c>
      <c r="F5000">
        <v>2634.9123072574989</v>
      </c>
    </row>
    <row r="5001" spans="1:6">
      <c r="A5001">
        <v>9701</v>
      </c>
      <c r="B5001" s="1">
        <v>45900</v>
      </c>
      <c r="C5001">
        <v>6</v>
      </c>
      <c r="D5001">
        <v>13</v>
      </c>
      <c r="E5001" t="s">
        <v>7</v>
      </c>
      <c r="F5001">
        <v>2475.6658154231909</v>
      </c>
    </row>
    <row r="5002" spans="1:6">
      <c r="A5002">
        <v>9701</v>
      </c>
      <c r="B5002" s="1">
        <v>45930</v>
      </c>
      <c r="C5002">
        <v>6</v>
      </c>
      <c r="D5002">
        <v>13</v>
      </c>
      <c r="E5002" t="s">
        <v>7</v>
      </c>
      <c r="F5002">
        <v>2574.1032360891331</v>
      </c>
    </row>
    <row r="5003" spans="1:6">
      <c r="A5003">
        <v>9701</v>
      </c>
      <c r="B5003" s="1">
        <v>45961</v>
      </c>
      <c r="C5003">
        <v>6</v>
      </c>
      <c r="D5003">
        <v>13</v>
      </c>
      <c r="E5003" t="s">
        <v>7</v>
      </c>
      <c r="F5003">
        <v>2653.4260921111991</v>
      </c>
    </row>
    <row r="5004" spans="1:6">
      <c r="A5004">
        <v>9701</v>
      </c>
      <c r="B5004" s="1">
        <v>45991</v>
      </c>
      <c r="C5004">
        <v>6</v>
      </c>
      <c r="D5004">
        <v>13</v>
      </c>
      <c r="E5004" t="s">
        <v>7</v>
      </c>
      <c r="F5004">
        <v>2517.8791395297276</v>
      </c>
    </row>
    <row r="5005" spans="1:6">
      <c r="A5005">
        <v>9701</v>
      </c>
      <c r="B5005" s="1">
        <v>46022</v>
      </c>
      <c r="C5005">
        <v>6</v>
      </c>
      <c r="D5005">
        <v>13</v>
      </c>
      <c r="E5005" t="s">
        <v>7</v>
      </c>
      <c r="F5005">
        <v>2317.293454701336</v>
      </c>
    </row>
    <row r="5006" spans="1:6">
      <c r="A5006">
        <v>9702</v>
      </c>
      <c r="B5006" s="1">
        <v>45838</v>
      </c>
      <c r="C5006">
        <v>6</v>
      </c>
      <c r="D5006">
        <v>13</v>
      </c>
      <c r="E5006" t="s">
        <v>7</v>
      </c>
      <c r="F5006">
        <v>1222.5</v>
      </c>
    </row>
    <row r="5007" spans="1:6">
      <c r="A5007">
        <v>9702</v>
      </c>
      <c r="B5007" s="1">
        <v>45869</v>
      </c>
      <c r="C5007">
        <v>6</v>
      </c>
      <c r="D5007">
        <v>13</v>
      </c>
      <c r="E5007" t="s">
        <v>7</v>
      </c>
      <c r="F5007">
        <v>1216.3874999999998</v>
      </c>
    </row>
    <row r="5008" spans="1:6">
      <c r="A5008">
        <v>9702</v>
      </c>
      <c r="B5008" s="1">
        <v>45900</v>
      </c>
      <c r="C5008">
        <v>6</v>
      </c>
      <c r="D5008">
        <v>13</v>
      </c>
      <c r="E5008" t="s">
        <v>7</v>
      </c>
      <c r="F5008">
        <v>1213.34653125</v>
      </c>
    </row>
    <row r="5009" spans="1:6">
      <c r="A5009">
        <v>9702</v>
      </c>
      <c r="B5009" s="1">
        <v>45930</v>
      </c>
      <c r="C5009">
        <v>6</v>
      </c>
      <c r="D5009">
        <v>13</v>
      </c>
      <c r="E5009" t="s">
        <v>7</v>
      </c>
      <c r="F5009">
        <v>1210.3131649218749</v>
      </c>
    </row>
    <row r="5010" spans="1:6">
      <c r="A5010">
        <v>9702</v>
      </c>
      <c r="B5010" s="1">
        <v>45961</v>
      </c>
      <c r="C5010">
        <v>6</v>
      </c>
      <c r="D5010">
        <v>13</v>
      </c>
      <c r="E5010" t="s">
        <v>7</v>
      </c>
      <c r="F5010">
        <v>1207.2873820095704</v>
      </c>
    </row>
    <row r="5011" spans="1:6">
      <c r="A5011">
        <v>9702</v>
      </c>
      <c r="B5011" s="1">
        <v>45991</v>
      </c>
      <c r="C5011">
        <v>6</v>
      </c>
      <c r="D5011">
        <v>13</v>
      </c>
      <c r="E5011" t="s">
        <v>7</v>
      </c>
      <c r="F5011">
        <v>1204.2691635545464</v>
      </c>
    </row>
    <row r="5012" spans="1:6">
      <c r="A5012">
        <v>9702</v>
      </c>
      <c r="B5012" s="1">
        <v>46022</v>
      </c>
      <c r="C5012">
        <v>6</v>
      </c>
      <c r="D5012">
        <v>13</v>
      </c>
      <c r="E5012" t="s">
        <v>7</v>
      </c>
      <c r="F5012">
        <v>1201.25849064566</v>
      </c>
    </row>
    <row r="5013" spans="1:6">
      <c r="A5013">
        <v>9768</v>
      </c>
      <c r="B5013" s="1">
        <v>45838</v>
      </c>
      <c r="C5013">
        <v>6</v>
      </c>
      <c r="D5013">
        <v>13</v>
      </c>
      <c r="E5013" t="s">
        <v>7</v>
      </c>
      <c r="F5013">
        <v>237000</v>
      </c>
    </row>
    <row r="5014" spans="1:6">
      <c r="A5014">
        <v>9768</v>
      </c>
      <c r="B5014" s="1">
        <v>45869</v>
      </c>
      <c r="C5014">
        <v>6</v>
      </c>
      <c r="D5014">
        <v>13</v>
      </c>
      <c r="E5014" t="s">
        <v>7</v>
      </c>
      <c r="F5014">
        <v>300000</v>
      </c>
    </row>
    <row r="5015" spans="1:6">
      <c r="A5015">
        <v>9768</v>
      </c>
      <c r="B5015" s="1">
        <v>45900</v>
      </c>
      <c r="C5015">
        <v>6</v>
      </c>
      <c r="D5015">
        <v>13</v>
      </c>
      <c r="E5015" t="s">
        <v>7</v>
      </c>
      <c r="F5015">
        <v>243000</v>
      </c>
    </row>
    <row r="5016" spans="1:6">
      <c r="A5016">
        <v>9768</v>
      </c>
      <c r="B5016" s="1">
        <v>45930</v>
      </c>
      <c r="C5016">
        <v>6</v>
      </c>
      <c r="D5016">
        <v>13</v>
      </c>
      <c r="E5016" t="s">
        <v>7</v>
      </c>
      <c r="F5016">
        <v>240000</v>
      </c>
    </row>
    <row r="5017" spans="1:6">
      <c r="A5017">
        <v>9768</v>
      </c>
      <c r="B5017" s="1">
        <v>45961</v>
      </c>
      <c r="C5017">
        <v>6</v>
      </c>
      <c r="D5017">
        <v>13</v>
      </c>
      <c r="E5017" t="s">
        <v>7</v>
      </c>
      <c r="F5017">
        <v>330000</v>
      </c>
    </row>
    <row r="5018" spans="1:6">
      <c r="A5018">
        <v>9768</v>
      </c>
      <c r="B5018" s="1">
        <v>45991</v>
      </c>
      <c r="C5018">
        <v>6</v>
      </c>
      <c r="D5018">
        <v>13</v>
      </c>
      <c r="E5018" t="s">
        <v>7</v>
      </c>
      <c r="F5018">
        <v>255000</v>
      </c>
    </row>
    <row r="5019" spans="1:6">
      <c r="A5019">
        <v>9768</v>
      </c>
      <c r="B5019" s="1">
        <v>46022</v>
      </c>
      <c r="C5019">
        <v>6</v>
      </c>
      <c r="D5019">
        <v>13</v>
      </c>
      <c r="E5019" t="s">
        <v>7</v>
      </c>
      <c r="F5019">
        <v>247500</v>
      </c>
    </row>
    <row r="5020" spans="1:6">
      <c r="A5020">
        <v>150</v>
      </c>
      <c r="B5020" s="1">
        <v>45838</v>
      </c>
      <c r="C5020">
        <v>6</v>
      </c>
      <c r="D5020">
        <v>15</v>
      </c>
      <c r="E5020" t="s">
        <v>7</v>
      </c>
      <c r="F5020">
        <v>57565.078561942246</v>
      </c>
    </row>
    <row r="5021" spans="1:6">
      <c r="A5021">
        <v>150</v>
      </c>
      <c r="B5021" s="1">
        <v>45869</v>
      </c>
      <c r="C5021">
        <v>6</v>
      </c>
      <c r="D5021">
        <v>15</v>
      </c>
      <c r="E5021" t="s">
        <v>7</v>
      </c>
      <c r="F5021">
        <v>57768.240724409174</v>
      </c>
    </row>
    <row r="5022" spans="1:6">
      <c r="A5022">
        <v>150</v>
      </c>
      <c r="B5022" s="1">
        <v>45900</v>
      </c>
      <c r="C5022">
        <v>6</v>
      </c>
      <c r="D5022">
        <v>15</v>
      </c>
      <c r="E5022" t="s">
        <v>7</v>
      </c>
      <c r="F5022">
        <v>57761.539794134813</v>
      </c>
    </row>
    <row r="5023" spans="1:6">
      <c r="A5023">
        <v>150</v>
      </c>
      <c r="B5023" s="1">
        <v>45930</v>
      </c>
      <c r="C5023">
        <v>6</v>
      </c>
      <c r="D5023">
        <v>15</v>
      </c>
      <c r="E5023" t="s">
        <v>7</v>
      </c>
      <c r="F5023">
        <v>57935.722361203836</v>
      </c>
    </row>
    <row r="5024" spans="1:6">
      <c r="A5024">
        <v>150</v>
      </c>
      <c r="B5024" s="1">
        <v>45961</v>
      </c>
      <c r="C5024">
        <v>6</v>
      </c>
      <c r="D5024">
        <v>15</v>
      </c>
      <c r="E5024" t="s">
        <v>7</v>
      </c>
      <c r="F5024">
        <v>57989.682387525878</v>
      </c>
    </row>
    <row r="5025" spans="1:6">
      <c r="A5025">
        <v>150</v>
      </c>
      <c r="B5025" s="1">
        <v>45991</v>
      </c>
      <c r="C5025">
        <v>6</v>
      </c>
      <c r="D5025">
        <v>15</v>
      </c>
      <c r="E5025" t="s">
        <v>7</v>
      </c>
      <c r="F5025">
        <v>57881.794579481895</v>
      </c>
    </row>
    <row r="5026" spans="1:6">
      <c r="A5026">
        <v>150</v>
      </c>
      <c r="B5026" s="1">
        <v>46022</v>
      </c>
      <c r="C5026">
        <v>6</v>
      </c>
      <c r="D5026">
        <v>15</v>
      </c>
      <c r="E5026" t="s">
        <v>7</v>
      </c>
      <c r="F5026">
        <v>57979.147455993516</v>
      </c>
    </row>
    <row r="5027" spans="1:6">
      <c r="A5027">
        <v>2370</v>
      </c>
      <c r="B5027" s="1">
        <v>45838</v>
      </c>
      <c r="C5027">
        <v>6</v>
      </c>
      <c r="D5027">
        <v>15</v>
      </c>
      <c r="E5027" t="s">
        <v>7</v>
      </c>
      <c r="F5027">
        <v>1337.5971000000002</v>
      </c>
    </row>
    <row r="5028" spans="1:6">
      <c r="A5028">
        <v>2370</v>
      </c>
      <c r="B5028" s="1">
        <v>45869</v>
      </c>
      <c r="C5028">
        <v>6</v>
      </c>
      <c r="D5028">
        <v>15</v>
      </c>
      <c r="E5028" t="s">
        <v>7</v>
      </c>
      <c r="F5028">
        <v>1310.8451580000001</v>
      </c>
    </row>
    <row r="5029" spans="1:6">
      <c r="A5029">
        <v>2370</v>
      </c>
      <c r="B5029" s="1">
        <v>45900</v>
      </c>
      <c r="C5029">
        <v>6</v>
      </c>
      <c r="D5029">
        <v>15</v>
      </c>
      <c r="E5029" t="s">
        <v>7</v>
      </c>
      <c r="F5029">
        <v>1284.62825484</v>
      </c>
    </row>
    <row r="5030" spans="1:6">
      <c r="A5030">
        <v>2370</v>
      </c>
      <c r="B5030" s="1">
        <v>45930</v>
      </c>
      <c r="C5030">
        <v>6</v>
      </c>
      <c r="D5030">
        <v>15</v>
      </c>
      <c r="E5030" t="s">
        <v>7</v>
      </c>
      <c r="F5030">
        <v>1258.9356897431999</v>
      </c>
    </row>
    <row r="5031" spans="1:6">
      <c r="A5031">
        <v>2370</v>
      </c>
      <c r="B5031" s="1">
        <v>45961</v>
      </c>
      <c r="C5031">
        <v>6</v>
      </c>
      <c r="D5031">
        <v>15</v>
      </c>
      <c r="E5031" t="s">
        <v>7</v>
      </c>
      <c r="F5031">
        <v>1233.7569759483358</v>
      </c>
    </row>
    <row r="5032" spans="1:6">
      <c r="A5032">
        <v>2370</v>
      </c>
      <c r="B5032" s="1">
        <v>45991</v>
      </c>
      <c r="C5032">
        <v>6</v>
      </c>
      <c r="D5032">
        <v>15</v>
      </c>
      <c r="E5032" t="s">
        <v>7</v>
      </c>
      <c r="F5032">
        <v>1209.0818364293693</v>
      </c>
    </row>
    <row r="5033" spans="1:6">
      <c r="A5033">
        <v>2370</v>
      </c>
      <c r="B5033" s="1">
        <v>46022</v>
      </c>
      <c r="C5033">
        <v>6</v>
      </c>
      <c r="D5033">
        <v>15</v>
      </c>
      <c r="E5033" t="s">
        <v>7</v>
      </c>
      <c r="F5033">
        <v>1184.9001997007817</v>
      </c>
    </row>
    <row r="5034" spans="1:6">
      <c r="A5034">
        <v>360</v>
      </c>
      <c r="B5034" s="1">
        <v>45838</v>
      </c>
      <c r="C5034">
        <v>6</v>
      </c>
      <c r="D5034">
        <v>15</v>
      </c>
      <c r="E5034" t="s">
        <v>7</v>
      </c>
      <c r="F5034">
        <v>6238.5815250000005</v>
      </c>
    </row>
    <row r="5035" spans="1:6">
      <c r="A5035">
        <v>360</v>
      </c>
      <c r="B5035" s="1">
        <v>45869</v>
      </c>
      <c r="C5035">
        <v>6</v>
      </c>
      <c r="D5035">
        <v>15</v>
      </c>
      <c r="E5035" t="s">
        <v>7</v>
      </c>
      <c r="F5035">
        <v>6176.1957097499999</v>
      </c>
    </row>
    <row r="5036" spans="1:6">
      <c r="A5036">
        <v>360</v>
      </c>
      <c r="B5036" s="1">
        <v>45900</v>
      </c>
      <c r="C5036">
        <v>6</v>
      </c>
      <c r="D5036">
        <v>15</v>
      </c>
      <c r="E5036" t="s">
        <v>7</v>
      </c>
      <c r="F5036">
        <v>6114.4337526525005</v>
      </c>
    </row>
    <row r="5037" spans="1:6">
      <c r="A5037">
        <v>360</v>
      </c>
      <c r="B5037" s="1">
        <v>45930</v>
      </c>
      <c r="C5037">
        <v>6</v>
      </c>
      <c r="D5037">
        <v>15</v>
      </c>
      <c r="E5037" t="s">
        <v>7</v>
      </c>
      <c r="F5037">
        <v>6053.2894151259752</v>
      </c>
    </row>
    <row r="5038" spans="1:6">
      <c r="A5038">
        <v>360</v>
      </c>
      <c r="B5038" s="1">
        <v>45961</v>
      </c>
      <c r="C5038">
        <v>6</v>
      </c>
      <c r="D5038">
        <v>15</v>
      </c>
      <c r="E5038" t="s">
        <v>7</v>
      </c>
      <c r="F5038">
        <v>5992.7565209747154</v>
      </c>
    </row>
    <row r="5039" spans="1:6">
      <c r="A5039">
        <v>360</v>
      </c>
      <c r="B5039" s="1">
        <v>45991</v>
      </c>
      <c r="C5039">
        <v>6</v>
      </c>
      <c r="D5039">
        <v>15</v>
      </c>
      <c r="E5039" t="s">
        <v>7</v>
      </c>
      <c r="F5039">
        <v>5932.8289557649678</v>
      </c>
    </row>
    <row r="5040" spans="1:6">
      <c r="A5040">
        <v>360</v>
      </c>
      <c r="B5040" s="1">
        <v>46022</v>
      </c>
      <c r="C5040">
        <v>6</v>
      </c>
      <c r="D5040">
        <v>15</v>
      </c>
      <c r="E5040" t="s">
        <v>7</v>
      </c>
      <c r="F5040">
        <v>5873.5006662073183</v>
      </c>
    </row>
    <row r="5041" spans="1:6">
      <c r="A5041">
        <v>9649</v>
      </c>
      <c r="B5041" s="1">
        <v>45838</v>
      </c>
      <c r="C5041">
        <v>6</v>
      </c>
      <c r="D5041">
        <v>15</v>
      </c>
      <c r="E5041" t="s">
        <v>7</v>
      </c>
      <c r="F5041">
        <v>1165.7830741206963</v>
      </c>
    </row>
    <row r="5042" spans="1:6">
      <c r="A5042">
        <v>9649</v>
      </c>
      <c r="B5042" s="1">
        <v>45869</v>
      </c>
      <c r="C5042">
        <v>6</v>
      </c>
      <c r="D5042">
        <v>15</v>
      </c>
      <c r="E5042" t="s">
        <v>7</v>
      </c>
      <c r="F5042">
        <v>1163.1446055416304</v>
      </c>
    </row>
    <row r="5043" spans="1:6">
      <c r="A5043">
        <v>9649</v>
      </c>
      <c r="B5043" s="1">
        <v>45900</v>
      </c>
      <c r="C5043">
        <v>6</v>
      </c>
      <c r="D5043">
        <v>15</v>
      </c>
      <c r="E5043" t="s">
        <v>7</v>
      </c>
      <c r="F5043">
        <v>1160.5885891056607</v>
      </c>
    </row>
    <row r="5044" spans="1:6">
      <c r="A5044">
        <v>9649</v>
      </c>
      <c r="B5044" s="1">
        <v>45930</v>
      </c>
      <c r="C5044">
        <v>6</v>
      </c>
      <c r="D5044">
        <v>15</v>
      </c>
      <c r="E5044" t="s">
        <v>7</v>
      </c>
      <c r="F5044">
        <v>1158.1150248127867</v>
      </c>
    </row>
    <row r="5045" spans="1:6">
      <c r="A5045">
        <v>9649</v>
      </c>
      <c r="B5045" s="1">
        <v>45961</v>
      </c>
      <c r="C5045">
        <v>6</v>
      </c>
      <c r="D5045">
        <v>15</v>
      </c>
      <c r="E5045" t="s">
        <v>7</v>
      </c>
      <c r="F5045">
        <v>1155.4765562337211</v>
      </c>
    </row>
    <row r="5046" spans="1:6">
      <c r="A5046">
        <v>9649</v>
      </c>
      <c r="B5046" s="1">
        <v>45991</v>
      </c>
      <c r="C5046">
        <v>6</v>
      </c>
      <c r="D5046">
        <v>15</v>
      </c>
      <c r="E5046" t="s">
        <v>7</v>
      </c>
      <c r="F5046">
        <v>1153.0029919408471</v>
      </c>
    </row>
    <row r="5047" spans="1:6">
      <c r="A5047">
        <v>9649</v>
      </c>
      <c r="B5047" s="1">
        <v>46022</v>
      </c>
      <c r="C5047">
        <v>6</v>
      </c>
      <c r="D5047">
        <v>15</v>
      </c>
      <c r="E5047" t="s">
        <v>7</v>
      </c>
      <c r="F5047">
        <v>1150.3645233617817</v>
      </c>
    </row>
    <row r="5048" spans="1:6">
      <c r="A5048">
        <v>9652</v>
      </c>
      <c r="B5048" s="1">
        <v>45838</v>
      </c>
      <c r="C5048">
        <v>6</v>
      </c>
      <c r="D5048">
        <v>15</v>
      </c>
      <c r="E5048" t="s">
        <v>7</v>
      </c>
      <c r="F5048">
        <v>6908.7825000000003</v>
      </c>
    </row>
    <row r="5049" spans="1:6">
      <c r="A5049">
        <v>9652</v>
      </c>
      <c r="B5049" s="1">
        <v>45869</v>
      </c>
      <c r="C5049">
        <v>6</v>
      </c>
      <c r="D5049">
        <v>15</v>
      </c>
      <c r="E5049" t="s">
        <v>7</v>
      </c>
      <c r="F5049">
        <v>6874.2385875</v>
      </c>
    </row>
    <row r="5050" spans="1:6">
      <c r="A5050">
        <v>9652</v>
      </c>
      <c r="B5050" s="1">
        <v>45900</v>
      </c>
      <c r="C5050">
        <v>6</v>
      </c>
      <c r="D5050">
        <v>15</v>
      </c>
      <c r="E5050" t="s">
        <v>7</v>
      </c>
      <c r="F5050">
        <v>6839.8673945624996</v>
      </c>
    </row>
    <row r="5051" spans="1:6">
      <c r="A5051">
        <v>9652</v>
      </c>
      <c r="B5051" s="1">
        <v>45930</v>
      </c>
      <c r="C5051">
        <v>6</v>
      </c>
      <c r="D5051">
        <v>15</v>
      </c>
      <c r="E5051" t="s">
        <v>7</v>
      </c>
      <c r="F5051">
        <v>6805.6680575896871</v>
      </c>
    </row>
    <row r="5052" spans="1:6">
      <c r="A5052">
        <v>9652</v>
      </c>
      <c r="B5052" s="1">
        <v>45961</v>
      </c>
      <c r="C5052">
        <v>6</v>
      </c>
      <c r="D5052">
        <v>15</v>
      </c>
      <c r="E5052" t="s">
        <v>7</v>
      </c>
      <c r="F5052">
        <v>6832.8907298200456</v>
      </c>
    </row>
    <row r="5053" spans="1:6">
      <c r="A5053">
        <v>9652</v>
      </c>
      <c r="B5053" s="1">
        <v>45991</v>
      </c>
      <c r="C5053">
        <v>6</v>
      </c>
      <c r="D5053">
        <v>15</v>
      </c>
      <c r="E5053" t="s">
        <v>7</v>
      </c>
      <c r="F5053">
        <v>6860.2222927393259</v>
      </c>
    </row>
    <row r="5054" spans="1:6">
      <c r="A5054">
        <v>9652</v>
      </c>
      <c r="B5054" s="1">
        <v>46022</v>
      </c>
      <c r="C5054">
        <v>6</v>
      </c>
      <c r="D5054">
        <v>15</v>
      </c>
      <c r="E5054" t="s">
        <v>7</v>
      </c>
      <c r="F5054">
        <v>6887.6631819102831</v>
      </c>
    </row>
    <row r="5055" spans="1:6">
      <c r="A5055">
        <v>9656</v>
      </c>
      <c r="B5055" s="1">
        <v>45838</v>
      </c>
      <c r="C5055">
        <v>6</v>
      </c>
      <c r="D5055">
        <v>15</v>
      </c>
      <c r="E5055" t="s">
        <v>7</v>
      </c>
      <c r="F5055">
        <v>316748.87749699462</v>
      </c>
    </row>
    <row r="5056" spans="1:6">
      <c r="A5056">
        <v>9656</v>
      </c>
      <c r="B5056" s="1">
        <v>45869</v>
      </c>
      <c r="C5056">
        <v>6</v>
      </c>
      <c r="D5056">
        <v>15</v>
      </c>
      <c r="E5056" t="s">
        <v>7</v>
      </c>
      <c r="F5056">
        <v>315020.19874963805</v>
      </c>
    </row>
    <row r="5057" spans="1:6">
      <c r="A5057">
        <v>9656</v>
      </c>
      <c r="B5057" s="1">
        <v>45900</v>
      </c>
      <c r="C5057">
        <v>6</v>
      </c>
      <c r="D5057">
        <v>15</v>
      </c>
      <c r="E5057" t="s">
        <v>7</v>
      </c>
      <c r="F5057">
        <v>309375</v>
      </c>
    </row>
    <row r="5058" spans="1:6">
      <c r="A5058">
        <v>9656</v>
      </c>
      <c r="B5058" s="1">
        <v>45930</v>
      </c>
      <c r="C5058">
        <v>6</v>
      </c>
      <c r="D5058">
        <v>15</v>
      </c>
      <c r="E5058" t="s">
        <v>7</v>
      </c>
      <c r="F5058">
        <v>313762.99611365981</v>
      </c>
    </row>
    <row r="5059" spans="1:6">
      <c r="A5059">
        <v>9656</v>
      </c>
      <c r="B5059" s="1">
        <v>45961</v>
      </c>
      <c r="C5059">
        <v>6</v>
      </c>
      <c r="D5059">
        <v>15</v>
      </c>
      <c r="E5059" t="s">
        <v>7</v>
      </c>
      <c r="F5059">
        <v>314576.34143083269</v>
      </c>
    </row>
    <row r="5060" spans="1:6">
      <c r="A5060">
        <v>9656</v>
      </c>
      <c r="B5060" s="1">
        <v>45991</v>
      </c>
      <c r="C5060">
        <v>6</v>
      </c>
      <c r="D5060">
        <v>15</v>
      </c>
      <c r="E5060" t="s">
        <v>7</v>
      </c>
      <c r="F5060">
        <v>313364.01708607399</v>
      </c>
    </row>
    <row r="5061" spans="1:6">
      <c r="A5061">
        <v>9656</v>
      </c>
      <c r="B5061" s="1">
        <v>46022</v>
      </c>
      <c r="C5061">
        <v>6</v>
      </c>
      <c r="D5061">
        <v>15</v>
      </c>
      <c r="E5061" t="s">
        <v>7</v>
      </c>
      <c r="F5061">
        <v>320458.85120032675</v>
      </c>
    </row>
    <row r="5062" spans="1:6">
      <c r="A5062">
        <v>9657</v>
      </c>
      <c r="B5062" s="1">
        <v>45838</v>
      </c>
      <c r="C5062">
        <v>6</v>
      </c>
      <c r="D5062">
        <v>15</v>
      </c>
      <c r="E5062" t="s">
        <v>7</v>
      </c>
      <c r="F5062">
        <v>2303.9953056655627</v>
      </c>
    </row>
    <row r="5063" spans="1:6">
      <c r="A5063">
        <v>9657</v>
      </c>
      <c r="B5063" s="1">
        <v>45869</v>
      </c>
      <c r="C5063">
        <v>6</v>
      </c>
      <c r="D5063">
        <v>15</v>
      </c>
      <c r="E5063" t="s">
        <v>7</v>
      </c>
      <c r="F5063">
        <v>2315.0546770362939</v>
      </c>
    </row>
    <row r="5064" spans="1:6">
      <c r="A5064">
        <v>9657</v>
      </c>
      <c r="B5064" s="1">
        <v>45900</v>
      </c>
      <c r="C5064">
        <v>6</v>
      </c>
      <c r="D5064">
        <v>15</v>
      </c>
      <c r="E5064" t="s">
        <v>7</v>
      </c>
      <c r="F5064">
        <v>2325.7684430516892</v>
      </c>
    </row>
    <row r="5065" spans="1:6">
      <c r="A5065">
        <v>9657</v>
      </c>
      <c r="B5065" s="1">
        <v>45930</v>
      </c>
      <c r="C5065">
        <v>6</v>
      </c>
      <c r="D5065">
        <v>15</v>
      </c>
      <c r="E5065" t="s">
        <v>7</v>
      </c>
      <c r="F5065">
        <v>2336.1366037117496</v>
      </c>
    </row>
    <row r="5066" spans="1:6">
      <c r="A5066">
        <v>9657</v>
      </c>
      <c r="B5066" s="1">
        <v>45961</v>
      </c>
      <c r="C5066">
        <v>6</v>
      </c>
      <c r="D5066">
        <v>15</v>
      </c>
      <c r="E5066" t="s">
        <v>7</v>
      </c>
      <c r="F5066">
        <v>2347.1959750824808</v>
      </c>
    </row>
    <row r="5067" spans="1:6">
      <c r="A5067">
        <v>9657</v>
      </c>
      <c r="B5067" s="1">
        <v>45991</v>
      </c>
      <c r="C5067">
        <v>6</v>
      </c>
      <c r="D5067">
        <v>15</v>
      </c>
      <c r="E5067" t="s">
        <v>7</v>
      </c>
      <c r="F5067">
        <v>2357.5641357425411</v>
      </c>
    </row>
    <row r="5068" spans="1:6">
      <c r="A5068">
        <v>9657</v>
      </c>
      <c r="B5068" s="1">
        <v>46022</v>
      </c>
      <c r="C5068">
        <v>6</v>
      </c>
      <c r="D5068">
        <v>15</v>
      </c>
      <c r="E5068" t="s">
        <v>7</v>
      </c>
      <c r="F5068">
        <v>2368.6235071132719</v>
      </c>
    </row>
    <row r="5069" spans="1:6">
      <c r="A5069">
        <v>9683</v>
      </c>
      <c r="B5069" s="1">
        <v>45838</v>
      </c>
      <c r="C5069">
        <v>6</v>
      </c>
      <c r="D5069">
        <v>15</v>
      </c>
      <c r="E5069" t="s">
        <v>7</v>
      </c>
      <c r="F5069">
        <v>1523685.0245406586</v>
      </c>
    </row>
    <row r="5070" spans="1:6">
      <c r="A5070">
        <v>9683</v>
      </c>
      <c r="B5070" s="1">
        <v>45869</v>
      </c>
      <c r="C5070">
        <v>6</v>
      </c>
      <c r="D5070">
        <v>15</v>
      </c>
      <c r="E5070" t="s">
        <v>7</v>
      </c>
      <c r="F5070">
        <v>1534619.6917544852</v>
      </c>
    </row>
    <row r="5071" spans="1:6">
      <c r="A5071">
        <v>9683</v>
      </c>
      <c r="B5071" s="1">
        <v>45900</v>
      </c>
      <c r="C5071">
        <v>6</v>
      </c>
      <c r="D5071">
        <v>15</v>
      </c>
      <c r="E5071" t="s">
        <v>7</v>
      </c>
      <c r="F5071">
        <v>1545212.6506178798</v>
      </c>
    </row>
    <row r="5072" spans="1:6">
      <c r="A5072">
        <v>9683</v>
      </c>
      <c r="B5072" s="1">
        <v>45930</v>
      </c>
      <c r="C5072">
        <v>6</v>
      </c>
      <c r="D5072">
        <v>15</v>
      </c>
      <c r="E5072" t="s">
        <v>7</v>
      </c>
      <c r="F5072">
        <v>1555463.9011308427</v>
      </c>
    </row>
    <row r="5073" spans="1:6">
      <c r="A5073">
        <v>9683</v>
      </c>
      <c r="B5073" s="1">
        <v>45961</v>
      </c>
      <c r="C5073">
        <v>6</v>
      </c>
      <c r="D5073">
        <v>15</v>
      </c>
      <c r="E5073" t="s">
        <v>7</v>
      </c>
      <c r="F5073">
        <v>1566398.5683446694</v>
      </c>
    </row>
    <row r="5074" spans="1:6">
      <c r="A5074">
        <v>9683</v>
      </c>
      <c r="B5074" s="1">
        <v>45991</v>
      </c>
      <c r="C5074">
        <v>6</v>
      </c>
      <c r="D5074">
        <v>15</v>
      </c>
      <c r="E5074" t="s">
        <v>7</v>
      </c>
      <c r="F5074">
        <v>1576649.8188576319</v>
      </c>
    </row>
    <row r="5075" spans="1:6">
      <c r="A5075">
        <v>9683</v>
      </c>
      <c r="B5075" s="1">
        <v>46022</v>
      </c>
      <c r="C5075">
        <v>6</v>
      </c>
      <c r="D5075">
        <v>15</v>
      </c>
      <c r="E5075" t="s">
        <v>7</v>
      </c>
      <c r="F5075">
        <v>1587584.4860714586</v>
      </c>
    </row>
    <row r="5076" spans="1:6">
      <c r="A5076">
        <v>9692</v>
      </c>
      <c r="B5076" s="1">
        <v>45838</v>
      </c>
      <c r="C5076">
        <v>6</v>
      </c>
      <c r="D5076">
        <v>15</v>
      </c>
      <c r="E5076" t="s">
        <v>7</v>
      </c>
      <c r="F5076">
        <v>285222.22228698531</v>
      </c>
    </row>
    <row r="5077" spans="1:6">
      <c r="A5077">
        <v>9692</v>
      </c>
      <c r="B5077" s="1">
        <v>45869</v>
      </c>
      <c r="C5077">
        <v>6</v>
      </c>
      <c r="D5077">
        <v>15</v>
      </c>
      <c r="E5077" t="s">
        <v>7</v>
      </c>
      <c r="F5077">
        <v>416266.94081319618</v>
      </c>
    </row>
    <row r="5078" spans="1:6">
      <c r="A5078">
        <v>9692</v>
      </c>
      <c r="B5078" s="1">
        <v>45900</v>
      </c>
      <c r="C5078">
        <v>6</v>
      </c>
      <c r="D5078">
        <v>15</v>
      </c>
      <c r="E5078" t="s">
        <v>7</v>
      </c>
      <c r="F5078">
        <v>344549.94885977585</v>
      </c>
    </row>
    <row r="5079" spans="1:6">
      <c r="A5079">
        <v>9692</v>
      </c>
      <c r="B5079" s="1">
        <v>45930</v>
      </c>
      <c r="C5079">
        <v>6</v>
      </c>
      <c r="D5079">
        <v>15</v>
      </c>
      <c r="E5079" t="s">
        <v>7</v>
      </c>
      <c r="F5079">
        <v>286410.81750680489</v>
      </c>
    </row>
    <row r="5080" spans="1:6">
      <c r="A5080">
        <v>9692</v>
      </c>
      <c r="B5080" s="1">
        <v>45961</v>
      </c>
      <c r="C5080">
        <v>6</v>
      </c>
      <c r="D5080">
        <v>15</v>
      </c>
      <c r="E5080" t="s">
        <v>7</v>
      </c>
      <c r="F5080">
        <v>417455.53603301576</v>
      </c>
    </row>
    <row r="5081" spans="1:6">
      <c r="A5081">
        <v>9692</v>
      </c>
      <c r="B5081" s="1">
        <v>45991</v>
      </c>
      <c r="C5081">
        <v>6</v>
      </c>
      <c r="D5081">
        <v>15</v>
      </c>
      <c r="E5081" t="s">
        <v>7</v>
      </c>
      <c r="F5081">
        <v>348051.99543293152</v>
      </c>
    </row>
    <row r="5082" spans="1:6">
      <c r="A5082">
        <v>9692</v>
      </c>
      <c r="B5082" s="1">
        <v>46022</v>
      </c>
      <c r="C5082">
        <v>6</v>
      </c>
      <c r="D5082">
        <v>15</v>
      </c>
      <c r="E5082" t="s">
        <v>7</v>
      </c>
      <c r="F5082">
        <v>285661.44168152538</v>
      </c>
    </row>
    <row r="5083" spans="1:6">
      <c r="A5083">
        <v>9700</v>
      </c>
      <c r="B5083" s="1">
        <v>45838</v>
      </c>
      <c r="C5083">
        <v>6</v>
      </c>
      <c r="D5083">
        <v>15</v>
      </c>
      <c r="E5083" t="s">
        <v>7</v>
      </c>
      <c r="F5083">
        <v>428356.13535000006</v>
      </c>
    </row>
    <row r="5084" spans="1:6">
      <c r="A5084">
        <v>9700</v>
      </c>
      <c r="B5084" s="1">
        <v>45869</v>
      </c>
      <c r="C5084">
        <v>6</v>
      </c>
      <c r="D5084">
        <v>15</v>
      </c>
      <c r="E5084" t="s">
        <v>7</v>
      </c>
      <c r="F5084">
        <v>424072.57399650005</v>
      </c>
    </row>
    <row r="5085" spans="1:6">
      <c r="A5085">
        <v>9700</v>
      </c>
      <c r="B5085" s="1">
        <v>45900</v>
      </c>
      <c r="C5085">
        <v>6</v>
      </c>
      <c r="D5085">
        <v>15</v>
      </c>
      <c r="E5085" t="s">
        <v>7</v>
      </c>
      <c r="F5085">
        <v>419831.84825653501</v>
      </c>
    </row>
    <row r="5086" spans="1:6">
      <c r="A5086">
        <v>9700</v>
      </c>
      <c r="B5086" s="1">
        <v>45930</v>
      </c>
      <c r="C5086">
        <v>6</v>
      </c>
      <c r="D5086">
        <v>15</v>
      </c>
      <c r="E5086" t="s">
        <v>7</v>
      </c>
      <c r="F5086">
        <v>415633.52977396967</v>
      </c>
    </row>
    <row r="5087" spans="1:6">
      <c r="A5087">
        <v>9700</v>
      </c>
      <c r="B5087" s="1">
        <v>45961</v>
      </c>
      <c r="C5087">
        <v>6</v>
      </c>
      <c r="D5087">
        <v>15</v>
      </c>
      <c r="E5087" t="s">
        <v>7</v>
      </c>
      <c r="F5087">
        <v>416049.16330374364</v>
      </c>
    </row>
    <row r="5088" spans="1:6">
      <c r="A5088">
        <v>9700</v>
      </c>
      <c r="B5088" s="1">
        <v>45991</v>
      </c>
      <c r="C5088">
        <v>6</v>
      </c>
      <c r="D5088">
        <v>15</v>
      </c>
      <c r="E5088" t="s">
        <v>7</v>
      </c>
      <c r="F5088">
        <v>416465.21246704733</v>
      </c>
    </row>
    <row r="5089" spans="1:6">
      <c r="A5089">
        <v>9700</v>
      </c>
      <c r="B5089" s="1">
        <v>46022</v>
      </c>
      <c r="C5089">
        <v>6</v>
      </c>
      <c r="D5089">
        <v>15</v>
      </c>
      <c r="E5089" t="s">
        <v>7</v>
      </c>
      <c r="F5089">
        <v>416881.67767951434</v>
      </c>
    </row>
    <row r="5090" spans="1:6">
      <c r="A5090">
        <v>9701</v>
      </c>
      <c r="B5090" s="1">
        <v>45838</v>
      </c>
      <c r="C5090">
        <v>6</v>
      </c>
      <c r="D5090">
        <v>15</v>
      </c>
      <c r="E5090" t="s">
        <v>7</v>
      </c>
      <c r="F5090">
        <v>5597.6247037255453</v>
      </c>
    </row>
    <row r="5091" spans="1:6">
      <c r="A5091">
        <v>9701</v>
      </c>
      <c r="B5091" s="1">
        <v>45869</v>
      </c>
      <c r="C5091">
        <v>6</v>
      </c>
      <c r="D5091">
        <v>15</v>
      </c>
      <c r="E5091" t="s">
        <v>7</v>
      </c>
      <c r="F5091">
        <v>5300.634475849567</v>
      </c>
    </row>
    <row r="5092" spans="1:6">
      <c r="A5092">
        <v>9701</v>
      </c>
      <c r="B5092" s="1">
        <v>45900</v>
      </c>
      <c r="C5092">
        <v>6</v>
      </c>
      <c r="D5092">
        <v>15</v>
      </c>
      <c r="E5092" t="s">
        <v>7</v>
      </c>
      <c r="F5092">
        <v>5296.6681340940386</v>
      </c>
    </row>
    <row r="5093" spans="1:6">
      <c r="A5093">
        <v>9701</v>
      </c>
      <c r="B5093" s="1">
        <v>45930</v>
      </c>
      <c r="C5093">
        <v>6</v>
      </c>
      <c r="D5093">
        <v>15</v>
      </c>
      <c r="E5093" t="s">
        <v>7</v>
      </c>
      <c r="F5093">
        <v>5095.7471268803429</v>
      </c>
    </row>
    <row r="5094" spans="1:6">
      <c r="A5094">
        <v>9701</v>
      </c>
      <c r="B5094" s="1">
        <v>45961</v>
      </c>
      <c r="C5094">
        <v>6</v>
      </c>
      <c r="D5094">
        <v>15</v>
      </c>
      <c r="E5094" t="s">
        <v>7</v>
      </c>
      <c r="F5094">
        <v>5598.552358237409</v>
      </c>
    </row>
    <row r="5095" spans="1:6">
      <c r="A5095">
        <v>9701</v>
      </c>
      <c r="B5095" s="1">
        <v>45991</v>
      </c>
      <c r="C5095">
        <v>6</v>
      </c>
      <c r="D5095">
        <v>15</v>
      </c>
      <c r="E5095" t="s">
        <v>7</v>
      </c>
      <c r="F5095">
        <v>5712.5245732826443</v>
      </c>
    </row>
    <row r="5096" spans="1:6">
      <c r="A5096">
        <v>9701</v>
      </c>
      <c r="B5096" s="1">
        <v>46022</v>
      </c>
      <c r="C5096">
        <v>6</v>
      </c>
      <c r="D5096">
        <v>15</v>
      </c>
      <c r="E5096" t="s">
        <v>7</v>
      </c>
      <c r="F5096">
        <v>5725.0998406960407</v>
      </c>
    </row>
    <row r="5097" spans="1:6">
      <c r="A5097">
        <v>9702</v>
      </c>
      <c r="B5097" s="1">
        <v>45838</v>
      </c>
      <c r="C5097">
        <v>6</v>
      </c>
      <c r="D5097">
        <v>15</v>
      </c>
      <c r="E5097" t="s">
        <v>7</v>
      </c>
      <c r="F5097">
        <v>1595.25</v>
      </c>
    </row>
    <row r="5098" spans="1:6">
      <c r="A5098">
        <v>9702</v>
      </c>
      <c r="B5098" s="1">
        <v>45869</v>
      </c>
      <c r="C5098">
        <v>6</v>
      </c>
      <c r="D5098">
        <v>15</v>
      </c>
      <c r="E5098" t="s">
        <v>7</v>
      </c>
      <c r="F5098">
        <v>1608.75</v>
      </c>
    </row>
    <row r="5099" spans="1:6">
      <c r="A5099">
        <v>9702</v>
      </c>
      <c r="B5099" s="1">
        <v>45900</v>
      </c>
      <c r="C5099">
        <v>6</v>
      </c>
      <c r="D5099">
        <v>15</v>
      </c>
      <c r="E5099" t="s">
        <v>7</v>
      </c>
      <c r="F5099">
        <v>1625.3258941992101</v>
      </c>
    </row>
    <row r="5100" spans="1:6">
      <c r="A5100">
        <v>9702</v>
      </c>
      <c r="B5100" s="1">
        <v>45930</v>
      </c>
      <c r="C5100">
        <v>6</v>
      </c>
      <c r="D5100">
        <v>15</v>
      </c>
      <c r="E5100" t="s">
        <v>7</v>
      </c>
      <c r="F5100">
        <v>1582.6506307018249</v>
      </c>
    </row>
    <row r="5101" spans="1:6">
      <c r="A5101">
        <v>9702</v>
      </c>
      <c r="B5101" s="1">
        <v>45961</v>
      </c>
      <c r="C5101">
        <v>6</v>
      </c>
      <c r="D5101">
        <v>15</v>
      </c>
      <c r="E5101" t="s">
        <v>7</v>
      </c>
      <c r="F5101">
        <v>1631.114358837232</v>
      </c>
    </row>
    <row r="5102" spans="1:6">
      <c r="A5102">
        <v>9702</v>
      </c>
      <c r="B5102" s="1">
        <v>45991</v>
      </c>
      <c r="C5102">
        <v>6</v>
      </c>
      <c r="D5102">
        <v>15</v>
      </c>
      <c r="E5102" t="s">
        <v>7</v>
      </c>
      <c r="F5102">
        <v>1614.8032152488597</v>
      </c>
    </row>
    <row r="5103" spans="1:6">
      <c r="A5103">
        <v>9702</v>
      </c>
      <c r="B5103" s="1">
        <v>46022</v>
      </c>
      <c r="C5103">
        <v>6</v>
      </c>
      <c r="D5103">
        <v>15</v>
      </c>
      <c r="E5103" t="s">
        <v>7</v>
      </c>
      <c r="F5103">
        <v>1598.6551830963713</v>
      </c>
    </row>
    <row r="5104" spans="1:6">
      <c r="A5104">
        <v>9768</v>
      </c>
      <c r="B5104" s="1">
        <v>45838</v>
      </c>
      <c r="C5104">
        <v>6</v>
      </c>
      <c r="D5104">
        <v>15</v>
      </c>
      <c r="E5104" t="s">
        <v>7</v>
      </c>
      <c r="F5104">
        <v>204750</v>
      </c>
    </row>
    <row r="5105" spans="1:6">
      <c r="A5105">
        <v>9768</v>
      </c>
      <c r="B5105" s="1">
        <v>45869</v>
      </c>
      <c r="C5105">
        <v>6</v>
      </c>
      <c r="D5105">
        <v>15</v>
      </c>
      <c r="E5105" t="s">
        <v>7</v>
      </c>
      <c r="F5105">
        <v>229500</v>
      </c>
    </row>
    <row r="5106" spans="1:6">
      <c r="A5106">
        <v>9768</v>
      </c>
      <c r="B5106" s="1">
        <v>45900</v>
      </c>
      <c r="C5106">
        <v>6</v>
      </c>
      <c r="D5106">
        <v>15</v>
      </c>
      <c r="E5106" t="s">
        <v>7</v>
      </c>
      <c r="F5106">
        <v>200250</v>
      </c>
    </row>
    <row r="5107" spans="1:6">
      <c r="A5107">
        <v>9768</v>
      </c>
      <c r="B5107" s="1">
        <v>45930</v>
      </c>
      <c r="C5107">
        <v>6</v>
      </c>
      <c r="D5107">
        <v>15</v>
      </c>
      <c r="E5107" t="s">
        <v>7</v>
      </c>
      <c r="F5107">
        <v>202500</v>
      </c>
    </row>
    <row r="5108" spans="1:6">
      <c r="A5108">
        <v>9768</v>
      </c>
      <c r="B5108" s="1">
        <v>45961</v>
      </c>
      <c r="C5108">
        <v>6</v>
      </c>
      <c r="D5108">
        <v>15</v>
      </c>
      <c r="E5108" t="s">
        <v>7</v>
      </c>
      <c r="F5108">
        <v>303750</v>
      </c>
    </row>
    <row r="5109" spans="1:6">
      <c r="A5109">
        <v>9768</v>
      </c>
      <c r="B5109" s="1">
        <v>45991</v>
      </c>
      <c r="C5109">
        <v>6</v>
      </c>
      <c r="D5109">
        <v>15</v>
      </c>
      <c r="E5109" t="s">
        <v>7</v>
      </c>
      <c r="F5109">
        <v>225000</v>
      </c>
    </row>
    <row r="5110" spans="1:6">
      <c r="A5110">
        <v>9768</v>
      </c>
      <c r="B5110" s="1">
        <v>46022</v>
      </c>
      <c r="C5110">
        <v>6</v>
      </c>
      <c r="D5110">
        <v>15</v>
      </c>
      <c r="E5110" t="s">
        <v>7</v>
      </c>
      <c r="F5110">
        <v>220500</v>
      </c>
    </row>
    <row r="5111" spans="1:6">
      <c r="A5111">
        <v>150</v>
      </c>
      <c r="B5111" s="1">
        <v>45838</v>
      </c>
      <c r="C5111">
        <v>6</v>
      </c>
      <c r="D5111">
        <v>42</v>
      </c>
      <c r="E5111" t="s">
        <v>7</v>
      </c>
      <c r="F5111">
        <v>145166.27124999999</v>
      </c>
    </row>
    <row r="5112" spans="1:6">
      <c r="A5112">
        <v>150</v>
      </c>
      <c r="B5112" s="1">
        <v>45869</v>
      </c>
      <c r="C5112">
        <v>6</v>
      </c>
      <c r="D5112">
        <v>42</v>
      </c>
      <c r="E5112" t="s">
        <v>7</v>
      </c>
      <c r="F5112">
        <v>145311.43752124999</v>
      </c>
    </row>
    <row r="5113" spans="1:6">
      <c r="A5113">
        <v>150</v>
      </c>
      <c r="B5113" s="1">
        <v>45900</v>
      </c>
      <c r="C5113">
        <v>6</v>
      </c>
      <c r="D5113">
        <v>42</v>
      </c>
      <c r="E5113" t="s">
        <v>7</v>
      </c>
      <c r="F5113">
        <v>145456.7489587712</v>
      </c>
    </row>
    <row r="5114" spans="1:6">
      <c r="A5114">
        <v>150</v>
      </c>
      <c r="B5114" s="1">
        <v>45930</v>
      </c>
      <c r="C5114">
        <v>6</v>
      </c>
      <c r="D5114">
        <v>42</v>
      </c>
      <c r="E5114" t="s">
        <v>7</v>
      </c>
      <c r="F5114">
        <v>145602.20570772997</v>
      </c>
    </row>
    <row r="5115" spans="1:6">
      <c r="A5115">
        <v>150</v>
      </c>
      <c r="B5115" s="1">
        <v>45961</v>
      </c>
      <c r="C5115">
        <v>6</v>
      </c>
      <c r="D5115">
        <v>42</v>
      </c>
      <c r="E5115" t="s">
        <v>7</v>
      </c>
      <c r="F5115">
        <v>145747.80791343766</v>
      </c>
    </row>
    <row r="5116" spans="1:6">
      <c r="A5116">
        <v>150</v>
      </c>
      <c r="B5116" s="1">
        <v>45991</v>
      </c>
      <c r="C5116">
        <v>6</v>
      </c>
      <c r="D5116">
        <v>42</v>
      </c>
      <c r="E5116" t="s">
        <v>7</v>
      </c>
      <c r="F5116">
        <v>145893.55572135106</v>
      </c>
    </row>
    <row r="5117" spans="1:6">
      <c r="A5117">
        <v>150</v>
      </c>
      <c r="B5117" s="1">
        <v>46022</v>
      </c>
      <c r="C5117">
        <v>6</v>
      </c>
      <c r="D5117">
        <v>42</v>
      </c>
      <c r="E5117" t="s">
        <v>7</v>
      </c>
      <c r="F5117">
        <v>146039.44927707242</v>
      </c>
    </row>
    <row r="5118" spans="1:6">
      <c r="A5118">
        <v>2370</v>
      </c>
      <c r="B5118" s="1">
        <v>45838</v>
      </c>
      <c r="C5118">
        <v>6</v>
      </c>
      <c r="D5118">
        <v>42</v>
      </c>
      <c r="E5118" t="s">
        <v>7</v>
      </c>
      <c r="F5118">
        <v>2477.2027499999999</v>
      </c>
    </row>
    <row r="5119" spans="1:6">
      <c r="A5119">
        <v>2370</v>
      </c>
      <c r="B5119" s="1">
        <v>45869</v>
      </c>
      <c r="C5119">
        <v>6</v>
      </c>
      <c r="D5119">
        <v>42</v>
      </c>
      <c r="E5119" t="s">
        <v>7</v>
      </c>
      <c r="F5119">
        <v>2452.4307224999998</v>
      </c>
    </row>
    <row r="5120" spans="1:6">
      <c r="A5120">
        <v>2370</v>
      </c>
      <c r="B5120" s="1">
        <v>45900</v>
      </c>
      <c r="C5120">
        <v>6</v>
      </c>
      <c r="D5120">
        <v>42</v>
      </c>
      <c r="E5120" t="s">
        <v>7</v>
      </c>
      <c r="F5120">
        <v>2427.9064152749997</v>
      </c>
    </row>
    <row r="5121" spans="1:6">
      <c r="A5121">
        <v>2370</v>
      </c>
      <c r="B5121" s="1">
        <v>45930</v>
      </c>
      <c r="C5121">
        <v>6</v>
      </c>
      <c r="D5121">
        <v>42</v>
      </c>
      <c r="E5121" t="s">
        <v>7</v>
      </c>
      <c r="F5121">
        <v>2403.6273511222498</v>
      </c>
    </row>
    <row r="5122" spans="1:6">
      <c r="A5122">
        <v>2370</v>
      </c>
      <c r="B5122" s="1">
        <v>45961</v>
      </c>
      <c r="C5122">
        <v>6</v>
      </c>
      <c r="D5122">
        <v>42</v>
      </c>
      <c r="E5122" t="s">
        <v>7</v>
      </c>
      <c r="F5122">
        <v>2379.5910776110272</v>
      </c>
    </row>
    <row r="5123" spans="1:6">
      <c r="A5123">
        <v>2370</v>
      </c>
      <c r="B5123" s="1">
        <v>45991</v>
      </c>
      <c r="C5123">
        <v>6</v>
      </c>
      <c r="D5123">
        <v>42</v>
      </c>
      <c r="E5123" t="s">
        <v>7</v>
      </c>
      <c r="F5123">
        <v>2355.7951668349169</v>
      </c>
    </row>
    <row r="5124" spans="1:6">
      <c r="A5124">
        <v>2370</v>
      </c>
      <c r="B5124" s="1">
        <v>46022</v>
      </c>
      <c r="C5124">
        <v>6</v>
      </c>
      <c r="D5124">
        <v>42</v>
      </c>
      <c r="E5124" t="s">
        <v>7</v>
      </c>
      <c r="F5124">
        <v>2332.2372151665677</v>
      </c>
    </row>
    <row r="5125" spans="1:6">
      <c r="A5125">
        <v>360</v>
      </c>
      <c r="B5125" s="1">
        <v>45838</v>
      </c>
      <c r="C5125">
        <v>6</v>
      </c>
      <c r="D5125">
        <v>42</v>
      </c>
      <c r="E5125" t="s">
        <v>7</v>
      </c>
      <c r="F5125">
        <v>12416.153749999998</v>
      </c>
    </row>
    <row r="5126" spans="1:6">
      <c r="A5126">
        <v>360</v>
      </c>
      <c r="B5126" s="1">
        <v>45869</v>
      </c>
      <c r="C5126">
        <v>6</v>
      </c>
      <c r="D5126">
        <v>42</v>
      </c>
      <c r="E5126" t="s">
        <v>7</v>
      </c>
      <c r="F5126">
        <v>12428.569903749996</v>
      </c>
    </row>
    <row r="5127" spans="1:6">
      <c r="A5127">
        <v>360</v>
      </c>
      <c r="B5127" s="1">
        <v>45900</v>
      </c>
      <c r="C5127">
        <v>6</v>
      </c>
      <c r="D5127">
        <v>42</v>
      </c>
      <c r="E5127" t="s">
        <v>7</v>
      </c>
      <c r="F5127">
        <v>12440.998473653744</v>
      </c>
    </row>
    <row r="5128" spans="1:6">
      <c r="A5128">
        <v>360</v>
      </c>
      <c r="B5128" s="1">
        <v>45930</v>
      </c>
      <c r="C5128">
        <v>6</v>
      </c>
      <c r="D5128">
        <v>42</v>
      </c>
      <c r="E5128" t="s">
        <v>7</v>
      </c>
      <c r="F5128">
        <v>12453.439472127397</v>
      </c>
    </row>
    <row r="5129" spans="1:6">
      <c r="A5129">
        <v>360</v>
      </c>
      <c r="B5129" s="1">
        <v>45961</v>
      </c>
      <c r="C5129">
        <v>6</v>
      </c>
      <c r="D5129">
        <v>42</v>
      </c>
      <c r="E5129" t="s">
        <v>7</v>
      </c>
      <c r="F5129">
        <v>12465.892911599523</v>
      </c>
    </row>
    <row r="5130" spans="1:6">
      <c r="A5130">
        <v>360</v>
      </c>
      <c r="B5130" s="1">
        <v>45991</v>
      </c>
      <c r="C5130">
        <v>6</v>
      </c>
      <c r="D5130">
        <v>42</v>
      </c>
      <c r="E5130" t="s">
        <v>7</v>
      </c>
      <c r="F5130">
        <v>12478.358804511121</v>
      </c>
    </row>
    <row r="5131" spans="1:6">
      <c r="A5131">
        <v>360</v>
      </c>
      <c r="B5131" s="1">
        <v>46022</v>
      </c>
      <c r="C5131">
        <v>6</v>
      </c>
      <c r="D5131">
        <v>42</v>
      </c>
      <c r="E5131" t="s">
        <v>7</v>
      </c>
      <c r="F5131">
        <v>12490.837163315631</v>
      </c>
    </row>
    <row r="5132" spans="1:6">
      <c r="A5132">
        <v>9649</v>
      </c>
      <c r="B5132" s="1">
        <v>45838</v>
      </c>
      <c r="C5132">
        <v>6</v>
      </c>
      <c r="D5132">
        <v>42</v>
      </c>
      <c r="E5132" t="s">
        <v>7</v>
      </c>
      <c r="F5132">
        <v>2449.5219443417764</v>
      </c>
    </row>
    <row r="5133" spans="1:6">
      <c r="A5133">
        <v>9649</v>
      </c>
      <c r="B5133" s="1">
        <v>45869</v>
      </c>
      <c r="C5133">
        <v>6</v>
      </c>
      <c r="D5133">
        <v>42</v>
      </c>
      <c r="E5133" t="s">
        <v>7</v>
      </c>
      <c r="F5133">
        <v>2176.910539122227</v>
      </c>
    </row>
    <row r="5134" spans="1:6">
      <c r="A5134">
        <v>9649</v>
      </c>
      <c r="B5134" s="1">
        <v>45900</v>
      </c>
      <c r="C5134">
        <v>6</v>
      </c>
      <c r="D5134">
        <v>42</v>
      </c>
      <c r="E5134" t="s">
        <v>7</v>
      </c>
      <c r="F5134">
        <v>2138.1973550035236</v>
      </c>
    </row>
    <row r="5135" spans="1:6">
      <c r="A5135">
        <v>9649</v>
      </c>
      <c r="B5135" s="1">
        <v>45930</v>
      </c>
      <c r="C5135">
        <v>6</v>
      </c>
      <c r="D5135">
        <v>42</v>
      </c>
      <c r="E5135" t="s">
        <v>7</v>
      </c>
      <c r="F5135">
        <v>2206.2398858808369</v>
      </c>
    </row>
    <row r="5136" spans="1:6">
      <c r="A5136">
        <v>9649</v>
      </c>
      <c r="B5136" s="1">
        <v>45961</v>
      </c>
      <c r="C5136">
        <v>6</v>
      </c>
      <c r="D5136">
        <v>42</v>
      </c>
      <c r="E5136" t="s">
        <v>7</v>
      </c>
      <c r="F5136">
        <v>2312.0966676631228</v>
      </c>
    </row>
    <row r="5137" spans="1:6">
      <c r="A5137">
        <v>9649</v>
      </c>
      <c r="B5137" s="1">
        <v>45991</v>
      </c>
      <c r="C5137">
        <v>6</v>
      </c>
      <c r="D5137">
        <v>42</v>
      </c>
      <c r="E5137" t="s">
        <v>7</v>
      </c>
      <c r="F5137">
        <v>2646.4477199886774</v>
      </c>
    </row>
    <row r="5138" spans="1:6">
      <c r="A5138">
        <v>9649</v>
      </c>
      <c r="B5138" s="1">
        <v>46022</v>
      </c>
      <c r="C5138">
        <v>6</v>
      </c>
      <c r="D5138">
        <v>42</v>
      </c>
      <c r="E5138" t="s">
        <v>7</v>
      </c>
      <c r="F5138">
        <v>2299.5378591198091</v>
      </c>
    </row>
    <row r="5139" spans="1:6">
      <c r="A5139">
        <v>9652</v>
      </c>
      <c r="B5139" s="1">
        <v>45838</v>
      </c>
      <c r="C5139">
        <v>6</v>
      </c>
      <c r="D5139">
        <v>42</v>
      </c>
      <c r="E5139" t="s">
        <v>7</v>
      </c>
      <c r="F5139">
        <v>11314.220841511684</v>
      </c>
    </row>
    <row r="5140" spans="1:6">
      <c r="A5140">
        <v>9652</v>
      </c>
      <c r="B5140" s="1">
        <v>45869</v>
      </c>
      <c r="C5140">
        <v>6</v>
      </c>
      <c r="D5140">
        <v>42</v>
      </c>
      <c r="E5140" t="s">
        <v>7</v>
      </c>
      <c r="F5140">
        <v>11794.40288035189</v>
      </c>
    </row>
    <row r="5141" spans="1:6">
      <c r="A5141">
        <v>9652</v>
      </c>
      <c r="B5141" s="1">
        <v>45900</v>
      </c>
      <c r="C5141">
        <v>6</v>
      </c>
      <c r="D5141">
        <v>42</v>
      </c>
      <c r="E5141" t="s">
        <v>7</v>
      </c>
      <c r="F5141">
        <v>12232.22947617809</v>
      </c>
    </row>
    <row r="5142" spans="1:6">
      <c r="A5142">
        <v>9652</v>
      </c>
      <c r="B5142" s="1">
        <v>45930</v>
      </c>
      <c r="C5142">
        <v>6</v>
      </c>
      <c r="D5142">
        <v>42</v>
      </c>
      <c r="E5142" t="s">
        <v>7</v>
      </c>
      <c r="F5142">
        <v>12561.668463542437</v>
      </c>
    </row>
    <row r="5143" spans="1:6">
      <c r="A5143">
        <v>9652</v>
      </c>
      <c r="B5143" s="1">
        <v>45961</v>
      </c>
      <c r="C5143">
        <v>6</v>
      </c>
      <c r="D5143">
        <v>42</v>
      </c>
      <c r="E5143" t="s">
        <v>7</v>
      </c>
      <c r="F5143">
        <v>12812.967430799525</v>
      </c>
    </row>
    <row r="5144" spans="1:6">
      <c r="A5144">
        <v>9652</v>
      </c>
      <c r="B5144" s="1">
        <v>45991</v>
      </c>
      <c r="C5144">
        <v>6</v>
      </c>
      <c r="D5144">
        <v>42</v>
      </c>
      <c r="E5144" t="s">
        <v>7</v>
      </c>
      <c r="F5144">
        <v>12949.765439005772</v>
      </c>
    </row>
    <row r="5145" spans="1:6">
      <c r="A5145">
        <v>9652</v>
      </c>
      <c r="B5145" s="1">
        <v>46022</v>
      </c>
      <c r="C5145">
        <v>6</v>
      </c>
      <c r="D5145">
        <v>42</v>
      </c>
      <c r="E5145" t="s">
        <v>7</v>
      </c>
      <c r="F5145">
        <v>13006.057776821457</v>
      </c>
    </row>
    <row r="5146" spans="1:6">
      <c r="A5146">
        <v>9656</v>
      </c>
      <c r="B5146" s="1">
        <v>45838</v>
      </c>
      <c r="C5146">
        <v>6</v>
      </c>
      <c r="D5146">
        <v>42</v>
      </c>
      <c r="E5146" t="s">
        <v>7</v>
      </c>
      <c r="F5146">
        <v>952989.62942853221</v>
      </c>
    </row>
    <row r="5147" spans="1:6">
      <c r="A5147">
        <v>9656</v>
      </c>
      <c r="B5147" s="1">
        <v>45869</v>
      </c>
      <c r="C5147">
        <v>6</v>
      </c>
      <c r="D5147">
        <v>42</v>
      </c>
      <c r="E5147" t="s">
        <v>7</v>
      </c>
      <c r="F5147">
        <v>935027.99326890241</v>
      </c>
    </row>
    <row r="5148" spans="1:6">
      <c r="A5148">
        <v>9656</v>
      </c>
      <c r="B5148" s="1">
        <v>45900</v>
      </c>
      <c r="C5148">
        <v>6</v>
      </c>
      <c r="D5148">
        <v>42</v>
      </c>
      <c r="E5148" t="s">
        <v>7</v>
      </c>
      <c r="F5148">
        <v>885683.75</v>
      </c>
    </row>
    <row r="5149" spans="1:6">
      <c r="A5149">
        <v>9656</v>
      </c>
      <c r="B5149" s="1">
        <v>45930</v>
      </c>
      <c r="C5149">
        <v>6</v>
      </c>
      <c r="D5149">
        <v>42</v>
      </c>
      <c r="E5149" t="s">
        <v>7</v>
      </c>
      <c r="F5149">
        <v>937635.30447650701</v>
      </c>
    </row>
    <row r="5150" spans="1:6">
      <c r="A5150">
        <v>9656</v>
      </c>
      <c r="B5150" s="1">
        <v>45961</v>
      </c>
      <c r="C5150">
        <v>6</v>
      </c>
      <c r="D5150">
        <v>42</v>
      </c>
      <c r="E5150" t="s">
        <v>7</v>
      </c>
      <c r="F5150">
        <v>952183.07405022904</v>
      </c>
    </row>
    <row r="5151" spans="1:6">
      <c r="A5151">
        <v>9656</v>
      </c>
      <c r="B5151" s="1">
        <v>45991</v>
      </c>
      <c r="C5151">
        <v>6</v>
      </c>
      <c r="D5151">
        <v>42</v>
      </c>
      <c r="E5151" t="s">
        <v>7</v>
      </c>
      <c r="F5151">
        <v>928653.3850658593</v>
      </c>
    </row>
    <row r="5152" spans="1:6">
      <c r="A5152">
        <v>9656</v>
      </c>
      <c r="B5152" s="1">
        <v>46022</v>
      </c>
      <c r="C5152">
        <v>6</v>
      </c>
      <c r="D5152">
        <v>42</v>
      </c>
      <c r="E5152" t="s">
        <v>7</v>
      </c>
      <c r="F5152">
        <v>939773.45261408889</v>
      </c>
    </row>
    <row r="5153" spans="1:6">
      <c r="A5153">
        <v>9657</v>
      </c>
      <c r="B5153" s="1">
        <v>45838</v>
      </c>
      <c r="C5153">
        <v>6</v>
      </c>
      <c r="D5153">
        <v>42</v>
      </c>
      <c r="E5153" t="s">
        <v>7</v>
      </c>
      <c r="F5153">
        <v>6466.9730716009872</v>
      </c>
    </row>
    <row r="5154" spans="1:6">
      <c r="A5154">
        <v>9657</v>
      </c>
      <c r="B5154" s="1">
        <v>45869</v>
      </c>
      <c r="C5154">
        <v>6</v>
      </c>
      <c r="D5154">
        <v>42</v>
      </c>
      <c r="E5154" t="s">
        <v>7</v>
      </c>
      <c r="F5154">
        <v>6131.2655760165617</v>
      </c>
    </row>
    <row r="5155" spans="1:6">
      <c r="A5155">
        <v>9657</v>
      </c>
      <c r="B5155" s="1">
        <v>45900</v>
      </c>
      <c r="C5155">
        <v>6</v>
      </c>
      <c r="D5155">
        <v>42</v>
      </c>
      <c r="E5155" t="s">
        <v>7</v>
      </c>
      <c r="F5155">
        <v>6487.5653532648894</v>
      </c>
    </row>
    <row r="5156" spans="1:6">
      <c r="A5156">
        <v>9657</v>
      </c>
      <c r="B5156" s="1">
        <v>45930</v>
      </c>
      <c r="C5156">
        <v>6</v>
      </c>
      <c r="D5156">
        <v>42</v>
      </c>
      <c r="E5156" t="s">
        <v>7</v>
      </c>
      <c r="F5156">
        <v>6404.0808684400181</v>
      </c>
    </row>
    <row r="5157" spans="1:6">
      <c r="A5157">
        <v>9657</v>
      </c>
      <c r="B5157" s="1">
        <v>45961</v>
      </c>
      <c r="C5157">
        <v>6</v>
      </c>
      <c r="D5157">
        <v>42</v>
      </c>
      <c r="E5157" t="s">
        <v>7</v>
      </c>
      <c r="F5157">
        <v>6000.1274956502566</v>
      </c>
    </row>
    <row r="5158" spans="1:6">
      <c r="A5158">
        <v>9657</v>
      </c>
      <c r="B5158" s="1">
        <v>45991</v>
      </c>
      <c r="C5158">
        <v>6</v>
      </c>
      <c r="D5158">
        <v>42</v>
      </c>
      <c r="E5158" t="s">
        <v>7</v>
      </c>
      <c r="F5158">
        <v>6274.4487639104227</v>
      </c>
    </row>
    <row r="5159" spans="1:6">
      <c r="A5159">
        <v>9657</v>
      </c>
      <c r="B5159" s="1">
        <v>46022</v>
      </c>
      <c r="C5159">
        <v>6</v>
      </c>
      <c r="D5159">
        <v>42</v>
      </c>
      <c r="E5159" t="s">
        <v>7</v>
      </c>
      <c r="F5159">
        <v>6126.1774137524762</v>
      </c>
    </row>
    <row r="5160" spans="1:6">
      <c r="A5160">
        <v>9683</v>
      </c>
      <c r="B5160" s="1">
        <v>45838</v>
      </c>
      <c r="C5160">
        <v>6</v>
      </c>
      <c r="D5160">
        <v>42</v>
      </c>
      <c r="E5160" t="s">
        <v>7</v>
      </c>
      <c r="F5160">
        <v>3807437.8007328017</v>
      </c>
    </row>
    <row r="5161" spans="1:6">
      <c r="A5161">
        <v>9683</v>
      </c>
      <c r="B5161" s="1">
        <v>45869</v>
      </c>
      <c r="C5161">
        <v>6</v>
      </c>
      <c r="D5161">
        <v>42</v>
      </c>
      <c r="E5161" t="s">
        <v>7</v>
      </c>
      <c r="F5161">
        <v>3489299.1890675556</v>
      </c>
    </row>
    <row r="5162" spans="1:6">
      <c r="A5162">
        <v>9683</v>
      </c>
      <c r="B5162" s="1">
        <v>45900</v>
      </c>
      <c r="C5162">
        <v>6</v>
      </c>
      <c r="D5162">
        <v>42</v>
      </c>
      <c r="E5162" t="s">
        <v>7</v>
      </c>
      <c r="F5162">
        <v>3849379.9301922033</v>
      </c>
    </row>
    <row r="5163" spans="1:6">
      <c r="A5163">
        <v>9683</v>
      </c>
      <c r="B5163" s="1">
        <v>45930</v>
      </c>
      <c r="C5163">
        <v>6</v>
      </c>
      <c r="D5163">
        <v>42</v>
      </c>
      <c r="E5163" t="s">
        <v>7</v>
      </c>
      <c r="F5163">
        <v>3530263.040408209</v>
      </c>
    </row>
    <row r="5164" spans="1:6">
      <c r="A5164">
        <v>9683</v>
      </c>
      <c r="B5164" s="1">
        <v>45961</v>
      </c>
      <c r="C5164">
        <v>6</v>
      </c>
      <c r="D5164">
        <v>42</v>
      </c>
      <c r="E5164" t="s">
        <v>7</v>
      </c>
      <c r="F5164">
        <v>3879706.5518733901</v>
      </c>
    </row>
    <row r="5165" spans="1:6">
      <c r="A5165">
        <v>9683</v>
      </c>
      <c r="B5165" s="1">
        <v>45991</v>
      </c>
      <c r="C5165">
        <v>6</v>
      </c>
      <c r="D5165">
        <v>42</v>
      </c>
      <c r="E5165" t="s">
        <v>7</v>
      </c>
      <c r="F5165">
        <v>3560589.6620893967</v>
      </c>
    </row>
    <row r="5166" spans="1:6">
      <c r="A5166">
        <v>9683</v>
      </c>
      <c r="B5166" s="1">
        <v>46022</v>
      </c>
      <c r="C5166">
        <v>6</v>
      </c>
      <c r="D5166">
        <v>42</v>
      </c>
      <c r="E5166" t="s">
        <v>7</v>
      </c>
      <c r="F5166">
        <v>3910033.1735545769</v>
      </c>
    </row>
    <row r="5167" spans="1:6">
      <c r="A5167">
        <v>9692</v>
      </c>
      <c r="B5167" s="1">
        <v>45838</v>
      </c>
      <c r="C5167">
        <v>6</v>
      </c>
      <c r="D5167">
        <v>42</v>
      </c>
      <c r="E5167" t="s">
        <v>7</v>
      </c>
      <c r="F5167">
        <v>639070.54614144575</v>
      </c>
    </row>
    <row r="5168" spans="1:6">
      <c r="A5168">
        <v>9692</v>
      </c>
      <c r="B5168" s="1">
        <v>45869</v>
      </c>
      <c r="C5168">
        <v>6</v>
      </c>
      <c r="D5168">
        <v>42</v>
      </c>
      <c r="E5168" t="s">
        <v>7</v>
      </c>
      <c r="F5168">
        <v>1062500</v>
      </c>
    </row>
    <row r="5169" spans="1:6">
      <c r="A5169">
        <v>9692</v>
      </c>
      <c r="B5169" s="1">
        <v>45900</v>
      </c>
      <c r="C5169">
        <v>6</v>
      </c>
      <c r="D5169">
        <v>42</v>
      </c>
      <c r="E5169" t="s">
        <v>7</v>
      </c>
      <c r="F5169">
        <v>765216.28892285936</v>
      </c>
    </row>
    <row r="5170" spans="1:6">
      <c r="A5170">
        <v>9692</v>
      </c>
      <c r="B5170" s="1">
        <v>45930</v>
      </c>
      <c r="C5170">
        <v>6</v>
      </c>
      <c r="D5170">
        <v>42</v>
      </c>
      <c r="E5170" t="s">
        <v>7</v>
      </c>
      <c r="F5170">
        <v>650242.07316113729</v>
      </c>
    </row>
    <row r="5171" spans="1:6">
      <c r="A5171">
        <v>9692</v>
      </c>
      <c r="B5171" s="1">
        <v>45961</v>
      </c>
      <c r="C5171">
        <v>6</v>
      </c>
      <c r="D5171">
        <v>42</v>
      </c>
      <c r="E5171" t="s">
        <v>7</v>
      </c>
      <c r="F5171">
        <v>1075000</v>
      </c>
    </row>
    <row r="5172" spans="1:6">
      <c r="A5172">
        <v>9692</v>
      </c>
      <c r="B5172" s="1">
        <v>45991</v>
      </c>
      <c r="C5172">
        <v>6</v>
      </c>
      <c r="D5172">
        <v>42</v>
      </c>
      <c r="E5172" t="s">
        <v>7</v>
      </c>
      <c r="F5172">
        <v>788466.39018442715</v>
      </c>
    </row>
    <row r="5173" spans="1:6">
      <c r="A5173">
        <v>9692</v>
      </c>
      <c r="B5173" s="1">
        <v>46022</v>
      </c>
      <c r="C5173">
        <v>6</v>
      </c>
      <c r="D5173">
        <v>42</v>
      </c>
      <c r="E5173" t="s">
        <v>7</v>
      </c>
      <c r="F5173">
        <v>657581.12632210483</v>
      </c>
    </row>
    <row r="5174" spans="1:6">
      <c r="A5174">
        <v>9700</v>
      </c>
      <c r="B5174" s="1">
        <v>45838</v>
      </c>
      <c r="C5174">
        <v>6</v>
      </c>
      <c r="D5174">
        <v>42</v>
      </c>
      <c r="E5174" t="s">
        <v>7</v>
      </c>
      <c r="F5174">
        <v>1207609.4875</v>
      </c>
    </row>
    <row r="5175" spans="1:6">
      <c r="A5175">
        <v>9700</v>
      </c>
      <c r="B5175" s="1">
        <v>45869</v>
      </c>
      <c r="C5175">
        <v>6</v>
      </c>
      <c r="D5175">
        <v>42</v>
      </c>
      <c r="E5175" t="s">
        <v>7</v>
      </c>
      <c r="F5175">
        <v>1198552.4163437502</v>
      </c>
    </row>
    <row r="5176" spans="1:6">
      <c r="A5176">
        <v>9700</v>
      </c>
      <c r="B5176" s="1">
        <v>45900</v>
      </c>
      <c r="C5176">
        <v>6</v>
      </c>
      <c r="D5176">
        <v>42</v>
      </c>
      <c r="E5176" t="s">
        <v>7</v>
      </c>
      <c r="F5176">
        <v>1191361.1018456877</v>
      </c>
    </row>
    <row r="5177" spans="1:6">
      <c r="A5177">
        <v>9700</v>
      </c>
      <c r="B5177" s="1">
        <v>45930</v>
      </c>
      <c r="C5177">
        <v>6</v>
      </c>
      <c r="D5177">
        <v>42</v>
      </c>
      <c r="E5177" t="s">
        <v>7</v>
      </c>
      <c r="F5177">
        <v>1185999.9768873821</v>
      </c>
    </row>
    <row r="5178" spans="1:6">
      <c r="A5178">
        <v>9700</v>
      </c>
      <c r="B5178" s="1">
        <v>45961</v>
      </c>
      <c r="C5178">
        <v>6</v>
      </c>
      <c r="D5178">
        <v>42</v>
      </c>
      <c r="E5178" t="s">
        <v>7</v>
      </c>
      <c r="F5178">
        <v>1181255.9769798324</v>
      </c>
    </row>
    <row r="5179" spans="1:6">
      <c r="A5179">
        <v>9700</v>
      </c>
      <c r="B5179" s="1">
        <v>45991</v>
      </c>
      <c r="C5179">
        <v>6</v>
      </c>
      <c r="D5179">
        <v>42</v>
      </c>
      <c r="E5179" t="s">
        <v>7</v>
      </c>
      <c r="F5179">
        <v>1177712.2090488931</v>
      </c>
    </row>
    <row r="5180" spans="1:6">
      <c r="A5180">
        <v>9700</v>
      </c>
      <c r="B5180" s="1">
        <v>46022</v>
      </c>
      <c r="C5180">
        <v>6</v>
      </c>
      <c r="D5180">
        <v>42</v>
      </c>
      <c r="E5180" t="s">
        <v>7</v>
      </c>
      <c r="F5180">
        <v>1176534.4968398442</v>
      </c>
    </row>
    <row r="5181" spans="1:6">
      <c r="A5181">
        <v>9701</v>
      </c>
      <c r="B5181" s="1">
        <v>45838</v>
      </c>
      <c r="C5181">
        <v>6</v>
      </c>
      <c r="D5181">
        <v>42</v>
      </c>
      <c r="E5181" t="s">
        <v>7</v>
      </c>
      <c r="F5181">
        <v>8812.2570201012968</v>
      </c>
    </row>
    <row r="5182" spans="1:6">
      <c r="A5182">
        <v>9701</v>
      </c>
      <c r="B5182" s="1">
        <v>45869</v>
      </c>
      <c r="C5182">
        <v>6</v>
      </c>
      <c r="D5182">
        <v>42</v>
      </c>
      <c r="E5182" t="s">
        <v>7</v>
      </c>
      <c r="F5182">
        <v>8366.3362819653885</v>
      </c>
    </row>
    <row r="5183" spans="1:6">
      <c r="A5183">
        <v>9701</v>
      </c>
      <c r="B5183" s="1">
        <v>45900</v>
      </c>
      <c r="C5183">
        <v>6</v>
      </c>
      <c r="D5183">
        <v>42</v>
      </c>
      <c r="E5183" t="s">
        <v>7</v>
      </c>
      <c r="F5183">
        <v>8253.52436465139</v>
      </c>
    </row>
    <row r="5184" spans="1:6">
      <c r="A5184">
        <v>9701</v>
      </c>
      <c r="B5184" s="1">
        <v>45930</v>
      </c>
      <c r="C5184">
        <v>6</v>
      </c>
      <c r="D5184">
        <v>42</v>
      </c>
      <c r="E5184" t="s">
        <v>7</v>
      </c>
      <c r="F5184">
        <v>7809.9056143413372</v>
      </c>
    </row>
    <row r="5185" spans="1:6">
      <c r="A5185">
        <v>9701</v>
      </c>
      <c r="B5185" s="1">
        <v>45961</v>
      </c>
      <c r="C5185">
        <v>6</v>
      </c>
      <c r="D5185">
        <v>42</v>
      </c>
      <c r="E5185" t="s">
        <v>7</v>
      </c>
      <c r="F5185">
        <v>7888.1</v>
      </c>
    </row>
    <row r="5186" spans="1:6">
      <c r="A5186">
        <v>9701</v>
      </c>
      <c r="B5186" s="1">
        <v>45991</v>
      </c>
      <c r="C5186">
        <v>6</v>
      </c>
      <c r="D5186">
        <v>42</v>
      </c>
      <c r="E5186" t="s">
        <v>7</v>
      </c>
      <c r="F5186">
        <v>7966.9810000000007</v>
      </c>
    </row>
    <row r="5187" spans="1:6">
      <c r="A5187">
        <v>9701</v>
      </c>
      <c r="B5187" s="1">
        <v>46022</v>
      </c>
      <c r="C5187">
        <v>6</v>
      </c>
      <c r="D5187">
        <v>42</v>
      </c>
      <c r="E5187" t="s">
        <v>7</v>
      </c>
      <c r="F5187">
        <v>8046.650810000001</v>
      </c>
    </row>
    <row r="5188" spans="1:6">
      <c r="A5188">
        <v>9702</v>
      </c>
      <c r="B5188" s="1">
        <v>45838</v>
      </c>
      <c r="C5188">
        <v>6</v>
      </c>
      <c r="D5188">
        <v>42</v>
      </c>
      <c r="E5188" t="s">
        <v>7</v>
      </c>
      <c r="F5188">
        <v>5000</v>
      </c>
    </row>
    <row r="5189" spans="1:6">
      <c r="A5189">
        <v>9702</v>
      </c>
      <c r="B5189" s="1">
        <v>45869</v>
      </c>
      <c r="C5189">
        <v>6</v>
      </c>
      <c r="D5189">
        <v>42</v>
      </c>
      <c r="E5189" t="s">
        <v>7</v>
      </c>
      <c r="F5189">
        <v>5050</v>
      </c>
    </row>
    <row r="5190" spans="1:6">
      <c r="A5190">
        <v>9702</v>
      </c>
      <c r="B5190" s="1">
        <v>45900</v>
      </c>
      <c r="C5190">
        <v>6</v>
      </c>
      <c r="D5190">
        <v>42</v>
      </c>
      <c r="E5190" t="s">
        <v>7</v>
      </c>
      <c r="F5190">
        <v>5055.0499999999993</v>
      </c>
    </row>
    <row r="5191" spans="1:6">
      <c r="A5191">
        <v>9702</v>
      </c>
      <c r="B5191" s="1">
        <v>45930</v>
      </c>
      <c r="C5191">
        <v>6</v>
      </c>
      <c r="D5191">
        <v>42</v>
      </c>
      <c r="E5191" t="s">
        <v>7</v>
      </c>
      <c r="F5191">
        <v>5060.1050499999992</v>
      </c>
    </row>
    <row r="5192" spans="1:6">
      <c r="A5192">
        <v>9702</v>
      </c>
      <c r="B5192" s="1">
        <v>45961</v>
      </c>
      <c r="C5192">
        <v>6</v>
      </c>
      <c r="D5192">
        <v>42</v>
      </c>
      <c r="E5192" t="s">
        <v>7</v>
      </c>
      <c r="F5192">
        <v>5065.1651550499982</v>
      </c>
    </row>
    <row r="5193" spans="1:6">
      <c r="A5193">
        <v>9702</v>
      </c>
      <c r="B5193" s="1">
        <v>45991</v>
      </c>
      <c r="C5193">
        <v>6</v>
      </c>
      <c r="D5193">
        <v>42</v>
      </c>
      <c r="E5193" t="s">
        <v>7</v>
      </c>
      <c r="F5193">
        <v>5039.8393292747487</v>
      </c>
    </row>
    <row r="5194" spans="1:6">
      <c r="A5194">
        <v>9702</v>
      </c>
      <c r="B5194" s="1">
        <v>46022</v>
      </c>
      <c r="C5194">
        <v>6</v>
      </c>
      <c r="D5194">
        <v>42</v>
      </c>
      <c r="E5194" t="s">
        <v>7</v>
      </c>
      <c r="F5194">
        <v>5056.25</v>
      </c>
    </row>
    <row r="5195" spans="1:6">
      <c r="A5195">
        <v>9768</v>
      </c>
      <c r="B5195" s="1">
        <v>45838</v>
      </c>
      <c r="C5195">
        <v>6</v>
      </c>
      <c r="D5195">
        <v>42</v>
      </c>
      <c r="E5195" t="s">
        <v>7</v>
      </c>
      <c r="F5195">
        <v>403033.75</v>
      </c>
    </row>
    <row r="5196" spans="1:6">
      <c r="A5196">
        <v>9768</v>
      </c>
      <c r="B5196" s="1">
        <v>45869</v>
      </c>
      <c r="C5196">
        <v>6</v>
      </c>
      <c r="D5196">
        <v>42</v>
      </c>
      <c r="E5196" t="s">
        <v>7</v>
      </c>
      <c r="F5196">
        <v>647582.5</v>
      </c>
    </row>
    <row r="5197" spans="1:6">
      <c r="A5197">
        <v>9768</v>
      </c>
      <c r="B5197" s="1">
        <v>45900</v>
      </c>
      <c r="C5197">
        <v>6</v>
      </c>
      <c r="D5197">
        <v>42</v>
      </c>
      <c r="E5197" t="s">
        <v>7</v>
      </c>
      <c r="F5197">
        <v>404700</v>
      </c>
    </row>
    <row r="5198" spans="1:6">
      <c r="A5198">
        <v>9768</v>
      </c>
      <c r="B5198" s="1">
        <v>45930</v>
      </c>
      <c r="C5198">
        <v>6</v>
      </c>
      <c r="D5198">
        <v>42</v>
      </c>
      <c r="E5198" t="s">
        <v>7</v>
      </c>
      <c r="F5198">
        <v>418012.5</v>
      </c>
    </row>
    <row r="5199" spans="1:6">
      <c r="A5199">
        <v>9768</v>
      </c>
      <c r="B5199" s="1">
        <v>45961</v>
      </c>
      <c r="C5199">
        <v>6</v>
      </c>
      <c r="D5199">
        <v>42</v>
      </c>
      <c r="E5199" t="s">
        <v>7</v>
      </c>
      <c r="F5199">
        <v>640461.25</v>
      </c>
    </row>
    <row r="5200" spans="1:6">
      <c r="A5200">
        <v>9768</v>
      </c>
      <c r="B5200" s="1">
        <v>45991</v>
      </c>
      <c r="C5200">
        <v>6</v>
      </c>
      <c r="D5200">
        <v>42</v>
      </c>
      <c r="E5200" t="s">
        <v>7</v>
      </c>
      <c r="F5200">
        <v>389248.75</v>
      </c>
    </row>
    <row r="5201" spans="1:6">
      <c r="A5201">
        <v>9768</v>
      </c>
      <c r="B5201" s="1">
        <v>46022</v>
      </c>
      <c r="C5201">
        <v>6</v>
      </c>
      <c r="D5201">
        <v>42</v>
      </c>
      <c r="E5201" t="s">
        <v>7</v>
      </c>
      <c r="F5201">
        <v>389248.75</v>
      </c>
    </row>
    <row r="5202" spans="1:6">
      <c r="A5202">
        <v>150</v>
      </c>
      <c r="B5202" s="1">
        <v>45869</v>
      </c>
      <c r="C5202">
        <v>7</v>
      </c>
      <c r="D5202">
        <v>1</v>
      </c>
      <c r="E5202" t="s">
        <v>7</v>
      </c>
      <c r="F5202">
        <v>245019.92328062159</v>
      </c>
    </row>
    <row r="5203" spans="1:6">
      <c r="A5203">
        <v>150</v>
      </c>
      <c r="B5203" s="1">
        <v>45900</v>
      </c>
      <c r="C5203">
        <v>7</v>
      </c>
      <c r="D5203">
        <v>1</v>
      </c>
      <c r="E5203" t="s">
        <v>7</v>
      </c>
      <c r="F5203">
        <v>244953.9392347461</v>
      </c>
    </row>
    <row r="5204" spans="1:6">
      <c r="A5204">
        <v>150</v>
      </c>
      <c r="B5204" s="1">
        <v>45930</v>
      </c>
      <c r="C5204">
        <v>7</v>
      </c>
      <c r="D5204">
        <v>1</v>
      </c>
      <c r="E5204" t="s">
        <v>7</v>
      </c>
      <c r="F5204">
        <v>244890.08370647952</v>
      </c>
    </row>
    <row r="5205" spans="1:6">
      <c r="A5205">
        <v>150</v>
      </c>
      <c r="B5205" s="1">
        <v>45961</v>
      </c>
      <c r="C5205">
        <v>7</v>
      </c>
      <c r="D5205">
        <v>1</v>
      </c>
      <c r="E5205" t="s">
        <v>7</v>
      </c>
      <c r="F5205">
        <v>244821.97114299514</v>
      </c>
    </row>
    <row r="5206" spans="1:6">
      <c r="A5206">
        <v>150</v>
      </c>
      <c r="B5206" s="1">
        <v>45991</v>
      </c>
      <c r="C5206">
        <v>7</v>
      </c>
      <c r="D5206">
        <v>1</v>
      </c>
      <c r="E5206" t="s">
        <v>7</v>
      </c>
      <c r="F5206">
        <v>244758.11561472857</v>
      </c>
    </row>
    <row r="5207" spans="1:6">
      <c r="A5207">
        <v>150</v>
      </c>
      <c r="B5207" s="1">
        <v>46022</v>
      </c>
      <c r="C5207">
        <v>7</v>
      </c>
      <c r="D5207">
        <v>1</v>
      </c>
      <c r="E5207" t="s">
        <v>7</v>
      </c>
      <c r="F5207">
        <v>244690.00305124419</v>
      </c>
    </row>
    <row r="5208" spans="1:6">
      <c r="A5208">
        <v>2370</v>
      </c>
      <c r="B5208" s="1">
        <v>45869</v>
      </c>
      <c r="C5208">
        <v>7</v>
      </c>
      <c r="D5208">
        <v>1</v>
      </c>
      <c r="E5208" t="s">
        <v>7</v>
      </c>
      <c r="F5208">
        <v>17242.1865</v>
      </c>
    </row>
    <row r="5209" spans="1:6">
      <c r="A5209">
        <v>2370</v>
      </c>
      <c r="B5209" s="1">
        <v>45900</v>
      </c>
      <c r="C5209">
        <v>7</v>
      </c>
      <c r="D5209">
        <v>1</v>
      </c>
      <c r="E5209" t="s">
        <v>7</v>
      </c>
      <c r="F5209">
        <v>17069.764635</v>
      </c>
    </row>
    <row r="5210" spans="1:6">
      <c r="A5210">
        <v>2370</v>
      </c>
      <c r="B5210" s="1">
        <v>45930</v>
      </c>
      <c r="C5210">
        <v>7</v>
      </c>
      <c r="D5210">
        <v>1</v>
      </c>
      <c r="E5210" t="s">
        <v>7</v>
      </c>
      <c r="F5210">
        <v>16899.06698865</v>
      </c>
    </row>
    <row r="5211" spans="1:6">
      <c r="A5211">
        <v>2370</v>
      </c>
      <c r="B5211" s="1">
        <v>45961</v>
      </c>
      <c r="C5211">
        <v>7</v>
      </c>
      <c r="D5211">
        <v>1</v>
      </c>
      <c r="E5211" t="s">
        <v>7</v>
      </c>
      <c r="F5211">
        <v>16730.076318763498</v>
      </c>
    </row>
    <row r="5212" spans="1:6">
      <c r="A5212">
        <v>2370</v>
      </c>
      <c r="B5212" s="1">
        <v>45991</v>
      </c>
      <c r="C5212">
        <v>7</v>
      </c>
      <c r="D5212">
        <v>1</v>
      </c>
      <c r="E5212" t="s">
        <v>7</v>
      </c>
      <c r="F5212">
        <v>16562.775555575863</v>
      </c>
    </row>
    <row r="5213" spans="1:6">
      <c r="A5213">
        <v>2370</v>
      </c>
      <c r="B5213" s="1">
        <v>46022</v>
      </c>
      <c r="C5213">
        <v>7</v>
      </c>
      <c r="D5213">
        <v>1</v>
      </c>
      <c r="E5213" t="s">
        <v>7</v>
      </c>
      <c r="F5213">
        <v>16397.147800020106</v>
      </c>
    </row>
    <row r="5214" spans="1:6">
      <c r="A5214">
        <v>360</v>
      </c>
      <c r="B5214" s="1">
        <v>45869</v>
      </c>
      <c r="C5214">
        <v>7</v>
      </c>
      <c r="D5214">
        <v>1</v>
      </c>
      <c r="E5214" t="s">
        <v>7</v>
      </c>
      <c r="F5214">
        <v>45899.756059112042</v>
      </c>
    </row>
    <row r="5215" spans="1:6">
      <c r="A5215">
        <v>360</v>
      </c>
      <c r="B5215" s="1">
        <v>45900</v>
      </c>
      <c r="C5215">
        <v>7</v>
      </c>
      <c r="D5215">
        <v>1</v>
      </c>
      <c r="E5215" t="s">
        <v>7</v>
      </c>
      <c r="F5215">
        <v>45764.359007589708</v>
      </c>
    </row>
    <row r="5216" spans="1:6">
      <c r="A5216">
        <v>360</v>
      </c>
      <c r="B5216" s="1">
        <v>45930</v>
      </c>
      <c r="C5216">
        <v>7</v>
      </c>
      <c r="D5216">
        <v>1</v>
      </c>
      <c r="E5216" t="s">
        <v>7</v>
      </c>
      <c r="F5216">
        <v>45633.329602890706</v>
      </c>
    </row>
    <row r="5217" spans="1:6">
      <c r="A5217">
        <v>360</v>
      </c>
      <c r="B5217" s="1">
        <v>45961</v>
      </c>
      <c r="C5217">
        <v>7</v>
      </c>
      <c r="D5217">
        <v>1</v>
      </c>
      <c r="E5217" t="s">
        <v>7</v>
      </c>
      <c r="F5217">
        <v>45493.564904545077</v>
      </c>
    </row>
    <row r="5218" spans="1:6">
      <c r="A5218">
        <v>360</v>
      </c>
      <c r="B5218" s="1">
        <v>45991</v>
      </c>
      <c r="C5218">
        <v>7</v>
      </c>
      <c r="D5218">
        <v>1</v>
      </c>
      <c r="E5218" t="s">
        <v>7</v>
      </c>
      <c r="F5218">
        <v>45362.535499846083</v>
      </c>
    </row>
    <row r="5219" spans="1:6">
      <c r="A5219">
        <v>360</v>
      </c>
      <c r="B5219" s="1">
        <v>46022</v>
      </c>
      <c r="C5219">
        <v>7</v>
      </c>
      <c r="D5219">
        <v>1</v>
      </c>
      <c r="E5219" t="s">
        <v>7</v>
      </c>
      <c r="F5219">
        <v>45222.770801500439</v>
      </c>
    </row>
    <row r="5220" spans="1:6">
      <c r="A5220">
        <v>9649</v>
      </c>
      <c r="B5220" s="1">
        <v>45869</v>
      </c>
      <c r="C5220">
        <v>7</v>
      </c>
      <c r="D5220">
        <v>1</v>
      </c>
      <c r="E5220" t="s">
        <v>7</v>
      </c>
      <c r="F5220">
        <v>1923.5936689609073</v>
      </c>
    </row>
    <row r="5221" spans="1:6">
      <c r="A5221">
        <v>9649</v>
      </c>
      <c r="B5221" s="1">
        <v>45900</v>
      </c>
      <c r="C5221">
        <v>7</v>
      </c>
      <c r="D5221">
        <v>1</v>
      </c>
      <c r="E5221" t="s">
        <v>7</v>
      </c>
      <c r="F5221">
        <v>1872.1070941806295</v>
      </c>
    </row>
    <row r="5222" spans="1:6">
      <c r="A5222">
        <v>9649</v>
      </c>
      <c r="B5222" s="1">
        <v>45930</v>
      </c>
      <c r="C5222">
        <v>7</v>
      </c>
      <c r="D5222">
        <v>1</v>
      </c>
      <c r="E5222" t="s">
        <v>7</v>
      </c>
      <c r="F5222">
        <v>2094.9676836793014</v>
      </c>
    </row>
    <row r="5223" spans="1:6">
      <c r="A5223">
        <v>9649</v>
      </c>
      <c r="B5223" s="1">
        <v>45961</v>
      </c>
      <c r="C5223">
        <v>7</v>
      </c>
      <c r="D5223">
        <v>1</v>
      </c>
      <c r="E5223" t="s">
        <v>7</v>
      </c>
      <c r="F5223">
        <v>2271.3328841573243</v>
      </c>
    </row>
    <row r="5224" spans="1:6">
      <c r="A5224">
        <v>9649</v>
      </c>
      <c r="B5224" s="1">
        <v>45991</v>
      </c>
      <c r="C5224">
        <v>7</v>
      </c>
      <c r="D5224">
        <v>1</v>
      </c>
      <c r="E5224" t="s">
        <v>7</v>
      </c>
      <c r="F5224">
        <v>2407.5</v>
      </c>
    </row>
    <row r="5225" spans="1:6">
      <c r="A5225">
        <v>9649</v>
      </c>
      <c r="B5225" s="1">
        <v>46022</v>
      </c>
      <c r="C5225">
        <v>7</v>
      </c>
      <c r="D5225">
        <v>1</v>
      </c>
      <c r="E5225" t="s">
        <v>7</v>
      </c>
      <c r="F5225">
        <v>2100.1226558617004</v>
      </c>
    </row>
    <row r="5226" spans="1:6">
      <c r="A5226">
        <v>9652</v>
      </c>
      <c r="B5226" s="1">
        <v>45869</v>
      </c>
      <c r="C5226">
        <v>7</v>
      </c>
      <c r="D5226">
        <v>1</v>
      </c>
      <c r="E5226" t="s">
        <v>7</v>
      </c>
      <c r="F5226">
        <v>71786.414250000002</v>
      </c>
    </row>
    <row r="5227" spans="1:6">
      <c r="A5227">
        <v>9652</v>
      </c>
      <c r="B5227" s="1">
        <v>45900</v>
      </c>
      <c r="C5227">
        <v>7</v>
      </c>
      <c r="D5227">
        <v>1</v>
      </c>
      <c r="E5227" t="s">
        <v>7</v>
      </c>
      <c r="F5227">
        <v>71427.482178749997</v>
      </c>
    </row>
    <row r="5228" spans="1:6">
      <c r="A5228">
        <v>9652</v>
      </c>
      <c r="B5228" s="1">
        <v>45930</v>
      </c>
      <c r="C5228">
        <v>7</v>
      </c>
      <c r="D5228">
        <v>1</v>
      </c>
      <c r="E5228" t="s">
        <v>7</v>
      </c>
      <c r="F5228">
        <v>71070.344767856237</v>
      </c>
    </row>
    <row r="5229" spans="1:6">
      <c r="A5229">
        <v>9652</v>
      </c>
      <c r="B5229" s="1">
        <v>45961</v>
      </c>
      <c r="C5229">
        <v>7</v>
      </c>
      <c r="D5229">
        <v>1</v>
      </c>
      <c r="E5229" t="s">
        <v>7</v>
      </c>
      <c r="F5229">
        <v>70714.993044016956</v>
      </c>
    </row>
    <row r="5230" spans="1:6">
      <c r="A5230">
        <v>9652</v>
      </c>
      <c r="B5230" s="1">
        <v>45991</v>
      </c>
      <c r="C5230">
        <v>7</v>
      </c>
      <c r="D5230">
        <v>1</v>
      </c>
      <c r="E5230" t="s">
        <v>7</v>
      </c>
      <c r="F5230">
        <v>70361.418078796865</v>
      </c>
    </row>
    <row r="5231" spans="1:6">
      <c r="A5231">
        <v>9652</v>
      </c>
      <c r="B5231" s="1">
        <v>46022</v>
      </c>
      <c r="C5231">
        <v>7</v>
      </c>
      <c r="D5231">
        <v>1</v>
      </c>
      <c r="E5231" t="s">
        <v>7</v>
      </c>
      <c r="F5231">
        <v>70009.610988402885</v>
      </c>
    </row>
    <row r="5232" spans="1:6">
      <c r="A5232">
        <v>9656</v>
      </c>
      <c r="B5232" s="1">
        <v>45869</v>
      </c>
      <c r="C5232">
        <v>7</v>
      </c>
      <c r="D5232">
        <v>1</v>
      </c>
      <c r="E5232" t="s">
        <v>7</v>
      </c>
      <c r="F5232">
        <v>889888.85144722683</v>
      </c>
    </row>
    <row r="5233" spans="1:6">
      <c r="A5233">
        <v>9656</v>
      </c>
      <c r="B5233" s="1">
        <v>45900</v>
      </c>
      <c r="C5233">
        <v>7</v>
      </c>
      <c r="D5233">
        <v>1</v>
      </c>
      <c r="E5233" t="s">
        <v>7</v>
      </c>
      <c r="F5233">
        <v>895411.10809621168</v>
      </c>
    </row>
    <row r="5234" spans="1:6">
      <c r="A5234">
        <v>9656</v>
      </c>
      <c r="B5234" s="1">
        <v>45930</v>
      </c>
      <c r="C5234">
        <v>7</v>
      </c>
      <c r="D5234">
        <v>1</v>
      </c>
      <c r="E5234" t="s">
        <v>7</v>
      </c>
      <c r="F5234">
        <v>900755.22743393888</v>
      </c>
    </row>
    <row r="5235" spans="1:6">
      <c r="A5235">
        <v>9656</v>
      </c>
      <c r="B5235" s="1">
        <v>45961</v>
      </c>
      <c r="C5235">
        <v>7</v>
      </c>
      <c r="D5235">
        <v>1</v>
      </c>
      <c r="E5235" t="s">
        <v>7</v>
      </c>
      <c r="F5235">
        <v>906455.62139418127</v>
      </c>
    </row>
    <row r="5236" spans="1:6">
      <c r="A5236">
        <v>9656</v>
      </c>
      <c r="B5236" s="1">
        <v>45991</v>
      </c>
      <c r="C5236">
        <v>7</v>
      </c>
      <c r="D5236">
        <v>1</v>
      </c>
      <c r="E5236" t="s">
        <v>7</v>
      </c>
      <c r="F5236">
        <v>906975</v>
      </c>
    </row>
    <row r="5237" spans="1:6">
      <c r="A5237">
        <v>9656</v>
      </c>
      <c r="B5237" s="1">
        <v>46022</v>
      </c>
      <c r="C5237">
        <v>7</v>
      </c>
      <c r="D5237">
        <v>1</v>
      </c>
      <c r="E5237" t="s">
        <v>7</v>
      </c>
      <c r="F5237">
        <v>909000</v>
      </c>
    </row>
    <row r="5238" spans="1:6">
      <c r="A5238">
        <v>9657</v>
      </c>
      <c r="B5238" s="1">
        <v>45869</v>
      </c>
      <c r="C5238">
        <v>7</v>
      </c>
      <c r="D5238">
        <v>1</v>
      </c>
      <c r="E5238" t="s">
        <v>7</v>
      </c>
      <c r="F5238">
        <v>5547.4495453462059</v>
      </c>
    </row>
    <row r="5239" spans="1:6">
      <c r="A5239">
        <v>9657</v>
      </c>
      <c r="B5239" s="1">
        <v>45900</v>
      </c>
      <c r="C5239">
        <v>7</v>
      </c>
      <c r="D5239">
        <v>1</v>
      </c>
      <c r="E5239" t="s">
        <v>7</v>
      </c>
      <c r="F5239">
        <v>5867.8329728827111</v>
      </c>
    </row>
    <row r="5240" spans="1:6">
      <c r="A5240">
        <v>9657</v>
      </c>
      <c r="B5240" s="1">
        <v>45930</v>
      </c>
      <c r="C5240">
        <v>7</v>
      </c>
      <c r="D5240">
        <v>1</v>
      </c>
      <c r="E5240" t="s">
        <v>7</v>
      </c>
      <c r="F5240">
        <v>5750.4802123573609</v>
      </c>
    </row>
    <row r="5241" spans="1:6">
      <c r="A5241">
        <v>9657</v>
      </c>
      <c r="B5241" s="1">
        <v>45961</v>
      </c>
      <c r="C5241">
        <v>7</v>
      </c>
      <c r="D5241">
        <v>1</v>
      </c>
      <c r="E5241" t="s">
        <v>7</v>
      </c>
      <c r="F5241">
        <v>5427.5961271057804</v>
      </c>
    </row>
    <row r="5242" spans="1:6">
      <c r="A5242">
        <v>9657</v>
      </c>
      <c r="B5242" s="1">
        <v>45991</v>
      </c>
      <c r="C5242">
        <v>7</v>
      </c>
      <c r="D5242">
        <v>1</v>
      </c>
      <c r="E5242" t="s">
        <v>7</v>
      </c>
      <c r="F5242">
        <v>5639.3163738638941</v>
      </c>
    </row>
    <row r="5243" spans="1:6">
      <c r="A5243">
        <v>9657</v>
      </c>
      <c r="B5243" s="1">
        <v>46022</v>
      </c>
      <c r="C5243">
        <v>7</v>
      </c>
      <c r="D5243">
        <v>1</v>
      </c>
      <c r="E5243" t="s">
        <v>7</v>
      </c>
      <c r="F5243">
        <v>5511.2534265548138</v>
      </c>
    </row>
    <row r="5244" spans="1:6">
      <c r="A5244">
        <v>9683</v>
      </c>
      <c r="B5244" s="1">
        <v>45869</v>
      </c>
      <c r="C5244">
        <v>7</v>
      </c>
      <c r="D5244">
        <v>1</v>
      </c>
      <c r="E5244" t="s">
        <v>7</v>
      </c>
      <c r="F5244">
        <v>3423076.0492500002</v>
      </c>
    </row>
    <row r="5245" spans="1:6">
      <c r="A5245">
        <v>9683</v>
      </c>
      <c r="B5245" s="1">
        <v>45900</v>
      </c>
      <c r="C5245">
        <v>7</v>
      </c>
      <c r="D5245">
        <v>1</v>
      </c>
      <c r="E5245" t="s">
        <v>7</v>
      </c>
      <c r="F5245">
        <v>3431633.7393731251</v>
      </c>
    </row>
    <row r="5246" spans="1:6">
      <c r="A5246">
        <v>9683</v>
      </c>
      <c r="B5246" s="1">
        <v>45930</v>
      </c>
      <c r="C5246">
        <v>7</v>
      </c>
      <c r="D5246">
        <v>1</v>
      </c>
      <c r="E5246" t="s">
        <v>7</v>
      </c>
      <c r="F5246">
        <v>3440212.8237215574</v>
      </c>
    </row>
    <row r="5247" spans="1:6">
      <c r="A5247">
        <v>9683</v>
      </c>
      <c r="B5247" s="1">
        <v>45961</v>
      </c>
      <c r="C5247">
        <v>7</v>
      </c>
      <c r="D5247">
        <v>1</v>
      </c>
      <c r="E5247" t="s">
        <v>7</v>
      </c>
      <c r="F5247">
        <v>3448813.3557808613</v>
      </c>
    </row>
    <row r="5248" spans="1:6">
      <c r="A5248">
        <v>9683</v>
      </c>
      <c r="B5248" s="1">
        <v>45991</v>
      </c>
      <c r="C5248">
        <v>7</v>
      </c>
      <c r="D5248">
        <v>1</v>
      </c>
      <c r="E5248" t="s">
        <v>7</v>
      </c>
      <c r="F5248">
        <v>3457435.3891703133</v>
      </c>
    </row>
    <row r="5249" spans="1:6">
      <c r="A5249">
        <v>9683</v>
      </c>
      <c r="B5249" s="1">
        <v>46022</v>
      </c>
      <c r="C5249">
        <v>7</v>
      </c>
      <c r="D5249">
        <v>1</v>
      </c>
      <c r="E5249" t="s">
        <v>7</v>
      </c>
      <c r="F5249">
        <v>3466078.9776432388</v>
      </c>
    </row>
    <row r="5250" spans="1:6">
      <c r="A5250">
        <v>9692</v>
      </c>
      <c r="B5250" s="1">
        <v>45869</v>
      </c>
      <c r="C5250">
        <v>7</v>
      </c>
      <c r="D5250">
        <v>1</v>
      </c>
      <c r="E5250" t="s">
        <v>7</v>
      </c>
      <c r="F5250">
        <v>1125000</v>
      </c>
    </row>
    <row r="5251" spans="1:6">
      <c r="A5251">
        <v>9692</v>
      </c>
      <c r="B5251" s="1">
        <v>45900</v>
      </c>
      <c r="C5251">
        <v>7</v>
      </c>
      <c r="D5251">
        <v>1</v>
      </c>
      <c r="E5251" t="s">
        <v>7</v>
      </c>
      <c r="F5251">
        <v>816894.32021067443</v>
      </c>
    </row>
    <row r="5252" spans="1:6">
      <c r="A5252">
        <v>9692</v>
      </c>
      <c r="B5252" s="1">
        <v>45930</v>
      </c>
      <c r="C5252">
        <v>7</v>
      </c>
      <c r="D5252">
        <v>1</v>
      </c>
      <c r="E5252" t="s">
        <v>7</v>
      </c>
      <c r="F5252">
        <v>810085.76303960825</v>
      </c>
    </row>
    <row r="5253" spans="1:6">
      <c r="A5253">
        <v>9692</v>
      </c>
      <c r="B5253" s="1">
        <v>45961</v>
      </c>
      <c r="C5253">
        <v>7</v>
      </c>
      <c r="D5253">
        <v>1</v>
      </c>
      <c r="E5253" t="s">
        <v>7</v>
      </c>
      <c r="F5253">
        <v>1057500</v>
      </c>
    </row>
    <row r="5254" spans="1:6">
      <c r="A5254">
        <v>9692</v>
      </c>
      <c r="B5254" s="1">
        <v>45991</v>
      </c>
      <c r="C5254">
        <v>7</v>
      </c>
      <c r="D5254">
        <v>1</v>
      </c>
      <c r="E5254" t="s">
        <v>7</v>
      </c>
      <c r="F5254">
        <v>810933.08788673871</v>
      </c>
    </row>
    <row r="5255" spans="1:6">
      <c r="A5255">
        <v>9692</v>
      </c>
      <c r="B5255" s="1">
        <v>46022</v>
      </c>
      <c r="C5255">
        <v>7</v>
      </c>
      <c r="D5255">
        <v>1</v>
      </c>
      <c r="E5255" t="s">
        <v>7</v>
      </c>
      <c r="F5255">
        <v>819484.41921888397</v>
      </c>
    </row>
    <row r="5256" spans="1:6">
      <c r="A5256">
        <v>9700</v>
      </c>
      <c r="B5256" s="1">
        <v>45869</v>
      </c>
      <c r="C5256">
        <v>7</v>
      </c>
      <c r="D5256">
        <v>1</v>
      </c>
      <c r="E5256" t="s">
        <v>7</v>
      </c>
      <c r="F5256">
        <v>1066957.3845000002</v>
      </c>
    </row>
    <row r="5257" spans="1:6">
      <c r="A5257">
        <v>9700</v>
      </c>
      <c r="B5257" s="1">
        <v>45900</v>
      </c>
      <c r="C5257">
        <v>7</v>
      </c>
      <c r="D5257">
        <v>1</v>
      </c>
      <c r="E5257" t="s">
        <v>7</v>
      </c>
      <c r="F5257">
        <v>1077626.9583450002</v>
      </c>
    </row>
    <row r="5258" spans="1:6">
      <c r="A5258">
        <v>9700</v>
      </c>
      <c r="B5258" s="1">
        <v>45930</v>
      </c>
      <c r="C5258">
        <v>7</v>
      </c>
      <c r="D5258">
        <v>1</v>
      </c>
      <c r="E5258" t="s">
        <v>7</v>
      </c>
      <c r="F5258">
        <v>1088403.2279284501</v>
      </c>
    </row>
    <row r="5259" spans="1:6">
      <c r="A5259">
        <v>9700</v>
      </c>
      <c r="B5259" s="1">
        <v>45961</v>
      </c>
      <c r="C5259">
        <v>7</v>
      </c>
      <c r="D5259">
        <v>1</v>
      </c>
      <c r="E5259" t="s">
        <v>7</v>
      </c>
      <c r="F5259">
        <v>1099287.2602077345</v>
      </c>
    </row>
    <row r="5260" spans="1:6">
      <c r="A5260">
        <v>9700</v>
      </c>
      <c r="B5260" s="1">
        <v>45991</v>
      </c>
      <c r="C5260">
        <v>7</v>
      </c>
      <c r="D5260">
        <v>1</v>
      </c>
      <c r="E5260" t="s">
        <v>7</v>
      </c>
      <c r="F5260">
        <v>1110280.132809812</v>
      </c>
    </row>
    <row r="5261" spans="1:6">
      <c r="A5261">
        <v>9700</v>
      </c>
      <c r="B5261" s="1">
        <v>46022</v>
      </c>
      <c r="C5261">
        <v>7</v>
      </c>
      <c r="D5261">
        <v>1</v>
      </c>
      <c r="E5261" t="s">
        <v>7</v>
      </c>
      <c r="F5261">
        <v>1121382.9341379101</v>
      </c>
    </row>
    <row r="5262" spans="1:6">
      <c r="A5262">
        <v>9701</v>
      </c>
      <c r="B5262" s="1">
        <v>45869</v>
      </c>
      <c r="C5262">
        <v>7</v>
      </c>
      <c r="D5262">
        <v>1</v>
      </c>
      <c r="E5262" t="s">
        <v>7</v>
      </c>
      <c r="F5262">
        <v>24221.78378394918</v>
      </c>
    </row>
    <row r="5263" spans="1:6">
      <c r="A5263">
        <v>9701</v>
      </c>
      <c r="B5263" s="1">
        <v>45900</v>
      </c>
      <c r="C5263">
        <v>7</v>
      </c>
      <c r="D5263">
        <v>1</v>
      </c>
      <c r="E5263" t="s">
        <v>7</v>
      </c>
      <c r="F5263">
        <v>23476.788590458902</v>
      </c>
    </row>
    <row r="5264" spans="1:6">
      <c r="A5264">
        <v>9701</v>
      </c>
      <c r="B5264" s="1">
        <v>45930</v>
      </c>
      <c r="C5264">
        <v>7</v>
      </c>
      <c r="D5264">
        <v>1</v>
      </c>
      <c r="E5264" t="s">
        <v>7</v>
      </c>
      <c r="F5264">
        <v>23682.52120361802</v>
      </c>
    </row>
    <row r="5265" spans="1:6">
      <c r="A5265">
        <v>9701</v>
      </c>
      <c r="B5265" s="1">
        <v>45961</v>
      </c>
      <c r="C5265">
        <v>7</v>
      </c>
      <c r="D5265">
        <v>1</v>
      </c>
      <c r="E5265" t="s">
        <v>7</v>
      </c>
      <c r="F5265">
        <v>23685.733446305047</v>
      </c>
    </row>
    <row r="5266" spans="1:6">
      <c r="A5266">
        <v>9701</v>
      </c>
      <c r="B5266" s="1">
        <v>45991</v>
      </c>
      <c r="C5266">
        <v>7</v>
      </c>
      <c r="D5266">
        <v>1</v>
      </c>
      <c r="E5266" t="s">
        <v>7</v>
      </c>
      <c r="F5266">
        <v>25105.931275168372</v>
      </c>
    </row>
    <row r="5267" spans="1:6">
      <c r="A5267">
        <v>9701</v>
      </c>
      <c r="B5267" s="1">
        <v>46022</v>
      </c>
      <c r="C5267">
        <v>7</v>
      </c>
      <c r="D5267">
        <v>1</v>
      </c>
      <c r="E5267" t="s">
        <v>7</v>
      </c>
      <c r="F5267">
        <v>24731.321119056072</v>
      </c>
    </row>
    <row r="5268" spans="1:6">
      <c r="A5268">
        <v>9702</v>
      </c>
      <c r="B5268" s="1">
        <v>45869</v>
      </c>
      <c r="C5268">
        <v>7</v>
      </c>
      <c r="D5268">
        <v>1</v>
      </c>
      <c r="E5268" t="s">
        <v>7</v>
      </c>
      <c r="F5268">
        <v>18033.48675</v>
      </c>
    </row>
    <row r="5269" spans="1:6">
      <c r="A5269">
        <v>9702</v>
      </c>
      <c r="B5269" s="1">
        <v>45900</v>
      </c>
      <c r="C5269">
        <v>7</v>
      </c>
      <c r="D5269">
        <v>1</v>
      </c>
      <c r="E5269" t="s">
        <v>7</v>
      </c>
      <c r="F5269">
        <v>17979.38628975</v>
      </c>
    </row>
    <row r="5270" spans="1:6">
      <c r="A5270">
        <v>9702</v>
      </c>
      <c r="B5270" s="1">
        <v>45930</v>
      </c>
      <c r="C5270">
        <v>7</v>
      </c>
      <c r="D5270">
        <v>1</v>
      </c>
      <c r="E5270" t="s">
        <v>7</v>
      </c>
      <c r="F5270">
        <v>17925.448130880752</v>
      </c>
    </row>
    <row r="5271" spans="1:6">
      <c r="A5271">
        <v>9702</v>
      </c>
      <c r="B5271" s="1">
        <v>45961</v>
      </c>
      <c r="C5271">
        <v>7</v>
      </c>
      <c r="D5271">
        <v>1</v>
      </c>
      <c r="E5271" t="s">
        <v>7</v>
      </c>
      <c r="F5271">
        <v>17871.67178648811</v>
      </c>
    </row>
    <row r="5272" spans="1:6">
      <c r="A5272">
        <v>9702</v>
      </c>
      <c r="B5272" s="1">
        <v>45991</v>
      </c>
      <c r="C5272">
        <v>7</v>
      </c>
      <c r="D5272">
        <v>1</v>
      </c>
      <c r="E5272" t="s">
        <v>7</v>
      </c>
      <c r="F5272">
        <v>17818.056771128646</v>
      </c>
    </row>
    <row r="5273" spans="1:6">
      <c r="A5273">
        <v>9702</v>
      </c>
      <c r="B5273" s="1">
        <v>46022</v>
      </c>
      <c r="C5273">
        <v>7</v>
      </c>
      <c r="D5273">
        <v>1</v>
      </c>
      <c r="E5273" t="s">
        <v>7</v>
      </c>
      <c r="F5273">
        <v>17764.602600815258</v>
      </c>
    </row>
    <row r="5274" spans="1:6">
      <c r="A5274">
        <v>9768</v>
      </c>
      <c r="B5274" s="1">
        <v>45869</v>
      </c>
      <c r="C5274">
        <v>7</v>
      </c>
      <c r="D5274">
        <v>1</v>
      </c>
      <c r="E5274" t="s">
        <v>7</v>
      </c>
      <c r="F5274">
        <v>787500</v>
      </c>
    </row>
    <row r="5275" spans="1:6">
      <c r="A5275">
        <v>9768</v>
      </c>
      <c r="B5275" s="1">
        <v>45900</v>
      </c>
      <c r="C5275">
        <v>7</v>
      </c>
      <c r="D5275">
        <v>1</v>
      </c>
      <c r="E5275" t="s">
        <v>7</v>
      </c>
      <c r="F5275">
        <v>688500</v>
      </c>
    </row>
    <row r="5276" spans="1:6">
      <c r="A5276">
        <v>9768</v>
      </c>
      <c r="B5276" s="1">
        <v>45930</v>
      </c>
      <c r="C5276">
        <v>7</v>
      </c>
      <c r="D5276">
        <v>1</v>
      </c>
      <c r="E5276" t="s">
        <v>7</v>
      </c>
      <c r="F5276">
        <v>585000</v>
      </c>
    </row>
    <row r="5277" spans="1:6">
      <c r="A5277">
        <v>9768</v>
      </c>
      <c r="B5277" s="1">
        <v>45961</v>
      </c>
      <c r="C5277">
        <v>7</v>
      </c>
      <c r="D5277">
        <v>1</v>
      </c>
      <c r="E5277" t="s">
        <v>7</v>
      </c>
      <c r="F5277">
        <v>765000</v>
      </c>
    </row>
    <row r="5278" spans="1:6">
      <c r="A5278">
        <v>9768</v>
      </c>
      <c r="B5278" s="1">
        <v>45991</v>
      </c>
      <c r="C5278">
        <v>7</v>
      </c>
      <c r="D5278">
        <v>1</v>
      </c>
      <c r="E5278" t="s">
        <v>7</v>
      </c>
      <c r="F5278">
        <v>652500</v>
      </c>
    </row>
    <row r="5279" spans="1:6">
      <c r="A5279">
        <v>9768</v>
      </c>
      <c r="B5279" s="1">
        <v>46022</v>
      </c>
      <c r="C5279">
        <v>7</v>
      </c>
      <c r="D5279">
        <v>1</v>
      </c>
      <c r="E5279" t="s">
        <v>7</v>
      </c>
      <c r="F5279">
        <v>607500</v>
      </c>
    </row>
    <row r="5280" spans="1:6">
      <c r="A5280">
        <v>150</v>
      </c>
      <c r="B5280" s="1">
        <v>45869</v>
      </c>
      <c r="C5280">
        <v>7</v>
      </c>
      <c r="D5280">
        <v>51</v>
      </c>
      <c r="E5280" t="s">
        <v>7</v>
      </c>
      <c r="F5280">
        <v>273695.73300000001</v>
      </c>
    </row>
    <row r="5281" spans="1:6">
      <c r="A5281">
        <v>150</v>
      </c>
      <c r="B5281" s="1">
        <v>45900</v>
      </c>
      <c r="C5281">
        <v>7</v>
      </c>
      <c r="D5281">
        <v>51</v>
      </c>
      <c r="E5281" t="s">
        <v>7</v>
      </c>
      <c r="F5281">
        <v>274379.97233249998</v>
      </c>
    </row>
    <row r="5282" spans="1:6">
      <c r="A5282">
        <v>150</v>
      </c>
      <c r="B5282" s="1">
        <v>45930</v>
      </c>
      <c r="C5282">
        <v>7</v>
      </c>
      <c r="D5282">
        <v>51</v>
      </c>
      <c r="E5282" t="s">
        <v>7</v>
      </c>
      <c r="F5282">
        <v>275065.92226333125</v>
      </c>
    </row>
    <row r="5283" spans="1:6">
      <c r="A5283">
        <v>150</v>
      </c>
      <c r="B5283" s="1">
        <v>45961</v>
      </c>
      <c r="C5283">
        <v>7</v>
      </c>
      <c r="D5283">
        <v>51</v>
      </c>
      <c r="E5283" t="s">
        <v>7</v>
      </c>
      <c r="F5283">
        <v>275753.58706898952</v>
      </c>
    </row>
    <row r="5284" spans="1:6">
      <c r="A5284">
        <v>150</v>
      </c>
      <c r="B5284" s="1">
        <v>45991</v>
      </c>
      <c r="C5284">
        <v>7</v>
      </c>
      <c r="D5284">
        <v>51</v>
      </c>
      <c r="E5284" t="s">
        <v>7</v>
      </c>
      <c r="F5284">
        <v>276442.971036662</v>
      </c>
    </row>
    <row r="5285" spans="1:6">
      <c r="A5285">
        <v>150</v>
      </c>
      <c r="B5285" s="1">
        <v>46022</v>
      </c>
      <c r="C5285">
        <v>7</v>
      </c>
      <c r="D5285">
        <v>51</v>
      </c>
      <c r="E5285" t="s">
        <v>7</v>
      </c>
      <c r="F5285">
        <v>277134.07846425363</v>
      </c>
    </row>
    <row r="5286" spans="1:6">
      <c r="A5286">
        <v>2370</v>
      </c>
      <c r="B5286" s="1">
        <v>45869</v>
      </c>
      <c r="C5286">
        <v>7</v>
      </c>
      <c r="D5286">
        <v>51</v>
      </c>
      <c r="E5286" t="s">
        <v>7</v>
      </c>
      <c r="F5286">
        <v>24298.155000000002</v>
      </c>
    </row>
    <row r="5287" spans="1:6">
      <c r="A5287">
        <v>2370</v>
      </c>
      <c r="B5287" s="1">
        <v>45900</v>
      </c>
      <c r="C5287">
        <v>7</v>
      </c>
      <c r="D5287">
        <v>51</v>
      </c>
      <c r="E5287" t="s">
        <v>7</v>
      </c>
      <c r="F5287">
        <v>24541.136550000003</v>
      </c>
    </row>
    <row r="5288" spans="1:6">
      <c r="A5288">
        <v>2370</v>
      </c>
      <c r="B5288" s="1">
        <v>45930</v>
      </c>
      <c r="C5288">
        <v>7</v>
      </c>
      <c r="D5288">
        <v>51</v>
      </c>
      <c r="E5288" t="s">
        <v>7</v>
      </c>
      <c r="F5288">
        <v>24786.547915500003</v>
      </c>
    </row>
    <row r="5289" spans="1:6">
      <c r="A5289">
        <v>2370</v>
      </c>
      <c r="B5289" s="1">
        <v>45961</v>
      </c>
      <c r="C5289">
        <v>7</v>
      </c>
      <c r="D5289">
        <v>51</v>
      </c>
      <c r="E5289" t="s">
        <v>7</v>
      </c>
      <c r="F5289">
        <v>25034.413394654999</v>
      </c>
    </row>
    <row r="5290" spans="1:6">
      <c r="A5290">
        <v>2370</v>
      </c>
      <c r="B5290" s="1">
        <v>45991</v>
      </c>
      <c r="C5290">
        <v>7</v>
      </c>
      <c r="D5290">
        <v>51</v>
      </c>
      <c r="E5290" t="s">
        <v>7</v>
      </c>
      <c r="F5290">
        <v>25284.757528601549</v>
      </c>
    </row>
    <row r="5291" spans="1:6">
      <c r="A5291">
        <v>2370</v>
      </c>
      <c r="B5291" s="1">
        <v>46022</v>
      </c>
      <c r="C5291">
        <v>7</v>
      </c>
      <c r="D5291">
        <v>51</v>
      </c>
      <c r="E5291" t="s">
        <v>7</v>
      </c>
      <c r="F5291">
        <v>25537.605103887567</v>
      </c>
    </row>
    <row r="5292" spans="1:6">
      <c r="A5292">
        <v>360</v>
      </c>
      <c r="B5292" s="1">
        <v>45869</v>
      </c>
      <c r="C5292">
        <v>7</v>
      </c>
      <c r="D5292">
        <v>51</v>
      </c>
      <c r="E5292" t="s">
        <v>7</v>
      </c>
      <c r="F5292">
        <v>45000</v>
      </c>
    </row>
    <row r="5293" spans="1:6">
      <c r="A5293">
        <v>360</v>
      </c>
      <c r="B5293" s="1">
        <v>45900</v>
      </c>
      <c r="C5293">
        <v>7</v>
      </c>
      <c r="D5293">
        <v>51</v>
      </c>
      <c r="E5293" t="s">
        <v>7</v>
      </c>
      <c r="F5293">
        <v>46350</v>
      </c>
    </row>
    <row r="5294" spans="1:6">
      <c r="A5294">
        <v>360</v>
      </c>
      <c r="B5294" s="1">
        <v>45930</v>
      </c>
      <c r="C5294">
        <v>7</v>
      </c>
      <c r="D5294">
        <v>51</v>
      </c>
      <c r="E5294" t="s">
        <v>7</v>
      </c>
      <c r="F5294">
        <v>47740.5</v>
      </c>
    </row>
    <row r="5295" spans="1:6">
      <c r="A5295">
        <v>360</v>
      </c>
      <c r="B5295" s="1">
        <v>45961</v>
      </c>
      <c r="C5295">
        <v>7</v>
      </c>
      <c r="D5295">
        <v>51</v>
      </c>
      <c r="E5295" t="s">
        <v>7</v>
      </c>
      <c r="F5295">
        <v>49172.715000000004</v>
      </c>
    </row>
    <row r="5296" spans="1:6">
      <c r="A5296">
        <v>360</v>
      </c>
      <c r="B5296" s="1">
        <v>45991</v>
      </c>
      <c r="C5296">
        <v>7</v>
      </c>
      <c r="D5296">
        <v>51</v>
      </c>
      <c r="E5296" t="s">
        <v>7</v>
      </c>
      <c r="F5296">
        <v>50647.896450000007</v>
      </c>
    </row>
    <row r="5297" spans="1:6">
      <c r="A5297">
        <v>360</v>
      </c>
      <c r="B5297" s="1">
        <v>46022</v>
      </c>
      <c r="C5297">
        <v>7</v>
      </c>
      <c r="D5297">
        <v>51</v>
      </c>
      <c r="E5297" t="s">
        <v>7</v>
      </c>
      <c r="F5297">
        <v>52167.33334350001</v>
      </c>
    </row>
    <row r="5298" spans="1:6">
      <c r="A5298">
        <v>9649</v>
      </c>
      <c r="B5298" s="1">
        <v>45869</v>
      </c>
      <c r="C5298">
        <v>7</v>
      </c>
      <c r="D5298">
        <v>51</v>
      </c>
      <c r="E5298" t="s">
        <v>7</v>
      </c>
      <c r="F5298">
        <v>2361.498862425879</v>
      </c>
    </row>
    <row r="5299" spans="1:6">
      <c r="A5299">
        <v>9649</v>
      </c>
      <c r="B5299" s="1">
        <v>45900</v>
      </c>
      <c r="C5299">
        <v>7</v>
      </c>
      <c r="D5299">
        <v>51</v>
      </c>
      <c r="E5299" t="s">
        <v>7</v>
      </c>
      <c r="F5299">
        <v>2377.4803928836354</v>
      </c>
    </row>
    <row r="5300" spans="1:6">
      <c r="A5300">
        <v>9649</v>
      </c>
      <c r="B5300" s="1">
        <v>45930</v>
      </c>
      <c r="C5300">
        <v>7</v>
      </c>
      <c r="D5300">
        <v>51</v>
      </c>
      <c r="E5300" t="s">
        <v>7</v>
      </c>
      <c r="F5300">
        <v>2392.9463901008194</v>
      </c>
    </row>
    <row r="5301" spans="1:6">
      <c r="A5301">
        <v>9649</v>
      </c>
      <c r="B5301" s="1">
        <v>45961</v>
      </c>
      <c r="C5301">
        <v>7</v>
      </c>
      <c r="D5301">
        <v>51</v>
      </c>
      <c r="E5301" t="s">
        <v>7</v>
      </c>
      <c r="F5301">
        <v>2409.4434537991488</v>
      </c>
    </row>
    <row r="5302" spans="1:6">
      <c r="A5302">
        <v>9649</v>
      </c>
      <c r="B5302" s="1">
        <v>45991</v>
      </c>
      <c r="C5302">
        <v>7</v>
      </c>
      <c r="D5302">
        <v>51</v>
      </c>
      <c r="E5302" t="s">
        <v>7</v>
      </c>
      <c r="F5302">
        <v>2424.9094510163327</v>
      </c>
    </row>
    <row r="5303" spans="1:6">
      <c r="A5303">
        <v>9649</v>
      </c>
      <c r="B5303" s="1">
        <v>46022</v>
      </c>
      <c r="C5303">
        <v>7</v>
      </c>
      <c r="D5303">
        <v>51</v>
      </c>
      <c r="E5303" t="s">
        <v>7</v>
      </c>
      <c r="F5303">
        <v>2441.4065147146621</v>
      </c>
    </row>
    <row r="5304" spans="1:6">
      <c r="A5304">
        <v>9652</v>
      </c>
      <c r="B5304" s="1">
        <v>45869</v>
      </c>
      <c r="C5304">
        <v>7</v>
      </c>
      <c r="D5304">
        <v>51</v>
      </c>
      <c r="E5304" t="s">
        <v>7</v>
      </c>
      <c r="F5304">
        <v>66553.70945357719</v>
      </c>
    </row>
    <row r="5305" spans="1:6">
      <c r="A5305">
        <v>9652</v>
      </c>
      <c r="B5305" s="1">
        <v>45900</v>
      </c>
      <c r="C5305">
        <v>7</v>
      </c>
      <c r="D5305">
        <v>51</v>
      </c>
      <c r="E5305" t="s">
        <v>7</v>
      </c>
      <c r="F5305">
        <v>66920.010795677314</v>
      </c>
    </row>
    <row r="5306" spans="1:6">
      <c r="A5306">
        <v>9652</v>
      </c>
      <c r="B5306" s="1">
        <v>45930</v>
      </c>
      <c r="C5306">
        <v>7</v>
      </c>
      <c r="D5306">
        <v>51</v>
      </c>
      <c r="E5306" t="s">
        <v>7</v>
      </c>
      <c r="F5306">
        <v>67274.495965451628</v>
      </c>
    </row>
    <row r="5307" spans="1:6">
      <c r="A5307">
        <v>9652</v>
      </c>
      <c r="B5307" s="1">
        <v>45961</v>
      </c>
      <c r="C5307">
        <v>7</v>
      </c>
      <c r="D5307">
        <v>51</v>
      </c>
      <c r="E5307" t="s">
        <v>7</v>
      </c>
      <c r="F5307">
        <v>67652.61347987756</v>
      </c>
    </row>
    <row r="5308" spans="1:6">
      <c r="A5308">
        <v>9652</v>
      </c>
      <c r="B5308" s="1">
        <v>45991</v>
      </c>
      <c r="C5308">
        <v>7</v>
      </c>
      <c r="D5308">
        <v>51</v>
      </c>
      <c r="E5308" t="s">
        <v>7</v>
      </c>
      <c r="F5308">
        <v>68007.098649651874</v>
      </c>
    </row>
    <row r="5309" spans="1:6">
      <c r="A5309">
        <v>9652</v>
      </c>
      <c r="B5309" s="1">
        <v>46022</v>
      </c>
      <c r="C5309">
        <v>7</v>
      </c>
      <c r="D5309">
        <v>51</v>
      </c>
      <c r="E5309" t="s">
        <v>7</v>
      </c>
      <c r="F5309">
        <v>68385.216164077807</v>
      </c>
    </row>
    <row r="5310" spans="1:6">
      <c r="A5310">
        <v>9656</v>
      </c>
      <c r="B5310" s="1">
        <v>45869</v>
      </c>
      <c r="C5310">
        <v>7</v>
      </c>
      <c r="D5310">
        <v>51</v>
      </c>
      <c r="E5310" t="s">
        <v>7</v>
      </c>
      <c r="F5310">
        <v>915000</v>
      </c>
    </row>
    <row r="5311" spans="1:6">
      <c r="A5311">
        <v>9656</v>
      </c>
      <c r="B5311" s="1">
        <v>45900</v>
      </c>
      <c r="C5311">
        <v>7</v>
      </c>
      <c r="D5311">
        <v>51</v>
      </c>
      <c r="E5311" t="s">
        <v>7</v>
      </c>
      <c r="F5311">
        <v>830094.43175311922</v>
      </c>
    </row>
    <row r="5312" spans="1:6">
      <c r="A5312">
        <v>9656</v>
      </c>
      <c r="B5312" s="1">
        <v>45930</v>
      </c>
      <c r="C5312">
        <v>7</v>
      </c>
      <c r="D5312">
        <v>51</v>
      </c>
      <c r="E5312" t="s">
        <v>7</v>
      </c>
      <c r="F5312">
        <v>916931.1115895519</v>
      </c>
    </row>
    <row r="5313" spans="1:6">
      <c r="A5313">
        <v>9656</v>
      </c>
      <c r="B5313" s="1">
        <v>45961</v>
      </c>
      <c r="C5313">
        <v>7</v>
      </c>
      <c r="D5313">
        <v>51</v>
      </c>
      <c r="E5313" t="s">
        <v>7</v>
      </c>
      <c r="F5313">
        <v>917801.13749101723</v>
      </c>
    </row>
    <row r="5314" spans="1:6">
      <c r="A5314">
        <v>9656</v>
      </c>
      <c r="B5314" s="1">
        <v>45991</v>
      </c>
      <c r="C5314">
        <v>7</v>
      </c>
      <c r="D5314">
        <v>51</v>
      </c>
      <c r="E5314" t="s">
        <v>7</v>
      </c>
      <c r="F5314">
        <v>895575.17163169617</v>
      </c>
    </row>
    <row r="5315" spans="1:6">
      <c r="A5315">
        <v>9656</v>
      </c>
      <c r="B5315" s="1">
        <v>46022</v>
      </c>
      <c r="C5315">
        <v>7</v>
      </c>
      <c r="D5315">
        <v>51</v>
      </c>
      <c r="E5315" t="s">
        <v>7</v>
      </c>
      <c r="F5315">
        <v>932905.16184574924</v>
      </c>
    </row>
    <row r="5316" spans="1:6">
      <c r="A5316">
        <v>9657</v>
      </c>
      <c r="B5316" s="1">
        <v>45869</v>
      </c>
      <c r="C5316">
        <v>7</v>
      </c>
      <c r="D5316">
        <v>51</v>
      </c>
      <c r="E5316" t="s">
        <v>7</v>
      </c>
      <c r="F5316">
        <v>5735.8180800551572</v>
      </c>
    </row>
    <row r="5317" spans="1:6">
      <c r="A5317">
        <v>9657</v>
      </c>
      <c r="B5317" s="1">
        <v>45900</v>
      </c>
      <c r="C5317">
        <v>7</v>
      </c>
      <c r="D5317">
        <v>51</v>
      </c>
      <c r="E5317" t="s">
        <v>7</v>
      </c>
      <c r="F5317">
        <v>5776.3293588951992</v>
      </c>
    </row>
    <row r="5318" spans="1:6">
      <c r="A5318">
        <v>9657</v>
      </c>
      <c r="B5318" s="1">
        <v>45930</v>
      </c>
      <c r="C5318">
        <v>7</v>
      </c>
      <c r="D5318">
        <v>51</v>
      </c>
      <c r="E5318" t="s">
        <v>7</v>
      </c>
      <c r="F5318">
        <v>5815.5338222887867</v>
      </c>
    </row>
    <row r="5319" spans="1:6">
      <c r="A5319">
        <v>9657</v>
      </c>
      <c r="B5319" s="1">
        <v>45961</v>
      </c>
      <c r="C5319">
        <v>7</v>
      </c>
      <c r="D5319">
        <v>51</v>
      </c>
      <c r="E5319" t="s">
        <v>7</v>
      </c>
      <c r="F5319">
        <v>5857.3519165752814</v>
      </c>
    </row>
    <row r="5320" spans="1:6">
      <c r="A5320">
        <v>9657</v>
      </c>
      <c r="B5320" s="1">
        <v>45991</v>
      </c>
      <c r="C5320">
        <v>7</v>
      </c>
      <c r="D5320">
        <v>51</v>
      </c>
      <c r="E5320" t="s">
        <v>7</v>
      </c>
      <c r="F5320">
        <v>5896.5563799688707</v>
      </c>
    </row>
    <row r="5321" spans="1:6">
      <c r="A5321">
        <v>9657</v>
      </c>
      <c r="B5321" s="1">
        <v>46022</v>
      </c>
      <c r="C5321">
        <v>7</v>
      </c>
      <c r="D5321">
        <v>51</v>
      </c>
      <c r="E5321" t="s">
        <v>7</v>
      </c>
      <c r="F5321">
        <v>5938.3744742553645</v>
      </c>
    </row>
    <row r="5322" spans="1:6">
      <c r="A5322">
        <v>9683</v>
      </c>
      <c r="B5322" s="1">
        <v>45869</v>
      </c>
      <c r="C5322">
        <v>7</v>
      </c>
      <c r="D5322">
        <v>51</v>
      </c>
      <c r="E5322" t="s">
        <v>7</v>
      </c>
      <c r="F5322">
        <v>3265996.0739067481</v>
      </c>
    </row>
    <row r="5323" spans="1:6">
      <c r="A5323">
        <v>9683</v>
      </c>
      <c r="B5323" s="1">
        <v>45900</v>
      </c>
      <c r="C5323">
        <v>7</v>
      </c>
      <c r="D5323">
        <v>51</v>
      </c>
      <c r="E5323" t="s">
        <v>7</v>
      </c>
      <c r="F5323">
        <v>3291030.2606083229</v>
      </c>
    </row>
    <row r="5324" spans="1:6">
      <c r="A5324">
        <v>9683</v>
      </c>
      <c r="B5324" s="1">
        <v>45930</v>
      </c>
      <c r="C5324">
        <v>7</v>
      </c>
      <c r="D5324">
        <v>51</v>
      </c>
      <c r="E5324" t="s">
        <v>7</v>
      </c>
      <c r="F5324">
        <v>3315256.8929001698</v>
      </c>
    </row>
    <row r="5325" spans="1:6">
      <c r="A5325">
        <v>9683</v>
      </c>
      <c r="B5325" s="1">
        <v>45961</v>
      </c>
      <c r="C5325">
        <v>7</v>
      </c>
      <c r="D5325">
        <v>51</v>
      </c>
      <c r="E5325" t="s">
        <v>7</v>
      </c>
      <c r="F5325">
        <v>3341098.634011473</v>
      </c>
    </row>
    <row r="5326" spans="1:6">
      <c r="A5326">
        <v>9683</v>
      </c>
      <c r="B5326" s="1">
        <v>45991</v>
      </c>
      <c r="C5326">
        <v>7</v>
      </c>
      <c r="D5326">
        <v>51</v>
      </c>
      <c r="E5326" t="s">
        <v>7</v>
      </c>
      <c r="F5326">
        <v>3365325.2663033199</v>
      </c>
    </row>
    <row r="5327" spans="1:6">
      <c r="A5327">
        <v>9683</v>
      </c>
      <c r="B5327" s="1">
        <v>46022</v>
      </c>
      <c r="C5327">
        <v>7</v>
      </c>
      <c r="D5327">
        <v>51</v>
      </c>
      <c r="E5327" t="s">
        <v>7</v>
      </c>
      <c r="F5327">
        <v>3391167.0074146232</v>
      </c>
    </row>
    <row r="5328" spans="1:6">
      <c r="A5328">
        <v>9692</v>
      </c>
      <c r="B5328" s="1">
        <v>45869</v>
      </c>
      <c r="C5328">
        <v>7</v>
      </c>
      <c r="D5328">
        <v>51</v>
      </c>
      <c r="E5328" t="s">
        <v>7</v>
      </c>
      <c r="F5328">
        <v>1050000</v>
      </c>
    </row>
    <row r="5329" spans="1:6">
      <c r="A5329">
        <v>9692</v>
      </c>
      <c r="B5329" s="1">
        <v>45900</v>
      </c>
      <c r="C5329">
        <v>7</v>
      </c>
      <c r="D5329">
        <v>51</v>
      </c>
      <c r="E5329" t="s">
        <v>7</v>
      </c>
      <c r="F5329">
        <v>761962.96306065086</v>
      </c>
    </row>
    <row r="5330" spans="1:6">
      <c r="A5330">
        <v>9692</v>
      </c>
      <c r="B5330" s="1">
        <v>45930</v>
      </c>
      <c r="C5330">
        <v>7</v>
      </c>
      <c r="D5330">
        <v>51</v>
      </c>
      <c r="E5330" t="s">
        <v>7</v>
      </c>
      <c r="F5330">
        <v>757214.16404792853</v>
      </c>
    </row>
    <row r="5331" spans="1:6">
      <c r="A5331">
        <v>9692</v>
      </c>
      <c r="B5331" s="1">
        <v>45961</v>
      </c>
      <c r="C5331">
        <v>7</v>
      </c>
      <c r="D5331">
        <v>51</v>
      </c>
      <c r="E5331" t="s">
        <v>7</v>
      </c>
      <c r="F5331">
        <v>1035000</v>
      </c>
    </row>
    <row r="5332" spans="1:6">
      <c r="A5332">
        <v>9692</v>
      </c>
      <c r="B5332" s="1">
        <v>45991</v>
      </c>
      <c r="C5332">
        <v>7</v>
      </c>
      <c r="D5332">
        <v>51</v>
      </c>
      <c r="E5332" t="s">
        <v>7</v>
      </c>
      <c r="F5332">
        <v>783712.64641997847</v>
      </c>
    </row>
    <row r="5333" spans="1:6">
      <c r="A5333">
        <v>9692</v>
      </c>
      <c r="B5333" s="1">
        <v>46022</v>
      </c>
      <c r="C5333">
        <v>7</v>
      </c>
      <c r="D5333">
        <v>51</v>
      </c>
      <c r="E5333" t="s">
        <v>7</v>
      </c>
      <c r="F5333">
        <v>791297.29982025363</v>
      </c>
    </row>
    <row r="5334" spans="1:6">
      <c r="A5334">
        <v>9700</v>
      </c>
      <c r="B5334" s="1">
        <v>45869</v>
      </c>
      <c r="C5334">
        <v>7</v>
      </c>
      <c r="D5334">
        <v>51</v>
      </c>
      <c r="E5334" t="s">
        <v>7</v>
      </c>
      <c r="F5334">
        <v>1165432.9920000001</v>
      </c>
    </row>
    <row r="5335" spans="1:6">
      <c r="A5335">
        <v>9700</v>
      </c>
      <c r="B5335" s="1">
        <v>45900</v>
      </c>
      <c r="C5335">
        <v>7</v>
      </c>
      <c r="D5335">
        <v>51</v>
      </c>
      <c r="E5335" t="s">
        <v>7</v>
      </c>
      <c r="F5335">
        <v>1166598.4249919998</v>
      </c>
    </row>
    <row r="5336" spans="1:6">
      <c r="A5336">
        <v>9700</v>
      </c>
      <c r="B5336" s="1">
        <v>45930</v>
      </c>
      <c r="C5336">
        <v>7</v>
      </c>
      <c r="D5336">
        <v>51</v>
      </c>
      <c r="E5336" t="s">
        <v>7</v>
      </c>
      <c r="F5336">
        <v>1167765.0234169916</v>
      </c>
    </row>
    <row r="5337" spans="1:6">
      <c r="A5337">
        <v>9700</v>
      </c>
      <c r="B5337" s="1">
        <v>45961</v>
      </c>
      <c r="C5337">
        <v>7</v>
      </c>
      <c r="D5337">
        <v>51</v>
      </c>
      <c r="E5337" t="s">
        <v>7</v>
      </c>
      <c r="F5337">
        <v>1168932.7884404087</v>
      </c>
    </row>
    <row r="5338" spans="1:6">
      <c r="A5338">
        <v>9700</v>
      </c>
      <c r="B5338" s="1">
        <v>45991</v>
      </c>
      <c r="C5338">
        <v>7</v>
      </c>
      <c r="D5338">
        <v>51</v>
      </c>
      <c r="E5338" t="s">
        <v>7</v>
      </c>
      <c r="F5338">
        <v>1170101.7212288487</v>
      </c>
    </row>
    <row r="5339" spans="1:6">
      <c r="A5339">
        <v>9700</v>
      </c>
      <c r="B5339" s="1">
        <v>46022</v>
      </c>
      <c r="C5339">
        <v>7</v>
      </c>
      <c r="D5339">
        <v>51</v>
      </c>
      <c r="E5339" t="s">
        <v>7</v>
      </c>
      <c r="F5339">
        <v>1171271.8229500775</v>
      </c>
    </row>
    <row r="5340" spans="1:6">
      <c r="A5340">
        <v>9701</v>
      </c>
      <c r="B5340" s="1">
        <v>45869</v>
      </c>
      <c r="C5340">
        <v>7</v>
      </c>
      <c r="D5340">
        <v>51</v>
      </c>
      <c r="E5340" t="s">
        <v>7</v>
      </c>
      <c r="F5340">
        <v>16130.551499999998</v>
      </c>
    </row>
    <row r="5341" spans="1:6">
      <c r="A5341">
        <v>9701</v>
      </c>
      <c r="B5341" s="1">
        <v>45900</v>
      </c>
      <c r="C5341">
        <v>7</v>
      </c>
      <c r="D5341">
        <v>51</v>
      </c>
      <c r="E5341" t="s">
        <v>7</v>
      </c>
      <c r="F5341">
        <v>16211.204257499996</v>
      </c>
    </row>
    <row r="5342" spans="1:6">
      <c r="A5342">
        <v>9701</v>
      </c>
      <c r="B5342" s="1">
        <v>45930</v>
      </c>
      <c r="C5342">
        <v>7</v>
      </c>
      <c r="D5342">
        <v>51</v>
      </c>
      <c r="E5342" t="s">
        <v>7</v>
      </c>
      <c r="F5342">
        <v>16292.260278787495</v>
      </c>
    </row>
    <row r="5343" spans="1:6">
      <c r="A5343">
        <v>9701</v>
      </c>
      <c r="B5343" s="1">
        <v>45961</v>
      </c>
      <c r="C5343">
        <v>7</v>
      </c>
      <c r="D5343">
        <v>51</v>
      </c>
      <c r="E5343" t="s">
        <v>7</v>
      </c>
      <c r="F5343">
        <v>16373.721580181431</v>
      </c>
    </row>
    <row r="5344" spans="1:6">
      <c r="A5344">
        <v>9701</v>
      </c>
      <c r="B5344" s="1">
        <v>45991</v>
      </c>
      <c r="C5344">
        <v>7</v>
      </c>
      <c r="D5344">
        <v>51</v>
      </c>
      <c r="E5344" t="s">
        <v>7</v>
      </c>
      <c r="F5344">
        <v>16455.590188082337</v>
      </c>
    </row>
    <row r="5345" spans="1:6">
      <c r="A5345">
        <v>9701</v>
      </c>
      <c r="B5345" s="1">
        <v>46022</v>
      </c>
      <c r="C5345">
        <v>7</v>
      </c>
      <c r="D5345">
        <v>51</v>
      </c>
      <c r="E5345" t="s">
        <v>7</v>
      </c>
      <c r="F5345">
        <v>16537.868139022747</v>
      </c>
    </row>
    <row r="5346" spans="1:6">
      <c r="A5346">
        <v>9702</v>
      </c>
      <c r="B5346" s="1">
        <v>45869</v>
      </c>
      <c r="C5346">
        <v>7</v>
      </c>
      <c r="D5346">
        <v>51</v>
      </c>
      <c r="E5346" t="s">
        <v>7</v>
      </c>
      <c r="F5346">
        <v>11966.721855550995</v>
      </c>
    </row>
    <row r="5347" spans="1:6">
      <c r="A5347">
        <v>9702</v>
      </c>
      <c r="B5347" s="1">
        <v>45900</v>
      </c>
      <c r="C5347">
        <v>7</v>
      </c>
      <c r="D5347">
        <v>51</v>
      </c>
      <c r="E5347" t="s">
        <v>7</v>
      </c>
      <c r="F5347">
        <v>12069.914903116021</v>
      </c>
    </row>
    <row r="5348" spans="1:6">
      <c r="A5348">
        <v>9702</v>
      </c>
      <c r="B5348" s="1">
        <v>45930</v>
      </c>
      <c r="C5348">
        <v>7</v>
      </c>
      <c r="D5348">
        <v>51</v>
      </c>
      <c r="E5348" t="s">
        <v>7</v>
      </c>
      <c r="F5348">
        <v>12169.779142695081</v>
      </c>
    </row>
    <row r="5349" spans="1:6">
      <c r="A5349">
        <v>9702</v>
      </c>
      <c r="B5349" s="1">
        <v>45961</v>
      </c>
      <c r="C5349">
        <v>7</v>
      </c>
      <c r="D5349">
        <v>51</v>
      </c>
      <c r="E5349" t="s">
        <v>7</v>
      </c>
      <c r="F5349">
        <v>12276.300998246077</v>
      </c>
    </row>
    <row r="5350" spans="1:6">
      <c r="A5350">
        <v>9702</v>
      </c>
      <c r="B5350" s="1">
        <v>45991</v>
      </c>
      <c r="C5350">
        <v>7</v>
      </c>
      <c r="D5350">
        <v>51</v>
      </c>
      <c r="E5350" t="s">
        <v>7</v>
      </c>
      <c r="F5350">
        <v>12376.165237825137</v>
      </c>
    </row>
    <row r="5351" spans="1:6">
      <c r="A5351">
        <v>9702</v>
      </c>
      <c r="B5351" s="1">
        <v>46022</v>
      </c>
      <c r="C5351">
        <v>7</v>
      </c>
      <c r="D5351">
        <v>51</v>
      </c>
      <c r="E5351" t="s">
        <v>7</v>
      </c>
      <c r="F5351">
        <v>12482.687093376131</v>
      </c>
    </row>
    <row r="5352" spans="1:6">
      <c r="A5352">
        <v>9768</v>
      </c>
      <c r="B5352" s="1">
        <v>45869</v>
      </c>
      <c r="C5352">
        <v>7</v>
      </c>
      <c r="D5352">
        <v>51</v>
      </c>
      <c r="E5352" t="s">
        <v>7</v>
      </c>
      <c r="F5352">
        <v>777000</v>
      </c>
    </row>
    <row r="5353" spans="1:6">
      <c r="A5353">
        <v>9768</v>
      </c>
      <c r="B5353" s="1">
        <v>45900</v>
      </c>
      <c r="C5353">
        <v>7</v>
      </c>
      <c r="D5353">
        <v>51</v>
      </c>
      <c r="E5353" t="s">
        <v>7</v>
      </c>
      <c r="F5353">
        <v>654000</v>
      </c>
    </row>
    <row r="5354" spans="1:6">
      <c r="A5354">
        <v>9768</v>
      </c>
      <c r="B5354" s="1">
        <v>45930</v>
      </c>
      <c r="C5354">
        <v>7</v>
      </c>
      <c r="D5354">
        <v>51</v>
      </c>
      <c r="E5354" t="s">
        <v>7</v>
      </c>
      <c r="F5354">
        <v>645000</v>
      </c>
    </row>
    <row r="5355" spans="1:6">
      <c r="A5355">
        <v>9768</v>
      </c>
      <c r="B5355" s="1">
        <v>45961</v>
      </c>
      <c r="C5355">
        <v>7</v>
      </c>
      <c r="D5355">
        <v>51</v>
      </c>
      <c r="E5355" t="s">
        <v>7</v>
      </c>
      <c r="F5355">
        <v>795000</v>
      </c>
    </row>
    <row r="5356" spans="1:6">
      <c r="A5356">
        <v>9768</v>
      </c>
      <c r="B5356" s="1">
        <v>45991</v>
      </c>
      <c r="C5356">
        <v>7</v>
      </c>
      <c r="D5356">
        <v>51</v>
      </c>
      <c r="E5356" t="s">
        <v>7</v>
      </c>
      <c r="F5356">
        <v>645000</v>
      </c>
    </row>
    <row r="5357" spans="1:6">
      <c r="A5357">
        <v>9768</v>
      </c>
      <c r="B5357" s="1">
        <v>46022</v>
      </c>
      <c r="C5357">
        <v>7</v>
      </c>
      <c r="D5357">
        <v>51</v>
      </c>
      <c r="E5357" t="s">
        <v>7</v>
      </c>
      <c r="F5357">
        <v>648000</v>
      </c>
    </row>
    <row r="5358" spans="1:6">
      <c r="A5358">
        <v>150</v>
      </c>
      <c r="B5358" s="1">
        <v>45869</v>
      </c>
      <c r="C5358">
        <v>7</v>
      </c>
      <c r="D5358">
        <v>24</v>
      </c>
      <c r="E5358" t="s">
        <v>7</v>
      </c>
      <c r="F5358">
        <v>334796.37653453898</v>
      </c>
    </row>
    <row r="5359" spans="1:6">
      <c r="A5359">
        <v>150</v>
      </c>
      <c r="B5359" s="1">
        <v>45900</v>
      </c>
      <c r="C5359">
        <v>7</v>
      </c>
      <c r="D5359">
        <v>24</v>
      </c>
      <c r="E5359" t="s">
        <v>7</v>
      </c>
      <c r="F5359">
        <v>334670.29401620501</v>
      </c>
    </row>
    <row r="5360" spans="1:6">
      <c r="A5360">
        <v>150</v>
      </c>
      <c r="B5360" s="1">
        <v>45930</v>
      </c>
      <c r="C5360">
        <v>7</v>
      </c>
      <c r="D5360">
        <v>24</v>
      </c>
      <c r="E5360" t="s">
        <v>7</v>
      </c>
      <c r="F5360">
        <v>334548.27867588185</v>
      </c>
    </row>
    <row r="5361" spans="1:6">
      <c r="A5361">
        <v>150</v>
      </c>
      <c r="B5361" s="1">
        <v>45961</v>
      </c>
      <c r="C5361">
        <v>7</v>
      </c>
      <c r="D5361">
        <v>24</v>
      </c>
      <c r="E5361" t="s">
        <v>7</v>
      </c>
      <c r="F5361">
        <v>334418.12897953723</v>
      </c>
    </row>
    <row r="5362" spans="1:6">
      <c r="A5362">
        <v>150</v>
      </c>
      <c r="B5362" s="1">
        <v>45991</v>
      </c>
      <c r="C5362">
        <v>7</v>
      </c>
      <c r="D5362">
        <v>24</v>
      </c>
      <c r="E5362" t="s">
        <v>7</v>
      </c>
      <c r="F5362">
        <v>334296.11363921402</v>
      </c>
    </row>
    <row r="5363" spans="1:6">
      <c r="A5363">
        <v>150</v>
      </c>
      <c r="B5363" s="1">
        <v>46022</v>
      </c>
      <c r="C5363">
        <v>7</v>
      </c>
      <c r="D5363">
        <v>24</v>
      </c>
      <c r="E5363" t="s">
        <v>7</v>
      </c>
      <c r="F5363">
        <v>334165.96394286933</v>
      </c>
    </row>
    <row r="5364" spans="1:6">
      <c r="A5364">
        <v>2370</v>
      </c>
      <c r="B5364" s="1">
        <v>45869</v>
      </c>
      <c r="C5364">
        <v>7</v>
      </c>
      <c r="D5364">
        <v>24</v>
      </c>
      <c r="E5364" t="s">
        <v>7</v>
      </c>
      <c r="F5364">
        <v>14111.077943362499</v>
      </c>
    </row>
    <row r="5365" spans="1:6">
      <c r="A5365">
        <v>2370</v>
      </c>
      <c r="B5365" s="1">
        <v>45900</v>
      </c>
      <c r="C5365">
        <v>7</v>
      </c>
      <c r="D5365">
        <v>24</v>
      </c>
      <c r="E5365" t="s">
        <v>7</v>
      </c>
      <c r="F5365">
        <v>13640.815215344812</v>
      </c>
    </row>
    <row r="5366" spans="1:6">
      <c r="A5366">
        <v>2370</v>
      </c>
      <c r="B5366" s="1">
        <v>45930</v>
      </c>
      <c r="C5366">
        <v>7</v>
      </c>
      <c r="D5366">
        <v>24</v>
      </c>
      <c r="E5366" t="s">
        <v>7</v>
      </c>
      <c r="F5366">
        <v>13187.011682807744</v>
      </c>
    </row>
    <row r="5367" spans="1:6">
      <c r="A5367">
        <v>2370</v>
      </c>
      <c r="B5367" s="1">
        <v>45961</v>
      </c>
      <c r="C5367">
        <v>7</v>
      </c>
      <c r="D5367">
        <v>24</v>
      </c>
      <c r="E5367" t="s">
        <v>7</v>
      </c>
      <c r="F5367">
        <v>12749.091273909473</v>
      </c>
    </row>
    <row r="5368" spans="1:6">
      <c r="A5368">
        <v>2370</v>
      </c>
      <c r="B5368" s="1">
        <v>45991</v>
      </c>
      <c r="C5368">
        <v>7</v>
      </c>
      <c r="D5368">
        <v>24</v>
      </c>
      <c r="E5368" t="s">
        <v>7</v>
      </c>
      <c r="F5368">
        <v>12326.49807932264</v>
      </c>
    </row>
    <row r="5369" spans="1:6">
      <c r="A5369">
        <v>2370</v>
      </c>
      <c r="B5369" s="1">
        <v>46022</v>
      </c>
      <c r="C5369">
        <v>7</v>
      </c>
      <c r="D5369">
        <v>24</v>
      </c>
      <c r="E5369" t="s">
        <v>7</v>
      </c>
      <c r="F5369">
        <v>11918.695646546348</v>
      </c>
    </row>
    <row r="5370" spans="1:6">
      <c r="A5370">
        <v>360</v>
      </c>
      <c r="B5370" s="1">
        <v>45869</v>
      </c>
      <c r="C5370">
        <v>7</v>
      </c>
      <c r="D5370">
        <v>24</v>
      </c>
      <c r="E5370" t="s">
        <v>7</v>
      </c>
      <c r="F5370">
        <v>34200</v>
      </c>
    </row>
    <row r="5371" spans="1:6">
      <c r="A5371">
        <v>360</v>
      </c>
      <c r="B5371" s="1">
        <v>45900</v>
      </c>
      <c r="C5371">
        <v>7</v>
      </c>
      <c r="D5371">
        <v>24</v>
      </c>
      <c r="E5371" t="s">
        <v>7</v>
      </c>
      <c r="F5371">
        <v>34200</v>
      </c>
    </row>
    <row r="5372" spans="1:6">
      <c r="A5372">
        <v>360</v>
      </c>
      <c r="B5372" s="1">
        <v>45930</v>
      </c>
      <c r="C5372">
        <v>7</v>
      </c>
      <c r="D5372">
        <v>24</v>
      </c>
      <c r="E5372" t="s">
        <v>7</v>
      </c>
      <c r="F5372">
        <v>34200</v>
      </c>
    </row>
    <row r="5373" spans="1:6">
      <c r="A5373">
        <v>360</v>
      </c>
      <c r="B5373" s="1">
        <v>45961</v>
      </c>
      <c r="C5373">
        <v>7</v>
      </c>
      <c r="D5373">
        <v>24</v>
      </c>
      <c r="E5373" t="s">
        <v>7</v>
      </c>
      <c r="F5373">
        <v>34200</v>
      </c>
    </row>
    <row r="5374" spans="1:6">
      <c r="A5374">
        <v>360</v>
      </c>
      <c r="B5374" s="1">
        <v>45991</v>
      </c>
      <c r="C5374">
        <v>7</v>
      </c>
      <c r="D5374">
        <v>24</v>
      </c>
      <c r="E5374" t="s">
        <v>7</v>
      </c>
      <c r="F5374">
        <v>34200</v>
      </c>
    </row>
    <row r="5375" spans="1:6">
      <c r="A5375">
        <v>360</v>
      </c>
      <c r="B5375" s="1">
        <v>46022</v>
      </c>
      <c r="C5375">
        <v>7</v>
      </c>
      <c r="D5375">
        <v>24</v>
      </c>
      <c r="E5375" t="s">
        <v>7</v>
      </c>
      <c r="F5375">
        <v>34200</v>
      </c>
    </row>
    <row r="5376" spans="1:6">
      <c r="A5376">
        <v>9649</v>
      </c>
      <c r="B5376" s="1">
        <v>45869</v>
      </c>
      <c r="C5376">
        <v>7</v>
      </c>
      <c r="D5376">
        <v>24</v>
      </c>
      <c r="E5376" t="s">
        <v>7</v>
      </c>
      <c r="F5376">
        <v>3007.9845</v>
      </c>
    </row>
    <row r="5377" spans="1:6">
      <c r="A5377">
        <v>9649</v>
      </c>
      <c r="B5377" s="1">
        <v>45900</v>
      </c>
      <c r="C5377">
        <v>7</v>
      </c>
      <c r="D5377">
        <v>24</v>
      </c>
      <c r="E5377" t="s">
        <v>7</v>
      </c>
      <c r="F5377">
        <v>2992.9445774999999</v>
      </c>
    </row>
    <row r="5378" spans="1:6">
      <c r="A5378">
        <v>9649</v>
      </c>
      <c r="B5378" s="1">
        <v>45930</v>
      </c>
      <c r="C5378">
        <v>7</v>
      </c>
      <c r="D5378">
        <v>24</v>
      </c>
      <c r="E5378" t="s">
        <v>7</v>
      </c>
      <c r="F5378">
        <v>2977.9798546125003</v>
      </c>
    </row>
    <row r="5379" spans="1:6">
      <c r="A5379">
        <v>9649</v>
      </c>
      <c r="B5379" s="1">
        <v>45961</v>
      </c>
      <c r="C5379">
        <v>7</v>
      </c>
      <c r="D5379">
        <v>24</v>
      </c>
      <c r="E5379" t="s">
        <v>7</v>
      </c>
      <c r="F5379">
        <v>2963.0899553394374</v>
      </c>
    </row>
    <row r="5380" spans="1:6">
      <c r="A5380">
        <v>9649</v>
      </c>
      <c r="B5380" s="1">
        <v>45991</v>
      </c>
      <c r="C5380">
        <v>7</v>
      </c>
      <c r="D5380">
        <v>24</v>
      </c>
      <c r="E5380" t="s">
        <v>7</v>
      </c>
      <c r="F5380">
        <v>3016.7490050533065</v>
      </c>
    </row>
    <row r="5381" spans="1:6">
      <c r="A5381">
        <v>9649</v>
      </c>
      <c r="B5381" s="1">
        <v>46022</v>
      </c>
      <c r="C5381">
        <v>7</v>
      </c>
      <c r="D5381">
        <v>24</v>
      </c>
      <c r="E5381" t="s">
        <v>7</v>
      </c>
      <c r="F5381">
        <v>2925</v>
      </c>
    </row>
    <row r="5382" spans="1:6">
      <c r="A5382">
        <v>9652</v>
      </c>
      <c r="B5382" s="1">
        <v>45869</v>
      </c>
      <c r="C5382">
        <v>7</v>
      </c>
      <c r="D5382">
        <v>24</v>
      </c>
      <c r="E5382" t="s">
        <v>7</v>
      </c>
      <c r="F5382">
        <v>66665.861784562381</v>
      </c>
    </row>
    <row r="5383" spans="1:6">
      <c r="A5383">
        <v>9652</v>
      </c>
      <c r="B5383" s="1">
        <v>45900</v>
      </c>
      <c r="C5383">
        <v>7</v>
      </c>
      <c r="D5383">
        <v>24</v>
      </c>
      <c r="E5383" t="s">
        <v>7</v>
      </c>
      <c r="F5383">
        <v>74115</v>
      </c>
    </row>
    <row r="5384" spans="1:6">
      <c r="A5384">
        <v>9652</v>
      </c>
      <c r="B5384" s="1">
        <v>45930</v>
      </c>
      <c r="C5384">
        <v>7</v>
      </c>
      <c r="D5384">
        <v>24</v>
      </c>
      <c r="E5384" t="s">
        <v>7</v>
      </c>
      <c r="F5384">
        <v>73350</v>
      </c>
    </row>
    <row r="5385" spans="1:6">
      <c r="A5385">
        <v>9652</v>
      </c>
      <c r="B5385" s="1">
        <v>45961</v>
      </c>
      <c r="C5385">
        <v>7</v>
      </c>
      <c r="D5385">
        <v>24</v>
      </c>
      <c r="E5385" t="s">
        <v>7</v>
      </c>
      <c r="F5385">
        <v>72900</v>
      </c>
    </row>
    <row r="5386" spans="1:6">
      <c r="A5386">
        <v>9652</v>
      </c>
      <c r="B5386" s="1">
        <v>45991</v>
      </c>
      <c r="C5386">
        <v>7</v>
      </c>
      <c r="D5386">
        <v>24</v>
      </c>
      <c r="E5386" t="s">
        <v>7</v>
      </c>
      <c r="F5386">
        <v>75150</v>
      </c>
    </row>
    <row r="5387" spans="1:6">
      <c r="A5387">
        <v>9652</v>
      </c>
      <c r="B5387" s="1">
        <v>46022</v>
      </c>
      <c r="C5387">
        <v>7</v>
      </c>
      <c r="D5387">
        <v>24</v>
      </c>
      <c r="E5387" t="s">
        <v>7</v>
      </c>
      <c r="F5387">
        <v>71550</v>
      </c>
    </row>
    <row r="5388" spans="1:6">
      <c r="A5388">
        <v>9656</v>
      </c>
      <c r="B5388" s="1">
        <v>45869</v>
      </c>
      <c r="C5388">
        <v>7</v>
      </c>
      <c r="D5388">
        <v>24</v>
      </c>
      <c r="E5388" t="s">
        <v>7</v>
      </c>
      <c r="F5388">
        <v>799442.71914045641</v>
      </c>
    </row>
    <row r="5389" spans="1:6">
      <c r="A5389">
        <v>9656</v>
      </c>
      <c r="B5389" s="1">
        <v>45900</v>
      </c>
      <c r="C5389">
        <v>7</v>
      </c>
      <c r="D5389">
        <v>24</v>
      </c>
      <c r="E5389" t="s">
        <v>7</v>
      </c>
      <c r="F5389">
        <v>760500</v>
      </c>
    </row>
    <row r="5390" spans="1:6">
      <c r="A5390">
        <v>9656</v>
      </c>
      <c r="B5390" s="1">
        <v>45930</v>
      </c>
      <c r="C5390">
        <v>7</v>
      </c>
      <c r="D5390">
        <v>24</v>
      </c>
      <c r="E5390" t="s">
        <v>7</v>
      </c>
      <c r="F5390">
        <v>765993.58940806566</v>
      </c>
    </row>
    <row r="5391" spans="1:6">
      <c r="A5391">
        <v>9656</v>
      </c>
      <c r="B5391" s="1">
        <v>45961</v>
      </c>
      <c r="C5391">
        <v>7</v>
      </c>
      <c r="D5391">
        <v>24</v>
      </c>
      <c r="E5391" t="s">
        <v>7</v>
      </c>
      <c r="F5391">
        <v>740591.50311996811</v>
      </c>
    </row>
    <row r="5392" spans="1:6">
      <c r="A5392">
        <v>9656</v>
      </c>
      <c r="B5392" s="1">
        <v>45991</v>
      </c>
      <c r="C5392">
        <v>7</v>
      </c>
      <c r="D5392">
        <v>24</v>
      </c>
      <c r="E5392" t="s">
        <v>7</v>
      </c>
      <c r="F5392">
        <v>765000</v>
      </c>
    </row>
    <row r="5393" spans="1:6">
      <c r="A5393">
        <v>9656</v>
      </c>
      <c r="B5393" s="1">
        <v>46022</v>
      </c>
      <c r="C5393">
        <v>7</v>
      </c>
      <c r="D5393">
        <v>24</v>
      </c>
      <c r="E5393" t="s">
        <v>7</v>
      </c>
      <c r="F5393">
        <v>778500</v>
      </c>
    </row>
    <row r="5394" spans="1:6">
      <c r="A5394">
        <v>9657</v>
      </c>
      <c r="B5394" s="1">
        <v>45869</v>
      </c>
      <c r="C5394">
        <v>7</v>
      </c>
      <c r="D5394">
        <v>24</v>
      </c>
      <c r="E5394" t="s">
        <v>7</v>
      </c>
      <c r="F5394">
        <v>5537.2171904606612</v>
      </c>
    </row>
    <row r="5395" spans="1:6">
      <c r="A5395">
        <v>9657</v>
      </c>
      <c r="B5395" s="1">
        <v>45900</v>
      </c>
      <c r="C5395">
        <v>7</v>
      </c>
      <c r="D5395">
        <v>24</v>
      </c>
      <c r="E5395" t="s">
        <v>7</v>
      </c>
      <c r="F5395">
        <v>5935.270917288407</v>
      </c>
    </row>
    <row r="5396" spans="1:6">
      <c r="A5396">
        <v>9657</v>
      </c>
      <c r="B5396" s="1">
        <v>45930</v>
      </c>
      <c r="C5396">
        <v>7</v>
      </c>
      <c r="D5396">
        <v>24</v>
      </c>
      <c r="E5396" t="s">
        <v>7</v>
      </c>
      <c r="F5396">
        <v>5776.9007989346364</v>
      </c>
    </row>
    <row r="5397" spans="1:6">
      <c r="A5397">
        <v>9657</v>
      </c>
      <c r="B5397" s="1">
        <v>45961</v>
      </c>
      <c r="C5397">
        <v>7</v>
      </c>
      <c r="D5397">
        <v>24</v>
      </c>
      <c r="E5397" t="s">
        <v>7</v>
      </c>
      <c r="F5397">
        <v>5426.9858635437986</v>
      </c>
    </row>
    <row r="5398" spans="1:6">
      <c r="A5398">
        <v>9657</v>
      </c>
      <c r="B5398" s="1">
        <v>45991</v>
      </c>
      <c r="C5398">
        <v>7</v>
      </c>
      <c r="D5398">
        <v>24</v>
      </c>
      <c r="E5398" t="s">
        <v>7</v>
      </c>
      <c r="F5398">
        <v>5720.9340516639586</v>
      </c>
    </row>
    <row r="5399" spans="1:6">
      <c r="A5399">
        <v>9657</v>
      </c>
      <c r="B5399" s="1">
        <v>46022</v>
      </c>
      <c r="C5399">
        <v>7</v>
      </c>
      <c r="D5399">
        <v>24</v>
      </c>
      <c r="E5399" t="s">
        <v>7</v>
      </c>
      <c r="F5399">
        <v>5575.8174131354717</v>
      </c>
    </row>
    <row r="5400" spans="1:6">
      <c r="A5400">
        <v>9683</v>
      </c>
      <c r="B5400" s="1">
        <v>45869</v>
      </c>
      <c r="C5400">
        <v>7</v>
      </c>
      <c r="D5400">
        <v>24</v>
      </c>
      <c r="E5400" t="s">
        <v>7</v>
      </c>
      <c r="F5400">
        <v>3355638.169526305</v>
      </c>
    </row>
    <row r="5401" spans="1:6">
      <c r="A5401">
        <v>9683</v>
      </c>
      <c r="B5401" s="1">
        <v>45900</v>
      </c>
      <c r="C5401">
        <v>7</v>
      </c>
      <c r="D5401">
        <v>24</v>
      </c>
      <c r="E5401" t="s">
        <v>7</v>
      </c>
      <c r="F5401">
        <v>3374504.774066865</v>
      </c>
    </row>
    <row r="5402" spans="1:6">
      <c r="A5402">
        <v>9683</v>
      </c>
      <c r="B5402" s="1">
        <v>45930</v>
      </c>
      <c r="C5402">
        <v>7</v>
      </c>
      <c r="D5402">
        <v>24</v>
      </c>
      <c r="E5402" t="s">
        <v>7</v>
      </c>
      <c r="F5402">
        <v>3392762.7784609552</v>
      </c>
    </row>
    <row r="5403" spans="1:6">
      <c r="A5403">
        <v>9683</v>
      </c>
      <c r="B5403" s="1">
        <v>45961</v>
      </c>
      <c r="C5403">
        <v>7</v>
      </c>
      <c r="D5403">
        <v>24</v>
      </c>
      <c r="E5403" t="s">
        <v>7</v>
      </c>
      <c r="F5403">
        <v>3412237.9831479853</v>
      </c>
    </row>
    <row r="5404" spans="1:6">
      <c r="A5404">
        <v>9683</v>
      </c>
      <c r="B5404" s="1">
        <v>45991</v>
      </c>
      <c r="C5404">
        <v>7</v>
      </c>
      <c r="D5404">
        <v>24</v>
      </c>
      <c r="E5404" t="s">
        <v>7</v>
      </c>
      <c r="F5404">
        <v>3430495.9875420756</v>
      </c>
    </row>
    <row r="5405" spans="1:6">
      <c r="A5405">
        <v>9683</v>
      </c>
      <c r="B5405" s="1">
        <v>46022</v>
      </c>
      <c r="C5405">
        <v>7</v>
      </c>
      <c r="D5405">
        <v>24</v>
      </c>
      <c r="E5405" t="s">
        <v>7</v>
      </c>
      <c r="F5405">
        <v>3449971.1922291056</v>
      </c>
    </row>
    <row r="5406" spans="1:6">
      <c r="A5406">
        <v>9692</v>
      </c>
      <c r="B5406" s="1">
        <v>45869</v>
      </c>
      <c r="C5406">
        <v>7</v>
      </c>
      <c r="D5406">
        <v>24</v>
      </c>
      <c r="E5406" t="s">
        <v>7</v>
      </c>
      <c r="F5406">
        <v>945000</v>
      </c>
    </row>
    <row r="5407" spans="1:6">
      <c r="A5407">
        <v>9692</v>
      </c>
      <c r="B5407" s="1">
        <v>45900</v>
      </c>
      <c r="C5407">
        <v>7</v>
      </c>
      <c r="D5407">
        <v>24</v>
      </c>
      <c r="E5407" t="s">
        <v>7</v>
      </c>
      <c r="F5407">
        <v>612000</v>
      </c>
    </row>
    <row r="5408" spans="1:6">
      <c r="A5408">
        <v>9692</v>
      </c>
      <c r="B5408" s="1">
        <v>45930</v>
      </c>
      <c r="C5408">
        <v>7</v>
      </c>
      <c r="D5408">
        <v>24</v>
      </c>
      <c r="E5408" t="s">
        <v>7</v>
      </c>
      <c r="F5408">
        <v>572809.12555032014</v>
      </c>
    </row>
    <row r="5409" spans="1:6">
      <c r="A5409">
        <v>9692</v>
      </c>
      <c r="B5409" s="1">
        <v>45961</v>
      </c>
      <c r="C5409">
        <v>7</v>
      </c>
      <c r="D5409">
        <v>24</v>
      </c>
      <c r="E5409" t="s">
        <v>7</v>
      </c>
      <c r="F5409">
        <v>882000</v>
      </c>
    </row>
    <row r="5410" spans="1:6">
      <c r="A5410">
        <v>9692</v>
      </c>
      <c r="B5410" s="1">
        <v>45991</v>
      </c>
      <c r="C5410">
        <v>7</v>
      </c>
      <c r="D5410">
        <v>24</v>
      </c>
      <c r="E5410" t="s">
        <v>7</v>
      </c>
      <c r="F5410">
        <v>607500</v>
      </c>
    </row>
    <row r="5411" spans="1:6">
      <c r="A5411">
        <v>9692</v>
      </c>
      <c r="B5411" s="1">
        <v>46022</v>
      </c>
      <c r="C5411">
        <v>7</v>
      </c>
      <c r="D5411">
        <v>24</v>
      </c>
      <c r="E5411" t="s">
        <v>7</v>
      </c>
      <c r="F5411">
        <v>558000</v>
      </c>
    </row>
    <row r="5412" spans="1:6">
      <c r="A5412">
        <v>9700</v>
      </c>
      <c r="B5412" s="1">
        <v>45869</v>
      </c>
      <c r="C5412">
        <v>7</v>
      </c>
      <c r="D5412">
        <v>24</v>
      </c>
      <c r="E5412" t="s">
        <v>7</v>
      </c>
      <c r="F5412">
        <v>908117.33175000001</v>
      </c>
    </row>
    <row r="5413" spans="1:6">
      <c r="A5413">
        <v>9700</v>
      </c>
      <c r="B5413" s="1">
        <v>45900</v>
      </c>
      <c r="C5413">
        <v>7</v>
      </c>
      <c r="D5413">
        <v>24</v>
      </c>
      <c r="E5413" t="s">
        <v>7</v>
      </c>
      <c r="F5413">
        <v>910387.62507937488</v>
      </c>
    </row>
    <row r="5414" spans="1:6">
      <c r="A5414">
        <v>9700</v>
      </c>
      <c r="B5414" s="1">
        <v>45930</v>
      </c>
      <c r="C5414">
        <v>7</v>
      </c>
      <c r="D5414">
        <v>24</v>
      </c>
      <c r="E5414" t="s">
        <v>7</v>
      </c>
      <c r="F5414">
        <v>912663.5941420733</v>
      </c>
    </row>
    <row r="5415" spans="1:6">
      <c r="A5415">
        <v>9700</v>
      </c>
      <c r="B5415" s="1">
        <v>45961</v>
      </c>
      <c r="C5415">
        <v>7</v>
      </c>
      <c r="D5415">
        <v>24</v>
      </c>
      <c r="E5415" t="s">
        <v>7</v>
      </c>
      <c r="F5415">
        <v>914945.25312742847</v>
      </c>
    </row>
    <row r="5416" spans="1:6">
      <c r="A5416">
        <v>9700</v>
      </c>
      <c r="B5416" s="1">
        <v>45991</v>
      </c>
      <c r="C5416">
        <v>7</v>
      </c>
      <c r="D5416">
        <v>24</v>
      </c>
      <c r="E5416" t="s">
        <v>7</v>
      </c>
      <c r="F5416">
        <v>917232.61626024696</v>
      </c>
    </row>
    <row r="5417" spans="1:6">
      <c r="A5417">
        <v>9700</v>
      </c>
      <c r="B5417" s="1">
        <v>46022</v>
      </c>
      <c r="C5417">
        <v>7</v>
      </c>
      <c r="D5417">
        <v>24</v>
      </c>
      <c r="E5417" t="s">
        <v>7</v>
      </c>
      <c r="F5417">
        <v>919525.69780089753</v>
      </c>
    </row>
    <row r="5418" spans="1:6">
      <c r="A5418">
        <v>9701</v>
      </c>
      <c r="B5418" s="1">
        <v>45869</v>
      </c>
      <c r="C5418">
        <v>7</v>
      </c>
      <c r="D5418">
        <v>24</v>
      </c>
      <c r="E5418" t="s">
        <v>7</v>
      </c>
      <c r="F5418">
        <v>9252.1439599163823</v>
      </c>
    </row>
    <row r="5419" spans="1:6">
      <c r="A5419">
        <v>9701</v>
      </c>
      <c r="B5419" s="1">
        <v>45900</v>
      </c>
      <c r="C5419">
        <v>7</v>
      </c>
      <c r="D5419">
        <v>24</v>
      </c>
      <c r="E5419" t="s">
        <v>7</v>
      </c>
      <c r="F5419">
        <v>9310.6383852213548</v>
      </c>
    </row>
    <row r="5420" spans="1:6">
      <c r="A5420">
        <v>9701</v>
      </c>
      <c r="B5420" s="1">
        <v>45930</v>
      </c>
      <c r="C5420">
        <v>7</v>
      </c>
      <c r="D5420">
        <v>24</v>
      </c>
      <c r="E5420" t="s">
        <v>7</v>
      </c>
      <c r="F5420">
        <v>9367.2458935810027</v>
      </c>
    </row>
    <row r="5421" spans="1:6">
      <c r="A5421">
        <v>9701</v>
      </c>
      <c r="B5421" s="1">
        <v>45961</v>
      </c>
      <c r="C5421">
        <v>7</v>
      </c>
      <c r="D5421">
        <v>24</v>
      </c>
      <c r="E5421" t="s">
        <v>7</v>
      </c>
      <c r="F5421">
        <v>9427.6272358312963</v>
      </c>
    </row>
    <row r="5422" spans="1:6">
      <c r="A5422">
        <v>9701</v>
      </c>
      <c r="B5422" s="1">
        <v>45991</v>
      </c>
      <c r="C5422">
        <v>7</v>
      </c>
      <c r="D5422">
        <v>24</v>
      </c>
      <c r="E5422" t="s">
        <v>7</v>
      </c>
      <c r="F5422">
        <v>9484.234744190946</v>
      </c>
    </row>
    <row r="5423" spans="1:6">
      <c r="A5423">
        <v>9701</v>
      </c>
      <c r="B5423" s="1">
        <v>46022</v>
      </c>
      <c r="C5423">
        <v>7</v>
      </c>
      <c r="D5423">
        <v>24</v>
      </c>
      <c r="E5423" t="s">
        <v>7</v>
      </c>
      <c r="F5423">
        <v>9544.6160864412414</v>
      </c>
    </row>
    <row r="5424" spans="1:6">
      <c r="A5424">
        <v>9702</v>
      </c>
      <c r="B5424" s="1">
        <v>45869</v>
      </c>
      <c r="C5424">
        <v>7</v>
      </c>
      <c r="D5424">
        <v>24</v>
      </c>
      <c r="E5424" t="s">
        <v>7</v>
      </c>
      <c r="F5424">
        <v>5776.5707999999995</v>
      </c>
    </row>
    <row r="5425" spans="1:6">
      <c r="A5425">
        <v>9702</v>
      </c>
      <c r="B5425" s="1">
        <v>45900</v>
      </c>
      <c r="C5425">
        <v>7</v>
      </c>
      <c r="D5425">
        <v>24</v>
      </c>
      <c r="E5425" t="s">
        <v>7</v>
      </c>
      <c r="F5425">
        <v>5782.3473707999983</v>
      </c>
    </row>
    <row r="5426" spans="1:6">
      <c r="A5426">
        <v>9702</v>
      </c>
      <c r="B5426" s="1">
        <v>45930</v>
      </c>
      <c r="C5426">
        <v>7</v>
      </c>
      <c r="D5426">
        <v>24</v>
      </c>
      <c r="E5426" t="s">
        <v>7</v>
      </c>
      <c r="F5426">
        <v>5788.1297181707978</v>
      </c>
    </row>
    <row r="5427" spans="1:6">
      <c r="A5427">
        <v>9702</v>
      </c>
      <c r="B5427" s="1">
        <v>45961</v>
      </c>
      <c r="C5427">
        <v>7</v>
      </c>
      <c r="D5427">
        <v>24</v>
      </c>
      <c r="E5427" t="s">
        <v>7</v>
      </c>
      <c r="F5427">
        <v>5793.9178478889689</v>
      </c>
    </row>
    <row r="5428" spans="1:6">
      <c r="A5428">
        <v>9702</v>
      </c>
      <c r="B5428" s="1">
        <v>45991</v>
      </c>
      <c r="C5428">
        <v>7</v>
      </c>
      <c r="D5428">
        <v>24</v>
      </c>
      <c r="E5428" t="s">
        <v>7</v>
      </c>
      <c r="F5428">
        <v>5799.7117657368572</v>
      </c>
    </row>
    <row r="5429" spans="1:6">
      <c r="A5429">
        <v>9702</v>
      </c>
      <c r="B5429" s="1">
        <v>46022</v>
      </c>
      <c r="C5429">
        <v>7</v>
      </c>
      <c r="D5429">
        <v>24</v>
      </c>
      <c r="E5429" t="s">
        <v>7</v>
      </c>
      <c r="F5429">
        <v>5805.5114775025932</v>
      </c>
    </row>
    <row r="5430" spans="1:6">
      <c r="A5430">
        <v>9768</v>
      </c>
      <c r="B5430" s="1">
        <v>45869</v>
      </c>
      <c r="C5430">
        <v>7</v>
      </c>
      <c r="D5430">
        <v>24</v>
      </c>
      <c r="E5430" t="s">
        <v>7</v>
      </c>
      <c r="F5430">
        <v>684000</v>
      </c>
    </row>
    <row r="5431" spans="1:6">
      <c r="A5431">
        <v>9768</v>
      </c>
      <c r="B5431" s="1">
        <v>45900</v>
      </c>
      <c r="C5431">
        <v>7</v>
      </c>
      <c r="D5431">
        <v>24</v>
      </c>
      <c r="E5431" t="s">
        <v>7</v>
      </c>
      <c r="F5431">
        <v>549000</v>
      </c>
    </row>
    <row r="5432" spans="1:6">
      <c r="A5432">
        <v>9768</v>
      </c>
      <c r="B5432" s="1">
        <v>45930</v>
      </c>
      <c r="C5432">
        <v>7</v>
      </c>
      <c r="D5432">
        <v>24</v>
      </c>
      <c r="E5432" t="s">
        <v>7</v>
      </c>
      <c r="F5432">
        <v>531000</v>
      </c>
    </row>
    <row r="5433" spans="1:6">
      <c r="A5433">
        <v>9768</v>
      </c>
      <c r="B5433" s="1">
        <v>45961</v>
      </c>
      <c r="C5433">
        <v>7</v>
      </c>
      <c r="D5433">
        <v>24</v>
      </c>
      <c r="E5433" t="s">
        <v>7</v>
      </c>
      <c r="F5433">
        <v>652500</v>
      </c>
    </row>
    <row r="5434" spans="1:6">
      <c r="A5434">
        <v>9768</v>
      </c>
      <c r="B5434" s="1">
        <v>45991</v>
      </c>
      <c r="C5434">
        <v>7</v>
      </c>
      <c r="D5434">
        <v>24</v>
      </c>
      <c r="E5434" t="s">
        <v>7</v>
      </c>
      <c r="F5434">
        <v>558000</v>
      </c>
    </row>
    <row r="5435" spans="1:6">
      <c r="A5435">
        <v>9768</v>
      </c>
      <c r="B5435" s="1">
        <v>46022</v>
      </c>
      <c r="C5435">
        <v>7</v>
      </c>
      <c r="D5435">
        <v>24</v>
      </c>
      <c r="E5435" t="s">
        <v>7</v>
      </c>
      <c r="F5435">
        <v>553500</v>
      </c>
    </row>
    <row r="5436" spans="1:6">
      <c r="A5436">
        <v>150</v>
      </c>
      <c r="B5436" s="1">
        <v>45869</v>
      </c>
      <c r="C5436">
        <v>7</v>
      </c>
      <c r="D5436">
        <v>8</v>
      </c>
      <c r="E5436" t="s">
        <v>7</v>
      </c>
      <c r="F5436">
        <v>52366.580999999991</v>
      </c>
    </row>
    <row r="5437" spans="1:6">
      <c r="A5437">
        <v>150</v>
      </c>
      <c r="B5437" s="1">
        <v>45900</v>
      </c>
      <c r="C5437">
        <v>7</v>
      </c>
      <c r="D5437">
        <v>8</v>
      </c>
      <c r="E5437" t="s">
        <v>7</v>
      </c>
      <c r="F5437">
        <v>52314.214418999996</v>
      </c>
    </row>
    <row r="5438" spans="1:6">
      <c r="A5438">
        <v>150</v>
      </c>
      <c r="B5438" s="1">
        <v>45930</v>
      </c>
      <c r="C5438">
        <v>7</v>
      </c>
      <c r="D5438">
        <v>8</v>
      </c>
      <c r="E5438" t="s">
        <v>7</v>
      </c>
      <c r="F5438">
        <v>52261.900204581005</v>
      </c>
    </row>
    <row r="5439" spans="1:6">
      <c r="A5439">
        <v>150</v>
      </c>
      <c r="B5439" s="1">
        <v>45961</v>
      </c>
      <c r="C5439">
        <v>7</v>
      </c>
      <c r="D5439">
        <v>8</v>
      </c>
      <c r="E5439" t="s">
        <v>7</v>
      </c>
      <c r="F5439">
        <v>52209.638304376422</v>
      </c>
    </row>
    <row r="5440" spans="1:6">
      <c r="A5440">
        <v>150</v>
      </c>
      <c r="B5440" s="1">
        <v>45991</v>
      </c>
      <c r="C5440">
        <v>7</v>
      </c>
      <c r="D5440">
        <v>8</v>
      </c>
      <c r="E5440" t="s">
        <v>7</v>
      </c>
      <c r="F5440">
        <v>52157.428666072054</v>
      </c>
    </row>
    <row r="5441" spans="1:6">
      <c r="A5441">
        <v>150</v>
      </c>
      <c r="B5441" s="1">
        <v>46022</v>
      </c>
      <c r="C5441">
        <v>7</v>
      </c>
      <c r="D5441">
        <v>8</v>
      </c>
      <c r="E5441" t="s">
        <v>7</v>
      </c>
      <c r="F5441">
        <v>52105.271237405977</v>
      </c>
    </row>
    <row r="5442" spans="1:6">
      <c r="A5442">
        <v>2370</v>
      </c>
      <c r="B5442" s="1">
        <v>45869</v>
      </c>
      <c r="C5442">
        <v>7</v>
      </c>
      <c r="D5442">
        <v>8</v>
      </c>
      <c r="E5442" t="s">
        <v>7</v>
      </c>
      <c r="F5442">
        <v>623.86500000000001</v>
      </c>
    </row>
    <row r="5443" spans="1:6">
      <c r="A5443">
        <v>2370</v>
      </c>
      <c r="B5443" s="1">
        <v>45900</v>
      </c>
      <c r="C5443">
        <v>7</v>
      </c>
      <c r="D5443">
        <v>8</v>
      </c>
      <c r="E5443" t="s">
        <v>7</v>
      </c>
      <c r="F5443">
        <v>620.74567500000012</v>
      </c>
    </row>
    <row r="5444" spans="1:6">
      <c r="A5444">
        <v>2370</v>
      </c>
      <c r="B5444" s="1">
        <v>45930</v>
      </c>
      <c r="C5444">
        <v>7</v>
      </c>
      <c r="D5444">
        <v>8</v>
      </c>
      <c r="E5444" t="s">
        <v>7</v>
      </c>
      <c r="F5444">
        <v>617.64194662500006</v>
      </c>
    </row>
    <row r="5445" spans="1:6">
      <c r="A5445">
        <v>2370</v>
      </c>
      <c r="B5445" s="1">
        <v>45961</v>
      </c>
      <c r="C5445">
        <v>7</v>
      </c>
      <c r="D5445">
        <v>8</v>
      </c>
      <c r="E5445" t="s">
        <v>7</v>
      </c>
      <c r="F5445">
        <v>614.55373689187502</v>
      </c>
    </row>
    <row r="5446" spans="1:6">
      <c r="A5446">
        <v>2370</v>
      </c>
      <c r="B5446" s="1">
        <v>45991</v>
      </c>
      <c r="C5446">
        <v>7</v>
      </c>
      <c r="D5446">
        <v>8</v>
      </c>
      <c r="E5446" t="s">
        <v>7</v>
      </c>
      <c r="F5446">
        <v>611.48096820741569</v>
      </c>
    </row>
    <row r="5447" spans="1:6">
      <c r="A5447">
        <v>2370</v>
      </c>
      <c r="B5447" s="1">
        <v>46022</v>
      </c>
      <c r="C5447">
        <v>7</v>
      </c>
      <c r="D5447">
        <v>8</v>
      </c>
      <c r="E5447" t="s">
        <v>7</v>
      </c>
      <c r="F5447">
        <v>608.42356336637863</v>
      </c>
    </row>
    <row r="5448" spans="1:6">
      <c r="A5448">
        <v>360</v>
      </c>
      <c r="B5448" s="1">
        <v>45869</v>
      </c>
      <c r="C5448">
        <v>7</v>
      </c>
      <c r="D5448">
        <v>8</v>
      </c>
      <c r="E5448" t="s">
        <v>7</v>
      </c>
      <c r="F5448">
        <v>4756.7519999999995</v>
      </c>
    </row>
    <row r="5449" spans="1:6">
      <c r="A5449">
        <v>360</v>
      </c>
      <c r="B5449" s="1">
        <v>45900</v>
      </c>
      <c r="C5449">
        <v>7</v>
      </c>
      <c r="D5449">
        <v>8</v>
      </c>
      <c r="E5449" t="s">
        <v>7</v>
      </c>
      <c r="F5449">
        <v>4761.5087519999997</v>
      </c>
    </row>
    <row r="5450" spans="1:6">
      <c r="A5450">
        <v>360</v>
      </c>
      <c r="B5450" s="1">
        <v>45930</v>
      </c>
      <c r="C5450">
        <v>7</v>
      </c>
      <c r="D5450">
        <v>8</v>
      </c>
      <c r="E5450" t="s">
        <v>7</v>
      </c>
      <c r="F5450">
        <v>4766.2702607519986</v>
      </c>
    </row>
    <row r="5451" spans="1:6">
      <c r="A5451">
        <v>360</v>
      </c>
      <c r="B5451" s="1">
        <v>45961</v>
      </c>
      <c r="C5451">
        <v>7</v>
      </c>
      <c r="D5451">
        <v>8</v>
      </c>
      <c r="E5451" t="s">
        <v>7</v>
      </c>
      <c r="F5451">
        <v>4771.0365310127499</v>
      </c>
    </row>
    <row r="5452" spans="1:6">
      <c r="A5452">
        <v>360</v>
      </c>
      <c r="B5452" s="1">
        <v>45991</v>
      </c>
      <c r="C5452">
        <v>7</v>
      </c>
      <c r="D5452">
        <v>8</v>
      </c>
      <c r="E5452" t="s">
        <v>7</v>
      </c>
      <c r="F5452">
        <v>4775.8075675437622</v>
      </c>
    </row>
    <row r="5453" spans="1:6">
      <c r="A5453">
        <v>360</v>
      </c>
      <c r="B5453" s="1">
        <v>46022</v>
      </c>
      <c r="C5453">
        <v>7</v>
      </c>
      <c r="D5453">
        <v>8</v>
      </c>
      <c r="E5453" t="s">
        <v>7</v>
      </c>
      <c r="F5453">
        <v>4780.5833751113059</v>
      </c>
    </row>
    <row r="5454" spans="1:6">
      <c r="A5454">
        <v>9649</v>
      </c>
      <c r="B5454" s="1">
        <v>45869</v>
      </c>
      <c r="C5454">
        <v>7</v>
      </c>
      <c r="D5454">
        <v>8</v>
      </c>
      <c r="E5454" t="s">
        <v>7</v>
      </c>
      <c r="F5454">
        <v>840</v>
      </c>
    </row>
    <row r="5455" spans="1:6">
      <c r="A5455">
        <v>9649</v>
      </c>
      <c r="B5455" s="1">
        <v>45900</v>
      </c>
      <c r="C5455">
        <v>7</v>
      </c>
      <c r="D5455">
        <v>8</v>
      </c>
      <c r="E5455" t="s">
        <v>7</v>
      </c>
      <c r="F5455">
        <v>885</v>
      </c>
    </row>
    <row r="5456" spans="1:6">
      <c r="A5456">
        <v>9649</v>
      </c>
      <c r="B5456" s="1">
        <v>45930</v>
      </c>
      <c r="C5456">
        <v>7</v>
      </c>
      <c r="D5456">
        <v>8</v>
      </c>
      <c r="E5456" t="s">
        <v>7</v>
      </c>
      <c r="F5456">
        <v>945</v>
      </c>
    </row>
    <row r="5457" spans="1:6">
      <c r="A5457">
        <v>9649</v>
      </c>
      <c r="B5457" s="1">
        <v>45961</v>
      </c>
      <c r="C5457">
        <v>7</v>
      </c>
      <c r="D5457">
        <v>8</v>
      </c>
      <c r="E5457" t="s">
        <v>7</v>
      </c>
      <c r="F5457">
        <v>876</v>
      </c>
    </row>
    <row r="5458" spans="1:6">
      <c r="A5458">
        <v>9649</v>
      </c>
      <c r="B5458" s="1">
        <v>45991</v>
      </c>
      <c r="C5458">
        <v>7</v>
      </c>
      <c r="D5458">
        <v>8</v>
      </c>
      <c r="E5458" t="s">
        <v>7</v>
      </c>
      <c r="F5458">
        <v>912</v>
      </c>
    </row>
    <row r="5459" spans="1:6">
      <c r="A5459">
        <v>9649</v>
      </c>
      <c r="B5459" s="1">
        <v>46022</v>
      </c>
      <c r="C5459">
        <v>7</v>
      </c>
      <c r="D5459">
        <v>8</v>
      </c>
      <c r="E5459" t="s">
        <v>7</v>
      </c>
      <c r="F5459">
        <v>925.4622172047716</v>
      </c>
    </row>
    <row r="5460" spans="1:6">
      <c r="A5460">
        <v>9652</v>
      </c>
      <c r="B5460" s="1">
        <v>45869</v>
      </c>
      <c r="C5460">
        <v>7</v>
      </c>
      <c r="D5460">
        <v>8</v>
      </c>
      <c r="E5460" t="s">
        <v>7</v>
      </c>
      <c r="F5460">
        <v>5283.63</v>
      </c>
    </row>
    <row r="5461" spans="1:6">
      <c r="A5461">
        <v>9652</v>
      </c>
      <c r="B5461" s="1">
        <v>45900</v>
      </c>
      <c r="C5461">
        <v>7</v>
      </c>
      <c r="D5461">
        <v>8</v>
      </c>
      <c r="E5461" t="s">
        <v>7</v>
      </c>
      <c r="F5461">
        <v>5230.7937000000002</v>
      </c>
    </row>
    <row r="5462" spans="1:6">
      <c r="A5462">
        <v>9652</v>
      </c>
      <c r="B5462" s="1">
        <v>45930</v>
      </c>
      <c r="C5462">
        <v>7</v>
      </c>
      <c r="D5462">
        <v>8</v>
      </c>
      <c r="E5462" t="s">
        <v>7</v>
      </c>
      <c r="F5462">
        <v>5178.4857629999997</v>
      </c>
    </row>
    <row r="5463" spans="1:6">
      <c r="A5463">
        <v>9652</v>
      </c>
      <c r="B5463" s="1">
        <v>45961</v>
      </c>
      <c r="C5463">
        <v>7</v>
      </c>
      <c r="D5463">
        <v>8</v>
      </c>
      <c r="E5463" t="s">
        <v>7</v>
      </c>
      <c r="F5463">
        <v>5214.7351633409999</v>
      </c>
    </row>
    <row r="5464" spans="1:6">
      <c r="A5464">
        <v>9652</v>
      </c>
      <c r="B5464" s="1">
        <v>45991</v>
      </c>
      <c r="C5464">
        <v>7</v>
      </c>
      <c r="D5464">
        <v>8</v>
      </c>
      <c r="E5464" t="s">
        <v>7</v>
      </c>
      <c r="F5464">
        <v>5251.2383094843863</v>
      </c>
    </row>
    <row r="5465" spans="1:6">
      <c r="A5465">
        <v>9652</v>
      </c>
      <c r="B5465" s="1">
        <v>46022</v>
      </c>
      <c r="C5465">
        <v>7</v>
      </c>
      <c r="D5465">
        <v>8</v>
      </c>
      <c r="E5465" t="s">
        <v>7</v>
      </c>
      <c r="F5465">
        <v>5287.996977650776</v>
      </c>
    </row>
    <row r="5466" spans="1:6">
      <c r="A5466">
        <v>9656</v>
      </c>
      <c r="B5466" s="1">
        <v>45869</v>
      </c>
      <c r="C5466">
        <v>7</v>
      </c>
      <c r="D5466">
        <v>8</v>
      </c>
      <c r="E5466" t="s">
        <v>7</v>
      </c>
      <c r="F5466">
        <v>406577.2327639556</v>
      </c>
    </row>
    <row r="5467" spans="1:6">
      <c r="A5467">
        <v>9656</v>
      </c>
      <c r="B5467" s="1">
        <v>45900</v>
      </c>
      <c r="C5467">
        <v>7</v>
      </c>
      <c r="D5467">
        <v>8</v>
      </c>
      <c r="E5467" t="s">
        <v>7</v>
      </c>
      <c r="F5467">
        <v>366000</v>
      </c>
    </row>
    <row r="5468" spans="1:6">
      <c r="A5468">
        <v>9656</v>
      </c>
      <c r="B5468" s="1">
        <v>45930</v>
      </c>
      <c r="C5468">
        <v>7</v>
      </c>
      <c r="D5468">
        <v>8</v>
      </c>
      <c r="E5468" t="s">
        <v>7</v>
      </c>
      <c r="F5468">
        <v>387072.42113158631</v>
      </c>
    </row>
    <row r="5469" spans="1:6">
      <c r="A5469">
        <v>9656</v>
      </c>
      <c r="B5469" s="1">
        <v>45961</v>
      </c>
      <c r="C5469">
        <v>7</v>
      </c>
      <c r="D5469">
        <v>8</v>
      </c>
      <c r="E5469" t="s">
        <v>7</v>
      </c>
      <c r="F5469">
        <v>380085.76101915527</v>
      </c>
    </row>
    <row r="5470" spans="1:6">
      <c r="A5470">
        <v>9656</v>
      </c>
      <c r="B5470" s="1">
        <v>45991</v>
      </c>
      <c r="C5470">
        <v>7</v>
      </c>
      <c r="D5470">
        <v>8</v>
      </c>
      <c r="E5470" t="s">
        <v>7</v>
      </c>
      <c r="F5470">
        <v>373431.11411793088</v>
      </c>
    </row>
    <row r="5471" spans="1:6">
      <c r="A5471">
        <v>9656</v>
      </c>
      <c r="B5471" s="1">
        <v>46022</v>
      </c>
      <c r="C5471">
        <v>7</v>
      </c>
      <c r="D5471">
        <v>8</v>
      </c>
      <c r="E5471" t="s">
        <v>7</v>
      </c>
      <c r="F5471">
        <v>376825.88158208149</v>
      </c>
    </row>
    <row r="5472" spans="1:6">
      <c r="A5472">
        <v>9657</v>
      </c>
      <c r="B5472" s="1">
        <v>45869</v>
      </c>
      <c r="C5472">
        <v>7</v>
      </c>
      <c r="D5472">
        <v>8</v>
      </c>
      <c r="E5472" t="s">
        <v>7</v>
      </c>
      <c r="F5472">
        <v>2484.6460959985993</v>
      </c>
    </row>
    <row r="5473" spans="1:6">
      <c r="A5473">
        <v>9657</v>
      </c>
      <c r="B5473" s="1">
        <v>45900</v>
      </c>
      <c r="C5473">
        <v>7</v>
      </c>
      <c r="D5473">
        <v>8</v>
      </c>
      <c r="E5473" t="s">
        <v>7</v>
      </c>
      <c r="F5473">
        <v>2620.4053015471045</v>
      </c>
    </row>
    <row r="5474" spans="1:6">
      <c r="A5474">
        <v>9657</v>
      </c>
      <c r="B5474" s="1">
        <v>45930</v>
      </c>
      <c r="C5474">
        <v>7</v>
      </c>
      <c r="D5474">
        <v>8</v>
      </c>
      <c r="E5474" t="s">
        <v>7</v>
      </c>
      <c r="F5474">
        <v>2569.5714315319869</v>
      </c>
    </row>
    <row r="5475" spans="1:6">
      <c r="A5475">
        <v>9657</v>
      </c>
      <c r="B5475" s="1">
        <v>45961</v>
      </c>
      <c r="C5475">
        <v>7</v>
      </c>
      <c r="D5475">
        <v>8</v>
      </c>
      <c r="E5475" t="s">
        <v>7</v>
      </c>
      <c r="F5475">
        <v>2435.8188000887008</v>
      </c>
    </row>
    <row r="5476" spans="1:6">
      <c r="A5476">
        <v>9657</v>
      </c>
      <c r="B5476" s="1">
        <v>45991</v>
      </c>
      <c r="C5476">
        <v>7</v>
      </c>
      <c r="D5476">
        <v>8</v>
      </c>
      <c r="E5476" t="s">
        <v>7</v>
      </c>
      <c r="F5476">
        <v>2529.2935900053399</v>
      </c>
    </row>
    <row r="5477" spans="1:6">
      <c r="A5477">
        <v>9657</v>
      </c>
      <c r="B5477" s="1">
        <v>46022</v>
      </c>
      <c r="C5477">
        <v>7</v>
      </c>
      <c r="D5477">
        <v>8</v>
      </c>
      <c r="E5477" t="s">
        <v>7</v>
      </c>
      <c r="F5477">
        <v>2466.203551516785</v>
      </c>
    </row>
    <row r="5478" spans="1:6">
      <c r="A5478">
        <v>9683</v>
      </c>
      <c r="B5478" s="1">
        <v>45869</v>
      </c>
      <c r="C5478">
        <v>7</v>
      </c>
      <c r="D5478">
        <v>8</v>
      </c>
      <c r="E5478" t="s">
        <v>7</v>
      </c>
      <c r="F5478">
        <v>1528777.5546719939</v>
      </c>
    </row>
    <row r="5479" spans="1:6">
      <c r="A5479">
        <v>9683</v>
      </c>
      <c r="B5479" s="1">
        <v>45900</v>
      </c>
      <c r="C5479">
        <v>7</v>
      </c>
      <c r="D5479">
        <v>8</v>
      </c>
      <c r="E5479" t="s">
        <v>7</v>
      </c>
      <c r="F5479">
        <v>1535240.4221425506</v>
      </c>
    </row>
    <row r="5480" spans="1:6">
      <c r="A5480">
        <v>9683</v>
      </c>
      <c r="B5480" s="1">
        <v>45930</v>
      </c>
      <c r="C5480">
        <v>7</v>
      </c>
      <c r="D5480">
        <v>8</v>
      </c>
      <c r="E5480" t="s">
        <v>7</v>
      </c>
      <c r="F5480">
        <v>1541494.8100172828</v>
      </c>
    </row>
    <row r="5481" spans="1:6">
      <c r="A5481">
        <v>9683</v>
      </c>
      <c r="B5481" s="1">
        <v>45961</v>
      </c>
      <c r="C5481">
        <v>7</v>
      </c>
      <c r="D5481">
        <v>8</v>
      </c>
      <c r="E5481" t="s">
        <v>7</v>
      </c>
      <c r="F5481">
        <v>1548166.1570836639</v>
      </c>
    </row>
    <row r="5482" spans="1:6">
      <c r="A5482">
        <v>9683</v>
      </c>
      <c r="B5482" s="1">
        <v>45991</v>
      </c>
      <c r="C5482">
        <v>7</v>
      </c>
      <c r="D5482">
        <v>8</v>
      </c>
      <c r="E5482" t="s">
        <v>7</v>
      </c>
      <c r="F5482">
        <v>1554420.5449583959</v>
      </c>
    </row>
    <row r="5483" spans="1:6">
      <c r="A5483">
        <v>9683</v>
      </c>
      <c r="B5483" s="1">
        <v>46022</v>
      </c>
      <c r="C5483">
        <v>7</v>
      </c>
      <c r="D5483">
        <v>8</v>
      </c>
      <c r="E5483" t="s">
        <v>7</v>
      </c>
      <c r="F5483">
        <v>1561091.8920247771</v>
      </c>
    </row>
    <row r="5484" spans="1:6">
      <c r="A5484">
        <v>9692</v>
      </c>
      <c r="B5484" s="1">
        <v>45869</v>
      </c>
      <c r="C5484">
        <v>7</v>
      </c>
      <c r="D5484">
        <v>8</v>
      </c>
      <c r="E5484" t="s">
        <v>7</v>
      </c>
      <c r="F5484">
        <v>420518.03281959146</v>
      </c>
    </row>
    <row r="5485" spans="1:6">
      <c r="A5485">
        <v>9692</v>
      </c>
      <c r="B5485" s="1">
        <v>45900</v>
      </c>
      <c r="C5485">
        <v>7</v>
      </c>
      <c r="D5485">
        <v>8</v>
      </c>
      <c r="E5485" t="s">
        <v>7</v>
      </c>
      <c r="F5485">
        <v>314505.88646778511</v>
      </c>
    </row>
    <row r="5486" spans="1:6">
      <c r="A5486">
        <v>9692</v>
      </c>
      <c r="B5486" s="1">
        <v>45930</v>
      </c>
      <c r="C5486">
        <v>7</v>
      </c>
      <c r="D5486">
        <v>8</v>
      </c>
      <c r="E5486" t="s">
        <v>7</v>
      </c>
      <c r="F5486">
        <v>285128.32414106303</v>
      </c>
    </row>
    <row r="5487" spans="1:6">
      <c r="A5487">
        <v>9692</v>
      </c>
      <c r="B5487" s="1">
        <v>45961</v>
      </c>
      <c r="C5487">
        <v>7</v>
      </c>
      <c r="D5487">
        <v>8</v>
      </c>
      <c r="E5487" t="s">
        <v>7</v>
      </c>
      <c r="F5487">
        <v>413336.47574815195</v>
      </c>
    </row>
    <row r="5488" spans="1:6">
      <c r="A5488">
        <v>9692</v>
      </c>
      <c r="B5488" s="1">
        <v>45991</v>
      </c>
      <c r="C5488">
        <v>7</v>
      </c>
      <c r="D5488">
        <v>8</v>
      </c>
      <c r="E5488" t="s">
        <v>7</v>
      </c>
      <c r="F5488">
        <v>308303.58147390297</v>
      </c>
    </row>
    <row r="5489" spans="1:6">
      <c r="A5489">
        <v>9692</v>
      </c>
      <c r="B5489" s="1">
        <v>46022</v>
      </c>
      <c r="C5489">
        <v>7</v>
      </c>
      <c r="D5489">
        <v>8</v>
      </c>
      <c r="E5489" t="s">
        <v>7</v>
      </c>
      <c r="F5489">
        <v>282195.45249165245</v>
      </c>
    </row>
    <row r="5490" spans="1:6">
      <c r="A5490">
        <v>9700</v>
      </c>
      <c r="B5490" s="1">
        <v>45869</v>
      </c>
      <c r="C5490">
        <v>7</v>
      </c>
      <c r="D5490">
        <v>8</v>
      </c>
      <c r="E5490" t="s">
        <v>7</v>
      </c>
      <c r="F5490">
        <v>452025.73786940495</v>
      </c>
    </row>
    <row r="5491" spans="1:6">
      <c r="A5491">
        <v>9700</v>
      </c>
      <c r="B5491" s="1">
        <v>45900</v>
      </c>
      <c r="C5491">
        <v>7</v>
      </c>
      <c r="D5491">
        <v>8</v>
      </c>
      <c r="E5491" t="s">
        <v>7</v>
      </c>
      <c r="F5491">
        <v>448500</v>
      </c>
    </row>
    <row r="5492" spans="1:6">
      <c r="A5492">
        <v>9700</v>
      </c>
      <c r="B5492" s="1">
        <v>45930</v>
      </c>
      <c r="C5492">
        <v>7</v>
      </c>
      <c r="D5492">
        <v>8</v>
      </c>
      <c r="E5492" t="s">
        <v>7</v>
      </c>
      <c r="F5492">
        <v>447154.5</v>
      </c>
    </row>
    <row r="5493" spans="1:6">
      <c r="A5493">
        <v>9700</v>
      </c>
      <c r="B5493" s="1">
        <v>45961</v>
      </c>
      <c r="C5493">
        <v>7</v>
      </c>
      <c r="D5493">
        <v>8</v>
      </c>
      <c r="E5493" t="s">
        <v>7</v>
      </c>
      <c r="F5493">
        <v>445813.03649999999</v>
      </c>
    </row>
    <row r="5494" spans="1:6">
      <c r="A5494">
        <v>9700</v>
      </c>
      <c r="B5494" s="1">
        <v>45991</v>
      </c>
      <c r="C5494">
        <v>7</v>
      </c>
      <c r="D5494">
        <v>8</v>
      </c>
      <c r="E5494" t="s">
        <v>7</v>
      </c>
      <c r="F5494">
        <v>444475.59739049996</v>
      </c>
    </row>
    <row r="5495" spans="1:6">
      <c r="A5495">
        <v>9700</v>
      </c>
      <c r="B5495" s="1">
        <v>46022</v>
      </c>
      <c r="C5495">
        <v>7</v>
      </c>
      <c r="D5495">
        <v>8</v>
      </c>
      <c r="E5495" t="s">
        <v>7</v>
      </c>
      <c r="F5495">
        <v>443142.17059832846</v>
      </c>
    </row>
    <row r="5496" spans="1:6">
      <c r="A5496">
        <v>9701</v>
      </c>
      <c r="B5496" s="1">
        <v>45869</v>
      </c>
      <c r="C5496">
        <v>7</v>
      </c>
      <c r="D5496">
        <v>8</v>
      </c>
      <c r="E5496" t="s">
        <v>7</v>
      </c>
      <c r="F5496">
        <v>3326.1537645127792</v>
      </c>
    </row>
    <row r="5497" spans="1:6">
      <c r="A5497">
        <v>9701</v>
      </c>
      <c r="B5497" s="1">
        <v>45900</v>
      </c>
      <c r="C5497">
        <v>7</v>
      </c>
      <c r="D5497">
        <v>8</v>
      </c>
      <c r="E5497" t="s">
        <v>7</v>
      </c>
      <c r="F5497">
        <v>3298.2937114628457</v>
      </c>
    </row>
    <row r="5498" spans="1:6">
      <c r="A5498">
        <v>9701</v>
      </c>
      <c r="B5498" s="1">
        <v>45930</v>
      </c>
      <c r="C5498">
        <v>7</v>
      </c>
      <c r="D5498">
        <v>8</v>
      </c>
      <c r="E5498" t="s">
        <v>7</v>
      </c>
      <c r="F5498">
        <v>3306.3029999999999</v>
      </c>
    </row>
    <row r="5499" spans="1:6">
      <c r="A5499">
        <v>9701</v>
      </c>
      <c r="B5499" s="1">
        <v>45961</v>
      </c>
      <c r="C5499">
        <v>7</v>
      </c>
      <c r="D5499">
        <v>8</v>
      </c>
      <c r="E5499" t="s">
        <v>7</v>
      </c>
      <c r="F5499">
        <v>3309.6093029999993</v>
      </c>
    </row>
    <row r="5500" spans="1:6">
      <c r="A5500">
        <v>9701</v>
      </c>
      <c r="B5500" s="1">
        <v>45991</v>
      </c>
      <c r="C5500">
        <v>7</v>
      </c>
      <c r="D5500">
        <v>8</v>
      </c>
      <c r="E5500" t="s">
        <v>7</v>
      </c>
      <c r="F5500">
        <v>3312.9189123029992</v>
      </c>
    </row>
    <row r="5501" spans="1:6">
      <c r="A5501">
        <v>9701</v>
      </c>
      <c r="B5501" s="1">
        <v>46022</v>
      </c>
      <c r="C5501">
        <v>7</v>
      </c>
      <c r="D5501">
        <v>8</v>
      </c>
      <c r="E5501" t="s">
        <v>7</v>
      </c>
      <c r="F5501">
        <v>3316.231831215302</v>
      </c>
    </row>
    <row r="5502" spans="1:6">
      <c r="A5502">
        <v>9702</v>
      </c>
      <c r="B5502" s="1">
        <v>45869</v>
      </c>
      <c r="C5502">
        <v>7</v>
      </c>
      <c r="D5502">
        <v>8</v>
      </c>
      <c r="E5502" t="s">
        <v>7</v>
      </c>
      <c r="F5502">
        <v>1350.9058710670699</v>
      </c>
    </row>
    <row r="5503" spans="1:6">
      <c r="A5503">
        <v>9702</v>
      </c>
      <c r="B5503" s="1">
        <v>45900</v>
      </c>
      <c r="C5503">
        <v>7</v>
      </c>
      <c r="D5503">
        <v>8</v>
      </c>
      <c r="E5503" t="s">
        <v>7</v>
      </c>
      <c r="F5503">
        <v>1351.7834336632939</v>
      </c>
    </row>
    <row r="5504" spans="1:6">
      <c r="A5504">
        <v>9702</v>
      </c>
      <c r="B5504" s="1">
        <v>45930</v>
      </c>
      <c r="C5504">
        <v>7</v>
      </c>
      <c r="D5504">
        <v>8</v>
      </c>
      <c r="E5504" t="s">
        <v>7</v>
      </c>
      <c r="F5504">
        <v>1352.632687788672</v>
      </c>
    </row>
    <row r="5505" spans="1:6">
      <c r="A5505">
        <v>9702</v>
      </c>
      <c r="B5505" s="1">
        <v>45961</v>
      </c>
      <c r="C5505">
        <v>7</v>
      </c>
      <c r="D5505">
        <v>8</v>
      </c>
      <c r="E5505" t="s">
        <v>7</v>
      </c>
      <c r="F5505">
        <v>1353.5385588557419</v>
      </c>
    </row>
    <row r="5506" spans="1:6">
      <c r="A5506">
        <v>9702</v>
      </c>
      <c r="B5506" s="1">
        <v>45991</v>
      </c>
      <c r="C5506">
        <v>7</v>
      </c>
      <c r="D5506">
        <v>8</v>
      </c>
      <c r="E5506" t="s">
        <v>7</v>
      </c>
      <c r="F5506">
        <v>1354.3878129811199</v>
      </c>
    </row>
    <row r="5507" spans="1:6">
      <c r="A5507">
        <v>9702</v>
      </c>
      <c r="B5507" s="1">
        <v>46022</v>
      </c>
      <c r="C5507">
        <v>7</v>
      </c>
      <c r="D5507">
        <v>8</v>
      </c>
      <c r="E5507" t="s">
        <v>7</v>
      </c>
      <c r="F5507">
        <v>1355.2936840481898</v>
      </c>
    </row>
    <row r="5508" spans="1:6">
      <c r="A5508">
        <v>9768</v>
      </c>
      <c r="B5508" s="1">
        <v>45869</v>
      </c>
      <c r="C5508">
        <v>7</v>
      </c>
      <c r="D5508">
        <v>8</v>
      </c>
      <c r="E5508" t="s">
        <v>7</v>
      </c>
      <c r="F5508">
        <v>317423.01525399636</v>
      </c>
    </row>
    <row r="5509" spans="1:6">
      <c r="A5509">
        <v>9768</v>
      </c>
      <c r="B5509" s="1">
        <v>45900</v>
      </c>
      <c r="C5509">
        <v>7</v>
      </c>
      <c r="D5509">
        <v>8</v>
      </c>
      <c r="E5509" t="s">
        <v>7</v>
      </c>
      <c r="F5509">
        <v>245778.92655747023</v>
      </c>
    </row>
    <row r="5510" spans="1:6">
      <c r="A5510">
        <v>9768</v>
      </c>
      <c r="B5510" s="1">
        <v>45930</v>
      </c>
      <c r="C5510">
        <v>7</v>
      </c>
      <c r="D5510">
        <v>8</v>
      </c>
      <c r="E5510" t="s">
        <v>7</v>
      </c>
      <c r="F5510">
        <v>207842.35679987888</v>
      </c>
    </row>
    <row r="5511" spans="1:6">
      <c r="A5511">
        <v>9768</v>
      </c>
      <c r="B5511" s="1">
        <v>45961</v>
      </c>
      <c r="C5511">
        <v>7</v>
      </c>
      <c r="D5511">
        <v>8</v>
      </c>
      <c r="E5511" t="s">
        <v>7</v>
      </c>
      <c r="F5511">
        <v>324697.86960058275</v>
      </c>
    </row>
    <row r="5512" spans="1:6">
      <c r="A5512">
        <v>9768</v>
      </c>
      <c r="B5512" s="1">
        <v>45991</v>
      </c>
      <c r="C5512">
        <v>7</v>
      </c>
      <c r="D5512">
        <v>8</v>
      </c>
      <c r="E5512" t="s">
        <v>7</v>
      </c>
      <c r="F5512">
        <v>233659.57479741916</v>
      </c>
    </row>
    <row r="5513" spans="1:6">
      <c r="A5513">
        <v>9768</v>
      </c>
      <c r="B5513" s="1">
        <v>46022</v>
      </c>
      <c r="C5513">
        <v>7</v>
      </c>
      <c r="D5513">
        <v>8</v>
      </c>
      <c r="E5513" t="s">
        <v>7</v>
      </c>
      <c r="F5513">
        <v>247499.40724810079</v>
      </c>
    </row>
    <row r="5514" spans="1:6">
      <c r="A5514">
        <v>150</v>
      </c>
      <c r="B5514" s="1">
        <v>45869</v>
      </c>
      <c r="C5514">
        <v>7</v>
      </c>
      <c r="D5514">
        <v>9</v>
      </c>
      <c r="E5514" t="s">
        <v>7</v>
      </c>
      <c r="F5514">
        <v>124588.15283807549</v>
      </c>
    </row>
    <row r="5515" spans="1:6">
      <c r="A5515">
        <v>150</v>
      </c>
      <c r="B5515" s="1">
        <v>45900</v>
      </c>
      <c r="C5515">
        <v>7</v>
      </c>
      <c r="D5515">
        <v>9</v>
      </c>
      <c r="E5515" t="s">
        <v>7</v>
      </c>
      <c r="F5515">
        <v>124681.17160425038</v>
      </c>
    </row>
    <row r="5516" spans="1:6">
      <c r="A5516">
        <v>150</v>
      </c>
      <c r="B5516" s="1">
        <v>45930</v>
      </c>
      <c r="C5516">
        <v>7</v>
      </c>
      <c r="D5516">
        <v>9</v>
      </c>
      <c r="E5516" t="s">
        <v>7</v>
      </c>
      <c r="F5516">
        <v>125003.94928140186</v>
      </c>
    </row>
    <row r="5517" spans="1:6">
      <c r="A5517">
        <v>150</v>
      </c>
      <c r="B5517" s="1">
        <v>45961</v>
      </c>
      <c r="C5517">
        <v>7</v>
      </c>
      <c r="D5517">
        <v>9</v>
      </c>
      <c r="E5517" t="s">
        <v>7</v>
      </c>
      <c r="F5517">
        <v>125786.66093011103</v>
      </c>
    </row>
    <row r="5518" spans="1:6">
      <c r="A5518">
        <v>150</v>
      </c>
      <c r="B5518" s="1">
        <v>45991</v>
      </c>
      <c r="C5518">
        <v>7</v>
      </c>
      <c r="D5518">
        <v>9</v>
      </c>
      <c r="E5518" t="s">
        <v>7</v>
      </c>
      <c r="F5518">
        <v>126564.3400834963</v>
      </c>
    </row>
    <row r="5519" spans="1:6">
      <c r="A5519">
        <v>150</v>
      </c>
      <c r="B5519" s="1">
        <v>46022</v>
      </c>
      <c r="C5519">
        <v>7</v>
      </c>
      <c r="D5519">
        <v>9</v>
      </c>
      <c r="E5519" t="s">
        <v>7</v>
      </c>
      <c r="F5519">
        <v>126978.45028623345</v>
      </c>
    </row>
    <row r="5520" spans="1:6">
      <c r="A5520">
        <v>2370</v>
      </c>
      <c r="B5520" s="1">
        <v>45869</v>
      </c>
      <c r="C5520">
        <v>7</v>
      </c>
      <c r="D5520">
        <v>9</v>
      </c>
      <c r="E5520" t="s">
        <v>7</v>
      </c>
      <c r="F5520">
        <v>2742.2178749999994</v>
      </c>
    </row>
    <row r="5521" spans="1:6">
      <c r="A5521">
        <v>2370</v>
      </c>
      <c r="B5521" s="1">
        <v>45900</v>
      </c>
      <c r="C5521">
        <v>7</v>
      </c>
      <c r="D5521">
        <v>9</v>
      </c>
      <c r="E5521" t="s">
        <v>7</v>
      </c>
      <c r="F5521">
        <v>2755.9289643749989</v>
      </c>
    </row>
    <row r="5522" spans="1:6">
      <c r="A5522">
        <v>2370</v>
      </c>
      <c r="B5522" s="1">
        <v>45930</v>
      </c>
      <c r="C5522">
        <v>7</v>
      </c>
      <c r="D5522">
        <v>9</v>
      </c>
      <c r="E5522" t="s">
        <v>7</v>
      </c>
      <c r="F5522">
        <v>2769.7086091968736</v>
      </c>
    </row>
    <row r="5523" spans="1:6">
      <c r="A5523">
        <v>2370</v>
      </c>
      <c r="B5523" s="1">
        <v>45961</v>
      </c>
      <c r="C5523">
        <v>7</v>
      </c>
      <c r="D5523">
        <v>9</v>
      </c>
      <c r="E5523" t="s">
        <v>7</v>
      </c>
      <c r="F5523">
        <v>2783.5571522428581</v>
      </c>
    </row>
    <row r="5524" spans="1:6">
      <c r="A5524">
        <v>2370</v>
      </c>
      <c r="B5524" s="1">
        <v>45991</v>
      </c>
      <c r="C5524">
        <v>7</v>
      </c>
      <c r="D5524">
        <v>9</v>
      </c>
      <c r="E5524" t="s">
        <v>7</v>
      </c>
      <c r="F5524">
        <v>2797.4749380040721</v>
      </c>
    </row>
    <row r="5525" spans="1:6">
      <c r="A5525">
        <v>2370</v>
      </c>
      <c r="B5525" s="1">
        <v>46022</v>
      </c>
      <c r="C5525">
        <v>7</v>
      </c>
      <c r="D5525">
        <v>9</v>
      </c>
      <c r="E5525" t="s">
        <v>7</v>
      </c>
      <c r="F5525">
        <v>2811.4623126940924</v>
      </c>
    </row>
    <row r="5526" spans="1:6">
      <c r="A5526">
        <v>360</v>
      </c>
      <c r="B5526" s="1">
        <v>45869</v>
      </c>
      <c r="C5526">
        <v>7</v>
      </c>
      <c r="D5526">
        <v>9</v>
      </c>
      <c r="E5526" t="s">
        <v>7</v>
      </c>
      <c r="F5526">
        <v>12342.337868575953</v>
      </c>
    </row>
    <row r="5527" spans="1:6">
      <c r="A5527">
        <v>360</v>
      </c>
      <c r="B5527" s="1">
        <v>45900</v>
      </c>
      <c r="C5527">
        <v>7</v>
      </c>
      <c r="D5527">
        <v>9</v>
      </c>
      <c r="E5527" t="s">
        <v>7</v>
      </c>
      <c r="F5527">
        <v>14375</v>
      </c>
    </row>
    <row r="5528" spans="1:6">
      <c r="A5528">
        <v>360</v>
      </c>
      <c r="B5528" s="1">
        <v>45930</v>
      </c>
      <c r="C5528">
        <v>7</v>
      </c>
      <c r="D5528">
        <v>9</v>
      </c>
      <c r="E5528" t="s">
        <v>7</v>
      </c>
      <c r="F5528">
        <v>12747.309669545566</v>
      </c>
    </row>
    <row r="5529" spans="1:6">
      <c r="A5529">
        <v>360</v>
      </c>
      <c r="B5529" s="1">
        <v>45961</v>
      </c>
      <c r="C5529">
        <v>7</v>
      </c>
      <c r="D5529">
        <v>9</v>
      </c>
      <c r="E5529" t="s">
        <v>7</v>
      </c>
      <c r="F5529">
        <v>13596.683691441514</v>
      </c>
    </row>
    <row r="5530" spans="1:6">
      <c r="A5530">
        <v>360</v>
      </c>
      <c r="B5530" s="1">
        <v>45991</v>
      </c>
      <c r="C5530">
        <v>7</v>
      </c>
      <c r="D5530">
        <v>9</v>
      </c>
      <c r="E5530" t="s">
        <v>7</v>
      </c>
      <c r="F5530">
        <v>14500</v>
      </c>
    </row>
    <row r="5531" spans="1:6">
      <c r="A5531">
        <v>360</v>
      </c>
      <c r="B5531" s="1">
        <v>46022</v>
      </c>
      <c r="C5531">
        <v>7</v>
      </c>
      <c r="D5531">
        <v>9</v>
      </c>
      <c r="E5531" t="s">
        <v>7</v>
      </c>
      <c r="F5531">
        <v>13455.463243308179</v>
      </c>
    </row>
    <row r="5532" spans="1:6">
      <c r="A5532">
        <v>9649</v>
      </c>
      <c r="B5532" s="1">
        <v>45869</v>
      </c>
      <c r="C5532">
        <v>7</v>
      </c>
      <c r="D5532">
        <v>9</v>
      </c>
      <c r="E5532" t="s">
        <v>7</v>
      </c>
      <c r="F5532">
        <v>2625</v>
      </c>
    </row>
    <row r="5533" spans="1:6">
      <c r="A5533">
        <v>9649</v>
      </c>
      <c r="B5533" s="1">
        <v>45900</v>
      </c>
      <c r="C5533">
        <v>7</v>
      </c>
      <c r="D5533">
        <v>9</v>
      </c>
      <c r="E5533" t="s">
        <v>7</v>
      </c>
      <c r="F5533">
        <v>2430.7415337642751</v>
      </c>
    </row>
    <row r="5534" spans="1:6">
      <c r="A5534">
        <v>9649</v>
      </c>
      <c r="B5534" s="1">
        <v>45930</v>
      </c>
      <c r="C5534">
        <v>7</v>
      </c>
      <c r="D5534">
        <v>9</v>
      </c>
      <c r="E5534" t="s">
        <v>7</v>
      </c>
      <c r="F5534">
        <v>2687.5</v>
      </c>
    </row>
    <row r="5535" spans="1:6">
      <c r="A5535">
        <v>9649</v>
      </c>
      <c r="B5535" s="1">
        <v>45961</v>
      </c>
      <c r="C5535">
        <v>7</v>
      </c>
      <c r="D5535">
        <v>9</v>
      </c>
      <c r="E5535" t="s">
        <v>7</v>
      </c>
      <c r="F5535">
        <v>2875</v>
      </c>
    </row>
    <row r="5536" spans="1:6">
      <c r="A5536">
        <v>9649</v>
      </c>
      <c r="B5536" s="1">
        <v>45991</v>
      </c>
      <c r="C5536">
        <v>7</v>
      </c>
      <c r="D5536">
        <v>9</v>
      </c>
      <c r="E5536" t="s">
        <v>7</v>
      </c>
      <c r="F5536">
        <v>2600</v>
      </c>
    </row>
    <row r="5537" spans="1:6">
      <c r="A5537">
        <v>9649</v>
      </c>
      <c r="B5537" s="1">
        <v>46022</v>
      </c>
      <c r="C5537">
        <v>7</v>
      </c>
      <c r="D5537">
        <v>9</v>
      </c>
      <c r="E5537" t="s">
        <v>7</v>
      </c>
      <c r="F5537">
        <v>2557.5</v>
      </c>
    </row>
    <row r="5538" spans="1:6">
      <c r="A5538">
        <v>9652</v>
      </c>
      <c r="B5538" s="1">
        <v>45869</v>
      </c>
      <c r="C5538">
        <v>7</v>
      </c>
      <c r="D5538">
        <v>9</v>
      </c>
      <c r="E5538" t="s">
        <v>7</v>
      </c>
      <c r="F5538">
        <v>16104.449999999999</v>
      </c>
    </row>
    <row r="5539" spans="1:6">
      <c r="A5539">
        <v>9652</v>
      </c>
      <c r="B5539" s="1">
        <v>45900</v>
      </c>
      <c r="C5539">
        <v>7</v>
      </c>
      <c r="D5539">
        <v>9</v>
      </c>
      <c r="E5539" t="s">
        <v>7</v>
      </c>
      <c r="F5539">
        <v>16265.494500000001</v>
      </c>
    </row>
    <row r="5540" spans="1:6">
      <c r="A5540">
        <v>9652</v>
      </c>
      <c r="B5540" s="1">
        <v>45930</v>
      </c>
      <c r="C5540">
        <v>7</v>
      </c>
      <c r="D5540">
        <v>9</v>
      </c>
      <c r="E5540" t="s">
        <v>7</v>
      </c>
      <c r="F5540">
        <v>16428.149444999999</v>
      </c>
    </row>
    <row r="5541" spans="1:6">
      <c r="A5541">
        <v>9652</v>
      </c>
      <c r="B5541" s="1">
        <v>45961</v>
      </c>
      <c r="C5541">
        <v>7</v>
      </c>
      <c r="D5541">
        <v>9</v>
      </c>
      <c r="E5541" t="s">
        <v>7</v>
      </c>
      <c r="F5541">
        <v>16592.430939449998</v>
      </c>
    </row>
    <row r="5542" spans="1:6">
      <c r="A5542">
        <v>9652</v>
      </c>
      <c r="B5542" s="1">
        <v>45991</v>
      </c>
      <c r="C5542">
        <v>7</v>
      </c>
      <c r="D5542">
        <v>9</v>
      </c>
      <c r="E5542" t="s">
        <v>7</v>
      </c>
      <c r="F5542">
        <v>16758.355248844498</v>
      </c>
    </row>
    <row r="5543" spans="1:6">
      <c r="A5543">
        <v>9652</v>
      </c>
      <c r="B5543" s="1">
        <v>46022</v>
      </c>
      <c r="C5543">
        <v>7</v>
      </c>
      <c r="D5543">
        <v>9</v>
      </c>
      <c r="E5543" t="s">
        <v>7</v>
      </c>
      <c r="F5543">
        <v>16925.938801332944</v>
      </c>
    </row>
    <row r="5544" spans="1:6">
      <c r="A5544">
        <v>9656</v>
      </c>
      <c r="B5544" s="1">
        <v>45869</v>
      </c>
      <c r="C5544">
        <v>7</v>
      </c>
      <c r="D5544">
        <v>9</v>
      </c>
      <c r="E5544" t="s">
        <v>7</v>
      </c>
      <c r="F5544">
        <v>625000</v>
      </c>
    </row>
    <row r="5545" spans="1:6">
      <c r="A5545">
        <v>9656</v>
      </c>
      <c r="B5545" s="1">
        <v>45900</v>
      </c>
      <c r="C5545">
        <v>7</v>
      </c>
      <c r="D5545">
        <v>9</v>
      </c>
      <c r="E5545" t="s">
        <v>7</v>
      </c>
      <c r="F5545">
        <v>566970.0719135399</v>
      </c>
    </row>
    <row r="5546" spans="1:6">
      <c r="A5546">
        <v>9656</v>
      </c>
      <c r="B5546" s="1">
        <v>45930</v>
      </c>
      <c r="C5546">
        <v>7</v>
      </c>
      <c r="D5546">
        <v>9</v>
      </c>
      <c r="E5546" t="s">
        <v>7</v>
      </c>
      <c r="F5546">
        <v>634668.69621251395</v>
      </c>
    </row>
    <row r="5547" spans="1:6">
      <c r="A5547">
        <v>9656</v>
      </c>
      <c r="B5547" s="1">
        <v>45961</v>
      </c>
      <c r="C5547">
        <v>7</v>
      </c>
      <c r="D5547">
        <v>9</v>
      </c>
      <c r="E5547" t="s">
        <v>7</v>
      </c>
      <c r="F5547">
        <v>614548.74928050872</v>
      </c>
    </row>
    <row r="5548" spans="1:6">
      <c r="A5548">
        <v>9656</v>
      </c>
      <c r="B5548" s="1">
        <v>45991</v>
      </c>
      <c r="C5548">
        <v>7</v>
      </c>
      <c r="D5548">
        <v>9</v>
      </c>
      <c r="E5548" t="s">
        <v>7</v>
      </c>
      <c r="F5548">
        <v>618981.20143732254</v>
      </c>
    </row>
    <row r="5549" spans="1:6">
      <c r="A5549">
        <v>9656</v>
      </c>
      <c r="B5549" s="1">
        <v>46022</v>
      </c>
      <c r="C5549">
        <v>7</v>
      </c>
      <c r="D5549">
        <v>9</v>
      </c>
      <c r="E5549" t="s">
        <v>7</v>
      </c>
      <c r="F5549">
        <v>628564.86206833879</v>
      </c>
    </row>
    <row r="5550" spans="1:6">
      <c r="A5550">
        <v>9657</v>
      </c>
      <c r="B5550" s="1">
        <v>45869</v>
      </c>
      <c r="C5550">
        <v>7</v>
      </c>
      <c r="D5550">
        <v>9</v>
      </c>
      <c r="E5550" t="s">
        <v>7</v>
      </c>
      <c r="F5550">
        <v>4099.2370587901887</v>
      </c>
    </row>
    <row r="5551" spans="1:6">
      <c r="A5551">
        <v>9657</v>
      </c>
      <c r="B5551" s="1">
        <v>45900</v>
      </c>
      <c r="C5551">
        <v>7</v>
      </c>
      <c r="D5551">
        <v>9</v>
      </c>
      <c r="E5551" t="s">
        <v>7</v>
      </c>
      <c r="F5551">
        <v>4437.5</v>
      </c>
    </row>
    <row r="5552" spans="1:6">
      <c r="A5552">
        <v>9657</v>
      </c>
      <c r="B5552" s="1">
        <v>45930</v>
      </c>
      <c r="C5552">
        <v>7</v>
      </c>
      <c r="D5552">
        <v>9</v>
      </c>
      <c r="E5552" t="s">
        <v>7</v>
      </c>
      <c r="F5552">
        <v>4302.3153692070091</v>
      </c>
    </row>
    <row r="5553" spans="1:6">
      <c r="A5553">
        <v>9657</v>
      </c>
      <c r="B5553" s="1">
        <v>45961</v>
      </c>
      <c r="C5553">
        <v>7</v>
      </c>
      <c r="D5553">
        <v>9</v>
      </c>
      <c r="E5553" t="s">
        <v>7</v>
      </c>
      <c r="F5553">
        <v>4153.2219308975946</v>
      </c>
    </row>
    <row r="5554" spans="1:6">
      <c r="A5554">
        <v>9657</v>
      </c>
      <c r="B5554" s="1">
        <v>45991</v>
      </c>
      <c r="C5554">
        <v>7</v>
      </c>
      <c r="D5554">
        <v>9</v>
      </c>
      <c r="E5554" t="s">
        <v>7</v>
      </c>
      <c r="F5554">
        <v>4364.2632686191355</v>
      </c>
    </row>
    <row r="5555" spans="1:6">
      <c r="A5555">
        <v>9657</v>
      </c>
      <c r="B5555" s="1">
        <v>46022</v>
      </c>
      <c r="C5555">
        <v>7</v>
      </c>
      <c r="D5555">
        <v>9</v>
      </c>
      <c r="E5555" t="s">
        <v>7</v>
      </c>
      <c r="F5555">
        <v>4233.3864455290823</v>
      </c>
    </row>
    <row r="5556" spans="1:6">
      <c r="A5556">
        <v>9683</v>
      </c>
      <c r="B5556" s="1">
        <v>45869</v>
      </c>
      <c r="C5556">
        <v>7</v>
      </c>
      <c r="D5556">
        <v>9</v>
      </c>
      <c r="E5556" t="s">
        <v>7</v>
      </c>
      <c r="F5556">
        <v>2365612.9790145261</v>
      </c>
    </row>
    <row r="5557" spans="1:6">
      <c r="A5557">
        <v>9683</v>
      </c>
      <c r="B5557" s="1">
        <v>45900</v>
      </c>
      <c r="C5557">
        <v>7</v>
      </c>
      <c r="D5557">
        <v>9</v>
      </c>
      <c r="E5557" t="s">
        <v>7</v>
      </c>
      <c r="F5557">
        <v>2385019.0277383616</v>
      </c>
    </row>
    <row r="5558" spans="1:6">
      <c r="A5558">
        <v>9683</v>
      </c>
      <c r="B5558" s="1">
        <v>45930</v>
      </c>
      <c r="C5558">
        <v>7</v>
      </c>
      <c r="D5558">
        <v>9</v>
      </c>
      <c r="E5558" t="s">
        <v>7</v>
      </c>
      <c r="F5558">
        <v>2403799.0748904604</v>
      </c>
    </row>
    <row r="5559" spans="1:6">
      <c r="A5559">
        <v>9683</v>
      </c>
      <c r="B5559" s="1">
        <v>45961</v>
      </c>
      <c r="C5559">
        <v>7</v>
      </c>
      <c r="D5559">
        <v>9</v>
      </c>
      <c r="E5559" t="s">
        <v>7</v>
      </c>
      <c r="F5559">
        <v>2423831.1251860321</v>
      </c>
    </row>
    <row r="5560" spans="1:6">
      <c r="A5560">
        <v>9683</v>
      </c>
      <c r="B5560" s="1">
        <v>45991</v>
      </c>
      <c r="C5560">
        <v>7</v>
      </c>
      <c r="D5560">
        <v>9</v>
      </c>
      <c r="E5560" t="s">
        <v>7</v>
      </c>
      <c r="F5560">
        <v>2442611.1723381309</v>
      </c>
    </row>
    <row r="5561" spans="1:6">
      <c r="A5561">
        <v>9683</v>
      </c>
      <c r="B5561" s="1">
        <v>46022</v>
      </c>
      <c r="C5561">
        <v>7</v>
      </c>
      <c r="D5561">
        <v>9</v>
      </c>
      <c r="E5561" t="s">
        <v>7</v>
      </c>
      <c r="F5561">
        <v>2462643.2226337031</v>
      </c>
    </row>
    <row r="5562" spans="1:6">
      <c r="A5562">
        <v>9692</v>
      </c>
      <c r="B5562" s="1">
        <v>45869</v>
      </c>
      <c r="C5562">
        <v>7</v>
      </c>
      <c r="D5562">
        <v>9</v>
      </c>
      <c r="E5562" t="s">
        <v>7</v>
      </c>
      <c r="F5562">
        <v>535196.07654739846</v>
      </c>
    </row>
    <row r="5563" spans="1:6">
      <c r="A5563">
        <v>9692</v>
      </c>
      <c r="B5563" s="1">
        <v>45900</v>
      </c>
      <c r="C5563">
        <v>7</v>
      </c>
      <c r="D5563">
        <v>9</v>
      </c>
      <c r="E5563" t="s">
        <v>7</v>
      </c>
      <c r="F5563">
        <v>538497.18528603402</v>
      </c>
    </row>
    <row r="5564" spans="1:6">
      <c r="A5564">
        <v>9692</v>
      </c>
      <c r="B5564" s="1">
        <v>45930</v>
      </c>
      <c r="C5564">
        <v>7</v>
      </c>
      <c r="D5564">
        <v>9</v>
      </c>
      <c r="E5564" t="s">
        <v>7</v>
      </c>
      <c r="F5564">
        <v>541691.80664600478</v>
      </c>
    </row>
    <row r="5565" spans="1:6">
      <c r="A5565">
        <v>9692</v>
      </c>
      <c r="B5565" s="1">
        <v>45961</v>
      </c>
      <c r="C5565">
        <v>7</v>
      </c>
      <c r="D5565">
        <v>9</v>
      </c>
      <c r="E5565" t="s">
        <v>7</v>
      </c>
      <c r="F5565">
        <v>545099.40276330593</v>
      </c>
    </row>
    <row r="5566" spans="1:6">
      <c r="A5566">
        <v>9692</v>
      </c>
      <c r="B5566" s="1">
        <v>45991</v>
      </c>
      <c r="C5566">
        <v>7</v>
      </c>
      <c r="D5566">
        <v>9</v>
      </c>
      <c r="E5566" t="s">
        <v>7</v>
      </c>
      <c r="F5566">
        <v>548294.02412327682</v>
      </c>
    </row>
    <row r="5567" spans="1:6">
      <c r="A5567">
        <v>9692</v>
      </c>
      <c r="B5567" s="1">
        <v>46022</v>
      </c>
      <c r="C5567">
        <v>7</v>
      </c>
      <c r="D5567">
        <v>9</v>
      </c>
      <c r="E5567" t="s">
        <v>7</v>
      </c>
      <c r="F5567">
        <v>551701.62024057796</v>
      </c>
    </row>
    <row r="5568" spans="1:6">
      <c r="A5568">
        <v>9700</v>
      </c>
      <c r="B5568" s="1">
        <v>45869</v>
      </c>
      <c r="C5568">
        <v>7</v>
      </c>
      <c r="D5568">
        <v>9</v>
      </c>
      <c r="E5568" t="s">
        <v>7</v>
      </c>
      <c r="F5568">
        <v>706045.33999999985</v>
      </c>
    </row>
    <row r="5569" spans="1:6">
      <c r="A5569">
        <v>9700</v>
      </c>
      <c r="B5569" s="1">
        <v>45900</v>
      </c>
      <c r="C5569">
        <v>7</v>
      </c>
      <c r="D5569">
        <v>9</v>
      </c>
      <c r="E5569" t="s">
        <v>7</v>
      </c>
      <c r="F5569">
        <v>706751.3853399998</v>
      </c>
    </row>
    <row r="5570" spans="1:6">
      <c r="A5570">
        <v>9700</v>
      </c>
      <c r="B5570" s="1">
        <v>45930</v>
      </c>
      <c r="C5570">
        <v>7</v>
      </c>
      <c r="D5570">
        <v>9</v>
      </c>
      <c r="E5570" t="s">
        <v>7</v>
      </c>
      <c r="F5570">
        <v>707458.13672533969</v>
      </c>
    </row>
    <row r="5571" spans="1:6">
      <c r="A5571">
        <v>9700</v>
      </c>
      <c r="B5571" s="1">
        <v>45961</v>
      </c>
      <c r="C5571">
        <v>7</v>
      </c>
      <c r="D5571">
        <v>9</v>
      </c>
      <c r="E5571" t="s">
        <v>7</v>
      </c>
      <c r="F5571">
        <v>708165.59486206505</v>
      </c>
    </row>
    <row r="5572" spans="1:6">
      <c r="A5572">
        <v>9700</v>
      </c>
      <c r="B5572" s="1">
        <v>45991</v>
      </c>
      <c r="C5572">
        <v>7</v>
      </c>
      <c r="D5572">
        <v>9</v>
      </c>
      <c r="E5572" t="s">
        <v>7</v>
      </c>
      <c r="F5572">
        <v>708873.760456927</v>
      </c>
    </row>
    <row r="5573" spans="1:6">
      <c r="A5573">
        <v>9700</v>
      </c>
      <c r="B5573" s="1">
        <v>46022</v>
      </c>
      <c r="C5573">
        <v>7</v>
      </c>
      <c r="D5573">
        <v>9</v>
      </c>
      <c r="E5573" t="s">
        <v>7</v>
      </c>
      <c r="F5573">
        <v>709582.63421738392</v>
      </c>
    </row>
    <row r="5574" spans="1:6">
      <c r="A5574">
        <v>9701</v>
      </c>
      <c r="B5574" s="1">
        <v>45869</v>
      </c>
      <c r="C5574">
        <v>7</v>
      </c>
      <c r="D5574">
        <v>9</v>
      </c>
      <c r="E5574" t="s">
        <v>7</v>
      </c>
      <c r="F5574">
        <v>7593.4865839981612</v>
      </c>
    </row>
    <row r="5575" spans="1:6">
      <c r="A5575">
        <v>9701</v>
      </c>
      <c r="B5575" s="1">
        <v>45900</v>
      </c>
      <c r="C5575">
        <v>7</v>
      </c>
      <c r="D5575">
        <v>9</v>
      </c>
      <c r="E5575" t="s">
        <v>7</v>
      </c>
      <c r="F5575">
        <v>6982.3668666393414</v>
      </c>
    </row>
    <row r="5576" spans="1:6">
      <c r="A5576">
        <v>9701</v>
      </c>
      <c r="B5576" s="1">
        <v>45930</v>
      </c>
      <c r="C5576">
        <v>7</v>
      </c>
      <c r="D5576">
        <v>9</v>
      </c>
      <c r="E5576" t="s">
        <v>7</v>
      </c>
      <c r="F5576">
        <v>7195.2624280655264</v>
      </c>
    </row>
    <row r="5577" spans="1:6">
      <c r="A5577">
        <v>9701</v>
      </c>
      <c r="B5577" s="1">
        <v>45961</v>
      </c>
      <c r="C5577">
        <v>7</v>
      </c>
      <c r="D5577">
        <v>9</v>
      </c>
      <c r="E5577" t="s">
        <v>7</v>
      </c>
      <c r="F5577">
        <v>7572.7731894654798</v>
      </c>
    </row>
    <row r="5578" spans="1:6">
      <c r="A5578">
        <v>9701</v>
      </c>
      <c r="B5578" s="1">
        <v>45991</v>
      </c>
      <c r="C5578">
        <v>7</v>
      </c>
      <c r="D5578">
        <v>9</v>
      </c>
      <c r="E5578" t="s">
        <v>7</v>
      </c>
      <c r="F5578">
        <v>7492.5930509135096</v>
      </c>
    </row>
    <row r="5579" spans="1:6">
      <c r="A5579">
        <v>9701</v>
      </c>
      <c r="B5579" s="1">
        <v>46022</v>
      </c>
      <c r="C5579">
        <v>7</v>
      </c>
      <c r="D5579">
        <v>9</v>
      </c>
      <c r="E5579" t="s">
        <v>7</v>
      </c>
      <c r="F5579">
        <v>7179.7084144221399</v>
      </c>
    </row>
    <row r="5580" spans="1:6">
      <c r="A5580">
        <v>9702</v>
      </c>
      <c r="B5580" s="1">
        <v>45869</v>
      </c>
      <c r="C5580">
        <v>7</v>
      </c>
      <c r="D5580">
        <v>9</v>
      </c>
      <c r="E5580" t="s">
        <v>7</v>
      </c>
      <c r="F5580">
        <v>4070.8219209375002</v>
      </c>
    </row>
    <row r="5581" spans="1:6">
      <c r="A5581">
        <v>9702</v>
      </c>
      <c r="B5581" s="1">
        <v>45900</v>
      </c>
      <c r="C5581">
        <v>7</v>
      </c>
      <c r="D5581">
        <v>9</v>
      </c>
      <c r="E5581" t="s">
        <v>7</v>
      </c>
      <c r="F5581">
        <v>4050.4678113328123</v>
      </c>
    </row>
    <row r="5582" spans="1:6">
      <c r="A5582">
        <v>9702</v>
      </c>
      <c r="B5582" s="1">
        <v>45930</v>
      </c>
      <c r="C5582">
        <v>7</v>
      </c>
      <c r="D5582">
        <v>9</v>
      </c>
      <c r="E5582" t="s">
        <v>7</v>
      </c>
      <c r="F5582">
        <v>4030.2154722761479</v>
      </c>
    </row>
    <row r="5583" spans="1:6">
      <c r="A5583">
        <v>9702</v>
      </c>
      <c r="B5583" s="1">
        <v>45961</v>
      </c>
      <c r="C5583">
        <v>7</v>
      </c>
      <c r="D5583">
        <v>9</v>
      </c>
      <c r="E5583" t="s">
        <v>7</v>
      </c>
      <c r="F5583">
        <v>4010.064394914767</v>
      </c>
    </row>
    <row r="5584" spans="1:6">
      <c r="A5584">
        <v>9702</v>
      </c>
      <c r="B5584" s="1">
        <v>45991</v>
      </c>
      <c r="C5584">
        <v>7</v>
      </c>
      <c r="D5584">
        <v>9</v>
      </c>
      <c r="E5584" t="s">
        <v>7</v>
      </c>
      <c r="F5584">
        <v>3990.0140729401933</v>
      </c>
    </row>
    <row r="5585" spans="1:6">
      <c r="A5585">
        <v>9702</v>
      </c>
      <c r="B5585" s="1">
        <v>46022</v>
      </c>
      <c r="C5585">
        <v>7</v>
      </c>
      <c r="D5585">
        <v>9</v>
      </c>
      <c r="E5585" t="s">
        <v>7</v>
      </c>
      <c r="F5585">
        <v>3970.0640025754919</v>
      </c>
    </row>
    <row r="5586" spans="1:6">
      <c r="A5586">
        <v>9768</v>
      </c>
      <c r="B5586" s="1">
        <v>45869</v>
      </c>
      <c r="C5586">
        <v>7</v>
      </c>
      <c r="D5586">
        <v>9</v>
      </c>
      <c r="E5586" t="s">
        <v>7</v>
      </c>
      <c r="F5586">
        <v>447754.28622788005</v>
      </c>
    </row>
    <row r="5587" spans="1:6">
      <c r="A5587">
        <v>9768</v>
      </c>
      <c r="B5587" s="1">
        <v>45900</v>
      </c>
      <c r="C5587">
        <v>7</v>
      </c>
      <c r="D5587">
        <v>9</v>
      </c>
      <c r="E5587" t="s">
        <v>7</v>
      </c>
      <c r="F5587">
        <v>363680</v>
      </c>
    </row>
    <row r="5588" spans="1:6">
      <c r="A5588">
        <v>9768</v>
      </c>
      <c r="B5588" s="1">
        <v>45930</v>
      </c>
      <c r="C5588">
        <v>7</v>
      </c>
      <c r="D5588">
        <v>9</v>
      </c>
      <c r="E5588" t="s">
        <v>7</v>
      </c>
      <c r="F5588">
        <v>377322.5</v>
      </c>
    </row>
    <row r="5589" spans="1:6">
      <c r="A5589">
        <v>9768</v>
      </c>
      <c r="B5589" s="1">
        <v>45961</v>
      </c>
      <c r="C5589">
        <v>7</v>
      </c>
      <c r="D5589">
        <v>9</v>
      </c>
      <c r="E5589" t="s">
        <v>7</v>
      </c>
      <c r="F5589">
        <v>475925.21363803523</v>
      </c>
    </row>
    <row r="5590" spans="1:6">
      <c r="A5590">
        <v>9768</v>
      </c>
      <c r="B5590" s="1">
        <v>45991</v>
      </c>
      <c r="C5590">
        <v>7</v>
      </c>
      <c r="D5590">
        <v>9</v>
      </c>
      <c r="E5590" t="s">
        <v>7</v>
      </c>
      <c r="F5590">
        <v>391782.5</v>
      </c>
    </row>
    <row r="5591" spans="1:6">
      <c r="A5591">
        <v>9768</v>
      </c>
      <c r="B5591" s="1">
        <v>46022</v>
      </c>
      <c r="C5591">
        <v>7</v>
      </c>
      <c r="D5591">
        <v>9</v>
      </c>
      <c r="E5591" t="s">
        <v>7</v>
      </c>
      <c r="F5591">
        <v>376657.5</v>
      </c>
    </row>
    <row r="5592" spans="1:6">
      <c r="A5592">
        <v>150</v>
      </c>
      <c r="B5592" s="1">
        <v>45869</v>
      </c>
      <c r="C5592">
        <v>7</v>
      </c>
      <c r="D5592">
        <v>13</v>
      </c>
      <c r="E5592" t="s">
        <v>7</v>
      </c>
      <c r="F5592">
        <v>106705.59899999999</v>
      </c>
    </row>
    <row r="5593" spans="1:6">
      <c r="A5593">
        <v>150</v>
      </c>
      <c r="B5593" s="1">
        <v>45900</v>
      </c>
      <c r="C5593">
        <v>7</v>
      </c>
      <c r="D5593">
        <v>13</v>
      </c>
      <c r="E5593" t="s">
        <v>7</v>
      </c>
      <c r="F5593">
        <v>106812.30459899998</v>
      </c>
    </row>
    <row r="5594" spans="1:6">
      <c r="A5594">
        <v>150</v>
      </c>
      <c r="B5594" s="1">
        <v>45930</v>
      </c>
      <c r="C5594">
        <v>7</v>
      </c>
      <c r="D5594">
        <v>13</v>
      </c>
      <c r="E5594" t="s">
        <v>7</v>
      </c>
      <c r="F5594">
        <v>106919.11690359897</v>
      </c>
    </row>
    <row r="5595" spans="1:6">
      <c r="A5595">
        <v>150</v>
      </c>
      <c r="B5595" s="1">
        <v>45961</v>
      </c>
      <c r="C5595">
        <v>7</v>
      </c>
      <c r="D5595">
        <v>13</v>
      </c>
      <c r="E5595" t="s">
        <v>7</v>
      </c>
      <c r="F5595">
        <v>107026.03602050256</v>
      </c>
    </row>
    <row r="5596" spans="1:6">
      <c r="A5596">
        <v>150</v>
      </c>
      <c r="B5596" s="1">
        <v>45991</v>
      </c>
      <c r="C5596">
        <v>7</v>
      </c>
      <c r="D5596">
        <v>13</v>
      </c>
      <c r="E5596" t="s">
        <v>7</v>
      </c>
      <c r="F5596">
        <v>107133.06205652305</v>
      </c>
    </row>
    <row r="5597" spans="1:6">
      <c r="A5597">
        <v>150</v>
      </c>
      <c r="B5597" s="1">
        <v>46022</v>
      </c>
      <c r="C5597">
        <v>7</v>
      </c>
      <c r="D5597">
        <v>13</v>
      </c>
      <c r="E5597" t="s">
        <v>7</v>
      </c>
      <c r="F5597">
        <v>107240.19511857958</v>
      </c>
    </row>
    <row r="5598" spans="1:6">
      <c r="A5598">
        <v>2370</v>
      </c>
      <c r="B5598" s="1">
        <v>45869</v>
      </c>
      <c r="C5598">
        <v>7</v>
      </c>
      <c r="D5598">
        <v>13</v>
      </c>
      <c r="E5598" t="s">
        <v>7</v>
      </c>
      <c r="F5598">
        <v>1425</v>
      </c>
    </row>
    <row r="5599" spans="1:6">
      <c r="A5599">
        <v>2370</v>
      </c>
      <c r="B5599" s="1">
        <v>45900</v>
      </c>
      <c r="C5599">
        <v>7</v>
      </c>
      <c r="D5599">
        <v>13</v>
      </c>
      <c r="E5599" t="s">
        <v>7</v>
      </c>
      <c r="F5599">
        <v>1389.375</v>
      </c>
    </row>
    <row r="5600" spans="1:6">
      <c r="A5600">
        <v>2370</v>
      </c>
      <c r="B5600" s="1">
        <v>45930</v>
      </c>
      <c r="C5600">
        <v>7</v>
      </c>
      <c r="D5600">
        <v>13</v>
      </c>
      <c r="E5600" t="s">
        <v>7</v>
      </c>
      <c r="F5600">
        <v>1354.640625</v>
      </c>
    </row>
    <row r="5601" spans="1:6">
      <c r="A5601">
        <v>2370</v>
      </c>
      <c r="B5601" s="1">
        <v>45961</v>
      </c>
      <c r="C5601">
        <v>7</v>
      </c>
      <c r="D5601">
        <v>13</v>
      </c>
      <c r="E5601" t="s">
        <v>7</v>
      </c>
      <c r="F5601">
        <v>1320.774609375</v>
      </c>
    </row>
    <row r="5602" spans="1:6">
      <c r="A5602">
        <v>2370</v>
      </c>
      <c r="B5602" s="1">
        <v>45991</v>
      </c>
      <c r="C5602">
        <v>7</v>
      </c>
      <c r="D5602">
        <v>13</v>
      </c>
      <c r="E5602" t="s">
        <v>7</v>
      </c>
      <c r="F5602">
        <v>1287.7552441406249</v>
      </c>
    </row>
    <row r="5603" spans="1:6">
      <c r="A5603">
        <v>2370</v>
      </c>
      <c r="B5603" s="1">
        <v>46022</v>
      </c>
      <c r="C5603">
        <v>7</v>
      </c>
      <c r="D5603">
        <v>13</v>
      </c>
      <c r="E5603" t="s">
        <v>7</v>
      </c>
      <c r="F5603">
        <v>1255.5613630371095</v>
      </c>
    </row>
    <row r="5604" spans="1:6">
      <c r="A5604">
        <v>360</v>
      </c>
      <c r="B5604" s="1">
        <v>45869</v>
      </c>
      <c r="C5604">
        <v>7</v>
      </c>
      <c r="D5604">
        <v>13</v>
      </c>
      <c r="E5604" t="s">
        <v>7</v>
      </c>
      <c r="F5604">
        <v>8146.7529759668578</v>
      </c>
    </row>
    <row r="5605" spans="1:6">
      <c r="A5605">
        <v>360</v>
      </c>
      <c r="B5605" s="1">
        <v>45900</v>
      </c>
      <c r="C5605">
        <v>7</v>
      </c>
      <c r="D5605">
        <v>13</v>
      </c>
      <c r="E5605" t="s">
        <v>7</v>
      </c>
      <c r="F5605">
        <v>9447.2836442475927</v>
      </c>
    </row>
    <row r="5606" spans="1:6">
      <c r="A5606">
        <v>360</v>
      </c>
      <c r="B5606" s="1">
        <v>45930</v>
      </c>
      <c r="C5606">
        <v>7</v>
      </c>
      <c r="D5606">
        <v>13</v>
      </c>
      <c r="E5606" t="s">
        <v>7</v>
      </c>
      <c r="F5606">
        <v>8875.8524807779631</v>
      </c>
    </row>
    <row r="5607" spans="1:6">
      <c r="A5607">
        <v>360</v>
      </c>
      <c r="B5607" s="1">
        <v>45961</v>
      </c>
      <c r="C5607">
        <v>7</v>
      </c>
      <c r="D5607">
        <v>13</v>
      </c>
      <c r="E5607" t="s">
        <v>7</v>
      </c>
      <c r="F5607">
        <v>9087.8664903657755</v>
      </c>
    </row>
    <row r="5608" spans="1:6">
      <c r="A5608">
        <v>360</v>
      </c>
      <c r="B5608" s="1">
        <v>45991</v>
      </c>
      <c r="C5608">
        <v>7</v>
      </c>
      <c r="D5608">
        <v>13</v>
      </c>
      <c r="E5608" t="s">
        <v>7</v>
      </c>
      <c r="F5608">
        <v>9890.1175809184078</v>
      </c>
    </row>
    <row r="5609" spans="1:6">
      <c r="A5609">
        <v>360</v>
      </c>
      <c r="B5609" s="1">
        <v>46022</v>
      </c>
      <c r="C5609">
        <v>7</v>
      </c>
      <c r="D5609">
        <v>13</v>
      </c>
      <c r="E5609" t="s">
        <v>7</v>
      </c>
      <c r="F5609">
        <v>9078.1335960508859</v>
      </c>
    </row>
    <row r="5610" spans="1:6">
      <c r="A5610">
        <v>9649</v>
      </c>
      <c r="B5610" s="1">
        <v>45869</v>
      </c>
      <c r="C5610">
        <v>7</v>
      </c>
      <c r="D5610">
        <v>13</v>
      </c>
      <c r="E5610" t="s">
        <v>7</v>
      </c>
      <c r="F5610">
        <v>1692.1558880418058</v>
      </c>
    </row>
    <row r="5611" spans="1:6">
      <c r="A5611">
        <v>9649</v>
      </c>
      <c r="B5611" s="1">
        <v>45900</v>
      </c>
      <c r="C5611">
        <v>7</v>
      </c>
      <c r="D5611">
        <v>13</v>
      </c>
      <c r="E5611" t="s">
        <v>7</v>
      </c>
      <c r="F5611">
        <v>1786.887250686573</v>
      </c>
    </row>
    <row r="5612" spans="1:6">
      <c r="A5612">
        <v>9649</v>
      </c>
      <c r="B5612" s="1">
        <v>45930</v>
      </c>
      <c r="C5612">
        <v>7</v>
      </c>
      <c r="D5612">
        <v>13</v>
      </c>
      <c r="E5612" t="s">
        <v>7</v>
      </c>
      <c r="F5612">
        <v>1720.1319612398456</v>
      </c>
    </row>
    <row r="5613" spans="1:6">
      <c r="A5613">
        <v>9649</v>
      </c>
      <c r="B5613" s="1">
        <v>45961</v>
      </c>
      <c r="C5613">
        <v>7</v>
      </c>
      <c r="D5613">
        <v>13</v>
      </c>
      <c r="E5613" t="s">
        <v>7</v>
      </c>
      <c r="F5613">
        <v>1680</v>
      </c>
    </row>
    <row r="5614" spans="1:6">
      <c r="A5614">
        <v>9649</v>
      </c>
      <c r="B5614" s="1">
        <v>45991</v>
      </c>
      <c r="C5614">
        <v>7</v>
      </c>
      <c r="D5614">
        <v>13</v>
      </c>
      <c r="E5614" t="s">
        <v>7</v>
      </c>
      <c r="F5614">
        <v>1923.9882608550743</v>
      </c>
    </row>
    <row r="5615" spans="1:6">
      <c r="A5615">
        <v>9649</v>
      </c>
      <c r="B5615" s="1">
        <v>46022</v>
      </c>
      <c r="C5615">
        <v>7</v>
      </c>
      <c r="D5615">
        <v>13</v>
      </c>
      <c r="E5615" t="s">
        <v>7</v>
      </c>
      <c r="F5615">
        <v>1699.6084531900183</v>
      </c>
    </row>
    <row r="5616" spans="1:6">
      <c r="A5616">
        <v>9652</v>
      </c>
      <c r="B5616" s="1">
        <v>45869</v>
      </c>
      <c r="C5616">
        <v>7</v>
      </c>
      <c r="D5616">
        <v>13</v>
      </c>
      <c r="E5616" t="s">
        <v>7</v>
      </c>
      <c r="F5616">
        <v>8726.1149999999998</v>
      </c>
    </row>
    <row r="5617" spans="1:6">
      <c r="A5617">
        <v>9652</v>
      </c>
      <c r="B5617" s="1">
        <v>45900</v>
      </c>
      <c r="C5617">
        <v>7</v>
      </c>
      <c r="D5617">
        <v>13</v>
      </c>
      <c r="E5617" t="s">
        <v>7</v>
      </c>
      <c r="F5617">
        <v>8739.2041724999999</v>
      </c>
    </row>
    <row r="5618" spans="1:6">
      <c r="A5618">
        <v>9652</v>
      </c>
      <c r="B5618" s="1">
        <v>45930</v>
      </c>
      <c r="C5618">
        <v>7</v>
      </c>
      <c r="D5618">
        <v>13</v>
      </c>
      <c r="E5618" t="s">
        <v>7</v>
      </c>
      <c r="F5618">
        <v>8752.3129787587513</v>
      </c>
    </row>
    <row r="5619" spans="1:6">
      <c r="A5619">
        <v>9652</v>
      </c>
      <c r="B5619" s="1">
        <v>45961</v>
      </c>
      <c r="C5619">
        <v>7</v>
      </c>
      <c r="D5619">
        <v>13</v>
      </c>
      <c r="E5619" t="s">
        <v>7</v>
      </c>
      <c r="F5619">
        <v>8765.4414482268894</v>
      </c>
    </row>
    <row r="5620" spans="1:6">
      <c r="A5620">
        <v>9652</v>
      </c>
      <c r="B5620" s="1">
        <v>45991</v>
      </c>
      <c r="C5620">
        <v>7</v>
      </c>
      <c r="D5620">
        <v>13</v>
      </c>
      <c r="E5620" t="s">
        <v>7</v>
      </c>
      <c r="F5620">
        <v>8778.5896103992309</v>
      </c>
    </row>
    <row r="5621" spans="1:6">
      <c r="A5621">
        <v>9652</v>
      </c>
      <c r="B5621" s="1">
        <v>46022</v>
      </c>
      <c r="C5621">
        <v>7</v>
      </c>
      <c r="D5621">
        <v>13</v>
      </c>
      <c r="E5621" t="s">
        <v>7</v>
      </c>
      <c r="F5621">
        <v>8791.7574948148304</v>
      </c>
    </row>
    <row r="5622" spans="1:6">
      <c r="A5622">
        <v>9656</v>
      </c>
      <c r="B5622" s="1">
        <v>45869</v>
      </c>
      <c r="C5622">
        <v>7</v>
      </c>
      <c r="D5622">
        <v>13</v>
      </c>
      <c r="E5622" t="s">
        <v>7</v>
      </c>
      <c r="F5622">
        <v>533396.51899701077</v>
      </c>
    </row>
    <row r="5623" spans="1:6">
      <c r="A5623">
        <v>9656</v>
      </c>
      <c r="B5623" s="1">
        <v>45900</v>
      </c>
      <c r="C5623">
        <v>7</v>
      </c>
      <c r="D5623">
        <v>13</v>
      </c>
      <c r="E5623" t="s">
        <v>7</v>
      </c>
      <c r="F5623">
        <v>472500</v>
      </c>
    </row>
    <row r="5624" spans="1:6">
      <c r="A5624">
        <v>9656</v>
      </c>
      <c r="B5624" s="1">
        <v>45930</v>
      </c>
      <c r="C5624">
        <v>7</v>
      </c>
      <c r="D5624">
        <v>13</v>
      </c>
      <c r="E5624" t="s">
        <v>7</v>
      </c>
      <c r="F5624">
        <v>516866.64599915454</v>
      </c>
    </row>
    <row r="5625" spans="1:6">
      <c r="A5625">
        <v>9656</v>
      </c>
      <c r="B5625" s="1">
        <v>45961</v>
      </c>
      <c r="C5625">
        <v>7</v>
      </c>
      <c r="D5625">
        <v>13</v>
      </c>
      <c r="E5625" t="s">
        <v>7</v>
      </c>
      <c r="F5625">
        <v>506962.80379804957</v>
      </c>
    </row>
    <row r="5626" spans="1:6">
      <c r="A5626">
        <v>9656</v>
      </c>
      <c r="B5626" s="1">
        <v>45991</v>
      </c>
      <c r="C5626">
        <v>7</v>
      </c>
      <c r="D5626">
        <v>13</v>
      </c>
      <c r="E5626" t="s">
        <v>7</v>
      </c>
      <c r="F5626">
        <v>508186.0258051015</v>
      </c>
    </row>
    <row r="5627" spans="1:6">
      <c r="A5627">
        <v>9656</v>
      </c>
      <c r="B5627" s="1">
        <v>46022</v>
      </c>
      <c r="C5627">
        <v>7</v>
      </c>
      <c r="D5627">
        <v>13</v>
      </c>
      <c r="E5627" t="s">
        <v>7</v>
      </c>
      <c r="F5627">
        <v>514764.62192904786</v>
      </c>
    </row>
    <row r="5628" spans="1:6">
      <c r="A5628">
        <v>9657</v>
      </c>
      <c r="B5628" s="1">
        <v>45869</v>
      </c>
      <c r="C5628">
        <v>7</v>
      </c>
      <c r="D5628">
        <v>13</v>
      </c>
      <c r="E5628" t="s">
        <v>7</v>
      </c>
      <c r="F5628">
        <v>3450.3225428811224</v>
      </c>
    </row>
    <row r="5629" spans="1:6">
      <c r="A5629">
        <v>9657</v>
      </c>
      <c r="B5629" s="1">
        <v>45900</v>
      </c>
      <c r="C5629">
        <v>7</v>
      </c>
      <c r="D5629">
        <v>13</v>
      </c>
      <c r="E5629" t="s">
        <v>7</v>
      </c>
      <c r="F5629">
        <v>3682.9824680872616</v>
      </c>
    </row>
    <row r="5630" spans="1:6">
      <c r="A5630">
        <v>9657</v>
      </c>
      <c r="B5630" s="1">
        <v>45930</v>
      </c>
      <c r="C5630">
        <v>7</v>
      </c>
      <c r="D5630">
        <v>13</v>
      </c>
      <c r="E5630" t="s">
        <v>7</v>
      </c>
      <c r="F5630">
        <v>3592.4301979705406</v>
      </c>
    </row>
    <row r="5631" spans="1:6">
      <c r="A5631">
        <v>9657</v>
      </c>
      <c r="B5631" s="1">
        <v>45961</v>
      </c>
      <c r="C5631">
        <v>7</v>
      </c>
      <c r="D5631">
        <v>13</v>
      </c>
      <c r="E5631" t="s">
        <v>7</v>
      </c>
      <c r="F5631">
        <v>3419.0173348312637</v>
      </c>
    </row>
    <row r="5632" spans="1:6">
      <c r="A5632">
        <v>9657</v>
      </c>
      <c r="B5632" s="1">
        <v>45991</v>
      </c>
      <c r="C5632">
        <v>7</v>
      </c>
      <c r="D5632">
        <v>13</v>
      </c>
      <c r="E5632" t="s">
        <v>7</v>
      </c>
      <c r="F5632">
        <v>3589.382991273771</v>
      </c>
    </row>
    <row r="5633" spans="1:6">
      <c r="A5633">
        <v>9657</v>
      </c>
      <c r="B5633" s="1">
        <v>46022</v>
      </c>
      <c r="C5633">
        <v>7</v>
      </c>
      <c r="D5633">
        <v>13</v>
      </c>
      <c r="E5633" t="s">
        <v>7</v>
      </c>
      <c r="F5633">
        <v>3505.2839770521541</v>
      </c>
    </row>
    <row r="5634" spans="1:6">
      <c r="A5634">
        <v>9683</v>
      </c>
      <c r="B5634" s="1">
        <v>45869</v>
      </c>
      <c r="C5634">
        <v>7</v>
      </c>
      <c r="D5634">
        <v>13</v>
      </c>
      <c r="E5634" t="s">
        <v>7</v>
      </c>
      <c r="F5634">
        <v>1906005.4495283714</v>
      </c>
    </row>
    <row r="5635" spans="1:6">
      <c r="A5635">
        <v>9683</v>
      </c>
      <c r="B5635" s="1">
        <v>45900</v>
      </c>
      <c r="C5635">
        <v>7</v>
      </c>
      <c r="D5635">
        <v>13</v>
      </c>
      <c r="E5635" t="s">
        <v>7</v>
      </c>
      <c r="F5635">
        <v>1970957.4052631939</v>
      </c>
    </row>
    <row r="5636" spans="1:6">
      <c r="A5636">
        <v>9683</v>
      </c>
      <c r="B5636" s="1">
        <v>45930</v>
      </c>
      <c r="C5636">
        <v>7</v>
      </c>
      <c r="D5636">
        <v>13</v>
      </c>
      <c r="E5636" t="s">
        <v>7</v>
      </c>
      <c r="F5636">
        <v>1931089.4329502969</v>
      </c>
    </row>
    <row r="5637" spans="1:6">
      <c r="A5637">
        <v>9683</v>
      </c>
      <c r="B5637" s="1">
        <v>45961</v>
      </c>
      <c r="C5637">
        <v>7</v>
      </c>
      <c r="D5637">
        <v>13</v>
      </c>
      <c r="E5637" t="s">
        <v>7</v>
      </c>
      <c r="F5637">
        <v>1998250.7516232943</v>
      </c>
    </row>
    <row r="5638" spans="1:6">
      <c r="A5638">
        <v>9683</v>
      </c>
      <c r="B5638" s="1">
        <v>45991</v>
      </c>
      <c r="C5638">
        <v>7</v>
      </c>
      <c r="D5638">
        <v>13</v>
      </c>
      <c r="E5638" t="s">
        <v>7</v>
      </c>
      <c r="F5638">
        <v>1958382.7793103971</v>
      </c>
    </row>
    <row r="5639" spans="1:6">
      <c r="A5639">
        <v>9683</v>
      </c>
      <c r="B5639" s="1">
        <v>46022</v>
      </c>
      <c r="C5639">
        <v>7</v>
      </c>
      <c r="D5639">
        <v>13</v>
      </c>
      <c r="E5639" t="s">
        <v>7</v>
      </c>
      <c r="F5639">
        <v>2025544.0979833945</v>
      </c>
    </row>
    <row r="5640" spans="1:6">
      <c r="A5640">
        <v>9692</v>
      </c>
      <c r="B5640" s="1">
        <v>45869</v>
      </c>
      <c r="C5640">
        <v>7</v>
      </c>
      <c r="D5640">
        <v>13</v>
      </c>
      <c r="E5640" t="s">
        <v>7</v>
      </c>
      <c r="F5640">
        <v>488752.22271770705</v>
      </c>
    </row>
    <row r="5641" spans="1:6">
      <c r="A5641">
        <v>9692</v>
      </c>
      <c r="B5641" s="1">
        <v>45900</v>
      </c>
      <c r="C5641">
        <v>7</v>
      </c>
      <c r="D5641">
        <v>13</v>
      </c>
      <c r="E5641" t="s">
        <v>7</v>
      </c>
      <c r="F5641">
        <v>262858.12967742019</v>
      </c>
    </row>
    <row r="5642" spans="1:6">
      <c r="A5642">
        <v>9692</v>
      </c>
      <c r="B5642" s="1">
        <v>45930</v>
      </c>
      <c r="C5642">
        <v>7</v>
      </c>
      <c r="D5642">
        <v>13</v>
      </c>
      <c r="E5642" t="s">
        <v>7</v>
      </c>
      <c r="F5642">
        <v>416925.14827887848</v>
      </c>
    </row>
    <row r="5643" spans="1:6">
      <c r="A5643">
        <v>9692</v>
      </c>
      <c r="B5643" s="1">
        <v>45961</v>
      </c>
      <c r="C5643">
        <v>7</v>
      </c>
      <c r="D5643">
        <v>13</v>
      </c>
      <c r="E5643" t="s">
        <v>7</v>
      </c>
      <c r="F5643">
        <v>479512.94465852238</v>
      </c>
    </row>
    <row r="5644" spans="1:6">
      <c r="A5644">
        <v>9692</v>
      </c>
      <c r="B5644" s="1">
        <v>45991</v>
      </c>
      <c r="C5644">
        <v>7</v>
      </c>
      <c r="D5644">
        <v>13</v>
      </c>
      <c r="E5644" t="s">
        <v>7</v>
      </c>
      <c r="F5644">
        <v>248483.28433152032</v>
      </c>
    </row>
    <row r="5645" spans="1:6">
      <c r="A5645">
        <v>9692</v>
      </c>
      <c r="B5645" s="1">
        <v>46022</v>
      </c>
      <c r="C5645">
        <v>7</v>
      </c>
      <c r="D5645">
        <v>13</v>
      </c>
      <c r="E5645" t="s">
        <v>7</v>
      </c>
      <c r="F5645">
        <v>409953.25038282975</v>
      </c>
    </row>
    <row r="5646" spans="1:6">
      <c r="A5646">
        <v>9700</v>
      </c>
      <c r="B5646" s="1">
        <v>45869</v>
      </c>
      <c r="C5646">
        <v>7</v>
      </c>
      <c r="D5646">
        <v>13</v>
      </c>
      <c r="E5646" t="s">
        <v>7</v>
      </c>
      <c r="F5646">
        <v>552000</v>
      </c>
    </row>
    <row r="5647" spans="1:6">
      <c r="A5647">
        <v>9700</v>
      </c>
      <c r="B5647" s="1">
        <v>45900</v>
      </c>
      <c r="C5647">
        <v>7</v>
      </c>
      <c r="D5647">
        <v>13</v>
      </c>
      <c r="E5647" t="s">
        <v>7</v>
      </c>
      <c r="F5647">
        <v>546480</v>
      </c>
    </row>
    <row r="5648" spans="1:6">
      <c r="A5648">
        <v>9700</v>
      </c>
      <c r="B5648" s="1">
        <v>45930</v>
      </c>
      <c r="C5648">
        <v>7</v>
      </c>
      <c r="D5648">
        <v>13</v>
      </c>
      <c r="E5648" t="s">
        <v>7</v>
      </c>
      <c r="F5648">
        <v>541015.19999999995</v>
      </c>
    </row>
    <row r="5649" spans="1:6">
      <c r="A5649">
        <v>9700</v>
      </c>
      <c r="B5649" s="1">
        <v>45961</v>
      </c>
      <c r="C5649">
        <v>7</v>
      </c>
      <c r="D5649">
        <v>13</v>
      </c>
      <c r="E5649" t="s">
        <v>7</v>
      </c>
      <c r="F5649">
        <v>535605.04799999995</v>
      </c>
    </row>
    <row r="5650" spans="1:6">
      <c r="A5650">
        <v>9700</v>
      </c>
      <c r="B5650" s="1">
        <v>45991</v>
      </c>
      <c r="C5650">
        <v>7</v>
      </c>
      <c r="D5650">
        <v>13</v>
      </c>
      <c r="E5650" t="s">
        <v>7</v>
      </c>
      <c r="F5650">
        <v>530248.99751999998</v>
      </c>
    </row>
    <row r="5651" spans="1:6">
      <c r="A5651">
        <v>9700</v>
      </c>
      <c r="B5651" s="1">
        <v>46022</v>
      </c>
      <c r="C5651">
        <v>7</v>
      </c>
      <c r="D5651">
        <v>13</v>
      </c>
      <c r="E5651" t="s">
        <v>7</v>
      </c>
      <c r="F5651">
        <v>524946.50754480006</v>
      </c>
    </row>
    <row r="5652" spans="1:6">
      <c r="A5652">
        <v>9701</v>
      </c>
      <c r="B5652" s="1">
        <v>45869</v>
      </c>
      <c r="C5652">
        <v>7</v>
      </c>
      <c r="D5652">
        <v>13</v>
      </c>
      <c r="E5652" t="s">
        <v>7</v>
      </c>
      <c r="F5652">
        <v>2597.5944827763915</v>
      </c>
    </row>
    <row r="5653" spans="1:6">
      <c r="A5653">
        <v>9701</v>
      </c>
      <c r="B5653" s="1">
        <v>45900</v>
      </c>
      <c r="C5653">
        <v>7</v>
      </c>
      <c r="D5653">
        <v>13</v>
      </c>
      <c r="E5653" t="s">
        <v>7</v>
      </c>
      <c r="F5653">
        <v>2445.2184957226636</v>
      </c>
    </row>
    <row r="5654" spans="1:6">
      <c r="A5654">
        <v>9701</v>
      </c>
      <c r="B5654" s="1">
        <v>45930</v>
      </c>
      <c r="C5654">
        <v>7</v>
      </c>
      <c r="D5654">
        <v>13</v>
      </c>
      <c r="E5654" t="s">
        <v>7</v>
      </c>
      <c r="F5654">
        <v>2542.1887099411711</v>
      </c>
    </row>
    <row r="5655" spans="1:6">
      <c r="A5655">
        <v>9701</v>
      </c>
      <c r="B5655" s="1">
        <v>45961</v>
      </c>
      <c r="C5655">
        <v>7</v>
      </c>
      <c r="D5655">
        <v>13</v>
      </c>
      <c r="E5655" t="s">
        <v>7</v>
      </c>
      <c r="F5655">
        <v>2612.1397205930271</v>
      </c>
    </row>
    <row r="5656" spans="1:6">
      <c r="A5656">
        <v>9701</v>
      </c>
      <c r="B5656" s="1">
        <v>45991</v>
      </c>
      <c r="C5656">
        <v>7</v>
      </c>
      <c r="D5656">
        <v>13</v>
      </c>
      <c r="E5656" t="s">
        <v>7</v>
      </c>
      <c r="F5656">
        <v>2475.11774428731</v>
      </c>
    </row>
    <row r="5657" spans="1:6">
      <c r="A5657">
        <v>9701</v>
      </c>
      <c r="B5657" s="1">
        <v>46022</v>
      </c>
      <c r="C5657">
        <v>7</v>
      </c>
      <c r="D5657">
        <v>13</v>
      </c>
      <c r="E5657" t="s">
        <v>7</v>
      </c>
      <c r="F5657">
        <v>2275.556252913927</v>
      </c>
    </row>
    <row r="5658" spans="1:6">
      <c r="A5658">
        <v>9702</v>
      </c>
      <c r="B5658" s="1">
        <v>45869</v>
      </c>
      <c r="C5658">
        <v>7</v>
      </c>
      <c r="D5658">
        <v>13</v>
      </c>
      <c r="E5658" t="s">
        <v>7</v>
      </c>
      <c r="F5658">
        <v>1203.5228829764471</v>
      </c>
    </row>
    <row r="5659" spans="1:6">
      <c r="A5659">
        <v>9702</v>
      </c>
      <c r="B5659" s="1">
        <v>45900</v>
      </c>
      <c r="C5659">
        <v>7</v>
      </c>
      <c r="D5659">
        <v>13</v>
      </c>
      <c r="E5659" t="s">
        <v>7</v>
      </c>
      <c r="F5659">
        <v>1205.6879508755219</v>
      </c>
    </row>
    <row r="5660" spans="1:6">
      <c r="A5660">
        <v>9702</v>
      </c>
      <c r="B5660" s="1">
        <v>45930</v>
      </c>
      <c r="C5660">
        <v>7</v>
      </c>
      <c r="D5660">
        <v>13</v>
      </c>
      <c r="E5660" t="s">
        <v>7</v>
      </c>
      <c r="F5660">
        <v>1207.7831778746263</v>
      </c>
    </row>
    <row r="5661" spans="1:6">
      <c r="A5661">
        <v>9702</v>
      </c>
      <c r="B5661" s="1">
        <v>45961</v>
      </c>
      <c r="C5661">
        <v>7</v>
      </c>
      <c r="D5661">
        <v>13</v>
      </c>
      <c r="E5661" t="s">
        <v>7</v>
      </c>
      <c r="F5661">
        <v>1210.0180866736712</v>
      </c>
    </row>
    <row r="5662" spans="1:6">
      <c r="A5662">
        <v>9702</v>
      </c>
      <c r="B5662" s="1">
        <v>45991</v>
      </c>
      <c r="C5662">
        <v>7</v>
      </c>
      <c r="D5662">
        <v>13</v>
      </c>
      <c r="E5662" t="s">
        <v>7</v>
      </c>
      <c r="F5662">
        <v>1212.1133136727758</v>
      </c>
    </row>
    <row r="5663" spans="1:6">
      <c r="A5663">
        <v>9702</v>
      </c>
      <c r="B5663" s="1">
        <v>46022</v>
      </c>
      <c r="C5663">
        <v>7</v>
      </c>
      <c r="D5663">
        <v>13</v>
      </c>
      <c r="E5663" t="s">
        <v>7</v>
      </c>
      <c r="F5663">
        <v>1214.3482224718207</v>
      </c>
    </row>
    <row r="5664" spans="1:6">
      <c r="A5664">
        <v>9768</v>
      </c>
      <c r="B5664" s="1">
        <v>45869</v>
      </c>
      <c r="C5664">
        <v>7</v>
      </c>
      <c r="D5664">
        <v>13</v>
      </c>
      <c r="E5664" t="s">
        <v>7</v>
      </c>
      <c r="F5664">
        <v>322500</v>
      </c>
    </row>
    <row r="5665" spans="1:6">
      <c r="A5665">
        <v>9768</v>
      </c>
      <c r="B5665" s="1">
        <v>45900</v>
      </c>
      <c r="C5665">
        <v>7</v>
      </c>
      <c r="D5665">
        <v>13</v>
      </c>
      <c r="E5665" t="s">
        <v>7</v>
      </c>
      <c r="F5665">
        <v>267000</v>
      </c>
    </row>
    <row r="5666" spans="1:6">
      <c r="A5666">
        <v>9768</v>
      </c>
      <c r="B5666" s="1">
        <v>45930</v>
      </c>
      <c r="C5666">
        <v>7</v>
      </c>
      <c r="D5666">
        <v>13</v>
      </c>
      <c r="E5666" t="s">
        <v>7</v>
      </c>
      <c r="F5666">
        <v>247500</v>
      </c>
    </row>
    <row r="5667" spans="1:6">
      <c r="A5667">
        <v>9768</v>
      </c>
      <c r="B5667" s="1">
        <v>45961</v>
      </c>
      <c r="C5667">
        <v>7</v>
      </c>
      <c r="D5667">
        <v>13</v>
      </c>
      <c r="E5667" t="s">
        <v>7</v>
      </c>
      <c r="F5667">
        <v>330000</v>
      </c>
    </row>
    <row r="5668" spans="1:6">
      <c r="A5668">
        <v>9768</v>
      </c>
      <c r="B5668" s="1">
        <v>45991</v>
      </c>
      <c r="C5668">
        <v>7</v>
      </c>
      <c r="D5668">
        <v>13</v>
      </c>
      <c r="E5668" t="s">
        <v>7</v>
      </c>
      <c r="F5668">
        <v>255000</v>
      </c>
    </row>
    <row r="5669" spans="1:6">
      <c r="A5669">
        <v>9768</v>
      </c>
      <c r="B5669" s="1">
        <v>46022</v>
      </c>
      <c r="C5669">
        <v>7</v>
      </c>
      <c r="D5669">
        <v>13</v>
      </c>
      <c r="E5669" t="s">
        <v>7</v>
      </c>
      <c r="F5669">
        <v>247500</v>
      </c>
    </row>
    <row r="5670" spans="1:6">
      <c r="A5670">
        <v>150</v>
      </c>
      <c r="B5670" s="1">
        <v>45869</v>
      </c>
      <c r="C5670">
        <v>7</v>
      </c>
      <c r="D5670">
        <v>15</v>
      </c>
      <c r="E5670" t="s">
        <v>7</v>
      </c>
      <c r="F5670">
        <v>57642.893920344199</v>
      </c>
    </row>
    <row r="5671" spans="1:6">
      <c r="A5671">
        <v>150</v>
      </c>
      <c r="B5671" s="1">
        <v>45900</v>
      </c>
      <c r="C5671">
        <v>7</v>
      </c>
      <c r="D5671">
        <v>15</v>
      </c>
      <c r="E5671" t="s">
        <v>7</v>
      </c>
      <c r="F5671">
        <v>57701.884905677638</v>
      </c>
    </row>
    <row r="5672" spans="1:6">
      <c r="A5672">
        <v>150</v>
      </c>
      <c r="B5672" s="1">
        <v>45930</v>
      </c>
      <c r="C5672">
        <v>7</v>
      </c>
      <c r="D5672">
        <v>15</v>
      </c>
      <c r="E5672" t="s">
        <v>7</v>
      </c>
      <c r="F5672">
        <v>57758.972956000325</v>
      </c>
    </row>
    <row r="5673" spans="1:6">
      <c r="A5673">
        <v>150</v>
      </c>
      <c r="B5673" s="1">
        <v>45961</v>
      </c>
      <c r="C5673">
        <v>7</v>
      </c>
      <c r="D5673">
        <v>15</v>
      </c>
      <c r="E5673" t="s">
        <v>7</v>
      </c>
      <c r="F5673">
        <v>57819.866876344517</v>
      </c>
    </row>
    <row r="5674" spans="1:6">
      <c r="A5674">
        <v>150</v>
      </c>
      <c r="B5674" s="1">
        <v>45991</v>
      </c>
      <c r="C5674">
        <v>7</v>
      </c>
      <c r="D5674">
        <v>15</v>
      </c>
      <c r="E5674" t="s">
        <v>7</v>
      </c>
      <c r="F5674">
        <v>57876.954926667211</v>
      </c>
    </row>
    <row r="5675" spans="1:6">
      <c r="A5675">
        <v>150</v>
      </c>
      <c r="B5675" s="1">
        <v>46022</v>
      </c>
      <c r="C5675">
        <v>7</v>
      </c>
      <c r="D5675">
        <v>15</v>
      </c>
      <c r="E5675" t="s">
        <v>7</v>
      </c>
      <c r="F5675">
        <v>57937.84884701141</v>
      </c>
    </row>
    <row r="5676" spans="1:6">
      <c r="A5676">
        <v>2370</v>
      </c>
      <c r="B5676" s="1">
        <v>45869</v>
      </c>
      <c r="C5676">
        <v>7</v>
      </c>
      <c r="D5676">
        <v>15</v>
      </c>
      <c r="E5676" t="s">
        <v>7</v>
      </c>
      <c r="F5676">
        <v>1845</v>
      </c>
    </row>
    <row r="5677" spans="1:6">
      <c r="A5677">
        <v>2370</v>
      </c>
      <c r="B5677" s="1">
        <v>45900</v>
      </c>
      <c r="C5677">
        <v>7</v>
      </c>
      <c r="D5677">
        <v>15</v>
      </c>
      <c r="E5677" t="s">
        <v>7</v>
      </c>
      <c r="F5677">
        <v>1687.5</v>
      </c>
    </row>
    <row r="5678" spans="1:6">
      <c r="A5678">
        <v>2370</v>
      </c>
      <c r="B5678" s="1">
        <v>45930</v>
      </c>
      <c r="C5678">
        <v>7</v>
      </c>
      <c r="D5678">
        <v>15</v>
      </c>
      <c r="E5678" t="s">
        <v>7</v>
      </c>
      <c r="F5678">
        <v>1704.375</v>
      </c>
    </row>
    <row r="5679" spans="1:6">
      <c r="A5679">
        <v>2370</v>
      </c>
      <c r="B5679" s="1">
        <v>45961</v>
      </c>
      <c r="C5679">
        <v>7</v>
      </c>
      <c r="D5679">
        <v>15</v>
      </c>
      <c r="E5679" t="s">
        <v>7</v>
      </c>
      <c r="F5679">
        <v>1721.41875</v>
      </c>
    </row>
    <row r="5680" spans="1:6">
      <c r="A5680">
        <v>2370</v>
      </c>
      <c r="B5680" s="1">
        <v>45991</v>
      </c>
      <c r="C5680">
        <v>7</v>
      </c>
      <c r="D5680">
        <v>15</v>
      </c>
      <c r="E5680" t="s">
        <v>7</v>
      </c>
      <c r="F5680">
        <v>1738.6329375</v>
      </c>
    </row>
    <row r="5681" spans="1:6">
      <c r="A5681">
        <v>2370</v>
      </c>
      <c r="B5681" s="1">
        <v>46022</v>
      </c>
      <c r="C5681">
        <v>7</v>
      </c>
      <c r="D5681">
        <v>15</v>
      </c>
      <c r="E5681" t="s">
        <v>7</v>
      </c>
      <c r="F5681">
        <v>1756.0192668750003</v>
      </c>
    </row>
    <row r="5682" spans="1:6">
      <c r="A5682">
        <v>360</v>
      </c>
      <c r="B5682" s="1">
        <v>45869</v>
      </c>
      <c r="C5682">
        <v>7</v>
      </c>
      <c r="D5682">
        <v>15</v>
      </c>
      <c r="E5682" t="s">
        <v>7</v>
      </c>
      <c r="F5682">
        <v>4799.0547393744</v>
      </c>
    </row>
    <row r="5683" spans="1:6">
      <c r="A5683">
        <v>360</v>
      </c>
      <c r="B5683" s="1">
        <v>45900</v>
      </c>
      <c r="C5683">
        <v>7</v>
      </c>
      <c r="D5683">
        <v>15</v>
      </c>
      <c r="E5683" t="s">
        <v>7</v>
      </c>
      <c r="F5683">
        <v>5830.2090167508095</v>
      </c>
    </row>
    <row r="5684" spans="1:6">
      <c r="A5684">
        <v>360</v>
      </c>
      <c r="B5684" s="1">
        <v>45930</v>
      </c>
      <c r="C5684">
        <v>7</v>
      </c>
      <c r="D5684">
        <v>15</v>
      </c>
      <c r="E5684" t="s">
        <v>7</v>
      </c>
      <c r="F5684">
        <v>4837.5</v>
      </c>
    </row>
    <row r="5685" spans="1:6">
      <c r="A5685">
        <v>360</v>
      </c>
      <c r="B5685" s="1">
        <v>45961</v>
      </c>
      <c r="C5685">
        <v>7</v>
      </c>
      <c r="D5685">
        <v>15</v>
      </c>
      <c r="E5685" t="s">
        <v>7</v>
      </c>
      <c r="F5685">
        <v>4668.75</v>
      </c>
    </row>
    <row r="5686" spans="1:6">
      <c r="A5686">
        <v>360</v>
      </c>
      <c r="B5686" s="1">
        <v>45991</v>
      </c>
      <c r="C5686">
        <v>7</v>
      </c>
      <c r="D5686">
        <v>15</v>
      </c>
      <c r="E5686" t="s">
        <v>7</v>
      </c>
      <c r="F5686">
        <v>5011.6480829953007</v>
      </c>
    </row>
    <row r="5687" spans="1:6">
      <c r="A5687">
        <v>360</v>
      </c>
      <c r="B5687" s="1">
        <v>46022</v>
      </c>
      <c r="C5687">
        <v>7</v>
      </c>
      <c r="D5687">
        <v>15</v>
      </c>
      <c r="E5687" t="s">
        <v>7</v>
      </c>
      <c r="F5687">
        <v>4781.25</v>
      </c>
    </row>
    <row r="5688" spans="1:6">
      <c r="A5688">
        <v>9649</v>
      </c>
      <c r="B5688" s="1">
        <v>45869</v>
      </c>
      <c r="C5688">
        <v>7</v>
      </c>
      <c r="D5688">
        <v>15</v>
      </c>
      <c r="E5688" t="s">
        <v>7</v>
      </c>
      <c r="F5688">
        <v>1178.0449468695983</v>
      </c>
    </row>
    <row r="5689" spans="1:6">
      <c r="A5689">
        <v>9649</v>
      </c>
      <c r="B5689" s="1">
        <v>45900</v>
      </c>
      <c r="C5689">
        <v>7</v>
      </c>
      <c r="D5689">
        <v>15</v>
      </c>
      <c r="E5689" t="s">
        <v>7</v>
      </c>
      <c r="F5689">
        <v>1175.8800979031589</v>
      </c>
    </row>
    <row r="5690" spans="1:6">
      <c r="A5690">
        <v>9649</v>
      </c>
      <c r="B5690" s="1">
        <v>45930</v>
      </c>
      <c r="C5690">
        <v>7</v>
      </c>
      <c r="D5690">
        <v>15</v>
      </c>
      <c r="E5690" t="s">
        <v>7</v>
      </c>
      <c r="F5690">
        <v>1173.7850827743455</v>
      </c>
    </row>
    <row r="5691" spans="1:6">
      <c r="A5691">
        <v>9649</v>
      </c>
      <c r="B5691" s="1">
        <v>45961</v>
      </c>
      <c r="C5691">
        <v>7</v>
      </c>
      <c r="D5691">
        <v>15</v>
      </c>
      <c r="E5691" t="s">
        <v>7</v>
      </c>
      <c r="F5691">
        <v>1171.5503999702789</v>
      </c>
    </row>
    <row r="5692" spans="1:6">
      <c r="A5692">
        <v>9649</v>
      </c>
      <c r="B5692" s="1">
        <v>45991</v>
      </c>
      <c r="C5692">
        <v>7</v>
      </c>
      <c r="D5692">
        <v>15</v>
      </c>
      <c r="E5692" t="s">
        <v>7</v>
      </c>
      <c r="F5692">
        <v>1169.4553848414657</v>
      </c>
    </row>
    <row r="5693" spans="1:6">
      <c r="A5693">
        <v>9649</v>
      </c>
      <c r="B5693" s="1">
        <v>46022</v>
      </c>
      <c r="C5693">
        <v>7</v>
      </c>
      <c r="D5693">
        <v>15</v>
      </c>
      <c r="E5693" t="s">
        <v>7</v>
      </c>
      <c r="F5693">
        <v>1167.2207020373992</v>
      </c>
    </row>
    <row r="5694" spans="1:6">
      <c r="A5694">
        <v>9652</v>
      </c>
      <c r="B5694" s="1">
        <v>45869</v>
      </c>
      <c r="C5694">
        <v>7</v>
      </c>
      <c r="D5694">
        <v>15</v>
      </c>
      <c r="E5694" t="s">
        <v>7</v>
      </c>
      <c r="F5694">
        <v>7200</v>
      </c>
    </row>
    <row r="5695" spans="1:6">
      <c r="A5695">
        <v>9652</v>
      </c>
      <c r="B5695" s="1">
        <v>45900</v>
      </c>
      <c r="C5695">
        <v>7</v>
      </c>
      <c r="D5695">
        <v>15</v>
      </c>
      <c r="E5695" t="s">
        <v>7</v>
      </c>
      <c r="F5695">
        <v>7272</v>
      </c>
    </row>
    <row r="5696" spans="1:6">
      <c r="A5696">
        <v>9652</v>
      </c>
      <c r="B5696" s="1">
        <v>45930</v>
      </c>
      <c r="C5696">
        <v>7</v>
      </c>
      <c r="D5696">
        <v>15</v>
      </c>
      <c r="E5696" t="s">
        <v>7</v>
      </c>
      <c r="F5696">
        <v>7344.72</v>
      </c>
    </row>
    <row r="5697" spans="1:6">
      <c r="A5697">
        <v>9652</v>
      </c>
      <c r="B5697" s="1">
        <v>45961</v>
      </c>
      <c r="C5697">
        <v>7</v>
      </c>
      <c r="D5697">
        <v>15</v>
      </c>
      <c r="E5697" t="s">
        <v>7</v>
      </c>
      <c r="F5697">
        <v>7418.1671999999999</v>
      </c>
    </row>
    <row r="5698" spans="1:6">
      <c r="A5698">
        <v>9652</v>
      </c>
      <c r="B5698" s="1">
        <v>45991</v>
      </c>
      <c r="C5698">
        <v>7</v>
      </c>
      <c r="D5698">
        <v>15</v>
      </c>
      <c r="E5698" t="s">
        <v>7</v>
      </c>
      <c r="F5698">
        <v>7492.3488719999996</v>
      </c>
    </row>
    <row r="5699" spans="1:6">
      <c r="A5699">
        <v>9652</v>
      </c>
      <c r="B5699" s="1">
        <v>46022</v>
      </c>
      <c r="C5699">
        <v>7</v>
      </c>
      <c r="D5699">
        <v>15</v>
      </c>
      <c r="E5699" t="s">
        <v>7</v>
      </c>
      <c r="F5699">
        <v>7567.2723607199996</v>
      </c>
    </row>
    <row r="5700" spans="1:6">
      <c r="A5700">
        <v>9656</v>
      </c>
      <c r="B5700" s="1">
        <v>45869</v>
      </c>
      <c r="C5700">
        <v>7</v>
      </c>
      <c r="D5700">
        <v>15</v>
      </c>
      <c r="E5700" t="s">
        <v>7</v>
      </c>
      <c r="F5700">
        <v>318458.38784329087</v>
      </c>
    </row>
    <row r="5701" spans="1:6">
      <c r="A5701">
        <v>9656</v>
      </c>
      <c r="B5701" s="1">
        <v>45900</v>
      </c>
      <c r="C5701">
        <v>7</v>
      </c>
      <c r="D5701">
        <v>15</v>
      </c>
      <c r="E5701" t="s">
        <v>7</v>
      </c>
      <c r="F5701">
        <v>288565.84139545343</v>
      </c>
    </row>
    <row r="5702" spans="1:6">
      <c r="A5702">
        <v>9656</v>
      </c>
      <c r="B5702" s="1">
        <v>45930</v>
      </c>
      <c r="C5702">
        <v>7</v>
      </c>
      <c r="D5702">
        <v>15</v>
      </c>
      <c r="E5702" t="s">
        <v>7</v>
      </c>
      <c r="F5702">
        <v>307437.06961500738</v>
      </c>
    </row>
    <row r="5703" spans="1:6">
      <c r="A5703">
        <v>9656</v>
      </c>
      <c r="B5703" s="1">
        <v>45961</v>
      </c>
      <c r="C5703">
        <v>7</v>
      </c>
      <c r="D5703">
        <v>15</v>
      </c>
      <c r="E5703" t="s">
        <v>7</v>
      </c>
      <c r="F5703">
        <v>298494.48205402371</v>
      </c>
    </row>
    <row r="5704" spans="1:6">
      <c r="A5704">
        <v>9656</v>
      </c>
      <c r="B5704" s="1">
        <v>45991</v>
      </c>
      <c r="C5704">
        <v>7</v>
      </c>
      <c r="D5704">
        <v>15</v>
      </c>
      <c r="E5704" t="s">
        <v>7</v>
      </c>
      <c r="F5704">
        <v>297204.49310537241</v>
      </c>
    </row>
    <row r="5705" spans="1:6">
      <c r="A5705">
        <v>9656</v>
      </c>
      <c r="B5705" s="1">
        <v>46022</v>
      </c>
      <c r="C5705">
        <v>7</v>
      </c>
      <c r="D5705">
        <v>15</v>
      </c>
      <c r="E5705" t="s">
        <v>7</v>
      </c>
      <c r="F5705">
        <v>304130.45097313786</v>
      </c>
    </row>
    <row r="5706" spans="1:6">
      <c r="A5706">
        <v>9657</v>
      </c>
      <c r="B5706" s="1">
        <v>45869</v>
      </c>
      <c r="C5706">
        <v>7</v>
      </c>
      <c r="D5706">
        <v>15</v>
      </c>
      <c r="E5706" t="s">
        <v>7</v>
      </c>
      <c r="F5706">
        <v>2309.8614999752945</v>
      </c>
    </row>
    <row r="5707" spans="1:6">
      <c r="A5707">
        <v>9657</v>
      </c>
      <c r="B5707" s="1">
        <v>45900</v>
      </c>
      <c r="C5707">
        <v>7</v>
      </c>
      <c r="D5707">
        <v>15</v>
      </c>
      <c r="E5707" t="s">
        <v>7</v>
      </c>
      <c r="F5707">
        <v>2423.5591618104613</v>
      </c>
    </row>
    <row r="5708" spans="1:6">
      <c r="A5708">
        <v>9657</v>
      </c>
      <c r="B5708" s="1">
        <v>45930</v>
      </c>
      <c r="C5708">
        <v>7</v>
      </c>
      <c r="D5708">
        <v>15</v>
      </c>
      <c r="E5708" t="s">
        <v>7</v>
      </c>
      <c r="F5708">
        <v>2413.9942518277353</v>
      </c>
    </row>
    <row r="5709" spans="1:6">
      <c r="A5709">
        <v>9657</v>
      </c>
      <c r="B5709" s="1">
        <v>45961</v>
      </c>
      <c r="C5709">
        <v>7</v>
      </c>
      <c r="D5709">
        <v>15</v>
      </c>
      <c r="E5709" t="s">
        <v>7</v>
      </c>
      <c r="F5709">
        <v>2290.7250215884837</v>
      </c>
    </row>
    <row r="5710" spans="1:6">
      <c r="A5710">
        <v>9657</v>
      </c>
      <c r="B5710" s="1">
        <v>45991</v>
      </c>
      <c r="C5710">
        <v>7</v>
      </c>
      <c r="D5710">
        <v>15</v>
      </c>
      <c r="E5710" t="s">
        <v>7</v>
      </c>
      <c r="F5710">
        <v>2395.0213223628834</v>
      </c>
    </row>
    <row r="5711" spans="1:6">
      <c r="A5711">
        <v>9657</v>
      </c>
      <c r="B5711" s="1">
        <v>46022</v>
      </c>
      <c r="C5711">
        <v>7</v>
      </c>
      <c r="D5711">
        <v>15</v>
      </c>
      <c r="E5711" t="s">
        <v>7</v>
      </c>
      <c r="F5711">
        <v>2367.1399245908979</v>
      </c>
    </row>
    <row r="5712" spans="1:6">
      <c r="A5712">
        <v>9683</v>
      </c>
      <c r="B5712" s="1">
        <v>45869</v>
      </c>
      <c r="C5712">
        <v>7</v>
      </c>
      <c r="D5712">
        <v>15</v>
      </c>
      <c r="E5712" t="s">
        <v>7</v>
      </c>
      <c r="F5712">
        <v>1453883.2560000001</v>
      </c>
    </row>
    <row r="5713" spans="1:6">
      <c r="A5713">
        <v>9683</v>
      </c>
      <c r="B5713" s="1">
        <v>45900</v>
      </c>
      <c r="C5713">
        <v>7</v>
      </c>
      <c r="D5713">
        <v>15</v>
      </c>
      <c r="E5713" t="s">
        <v>7</v>
      </c>
      <c r="F5713">
        <v>1465514.3220480001</v>
      </c>
    </row>
    <row r="5714" spans="1:6">
      <c r="A5714">
        <v>9683</v>
      </c>
      <c r="B5714" s="1">
        <v>45930</v>
      </c>
      <c r="C5714">
        <v>7</v>
      </c>
      <c r="D5714">
        <v>15</v>
      </c>
      <c r="E5714" t="s">
        <v>7</v>
      </c>
      <c r="F5714">
        <v>1477238.4366243838</v>
      </c>
    </row>
    <row r="5715" spans="1:6">
      <c r="A5715">
        <v>9683</v>
      </c>
      <c r="B5715" s="1">
        <v>45961</v>
      </c>
      <c r="C5715">
        <v>7</v>
      </c>
      <c r="D5715">
        <v>15</v>
      </c>
      <c r="E5715" t="s">
        <v>7</v>
      </c>
      <c r="F5715">
        <v>1489056.3441173788</v>
      </c>
    </row>
    <row r="5716" spans="1:6">
      <c r="A5716">
        <v>9683</v>
      </c>
      <c r="B5716" s="1">
        <v>45991</v>
      </c>
      <c r="C5716">
        <v>7</v>
      </c>
      <c r="D5716">
        <v>15</v>
      </c>
      <c r="E5716" t="s">
        <v>7</v>
      </c>
      <c r="F5716">
        <v>1500968.7948703179</v>
      </c>
    </row>
    <row r="5717" spans="1:6">
      <c r="A5717">
        <v>9683</v>
      </c>
      <c r="B5717" s="1">
        <v>46022</v>
      </c>
      <c r="C5717">
        <v>7</v>
      </c>
      <c r="D5717">
        <v>15</v>
      </c>
      <c r="E5717" t="s">
        <v>7</v>
      </c>
      <c r="F5717">
        <v>1512976.5452292804</v>
      </c>
    </row>
    <row r="5718" spans="1:6">
      <c r="A5718">
        <v>9692</v>
      </c>
      <c r="B5718" s="1">
        <v>45869</v>
      </c>
      <c r="C5718">
        <v>7</v>
      </c>
      <c r="D5718">
        <v>15</v>
      </c>
      <c r="E5718" t="s">
        <v>7</v>
      </c>
      <c r="F5718">
        <v>408132.81573787081</v>
      </c>
    </row>
    <row r="5719" spans="1:6">
      <c r="A5719">
        <v>9692</v>
      </c>
      <c r="B5719" s="1">
        <v>45900</v>
      </c>
      <c r="C5719">
        <v>7</v>
      </c>
      <c r="D5719">
        <v>15</v>
      </c>
      <c r="E5719" t="s">
        <v>7</v>
      </c>
      <c r="F5719">
        <v>336646.54526509426</v>
      </c>
    </row>
    <row r="5720" spans="1:6">
      <c r="A5720">
        <v>9692</v>
      </c>
      <c r="B5720" s="1">
        <v>45930</v>
      </c>
      <c r="C5720">
        <v>7</v>
      </c>
      <c r="D5720">
        <v>15</v>
      </c>
      <c r="E5720" t="s">
        <v>7</v>
      </c>
      <c r="F5720">
        <v>278330.85112959723</v>
      </c>
    </row>
    <row r="5721" spans="1:6">
      <c r="A5721">
        <v>9692</v>
      </c>
      <c r="B5721" s="1">
        <v>45961</v>
      </c>
      <c r="C5721">
        <v>7</v>
      </c>
      <c r="D5721">
        <v>15</v>
      </c>
      <c r="E5721" t="s">
        <v>7</v>
      </c>
      <c r="F5721">
        <v>408889.87047834566</v>
      </c>
    </row>
    <row r="5722" spans="1:6">
      <c r="A5722">
        <v>9692</v>
      </c>
      <c r="B5722" s="1">
        <v>45991</v>
      </c>
      <c r="C5722">
        <v>7</v>
      </c>
      <c r="D5722">
        <v>15</v>
      </c>
      <c r="E5722" t="s">
        <v>7</v>
      </c>
      <c r="F5722">
        <v>339347.45647675236</v>
      </c>
    </row>
    <row r="5723" spans="1:6">
      <c r="A5723">
        <v>9692</v>
      </c>
      <c r="B5723" s="1">
        <v>46022</v>
      </c>
      <c r="C5723">
        <v>7</v>
      </c>
      <c r="D5723">
        <v>15</v>
      </c>
      <c r="E5723" t="s">
        <v>7</v>
      </c>
      <c r="F5723">
        <v>283374.26392863569</v>
      </c>
    </row>
    <row r="5724" spans="1:6">
      <c r="A5724">
        <v>9700</v>
      </c>
      <c r="B5724" s="1">
        <v>45869</v>
      </c>
      <c r="C5724">
        <v>7</v>
      </c>
      <c r="D5724">
        <v>15</v>
      </c>
      <c r="E5724" t="s">
        <v>7</v>
      </c>
      <c r="F5724">
        <v>426322.5739965</v>
      </c>
    </row>
    <row r="5725" spans="1:6">
      <c r="A5725">
        <v>9700</v>
      </c>
      <c r="B5725" s="1">
        <v>45900</v>
      </c>
      <c r="C5725">
        <v>7</v>
      </c>
      <c r="D5725">
        <v>15</v>
      </c>
      <c r="E5725" t="s">
        <v>7</v>
      </c>
      <c r="F5725">
        <v>422081.84825653495</v>
      </c>
    </row>
    <row r="5726" spans="1:6">
      <c r="A5726">
        <v>9700</v>
      </c>
      <c r="B5726" s="1">
        <v>45930</v>
      </c>
      <c r="C5726">
        <v>7</v>
      </c>
      <c r="D5726">
        <v>15</v>
      </c>
      <c r="E5726" t="s">
        <v>7</v>
      </c>
      <c r="F5726">
        <v>417883.52977396874</v>
      </c>
    </row>
    <row r="5727" spans="1:6">
      <c r="A5727">
        <v>9700</v>
      </c>
      <c r="B5727" s="1">
        <v>45961</v>
      </c>
      <c r="C5727">
        <v>7</v>
      </c>
      <c r="D5727">
        <v>15</v>
      </c>
      <c r="E5727" t="s">
        <v>7</v>
      </c>
      <c r="F5727">
        <v>418299.163303743</v>
      </c>
    </row>
    <row r="5728" spans="1:6">
      <c r="A5728">
        <v>9700</v>
      </c>
      <c r="B5728" s="1">
        <v>45991</v>
      </c>
      <c r="C5728">
        <v>7</v>
      </c>
      <c r="D5728">
        <v>15</v>
      </c>
      <c r="E5728" t="s">
        <v>7</v>
      </c>
      <c r="F5728">
        <v>418040.21246704645</v>
      </c>
    </row>
    <row r="5729" spans="1:6">
      <c r="A5729">
        <v>9700</v>
      </c>
      <c r="B5729" s="1">
        <v>46022</v>
      </c>
      <c r="C5729">
        <v>7</v>
      </c>
      <c r="D5729">
        <v>15</v>
      </c>
      <c r="E5729" t="s">
        <v>7</v>
      </c>
      <c r="F5729">
        <v>418456.67767951498</v>
      </c>
    </row>
    <row r="5730" spans="1:6">
      <c r="A5730">
        <v>9701</v>
      </c>
      <c r="B5730" s="1">
        <v>45869</v>
      </c>
      <c r="C5730">
        <v>7</v>
      </c>
      <c r="D5730">
        <v>15</v>
      </c>
      <c r="E5730" t="s">
        <v>7</v>
      </c>
      <c r="F5730">
        <v>5297.375591684242</v>
      </c>
    </row>
    <row r="5731" spans="1:6">
      <c r="A5731">
        <v>9701</v>
      </c>
      <c r="B5731" s="1">
        <v>45900</v>
      </c>
      <c r="C5731">
        <v>7</v>
      </c>
      <c r="D5731">
        <v>15</v>
      </c>
      <c r="E5731" t="s">
        <v>7</v>
      </c>
      <c r="F5731">
        <v>5286.8527259191515</v>
      </c>
    </row>
    <row r="5732" spans="1:6">
      <c r="A5732">
        <v>9701</v>
      </c>
      <c r="B5732" s="1">
        <v>45930</v>
      </c>
      <c r="C5732">
        <v>7</v>
      </c>
      <c r="D5732">
        <v>15</v>
      </c>
      <c r="E5732" t="s">
        <v>7</v>
      </c>
      <c r="F5732">
        <v>5085.9411507383302</v>
      </c>
    </row>
    <row r="5733" spans="1:6">
      <c r="A5733">
        <v>9701</v>
      </c>
      <c r="B5733" s="1">
        <v>45961</v>
      </c>
      <c r="C5733">
        <v>7</v>
      </c>
      <c r="D5733">
        <v>15</v>
      </c>
      <c r="E5733" t="s">
        <v>7</v>
      </c>
      <c r="F5733">
        <v>5599.2494388374216</v>
      </c>
    </row>
    <row r="5734" spans="1:6">
      <c r="A5734">
        <v>9701</v>
      </c>
      <c r="B5734" s="1">
        <v>45991</v>
      </c>
      <c r="C5734">
        <v>7</v>
      </c>
      <c r="D5734">
        <v>15</v>
      </c>
      <c r="E5734" t="s">
        <v>7</v>
      </c>
      <c r="F5734">
        <v>5713.2248393020409</v>
      </c>
    </row>
    <row r="5735" spans="1:6">
      <c r="A5735">
        <v>9701</v>
      </c>
      <c r="B5735" s="1">
        <v>46022</v>
      </c>
      <c r="C5735">
        <v>7</v>
      </c>
      <c r="D5735">
        <v>15</v>
      </c>
      <c r="E5735" t="s">
        <v>7</v>
      </c>
      <c r="F5735">
        <v>5705.8740572965144</v>
      </c>
    </row>
    <row r="5736" spans="1:6">
      <c r="A5736">
        <v>9702</v>
      </c>
      <c r="B5736" s="1">
        <v>45869</v>
      </c>
      <c r="C5736">
        <v>7</v>
      </c>
      <c r="D5736">
        <v>15</v>
      </c>
      <c r="E5736" t="s">
        <v>7</v>
      </c>
      <c r="F5736">
        <v>1691.515112976773</v>
      </c>
    </row>
    <row r="5737" spans="1:6">
      <c r="A5737">
        <v>9702</v>
      </c>
      <c r="B5737" s="1">
        <v>45900</v>
      </c>
      <c r="C5737">
        <v>7</v>
      </c>
      <c r="D5737">
        <v>15</v>
      </c>
      <c r="E5737" t="s">
        <v>7</v>
      </c>
      <c r="F5737">
        <v>1623.6972596765438</v>
      </c>
    </row>
    <row r="5738" spans="1:6">
      <c r="A5738">
        <v>9702</v>
      </c>
      <c r="B5738" s="1">
        <v>45930</v>
      </c>
      <c r="C5738">
        <v>7</v>
      </c>
      <c r="D5738">
        <v>15</v>
      </c>
      <c r="E5738" t="s">
        <v>7</v>
      </c>
      <c r="F5738">
        <v>1580.935673143425</v>
      </c>
    </row>
    <row r="5739" spans="1:6">
      <c r="A5739">
        <v>9702</v>
      </c>
      <c r="B5739" s="1">
        <v>45961</v>
      </c>
      <c r="C5739">
        <v>7</v>
      </c>
      <c r="D5739">
        <v>15</v>
      </c>
      <c r="E5739" t="s">
        <v>7</v>
      </c>
      <c r="F5739">
        <v>1728.2143508995644</v>
      </c>
    </row>
    <row r="5740" spans="1:6">
      <c r="A5740">
        <v>9702</v>
      </c>
      <c r="B5740" s="1">
        <v>45991</v>
      </c>
      <c r="C5740">
        <v>7</v>
      </c>
      <c r="D5740">
        <v>15</v>
      </c>
      <c r="E5740" t="s">
        <v>7</v>
      </c>
      <c r="F5740">
        <v>1768.6299227806212</v>
      </c>
    </row>
    <row r="5741" spans="1:6">
      <c r="A5741">
        <v>9702</v>
      </c>
      <c r="B5741" s="1">
        <v>46022</v>
      </c>
      <c r="C5741">
        <v>7</v>
      </c>
      <c r="D5741">
        <v>15</v>
      </c>
      <c r="E5741" t="s">
        <v>7</v>
      </c>
      <c r="F5741">
        <v>1789.9246936456177</v>
      </c>
    </row>
    <row r="5742" spans="1:6">
      <c r="A5742">
        <v>9768</v>
      </c>
      <c r="B5742" s="1">
        <v>45869</v>
      </c>
      <c r="C5742">
        <v>7</v>
      </c>
      <c r="D5742">
        <v>15</v>
      </c>
      <c r="E5742" t="s">
        <v>7</v>
      </c>
      <c r="F5742">
        <v>252000</v>
      </c>
    </row>
    <row r="5743" spans="1:6">
      <c r="A5743">
        <v>9768</v>
      </c>
      <c r="B5743" s="1">
        <v>45900</v>
      </c>
      <c r="C5743">
        <v>7</v>
      </c>
      <c r="D5743">
        <v>15</v>
      </c>
      <c r="E5743" t="s">
        <v>7</v>
      </c>
      <c r="F5743">
        <v>200250</v>
      </c>
    </row>
    <row r="5744" spans="1:6">
      <c r="A5744">
        <v>9768</v>
      </c>
      <c r="B5744" s="1">
        <v>45930</v>
      </c>
      <c r="C5744">
        <v>7</v>
      </c>
      <c r="D5744">
        <v>15</v>
      </c>
      <c r="E5744" t="s">
        <v>7</v>
      </c>
      <c r="F5744">
        <v>202500</v>
      </c>
    </row>
    <row r="5745" spans="1:6">
      <c r="A5745">
        <v>9768</v>
      </c>
      <c r="B5745" s="1">
        <v>45961</v>
      </c>
      <c r="C5745">
        <v>7</v>
      </c>
      <c r="D5745">
        <v>15</v>
      </c>
      <c r="E5745" t="s">
        <v>7</v>
      </c>
      <c r="F5745">
        <v>303750</v>
      </c>
    </row>
    <row r="5746" spans="1:6">
      <c r="A5746">
        <v>9768</v>
      </c>
      <c r="B5746" s="1">
        <v>45991</v>
      </c>
      <c r="C5746">
        <v>7</v>
      </c>
      <c r="D5746">
        <v>15</v>
      </c>
      <c r="E5746" t="s">
        <v>7</v>
      </c>
      <c r="F5746">
        <v>225000</v>
      </c>
    </row>
    <row r="5747" spans="1:6">
      <c r="A5747">
        <v>9768</v>
      </c>
      <c r="B5747" s="1">
        <v>46022</v>
      </c>
      <c r="C5747">
        <v>7</v>
      </c>
      <c r="D5747">
        <v>15</v>
      </c>
      <c r="E5747" t="s">
        <v>7</v>
      </c>
      <c r="F5747">
        <v>220500</v>
      </c>
    </row>
    <row r="5748" spans="1:6">
      <c r="A5748">
        <v>150</v>
      </c>
      <c r="B5748" s="1">
        <v>45869</v>
      </c>
      <c r="C5748">
        <v>7</v>
      </c>
      <c r="D5748">
        <v>42</v>
      </c>
      <c r="E5748" t="s">
        <v>7</v>
      </c>
      <c r="F5748">
        <v>145500.35499999998</v>
      </c>
    </row>
    <row r="5749" spans="1:6">
      <c r="A5749">
        <v>150</v>
      </c>
      <c r="B5749" s="1">
        <v>45900</v>
      </c>
      <c r="C5749">
        <v>7</v>
      </c>
      <c r="D5749">
        <v>42</v>
      </c>
      <c r="E5749" t="s">
        <v>7</v>
      </c>
      <c r="F5749">
        <v>145645.85535499998</v>
      </c>
    </row>
    <row r="5750" spans="1:6">
      <c r="A5750">
        <v>150</v>
      </c>
      <c r="B5750" s="1">
        <v>45930</v>
      </c>
      <c r="C5750">
        <v>7</v>
      </c>
      <c r="D5750">
        <v>42</v>
      </c>
      <c r="E5750" t="s">
        <v>7</v>
      </c>
      <c r="F5750">
        <v>145791.50121035494</v>
      </c>
    </row>
    <row r="5751" spans="1:6">
      <c r="A5751">
        <v>150</v>
      </c>
      <c r="B5751" s="1">
        <v>45961</v>
      </c>
      <c r="C5751">
        <v>7</v>
      </c>
      <c r="D5751">
        <v>42</v>
      </c>
      <c r="E5751" t="s">
        <v>7</v>
      </c>
      <c r="F5751">
        <v>145937.29271156527</v>
      </c>
    </row>
    <row r="5752" spans="1:6">
      <c r="A5752">
        <v>150</v>
      </c>
      <c r="B5752" s="1">
        <v>45991</v>
      </c>
      <c r="C5752">
        <v>7</v>
      </c>
      <c r="D5752">
        <v>42</v>
      </c>
      <c r="E5752" t="s">
        <v>7</v>
      </c>
      <c r="F5752">
        <v>146083.23000427682</v>
      </c>
    </row>
    <row r="5753" spans="1:6">
      <c r="A5753">
        <v>150</v>
      </c>
      <c r="B5753" s="1">
        <v>46022</v>
      </c>
      <c r="C5753">
        <v>7</v>
      </c>
      <c r="D5753">
        <v>42</v>
      </c>
      <c r="E5753" t="s">
        <v>7</v>
      </c>
      <c r="F5753">
        <v>146229.31323428109</v>
      </c>
    </row>
    <row r="5754" spans="1:6">
      <c r="A5754">
        <v>2370</v>
      </c>
      <c r="B5754" s="1">
        <v>45869</v>
      </c>
      <c r="C5754">
        <v>7</v>
      </c>
      <c r="D5754">
        <v>42</v>
      </c>
      <c r="E5754" t="s">
        <v>7</v>
      </c>
      <c r="F5754">
        <v>2688.6807225000002</v>
      </c>
    </row>
    <row r="5755" spans="1:6">
      <c r="A5755">
        <v>2370</v>
      </c>
      <c r="B5755" s="1">
        <v>45900</v>
      </c>
      <c r="C5755">
        <v>7</v>
      </c>
      <c r="D5755">
        <v>42</v>
      </c>
      <c r="E5755" t="s">
        <v>7</v>
      </c>
      <c r="F5755">
        <v>2621.4637044375004</v>
      </c>
    </row>
    <row r="5756" spans="1:6">
      <c r="A5756">
        <v>2370</v>
      </c>
      <c r="B5756" s="1">
        <v>45930</v>
      </c>
      <c r="C5756">
        <v>7</v>
      </c>
      <c r="D5756">
        <v>42</v>
      </c>
      <c r="E5756" t="s">
        <v>7</v>
      </c>
      <c r="F5756">
        <v>2555.9271118265624</v>
      </c>
    </row>
    <row r="5757" spans="1:6">
      <c r="A5757">
        <v>2370</v>
      </c>
      <c r="B5757" s="1">
        <v>45961</v>
      </c>
      <c r="C5757">
        <v>7</v>
      </c>
      <c r="D5757">
        <v>42</v>
      </c>
      <c r="E5757" t="s">
        <v>7</v>
      </c>
      <c r="F5757">
        <v>2492.0289340308982</v>
      </c>
    </row>
    <row r="5758" spans="1:6">
      <c r="A5758">
        <v>2370</v>
      </c>
      <c r="B5758" s="1">
        <v>45991</v>
      </c>
      <c r="C5758">
        <v>7</v>
      </c>
      <c r="D5758">
        <v>42</v>
      </c>
      <c r="E5758" t="s">
        <v>7</v>
      </c>
      <c r="F5758">
        <v>2429.7282106801258</v>
      </c>
    </row>
    <row r="5759" spans="1:6">
      <c r="A5759">
        <v>2370</v>
      </c>
      <c r="B5759" s="1">
        <v>46022</v>
      </c>
      <c r="C5759">
        <v>7</v>
      </c>
      <c r="D5759">
        <v>42</v>
      </c>
      <c r="E5759" t="s">
        <v>7</v>
      </c>
      <c r="F5759">
        <v>2368.985005413123</v>
      </c>
    </row>
    <row r="5760" spans="1:6">
      <c r="A5760">
        <v>360</v>
      </c>
      <c r="B5760" s="1">
        <v>45869</v>
      </c>
      <c r="C5760">
        <v>7</v>
      </c>
      <c r="D5760">
        <v>42</v>
      </c>
      <c r="E5760" t="s">
        <v>7</v>
      </c>
      <c r="F5760">
        <v>15508.945033540353</v>
      </c>
    </row>
    <row r="5761" spans="1:6">
      <c r="A5761">
        <v>360</v>
      </c>
      <c r="B5761" s="1">
        <v>45900</v>
      </c>
      <c r="C5761">
        <v>7</v>
      </c>
      <c r="D5761">
        <v>42</v>
      </c>
      <c r="E5761" t="s">
        <v>7</v>
      </c>
      <c r="F5761">
        <v>12992.893004755286</v>
      </c>
    </row>
    <row r="5762" spans="1:6">
      <c r="A5762">
        <v>360</v>
      </c>
      <c r="B5762" s="1">
        <v>45930</v>
      </c>
      <c r="C5762">
        <v>7</v>
      </c>
      <c r="D5762">
        <v>42</v>
      </c>
      <c r="E5762" t="s">
        <v>7</v>
      </c>
      <c r="F5762">
        <v>14031.25</v>
      </c>
    </row>
    <row r="5763" spans="1:6">
      <c r="A5763">
        <v>360</v>
      </c>
      <c r="B5763" s="1">
        <v>45961</v>
      </c>
      <c r="C5763">
        <v>7</v>
      </c>
      <c r="D5763">
        <v>42</v>
      </c>
      <c r="E5763" t="s">
        <v>7</v>
      </c>
      <c r="F5763">
        <v>14614.971198979531</v>
      </c>
    </row>
    <row r="5764" spans="1:6">
      <c r="A5764">
        <v>360</v>
      </c>
      <c r="B5764" s="1">
        <v>45991</v>
      </c>
      <c r="C5764">
        <v>7</v>
      </c>
      <c r="D5764">
        <v>42</v>
      </c>
      <c r="E5764" t="s">
        <v>7</v>
      </c>
      <c r="F5764">
        <v>14141.5961968585</v>
      </c>
    </row>
    <row r="5765" spans="1:6">
      <c r="A5765">
        <v>360</v>
      </c>
      <c r="B5765" s="1">
        <v>46022</v>
      </c>
      <c r="C5765">
        <v>7</v>
      </c>
      <c r="D5765">
        <v>42</v>
      </c>
      <c r="E5765" t="s">
        <v>7</v>
      </c>
      <c r="F5765">
        <v>14062.5</v>
      </c>
    </row>
    <row r="5766" spans="1:6">
      <c r="A5766">
        <v>9649</v>
      </c>
      <c r="B5766" s="1">
        <v>45869</v>
      </c>
      <c r="C5766">
        <v>7</v>
      </c>
      <c r="D5766">
        <v>42</v>
      </c>
      <c r="E5766" t="s">
        <v>7</v>
      </c>
      <c r="F5766">
        <v>2080</v>
      </c>
    </row>
    <row r="5767" spans="1:6">
      <c r="A5767">
        <v>9649</v>
      </c>
      <c r="B5767" s="1">
        <v>45900</v>
      </c>
      <c r="C5767">
        <v>7</v>
      </c>
      <c r="D5767">
        <v>42</v>
      </c>
      <c r="E5767" t="s">
        <v>7</v>
      </c>
      <c r="F5767">
        <v>2113.2026117834575</v>
      </c>
    </row>
    <row r="5768" spans="1:6">
      <c r="A5768">
        <v>9649</v>
      </c>
      <c r="B5768" s="1">
        <v>45930</v>
      </c>
      <c r="C5768">
        <v>7</v>
      </c>
      <c r="D5768">
        <v>42</v>
      </c>
      <c r="E5768" t="s">
        <v>7</v>
      </c>
      <c r="F5768">
        <v>2078.4837492396973</v>
      </c>
    </row>
    <row r="5769" spans="1:6">
      <c r="A5769">
        <v>9649</v>
      </c>
      <c r="B5769" s="1">
        <v>45961</v>
      </c>
      <c r="C5769">
        <v>7</v>
      </c>
      <c r="D5769">
        <v>42</v>
      </c>
      <c r="E5769" t="s">
        <v>7</v>
      </c>
      <c r="F5769">
        <v>2146.9530362587593</v>
      </c>
    </row>
    <row r="5770" spans="1:6">
      <c r="A5770">
        <v>9649</v>
      </c>
      <c r="B5770" s="1">
        <v>45991</v>
      </c>
      <c r="C5770">
        <v>7</v>
      </c>
      <c r="D5770">
        <v>42</v>
      </c>
      <c r="E5770" t="s">
        <v>7</v>
      </c>
      <c r="F5770">
        <v>2177.3130018034335</v>
      </c>
    </row>
    <row r="5771" spans="1:6">
      <c r="A5771">
        <v>9649</v>
      </c>
      <c r="B5771" s="1">
        <v>46022</v>
      </c>
      <c r="C5771">
        <v>7</v>
      </c>
      <c r="D5771">
        <v>42</v>
      </c>
      <c r="E5771" t="s">
        <v>7</v>
      </c>
      <c r="F5771">
        <v>2125</v>
      </c>
    </row>
    <row r="5772" spans="1:6">
      <c r="A5772">
        <v>9652</v>
      </c>
      <c r="B5772" s="1">
        <v>45869</v>
      </c>
      <c r="C5772">
        <v>7</v>
      </c>
      <c r="D5772">
        <v>42</v>
      </c>
      <c r="E5772" t="s">
        <v>7</v>
      </c>
      <c r="F5772">
        <v>15321.224999999999</v>
      </c>
    </row>
    <row r="5773" spans="1:6">
      <c r="A5773">
        <v>9652</v>
      </c>
      <c r="B5773" s="1">
        <v>45900</v>
      </c>
      <c r="C5773">
        <v>7</v>
      </c>
      <c r="D5773">
        <v>42</v>
      </c>
      <c r="E5773" t="s">
        <v>7</v>
      </c>
      <c r="F5773">
        <v>15397.831124999997</v>
      </c>
    </row>
    <row r="5774" spans="1:6">
      <c r="A5774">
        <v>9652</v>
      </c>
      <c r="B5774" s="1">
        <v>45930</v>
      </c>
      <c r="C5774">
        <v>7</v>
      </c>
      <c r="D5774">
        <v>42</v>
      </c>
      <c r="E5774" t="s">
        <v>7</v>
      </c>
      <c r="F5774">
        <v>15474.820280624997</v>
      </c>
    </row>
    <row r="5775" spans="1:6">
      <c r="A5775">
        <v>9652</v>
      </c>
      <c r="B5775" s="1">
        <v>45961</v>
      </c>
      <c r="C5775">
        <v>7</v>
      </c>
      <c r="D5775">
        <v>42</v>
      </c>
      <c r="E5775" t="s">
        <v>7</v>
      </c>
      <c r="F5775">
        <v>15552.194382028119</v>
      </c>
    </row>
    <row r="5776" spans="1:6">
      <c r="A5776">
        <v>9652</v>
      </c>
      <c r="B5776" s="1">
        <v>45991</v>
      </c>
      <c r="C5776">
        <v>7</v>
      </c>
      <c r="D5776">
        <v>42</v>
      </c>
      <c r="E5776" t="s">
        <v>7</v>
      </c>
      <c r="F5776">
        <v>15629.955353938258</v>
      </c>
    </row>
    <row r="5777" spans="1:6">
      <c r="A5777">
        <v>9652</v>
      </c>
      <c r="B5777" s="1">
        <v>46022</v>
      </c>
      <c r="C5777">
        <v>7</v>
      </c>
      <c r="D5777">
        <v>42</v>
      </c>
      <c r="E5777" t="s">
        <v>7</v>
      </c>
      <c r="F5777">
        <v>15708.105130707947</v>
      </c>
    </row>
    <row r="5778" spans="1:6">
      <c r="A5778">
        <v>9656</v>
      </c>
      <c r="B5778" s="1">
        <v>45869</v>
      </c>
      <c r="C5778">
        <v>7</v>
      </c>
      <c r="D5778">
        <v>42</v>
      </c>
      <c r="E5778" t="s">
        <v>7</v>
      </c>
      <c r="F5778">
        <v>913078.77422580402</v>
      </c>
    </row>
    <row r="5779" spans="1:6">
      <c r="A5779">
        <v>9656</v>
      </c>
      <c r="B5779" s="1">
        <v>45900</v>
      </c>
      <c r="C5779">
        <v>7</v>
      </c>
      <c r="D5779">
        <v>42</v>
      </c>
      <c r="E5779" t="s">
        <v>7</v>
      </c>
      <c r="F5779">
        <v>806859.61884776759</v>
      </c>
    </row>
    <row r="5780" spans="1:6">
      <c r="A5780">
        <v>9656</v>
      </c>
      <c r="B5780" s="1">
        <v>45930</v>
      </c>
      <c r="C5780">
        <v>7</v>
      </c>
      <c r="D5780">
        <v>42</v>
      </c>
      <c r="E5780" t="s">
        <v>7</v>
      </c>
      <c r="F5780">
        <v>877234.6372455922</v>
      </c>
    </row>
    <row r="5781" spans="1:6">
      <c r="A5781">
        <v>9656</v>
      </c>
      <c r="B5781" s="1">
        <v>45961</v>
      </c>
      <c r="C5781">
        <v>7</v>
      </c>
      <c r="D5781">
        <v>42</v>
      </c>
      <c r="E5781" t="s">
        <v>7</v>
      </c>
      <c r="F5781">
        <v>888305.67444363888</v>
      </c>
    </row>
    <row r="5782" spans="1:6">
      <c r="A5782">
        <v>9656</v>
      </c>
      <c r="B5782" s="1">
        <v>45991</v>
      </c>
      <c r="C5782">
        <v>7</v>
      </c>
      <c r="D5782">
        <v>42</v>
      </c>
      <c r="E5782" t="s">
        <v>7</v>
      </c>
      <c r="F5782">
        <v>864479.33130196237</v>
      </c>
    </row>
    <row r="5783" spans="1:6">
      <c r="A5783">
        <v>9656</v>
      </c>
      <c r="B5783" s="1">
        <v>46022</v>
      </c>
      <c r="C5783">
        <v>7</v>
      </c>
      <c r="D5783">
        <v>42</v>
      </c>
      <c r="E5783" t="s">
        <v>7</v>
      </c>
      <c r="F5783">
        <v>869315.65879469458</v>
      </c>
    </row>
    <row r="5784" spans="1:6">
      <c r="A5784">
        <v>9657</v>
      </c>
      <c r="B5784" s="1">
        <v>45869</v>
      </c>
      <c r="C5784">
        <v>7</v>
      </c>
      <c r="D5784">
        <v>42</v>
      </c>
      <c r="E5784" t="s">
        <v>7</v>
      </c>
      <c r="F5784">
        <v>6094.8072493269246</v>
      </c>
    </row>
    <row r="5785" spans="1:6">
      <c r="A5785">
        <v>9657</v>
      </c>
      <c r="B5785" s="1">
        <v>45900</v>
      </c>
      <c r="C5785">
        <v>7</v>
      </c>
      <c r="D5785">
        <v>42</v>
      </c>
      <c r="E5785" t="s">
        <v>7</v>
      </c>
      <c r="F5785">
        <v>6436.2152987329337</v>
      </c>
    </row>
    <row r="5786" spans="1:6">
      <c r="A5786">
        <v>9657</v>
      </c>
      <c r="B5786" s="1">
        <v>45930</v>
      </c>
      <c r="C5786">
        <v>7</v>
      </c>
      <c r="D5786">
        <v>42</v>
      </c>
      <c r="E5786" t="s">
        <v>7</v>
      </c>
      <c r="F5786">
        <v>6352.1153371283326</v>
      </c>
    </row>
    <row r="5787" spans="1:6">
      <c r="A5787">
        <v>9657</v>
      </c>
      <c r="B5787" s="1">
        <v>45961</v>
      </c>
      <c r="C5787">
        <v>7</v>
      </c>
      <c r="D5787">
        <v>42</v>
      </c>
      <c r="E5787" t="s">
        <v>7</v>
      </c>
      <c r="F5787">
        <v>5959.4089737010299</v>
      </c>
    </row>
    <row r="5788" spans="1:6">
      <c r="A5788">
        <v>9657</v>
      </c>
      <c r="B5788" s="1">
        <v>45991</v>
      </c>
      <c r="C5788">
        <v>7</v>
      </c>
      <c r="D5788">
        <v>42</v>
      </c>
      <c r="E5788" t="s">
        <v>7</v>
      </c>
      <c r="F5788">
        <v>6233.0718000295828</v>
      </c>
    </row>
    <row r="5789" spans="1:6">
      <c r="A5789">
        <v>9657</v>
      </c>
      <c r="B5789" s="1">
        <v>46022</v>
      </c>
      <c r="C5789">
        <v>7</v>
      </c>
      <c r="D5789">
        <v>42</v>
      </c>
      <c r="E5789" t="s">
        <v>7</v>
      </c>
      <c r="F5789">
        <v>6078.9874664902763</v>
      </c>
    </row>
    <row r="5790" spans="1:6">
      <c r="A5790">
        <v>9683</v>
      </c>
      <c r="B5790" s="1">
        <v>45869</v>
      </c>
      <c r="C5790">
        <v>7</v>
      </c>
      <c r="D5790">
        <v>42</v>
      </c>
      <c r="E5790" t="s">
        <v>7</v>
      </c>
      <c r="F5790">
        <v>3581425.5648629628</v>
      </c>
    </row>
    <row r="5791" spans="1:6">
      <c r="A5791">
        <v>9683</v>
      </c>
      <c r="B5791" s="1">
        <v>45900</v>
      </c>
      <c r="C5791">
        <v>7</v>
      </c>
      <c r="D5791">
        <v>42</v>
      </c>
      <c r="E5791" t="s">
        <v>7</v>
      </c>
      <c r="F5791">
        <v>3596048.3629556382</v>
      </c>
    </row>
    <row r="5792" spans="1:6">
      <c r="A5792">
        <v>9683</v>
      </c>
      <c r="B5792" s="1">
        <v>45930</v>
      </c>
      <c r="C5792">
        <v>7</v>
      </c>
      <c r="D5792">
        <v>42</v>
      </c>
      <c r="E5792" t="s">
        <v>7</v>
      </c>
      <c r="F5792">
        <v>3610199.4578840341</v>
      </c>
    </row>
    <row r="5793" spans="1:6">
      <c r="A5793">
        <v>9683</v>
      </c>
      <c r="B5793" s="1">
        <v>45961</v>
      </c>
      <c r="C5793">
        <v>7</v>
      </c>
      <c r="D5793">
        <v>42</v>
      </c>
      <c r="E5793" t="s">
        <v>7</v>
      </c>
      <c r="F5793">
        <v>3625293.9591409895</v>
      </c>
    </row>
    <row r="5794" spans="1:6">
      <c r="A5794">
        <v>9683</v>
      </c>
      <c r="B5794" s="1">
        <v>45991</v>
      </c>
      <c r="C5794">
        <v>7</v>
      </c>
      <c r="D5794">
        <v>42</v>
      </c>
      <c r="E5794" t="s">
        <v>7</v>
      </c>
      <c r="F5794">
        <v>3639445.0540693849</v>
      </c>
    </row>
    <row r="5795" spans="1:6">
      <c r="A5795">
        <v>9683</v>
      </c>
      <c r="B5795" s="1">
        <v>46022</v>
      </c>
      <c r="C5795">
        <v>7</v>
      </c>
      <c r="D5795">
        <v>42</v>
      </c>
      <c r="E5795" t="s">
        <v>7</v>
      </c>
      <c r="F5795">
        <v>3654539.5553263412</v>
      </c>
    </row>
    <row r="5796" spans="1:6">
      <c r="A5796">
        <v>9692</v>
      </c>
      <c r="B5796" s="1">
        <v>45869</v>
      </c>
      <c r="C5796">
        <v>7</v>
      </c>
      <c r="D5796">
        <v>42</v>
      </c>
      <c r="E5796" t="s">
        <v>7</v>
      </c>
      <c r="F5796">
        <v>1062500</v>
      </c>
    </row>
    <row r="5797" spans="1:6">
      <c r="A5797">
        <v>9692</v>
      </c>
      <c r="B5797" s="1">
        <v>45900</v>
      </c>
      <c r="C5797">
        <v>7</v>
      </c>
      <c r="D5797">
        <v>42</v>
      </c>
      <c r="E5797" t="s">
        <v>7</v>
      </c>
      <c r="F5797">
        <v>796587.8032590315</v>
      </c>
    </row>
    <row r="5798" spans="1:6">
      <c r="A5798">
        <v>9692</v>
      </c>
      <c r="B5798" s="1">
        <v>45930</v>
      </c>
      <c r="C5798">
        <v>7</v>
      </c>
      <c r="D5798">
        <v>42</v>
      </c>
      <c r="E5798" t="s">
        <v>7</v>
      </c>
      <c r="F5798">
        <v>681843.1671618605</v>
      </c>
    </row>
    <row r="5799" spans="1:6">
      <c r="A5799">
        <v>9692</v>
      </c>
      <c r="B5799" s="1">
        <v>45961</v>
      </c>
      <c r="C5799">
        <v>7</v>
      </c>
      <c r="D5799">
        <v>42</v>
      </c>
      <c r="E5799" t="s">
        <v>7</v>
      </c>
      <c r="F5799">
        <v>1075000</v>
      </c>
    </row>
    <row r="5800" spans="1:6">
      <c r="A5800">
        <v>9692</v>
      </c>
      <c r="B5800" s="1">
        <v>45991</v>
      </c>
      <c r="C5800">
        <v>7</v>
      </c>
      <c r="D5800">
        <v>42</v>
      </c>
      <c r="E5800" t="s">
        <v>7</v>
      </c>
      <c r="F5800">
        <v>812087.85874870117</v>
      </c>
    </row>
    <row r="5801" spans="1:6">
      <c r="A5801">
        <v>9692</v>
      </c>
      <c r="B5801" s="1">
        <v>46022</v>
      </c>
      <c r="C5801">
        <v>7</v>
      </c>
      <c r="D5801">
        <v>42</v>
      </c>
      <c r="E5801" t="s">
        <v>7</v>
      </c>
      <c r="F5801">
        <v>709793.004880775</v>
      </c>
    </row>
    <row r="5802" spans="1:6">
      <c r="A5802">
        <v>9700</v>
      </c>
      <c r="B5802" s="1">
        <v>45869</v>
      </c>
      <c r="C5802">
        <v>7</v>
      </c>
      <c r="D5802">
        <v>42</v>
      </c>
      <c r="E5802" t="s">
        <v>7</v>
      </c>
      <c r="F5802">
        <v>1138747.7985622277</v>
      </c>
    </row>
    <row r="5803" spans="1:6">
      <c r="A5803">
        <v>9700</v>
      </c>
      <c r="B5803" s="1">
        <v>45900</v>
      </c>
      <c r="C5803">
        <v>7</v>
      </c>
      <c r="D5803">
        <v>42</v>
      </c>
      <c r="E5803" t="s">
        <v>7</v>
      </c>
      <c r="F5803">
        <v>1144072.5799818856</v>
      </c>
    </row>
    <row r="5804" spans="1:6">
      <c r="A5804">
        <v>9700</v>
      </c>
      <c r="B5804" s="1">
        <v>45930</v>
      </c>
      <c r="C5804">
        <v>7</v>
      </c>
      <c r="D5804">
        <v>42</v>
      </c>
      <c r="E5804" t="s">
        <v>7</v>
      </c>
      <c r="F5804">
        <v>1149225.5942589741</v>
      </c>
    </row>
    <row r="5805" spans="1:6">
      <c r="A5805">
        <v>9700</v>
      </c>
      <c r="B5805" s="1">
        <v>45961</v>
      </c>
      <c r="C5805">
        <v>7</v>
      </c>
      <c r="D5805">
        <v>42</v>
      </c>
      <c r="E5805" t="s">
        <v>7</v>
      </c>
      <c r="F5805">
        <v>1154722.1428212018</v>
      </c>
    </row>
    <row r="5806" spans="1:6">
      <c r="A5806">
        <v>9700</v>
      </c>
      <c r="B5806" s="1">
        <v>45991</v>
      </c>
      <c r="C5806">
        <v>7</v>
      </c>
      <c r="D5806">
        <v>42</v>
      </c>
      <c r="E5806" t="s">
        <v>7</v>
      </c>
      <c r="F5806">
        <v>1159875.1570982903</v>
      </c>
    </row>
    <row r="5807" spans="1:6">
      <c r="A5807">
        <v>9700</v>
      </c>
      <c r="B5807" s="1">
        <v>46022</v>
      </c>
      <c r="C5807">
        <v>7</v>
      </c>
      <c r="D5807">
        <v>42</v>
      </c>
      <c r="E5807" t="s">
        <v>7</v>
      </c>
      <c r="F5807">
        <v>1165371.7056605178</v>
      </c>
    </row>
    <row r="5808" spans="1:6">
      <c r="A5808">
        <v>9701</v>
      </c>
      <c r="B5808" s="1">
        <v>45869</v>
      </c>
      <c r="C5808">
        <v>7</v>
      </c>
      <c r="D5808">
        <v>42</v>
      </c>
      <c r="E5808" t="s">
        <v>7</v>
      </c>
      <c r="F5808">
        <v>8284.0246000193802</v>
      </c>
    </row>
    <row r="5809" spans="1:6">
      <c r="A5809">
        <v>9701</v>
      </c>
      <c r="B5809" s="1">
        <v>45900</v>
      </c>
      <c r="C5809">
        <v>7</v>
      </c>
      <c r="D5809">
        <v>42</v>
      </c>
      <c r="E5809" t="s">
        <v>7</v>
      </c>
      <c r="F5809">
        <v>8158.7928862683475</v>
      </c>
    </row>
    <row r="5810" spans="1:6">
      <c r="A5810">
        <v>9701</v>
      </c>
      <c r="B5810" s="1">
        <v>45930</v>
      </c>
      <c r="C5810">
        <v>7</v>
      </c>
      <c r="D5810">
        <v>42</v>
      </c>
      <c r="E5810" t="s">
        <v>7</v>
      </c>
      <c r="F5810">
        <v>7713.8886333331102</v>
      </c>
    </row>
    <row r="5811" spans="1:6">
      <c r="A5811">
        <v>9701</v>
      </c>
      <c r="B5811" s="1">
        <v>45961</v>
      </c>
      <c r="C5811">
        <v>7</v>
      </c>
      <c r="D5811">
        <v>42</v>
      </c>
      <c r="E5811" t="s">
        <v>7</v>
      </c>
      <c r="F5811">
        <v>8522.2407953483926</v>
      </c>
    </row>
    <row r="5812" spans="1:6">
      <c r="A5812">
        <v>9701</v>
      </c>
      <c r="B5812" s="1">
        <v>45991</v>
      </c>
      <c r="C5812">
        <v>7</v>
      </c>
      <c r="D5812">
        <v>42</v>
      </c>
      <c r="E5812" t="s">
        <v>7</v>
      </c>
      <c r="F5812">
        <v>8599.537967966744</v>
      </c>
    </row>
    <row r="5813" spans="1:6">
      <c r="A5813">
        <v>9701</v>
      </c>
      <c r="B5813" s="1">
        <v>46022</v>
      </c>
      <c r="C5813">
        <v>7</v>
      </c>
      <c r="D5813">
        <v>42</v>
      </c>
      <c r="E5813" t="s">
        <v>7</v>
      </c>
      <c r="F5813">
        <v>8706.6290727718697</v>
      </c>
    </row>
    <row r="5814" spans="1:6">
      <c r="A5814">
        <v>9702</v>
      </c>
      <c r="B5814" s="1">
        <v>45869</v>
      </c>
      <c r="C5814">
        <v>7</v>
      </c>
      <c r="D5814">
        <v>42</v>
      </c>
      <c r="E5814" t="s">
        <v>7</v>
      </c>
      <c r="F5814">
        <v>5161.1091545741338</v>
      </c>
    </row>
    <row r="5815" spans="1:6">
      <c r="A5815">
        <v>9702</v>
      </c>
      <c r="B5815" s="1">
        <v>45900</v>
      </c>
      <c r="C5815">
        <v>7</v>
      </c>
      <c r="D5815">
        <v>42</v>
      </c>
      <c r="E5815" t="s">
        <v>7</v>
      </c>
      <c r="F5815">
        <v>5173.2864386616666</v>
      </c>
    </row>
    <row r="5816" spans="1:6">
      <c r="A5816">
        <v>9702</v>
      </c>
      <c r="B5816" s="1">
        <v>45930</v>
      </c>
      <c r="C5816">
        <v>7</v>
      </c>
      <c r="D5816">
        <v>42</v>
      </c>
      <c r="E5816" t="s">
        <v>7</v>
      </c>
      <c r="F5816">
        <v>5185.0709071334732</v>
      </c>
    </row>
    <row r="5817" spans="1:6">
      <c r="A5817">
        <v>9702</v>
      </c>
      <c r="B5817" s="1">
        <v>45961</v>
      </c>
      <c r="C5817">
        <v>7</v>
      </c>
      <c r="D5817">
        <v>42</v>
      </c>
      <c r="E5817" t="s">
        <v>7</v>
      </c>
      <c r="F5817">
        <v>5197.6410068367341</v>
      </c>
    </row>
    <row r="5818" spans="1:6">
      <c r="A5818">
        <v>9702</v>
      </c>
      <c r="B5818" s="1">
        <v>45991</v>
      </c>
      <c r="C5818">
        <v>7</v>
      </c>
      <c r="D5818">
        <v>42</v>
      </c>
      <c r="E5818" t="s">
        <v>7</v>
      </c>
      <c r="F5818">
        <v>5209.4254753085397</v>
      </c>
    </row>
    <row r="5819" spans="1:6">
      <c r="A5819">
        <v>9702</v>
      </c>
      <c r="B5819" s="1">
        <v>46022</v>
      </c>
      <c r="C5819">
        <v>7</v>
      </c>
      <c r="D5819">
        <v>42</v>
      </c>
      <c r="E5819" t="s">
        <v>7</v>
      </c>
      <c r="F5819">
        <v>5221.9955750118006</v>
      </c>
    </row>
    <row r="5820" spans="1:6">
      <c r="A5820">
        <v>9768</v>
      </c>
      <c r="B5820" s="1">
        <v>45869</v>
      </c>
      <c r="C5820">
        <v>7</v>
      </c>
      <c r="D5820">
        <v>42</v>
      </c>
      <c r="E5820" t="s">
        <v>7</v>
      </c>
      <c r="F5820">
        <v>660082.5</v>
      </c>
    </row>
    <row r="5821" spans="1:6">
      <c r="A5821">
        <v>9768</v>
      </c>
      <c r="B5821" s="1">
        <v>45900</v>
      </c>
      <c r="C5821">
        <v>7</v>
      </c>
      <c r="D5821">
        <v>42</v>
      </c>
      <c r="E5821" t="s">
        <v>7</v>
      </c>
      <c r="F5821">
        <v>417200</v>
      </c>
    </row>
    <row r="5822" spans="1:6">
      <c r="A5822">
        <v>9768</v>
      </c>
      <c r="B5822" s="1">
        <v>45930</v>
      </c>
      <c r="C5822">
        <v>7</v>
      </c>
      <c r="D5822">
        <v>42</v>
      </c>
      <c r="E5822" t="s">
        <v>7</v>
      </c>
      <c r="F5822">
        <v>430512.5</v>
      </c>
    </row>
    <row r="5823" spans="1:6">
      <c r="A5823">
        <v>9768</v>
      </c>
      <c r="B5823" s="1">
        <v>45961</v>
      </c>
      <c r="C5823">
        <v>7</v>
      </c>
      <c r="D5823">
        <v>42</v>
      </c>
      <c r="E5823" t="s">
        <v>7</v>
      </c>
      <c r="F5823">
        <v>652961.25</v>
      </c>
    </row>
    <row r="5824" spans="1:6">
      <c r="A5824">
        <v>9768</v>
      </c>
      <c r="B5824" s="1">
        <v>45991</v>
      </c>
      <c r="C5824">
        <v>7</v>
      </c>
      <c r="D5824">
        <v>42</v>
      </c>
      <c r="E5824" t="s">
        <v>7</v>
      </c>
      <c r="F5824">
        <v>401748.75</v>
      </c>
    </row>
    <row r="5825" spans="1:6">
      <c r="A5825">
        <v>9768</v>
      </c>
      <c r="B5825" s="1">
        <v>46022</v>
      </c>
      <c r="C5825">
        <v>7</v>
      </c>
      <c r="D5825">
        <v>42</v>
      </c>
      <c r="E5825" t="s">
        <v>7</v>
      </c>
      <c r="F5825">
        <v>404248.75</v>
      </c>
    </row>
    <row r="5826" spans="1:6">
      <c r="A5826">
        <v>150</v>
      </c>
      <c r="B5826" s="1">
        <v>45900</v>
      </c>
      <c r="C5826">
        <v>8</v>
      </c>
      <c r="D5826">
        <v>1</v>
      </c>
      <c r="E5826" t="s">
        <v>7</v>
      </c>
      <c r="F5826">
        <v>243026.9476744186</v>
      </c>
    </row>
    <row r="5827" spans="1:6">
      <c r="A5827">
        <v>150</v>
      </c>
      <c r="B5827" s="1">
        <v>45930</v>
      </c>
      <c r="C5827">
        <v>8</v>
      </c>
      <c r="D5827">
        <v>1</v>
      </c>
      <c r="E5827" t="s">
        <v>7</v>
      </c>
      <c r="F5827">
        <v>242243.89703675924</v>
      </c>
    </row>
    <row r="5828" spans="1:6">
      <c r="A5828">
        <v>150</v>
      </c>
      <c r="B5828" s="1">
        <v>45961</v>
      </c>
      <c r="C5828">
        <v>8</v>
      </c>
      <c r="D5828">
        <v>1</v>
      </c>
      <c r="E5828" t="s">
        <v>7</v>
      </c>
      <c r="F5828">
        <v>241408.64302325583</v>
      </c>
    </row>
    <row r="5829" spans="1:6">
      <c r="A5829">
        <v>150</v>
      </c>
      <c r="B5829" s="1">
        <v>45991</v>
      </c>
      <c r="C5829">
        <v>8</v>
      </c>
      <c r="D5829">
        <v>1</v>
      </c>
      <c r="E5829" t="s">
        <v>7</v>
      </c>
      <c r="F5829">
        <v>241425</v>
      </c>
    </row>
    <row r="5830" spans="1:6">
      <c r="A5830">
        <v>150</v>
      </c>
      <c r="B5830" s="1">
        <v>46022</v>
      </c>
      <c r="C5830">
        <v>8</v>
      </c>
      <c r="D5830">
        <v>1</v>
      </c>
      <c r="E5830" t="s">
        <v>7</v>
      </c>
      <c r="F5830">
        <v>241650</v>
      </c>
    </row>
    <row r="5831" spans="1:6">
      <c r="A5831">
        <v>2370</v>
      </c>
      <c r="B5831" s="1">
        <v>45900</v>
      </c>
      <c r="C5831">
        <v>8</v>
      </c>
      <c r="D5831">
        <v>1</v>
      </c>
      <c r="E5831" t="s">
        <v>7</v>
      </c>
      <c r="F5831">
        <v>13635.810910507655</v>
      </c>
    </row>
    <row r="5832" spans="1:6">
      <c r="A5832">
        <v>2370</v>
      </c>
      <c r="B5832" s="1">
        <v>45930</v>
      </c>
      <c r="C5832">
        <v>8</v>
      </c>
      <c r="D5832">
        <v>1</v>
      </c>
      <c r="E5832" t="s">
        <v>7</v>
      </c>
      <c r="F5832">
        <v>13666.675274996071</v>
      </c>
    </row>
    <row r="5833" spans="1:6">
      <c r="A5833">
        <v>2370</v>
      </c>
      <c r="B5833" s="1">
        <v>45961</v>
      </c>
      <c r="C5833">
        <v>8</v>
      </c>
      <c r="D5833">
        <v>1</v>
      </c>
      <c r="E5833" t="s">
        <v>7</v>
      </c>
      <c r="F5833">
        <v>14400</v>
      </c>
    </row>
    <row r="5834" spans="1:6">
      <c r="A5834">
        <v>2370</v>
      </c>
      <c r="B5834" s="1">
        <v>45991</v>
      </c>
      <c r="C5834">
        <v>8</v>
      </c>
      <c r="D5834">
        <v>1</v>
      </c>
      <c r="E5834" t="s">
        <v>7</v>
      </c>
      <c r="F5834">
        <v>14850</v>
      </c>
    </row>
    <row r="5835" spans="1:6">
      <c r="A5835">
        <v>2370</v>
      </c>
      <c r="B5835" s="1">
        <v>46022</v>
      </c>
      <c r="C5835">
        <v>8</v>
      </c>
      <c r="D5835">
        <v>1</v>
      </c>
      <c r="E5835" t="s">
        <v>7</v>
      </c>
      <c r="F5835">
        <v>15075</v>
      </c>
    </row>
    <row r="5836" spans="1:6">
      <c r="A5836">
        <v>360</v>
      </c>
      <c r="B5836" s="1">
        <v>45900</v>
      </c>
      <c r="C5836">
        <v>8</v>
      </c>
      <c r="D5836">
        <v>1</v>
      </c>
      <c r="E5836" t="s">
        <v>7</v>
      </c>
      <c r="F5836">
        <v>47250</v>
      </c>
    </row>
    <row r="5837" spans="1:6">
      <c r="A5837">
        <v>360</v>
      </c>
      <c r="B5837" s="1">
        <v>45930</v>
      </c>
      <c r="C5837">
        <v>8</v>
      </c>
      <c r="D5837">
        <v>1</v>
      </c>
      <c r="E5837" t="s">
        <v>7</v>
      </c>
      <c r="F5837">
        <v>49500</v>
      </c>
    </row>
    <row r="5838" spans="1:6">
      <c r="A5838">
        <v>360</v>
      </c>
      <c r="B5838" s="1">
        <v>45961</v>
      </c>
      <c r="C5838">
        <v>8</v>
      </c>
      <c r="D5838">
        <v>1</v>
      </c>
      <c r="E5838" t="s">
        <v>7</v>
      </c>
      <c r="F5838">
        <v>50400</v>
      </c>
    </row>
    <row r="5839" spans="1:6">
      <c r="A5839">
        <v>360</v>
      </c>
      <c r="B5839" s="1">
        <v>45991</v>
      </c>
      <c r="C5839">
        <v>8</v>
      </c>
      <c r="D5839">
        <v>1</v>
      </c>
      <c r="E5839" t="s">
        <v>7</v>
      </c>
      <c r="F5839">
        <v>51912</v>
      </c>
    </row>
    <row r="5840" spans="1:6">
      <c r="A5840">
        <v>360</v>
      </c>
      <c r="B5840" s="1">
        <v>46022</v>
      </c>
      <c r="C5840">
        <v>8</v>
      </c>
      <c r="D5840">
        <v>1</v>
      </c>
      <c r="E5840" t="s">
        <v>7</v>
      </c>
      <c r="F5840">
        <v>52950.239999999998</v>
      </c>
    </row>
    <row r="5841" spans="1:6">
      <c r="A5841">
        <v>9649</v>
      </c>
      <c r="B5841" s="1">
        <v>45900</v>
      </c>
      <c r="C5841">
        <v>8</v>
      </c>
      <c r="D5841">
        <v>1</v>
      </c>
      <c r="E5841" t="s">
        <v>7</v>
      </c>
      <c r="F5841">
        <v>2160</v>
      </c>
    </row>
    <row r="5842" spans="1:6">
      <c r="A5842">
        <v>9649</v>
      </c>
      <c r="B5842" s="1">
        <v>45930</v>
      </c>
      <c r="C5842">
        <v>8</v>
      </c>
      <c r="D5842">
        <v>1</v>
      </c>
      <c r="E5842" t="s">
        <v>7</v>
      </c>
      <c r="F5842">
        <v>2137.5</v>
      </c>
    </row>
    <row r="5843" spans="1:6">
      <c r="A5843">
        <v>9649</v>
      </c>
      <c r="B5843" s="1">
        <v>45961</v>
      </c>
      <c r="C5843">
        <v>8</v>
      </c>
      <c r="D5843">
        <v>1</v>
      </c>
      <c r="E5843" t="s">
        <v>7</v>
      </c>
      <c r="F5843">
        <v>2115</v>
      </c>
    </row>
    <row r="5844" spans="1:6">
      <c r="A5844">
        <v>9649</v>
      </c>
      <c r="B5844" s="1">
        <v>45991</v>
      </c>
      <c r="C5844">
        <v>8</v>
      </c>
      <c r="D5844">
        <v>1</v>
      </c>
      <c r="E5844" t="s">
        <v>7</v>
      </c>
      <c r="F5844">
        <v>2192.489194405955</v>
      </c>
    </row>
    <row r="5845" spans="1:6">
      <c r="A5845">
        <v>9649</v>
      </c>
      <c r="B5845" s="1">
        <v>46022</v>
      </c>
      <c r="C5845">
        <v>8</v>
      </c>
      <c r="D5845">
        <v>1</v>
      </c>
      <c r="E5845" t="s">
        <v>7</v>
      </c>
      <c r="F5845">
        <v>2019.4469703074219</v>
      </c>
    </row>
    <row r="5846" spans="1:6">
      <c r="A5846">
        <v>9652</v>
      </c>
      <c r="B5846" s="1">
        <v>45900</v>
      </c>
      <c r="C5846">
        <v>8</v>
      </c>
      <c r="D5846">
        <v>1</v>
      </c>
      <c r="E5846" t="s">
        <v>7</v>
      </c>
      <c r="F5846">
        <v>59331.892500000002</v>
      </c>
    </row>
    <row r="5847" spans="1:6">
      <c r="A5847">
        <v>9652</v>
      </c>
      <c r="B5847" s="1">
        <v>45930</v>
      </c>
      <c r="C5847">
        <v>8</v>
      </c>
      <c r="D5847">
        <v>1</v>
      </c>
      <c r="E5847" t="s">
        <v>7</v>
      </c>
      <c r="F5847">
        <v>61408.5087375</v>
      </c>
    </row>
    <row r="5848" spans="1:6">
      <c r="A5848">
        <v>9652</v>
      </c>
      <c r="B5848" s="1">
        <v>45961</v>
      </c>
      <c r="C5848">
        <v>8</v>
      </c>
      <c r="D5848">
        <v>1</v>
      </c>
      <c r="E5848" t="s">
        <v>7</v>
      </c>
      <c r="F5848">
        <v>63557.806543312494</v>
      </c>
    </row>
    <row r="5849" spans="1:6">
      <c r="A5849">
        <v>9652</v>
      </c>
      <c r="B5849" s="1">
        <v>45991</v>
      </c>
      <c r="C5849">
        <v>8</v>
      </c>
      <c r="D5849">
        <v>1</v>
      </c>
      <c r="E5849" t="s">
        <v>7</v>
      </c>
      <c r="F5849">
        <v>65782.329772328434</v>
      </c>
    </row>
    <row r="5850" spans="1:6">
      <c r="A5850">
        <v>9652</v>
      </c>
      <c r="B5850" s="1">
        <v>46022</v>
      </c>
      <c r="C5850">
        <v>8</v>
      </c>
      <c r="D5850">
        <v>1</v>
      </c>
      <c r="E5850" t="s">
        <v>7</v>
      </c>
      <c r="F5850">
        <v>68084.711314359927</v>
      </c>
    </row>
    <row r="5851" spans="1:6">
      <c r="A5851">
        <v>9656</v>
      </c>
      <c r="B5851" s="1">
        <v>45900</v>
      </c>
      <c r="C5851">
        <v>8</v>
      </c>
      <c r="D5851">
        <v>1</v>
      </c>
      <c r="E5851" t="s">
        <v>7</v>
      </c>
      <c r="F5851">
        <v>966231.85195632977</v>
      </c>
    </row>
    <row r="5852" spans="1:6">
      <c r="A5852">
        <v>9656</v>
      </c>
      <c r="B5852" s="1">
        <v>45930</v>
      </c>
      <c r="C5852">
        <v>8</v>
      </c>
      <c r="D5852">
        <v>1</v>
      </c>
      <c r="E5852" t="s">
        <v>7</v>
      </c>
      <c r="F5852">
        <v>972207.34766822401</v>
      </c>
    </row>
    <row r="5853" spans="1:6">
      <c r="A5853">
        <v>9656</v>
      </c>
      <c r="B5853" s="1">
        <v>45961</v>
      </c>
      <c r="C5853">
        <v>8</v>
      </c>
      <c r="D5853">
        <v>1</v>
      </c>
      <c r="E5853" t="s">
        <v>7</v>
      </c>
      <c r="F5853">
        <v>978581.20976091118</v>
      </c>
    </row>
    <row r="5854" spans="1:6">
      <c r="A5854">
        <v>9656</v>
      </c>
      <c r="B5854" s="1">
        <v>45991</v>
      </c>
      <c r="C5854">
        <v>8</v>
      </c>
      <c r="D5854">
        <v>1</v>
      </c>
      <c r="E5854" t="s">
        <v>7</v>
      </c>
      <c r="F5854">
        <v>984556.70547280542</v>
      </c>
    </row>
    <row r="5855" spans="1:6">
      <c r="A5855">
        <v>9656</v>
      </c>
      <c r="B5855" s="1">
        <v>46022</v>
      </c>
      <c r="C5855">
        <v>8</v>
      </c>
      <c r="D5855">
        <v>1</v>
      </c>
      <c r="E5855" t="s">
        <v>7</v>
      </c>
      <c r="F5855">
        <v>990930.56756549247</v>
      </c>
    </row>
    <row r="5856" spans="1:6">
      <c r="A5856">
        <v>9657</v>
      </c>
      <c r="B5856" s="1">
        <v>45900</v>
      </c>
      <c r="C5856">
        <v>8</v>
      </c>
      <c r="D5856">
        <v>1</v>
      </c>
      <c r="E5856" t="s">
        <v>7</v>
      </c>
      <c r="F5856">
        <v>5466.5784784981306</v>
      </c>
    </row>
    <row r="5857" spans="1:6">
      <c r="A5857">
        <v>9657</v>
      </c>
      <c r="B5857" s="1">
        <v>45930</v>
      </c>
      <c r="C5857">
        <v>8</v>
      </c>
      <c r="D5857">
        <v>1</v>
      </c>
      <c r="E5857" t="s">
        <v>7</v>
      </c>
      <c r="F5857">
        <v>5685.8223145881775</v>
      </c>
    </row>
    <row r="5858" spans="1:6">
      <c r="A5858">
        <v>9657</v>
      </c>
      <c r="B5858" s="1">
        <v>45961</v>
      </c>
      <c r="C5858">
        <v>8</v>
      </c>
      <c r="D5858">
        <v>1</v>
      </c>
      <c r="E5858" t="s">
        <v>7</v>
      </c>
      <c r="F5858">
        <v>5567.6458260200679</v>
      </c>
    </row>
    <row r="5859" spans="1:6">
      <c r="A5859">
        <v>9657</v>
      </c>
      <c r="B5859" s="1">
        <v>45991</v>
      </c>
      <c r="C5859">
        <v>8</v>
      </c>
      <c r="D5859">
        <v>1</v>
      </c>
      <c r="E5859" t="s">
        <v>7</v>
      </c>
      <c r="F5859">
        <v>5374.1150691253324</v>
      </c>
    </row>
    <row r="5860" spans="1:6">
      <c r="A5860">
        <v>9657</v>
      </c>
      <c r="B5860" s="1">
        <v>46022</v>
      </c>
      <c r="C5860">
        <v>8</v>
      </c>
      <c r="D5860">
        <v>1</v>
      </c>
      <c r="E5860" t="s">
        <v>7</v>
      </c>
      <c r="F5860">
        <v>5602.3711609993925</v>
      </c>
    </row>
    <row r="5861" spans="1:6">
      <c r="A5861">
        <v>9683</v>
      </c>
      <c r="B5861" s="1">
        <v>45900</v>
      </c>
      <c r="C5861">
        <v>8</v>
      </c>
      <c r="D5861">
        <v>1</v>
      </c>
      <c r="E5861" t="s">
        <v>7</v>
      </c>
      <c r="F5861">
        <v>3694931.7841954832</v>
      </c>
    </row>
    <row r="5862" spans="1:6">
      <c r="A5862">
        <v>9683</v>
      </c>
      <c r="B5862" s="1">
        <v>45930</v>
      </c>
      <c r="C5862">
        <v>8</v>
      </c>
      <c r="D5862">
        <v>1</v>
      </c>
      <c r="E5862" t="s">
        <v>7</v>
      </c>
      <c r="F5862">
        <v>3634879.9406740218</v>
      </c>
    </row>
    <row r="5863" spans="1:6">
      <c r="A5863">
        <v>9683</v>
      </c>
      <c r="B5863" s="1">
        <v>45961</v>
      </c>
      <c r="C5863">
        <v>8</v>
      </c>
      <c r="D5863">
        <v>1</v>
      </c>
      <c r="E5863" t="s">
        <v>7</v>
      </c>
      <c r="F5863">
        <v>3728576.3108189455</v>
      </c>
    </row>
    <row r="5864" spans="1:6">
      <c r="A5864">
        <v>9683</v>
      </c>
      <c r="B5864" s="1">
        <v>45991</v>
      </c>
      <c r="C5864">
        <v>8</v>
      </c>
      <c r="D5864">
        <v>1</v>
      </c>
      <c r="E5864" t="s">
        <v>7</v>
      </c>
      <c r="F5864">
        <v>3668524.4672974846</v>
      </c>
    </row>
    <row r="5865" spans="1:6">
      <c r="A5865">
        <v>9683</v>
      </c>
      <c r="B5865" s="1">
        <v>46022</v>
      </c>
      <c r="C5865">
        <v>8</v>
      </c>
      <c r="D5865">
        <v>1</v>
      </c>
      <c r="E5865" t="s">
        <v>7</v>
      </c>
      <c r="F5865">
        <v>3762220.8374424074</v>
      </c>
    </row>
    <row r="5866" spans="1:6">
      <c r="A5866">
        <v>9692</v>
      </c>
      <c r="B5866" s="1">
        <v>45900</v>
      </c>
      <c r="C5866">
        <v>8</v>
      </c>
      <c r="D5866">
        <v>1</v>
      </c>
      <c r="E5866" t="s">
        <v>7</v>
      </c>
      <c r="F5866">
        <v>918148.68270920659</v>
      </c>
    </row>
    <row r="5867" spans="1:6">
      <c r="A5867">
        <v>9692</v>
      </c>
      <c r="B5867" s="1">
        <v>45930</v>
      </c>
      <c r="C5867">
        <v>8</v>
      </c>
      <c r="D5867">
        <v>1</v>
      </c>
      <c r="E5867" t="s">
        <v>7</v>
      </c>
      <c r="F5867">
        <v>912607.37477430759</v>
      </c>
    </row>
    <row r="5868" spans="1:6">
      <c r="A5868">
        <v>9692</v>
      </c>
      <c r="B5868" s="1">
        <v>45961</v>
      </c>
      <c r="C5868">
        <v>8</v>
      </c>
      <c r="D5868">
        <v>1</v>
      </c>
      <c r="E5868" t="s">
        <v>7</v>
      </c>
      <c r="F5868">
        <v>967500</v>
      </c>
    </row>
    <row r="5869" spans="1:6">
      <c r="A5869">
        <v>9692</v>
      </c>
      <c r="B5869" s="1">
        <v>45991</v>
      </c>
      <c r="C5869">
        <v>8</v>
      </c>
      <c r="D5869">
        <v>1</v>
      </c>
      <c r="E5869" t="s">
        <v>7</v>
      </c>
      <c r="F5869">
        <v>901155.33837551402</v>
      </c>
    </row>
    <row r="5870" spans="1:6">
      <c r="A5870">
        <v>9692</v>
      </c>
      <c r="B5870" s="1">
        <v>46022</v>
      </c>
      <c r="C5870">
        <v>8</v>
      </c>
      <c r="D5870">
        <v>1</v>
      </c>
      <c r="E5870" t="s">
        <v>7</v>
      </c>
      <c r="F5870">
        <v>895244.60991161945</v>
      </c>
    </row>
    <row r="5871" spans="1:6">
      <c r="A5871">
        <v>9700</v>
      </c>
      <c r="B5871" s="1">
        <v>45900</v>
      </c>
      <c r="C5871">
        <v>8</v>
      </c>
      <c r="D5871">
        <v>1</v>
      </c>
      <c r="E5871" t="s">
        <v>7</v>
      </c>
      <c r="F5871">
        <v>1133711.3550948603</v>
      </c>
    </row>
    <row r="5872" spans="1:6">
      <c r="A5872">
        <v>9700</v>
      </c>
      <c r="B5872" s="1">
        <v>45930</v>
      </c>
      <c r="C5872">
        <v>8</v>
      </c>
      <c r="D5872">
        <v>1</v>
      </c>
      <c r="E5872" t="s">
        <v>7</v>
      </c>
      <c r="F5872">
        <v>1058791.7346998109</v>
      </c>
    </row>
    <row r="5873" spans="1:6">
      <c r="A5873">
        <v>9700</v>
      </c>
      <c r="B5873" s="1">
        <v>45961</v>
      </c>
      <c r="C5873">
        <v>8</v>
      </c>
      <c r="D5873">
        <v>1</v>
      </c>
      <c r="E5873" t="s">
        <v>7</v>
      </c>
      <c r="F5873">
        <v>1124448.5436826833</v>
      </c>
    </row>
    <row r="5874" spans="1:6">
      <c r="A5874">
        <v>9700</v>
      </c>
      <c r="B5874" s="1">
        <v>45991</v>
      </c>
      <c r="C5874">
        <v>8</v>
      </c>
      <c r="D5874">
        <v>1</v>
      </c>
      <c r="E5874" t="s">
        <v>7</v>
      </c>
      <c r="F5874">
        <v>1152779.4603225307</v>
      </c>
    </row>
    <row r="5875" spans="1:6">
      <c r="A5875">
        <v>9700</v>
      </c>
      <c r="B5875" s="1">
        <v>46022</v>
      </c>
      <c r="C5875">
        <v>8</v>
      </c>
      <c r="D5875">
        <v>1</v>
      </c>
      <c r="E5875" t="s">
        <v>7</v>
      </c>
      <c r="F5875">
        <v>1144566.6219050367</v>
      </c>
    </row>
    <row r="5876" spans="1:6">
      <c r="A5876">
        <v>9701</v>
      </c>
      <c r="B5876" s="1">
        <v>45900</v>
      </c>
      <c r="C5876">
        <v>8</v>
      </c>
      <c r="D5876">
        <v>1</v>
      </c>
      <c r="E5876" t="s">
        <v>7</v>
      </c>
      <c r="F5876">
        <v>23567.219838403955</v>
      </c>
    </row>
    <row r="5877" spans="1:6">
      <c r="A5877">
        <v>9701</v>
      </c>
      <c r="B5877" s="1">
        <v>45930</v>
      </c>
      <c r="C5877">
        <v>8</v>
      </c>
      <c r="D5877">
        <v>1</v>
      </c>
      <c r="E5877" t="s">
        <v>7</v>
      </c>
      <c r="F5877">
        <v>22926.771384904314</v>
      </c>
    </row>
    <row r="5878" spans="1:6">
      <c r="A5878">
        <v>9701</v>
      </c>
      <c r="B5878" s="1">
        <v>45961</v>
      </c>
      <c r="C5878">
        <v>8</v>
      </c>
      <c r="D5878">
        <v>1</v>
      </c>
      <c r="E5878" t="s">
        <v>7</v>
      </c>
      <c r="F5878">
        <v>24655.567751660576</v>
      </c>
    </row>
    <row r="5879" spans="1:6">
      <c r="A5879">
        <v>9701</v>
      </c>
      <c r="B5879" s="1">
        <v>45991</v>
      </c>
      <c r="C5879">
        <v>8</v>
      </c>
      <c r="D5879">
        <v>1</v>
      </c>
      <c r="E5879" t="s">
        <v>7</v>
      </c>
      <c r="F5879">
        <v>25278.645233019008</v>
      </c>
    </row>
    <row r="5880" spans="1:6">
      <c r="A5880">
        <v>9701</v>
      </c>
      <c r="B5880" s="1">
        <v>46022</v>
      </c>
      <c r="C5880">
        <v>8</v>
      </c>
      <c r="D5880">
        <v>1</v>
      </c>
      <c r="E5880" t="s">
        <v>7</v>
      </c>
      <c r="F5880">
        <v>25518.22055020777</v>
      </c>
    </row>
    <row r="5881" spans="1:6">
      <c r="A5881">
        <v>9702</v>
      </c>
      <c r="B5881" s="1">
        <v>45900</v>
      </c>
      <c r="C5881">
        <v>8</v>
      </c>
      <c r="D5881">
        <v>1</v>
      </c>
      <c r="E5881" t="s">
        <v>7</v>
      </c>
      <c r="F5881">
        <v>19700.55</v>
      </c>
    </row>
    <row r="5882" spans="1:6">
      <c r="A5882">
        <v>9702</v>
      </c>
      <c r="B5882" s="1">
        <v>45930</v>
      </c>
      <c r="C5882">
        <v>8</v>
      </c>
      <c r="D5882">
        <v>1</v>
      </c>
      <c r="E5882" t="s">
        <v>7</v>
      </c>
      <c r="F5882">
        <v>19025.55</v>
      </c>
    </row>
    <row r="5883" spans="1:6">
      <c r="A5883">
        <v>9702</v>
      </c>
      <c r="B5883" s="1">
        <v>45961</v>
      </c>
      <c r="C5883">
        <v>8</v>
      </c>
      <c r="D5883">
        <v>1</v>
      </c>
      <c r="E5883" t="s">
        <v>7</v>
      </c>
      <c r="F5883">
        <v>18800.55</v>
      </c>
    </row>
    <row r="5884" spans="1:6">
      <c r="A5884">
        <v>9702</v>
      </c>
      <c r="B5884" s="1">
        <v>45991</v>
      </c>
      <c r="C5884">
        <v>8</v>
      </c>
      <c r="D5884">
        <v>1</v>
      </c>
      <c r="E5884" t="s">
        <v>7</v>
      </c>
      <c r="F5884">
        <v>18988.555500000002</v>
      </c>
    </row>
    <row r="5885" spans="1:6">
      <c r="A5885">
        <v>9702</v>
      </c>
      <c r="B5885" s="1">
        <v>46022</v>
      </c>
      <c r="C5885">
        <v>8</v>
      </c>
      <c r="D5885">
        <v>1</v>
      </c>
      <c r="E5885" t="s">
        <v>7</v>
      </c>
      <c r="F5885">
        <v>19178.441055000003</v>
      </c>
    </row>
    <row r="5886" spans="1:6">
      <c r="A5886">
        <v>9768</v>
      </c>
      <c r="B5886" s="1">
        <v>45900</v>
      </c>
      <c r="C5886">
        <v>8</v>
      </c>
      <c r="D5886">
        <v>1</v>
      </c>
      <c r="E5886" t="s">
        <v>7</v>
      </c>
      <c r="F5886">
        <v>692283.17067807924</v>
      </c>
    </row>
    <row r="5887" spans="1:6">
      <c r="A5887">
        <v>9768</v>
      </c>
      <c r="B5887" s="1">
        <v>45930</v>
      </c>
      <c r="C5887">
        <v>8</v>
      </c>
      <c r="D5887">
        <v>1</v>
      </c>
      <c r="E5887" t="s">
        <v>7</v>
      </c>
      <c r="F5887">
        <v>687903.31484120875</v>
      </c>
    </row>
    <row r="5888" spans="1:6">
      <c r="A5888">
        <v>9768</v>
      </c>
      <c r="B5888" s="1">
        <v>45961</v>
      </c>
      <c r="C5888">
        <v>8</v>
      </c>
      <c r="D5888">
        <v>1</v>
      </c>
      <c r="E5888" t="s">
        <v>7</v>
      </c>
      <c r="F5888">
        <v>683231.4686152119</v>
      </c>
    </row>
    <row r="5889" spans="1:6">
      <c r="A5889">
        <v>9768</v>
      </c>
      <c r="B5889" s="1">
        <v>45991</v>
      </c>
      <c r="C5889">
        <v>8</v>
      </c>
      <c r="D5889">
        <v>1</v>
      </c>
      <c r="E5889" t="s">
        <v>7</v>
      </c>
      <c r="F5889">
        <v>678851.6127783414</v>
      </c>
    </row>
    <row r="5890" spans="1:6">
      <c r="A5890">
        <v>9768</v>
      </c>
      <c r="B5890" s="1">
        <v>46022</v>
      </c>
      <c r="C5890">
        <v>8</v>
      </c>
      <c r="D5890">
        <v>1</v>
      </c>
      <c r="E5890" t="s">
        <v>7</v>
      </c>
      <c r="F5890">
        <v>674179.76655234455</v>
      </c>
    </row>
    <row r="5891" spans="1:6">
      <c r="A5891">
        <v>150</v>
      </c>
      <c r="B5891" s="1">
        <v>45900</v>
      </c>
      <c r="C5891">
        <v>8</v>
      </c>
      <c r="D5891">
        <v>51</v>
      </c>
      <c r="E5891" t="s">
        <v>7</v>
      </c>
      <c r="F5891">
        <v>272511.98099999997</v>
      </c>
    </row>
    <row r="5892" spans="1:6">
      <c r="A5892">
        <v>150</v>
      </c>
      <c r="B5892" s="1">
        <v>45930</v>
      </c>
      <c r="C5892">
        <v>8</v>
      </c>
      <c r="D5892">
        <v>51</v>
      </c>
      <c r="E5892" t="s">
        <v>7</v>
      </c>
      <c r="F5892">
        <v>273193.26095249993</v>
      </c>
    </row>
    <row r="5893" spans="1:6">
      <c r="A5893">
        <v>150</v>
      </c>
      <c r="B5893" s="1">
        <v>45961</v>
      </c>
      <c r="C5893">
        <v>8</v>
      </c>
      <c r="D5893">
        <v>51</v>
      </c>
      <c r="E5893" t="s">
        <v>7</v>
      </c>
      <c r="F5893">
        <v>273876.24410488119</v>
      </c>
    </row>
    <row r="5894" spans="1:6">
      <c r="A5894">
        <v>150</v>
      </c>
      <c r="B5894" s="1">
        <v>45991</v>
      </c>
      <c r="C5894">
        <v>8</v>
      </c>
      <c r="D5894">
        <v>51</v>
      </c>
      <c r="E5894" t="s">
        <v>7</v>
      </c>
      <c r="F5894">
        <v>274560.93471514335</v>
      </c>
    </row>
    <row r="5895" spans="1:6">
      <c r="A5895">
        <v>150</v>
      </c>
      <c r="B5895" s="1">
        <v>46022</v>
      </c>
      <c r="C5895">
        <v>8</v>
      </c>
      <c r="D5895">
        <v>51</v>
      </c>
      <c r="E5895" t="s">
        <v>7</v>
      </c>
      <c r="F5895">
        <v>275247.33705193119</v>
      </c>
    </row>
    <row r="5896" spans="1:6">
      <c r="A5896">
        <v>2370</v>
      </c>
      <c r="B5896" s="1">
        <v>45900</v>
      </c>
      <c r="C5896">
        <v>8</v>
      </c>
      <c r="D5896">
        <v>51</v>
      </c>
      <c r="E5896" t="s">
        <v>7</v>
      </c>
      <c r="F5896">
        <v>25500</v>
      </c>
    </row>
    <row r="5897" spans="1:6">
      <c r="A5897">
        <v>2370</v>
      </c>
      <c r="B5897" s="1">
        <v>45930</v>
      </c>
      <c r="C5897">
        <v>8</v>
      </c>
      <c r="D5897">
        <v>51</v>
      </c>
      <c r="E5897" t="s">
        <v>7</v>
      </c>
      <c r="F5897">
        <v>26010</v>
      </c>
    </row>
    <row r="5898" spans="1:6">
      <c r="A5898">
        <v>2370</v>
      </c>
      <c r="B5898" s="1">
        <v>45961</v>
      </c>
      <c r="C5898">
        <v>8</v>
      </c>
      <c r="D5898">
        <v>51</v>
      </c>
      <c r="E5898" t="s">
        <v>7</v>
      </c>
      <c r="F5898">
        <v>26530.2</v>
      </c>
    </row>
    <row r="5899" spans="1:6">
      <c r="A5899">
        <v>2370</v>
      </c>
      <c r="B5899" s="1">
        <v>45991</v>
      </c>
      <c r="C5899">
        <v>8</v>
      </c>
      <c r="D5899">
        <v>51</v>
      </c>
      <c r="E5899" t="s">
        <v>7</v>
      </c>
      <c r="F5899">
        <v>27060.804</v>
      </c>
    </row>
    <row r="5900" spans="1:6">
      <c r="A5900">
        <v>2370</v>
      </c>
      <c r="B5900" s="1">
        <v>46022</v>
      </c>
      <c r="C5900">
        <v>8</v>
      </c>
      <c r="D5900">
        <v>51</v>
      </c>
      <c r="E5900" t="s">
        <v>7</v>
      </c>
      <c r="F5900">
        <v>27602.020080000002</v>
      </c>
    </row>
    <row r="5901" spans="1:6">
      <c r="A5901">
        <v>360</v>
      </c>
      <c r="B5901" s="1">
        <v>45900</v>
      </c>
      <c r="C5901">
        <v>8</v>
      </c>
      <c r="D5901">
        <v>51</v>
      </c>
      <c r="E5901" t="s">
        <v>7</v>
      </c>
      <c r="F5901">
        <v>45600</v>
      </c>
    </row>
    <row r="5902" spans="1:6">
      <c r="A5902">
        <v>360</v>
      </c>
      <c r="B5902" s="1">
        <v>45930</v>
      </c>
      <c r="C5902">
        <v>8</v>
      </c>
      <c r="D5902">
        <v>51</v>
      </c>
      <c r="E5902" t="s">
        <v>7</v>
      </c>
      <c r="F5902">
        <v>51000</v>
      </c>
    </row>
    <row r="5903" spans="1:6">
      <c r="A5903">
        <v>360</v>
      </c>
      <c r="B5903" s="1">
        <v>45961</v>
      </c>
      <c r="C5903">
        <v>8</v>
      </c>
      <c r="D5903">
        <v>51</v>
      </c>
      <c r="E5903" t="s">
        <v>7</v>
      </c>
      <c r="F5903">
        <v>54000</v>
      </c>
    </row>
    <row r="5904" spans="1:6">
      <c r="A5904">
        <v>360</v>
      </c>
      <c r="B5904" s="1">
        <v>45991</v>
      </c>
      <c r="C5904">
        <v>8</v>
      </c>
      <c r="D5904">
        <v>51</v>
      </c>
      <c r="E5904" t="s">
        <v>7</v>
      </c>
      <c r="F5904">
        <v>56700</v>
      </c>
    </row>
    <row r="5905" spans="1:6">
      <c r="A5905">
        <v>360</v>
      </c>
      <c r="B5905" s="1">
        <v>46022</v>
      </c>
      <c r="C5905">
        <v>8</v>
      </c>
      <c r="D5905">
        <v>51</v>
      </c>
      <c r="E5905" t="s">
        <v>7</v>
      </c>
      <c r="F5905">
        <v>59535</v>
      </c>
    </row>
    <row r="5906" spans="1:6">
      <c r="A5906">
        <v>9649</v>
      </c>
      <c r="B5906" s="1">
        <v>45900</v>
      </c>
      <c r="C5906">
        <v>8</v>
      </c>
      <c r="D5906">
        <v>51</v>
      </c>
      <c r="E5906" t="s">
        <v>7</v>
      </c>
      <c r="F5906">
        <v>2689.5</v>
      </c>
    </row>
    <row r="5907" spans="1:6">
      <c r="A5907">
        <v>9649</v>
      </c>
      <c r="B5907" s="1">
        <v>45930</v>
      </c>
      <c r="C5907">
        <v>8</v>
      </c>
      <c r="D5907">
        <v>51</v>
      </c>
      <c r="E5907" t="s">
        <v>7</v>
      </c>
      <c r="F5907">
        <v>2729.8424999999993</v>
      </c>
    </row>
    <row r="5908" spans="1:6">
      <c r="A5908">
        <v>9649</v>
      </c>
      <c r="B5908" s="1">
        <v>45961</v>
      </c>
      <c r="C5908">
        <v>8</v>
      </c>
      <c r="D5908">
        <v>51</v>
      </c>
      <c r="E5908" t="s">
        <v>7</v>
      </c>
      <c r="F5908">
        <v>2811.7377749999991</v>
      </c>
    </row>
    <row r="5909" spans="1:6">
      <c r="A5909">
        <v>9649</v>
      </c>
      <c r="B5909" s="1">
        <v>45991</v>
      </c>
      <c r="C5909">
        <v>8</v>
      </c>
      <c r="D5909">
        <v>51</v>
      </c>
      <c r="E5909" t="s">
        <v>7</v>
      </c>
      <c r="F5909">
        <v>2896.0899082499996</v>
      </c>
    </row>
    <row r="5910" spans="1:6">
      <c r="A5910">
        <v>9649</v>
      </c>
      <c r="B5910" s="1">
        <v>46022</v>
      </c>
      <c r="C5910">
        <v>8</v>
      </c>
      <c r="D5910">
        <v>51</v>
      </c>
      <c r="E5910" t="s">
        <v>7</v>
      </c>
      <c r="F5910">
        <v>2896.0899082499996</v>
      </c>
    </row>
    <row r="5911" spans="1:6">
      <c r="A5911">
        <v>9652</v>
      </c>
      <c r="B5911" s="1">
        <v>45900</v>
      </c>
      <c r="C5911">
        <v>8</v>
      </c>
      <c r="D5911">
        <v>51</v>
      </c>
      <c r="E5911" t="s">
        <v>7</v>
      </c>
      <c r="F5911">
        <v>67500</v>
      </c>
    </row>
    <row r="5912" spans="1:6">
      <c r="A5912">
        <v>9652</v>
      </c>
      <c r="B5912" s="1">
        <v>45930</v>
      </c>
      <c r="C5912">
        <v>8</v>
      </c>
      <c r="D5912">
        <v>51</v>
      </c>
      <c r="E5912" t="s">
        <v>7</v>
      </c>
      <c r="F5912">
        <v>68512.499999999985</v>
      </c>
    </row>
    <row r="5913" spans="1:6">
      <c r="A5913">
        <v>9652</v>
      </c>
      <c r="B5913" s="1">
        <v>45961</v>
      </c>
      <c r="C5913">
        <v>8</v>
      </c>
      <c r="D5913">
        <v>51</v>
      </c>
      <c r="E5913" t="s">
        <v>7</v>
      </c>
      <c r="F5913">
        <v>69540.187499999985</v>
      </c>
    </row>
    <row r="5914" spans="1:6">
      <c r="A5914">
        <v>9652</v>
      </c>
      <c r="B5914" s="1">
        <v>45991</v>
      </c>
      <c r="C5914">
        <v>8</v>
      </c>
      <c r="D5914">
        <v>51</v>
      </c>
      <c r="E5914" t="s">
        <v>7</v>
      </c>
      <c r="F5914">
        <v>70583.290312499972</v>
      </c>
    </row>
    <row r="5915" spans="1:6">
      <c r="A5915">
        <v>9652</v>
      </c>
      <c r="B5915" s="1">
        <v>46022</v>
      </c>
      <c r="C5915">
        <v>8</v>
      </c>
      <c r="D5915">
        <v>51</v>
      </c>
      <c r="E5915" t="s">
        <v>7</v>
      </c>
      <c r="F5915">
        <v>71642.039667187462</v>
      </c>
    </row>
    <row r="5916" spans="1:6">
      <c r="A5916">
        <v>9656</v>
      </c>
      <c r="B5916" s="1">
        <v>45900</v>
      </c>
      <c r="C5916">
        <v>8</v>
      </c>
      <c r="D5916">
        <v>51</v>
      </c>
      <c r="E5916" t="s">
        <v>7</v>
      </c>
      <c r="F5916">
        <v>915000</v>
      </c>
    </row>
    <row r="5917" spans="1:6">
      <c r="A5917">
        <v>9656</v>
      </c>
      <c r="B5917" s="1">
        <v>45930</v>
      </c>
      <c r="C5917">
        <v>8</v>
      </c>
      <c r="D5917">
        <v>51</v>
      </c>
      <c r="E5917" t="s">
        <v>7</v>
      </c>
      <c r="F5917">
        <v>949302.98648305156</v>
      </c>
    </row>
    <row r="5918" spans="1:6">
      <c r="A5918">
        <v>9656</v>
      </c>
      <c r="B5918" s="1">
        <v>45961</v>
      </c>
      <c r="C5918">
        <v>8</v>
      </c>
      <c r="D5918">
        <v>51</v>
      </c>
      <c r="E5918" t="s">
        <v>7</v>
      </c>
      <c r="F5918">
        <v>954229.58422894939</v>
      </c>
    </row>
    <row r="5919" spans="1:6">
      <c r="A5919">
        <v>9656</v>
      </c>
      <c r="B5919" s="1">
        <v>45991</v>
      </c>
      <c r="C5919">
        <v>8</v>
      </c>
      <c r="D5919">
        <v>51</v>
      </c>
      <c r="E5919" t="s">
        <v>7</v>
      </c>
      <c r="F5919">
        <v>932399.5874358461</v>
      </c>
    </row>
    <row r="5920" spans="1:6">
      <c r="A5920">
        <v>9656</v>
      </c>
      <c r="B5920" s="1">
        <v>46022</v>
      </c>
      <c r="C5920">
        <v>8</v>
      </c>
      <c r="D5920">
        <v>51</v>
      </c>
      <c r="E5920" t="s">
        <v>7</v>
      </c>
      <c r="F5920">
        <v>968488.53480356699</v>
      </c>
    </row>
    <row r="5921" spans="1:6">
      <c r="A5921">
        <v>9657</v>
      </c>
      <c r="B5921" s="1">
        <v>45900</v>
      </c>
      <c r="C5921">
        <v>8</v>
      </c>
      <c r="D5921">
        <v>51</v>
      </c>
      <c r="E5921" t="s">
        <v>7</v>
      </c>
      <c r="F5921">
        <v>5830.3487563684657</v>
      </c>
    </row>
    <row r="5922" spans="1:6">
      <c r="A5922">
        <v>9657</v>
      </c>
      <c r="B5922" s="1">
        <v>45930</v>
      </c>
      <c r="C5922">
        <v>8</v>
      </c>
      <c r="D5922">
        <v>51</v>
      </c>
      <c r="E5922" t="s">
        <v>7</v>
      </c>
      <c r="F5922">
        <v>5870.6860430126608</v>
      </c>
    </row>
    <row r="5923" spans="1:6">
      <c r="A5923">
        <v>9657</v>
      </c>
      <c r="B5923" s="1">
        <v>45961</v>
      </c>
      <c r="C5923">
        <v>8</v>
      </c>
      <c r="D5923">
        <v>51</v>
      </c>
      <c r="E5923" t="s">
        <v>7</v>
      </c>
      <c r="F5923">
        <v>5913.7124820998024</v>
      </c>
    </row>
    <row r="5924" spans="1:6">
      <c r="A5924">
        <v>9657</v>
      </c>
      <c r="B5924" s="1">
        <v>45991</v>
      </c>
      <c r="C5924">
        <v>8</v>
      </c>
      <c r="D5924">
        <v>51</v>
      </c>
      <c r="E5924" t="s">
        <v>7</v>
      </c>
      <c r="F5924">
        <v>5954.0497687439993</v>
      </c>
    </row>
    <row r="5925" spans="1:6">
      <c r="A5925">
        <v>9657</v>
      </c>
      <c r="B5925" s="1">
        <v>46022</v>
      </c>
      <c r="C5925">
        <v>8</v>
      </c>
      <c r="D5925">
        <v>51</v>
      </c>
      <c r="E5925" t="s">
        <v>7</v>
      </c>
      <c r="F5925">
        <v>5997.07620783114</v>
      </c>
    </row>
    <row r="5926" spans="1:6">
      <c r="A5926">
        <v>9683</v>
      </c>
      <c r="B5926" s="1">
        <v>45900</v>
      </c>
      <c r="C5926">
        <v>8</v>
      </c>
      <c r="D5926">
        <v>51</v>
      </c>
      <c r="E5926" t="s">
        <v>7</v>
      </c>
      <c r="F5926">
        <v>3425920.7577061877</v>
      </c>
    </row>
    <row r="5927" spans="1:6">
      <c r="A5927">
        <v>9683</v>
      </c>
      <c r="B5927" s="1">
        <v>45930</v>
      </c>
      <c r="C5927">
        <v>8</v>
      </c>
      <c r="D5927">
        <v>51</v>
      </c>
      <c r="E5927" t="s">
        <v>7</v>
      </c>
      <c r="F5927">
        <v>3450166.2882150821</v>
      </c>
    </row>
    <row r="5928" spans="1:6">
      <c r="A5928">
        <v>9683</v>
      </c>
      <c r="B5928" s="1">
        <v>45961</v>
      </c>
      <c r="C5928">
        <v>8</v>
      </c>
      <c r="D5928">
        <v>51</v>
      </c>
      <c r="E5928" t="s">
        <v>7</v>
      </c>
      <c r="F5928">
        <v>3476028.1874245699</v>
      </c>
    </row>
    <row r="5929" spans="1:6">
      <c r="A5929">
        <v>9683</v>
      </c>
      <c r="B5929" s="1">
        <v>45991</v>
      </c>
      <c r="C5929">
        <v>8</v>
      </c>
      <c r="D5929">
        <v>51</v>
      </c>
      <c r="E5929" t="s">
        <v>7</v>
      </c>
      <c r="F5929">
        <v>3500273.7179334643</v>
      </c>
    </row>
    <row r="5930" spans="1:6">
      <c r="A5930">
        <v>9683</v>
      </c>
      <c r="B5930" s="1">
        <v>46022</v>
      </c>
      <c r="C5930">
        <v>8</v>
      </c>
      <c r="D5930">
        <v>51</v>
      </c>
      <c r="E5930" t="s">
        <v>7</v>
      </c>
      <c r="F5930">
        <v>3526135.617142953</v>
      </c>
    </row>
    <row r="5931" spans="1:6">
      <c r="A5931">
        <v>9692</v>
      </c>
      <c r="B5931" s="1">
        <v>45900</v>
      </c>
      <c r="C5931">
        <v>8</v>
      </c>
      <c r="D5931">
        <v>51</v>
      </c>
      <c r="E5931" t="s">
        <v>7</v>
      </c>
      <c r="F5931">
        <v>717564.88581417664</v>
      </c>
    </row>
    <row r="5932" spans="1:6">
      <c r="A5932">
        <v>9692</v>
      </c>
      <c r="B5932" s="1">
        <v>45930</v>
      </c>
      <c r="C5932">
        <v>8</v>
      </c>
      <c r="D5932">
        <v>51</v>
      </c>
      <c r="E5932" t="s">
        <v>7</v>
      </c>
      <c r="F5932">
        <v>715308.10264884448</v>
      </c>
    </row>
    <row r="5933" spans="1:6">
      <c r="A5933">
        <v>9692</v>
      </c>
      <c r="B5933" s="1">
        <v>45961</v>
      </c>
      <c r="C5933">
        <v>8</v>
      </c>
      <c r="D5933">
        <v>51</v>
      </c>
      <c r="E5933" t="s">
        <v>7</v>
      </c>
      <c r="F5933">
        <v>947533.14969717129</v>
      </c>
    </row>
    <row r="5934" spans="1:6">
      <c r="A5934">
        <v>9692</v>
      </c>
      <c r="B5934" s="1">
        <v>45991</v>
      </c>
      <c r="C5934">
        <v>8</v>
      </c>
      <c r="D5934">
        <v>51</v>
      </c>
      <c r="E5934" t="s">
        <v>7</v>
      </c>
      <c r="F5934">
        <v>829447.24966460711</v>
      </c>
    </row>
    <row r="5935" spans="1:6">
      <c r="A5935">
        <v>9692</v>
      </c>
      <c r="B5935" s="1">
        <v>46022</v>
      </c>
      <c r="C5935">
        <v>8</v>
      </c>
      <c r="D5935">
        <v>51</v>
      </c>
      <c r="E5935" t="s">
        <v>7</v>
      </c>
      <c r="F5935">
        <v>807612.19913027866</v>
      </c>
    </row>
    <row r="5936" spans="1:6">
      <c r="A5936">
        <v>9700</v>
      </c>
      <c r="B5936" s="1">
        <v>45900</v>
      </c>
      <c r="C5936">
        <v>8</v>
      </c>
      <c r="D5936">
        <v>51</v>
      </c>
      <c r="E5936" t="s">
        <v>7</v>
      </c>
      <c r="F5936">
        <v>1253580.6397577908</v>
      </c>
    </row>
    <row r="5937" spans="1:6">
      <c r="A5937">
        <v>9700</v>
      </c>
      <c r="B5937" s="1">
        <v>45930</v>
      </c>
      <c r="C5937">
        <v>8</v>
      </c>
      <c r="D5937">
        <v>51</v>
      </c>
      <c r="E5937" t="s">
        <v>7</v>
      </c>
      <c r="F5937">
        <v>1263220.900609398</v>
      </c>
    </row>
    <row r="5938" spans="1:6">
      <c r="A5938">
        <v>9700</v>
      </c>
      <c r="B5938" s="1">
        <v>45961</v>
      </c>
      <c r="C5938">
        <v>8</v>
      </c>
      <c r="D5938">
        <v>51</v>
      </c>
      <c r="E5938" t="s">
        <v>7</v>
      </c>
      <c r="F5938">
        <v>1273503.845517779</v>
      </c>
    </row>
    <row r="5939" spans="1:6">
      <c r="A5939">
        <v>9700</v>
      </c>
      <c r="B5939" s="1">
        <v>45991</v>
      </c>
      <c r="C5939">
        <v>8</v>
      </c>
      <c r="D5939">
        <v>51</v>
      </c>
      <c r="E5939" t="s">
        <v>7</v>
      </c>
      <c r="F5939">
        <v>1283144.1063693864</v>
      </c>
    </row>
    <row r="5940" spans="1:6">
      <c r="A5940">
        <v>9700</v>
      </c>
      <c r="B5940" s="1">
        <v>46022</v>
      </c>
      <c r="C5940">
        <v>8</v>
      </c>
      <c r="D5940">
        <v>51</v>
      </c>
      <c r="E5940" t="s">
        <v>7</v>
      </c>
      <c r="F5940">
        <v>1293427.0512777674</v>
      </c>
    </row>
    <row r="5941" spans="1:6">
      <c r="A5941">
        <v>9701</v>
      </c>
      <c r="B5941" s="1">
        <v>45900</v>
      </c>
      <c r="C5941">
        <v>8</v>
      </c>
      <c r="D5941">
        <v>51</v>
      </c>
      <c r="E5941" t="s">
        <v>7</v>
      </c>
      <c r="F5941">
        <v>17156.952469724954</v>
      </c>
    </row>
    <row r="5942" spans="1:6">
      <c r="A5942">
        <v>9701</v>
      </c>
      <c r="B5942" s="1">
        <v>45930</v>
      </c>
      <c r="C5942">
        <v>8</v>
      </c>
      <c r="D5942">
        <v>51</v>
      </c>
      <c r="E5942" t="s">
        <v>7</v>
      </c>
      <c r="F5942">
        <v>17255.842462108751</v>
      </c>
    </row>
    <row r="5943" spans="1:6">
      <c r="A5943">
        <v>9701</v>
      </c>
      <c r="B5943" s="1">
        <v>45961</v>
      </c>
      <c r="C5943">
        <v>8</v>
      </c>
      <c r="D5943">
        <v>51</v>
      </c>
      <c r="E5943" t="s">
        <v>7</v>
      </c>
      <c r="F5943">
        <v>17361.325120651465</v>
      </c>
    </row>
    <row r="5944" spans="1:6">
      <c r="A5944">
        <v>9701</v>
      </c>
      <c r="B5944" s="1">
        <v>45991</v>
      </c>
      <c r="C5944">
        <v>8</v>
      </c>
      <c r="D5944">
        <v>51</v>
      </c>
      <c r="E5944" t="s">
        <v>7</v>
      </c>
      <c r="F5944">
        <v>17460.215113035258</v>
      </c>
    </row>
    <row r="5945" spans="1:6">
      <c r="A5945">
        <v>9701</v>
      </c>
      <c r="B5945" s="1">
        <v>46022</v>
      </c>
      <c r="C5945">
        <v>8</v>
      </c>
      <c r="D5945">
        <v>51</v>
      </c>
      <c r="E5945" t="s">
        <v>7</v>
      </c>
      <c r="F5945">
        <v>17565.697771577976</v>
      </c>
    </row>
    <row r="5946" spans="1:6">
      <c r="A5946">
        <v>9702</v>
      </c>
      <c r="B5946" s="1">
        <v>45900</v>
      </c>
      <c r="C5946">
        <v>8</v>
      </c>
      <c r="D5946">
        <v>51</v>
      </c>
      <c r="E5946" t="s">
        <v>7</v>
      </c>
      <c r="F5946">
        <v>13001.359383988814</v>
      </c>
    </row>
    <row r="5947" spans="1:6">
      <c r="A5947">
        <v>9702</v>
      </c>
      <c r="B5947" s="1">
        <v>45930</v>
      </c>
      <c r="C5947">
        <v>8</v>
      </c>
      <c r="D5947">
        <v>51</v>
      </c>
      <c r="E5947" t="s">
        <v>7</v>
      </c>
      <c r="F5947">
        <v>13100.040927636346</v>
      </c>
    </row>
    <row r="5948" spans="1:6">
      <c r="A5948">
        <v>9702</v>
      </c>
      <c r="B5948" s="1">
        <v>45961</v>
      </c>
      <c r="C5948">
        <v>8</v>
      </c>
      <c r="D5948">
        <v>51</v>
      </c>
      <c r="E5948" t="s">
        <v>7</v>
      </c>
      <c r="F5948">
        <v>13205.301240860383</v>
      </c>
    </row>
    <row r="5949" spans="1:6">
      <c r="A5949">
        <v>9702</v>
      </c>
      <c r="B5949" s="1">
        <v>45991</v>
      </c>
      <c r="C5949">
        <v>8</v>
      </c>
      <c r="D5949">
        <v>51</v>
      </c>
      <c r="E5949" t="s">
        <v>7</v>
      </c>
      <c r="F5949">
        <v>13303.982784507916</v>
      </c>
    </row>
    <row r="5950" spans="1:6">
      <c r="A5950">
        <v>9702</v>
      </c>
      <c r="B5950" s="1">
        <v>46022</v>
      </c>
      <c r="C5950">
        <v>8</v>
      </c>
      <c r="D5950">
        <v>51</v>
      </c>
      <c r="E5950" t="s">
        <v>7</v>
      </c>
      <c r="F5950">
        <v>13409.243097731951</v>
      </c>
    </row>
    <row r="5951" spans="1:6">
      <c r="A5951">
        <v>9768</v>
      </c>
      <c r="B5951" s="1">
        <v>45900</v>
      </c>
      <c r="C5951">
        <v>8</v>
      </c>
      <c r="D5951">
        <v>51</v>
      </c>
      <c r="E5951" t="s">
        <v>7</v>
      </c>
      <c r="F5951">
        <v>551163.46746259031</v>
      </c>
    </row>
    <row r="5952" spans="1:6">
      <c r="A5952">
        <v>9768</v>
      </c>
      <c r="B5952" s="1">
        <v>45930</v>
      </c>
      <c r="C5952">
        <v>8</v>
      </c>
      <c r="D5952">
        <v>51</v>
      </c>
      <c r="E5952" t="s">
        <v>7</v>
      </c>
      <c r="F5952">
        <v>530309.86353776557</v>
      </c>
    </row>
    <row r="5953" spans="1:6">
      <c r="A5953">
        <v>9768</v>
      </c>
      <c r="B5953" s="1">
        <v>45961</v>
      </c>
      <c r="C5953">
        <v>8</v>
      </c>
      <c r="D5953">
        <v>51</v>
      </c>
      <c r="E5953" t="s">
        <v>7</v>
      </c>
      <c r="F5953">
        <v>741036.21197511454</v>
      </c>
    </row>
    <row r="5954" spans="1:6">
      <c r="A5954">
        <v>9768</v>
      </c>
      <c r="B5954" s="1">
        <v>45991</v>
      </c>
      <c r="C5954">
        <v>8</v>
      </c>
      <c r="D5954">
        <v>51</v>
      </c>
      <c r="E5954" t="s">
        <v>7</v>
      </c>
      <c r="F5954">
        <v>562030.32123149931</v>
      </c>
    </row>
    <row r="5955" spans="1:6">
      <c r="A5955">
        <v>9768</v>
      </c>
      <c r="B5955" s="1">
        <v>46022</v>
      </c>
      <c r="C5955">
        <v>8</v>
      </c>
      <c r="D5955">
        <v>51</v>
      </c>
      <c r="E5955" t="s">
        <v>7</v>
      </c>
      <c r="F5955">
        <v>581279.29018669273</v>
      </c>
    </row>
    <row r="5956" spans="1:6">
      <c r="A5956">
        <v>150</v>
      </c>
      <c r="B5956" s="1">
        <v>45900</v>
      </c>
      <c r="C5956">
        <v>8</v>
      </c>
      <c r="D5956">
        <v>24</v>
      </c>
      <c r="E5956" t="s">
        <v>7</v>
      </c>
      <c r="F5956">
        <v>333200.70095137419</v>
      </c>
    </row>
    <row r="5957" spans="1:6">
      <c r="A5957">
        <v>150</v>
      </c>
      <c r="B5957" s="1">
        <v>45930</v>
      </c>
      <c r="C5957">
        <v>8</v>
      </c>
      <c r="D5957">
        <v>24</v>
      </c>
      <c r="E5957" t="s">
        <v>7</v>
      </c>
      <c r="F5957">
        <v>333005.60509786539</v>
      </c>
    </row>
    <row r="5958" spans="1:6">
      <c r="A5958">
        <v>150</v>
      </c>
      <c r="B5958" s="1">
        <v>45961</v>
      </c>
      <c r="C5958">
        <v>8</v>
      </c>
      <c r="D5958">
        <v>24</v>
      </c>
      <c r="E5958" t="s">
        <v>7</v>
      </c>
      <c r="F5958">
        <v>332797.50285412266</v>
      </c>
    </row>
    <row r="5959" spans="1:6">
      <c r="A5959">
        <v>150</v>
      </c>
      <c r="B5959" s="1">
        <v>45991</v>
      </c>
      <c r="C5959">
        <v>8</v>
      </c>
      <c r="D5959">
        <v>24</v>
      </c>
      <c r="E5959" t="s">
        <v>7</v>
      </c>
      <c r="F5959">
        <v>332602.40700061381</v>
      </c>
    </row>
    <row r="5960" spans="1:6">
      <c r="A5960">
        <v>150</v>
      </c>
      <c r="B5960" s="1">
        <v>46022</v>
      </c>
      <c r="C5960">
        <v>8</v>
      </c>
      <c r="D5960">
        <v>24</v>
      </c>
      <c r="E5960" t="s">
        <v>7</v>
      </c>
      <c r="F5960">
        <v>332394.30475687102</v>
      </c>
    </row>
    <row r="5961" spans="1:6">
      <c r="A5961">
        <v>2370</v>
      </c>
      <c r="B5961" s="1">
        <v>45900</v>
      </c>
      <c r="C5961">
        <v>8</v>
      </c>
      <c r="D5961">
        <v>24</v>
      </c>
      <c r="E5961" t="s">
        <v>7</v>
      </c>
      <c r="F5961">
        <v>14870.244465395795</v>
      </c>
    </row>
    <row r="5962" spans="1:6">
      <c r="A5962">
        <v>2370</v>
      </c>
      <c r="B5962" s="1">
        <v>45930</v>
      </c>
      <c r="C5962">
        <v>8</v>
      </c>
      <c r="D5962">
        <v>24</v>
      </c>
      <c r="E5962" t="s">
        <v>7</v>
      </c>
      <c r="F5962">
        <v>15050.471377835664</v>
      </c>
    </row>
    <row r="5963" spans="1:6">
      <c r="A5963">
        <v>2370</v>
      </c>
      <c r="B5963" s="1">
        <v>45961</v>
      </c>
      <c r="C5963">
        <v>8</v>
      </c>
      <c r="D5963">
        <v>24</v>
      </c>
      <c r="E5963" t="s">
        <v>7</v>
      </c>
      <c r="F5963">
        <v>17341.667887304688</v>
      </c>
    </row>
    <row r="5964" spans="1:6">
      <c r="A5964">
        <v>2370</v>
      </c>
      <c r="B5964" s="1">
        <v>45991</v>
      </c>
      <c r="C5964">
        <v>8</v>
      </c>
      <c r="D5964">
        <v>24</v>
      </c>
      <c r="E5964" t="s">
        <v>7</v>
      </c>
      <c r="F5964">
        <v>16750.045363339836</v>
      </c>
    </row>
    <row r="5965" spans="1:6">
      <c r="A5965">
        <v>2370</v>
      </c>
      <c r="B5965" s="1">
        <v>46022</v>
      </c>
      <c r="C5965">
        <v>8</v>
      </c>
      <c r="D5965">
        <v>24</v>
      </c>
      <c r="E5965" t="s">
        <v>7</v>
      </c>
      <c r="F5965">
        <v>16556.522428355613</v>
      </c>
    </row>
    <row r="5966" spans="1:6">
      <c r="A5966">
        <v>360</v>
      </c>
      <c r="B5966" s="1">
        <v>45900</v>
      </c>
      <c r="C5966">
        <v>8</v>
      </c>
      <c r="D5966">
        <v>24</v>
      </c>
      <c r="E5966" t="s">
        <v>7</v>
      </c>
      <c r="F5966">
        <v>52097.578916688391</v>
      </c>
    </row>
    <row r="5967" spans="1:6">
      <c r="A5967">
        <v>360</v>
      </c>
      <c r="B5967" s="1">
        <v>45930</v>
      </c>
      <c r="C5967">
        <v>8</v>
      </c>
      <c r="D5967">
        <v>24</v>
      </c>
      <c r="E5967" t="s">
        <v>7</v>
      </c>
      <c r="F5967">
        <v>52371.925479217804</v>
      </c>
    </row>
    <row r="5968" spans="1:6">
      <c r="A5968">
        <v>360</v>
      </c>
      <c r="B5968" s="1">
        <v>45961</v>
      </c>
      <c r="C5968">
        <v>8</v>
      </c>
      <c r="D5968">
        <v>24</v>
      </c>
      <c r="E5968" t="s">
        <v>7</v>
      </c>
      <c r="F5968">
        <v>52664.561812582397</v>
      </c>
    </row>
    <row r="5969" spans="1:6">
      <c r="A5969">
        <v>360</v>
      </c>
      <c r="B5969" s="1">
        <v>45991</v>
      </c>
      <c r="C5969">
        <v>8</v>
      </c>
      <c r="D5969">
        <v>24</v>
      </c>
      <c r="E5969" t="s">
        <v>7</v>
      </c>
      <c r="F5969">
        <v>52938.908375111801</v>
      </c>
    </row>
    <row r="5970" spans="1:6">
      <c r="A5970">
        <v>360</v>
      </c>
      <c r="B5970" s="1">
        <v>46022</v>
      </c>
      <c r="C5970">
        <v>8</v>
      </c>
      <c r="D5970">
        <v>24</v>
      </c>
      <c r="E5970" t="s">
        <v>7</v>
      </c>
      <c r="F5970">
        <v>53231.544708476395</v>
      </c>
    </row>
    <row r="5971" spans="1:6">
      <c r="A5971">
        <v>9649</v>
      </c>
      <c r="B5971" s="1">
        <v>45900</v>
      </c>
      <c r="C5971">
        <v>8</v>
      </c>
      <c r="D5971">
        <v>24</v>
      </c>
      <c r="E5971" t="s">
        <v>7</v>
      </c>
      <c r="F5971">
        <v>2919.9114164231282</v>
      </c>
    </row>
    <row r="5972" spans="1:6">
      <c r="A5972">
        <v>9649</v>
      </c>
      <c r="B5972" s="1">
        <v>45930</v>
      </c>
      <c r="C5972">
        <v>8</v>
      </c>
      <c r="D5972">
        <v>24</v>
      </c>
      <c r="E5972" t="s">
        <v>7</v>
      </c>
      <c r="F5972">
        <v>2938.5245418233194</v>
      </c>
    </row>
    <row r="5973" spans="1:6">
      <c r="A5973">
        <v>9649</v>
      </c>
      <c r="B5973" s="1">
        <v>45961</v>
      </c>
      <c r="C5973">
        <v>8</v>
      </c>
      <c r="D5973">
        <v>24</v>
      </c>
      <c r="E5973" t="s">
        <v>7</v>
      </c>
      <c r="F5973">
        <v>2886.3650436560138</v>
      </c>
    </row>
    <row r="5974" spans="1:6">
      <c r="A5974">
        <v>9649</v>
      </c>
      <c r="B5974" s="1">
        <v>45991</v>
      </c>
      <c r="C5974">
        <v>8</v>
      </c>
      <c r="D5974">
        <v>24</v>
      </c>
      <c r="E5974" t="s">
        <v>7</v>
      </c>
      <c r="F5974">
        <v>3359.3570629747219</v>
      </c>
    </row>
    <row r="5975" spans="1:6">
      <c r="A5975">
        <v>9649</v>
      </c>
      <c r="B5975" s="1">
        <v>46022</v>
      </c>
      <c r="C5975">
        <v>8</v>
      </c>
      <c r="D5975">
        <v>24</v>
      </c>
      <c r="E5975" t="s">
        <v>7</v>
      </c>
      <c r="F5975">
        <v>3162.3364372360711</v>
      </c>
    </row>
    <row r="5976" spans="1:6">
      <c r="A5976">
        <v>9652</v>
      </c>
      <c r="B5976" s="1">
        <v>45900</v>
      </c>
      <c r="C5976">
        <v>8</v>
      </c>
      <c r="D5976">
        <v>24</v>
      </c>
      <c r="E5976" t="s">
        <v>7</v>
      </c>
      <c r="F5976">
        <v>59632.983880291045</v>
      </c>
    </row>
    <row r="5977" spans="1:6">
      <c r="A5977">
        <v>9652</v>
      </c>
      <c r="B5977" s="1">
        <v>45930</v>
      </c>
      <c r="C5977">
        <v>8</v>
      </c>
      <c r="D5977">
        <v>24</v>
      </c>
      <c r="E5977" t="s">
        <v>7</v>
      </c>
      <c r="F5977">
        <v>70573.358036207384</v>
      </c>
    </row>
    <row r="5978" spans="1:6">
      <c r="A5978">
        <v>9652</v>
      </c>
      <c r="B5978" s="1">
        <v>45961</v>
      </c>
      <c r="C5978">
        <v>8</v>
      </c>
      <c r="D5978">
        <v>24</v>
      </c>
      <c r="E5978" t="s">
        <v>7</v>
      </c>
      <c r="F5978">
        <v>71625.953123969652</v>
      </c>
    </row>
    <row r="5979" spans="1:6">
      <c r="A5979">
        <v>9652</v>
      </c>
      <c r="B5979" s="1">
        <v>45991</v>
      </c>
      <c r="C5979">
        <v>8</v>
      </c>
      <c r="D5979">
        <v>24</v>
      </c>
      <c r="E5979" t="s">
        <v>7</v>
      </c>
      <c r="F5979">
        <v>74965.784467904901</v>
      </c>
    </row>
    <row r="5980" spans="1:6">
      <c r="A5980">
        <v>9652</v>
      </c>
      <c r="B5980" s="1">
        <v>46022</v>
      </c>
      <c r="C5980">
        <v>8</v>
      </c>
      <c r="D5980">
        <v>24</v>
      </c>
      <c r="E5980" t="s">
        <v>7</v>
      </c>
      <c r="F5980">
        <v>79956.046244008321</v>
      </c>
    </row>
    <row r="5981" spans="1:6">
      <c r="A5981">
        <v>9656</v>
      </c>
      <c r="B5981" s="1">
        <v>45900</v>
      </c>
      <c r="C5981">
        <v>8</v>
      </c>
      <c r="D5981">
        <v>24</v>
      </c>
      <c r="E5981" t="s">
        <v>7</v>
      </c>
      <c r="F5981">
        <v>838998.01495958515</v>
      </c>
    </row>
    <row r="5982" spans="1:6">
      <c r="A5982">
        <v>9656</v>
      </c>
      <c r="B5982" s="1">
        <v>45930</v>
      </c>
      <c r="C5982">
        <v>8</v>
      </c>
      <c r="D5982">
        <v>24</v>
      </c>
      <c r="E5982" t="s">
        <v>7</v>
      </c>
      <c r="F5982">
        <v>945308.9483720198</v>
      </c>
    </row>
    <row r="5983" spans="1:6">
      <c r="A5983">
        <v>9656</v>
      </c>
      <c r="B5983" s="1">
        <v>45961</v>
      </c>
      <c r="C5983">
        <v>8</v>
      </c>
      <c r="D5983">
        <v>24</v>
      </c>
      <c r="E5983" t="s">
        <v>7</v>
      </c>
      <c r="F5983">
        <v>923848.23813710397</v>
      </c>
    </row>
    <row r="5984" spans="1:6">
      <c r="A5984">
        <v>9656</v>
      </c>
      <c r="B5984" s="1">
        <v>45991</v>
      </c>
      <c r="C5984">
        <v>8</v>
      </c>
      <c r="D5984">
        <v>24</v>
      </c>
      <c r="E5984" t="s">
        <v>7</v>
      </c>
      <c r="F5984">
        <v>920914.63888798258</v>
      </c>
    </row>
    <row r="5985" spans="1:6">
      <c r="A5985">
        <v>9656</v>
      </c>
      <c r="B5985" s="1">
        <v>46022</v>
      </c>
      <c r="C5985">
        <v>8</v>
      </c>
      <c r="D5985">
        <v>24</v>
      </c>
      <c r="E5985" t="s">
        <v>7</v>
      </c>
      <c r="F5985">
        <v>952475.71040298452</v>
      </c>
    </row>
    <row r="5986" spans="1:6">
      <c r="A5986">
        <v>9657</v>
      </c>
      <c r="B5986" s="1">
        <v>45900</v>
      </c>
      <c r="C5986">
        <v>8</v>
      </c>
      <c r="D5986">
        <v>24</v>
      </c>
      <c r="E5986" t="s">
        <v>7</v>
      </c>
      <c r="F5986">
        <v>6092.7892487737536</v>
      </c>
    </row>
    <row r="5987" spans="1:6">
      <c r="A5987">
        <v>9657</v>
      </c>
      <c r="B5987" s="1">
        <v>45930</v>
      </c>
      <c r="C5987">
        <v>8</v>
      </c>
      <c r="D5987">
        <v>24</v>
      </c>
      <c r="E5987" t="s">
        <v>7</v>
      </c>
      <c r="F5987">
        <v>5976.6238131957816</v>
      </c>
    </row>
    <row r="5988" spans="1:6">
      <c r="A5988">
        <v>9657</v>
      </c>
      <c r="B5988" s="1">
        <v>45961</v>
      </c>
      <c r="C5988">
        <v>8</v>
      </c>
      <c r="D5988">
        <v>24</v>
      </c>
      <c r="E5988" t="s">
        <v>7</v>
      </c>
      <c r="F5988">
        <v>5581.9153796250821</v>
      </c>
    </row>
    <row r="5989" spans="1:6">
      <c r="A5989">
        <v>9657</v>
      </c>
      <c r="B5989" s="1">
        <v>45991</v>
      </c>
      <c r="C5989">
        <v>8</v>
      </c>
      <c r="D5989">
        <v>24</v>
      </c>
      <c r="E5989" t="s">
        <v>7</v>
      </c>
      <c r="F5989">
        <v>5887.9228680447204</v>
      </c>
    </row>
    <row r="5990" spans="1:6">
      <c r="A5990">
        <v>9657</v>
      </c>
      <c r="B5990" s="1">
        <v>46022</v>
      </c>
      <c r="C5990">
        <v>8</v>
      </c>
      <c r="D5990">
        <v>24</v>
      </c>
      <c r="E5990" t="s">
        <v>7</v>
      </c>
      <c r="F5990">
        <v>5737.1888039714349</v>
      </c>
    </row>
    <row r="5991" spans="1:6">
      <c r="A5991">
        <v>9683</v>
      </c>
      <c r="B5991" s="1">
        <v>45900</v>
      </c>
      <c r="C5991">
        <v>8</v>
      </c>
      <c r="D5991">
        <v>24</v>
      </c>
      <c r="E5991" t="s">
        <v>7</v>
      </c>
      <c r="F5991">
        <v>3455146.5596501138</v>
      </c>
    </row>
    <row r="5992" spans="1:6">
      <c r="A5992">
        <v>9683</v>
      </c>
      <c r="B5992" s="1">
        <v>45930</v>
      </c>
      <c r="C5992">
        <v>8</v>
      </c>
      <c r="D5992">
        <v>24</v>
      </c>
      <c r="E5992" t="s">
        <v>7</v>
      </c>
      <c r="F5992">
        <v>3367665.5541186025</v>
      </c>
    </row>
    <row r="5993" spans="1:6">
      <c r="A5993">
        <v>9683</v>
      </c>
      <c r="B5993" s="1">
        <v>45961</v>
      </c>
      <c r="C5993">
        <v>8</v>
      </c>
      <c r="D5993">
        <v>24</v>
      </c>
      <c r="E5993" t="s">
        <v>7</v>
      </c>
      <c r="F5993">
        <v>3493056.5910880859</v>
      </c>
    </row>
    <row r="5994" spans="1:6">
      <c r="A5994">
        <v>9683</v>
      </c>
      <c r="B5994" s="1">
        <v>45991</v>
      </c>
      <c r="C5994">
        <v>8</v>
      </c>
      <c r="D5994">
        <v>24</v>
      </c>
      <c r="E5994" t="s">
        <v>7</v>
      </c>
      <c r="F5994">
        <v>3405575.5855565746</v>
      </c>
    </row>
    <row r="5995" spans="1:6">
      <c r="A5995">
        <v>9683</v>
      </c>
      <c r="B5995" s="1">
        <v>46022</v>
      </c>
      <c r="C5995">
        <v>8</v>
      </c>
      <c r="D5995">
        <v>24</v>
      </c>
      <c r="E5995" t="s">
        <v>7</v>
      </c>
      <c r="F5995">
        <v>3530966.622526058</v>
      </c>
    </row>
    <row r="5996" spans="1:6">
      <c r="A5996">
        <v>9692</v>
      </c>
      <c r="B5996" s="1">
        <v>45900</v>
      </c>
      <c r="C5996">
        <v>8</v>
      </c>
      <c r="D5996">
        <v>24</v>
      </c>
      <c r="E5996" t="s">
        <v>7</v>
      </c>
      <c r="F5996">
        <v>740537.5698295912</v>
      </c>
    </row>
    <row r="5997" spans="1:6">
      <c r="A5997">
        <v>9692</v>
      </c>
      <c r="B5997" s="1">
        <v>45930</v>
      </c>
      <c r="C5997">
        <v>8</v>
      </c>
      <c r="D5997">
        <v>24</v>
      </c>
      <c r="E5997" t="s">
        <v>7</v>
      </c>
      <c r="F5997">
        <v>737905.65201481525</v>
      </c>
    </row>
    <row r="5998" spans="1:6">
      <c r="A5998">
        <v>9692</v>
      </c>
      <c r="B5998" s="1">
        <v>45961</v>
      </c>
      <c r="C5998">
        <v>8</v>
      </c>
      <c r="D5998">
        <v>24</v>
      </c>
      <c r="E5998" t="s">
        <v>7</v>
      </c>
      <c r="F5998">
        <v>735098.27301238547</v>
      </c>
    </row>
    <row r="5999" spans="1:6">
      <c r="A5999">
        <v>9692</v>
      </c>
      <c r="B5999" s="1">
        <v>45991</v>
      </c>
      <c r="C5999">
        <v>8</v>
      </c>
      <c r="D5999">
        <v>24</v>
      </c>
      <c r="E5999" t="s">
        <v>7</v>
      </c>
      <c r="F5999">
        <v>732466.35519760964</v>
      </c>
    </row>
    <row r="6000" spans="1:6">
      <c r="A6000">
        <v>9692</v>
      </c>
      <c r="B6000" s="1">
        <v>46022</v>
      </c>
      <c r="C6000">
        <v>8</v>
      </c>
      <c r="D6000">
        <v>24</v>
      </c>
      <c r="E6000" t="s">
        <v>7</v>
      </c>
      <c r="F6000">
        <v>729658.97619517986</v>
      </c>
    </row>
    <row r="6001" spans="1:6">
      <c r="A6001">
        <v>9700</v>
      </c>
      <c r="B6001" s="1">
        <v>45900</v>
      </c>
      <c r="C6001">
        <v>8</v>
      </c>
      <c r="D6001">
        <v>24</v>
      </c>
      <c r="E6001" t="s">
        <v>7</v>
      </c>
      <c r="F6001">
        <v>968735.04448832746</v>
      </c>
    </row>
    <row r="6002" spans="1:6">
      <c r="A6002">
        <v>9700</v>
      </c>
      <c r="B6002" s="1">
        <v>45930</v>
      </c>
      <c r="C6002">
        <v>8</v>
      </c>
      <c r="D6002">
        <v>24</v>
      </c>
      <c r="E6002" t="s">
        <v>7</v>
      </c>
      <c r="F6002">
        <v>913534.10007065337</v>
      </c>
    </row>
    <row r="6003" spans="1:6">
      <c r="A6003">
        <v>9700</v>
      </c>
      <c r="B6003" s="1">
        <v>45961</v>
      </c>
      <c r="C6003">
        <v>8</v>
      </c>
      <c r="D6003">
        <v>24</v>
      </c>
      <c r="E6003" t="s">
        <v>7</v>
      </c>
      <c r="F6003">
        <v>959233.03740947391</v>
      </c>
    </row>
    <row r="6004" spans="1:6">
      <c r="A6004">
        <v>9700</v>
      </c>
      <c r="B6004" s="1">
        <v>45991</v>
      </c>
      <c r="C6004">
        <v>8</v>
      </c>
      <c r="D6004">
        <v>24</v>
      </c>
      <c r="E6004" t="s">
        <v>7</v>
      </c>
      <c r="F6004">
        <v>989496.43648520543</v>
      </c>
    </row>
    <row r="6005" spans="1:6">
      <c r="A6005">
        <v>9700</v>
      </c>
      <c r="B6005" s="1">
        <v>46022</v>
      </c>
      <c r="C6005">
        <v>8</v>
      </c>
      <c r="D6005">
        <v>24</v>
      </c>
      <c r="E6005" t="s">
        <v>7</v>
      </c>
      <c r="F6005">
        <v>977112.59101813345</v>
      </c>
    </row>
    <row r="6006" spans="1:6">
      <c r="A6006">
        <v>9701</v>
      </c>
      <c r="B6006" s="1">
        <v>45900</v>
      </c>
      <c r="C6006">
        <v>8</v>
      </c>
      <c r="D6006">
        <v>24</v>
      </c>
      <c r="E6006" t="s">
        <v>7</v>
      </c>
      <c r="F6006">
        <v>10010.609619450319</v>
      </c>
    </row>
    <row r="6007" spans="1:6">
      <c r="A6007">
        <v>9701</v>
      </c>
      <c r="B6007" s="1">
        <v>45930</v>
      </c>
      <c r="C6007">
        <v>8</v>
      </c>
      <c r="D6007">
        <v>24</v>
      </c>
      <c r="E6007" t="s">
        <v>7</v>
      </c>
      <c r="F6007">
        <v>10071.48989633772</v>
      </c>
    </row>
    <row r="6008" spans="1:6">
      <c r="A6008">
        <v>9701</v>
      </c>
      <c r="B6008" s="1">
        <v>45961</v>
      </c>
      <c r="C6008">
        <v>8</v>
      </c>
      <c r="D6008">
        <v>24</v>
      </c>
      <c r="E6008" t="s">
        <v>7</v>
      </c>
      <c r="F6008">
        <v>10136.428858350951</v>
      </c>
    </row>
    <row r="6009" spans="1:6">
      <c r="A6009">
        <v>9701</v>
      </c>
      <c r="B6009" s="1">
        <v>45991</v>
      </c>
      <c r="C6009">
        <v>8</v>
      </c>
      <c r="D6009">
        <v>24</v>
      </c>
      <c r="E6009" t="s">
        <v>7</v>
      </c>
      <c r="F6009">
        <v>10197.309135238354</v>
      </c>
    </row>
    <row r="6010" spans="1:6">
      <c r="A6010">
        <v>9701</v>
      </c>
      <c r="B6010" s="1">
        <v>46022</v>
      </c>
      <c r="C6010">
        <v>8</v>
      </c>
      <c r="D6010">
        <v>24</v>
      </c>
      <c r="E6010" t="s">
        <v>7</v>
      </c>
      <c r="F6010">
        <v>10262.248097251586</v>
      </c>
    </row>
    <row r="6011" spans="1:6">
      <c r="A6011">
        <v>9702</v>
      </c>
      <c r="B6011" s="1">
        <v>45900</v>
      </c>
      <c r="C6011">
        <v>8</v>
      </c>
      <c r="D6011">
        <v>24</v>
      </c>
      <c r="E6011" t="s">
        <v>7</v>
      </c>
      <c r="F6011">
        <v>5949.7860094462003</v>
      </c>
    </row>
    <row r="6012" spans="1:6">
      <c r="A6012">
        <v>9702</v>
      </c>
      <c r="B6012" s="1">
        <v>45930</v>
      </c>
      <c r="C6012">
        <v>8</v>
      </c>
      <c r="D6012">
        <v>24</v>
      </c>
      <c r="E6012" t="s">
        <v>7</v>
      </c>
      <c r="F6012">
        <v>5977.3249292855362</v>
      </c>
    </row>
    <row r="6013" spans="1:6">
      <c r="A6013">
        <v>9702</v>
      </c>
      <c r="B6013" s="1">
        <v>45961</v>
      </c>
      <c r="C6013">
        <v>8</v>
      </c>
      <c r="D6013">
        <v>24</v>
      </c>
      <c r="E6013" t="s">
        <v>7</v>
      </c>
      <c r="F6013">
        <v>6006.6997771141614</v>
      </c>
    </row>
    <row r="6014" spans="1:6">
      <c r="A6014">
        <v>9702</v>
      </c>
      <c r="B6014" s="1">
        <v>45991</v>
      </c>
      <c r="C6014">
        <v>8</v>
      </c>
      <c r="D6014">
        <v>24</v>
      </c>
      <c r="E6014" t="s">
        <v>7</v>
      </c>
      <c r="F6014">
        <v>6034.2386969534982</v>
      </c>
    </row>
    <row r="6015" spans="1:6">
      <c r="A6015">
        <v>9702</v>
      </c>
      <c r="B6015" s="1">
        <v>46022</v>
      </c>
      <c r="C6015">
        <v>8</v>
      </c>
      <c r="D6015">
        <v>24</v>
      </c>
      <c r="E6015" t="s">
        <v>7</v>
      </c>
      <c r="F6015">
        <v>6063.6135447821234</v>
      </c>
    </row>
    <row r="6016" spans="1:6">
      <c r="A6016">
        <v>9768</v>
      </c>
      <c r="B6016" s="1">
        <v>45900</v>
      </c>
      <c r="C6016">
        <v>8</v>
      </c>
      <c r="D6016">
        <v>24</v>
      </c>
      <c r="E6016" t="s">
        <v>7</v>
      </c>
      <c r="F6016">
        <v>532883.72184199141</v>
      </c>
    </row>
    <row r="6017" spans="1:6">
      <c r="A6017">
        <v>9768</v>
      </c>
      <c r="B6017" s="1">
        <v>45930</v>
      </c>
      <c r="C6017">
        <v>8</v>
      </c>
      <c r="D6017">
        <v>24</v>
      </c>
      <c r="E6017" t="s">
        <v>7</v>
      </c>
      <c r="F6017">
        <v>515701.4143918021</v>
      </c>
    </row>
    <row r="6018" spans="1:6">
      <c r="A6018">
        <v>9768</v>
      </c>
      <c r="B6018" s="1">
        <v>45961</v>
      </c>
      <c r="C6018">
        <v>8</v>
      </c>
      <c r="D6018">
        <v>24</v>
      </c>
      <c r="E6018" t="s">
        <v>7</v>
      </c>
      <c r="F6018">
        <v>627251.38556356484</v>
      </c>
    </row>
    <row r="6019" spans="1:6">
      <c r="A6019">
        <v>9768</v>
      </c>
      <c r="B6019" s="1">
        <v>45991</v>
      </c>
      <c r="C6019">
        <v>8</v>
      </c>
      <c r="D6019">
        <v>24</v>
      </c>
      <c r="E6019" t="s">
        <v>7</v>
      </c>
      <c r="F6019">
        <v>530554.88515924348</v>
      </c>
    </row>
    <row r="6020" spans="1:6">
      <c r="A6020">
        <v>9768</v>
      </c>
      <c r="B6020" s="1">
        <v>46022</v>
      </c>
      <c r="C6020">
        <v>8</v>
      </c>
      <c r="D6020">
        <v>24</v>
      </c>
      <c r="E6020" t="s">
        <v>7</v>
      </c>
      <c r="F6020">
        <v>527994.48044604168</v>
      </c>
    </row>
    <row r="6021" spans="1:6">
      <c r="A6021">
        <v>150</v>
      </c>
      <c r="B6021" s="1">
        <v>45900</v>
      </c>
      <c r="C6021">
        <v>8</v>
      </c>
      <c r="D6021">
        <v>8</v>
      </c>
      <c r="E6021" t="s">
        <v>7</v>
      </c>
      <c r="F6021">
        <v>51632.081299199432</v>
      </c>
    </row>
    <row r="6022" spans="1:6">
      <c r="A6022">
        <v>150</v>
      </c>
      <c r="B6022" s="1">
        <v>45930</v>
      </c>
      <c r="C6022">
        <v>8</v>
      </c>
      <c r="D6022">
        <v>8</v>
      </c>
      <c r="E6022" t="s">
        <v>7</v>
      </c>
      <c r="F6022">
        <v>51297.117756028078</v>
      </c>
    </row>
    <row r="6023" spans="1:6">
      <c r="A6023">
        <v>150</v>
      </c>
      <c r="B6023" s="1">
        <v>45961</v>
      </c>
      <c r="C6023">
        <v>8</v>
      </c>
      <c r="D6023">
        <v>8</v>
      </c>
      <c r="E6023" t="s">
        <v>7</v>
      </c>
      <c r="F6023">
        <v>50939.823309978623</v>
      </c>
    </row>
    <row r="6024" spans="1:6">
      <c r="A6024">
        <v>150</v>
      </c>
      <c r="B6024" s="1">
        <v>45991</v>
      </c>
      <c r="C6024">
        <v>8</v>
      </c>
      <c r="D6024">
        <v>8</v>
      </c>
      <c r="E6024" t="s">
        <v>7</v>
      </c>
      <c r="F6024">
        <v>50604.859766807269</v>
      </c>
    </row>
    <row r="6025" spans="1:6">
      <c r="A6025">
        <v>150</v>
      </c>
      <c r="B6025" s="1">
        <v>46022</v>
      </c>
      <c r="C6025">
        <v>8</v>
      </c>
      <c r="D6025">
        <v>8</v>
      </c>
      <c r="E6025" t="s">
        <v>7</v>
      </c>
      <c r="F6025">
        <v>50247.565320757814</v>
      </c>
    </row>
    <row r="6026" spans="1:6">
      <c r="A6026">
        <v>2370</v>
      </c>
      <c r="B6026" s="1">
        <v>45900</v>
      </c>
      <c r="C6026">
        <v>8</v>
      </c>
      <c r="D6026">
        <v>8</v>
      </c>
      <c r="E6026" t="s">
        <v>7</v>
      </c>
      <c r="F6026">
        <v>642</v>
      </c>
    </row>
    <row r="6027" spans="1:6">
      <c r="A6027">
        <v>2370</v>
      </c>
      <c r="B6027" s="1">
        <v>45930</v>
      </c>
      <c r="C6027">
        <v>8</v>
      </c>
      <c r="D6027">
        <v>8</v>
      </c>
      <c r="E6027" t="s">
        <v>7</v>
      </c>
      <c r="F6027">
        <v>648.42000000000007</v>
      </c>
    </row>
    <row r="6028" spans="1:6">
      <c r="A6028">
        <v>2370</v>
      </c>
      <c r="B6028" s="1">
        <v>45961</v>
      </c>
      <c r="C6028">
        <v>8</v>
      </c>
      <c r="D6028">
        <v>8</v>
      </c>
      <c r="E6028" t="s">
        <v>7</v>
      </c>
      <c r="F6028">
        <v>654.90420000000006</v>
      </c>
    </row>
    <row r="6029" spans="1:6">
      <c r="A6029">
        <v>2370</v>
      </c>
      <c r="B6029" s="1">
        <v>45991</v>
      </c>
      <c r="C6029">
        <v>8</v>
      </c>
      <c r="D6029">
        <v>8</v>
      </c>
      <c r="E6029" t="s">
        <v>7</v>
      </c>
      <c r="F6029">
        <v>661.45324200000016</v>
      </c>
    </row>
    <row r="6030" spans="1:6">
      <c r="A6030">
        <v>2370</v>
      </c>
      <c r="B6030" s="1">
        <v>46022</v>
      </c>
      <c r="C6030">
        <v>8</v>
      </c>
      <c r="D6030">
        <v>8</v>
      </c>
      <c r="E6030" t="s">
        <v>7</v>
      </c>
      <c r="F6030">
        <v>668.06777442000021</v>
      </c>
    </row>
    <row r="6031" spans="1:6">
      <c r="A6031">
        <v>360</v>
      </c>
      <c r="B6031" s="1">
        <v>45900</v>
      </c>
      <c r="C6031">
        <v>8</v>
      </c>
      <c r="D6031">
        <v>8</v>
      </c>
      <c r="E6031" t="s">
        <v>7</v>
      </c>
      <c r="F6031">
        <v>5770.3734460005871</v>
      </c>
    </row>
    <row r="6032" spans="1:6">
      <c r="A6032">
        <v>360</v>
      </c>
      <c r="B6032" s="1">
        <v>45930</v>
      </c>
      <c r="C6032">
        <v>8</v>
      </c>
      <c r="D6032">
        <v>8</v>
      </c>
      <c r="E6032" t="s">
        <v>7</v>
      </c>
      <c r="F6032">
        <v>5795.2299130181154</v>
      </c>
    </row>
    <row r="6033" spans="1:6">
      <c r="A6033">
        <v>360</v>
      </c>
      <c r="B6033" s="1">
        <v>45961</v>
      </c>
      <c r="C6033">
        <v>8</v>
      </c>
      <c r="D6033">
        <v>8</v>
      </c>
      <c r="E6033" t="s">
        <v>7</v>
      </c>
      <c r="F6033">
        <v>5821.7434778368124</v>
      </c>
    </row>
    <row r="6034" spans="1:6">
      <c r="A6034">
        <v>360</v>
      </c>
      <c r="B6034" s="1">
        <v>45991</v>
      </c>
      <c r="C6034">
        <v>8</v>
      </c>
      <c r="D6034">
        <v>8</v>
      </c>
      <c r="E6034" t="s">
        <v>7</v>
      </c>
      <c r="F6034">
        <v>5846.5999448543425</v>
      </c>
    </row>
    <row r="6035" spans="1:6">
      <c r="A6035">
        <v>360</v>
      </c>
      <c r="B6035" s="1">
        <v>46022</v>
      </c>
      <c r="C6035">
        <v>8</v>
      </c>
      <c r="D6035">
        <v>8</v>
      </c>
      <c r="E6035" t="s">
        <v>7</v>
      </c>
      <c r="F6035">
        <v>5873.1135096730395</v>
      </c>
    </row>
    <row r="6036" spans="1:6">
      <c r="A6036">
        <v>9649</v>
      </c>
      <c r="B6036" s="1">
        <v>45900</v>
      </c>
      <c r="C6036">
        <v>8</v>
      </c>
      <c r="D6036">
        <v>8</v>
      </c>
      <c r="E6036" t="s">
        <v>7</v>
      </c>
      <c r="F6036">
        <v>864.11591120032722</v>
      </c>
    </row>
    <row r="6037" spans="1:6">
      <c r="A6037">
        <v>9649</v>
      </c>
      <c r="B6037" s="1">
        <v>45930</v>
      </c>
      <c r="C6037">
        <v>8</v>
      </c>
      <c r="D6037">
        <v>8</v>
      </c>
      <c r="E6037" t="s">
        <v>7</v>
      </c>
      <c r="F6037">
        <v>809.22206499847584</v>
      </c>
    </row>
    <row r="6038" spans="1:6">
      <c r="A6038">
        <v>9649</v>
      </c>
      <c r="B6038" s="1">
        <v>45961</v>
      </c>
      <c r="C6038">
        <v>8</v>
      </c>
      <c r="D6038">
        <v>8</v>
      </c>
      <c r="E6038" t="s">
        <v>7</v>
      </c>
      <c r="F6038">
        <v>885</v>
      </c>
    </row>
    <row r="6039" spans="1:6">
      <c r="A6039">
        <v>9649</v>
      </c>
      <c r="B6039" s="1">
        <v>45991</v>
      </c>
      <c r="C6039">
        <v>8</v>
      </c>
      <c r="D6039">
        <v>8</v>
      </c>
      <c r="E6039" t="s">
        <v>7</v>
      </c>
      <c r="F6039">
        <v>945</v>
      </c>
    </row>
    <row r="6040" spans="1:6">
      <c r="A6040">
        <v>9649</v>
      </c>
      <c r="B6040" s="1">
        <v>46022</v>
      </c>
      <c r="C6040">
        <v>8</v>
      </c>
      <c r="D6040">
        <v>8</v>
      </c>
      <c r="E6040" t="s">
        <v>7</v>
      </c>
      <c r="F6040">
        <v>792.83192021067453</v>
      </c>
    </row>
    <row r="6041" spans="1:6">
      <c r="A6041">
        <v>9652</v>
      </c>
      <c r="B6041" s="1">
        <v>45900</v>
      </c>
      <c r="C6041">
        <v>8</v>
      </c>
      <c r="D6041">
        <v>8</v>
      </c>
      <c r="E6041" t="s">
        <v>7</v>
      </c>
      <c r="F6041">
        <v>6258.9597568723075</v>
      </c>
    </row>
    <row r="6042" spans="1:6">
      <c r="A6042">
        <v>9652</v>
      </c>
      <c r="B6042" s="1">
        <v>45930</v>
      </c>
      <c r="C6042">
        <v>8</v>
      </c>
      <c r="D6042">
        <v>8</v>
      </c>
      <c r="E6042" t="s">
        <v>7</v>
      </c>
      <c r="F6042">
        <v>6305.2010816619168</v>
      </c>
    </row>
    <row r="6043" spans="1:6">
      <c r="A6043">
        <v>9652</v>
      </c>
      <c r="B6043" s="1">
        <v>45961</v>
      </c>
      <c r="C6043">
        <v>8</v>
      </c>
      <c r="D6043">
        <v>8</v>
      </c>
      <c r="E6043" t="s">
        <v>7</v>
      </c>
      <c r="F6043">
        <v>6354.525161437502</v>
      </c>
    </row>
    <row r="6044" spans="1:6">
      <c r="A6044">
        <v>9652</v>
      </c>
      <c r="B6044" s="1">
        <v>45991</v>
      </c>
      <c r="C6044">
        <v>8</v>
      </c>
      <c r="D6044">
        <v>8</v>
      </c>
      <c r="E6044" t="s">
        <v>7</v>
      </c>
      <c r="F6044">
        <v>6400.7664862271122</v>
      </c>
    </row>
    <row r="6045" spans="1:6">
      <c r="A6045">
        <v>9652</v>
      </c>
      <c r="B6045" s="1">
        <v>46022</v>
      </c>
      <c r="C6045">
        <v>8</v>
      </c>
      <c r="D6045">
        <v>8</v>
      </c>
      <c r="E6045" t="s">
        <v>7</v>
      </c>
      <c r="F6045">
        <v>6450.0905660026965</v>
      </c>
    </row>
    <row r="6046" spans="1:6">
      <c r="A6046">
        <v>9656</v>
      </c>
      <c r="B6046" s="1">
        <v>45900</v>
      </c>
      <c r="C6046">
        <v>8</v>
      </c>
      <c r="D6046">
        <v>8</v>
      </c>
      <c r="E6046" t="s">
        <v>7</v>
      </c>
      <c r="F6046">
        <v>428256.52255350642</v>
      </c>
    </row>
    <row r="6047" spans="1:6">
      <c r="A6047">
        <v>9656</v>
      </c>
      <c r="B6047" s="1">
        <v>45930</v>
      </c>
      <c r="C6047">
        <v>8</v>
      </c>
      <c r="D6047">
        <v>8</v>
      </c>
      <c r="E6047" t="s">
        <v>7</v>
      </c>
      <c r="F6047">
        <v>471030.33558256051</v>
      </c>
    </row>
    <row r="6048" spans="1:6">
      <c r="A6048">
        <v>9656</v>
      </c>
      <c r="B6048" s="1">
        <v>45961</v>
      </c>
      <c r="C6048">
        <v>8</v>
      </c>
      <c r="D6048">
        <v>8</v>
      </c>
      <c r="E6048" t="s">
        <v>7</v>
      </c>
      <c r="F6048">
        <v>460107.40698565671</v>
      </c>
    </row>
    <row r="6049" spans="1:6">
      <c r="A6049">
        <v>9656</v>
      </c>
      <c r="B6049" s="1">
        <v>45991</v>
      </c>
      <c r="C6049">
        <v>8</v>
      </c>
      <c r="D6049">
        <v>8</v>
      </c>
      <c r="E6049" t="s">
        <v>7</v>
      </c>
      <c r="F6049">
        <v>456405.74881214427</v>
      </c>
    </row>
    <row r="6050" spans="1:6">
      <c r="A6050">
        <v>9656</v>
      </c>
      <c r="B6050" s="1">
        <v>46022</v>
      </c>
      <c r="C6050">
        <v>8</v>
      </c>
      <c r="D6050">
        <v>8</v>
      </c>
      <c r="E6050" t="s">
        <v>7</v>
      </c>
      <c r="F6050">
        <v>463488.18364958715</v>
      </c>
    </row>
    <row r="6051" spans="1:6">
      <c r="A6051">
        <v>9657</v>
      </c>
      <c r="B6051" s="1">
        <v>45900</v>
      </c>
      <c r="C6051">
        <v>8</v>
      </c>
      <c r="D6051">
        <v>8</v>
      </c>
      <c r="E6051" t="s">
        <v>7</v>
      </c>
      <c r="F6051">
        <v>2514.1616695436442</v>
      </c>
    </row>
    <row r="6052" spans="1:6">
      <c r="A6052">
        <v>9657</v>
      </c>
      <c r="B6052" s="1">
        <v>45930</v>
      </c>
      <c r="C6052">
        <v>8</v>
      </c>
      <c r="D6052">
        <v>8</v>
      </c>
      <c r="E6052" t="s">
        <v>7</v>
      </c>
      <c r="F6052">
        <v>2581.5657411819357</v>
      </c>
    </row>
    <row r="6053" spans="1:6">
      <c r="A6053">
        <v>9657</v>
      </c>
      <c r="B6053" s="1">
        <v>45961</v>
      </c>
      <c r="C6053">
        <v>8</v>
      </c>
      <c r="D6053">
        <v>8</v>
      </c>
      <c r="E6053" t="s">
        <v>7</v>
      </c>
      <c r="F6053">
        <v>2571.4914491381778</v>
      </c>
    </row>
    <row r="6054" spans="1:6">
      <c r="A6054">
        <v>9657</v>
      </c>
      <c r="B6054" s="1">
        <v>45991</v>
      </c>
      <c r="C6054">
        <v>8</v>
      </c>
      <c r="D6054">
        <v>8</v>
      </c>
      <c r="E6054" t="s">
        <v>7</v>
      </c>
      <c r="F6054">
        <v>2465.1940544137415</v>
      </c>
    </row>
    <row r="6055" spans="1:6">
      <c r="A6055">
        <v>9657</v>
      </c>
      <c r="B6055" s="1">
        <v>46022</v>
      </c>
      <c r="C6055">
        <v>8</v>
      </c>
      <c r="D6055">
        <v>8</v>
      </c>
      <c r="E6055" t="s">
        <v>7</v>
      </c>
      <c r="F6055">
        <v>2557.7476278166828</v>
      </c>
    </row>
    <row r="6056" spans="1:6">
      <c r="A6056">
        <v>9683</v>
      </c>
      <c r="B6056" s="1">
        <v>45900</v>
      </c>
      <c r="C6056">
        <v>8</v>
      </c>
      <c r="D6056">
        <v>8</v>
      </c>
      <c r="E6056" t="s">
        <v>7</v>
      </c>
      <c r="F6056">
        <v>1598490.9463152066</v>
      </c>
    </row>
    <row r="6057" spans="1:6">
      <c r="A6057">
        <v>9683</v>
      </c>
      <c r="B6057" s="1">
        <v>45930</v>
      </c>
      <c r="C6057">
        <v>8</v>
      </c>
      <c r="D6057">
        <v>8</v>
      </c>
      <c r="E6057" t="s">
        <v>7</v>
      </c>
      <c r="F6057">
        <v>1593264.6384909484</v>
      </c>
    </row>
    <row r="6058" spans="1:6">
      <c r="A6058">
        <v>9683</v>
      </c>
      <c r="B6058" s="1">
        <v>45961</v>
      </c>
      <c r="C6058">
        <v>8</v>
      </c>
      <c r="D6058">
        <v>8</v>
      </c>
      <c r="E6058" t="s">
        <v>7</v>
      </c>
      <c r="F6058">
        <v>1612583.9397764262</v>
      </c>
    </row>
    <row r="6059" spans="1:6">
      <c r="A6059">
        <v>9683</v>
      </c>
      <c r="B6059" s="1">
        <v>45991</v>
      </c>
      <c r="C6059">
        <v>8</v>
      </c>
      <c r="D6059">
        <v>8</v>
      </c>
      <c r="E6059" t="s">
        <v>7</v>
      </c>
      <c r="F6059">
        <v>1607357.631952168</v>
      </c>
    </row>
    <row r="6060" spans="1:6">
      <c r="A6060">
        <v>9683</v>
      </c>
      <c r="B6060" s="1">
        <v>46022</v>
      </c>
      <c r="C6060">
        <v>8</v>
      </c>
      <c r="D6060">
        <v>8</v>
      </c>
      <c r="E6060" t="s">
        <v>7</v>
      </c>
      <c r="F6060">
        <v>1626676.9332376458</v>
      </c>
    </row>
    <row r="6061" spans="1:6">
      <c r="A6061">
        <v>9692</v>
      </c>
      <c r="B6061" s="1">
        <v>45900</v>
      </c>
      <c r="C6061">
        <v>8</v>
      </c>
      <c r="D6061">
        <v>8</v>
      </c>
      <c r="E6061" t="s">
        <v>7</v>
      </c>
      <c r="F6061">
        <v>333851.21469705668</v>
      </c>
    </row>
    <row r="6062" spans="1:6">
      <c r="A6062">
        <v>9692</v>
      </c>
      <c r="B6062" s="1">
        <v>45930</v>
      </c>
      <c r="C6062">
        <v>8</v>
      </c>
      <c r="D6062">
        <v>8</v>
      </c>
      <c r="E6062" t="s">
        <v>7</v>
      </c>
      <c r="F6062">
        <v>331061.20207276259</v>
      </c>
    </row>
    <row r="6063" spans="1:6">
      <c r="A6063">
        <v>9692</v>
      </c>
      <c r="B6063" s="1">
        <v>45961</v>
      </c>
      <c r="C6063">
        <v>8</v>
      </c>
      <c r="D6063">
        <v>8</v>
      </c>
      <c r="E6063" t="s">
        <v>7</v>
      </c>
      <c r="F6063">
        <v>328085.18860684847</v>
      </c>
    </row>
    <row r="6064" spans="1:6">
      <c r="A6064">
        <v>9692</v>
      </c>
      <c r="B6064" s="1">
        <v>45991</v>
      </c>
      <c r="C6064">
        <v>8</v>
      </c>
      <c r="D6064">
        <v>8</v>
      </c>
      <c r="E6064" t="s">
        <v>7</v>
      </c>
      <c r="F6064">
        <v>325295.17598255438</v>
      </c>
    </row>
    <row r="6065" spans="1:6">
      <c r="A6065">
        <v>9692</v>
      </c>
      <c r="B6065" s="1">
        <v>46022</v>
      </c>
      <c r="C6065">
        <v>8</v>
      </c>
      <c r="D6065">
        <v>8</v>
      </c>
      <c r="E6065" t="s">
        <v>7</v>
      </c>
      <c r="F6065">
        <v>322319.16251664027</v>
      </c>
    </row>
    <row r="6066" spans="1:6">
      <c r="A6066">
        <v>9700</v>
      </c>
      <c r="B6066" s="1">
        <v>45900</v>
      </c>
      <c r="C6066">
        <v>8</v>
      </c>
      <c r="D6066">
        <v>8</v>
      </c>
      <c r="E6066" t="s">
        <v>7</v>
      </c>
      <c r="F6066">
        <v>456797.4965890749</v>
      </c>
    </row>
    <row r="6067" spans="1:6">
      <c r="A6067">
        <v>9700</v>
      </c>
      <c r="B6067" s="1">
        <v>45930</v>
      </c>
      <c r="C6067">
        <v>8</v>
      </c>
      <c r="D6067">
        <v>8</v>
      </c>
      <c r="E6067" t="s">
        <v>7</v>
      </c>
      <c r="F6067">
        <v>458227.64384911198</v>
      </c>
    </row>
    <row r="6068" spans="1:6">
      <c r="A6068">
        <v>9700</v>
      </c>
      <c r="B6068" s="1">
        <v>45961</v>
      </c>
      <c r="C6068">
        <v>8</v>
      </c>
      <c r="D6068">
        <v>8</v>
      </c>
      <c r="E6068" t="s">
        <v>7</v>
      </c>
      <c r="F6068">
        <v>459753.13425981824</v>
      </c>
    </row>
    <row r="6069" spans="1:6">
      <c r="A6069">
        <v>9700</v>
      </c>
      <c r="B6069" s="1">
        <v>45991</v>
      </c>
      <c r="C6069">
        <v>8</v>
      </c>
      <c r="D6069">
        <v>8</v>
      </c>
      <c r="E6069" t="s">
        <v>7</v>
      </c>
      <c r="F6069">
        <v>461183.28151985543</v>
      </c>
    </row>
    <row r="6070" spans="1:6">
      <c r="A6070">
        <v>9700</v>
      </c>
      <c r="B6070" s="1">
        <v>46022</v>
      </c>
      <c r="C6070">
        <v>8</v>
      </c>
      <c r="D6070">
        <v>8</v>
      </c>
      <c r="E6070" t="s">
        <v>7</v>
      </c>
      <c r="F6070">
        <v>462708.77193056163</v>
      </c>
    </row>
    <row r="6071" spans="1:6">
      <c r="A6071">
        <v>9701</v>
      </c>
      <c r="B6071" s="1">
        <v>45900</v>
      </c>
      <c r="C6071">
        <v>8</v>
      </c>
      <c r="D6071">
        <v>8</v>
      </c>
      <c r="E6071" t="s">
        <v>7</v>
      </c>
      <c r="F6071">
        <v>3492.0182985958972</v>
      </c>
    </row>
    <row r="6072" spans="1:6">
      <c r="A6072">
        <v>9701</v>
      </c>
      <c r="B6072" s="1">
        <v>45930</v>
      </c>
      <c r="C6072">
        <v>8</v>
      </c>
      <c r="D6072">
        <v>8</v>
      </c>
      <c r="E6072" t="s">
        <v>7</v>
      </c>
      <c r="F6072">
        <v>3467.0846513720367</v>
      </c>
    </row>
    <row r="6073" spans="1:6">
      <c r="A6073">
        <v>9701</v>
      </c>
      <c r="B6073" s="1">
        <v>45961</v>
      </c>
      <c r="C6073">
        <v>8</v>
      </c>
      <c r="D6073">
        <v>8</v>
      </c>
      <c r="E6073" t="s">
        <v>7</v>
      </c>
      <c r="F6073">
        <v>3440.4887609999196</v>
      </c>
    </row>
    <row r="6074" spans="1:6">
      <c r="A6074">
        <v>9701</v>
      </c>
      <c r="B6074" s="1">
        <v>45991</v>
      </c>
      <c r="C6074">
        <v>8</v>
      </c>
      <c r="D6074">
        <v>8</v>
      </c>
      <c r="E6074" t="s">
        <v>7</v>
      </c>
      <c r="F6074">
        <v>3415.555113776059</v>
      </c>
    </row>
    <row r="6075" spans="1:6">
      <c r="A6075">
        <v>9701</v>
      </c>
      <c r="B6075" s="1">
        <v>46022</v>
      </c>
      <c r="C6075">
        <v>8</v>
      </c>
      <c r="D6075">
        <v>8</v>
      </c>
      <c r="E6075" t="s">
        <v>7</v>
      </c>
      <c r="F6075">
        <v>3388.959223403941</v>
      </c>
    </row>
    <row r="6076" spans="1:6">
      <c r="A6076">
        <v>9702</v>
      </c>
      <c r="B6076" s="1">
        <v>45900</v>
      </c>
      <c r="C6076">
        <v>8</v>
      </c>
      <c r="D6076">
        <v>8</v>
      </c>
      <c r="E6076" t="s">
        <v>7</v>
      </c>
      <c r="F6076">
        <v>1423.678965219168</v>
      </c>
    </row>
    <row r="6077" spans="1:6">
      <c r="A6077">
        <v>9702</v>
      </c>
      <c r="B6077" s="1">
        <v>45930</v>
      </c>
      <c r="C6077">
        <v>8</v>
      </c>
      <c r="D6077">
        <v>8</v>
      </c>
      <c r="E6077" t="s">
        <v>7</v>
      </c>
      <c r="F6077">
        <v>1424.1214619693335</v>
      </c>
    </row>
    <row r="6078" spans="1:6">
      <c r="A6078">
        <v>9702</v>
      </c>
      <c r="B6078" s="1">
        <v>45961</v>
      </c>
      <c r="C6078">
        <v>8</v>
      </c>
      <c r="D6078">
        <v>8</v>
      </c>
      <c r="E6078" t="s">
        <v>7</v>
      </c>
      <c r="F6078">
        <v>1424.5934585028435</v>
      </c>
    </row>
    <row r="6079" spans="1:6">
      <c r="A6079">
        <v>9702</v>
      </c>
      <c r="B6079" s="1">
        <v>45991</v>
      </c>
      <c r="C6079">
        <v>8</v>
      </c>
      <c r="D6079">
        <v>8</v>
      </c>
      <c r="E6079" t="s">
        <v>7</v>
      </c>
      <c r="F6079">
        <v>1425.035955253009</v>
      </c>
    </row>
    <row r="6080" spans="1:6">
      <c r="A6080">
        <v>9702</v>
      </c>
      <c r="B6080" s="1">
        <v>46022</v>
      </c>
      <c r="C6080">
        <v>8</v>
      </c>
      <c r="D6080">
        <v>8</v>
      </c>
      <c r="E6080" t="s">
        <v>7</v>
      </c>
      <c r="F6080">
        <v>1425.5079517865188</v>
      </c>
    </row>
    <row r="6081" spans="1:6">
      <c r="A6081">
        <v>9768</v>
      </c>
      <c r="B6081" s="1">
        <v>45900</v>
      </c>
      <c r="C6081">
        <v>8</v>
      </c>
      <c r="D6081">
        <v>8</v>
      </c>
      <c r="E6081" t="s">
        <v>7</v>
      </c>
      <c r="F6081">
        <v>248079.27745686367</v>
      </c>
    </row>
    <row r="6082" spans="1:6">
      <c r="A6082">
        <v>9768</v>
      </c>
      <c r="B6082" s="1">
        <v>45930</v>
      </c>
      <c r="C6082">
        <v>8</v>
      </c>
      <c r="D6082">
        <v>8</v>
      </c>
      <c r="E6082" t="s">
        <v>7</v>
      </c>
      <c r="F6082">
        <v>210170.61735666951</v>
      </c>
    </row>
    <row r="6083" spans="1:6">
      <c r="A6083">
        <v>9768</v>
      </c>
      <c r="B6083" s="1">
        <v>45961</v>
      </c>
      <c r="C6083">
        <v>8</v>
      </c>
      <c r="D6083">
        <v>8</v>
      </c>
      <c r="E6083" t="s">
        <v>7</v>
      </c>
      <c r="F6083">
        <v>328826.1452500571</v>
      </c>
    </row>
    <row r="6084" spans="1:6">
      <c r="A6084">
        <v>9768</v>
      </c>
      <c r="B6084" s="1">
        <v>45991</v>
      </c>
      <c r="C6084">
        <v>8</v>
      </c>
      <c r="D6084">
        <v>8</v>
      </c>
      <c r="E6084" t="s">
        <v>7</v>
      </c>
      <c r="F6084">
        <v>237816.13407718914</v>
      </c>
    </row>
    <row r="6085" spans="1:6">
      <c r="A6085">
        <v>9768</v>
      </c>
      <c r="B6085" s="1">
        <v>46022</v>
      </c>
      <c r="C6085">
        <v>8</v>
      </c>
      <c r="D6085">
        <v>8</v>
      </c>
      <c r="E6085" t="s">
        <v>7</v>
      </c>
      <c r="F6085">
        <v>223806.8386187295</v>
      </c>
    </row>
    <row r="6086" spans="1:6">
      <c r="A6086">
        <v>150</v>
      </c>
      <c r="B6086" s="1">
        <v>45900</v>
      </c>
      <c r="C6086">
        <v>8</v>
      </c>
      <c r="D6086">
        <v>9</v>
      </c>
      <c r="E6086" t="s">
        <v>7</v>
      </c>
      <c r="F6086">
        <v>124910.11333319923</v>
      </c>
    </row>
    <row r="6087" spans="1:6">
      <c r="A6087">
        <v>150</v>
      </c>
      <c r="B6087" s="1">
        <v>45930</v>
      </c>
      <c r="C6087">
        <v>8</v>
      </c>
      <c r="D6087">
        <v>9</v>
      </c>
      <c r="E6087" t="s">
        <v>7</v>
      </c>
      <c r="F6087">
        <v>124676.60592684319</v>
      </c>
    </row>
    <row r="6088" spans="1:6">
      <c r="A6088">
        <v>150</v>
      </c>
      <c r="B6088" s="1">
        <v>45961</v>
      </c>
      <c r="C6088">
        <v>8</v>
      </c>
      <c r="D6088">
        <v>9</v>
      </c>
      <c r="E6088" t="s">
        <v>7</v>
      </c>
      <c r="F6088">
        <v>124552.87757474705</v>
      </c>
    </row>
    <row r="6089" spans="1:6">
      <c r="A6089">
        <v>150</v>
      </c>
      <c r="B6089" s="1">
        <v>45991</v>
      </c>
      <c r="C6089">
        <v>8</v>
      </c>
      <c r="D6089">
        <v>9</v>
      </c>
      <c r="E6089" t="s">
        <v>7</v>
      </c>
      <c r="F6089">
        <v>124622.72927307617</v>
      </c>
    </row>
    <row r="6090" spans="1:6">
      <c r="A6090">
        <v>150</v>
      </c>
      <c r="B6090" s="1">
        <v>46022</v>
      </c>
      <c r="C6090">
        <v>8</v>
      </c>
      <c r="D6090">
        <v>9</v>
      </c>
      <c r="E6090" t="s">
        <v>7</v>
      </c>
      <c r="F6090">
        <v>125497.72214403292</v>
      </c>
    </row>
    <row r="6091" spans="1:6">
      <c r="A6091">
        <v>2370</v>
      </c>
      <c r="B6091" s="1">
        <v>45900</v>
      </c>
      <c r="C6091">
        <v>8</v>
      </c>
      <c r="D6091">
        <v>9</v>
      </c>
      <c r="E6091" t="s">
        <v>7</v>
      </c>
      <c r="F6091">
        <v>2742.2178749999994</v>
      </c>
    </row>
    <row r="6092" spans="1:6">
      <c r="A6092">
        <v>2370</v>
      </c>
      <c r="B6092" s="1">
        <v>45930</v>
      </c>
      <c r="C6092">
        <v>8</v>
      </c>
      <c r="D6092">
        <v>9</v>
      </c>
      <c r="E6092" t="s">
        <v>7</v>
      </c>
      <c r="F6092">
        <v>2755.9289643749989</v>
      </c>
    </row>
    <row r="6093" spans="1:6">
      <c r="A6093">
        <v>2370</v>
      </c>
      <c r="B6093" s="1">
        <v>45961</v>
      </c>
      <c r="C6093">
        <v>8</v>
      </c>
      <c r="D6093">
        <v>9</v>
      </c>
      <c r="E6093" t="s">
        <v>7</v>
      </c>
      <c r="F6093">
        <v>2769.7086091968736</v>
      </c>
    </row>
    <row r="6094" spans="1:6">
      <c r="A6094">
        <v>2370</v>
      </c>
      <c r="B6094" s="1">
        <v>45991</v>
      </c>
      <c r="C6094">
        <v>8</v>
      </c>
      <c r="D6094">
        <v>9</v>
      </c>
      <c r="E6094" t="s">
        <v>7</v>
      </c>
      <c r="F6094">
        <v>2783.5571522428581</v>
      </c>
    </row>
    <row r="6095" spans="1:6">
      <c r="A6095">
        <v>2370</v>
      </c>
      <c r="B6095" s="1">
        <v>46022</v>
      </c>
      <c r="C6095">
        <v>8</v>
      </c>
      <c r="D6095">
        <v>9</v>
      </c>
      <c r="E6095" t="s">
        <v>7</v>
      </c>
      <c r="F6095">
        <v>2797.4749380040721</v>
      </c>
    </row>
    <row r="6096" spans="1:6">
      <c r="A6096">
        <v>360</v>
      </c>
      <c r="B6096" s="1">
        <v>45900</v>
      </c>
      <c r="C6096">
        <v>8</v>
      </c>
      <c r="D6096">
        <v>9</v>
      </c>
      <c r="E6096" t="s">
        <v>7</v>
      </c>
      <c r="F6096">
        <v>11746.587720541829</v>
      </c>
    </row>
    <row r="6097" spans="1:6">
      <c r="A6097">
        <v>360</v>
      </c>
      <c r="B6097" s="1">
        <v>45930</v>
      </c>
      <c r="C6097">
        <v>8</v>
      </c>
      <c r="D6097">
        <v>9</v>
      </c>
      <c r="E6097" t="s">
        <v>7</v>
      </c>
      <c r="F6097">
        <v>11823.47416663255</v>
      </c>
    </row>
    <row r="6098" spans="1:6">
      <c r="A6098">
        <v>360</v>
      </c>
      <c r="B6098" s="1">
        <v>45961</v>
      </c>
      <c r="C6098">
        <v>8</v>
      </c>
      <c r="D6098">
        <v>9</v>
      </c>
      <c r="E6098" t="s">
        <v>7</v>
      </c>
      <c r="F6098">
        <v>11905.486375795987</v>
      </c>
    </row>
    <row r="6099" spans="1:6">
      <c r="A6099">
        <v>360</v>
      </c>
      <c r="B6099" s="1">
        <v>45991</v>
      </c>
      <c r="C6099">
        <v>8</v>
      </c>
      <c r="D6099">
        <v>9</v>
      </c>
      <c r="E6099" t="s">
        <v>7</v>
      </c>
      <c r="F6099">
        <v>11982.372821886707</v>
      </c>
    </row>
    <row r="6100" spans="1:6">
      <c r="A6100">
        <v>360</v>
      </c>
      <c r="B6100" s="1">
        <v>46022</v>
      </c>
      <c r="C6100">
        <v>8</v>
      </c>
      <c r="D6100">
        <v>9</v>
      </c>
      <c r="E6100" t="s">
        <v>7</v>
      </c>
      <c r="F6100">
        <v>12064.385031050142</v>
      </c>
    </row>
    <row r="6101" spans="1:6">
      <c r="A6101">
        <v>9649</v>
      </c>
      <c r="B6101" s="1">
        <v>45900</v>
      </c>
      <c r="C6101">
        <v>8</v>
      </c>
      <c r="D6101">
        <v>9</v>
      </c>
      <c r="E6101" t="s">
        <v>7</v>
      </c>
      <c r="F6101">
        <v>2892.8832557395244</v>
      </c>
    </row>
    <row r="6102" spans="1:6">
      <c r="A6102">
        <v>9649</v>
      </c>
      <c r="B6102" s="1">
        <v>45930</v>
      </c>
      <c r="C6102">
        <v>8</v>
      </c>
      <c r="D6102">
        <v>9</v>
      </c>
      <c r="E6102" t="s">
        <v>7</v>
      </c>
      <c r="F6102">
        <v>2716.154698200919</v>
      </c>
    </row>
    <row r="6103" spans="1:6">
      <c r="A6103">
        <v>9649</v>
      </c>
      <c r="B6103" s="1">
        <v>45961</v>
      </c>
      <c r="C6103">
        <v>8</v>
      </c>
      <c r="D6103">
        <v>9</v>
      </c>
      <c r="E6103" t="s">
        <v>7</v>
      </c>
      <c r="F6103">
        <v>2531.063970469846</v>
      </c>
    </row>
    <row r="6104" spans="1:6">
      <c r="A6104">
        <v>9649</v>
      </c>
      <c r="B6104" s="1">
        <v>45991</v>
      </c>
      <c r="C6104">
        <v>8</v>
      </c>
      <c r="D6104">
        <v>9</v>
      </c>
      <c r="E6104" t="s">
        <v>7</v>
      </c>
      <c r="F6104">
        <v>2612.5</v>
      </c>
    </row>
    <row r="6105" spans="1:6">
      <c r="A6105">
        <v>9649</v>
      </c>
      <c r="B6105" s="1">
        <v>46022</v>
      </c>
      <c r="C6105">
        <v>8</v>
      </c>
      <c r="D6105">
        <v>9</v>
      </c>
      <c r="E6105" t="s">
        <v>7</v>
      </c>
      <c r="F6105">
        <v>2587.5</v>
      </c>
    </row>
    <row r="6106" spans="1:6">
      <c r="A6106">
        <v>9652</v>
      </c>
      <c r="B6106" s="1">
        <v>45900</v>
      </c>
      <c r="C6106">
        <v>8</v>
      </c>
      <c r="D6106">
        <v>9</v>
      </c>
      <c r="E6106" t="s">
        <v>7</v>
      </c>
      <c r="F6106">
        <v>16041.324999999999</v>
      </c>
    </row>
    <row r="6107" spans="1:6">
      <c r="A6107">
        <v>9652</v>
      </c>
      <c r="B6107" s="1">
        <v>45930</v>
      </c>
      <c r="C6107">
        <v>8</v>
      </c>
      <c r="D6107">
        <v>9</v>
      </c>
      <c r="E6107" t="s">
        <v>7</v>
      </c>
      <c r="F6107">
        <v>16201.738249999999</v>
      </c>
    </row>
    <row r="6108" spans="1:6">
      <c r="A6108">
        <v>9652</v>
      </c>
      <c r="B6108" s="1">
        <v>45961</v>
      </c>
      <c r="C6108">
        <v>8</v>
      </c>
      <c r="D6108">
        <v>9</v>
      </c>
      <c r="E6108" t="s">
        <v>7</v>
      </c>
      <c r="F6108">
        <v>16363.755632499999</v>
      </c>
    </row>
    <row r="6109" spans="1:6">
      <c r="A6109">
        <v>9652</v>
      </c>
      <c r="B6109" s="1">
        <v>45991</v>
      </c>
      <c r="C6109">
        <v>8</v>
      </c>
      <c r="D6109">
        <v>9</v>
      </c>
      <c r="E6109" t="s">
        <v>7</v>
      </c>
      <c r="F6109">
        <v>16527.393188825001</v>
      </c>
    </row>
    <row r="6110" spans="1:6">
      <c r="A6110">
        <v>9652</v>
      </c>
      <c r="B6110" s="1">
        <v>46022</v>
      </c>
      <c r="C6110">
        <v>8</v>
      </c>
      <c r="D6110">
        <v>9</v>
      </c>
      <c r="E6110" t="s">
        <v>7</v>
      </c>
      <c r="F6110">
        <v>16692.667120713249</v>
      </c>
    </row>
    <row r="6111" spans="1:6">
      <c r="A6111">
        <v>9656</v>
      </c>
      <c r="B6111" s="1">
        <v>45900</v>
      </c>
      <c r="C6111">
        <v>8</v>
      </c>
      <c r="D6111">
        <v>9</v>
      </c>
      <c r="E6111" t="s">
        <v>7</v>
      </c>
      <c r="F6111">
        <v>637111.34856982785</v>
      </c>
    </row>
    <row r="6112" spans="1:6">
      <c r="A6112">
        <v>9656</v>
      </c>
      <c r="B6112" s="1">
        <v>45930</v>
      </c>
      <c r="C6112">
        <v>8</v>
      </c>
      <c r="D6112">
        <v>9</v>
      </c>
      <c r="E6112" t="s">
        <v>7</v>
      </c>
      <c r="F6112">
        <v>641761.95247485244</v>
      </c>
    </row>
    <row r="6113" spans="1:6">
      <c r="A6113">
        <v>9656</v>
      </c>
      <c r="B6113" s="1">
        <v>45961</v>
      </c>
      <c r="C6113">
        <v>8</v>
      </c>
      <c r="D6113">
        <v>9</v>
      </c>
      <c r="E6113" t="s">
        <v>7</v>
      </c>
      <c r="F6113">
        <v>646522.2763146431</v>
      </c>
    </row>
    <row r="6114" spans="1:6">
      <c r="A6114">
        <v>9656</v>
      </c>
      <c r="B6114" s="1">
        <v>45991</v>
      </c>
      <c r="C6114">
        <v>8</v>
      </c>
      <c r="D6114">
        <v>9</v>
      </c>
      <c r="E6114" t="s">
        <v>7</v>
      </c>
      <c r="F6114">
        <v>641791.49507900793</v>
      </c>
    </row>
    <row r="6115" spans="1:6">
      <c r="A6115">
        <v>9656</v>
      </c>
      <c r="B6115" s="1">
        <v>46022</v>
      </c>
      <c r="C6115">
        <v>8</v>
      </c>
      <c r="D6115">
        <v>9</v>
      </c>
      <c r="E6115" t="s">
        <v>7</v>
      </c>
      <c r="F6115">
        <v>662666.81334058382</v>
      </c>
    </row>
    <row r="6116" spans="1:6">
      <c r="A6116">
        <v>9657</v>
      </c>
      <c r="B6116" s="1">
        <v>45900</v>
      </c>
      <c r="C6116">
        <v>8</v>
      </c>
      <c r="D6116">
        <v>9</v>
      </c>
      <c r="E6116" t="s">
        <v>7</v>
      </c>
      <c r="F6116">
        <v>4122.6797422578202</v>
      </c>
    </row>
    <row r="6117" spans="1:6">
      <c r="A6117">
        <v>9657</v>
      </c>
      <c r="B6117" s="1">
        <v>45930</v>
      </c>
      <c r="C6117">
        <v>8</v>
      </c>
      <c r="D6117">
        <v>9</v>
      </c>
      <c r="E6117" t="s">
        <v>7</v>
      </c>
      <c r="F6117">
        <v>4248.5862136237993</v>
      </c>
    </row>
    <row r="6118" spans="1:6">
      <c r="A6118">
        <v>9657</v>
      </c>
      <c r="B6118" s="1">
        <v>45961</v>
      </c>
      <c r="C6118">
        <v>8</v>
      </c>
      <c r="D6118">
        <v>9</v>
      </c>
      <c r="E6118" t="s">
        <v>7</v>
      </c>
      <c r="F6118">
        <v>4300.788642348718</v>
      </c>
    </row>
    <row r="6119" spans="1:6">
      <c r="A6119">
        <v>9657</v>
      </c>
      <c r="B6119" s="1">
        <v>45991</v>
      </c>
      <c r="C6119">
        <v>8</v>
      </c>
      <c r="D6119">
        <v>9</v>
      </c>
      <c r="E6119" t="s">
        <v>7</v>
      </c>
      <c r="F6119">
        <v>4147.3603691868348</v>
      </c>
    </row>
    <row r="6120" spans="1:6">
      <c r="A6120">
        <v>9657</v>
      </c>
      <c r="B6120" s="1">
        <v>46022</v>
      </c>
      <c r="C6120">
        <v>8</v>
      </c>
      <c r="D6120">
        <v>9</v>
      </c>
      <c r="E6120" t="s">
        <v>7</v>
      </c>
      <c r="F6120">
        <v>4314.2344207040533</v>
      </c>
    </row>
    <row r="6121" spans="1:6">
      <c r="A6121">
        <v>9683</v>
      </c>
      <c r="B6121" s="1">
        <v>45900</v>
      </c>
      <c r="C6121">
        <v>8</v>
      </c>
      <c r="D6121">
        <v>9</v>
      </c>
      <c r="E6121" t="s">
        <v>7</v>
      </c>
      <c r="F6121">
        <v>2415072.5431382954</v>
      </c>
    </row>
    <row r="6122" spans="1:6">
      <c r="A6122">
        <v>9683</v>
      </c>
      <c r="B6122" s="1">
        <v>45930</v>
      </c>
      <c r="C6122">
        <v>8</v>
      </c>
      <c r="D6122">
        <v>9</v>
      </c>
      <c r="E6122" t="s">
        <v>7</v>
      </c>
      <c r="F6122">
        <v>2434321.0657571889</v>
      </c>
    </row>
    <row r="6123" spans="1:6">
      <c r="A6123">
        <v>9683</v>
      </c>
      <c r="B6123" s="1">
        <v>45961</v>
      </c>
      <c r="C6123">
        <v>8</v>
      </c>
      <c r="D6123">
        <v>9</v>
      </c>
      <c r="E6123" t="s">
        <v>7</v>
      </c>
      <c r="F6123">
        <v>2454852.8232173421</v>
      </c>
    </row>
    <row r="6124" spans="1:6">
      <c r="A6124">
        <v>9683</v>
      </c>
      <c r="B6124" s="1">
        <v>45991</v>
      </c>
      <c r="C6124">
        <v>8</v>
      </c>
      <c r="D6124">
        <v>9</v>
      </c>
      <c r="E6124" t="s">
        <v>7</v>
      </c>
      <c r="F6124">
        <v>2474101.3458362357</v>
      </c>
    </row>
    <row r="6125" spans="1:6">
      <c r="A6125">
        <v>9683</v>
      </c>
      <c r="B6125" s="1">
        <v>46022</v>
      </c>
      <c r="C6125">
        <v>8</v>
      </c>
      <c r="D6125">
        <v>9</v>
      </c>
      <c r="E6125" t="s">
        <v>7</v>
      </c>
      <c r="F6125">
        <v>2494633.1032963889</v>
      </c>
    </row>
    <row r="6126" spans="1:6">
      <c r="A6126">
        <v>9692</v>
      </c>
      <c r="B6126" s="1">
        <v>45900</v>
      </c>
      <c r="C6126">
        <v>8</v>
      </c>
      <c r="D6126">
        <v>9</v>
      </c>
      <c r="E6126" t="s">
        <v>7</v>
      </c>
      <c r="F6126">
        <v>525250</v>
      </c>
    </row>
    <row r="6127" spans="1:6">
      <c r="A6127">
        <v>9692</v>
      </c>
      <c r="B6127" s="1">
        <v>45930</v>
      </c>
      <c r="C6127">
        <v>8</v>
      </c>
      <c r="D6127">
        <v>9</v>
      </c>
      <c r="E6127" t="s">
        <v>7</v>
      </c>
      <c r="F6127">
        <v>527400.25555302785</v>
      </c>
    </row>
    <row r="6128" spans="1:6">
      <c r="A6128">
        <v>9692</v>
      </c>
      <c r="B6128" s="1">
        <v>45961</v>
      </c>
      <c r="C6128">
        <v>8</v>
      </c>
      <c r="D6128">
        <v>9</v>
      </c>
      <c r="E6128" t="s">
        <v>7</v>
      </c>
      <c r="F6128">
        <v>612500</v>
      </c>
    </row>
    <row r="6129" spans="1:6">
      <c r="A6129">
        <v>9692</v>
      </c>
      <c r="B6129" s="1">
        <v>45991</v>
      </c>
      <c r="C6129">
        <v>8</v>
      </c>
      <c r="D6129">
        <v>9</v>
      </c>
      <c r="E6129" t="s">
        <v>7</v>
      </c>
      <c r="F6129">
        <v>526205.98609803314</v>
      </c>
    </row>
    <row r="6130" spans="1:6">
      <c r="A6130">
        <v>9692</v>
      </c>
      <c r="B6130" s="1">
        <v>46022</v>
      </c>
      <c r="C6130">
        <v>8</v>
      </c>
      <c r="D6130">
        <v>9</v>
      </c>
      <c r="E6130" t="s">
        <v>7</v>
      </c>
      <c r="F6130">
        <v>536683.50720756059</v>
      </c>
    </row>
    <row r="6131" spans="1:6">
      <c r="A6131">
        <v>9700</v>
      </c>
      <c r="B6131" s="1">
        <v>45900</v>
      </c>
      <c r="C6131">
        <v>8</v>
      </c>
      <c r="D6131">
        <v>9</v>
      </c>
      <c r="E6131" t="s">
        <v>7</v>
      </c>
      <c r="F6131">
        <v>751551.95291712123</v>
      </c>
    </row>
    <row r="6132" spans="1:6">
      <c r="A6132">
        <v>9700</v>
      </c>
      <c r="B6132" s="1">
        <v>45930</v>
      </c>
      <c r="C6132">
        <v>8</v>
      </c>
      <c r="D6132">
        <v>9</v>
      </c>
      <c r="E6132" t="s">
        <v>7</v>
      </c>
      <c r="F6132">
        <v>757167.01079152757</v>
      </c>
    </row>
    <row r="6133" spans="1:6">
      <c r="A6133">
        <v>9700</v>
      </c>
      <c r="B6133" s="1">
        <v>45961</v>
      </c>
      <c r="C6133">
        <v>8</v>
      </c>
      <c r="D6133">
        <v>9</v>
      </c>
      <c r="E6133" t="s">
        <v>7</v>
      </c>
      <c r="F6133">
        <v>763156.40585756116</v>
      </c>
    </row>
    <row r="6134" spans="1:6">
      <c r="A6134">
        <v>9700</v>
      </c>
      <c r="B6134" s="1">
        <v>45991</v>
      </c>
      <c r="C6134">
        <v>8</v>
      </c>
      <c r="D6134">
        <v>9</v>
      </c>
      <c r="E6134" t="s">
        <v>7</v>
      </c>
      <c r="F6134">
        <v>768771.46373196761</v>
      </c>
    </row>
    <row r="6135" spans="1:6">
      <c r="A6135">
        <v>9700</v>
      </c>
      <c r="B6135" s="1">
        <v>46022</v>
      </c>
      <c r="C6135">
        <v>8</v>
      </c>
      <c r="D6135">
        <v>9</v>
      </c>
      <c r="E6135" t="s">
        <v>7</v>
      </c>
      <c r="F6135">
        <v>774760.85879800119</v>
      </c>
    </row>
    <row r="6136" spans="1:6">
      <c r="A6136">
        <v>9701</v>
      </c>
      <c r="B6136" s="1">
        <v>45900</v>
      </c>
      <c r="C6136">
        <v>8</v>
      </c>
      <c r="D6136">
        <v>9</v>
      </c>
      <c r="E6136" t="s">
        <v>7</v>
      </c>
      <c r="F6136">
        <v>7407.8186357378027</v>
      </c>
    </row>
    <row r="6137" spans="1:6">
      <c r="A6137">
        <v>9701</v>
      </c>
      <c r="B6137" s="1">
        <v>45930</v>
      </c>
      <c r="C6137">
        <v>8</v>
      </c>
      <c r="D6137">
        <v>9</v>
      </c>
      <c r="E6137" t="s">
        <v>7</v>
      </c>
      <c r="F6137">
        <v>7630.7450652697098</v>
      </c>
    </row>
    <row r="6138" spans="1:6">
      <c r="A6138">
        <v>9701</v>
      </c>
      <c r="B6138" s="1">
        <v>45961</v>
      </c>
      <c r="C6138">
        <v>8</v>
      </c>
      <c r="D6138">
        <v>9</v>
      </c>
      <c r="E6138" t="s">
        <v>7</v>
      </c>
      <c r="F6138">
        <v>8028.7236830641714</v>
      </c>
    </row>
    <row r="6139" spans="1:6">
      <c r="A6139">
        <v>9701</v>
      </c>
      <c r="B6139" s="1">
        <v>45991</v>
      </c>
      <c r="C6139">
        <v>8</v>
      </c>
      <c r="D6139">
        <v>9</v>
      </c>
      <c r="E6139" t="s">
        <v>7</v>
      </c>
      <c r="F6139">
        <v>7958.5726443097592</v>
      </c>
    </row>
    <row r="6140" spans="1:6">
      <c r="A6140">
        <v>9701</v>
      </c>
      <c r="B6140" s="1">
        <v>46022</v>
      </c>
      <c r="C6140">
        <v>8</v>
      </c>
      <c r="D6140">
        <v>9</v>
      </c>
      <c r="E6140" t="s">
        <v>7</v>
      </c>
      <c r="F6140">
        <v>7700.8116233120272</v>
      </c>
    </row>
    <row r="6141" spans="1:6">
      <c r="A6141">
        <v>9702</v>
      </c>
      <c r="B6141" s="1">
        <v>45900</v>
      </c>
      <c r="C6141">
        <v>8</v>
      </c>
      <c r="D6141">
        <v>9</v>
      </c>
      <c r="E6141" t="s">
        <v>7</v>
      </c>
      <c r="F6141">
        <v>4082.1489197124442</v>
      </c>
    </row>
    <row r="6142" spans="1:6">
      <c r="A6142">
        <v>9702</v>
      </c>
      <c r="B6142" s="1">
        <v>45930</v>
      </c>
      <c r="C6142">
        <v>8</v>
      </c>
      <c r="D6142">
        <v>9</v>
      </c>
      <c r="E6142" t="s">
        <v>7</v>
      </c>
      <c r="F6142">
        <v>4045.3943870884605</v>
      </c>
    </row>
    <row r="6143" spans="1:6">
      <c r="A6143">
        <v>9702</v>
      </c>
      <c r="B6143" s="1">
        <v>45961</v>
      </c>
      <c r="C6143">
        <v>8</v>
      </c>
      <c r="D6143">
        <v>9</v>
      </c>
      <c r="E6143" t="s">
        <v>7</v>
      </c>
      <c r="F6143">
        <v>4436.3007060310083</v>
      </c>
    </row>
    <row r="6144" spans="1:6">
      <c r="A6144">
        <v>9702</v>
      </c>
      <c r="B6144" s="1">
        <v>45991</v>
      </c>
      <c r="C6144">
        <v>8</v>
      </c>
      <c r="D6144">
        <v>9</v>
      </c>
      <c r="E6144" t="s">
        <v>7</v>
      </c>
      <c r="F6144">
        <v>4294.5276963087472</v>
      </c>
    </row>
    <row r="6145" spans="1:6">
      <c r="A6145">
        <v>9702</v>
      </c>
      <c r="B6145" s="1">
        <v>46022</v>
      </c>
      <c r="C6145">
        <v>8</v>
      </c>
      <c r="D6145">
        <v>9</v>
      </c>
      <c r="E6145" t="s">
        <v>7</v>
      </c>
      <c r="F6145">
        <v>4479.6156604880898</v>
      </c>
    </row>
    <row r="6146" spans="1:6">
      <c r="A6146">
        <v>9768</v>
      </c>
      <c r="B6146" s="1">
        <v>45900</v>
      </c>
      <c r="C6146">
        <v>8</v>
      </c>
      <c r="D6146">
        <v>9</v>
      </c>
      <c r="E6146" t="s">
        <v>7</v>
      </c>
      <c r="F6146">
        <v>415799.86467903393</v>
      </c>
    </row>
    <row r="6147" spans="1:6">
      <c r="A6147">
        <v>9768</v>
      </c>
      <c r="B6147" s="1">
        <v>45930</v>
      </c>
      <c r="C6147">
        <v>8</v>
      </c>
      <c r="D6147">
        <v>9</v>
      </c>
      <c r="E6147" t="s">
        <v>7</v>
      </c>
      <c r="F6147">
        <v>431727.72794924909</v>
      </c>
    </row>
    <row r="6148" spans="1:6">
      <c r="A6148">
        <v>9768</v>
      </c>
      <c r="B6148" s="1">
        <v>45961</v>
      </c>
      <c r="C6148">
        <v>8</v>
      </c>
      <c r="D6148">
        <v>9</v>
      </c>
      <c r="E6148" t="s">
        <v>7</v>
      </c>
      <c r="F6148">
        <v>464338.19734343037</v>
      </c>
    </row>
    <row r="6149" spans="1:6">
      <c r="A6149">
        <v>9768</v>
      </c>
      <c r="B6149" s="1">
        <v>45991</v>
      </c>
      <c r="C6149">
        <v>8</v>
      </c>
      <c r="D6149">
        <v>9</v>
      </c>
      <c r="E6149" t="s">
        <v>7</v>
      </c>
      <c r="F6149">
        <v>405082.0183374107</v>
      </c>
    </row>
    <row r="6150" spans="1:6">
      <c r="A6150">
        <v>9768</v>
      </c>
      <c r="B6150" s="1">
        <v>46022</v>
      </c>
      <c r="C6150">
        <v>8</v>
      </c>
      <c r="D6150">
        <v>9</v>
      </c>
      <c r="E6150" t="s">
        <v>7</v>
      </c>
      <c r="F6150">
        <v>376873.86815119837</v>
      </c>
    </row>
    <row r="6151" spans="1:6">
      <c r="A6151">
        <v>150</v>
      </c>
      <c r="B6151" s="1">
        <v>45900</v>
      </c>
      <c r="C6151">
        <v>8</v>
      </c>
      <c r="D6151">
        <v>13</v>
      </c>
      <c r="E6151" t="s">
        <v>7</v>
      </c>
      <c r="F6151">
        <v>106791.58458966491</v>
      </c>
    </row>
    <row r="6152" spans="1:6">
      <c r="A6152">
        <v>150</v>
      </c>
      <c r="B6152" s="1">
        <v>45930</v>
      </c>
      <c r="C6152">
        <v>8</v>
      </c>
      <c r="D6152">
        <v>13</v>
      </c>
      <c r="E6152" t="s">
        <v>7</v>
      </c>
      <c r="F6152">
        <v>107010.05495885242</v>
      </c>
    </row>
    <row r="6153" spans="1:6">
      <c r="A6153">
        <v>150</v>
      </c>
      <c r="B6153" s="1">
        <v>45961</v>
      </c>
      <c r="C6153">
        <v>8</v>
      </c>
      <c r="D6153">
        <v>13</v>
      </c>
      <c r="E6153" t="s">
        <v>7</v>
      </c>
      <c r="F6153">
        <v>107243.09001931908</v>
      </c>
    </row>
    <row r="6154" spans="1:6">
      <c r="A6154">
        <v>150</v>
      </c>
      <c r="B6154" s="1">
        <v>45991</v>
      </c>
      <c r="C6154">
        <v>8</v>
      </c>
      <c r="D6154">
        <v>13</v>
      </c>
      <c r="E6154" t="s">
        <v>7</v>
      </c>
      <c r="F6154">
        <v>107461.56038850656</v>
      </c>
    </row>
    <row r="6155" spans="1:6">
      <c r="A6155">
        <v>150</v>
      </c>
      <c r="B6155" s="1">
        <v>46022</v>
      </c>
      <c r="C6155">
        <v>8</v>
      </c>
      <c r="D6155">
        <v>13</v>
      </c>
      <c r="E6155" t="s">
        <v>7</v>
      </c>
      <c r="F6155">
        <v>107694.59544897324</v>
      </c>
    </row>
    <row r="6156" spans="1:6">
      <c r="A6156">
        <v>2370</v>
      </c>
      <c r="B6156" s="1">
        <v>45900</v>
      </c>
      <c r="C6156">
        <v>8</v>
      </c>
      <c r="D6156">
        <v>13</v>
      </c>
      <c r="E6156" t="s">
        <v>7</v>
      </c>
      <c r="F6156">
        <v>1457.7524999999998</v>
      </c>
    </row>
    <row r="6157" spans="1:6">
      <c r="A6157">
        <v>2370</v>
      </c>
      <c r="B6157" s="1">
        <v>45930</v>
      </c>
      <c r="C6157">
        <v>8</v>
      </c>
      <c r="D6157">
        <v>13</v>
      </c>
      <c r="E6157" t="s">
        <v>7</v>
      </c>
      <c r="F6157">
        <v>1465.0412624999999</v>
      </c>
    </row>
    <row r="6158" spans="1:6">
      <c r="A6158">
        <v>2370</v>
      </c>
      <c r="B6158" s="1">
        <v>45961</v>
      </c>
      <c r="C6158">
        <v>8</v>
      </c>
      <c r="D6158">
        <v>13</v>
      </c>
      <c r="E6158" t="s">
        <v>7</v>
      </c>
      <c r="F6158">
        <v>1472.3664688124998</v>
      </c>
    </row>
    <row r="6159" spans="1:6">
      <c r="A6159">
        <v>2370</v>
      </c>
      <c r="B6159" s="1">
        <v>45991</v>
      </c>
      <c r="C6159">
        <v>8</v>
      </c>
      <c r="D6159">
        <v>13</v>
      </c>
      <c r="E6159" t="s">
        <v>7</v>
      </c>
      <c r="F6159">
        <v>1479.7283011565619</v>
      </c>
    </row>
    <row r="6160" spans="1:6">
      <c r="A6160">
        <v>2370</v>
      </c>
      <c r="B6160" s="1">
        <v>46022</v>
      </c>
      <c r="C6160">
        <v>8</v>
      </c>
      <c r="D6160">
        <v>13</v>
      </c>
      <c r="E6160" t="s">
        <v>7</v>
      </c>
      <c r="F6160">
        <v>1487.1269426623446</v>
      </c>
    </row>
    <row r="6161" spans="1:6">
      <c r="A6161">
        <v>360</v>
      </c>
      <c r="B6161" s="1">
        <v>45900</v>
      </c>
      <c r="C6161">
        <v>8</v>
      </c>
      <c r="D6161">
        <v>13</v>
      </c>
      <c r="E6161" t="s">
        <v>7</v>
      </c>
      <c r="F6161">
        <v>6955.5883499667689</v>
      </c>
    </row>
    <row r="6162" spans="1:6">
      <c r="A6162">
        <v>360</v>
      </c>
      <c r="B6162" s="1">
        <v>45930</v>
      </c>
      <c r="C6162">
        <v>8</v>
      </c>
      <c r="D6162">
        <v>13</v>
      </c>
      <c r="E6162" t="s">
        <v>7</v>
      </c>
      <c r="F6162">
        <v>7203.6028068918149</v>
      </c>
    </row>
    <row r="6163" spans="1:6">
      <c r="A6163">
        <v>360</v>
      </c>
      <c r="B6163" s="1">
        <v>45961</v>
      </c>
      <c r="C6163">
        <v>8</v>
      </c>
      <c r="D6163">
        <v>13</v>
      </c>
      <c r="E6163" t="s">
        <v>7</v>
      </c>
      <c r="F6163">
        <v>8955.8450660083872</v>
      </c>
    </row>
    <row r="6164" spans="1:6">
      <c r="A6164">
        <v>360</v>
      </c>
      <c r="B6164" s="1">
        <v>45991</v>
      </c>
      <c r="C6164">
        <v>8</v>
      </c>
      <c r="D6164">
        <v>13</v>
      </c>
      <c r="E6164" t="s">
        <v>7</v>
      </c>
      <c r="F6164">
        <v>7730.4904087709047</v>
      </c>
    </row>
    <row r="6165" spans="1:6">
      <c r="A6165">
        <v>360</v>
      </c>
      <c r="B6165" s="1">
        <v>46022</v>
      </c>
      <c r="C6165">
        <v>8</v>
      </c>
      <c r="D6165">
        <v>13</v>
      </c>
      <c r="E6165" t="s">
        <v>7</v>
      </c>
      <c r="F6165">
        <v>8698.1929872164601</v>
      </c>
    </row>
    <row r="6166" spans="1:6">
      <c r="A6166">
        <v>9649</v>
      </c>
      <c r="B6166" s="1">
        <v>45900</v>
      </c>
      <c r="C6166">
        <v>8</v>
      </c>
      <c r="D6166">
        <v>13</v>
      </c>
      <c r="E6166" t="s">
        <v>7</v>
      </c>
      <c r="F6166">
        <v>2111.4661234061828</v>
      </c>
    </row>
    <row r="6167" spans="1:6">
      <c r="A6167">
        <v>9649</v>
      </c>
      <c r="B6167" s="1">
        <v>45930</v>
      </c>
      <c r="C6167">
        <v>8</v>
      </c>
      <c r="D6167">
        <v>13</v>
      </c>
      <c r="E6167" t="s">
        <v>7</v>
      </c>
      <c r="F6167">
        <v>2113.4483235830457</v>
      </c>
    </row>
    <row r="6168" spans="1:6">
      <c r="A6168">
        <v>9649</v>
      </c>
      <c r="B6168" s="1">
        <v>45961</v>
      </c>
      <c r="C6168">
        <v>8</v>
      </c>
      <c r="D6168">
        <v>13</v>
      </c>
      <c r="E6168" t="s">
        <v>7</v>
      </c>
      <c r="F6168">
        <v>2115.5626704383653</v>
      </c>
    </row>
    <row r="6169" spans="1:6">
      <c r="A6169">
        <v>9649</v>
      </c>
      <c r="B6169" s="1">
        <v>45991</v>
      </c>
      <c r="C6169">
        <v>8</v>
      </c>
      <c r="D6169">
        <v>13</v>
      </c>
      <c r="E6169" t="s">
        <v>7</v>
      </c>
      <c r="F6169">
        <v>1680</v>
      </c>
    </row>
    <row r="6170" spans="1:6">
      <c r="A6170">
        <v>9649</v>
      </c>
      <c r="B6170" s="1">
        <v>46022</v>
      </c>
      <c r="C6170">
        <v>8</v>
      </c>
      <c r="D6170">
        <v>13</v>
      </c>
      <c r="E6170" t="s">
        <v>7</v>
      </c>
      <c r="F6170">
        <v>2119.6592174705479</v>
      </c>
    </row>
    <row r="6171" spans="1:6">
      <c r="A6171">
        <v>9652</v>
      </c>
      <c r="B6171" s="1">
        <v>45900</v>
      </c>
      <c r="C6171">
        <v>8</v>
      </c>
      <c r="D6171">
        <v>13</v>
      </c>
      <c r="E6171" t="s">
        <v>7</v>
      </c>
      <c r="F6171">
        <v>8407.5825817412569</v>
      </c>
    </row>
    <row r="6172" spans="1:6">
      <c r="A6172">
        <v>9652</v>
      </c>
      <c r="B6172" s="1">
        <v>45930</v>
      </c>
      <c r="C6172">
        <v>8</v>
      </c>
      <c r="D6172">
        <v>13</v>
      </c>
      <c r="E6172" t="s">
        <v>7</v>
      </c>
      <c r="F6172">
        <v>8475.6961168729231</v>
      </c>
    </row>
    <row r="6173" spans="1:6">
      <c r="A6173">
        <v>9652</v>
      </c>
      <c r="B6173" s="1">
        <v>45961</v>
      </c>
      <c r="C6173">
        <v>8</v>
      </c>
      <c r="D6173">
        <v>13</v>
      </c>
      <c r="E6173" t="s">
        <v>7</v>
      </c>
      <c r="F6173">
        <v>8548.3505543467018</v>
      </c>
    </row>
    <row r="6174" spans="1:6">
      <c r="A6174">
        <v>9652</v>
      </c>
      <c r="B6174" s="1">
        <v>45991</v>
      </c>
      <c r="C6174">
        <v>8</v>
      </c>
      <c r="D6174">
        <v>13</v>
      </c>
      <c r="E6174" t="s">
        <v>7</v>
      </c>
      <c r="F6174">
        <v>8616.4640894783697</v>
      </c>
    </row>
    <row r="6175" spans="1:6">
      <c r="A6175">
        <v>9652</v>
      </c>
      <c r="B6175" s="1">
        <v>46022</v>
      </c>
      <c r="C6175">
        <v>8</v>
      </c>
      <c r="D6175">
        <v>13</v>
      </c>
      <c r="E6175" t="s">
        <v>7</v>
      </c>
      <c r="F6175">
        <v>8689.1185269521484</v>
      </c>
    </row>
    <row r="6176" spans="1:6">
      <c r="A6176">
        <v>9656</v>
      </c>
      <c r="B6176" s="1">
        <v>45900</v>
      </c>
      <c r="C6176">
        <v>8</v>
      </c>
      <c r="D6176">
        <v>13</v>
      </c>
      <c r="E6176" t="s">
        <v>7</v>
      </c>
      <c r="F6176">
        <v>571912.72063931031</v>
      </c>
    </row>
    <row r="6177" spans="1:6">
      <c r="A6177">
        <v>9656</v>
      </c>
      <c r="B6177" s="1">
        <v>45930</v>
      </c>
      <c r="C6177">
        <v>8</v>
      </c>
      <c r="D6177">
        <v>13</v>
      </c>
      <c r="E6177" t="s">
        <v>7</v>
      </c>
      <c r="F6177">
        <v>573056.32499999995</v>
      </c>
    </row>
    <row r="6178" spans="1:6">
      <c r="A6178">
        <v>9656</v>
      </c>
      <c r="B6178" s="1">
        <v>45961</v>
      </c>
      <c r="C6178">
        <v>8</v>
      </c>
      <c r="D6178">
        <v>13</v>
      </c>
      <c r="E6178" t="s">
        <v>7</v>
      </c>
      <c r="F6178">
        <v>574202.43764999998</v>
      </c>
    </row>
    <row r="6179" spans="1:6">
      <c r="A6179">
        <v>9656</v>
      </c>
      <c r="B6179" s="1">
        <v>45991</v>
      </c>
      <c r="C6179">
        <v>8</v>
      </c>
      <c r="D6179">
        <v>13</v>
      </c>
      <c r="E6179" t="s">
        <v>7</v>
      </c>
      <c r="F6179">
        <v>575350.84252529999</v>
      </c>
    </row>
    <row r="6180" spans="1:6">
      <c r="A6180">
        <v>9656</v>
      </c>
      <c r="B6180" s="1">
        <v>46022</v>
      </c>
      <c r="C6180">
        <v>8</v>
      </c>
      <c r="D6180">
        <v>13</v>
      </c>
      <c r="E6180" t="s">
        <v>7</v>
      </c>
      <c r="F6180">
        <v>576501.54421035061</v>
      </c>
    </row>
    <row r="6181" spans="1:6">
      <c r="A6181">
        <v>9657</v>
      </c>
      <c r="B6181" s="1">
        <v>45900</v>
      </c>
      <c r="C6181">
        <v>8</v>
      </c>
      <c r="D6181">
        <v>13</v>
      </c>
      <c r="E6181" t="s">
        <v>7</v>
      </c>
      <c r="F6181">
        <v>3408.591873749453</v>
      </c>
    </row>
    <row r="6182" spans="1:6">
      <c r="A6182">
        <v>9657</v>
      </c>
      <c r="B6182" s="1">
        <v>45930</v>
      </c>
      <c r="C6182">
        <v>8</v>
      </c>
      <c r="D6182">
        <v>13</v>
      </c>
      <c r="E6182" t="s">
        <v>7</v>
      </c>
      <c r="F6182">
        <v>3534.1078937920306</v>
      </c>
    </row>
    <row r="6183" spans="1:6">
      <c r="A6183">
        <v>9657</v>
      </c>
      <c r="B6183" s="1">
        <v>45961</v>
      </c>
      <c r="C6183">
        <v>8</v>
      </c>
      <c r="D6183">
        <v>13</v>
      </c>
      <c r="E6183" t="s">
        <v>7</v>
      </c>
      <c r="F6183">
        <v>3551.4785749064413</v>
      </c>
    </row>
    <row r="6184" spans="1:6">
      <c r="A6184">
        <v>9657</v>
      </c>
      <c r="B6184" s="1">
        <v>45991</v>
      </c>
      <c r="C6184">
        <v>8</v>
      </c>
      <c r="D6184">
        <v>13</v>
      </c>
      <c r="E6184" t="s">
        <v>7</v>
      </c>
      <c r="F6184">
        <v>3403.8321307984115</v>
      </c>
    </row>
    <row r="6185" spans="1:6">
      <c r="A6185">
        <v>9657</v>
      </c>
      <c r="B6185" s="1">
        <v>46022</v>
      </c>
      <c r="C6185">
        <v>8</v>
      </c>
      <c r="D6185">
        <v>13</v>
      </c>
      <c r="E6185" t="s">
        <v>7</v>
      </c>
      <c r="F6185">
        <v>3524.7316957744979</v>
      </c>
    </row>
    <row r="6186" spans="1:6">
      <c r="A6186">
        <v>9683</v>
      </c>
      <c r="B6186" s="1">
        <v>45900</v>
      </c>
      <c r="C6186">
        <v>8</v>
      </c>
      <c r="D6186">
        <v>13</v>
      </c>
      <c r="E6186" t="s">
        <v>7</v>
      </c>
      <c r="F6186">
        <v>2000791.9716490689</v>
      </c>
    </row>
    <row r="6187" spans="1:6">
      <c r="A6187">
        <v>9683</v>
      </c>
      <c r="B6187" s="1">
        <v>45930</v>
      </c>
      <c r="C6187">
        <v>8</v>
      </c>
      <c r="D6187">
        <v>13</v>
      </c>
      <c r="E6187" t="s">
        <v>7</v>
      </c>
      <c r="F6187">
        <v>1961386.0944738896</v>
      </c>
    </row>
    <row r="6188" spans="1:6">
      <c r="A6188">
        <v>9683</v>
      </c>
      <c r="B6188" s="1">
        <v>45961</v>
      </c>
      <c r="C6188">
        <v>8</v>
      </c>
      <c r="D6188">
        <v>13</v>
      </c>
      <c r="E6188" t="s">
        <v>7</v>
      </c>
      <c r="F6188">
        <v>2028823.2623821178</v>
      </c>
    </row>
    <row r="6189" spans="1:6">
      <c r="A6189">
        <v>9683</v>
      </c>
      <c r="B6189" s="1">
        <v>45991</v>
      </c>
      <c r="C6189">
        <v>8</v>
      </c>
      <c r="D6189">
        <v>13</v>
      </c>
      <c r="E6189" t="s">
        <v>7</v>
      </c>
      <c r="F6189">
        <v>1989417.3852069387</v>
      </c>
    </row>
    <row r="6190" spans="1:6">
      <c r="A6190">
        <v>9683</v>
      </c>
      <c r="B6190" s="1">
        <v>46022</v>
      </c>
      <c r="C6190">
        <v>8</v>
      </c>
      <c r="D6190">
        <v>13</v>
      </c>
      <c r="E6190" t="s">
        <v>7</v>
      </c>
      <c r="F6190">
        <v>2056854.5531151667</v>
      </c>
    </row>
    <row r="6191" spans="1:6">
      <c r="A6191">
        <v>9692</v>
      </c>
      <c r="B6191" s="1">
        <v>45900</v>
      </c>
      <c r="C6191">
        <v>8</v>
      </c>
      <c r="D6191">
        <v>13</v>
      </c>
      <c r="E6191" t="s">
        <v>7</v>
      </c>
      <c r="F6191">
        <v>297547.25337481941</v>
      </c>
    </row>
    <row r="6192" spans="1:6">
      <c r="A6192">
        <v>9692</v>
      </c>
      <c r="B6192" s="1">
        <v>45930</v>
      </c>
      <c r="C6192">
        <v>8</v>
      </c>
      <c r="D6192">
        <v>13</v>
      </c>
      <c r="E6192" t="s">
        <v>7</v>
      </c>
      <c r="F6192">
        <v>339049.93426771177</v>
      </c>
    </row>
    <row r="6193" spans="1:6">
      <c r="A6193">
        <v>9692</v>
      </c>
      <c r="B6193" s="1">
        <v>45961</v>
      </c>
      <c r="C6193">
        <v>8</v>
      </c>
      <c r="D6193">
        <v>13</v>
      </c>
      <c r="E6193" t="s">
        <v>7</v>
      </c>
      <c r="F6193">
        <v>537681.07059802162</v>
      </c>
    </row>
    <row r="6194" spans="1:6">
      <c r="A6194">
        <v>9692</v>
      </c>
      <c r="B6194" s="1">
        <v>45991</v>
      </c>
      <c r="C6194">
        <v>8</v>
      </c>
      <c r="D6194">
        <v>13</v>
      </c>
      <c r="E6194" t="s">
        <v>7</v>
      </c>
      <c r="F6194">
        <v>295101.52284166665</v>
      </c>
    </row>
    <row r="6195" spans="1:6">
      <c r="A6195">
        <v>9692</v>
      </c>
      <c r="B6195" s="1">
        <v>46022</v>
      </c>
      <c r="C6195">
        <v>8</v>
      </c>
      <c r="D6195">
        <v>13</v>
      </c>
      <c r="E6195" t="s">
        <v>7</v>
      </c>
      <c r="F6195">
        <v>329901.6415057769</v>
      </c>
    </row>
    <row r="6196" spans="1:6">
      <c r="A6196">
        <v>9700</v>
      </c>
      <c r="B6196" s="1">
        <v>45900</v>
      </c>
      <c r="C6196">
        <v>8</v>
      </c>
      <c r="D6196">
        <v>13</v>
      </c>
      <c r="E6196" t="s">
        <v>7</v>
      </c>
      <c r="F6196">
        <v>566076.55142035172</v>
      </c>
    </row>
    <row r="6197" spans="1:6">
      <c r="A6197">
        <v>9700</v>
      </c>
      <c r="B6197" s="1">
        <v>45930</v>
      </c>
      <c r="C6197">
        <v>8</v>
      </c>
      <c r="D6197">
        <v>13</v>
      </c>
      <c r="E6197" t="s">
        <v>7</v>
      </c>
      <c r="F6197">
        <v>568952.25218738278</v>
      </c>
    </row>
    <row r="6198" spans="1:6">
      <c r="A6198">
        <v>9700</v>
      </c>
      <c r="B6198" s="1">
        <v>45961</v>
      </c>
      <c r="C6198">
        <v>8</v>
      </c>
      <c r="D6198">
        <v>13</v>
      </c>
      <c r="E6198" t="s">
        <v>7</v>
      </c>
      <c r="F6198">
        <v>572019.66633888253</v>
      </c>
    </row>
    <row r="6199" spans="1:6">
      <c r="A6199">
        <v>9700</v>
      </c>
      <c r="B6199" s="1">
        <v>45991</v>
      </c>
      <c r="C6199">
        <v>8</v>
      </c>
      <c r="D6199">
        <v>13</v>
      </c>
      <c r="E6199" t="s">
        <v>7</v>
      </c>
      <c r="F6199">
        <v>574895.36710591358</v>
      </c>
    </row>
    <row r="6200" spans="1:6">
      <c r="A6200">
        <v>9700</v>
      </c>
      <c r="B6200" s="1">
        <v>46022</v>
      </c>
      <c r="C6200">
        <v>8</v>
      </c>
      <c r="D6200">
        <v>13</v>
      </c>
      <c r="E6200" t="s">
        <v>7</v>
      </c>
      <c r="F6200">
        <v>577962.78125741344</v>
      </c>
    </row>
    <row r="6201" spans="1:6">
      <c r="A6201">
        <v>9701</v>
      </c>
      <c r="B6201" s="1">
        <v>45900</v>
      </c>
      <c r="C6201">
        <v>8</v>
      </c>
      <c r="D6201">
        <v>13</v>
      </c>
      <c r="E6201" t="s">
        <v>7</v>
      </c>
      <c r="F6201">
        <v>2447.128921314742</v>
      </c>
    </row>
    <row r="6202" spans="1:6">
      <c r="A6202">
        <v>9701</v>
      </c>
      <c r="B6202" s="1">
        <v>45930</v>
      </c>
      <c r="C6202">
        <v>8</v>
      </c>
      <c r="D6202">
        <v>13</v>
      </c>
      <c r="E6202" t="s">
        <v>7</v>
      </c>
      <c r="F6202">
        <v>2544.8384303986586</v>
      </c>
    </row>
    <row r="6203" spans="1:6">
      <c r="A6203">
        <v>9701</v>
      </c>
      <c r="B6203" s="1">
        <v>45961</v>
      </c>
      <c r="C6203">
        <v>8</v>
      </c>
      <c r="D6203">
        <v>13</v>
      </c>
      <c r="E6203" t="s">
        <v>7</v>
      </c>
      <c r="F6203">
        <v>2623.3851511257471</v>
      </c>
    </row>
    <row r="6204" spans="1:6">
      <c r="A6204">
        <v>9701</v>
      </c>
      <c r="B6204" s="1">
        <v>45991</v>
      </c>
      <c r="C6204">
        <v>8</v>
      </c>
      <c r="D6204">
        <v>13</v>
      </c>
      <c r="E6204" t="s">
        <v>7</v>
      </c>
      <c r="F6204">
        <v>2487.1108019942658</v>
      </c>
    </row>
    <row r="6205" spans="1:6">
      <c r="A6205">
        <v>9701</v>
      </c>
      <c r="B6205" s="1">
        <v>46022</v>
      </c>
      <c r="C6205">
        <v>8</v>
      </c>
      <c r="D6205">
        <v>13</v>
      </c>
      <c r="E6205" t="s">
        <v>7</v>
      </c>
      <c r="F6205">
        <v>2362.7367247165357</v>
      </c>
    </row>
    <row r="6206" spans="1:6">
      <c r="A6206">
        <v>9702</v>
      </c>
      <c r="B6206" s="1">
        <v>45900</v>
      </c>
      <c r="C6206">
        <v>8</v>
      </c>
      <c r="D6206">
        <v>13</v>
      </c>
      <c r="E6206" t="s">
        <v>7</v>
      </c>
      <c r="F6206">
        <v>1280.7615852847202</v>
      </c>
    </row>
    <row r="6207" spans="1:6">
      <c r="A6207">
        <v>9702</v>
      </c>
      <c r="B6207" s="1">
        <v>45930</v>
      </c>
      <c r="C6207">
        <v>8</v>
      </c>
      <c r="D6207">
        <v>13</v>
      </c>
      <c r="E6207" t="s">
        <v>7</v>
      </c>
      <c r="F6207">
        <v>1283.8446777258798</v>
      </c>
    </row>
    <row r="6208" spans="1:6">
      <c r="A6208">
        <v>9702</v>
      </c>
      <c r="B6208" s="1">
        <v>45961</v>
      </c>
      <c r="C6208">
        <v>8</v>
      </c>
      <c r="D6208">
        <v>13</v>
      </c>
      <c r="E6208" t="s">
        <v>7</v>
      </c>
      <c r="F6208">
        <v>1287.133309663117</v>
      </c>
    </row>
    <row r="6209" spans="1:6">
      <c r="A6209">
        <v>9702</v>
      </c>
      <c r="B6209" s="1">
        <v>45991</v>
      </c>
      <c r="C6209">
        <v>8</v>
      </c>
      <c r="D6209">
        <v>13</v>
      </c>
      <c r="E6209" t="s">
        <v>7</v>
      </c>
      <c r="F6209">
        <v>1290.2164021042765</v>
      </c>
    </row>
    <row r="6210" spans="1:6">
      <c r="A6210">
        <v>9702</v>
      </c>
      <c r="B6210" s="1">
        <v>46022</v>
      </c>
      <c r="C6210">
        <v>8</v>
      </c>
      <c r="D6210">
        <v>13</v>
      </c>
      <c r="E6210" t="s">
        <v>7</v>
      </c>
      <c r="F6210">
        <v>1293.5050340415137</v>
      </c>
    </row>
    <row r="6211" spans="1:6">
      <c r="A6211">
        <v>9768</v>
      </c>
      <c r="B6211" s="1">
        <v>45900</v>
      </c>
      <c r="C6211">
        <v>8</v>
      </c>
      <c r="D6211">
        <v>13</v>
      </c>
      <c r="E6211" t="s">
        <v>7</v>
      </c>
      <c r="F6211">
        <v>208409.46000000002</v>
      </c>
    </row>
    <row r="6212" spans="1:6">
      <c r="A6212">
        <v>9768</v>
      </c>
      <c r="B6212" s="1">
        <v>45930</v>
      </c>
      <c r="C6212">
        <v>8</v>
      </c>
      <c r="D6212">
        <v>13</v>
      </c>
      <c r="E6212" t="s">
        <v>7</v>
      </c>
      <c r="F6212">
        <v>222000</v>
      </c>
    </row>
    <row r="6213" spans="1:6">
      <c r="A6213">
        <v>9768</v>
      </c>
      <c r="B6213" s="1">
        <v>45961</v>
      </c>
      <c r="C6213">
        <v>8</v>
      </c>
      <c r="D6213">
        <v>13</v>
      </c>
      <c r="E6213" t="s">
        <v>7</v>
      </c>
      <c r="F6213">
        <v>352500</v>
      </c>
    </row>
    <row r="6214" spans="1:6">
      <c r="A6214">
        <v>9768</v>
      </c>
      <c r="B6214" s="1">
        <v>45991</v>
      </c>
      <c r="C6214">
        <v>8</v>
      </c>
      <c r="D6214">
        <v>13</v>
      </c>
      <c r="E6214" t="s">
        <v>7</v>
      </c>
      <c r="F6214">
        <v>262500</v>
      </c>
    </row>
    <row r="6215" spans="1:6">
      <c r="A6215">
        <v>9768</v>
      </c>
      <c r="B6215" s="1">
        <v>46022</v>
      </c>
      <c r="C6215">
        <v>8</v>
      </c>
      <c r="D6215">
        <v>13</v>
      </c>
      <c r="E6215" t="s">
        <v>7</v>
      </c>
      <c r="F6215">
        <v>247500</v>
      </c>
    </row>
    <row r="6216" spans="1:6">
      <c r="A6216">
        <v>150</v>
      </c>
      <c r="B6216" s="1">
        <v>45900</v>
      </c>
      <c r="C6216">
        <v>8</v>
      </c>
      <c r="D6216">
        <v>15</v>
      </c>
      <c r="E6216" t="s">
        <v>7</v>
      </c>
      <c r="F6216">
        <v>57399.02374983461</v>
      </c>
    </row>
    <row r="6217" spans="1:6">
      <c r="A6217">
        <v>150</v>
      </c>
      <c r="B6217" s="1">
        <v>45930</v>
      </c>
      <c r="C6217">
        <v>8</v>
      </c>
      <c r="D6217">
        <v>15</v>
      </c>
      <c r="E6217" t="s">
        <v>7</v>
      </c>
      <c r="F6217">
        <v>57432.616058750107</v>
      </c>
    </row>
    <row r="6218" spans="1:6">
      <c r="A6218">
        <v>150</v>
      </c>
      <c r="B6218" s="1">
        <v>45961</v>
      </c>
      <c r="C6218">
        <v>8</v>
      </c>
      <c r="D6218">
        <v>15</v>
      </c>
      <c r="E6218" t="s">
        <v>7</v>
      </c>
      <c r="F6218">
        <v>57468.447854926635</v>
      </c>
    </row>
    <row r="6219" spans="1:6">
      <c r="A6219">
        <v>150</v>
      </c>
      <c r="B6219" s="1">
        <v>45991</v>
      </c>
      <c r="C6219">
        <v>8</v>
      </c>
      <c r="D6219">
        <v>15</v>
      </c>
      <c r="E6219" t="s">
        <v>7</v>
      </c>
      <c r="F6219">
        <v>57502.040163842139</v>
      </c>
    </row>
    <row r="6220" spans="1:6">
      <c r="A6220">
        <v>150</v>
      </c>
      <c r="B6220" s="1">
        <v>46022</v>
      </c>
      <c r="C6220">
        <v>8</v>
      </c>
      <c r="D6220">
        <v>15</v>
      </c>
      <c r="E6220" t="s">
        <v>7</v>
      </c>
      <c r="F6220">
        <v>57537.87196001866</v>
      </c>
    </row>
    <row r="6221" spans="1:6">
      <c r="A6221">
        <v>2370</v>
      </c>
      <c r="B6221" s="1">
        <v>45900</v>
      </c>
      <c r="C6221">
        <v>8</v>
      </c>
      <c r="D6221">
        <v>15</v>
      </c>
      <c r="E6221" t="s">
        <v>7</v>
      </c>
      <c r="F6221">
        <v>1871.0672227529753</v>
      </c>
    </row>
    <row r="6222" spans="1:6">
      <c r="A6222">
        <v>2370</v>
      </c>
      <c r="B6222" s="1">
        <v>45930</v>
      </c>
      <c r="C6222">
        <v>8</v>
      </c>
      <c r="D6222">
        <v>15</v>
      </c>
      <c r="E6222" t="s">
        <v>7</v>
      </c>
      <c r="F6222">
        <v>1900.2912500920747</v>
      </c>
    </row>
    <row r="6223" spans="1:6">
      <c r="A6223">
        <v>2370</v>
      </c>
      <c r="B6223" s="1">
        <v>45961</v>
      </c>
      <c r="C6223">
        <v>8</v>
      </c>
      <c r="D6223">
        <v>15</v>
      </c>
      <c r="E6223" t="s">
        <v>7</v>
      </c>
      <c r="F6223">
        <v>1931.4635459204462</v>
      </c>
    </row>
    <row r="6224" spans="1:6">
      <c r="A6224">
        <v>2370</v>
      </c>
      <c r="B6224" s="1">
        <v>45991</v>
      </c>
      <c r="C6224">
        <v>8</v>
      </c>
      <c r="D6224">
        <v>15</v>
      </c>
      <c r="E6224" t="s">
        <v>7</v>
      </c>
      <c r="F6224">
        <v>1960.6875732595456</v>
      </c>
    </row>
    <row r="6225" spans="1:6">
      <c r="A6225">
        <v>2370</v>
      </c>
      <c r="B6225" s="1">
        <v>46022</v>
      </c>
      <c r="C6225">
        <v>8</v>
      </c>
      <c r="D6225">
        <v>15</v>
      </c>
      <c r="E6225" t="s">
        <v>7</v>
      </c>
      <c r="F6225">
        <v>1991.8598690879171</v>
      </c>
    </row>
    <row r="6226" spans="1:6">
      <c r="A6226">
        <v>360</v>
      </c>
      <c r="B6226" s="1">
        <v>45900</v>
      </c>
      <c r="C6226">
        <v>8</v>
      </c>
      <c r="D6226">
        <v>15</v>
      </c>
      <c r="E6226" t="s">
        <v>7</v>
      </c>
      <c r="F6226">
        <v>4720.8149999999996</v>
      </c>
    </row>
    <row r="6227" spans="1:6">
      <c r="A6227">
        <v>360</v>
      </c>
      <c r="B6227" s="1">
        <v>45930</v>
      </c>
      <c r="C6227">
        <v>8</v>
      </c>
      <c r="D6227">
        <v>15</v>
      </c>
      <c r="E6227" t="s">
        <v>7</v>
      </c>
      <c r="F6227">
        <v>4815.2313000000004</v>
      </c>
    </row>
    <row r="6228" spans="1:6">
      <c r="A6228">
        <v>360</v>
      </c>
      <c r="B6228" s="1">
        <v>45961</v>
      </c>
      <c r="C6228">
        <v>8</v>
      </c>
      <c r="D6228">
        <v>15</v>
      </c>
      <c r="E6228" t="s">
        <v>7</v>
      </c>
      <c r="F6228">
        <v>4911.5359260000005</v>
      </c>
    </row>
    <row r="6229" spans="1:6">
      <c r="A6229">
        <v>360</v>
      </c>
      <c r="B6229" s="1">
        <v>45991</v>
      </c>
      <c r="C6229">
        <v>8</v>
      </c>
      <c r="D6229">
        <v>15</v>
      </c>
      <c r="E6229" t="s">
        <v>7</v>
      </c>
      <c r="F6229">
        <v>5009.7666445200002</v>
      </c>
    </row>
    <row r="6230" spans="1:6">
      <c r="A6230">
        <v>360</v>
      </c>
      <c r="B6230" s="1">
        <v>46022</v>
      </c>
      <c r="C6230">
        <v>8</v>
      </c>
      <c r="D6230">
        <v>15</v>
      </c>
      <c r="E6230" t="s">
        <v>7</v>
      </c>
      <c r="F6230">
        <v>5109.9619774104003</v>
      </c>
    </row>
    <row r="6231" spans="1:6">
      <c r="A6231">
        <v>9649</v>
      </c>
      <c r="B6231" s="1">
        <v>45900</v>
      </c>
      <c r="C6231">
        <v>8</v>
      </c>
      <c r="D6231">
        <v>15</v>
      </c>
      <c r="E6231" t="s">
        <v>7</v>
      </c>
      <c r="F6231">
        <v>1182.8472130530927</v>
      </c>
    </row>
    <row r="6232" spans="1:6">
      <c r="A6232">
        <v>9649</v>
      </c>
      <c r="B6232" s="1">
        <v>45930</v>
      </c>
      <c r="C6232">
        <v>8</v>
      </c>
      <c r="D6232">
        <v>15</v>
      </c>
      <c r="E6232" t="s">
        <v>7</v>
      </c>
      <c r="F6232">
        <v>1180.9260591458631</v>
      </c>
    </row>
    <row r="6233" spans="1:6">
      <c r="A6233">
        <v>9649</v>
      </c>
      <c r="B6233" s="1">
        <v>45961</v>
      </c>
      <c r="C6233">
        <v>8</v>
      </c>
      <c r="D6233">
        <v>15</v>
      </c>
      <c r="E6233" t="s">
        <v>7</v>
      </c>
      <c r="F6233">
        <v>1178.8768283114855</v>
      </c>
    </row>
    <row r="6234" spans="1:6">
      <c r="A6234">
        <v>9649</v>
      </c>
      <c r="B6234" s="1">
        <v>45991</v>
      </c>
      <c r="C6234">
        <v>8</v>
      </c>
      <c r="D6234">
        <v>15</v>
      </c>
      <c r="E6234" t="s">
        <v>7</v>
      </c>
      <c r="F6234">
        <v>1176.9556744042557</v>
      </c>
    </row>
    <row r="6235" spans="1:6">
      <c r="A6235">
        <v>9649</v>
      </c>
      <c r="B6235" s="1">
        <v>46022</v>
      </c>
      <c r="C6235">
        <v>8</v>
      </c>
      <c r="D6235">
        <v>15</v>
      </c>
      <c r="E6235" t="s">
        <v>7</v>
      </c>
      <c r="F6235">
        <v>1174.9064435698781</v>
      </c>
    </row>
    <row r="6236" spans="1:6">
      <c r="A6236">
        <v>9652</v>
      </c>
      <c r="B6236" s="1">
        <v>45900</v>
      </c>
      <c r="C6236">
        <v>8</v>
      </c>
      <c r="D6236">
        <v>15</v>
      </c>
      <c r="E6236" t="s">
        <v>7</v>
      </c>
      <c r="F6236">
        <v>5685.4299232321464</v>
      </c>
    </row>
    <row r="6237" spans="1:6">
      <c r="A6237">
        <v>9652</v>
      </c>
      <c r="B6237" s="1">
        <v>45930</v>
      </c>
      <c r="C6237">
        <v>8</v>
      </c>
      <c r="D6237">
        <v>15</v>
      </c>
      <c r="E6237" t="s">
        <v>7</v>
      </c>
      <c r="F6237">
        <v>6276.1026224987872</v>
      </c>
    </row>
    <row r="6238" spans="1:6">
      <c r="A6238">
        <v>9652</v>
      </c>
      <c r="B6238" s="1">
        <v>45961</v>
      </c>
      <c r="C6238">
        <v>8</v>
      </c>
      <c r="D6238">
        <v>15</v>
      </c>
      <c r="E6238" t="s">
        <v>7</v>
      </c>
      <c r="F6238">
        <v>6660.5794091228772</v>
      </c>
    </row>
    <row r="6239" spans="1:6">
      <c r="A6239">
        <v>9652</v>
      </c>
      <c r="B6239" s="1">
        <v>45991</v>
      </c>
      <c r="C6239">
        <v>8</v>
      </c>
      <c r="D6239">
        <v>15</v>
      </c>
      <c r="E6239" t="s">
        <v>7</v>
      </c>
      <c r="F6239">
        <v>6862.8728993245177</v>
      </c>
    </row>
    <row r="6240" spans="1:6">
      <c r="A6240">
        <v>9652</v>
      </c>
      <c r="B6240" s="1">
        <v>46022</v>
      </c>
      <c r="C6240">
        <v>8</v>
      </c>
      <c r="D6240">
        <v>15</v>
      </c>
      <c r="E6240" t="s">
        <v>7</v>
      </c>
      <c r="F6240">
        <v>8239.6854133143588</v>
      </c>
    </row>
    <row r="6241" spans="1:6">
      <c r="A6241">
        <v>9656</v>
      </c>
      <c r="B6241" s="1">
        <v>45900</v>
      </c>
      <c r="C6241">
        <v>8</v>
      </c>
      <c r="D6241">
        <v>15</v>
      </c>
      <c r="E6241" t="s">
        <v>7</v>
      </c>
      <c r="F6241">
        <v>317126.74983679323</v>
      </c>
    </row>
    <row r="6242" spans="1:6">
      <c r="A6242">
        <v>9656</v>
      </c>
      <c r="B6242" s="1">
        <v>45930</v>
      </c>
      <c r="C6242">
        <v>8</v>
      </c>
      <c r="D6242">
        <v>15</v>
      </c>
      <c r="E6242" t="s">
        <v>7</v>
      </c>
      <c r="F6242">
        <v>339943.52749615128</v>
      </c>
    </row>
    <row r="6243" spans="1:6">
      <c r="A6243">
        <v>9656</v>
      </c>
      <c r="B6243" s="1">
        <v>45961</v>
      </c>
      <c r="C6243">
        <v>8</v>
      </c>
      <c r="D6243">
        <v>15</v>
      </c>
      <c r="E6243" t="s">
        <v>7</v>
      </c>
      <c r="F6243">
        <v>327179.15625787177</v>
      </c>
    </row>
    <row r="6244" spans="1:6">
      <c r="A6244">
        <v>9656</v>
      </c>
      <c r="B6244" s="1">
        <v>45991</v>
      </c>
      <c r="C6244">
        <v>8</v>
      </c>
      <c r="D6244">
        <v>15</v>
      </c>
      <c r="E6244" t="s">
        <v>7</v>
      </c>
      <c r="F6244">
        <v>327724.15604644222</v>
      </c>
    </row>
    <row r="6245" spans="1:6">
      <c r="A6245">
        <v>9656</v>
      </c>
      <c r="B6245" s="1">
        <v>46022</v>
      </c>
      <c r="C6245">
        <v>8</v>
      </c>
      <c r="D6245">
        <v>15</v>
      </c>
      <c r="E6245" t="s">
        <v>7</v>
      </c>
      <c r="F6245">
        <v>336868.6169747549</v>
      </c>
    </row>
    <row r="6246" spans="1:6">
      <c r="A6246">
        <v>9657</v>
      </c>
      <c r="B6246" s="1">
        <v>45900</v>
      </c>
      <c r="C6246">
        <v>8</v>
      </c>
      <c r="D6246">
        <v>15</v>
      </c>
      <c r="E6246" t="s">
        <v>7</v>
      </c>
      <c r="F6246">
        <v>2287.9214210287982</v>
      </c>
    </row>
    <row r="6247" spans="1:6">
      <c r="A6247">
        <v>9657</v>
      </c>
      <c r="B6247" s="1">
        <v>45930</v>
      </c>
      <c r="C6247">
        <v>8</v>
      </c>
      <c r="D6247">
        <v>15</v>
      </c>
      <c r="E6247" t="s">
        <v>7</v>
      </c>
      <c r="F6247">
        <v>2363.6902892297967</v>
      </c>
    </row>
    <row r="6248" spans="1:6">
      <c r="A6248">
        <v>9657</v>
      </c>
      <c r="B6248" s="1">
        <v>45961</v>
      </c>
      <c r="C6248">
        <v>8</v>
      </c>
      <c r="D6248">
        <v>15</v>
      </c>
      <c r="E6248" t="s">
        <v>7</v>
      </c>
      <c r="F6248">
        <v>2380.7917191386773</v>
      </c>
    </row>
    <row r="6249" spans="1:6">
      <c r="A6249">
        <v>9657</v>
      </c>
      <c r="B6249" s="1">
        <v>45991</v>
      </c>
      <c r="C6249">
        <v>8</v>
      </c>
      <c r="D6249">
        <v>15</v>
      </c>
      <c r="E6249" t="s">
        <v>7</v>
      </c>
      <c r="F6249">
        <v>2294.3370149220282</v>
      </c>
    </row>
    <row r="6250" spans="1:6">
      <c r="A6250">
        <v>9657</v>
      </c>
      <c r="B6250" s="1">
        <v>46022</v>
      </c>
      <c r="C6250">
        <v>8</v>
      </c>
      <c r="D6250">
        <v>15</v>
      </c>
      <c r="E6250" t="s">
        <v>7</v>
      </c>
      <c r="F6250">
        <v>2380.8680765487879</v>
      </c>
    </row>
    <row r="6251" spans="1:6">
      <c r="A6251">
        <v>9683</v>
      </c>
      <c r="B6251" s="1">
        <v>45900</v>
      </c>
      <c r="C6251">
        <v>8</v>
      </c>
      <c r="D6251">
        <v>15</v>
      </c>
      <c r="E6251" t="s">
        <v>7</v>
      </c>
      <c r="F6251">
        <v>1548949.4303072134</v>
      </c>
    </row>
    <row r="6252" spans="1:6">
      <c r="A6252">
        <v>9683</v>
      </c>
      <c r="B6252" s="1">
        <v>45930</v>
      </c>
      <c r="C6252">
        <v>8</v>
      </c>
      <c r="D6252">
        <v>15</v>
      </c>
      <c r="E6252" t="s">
        <v>7</v>
      </c>
      <c r="F6252">
        <v>1559343.7624603771</v>
      </c>
    </row>
    <row r="6253" spans="1:6">
      <c r="A6253">
        <v>9683</v>
      </c>
      <c r="B6253" s="1">
        <v>45961</v>
      </c>
      <c r="C6253">
        <v>8</v>
      </c>
      <c r="D6253">
        <v>15</v>
      </c>
      <c r="E6253" t="s">
        <v>7</v>
      </c>
      <c r="F6253">
        <v>1570431.0500904184</v>
      </c>
    </row>
    <row r="6254" spans="1:6">
      <c r="A6254">
        <v>9683</v>
      </c>
      <c r="B6254" s="1">
        <v>45991</v>
      </c>
      <c r="C6254">
        <v>8</v>
      </c>
      <c r="D6254">
        <v>15</v>
      </c>
      <c r="E6254" t="s">
        <v>7</v>
      </c>
      <c r="F6254">
        <v>1580825.3822435823</v>
      </c>
    </row>
    <row r="6255" spans="1:6">
      <c r="A6255">
        <v>9683</v>
      </c>
      <c r="B6255" s="1">
        <v>46022</v>
      </c>
      <c r="C6255">
        <v>8</v>
      </c>
      <c r="D6255">
        <v>15</v>
      </c>
      <c r="E6255" t="s">
        <v>7</v>
      </c>
      <c r="F6255">
        <v>1591912.6698736236</v>
      </c>
    </row>
    <row r="6256" spans="1:6">
      <c r="A6256">
        <v>9692</v>
      </c>
      <c r="B6256" s="1">
        <v>45900</v>
      </c>
      <c r="C6256">
        <v>8</v>
      </c>
      <c r="D6256">
        <v>15</v>
      </c>
      <c r="E6256" t="s">
        <v>7</v>
      </c>
      <c r="F6256">
        <v>303750</v>
      </c>
    </row>
    <row r="6257" spans="1:6">
      <c r="A6257">
        <v>9692</v>
      </c>
      <c r="B6257" s="1">
        <v>45930</v>
      </c>
      <c r="C6257">
        <v>8</v>
      </c>
      <c r="D6257">
        <v>15</v>
      </c>
      <c r="E6257" t="s">
        <v>7</v>
      </c>
      <c r="F6257">
        <v>306000</v>
      </c>
    </row>
    <row r="6258" spans="1:6">
      <c r="A6258">
        <v>9692</v>
      </c>
      <c r="B6258" s="1">
        <v>45961</v>
      </c>
      <c r="C6258">
        <v>8</v>
      </c>
      <c r="D6258">
        <v>15</v>
      </c>
      <c r="E6258" t="s">
        <v>7</v>
      </c>
      <c r="F6258">
        <v>382500</v>
      </c>
    </row>
    <row r="6259" spans="1:6">
      <c r="A6259">
        <v>9692</v>
      </c>
      <c r="B6259" s="1">
        <v>45991</v>
      </c>
      <c r="C6259">
        <v>8</v>
      </c>
      <c r="D6259">
        <v>15</v>
      </c>
      <c r="E6259" t="s">
        <v>7</v>
      </c>
      <c r="F6259">
        <v>317250</v>
      </c>
    </row>
    <row r="6260" spans="1:6">
      <c r="A6260">
        <v>9692</v>
      </c>
      <c r="B6260" s="1">
        <v>46022</v>
      </c>
      <c r="C6260">
        <v>8</v>
      </c>
      <c r="D6260">
        <v>15</v>
      </c>
      <c r="E6260" t="s">
        <v>7</v>
      </c>
      <c r="F6260">
        <v>302625</v>
      </c>
    </row>
    <row r="6261" spans="1:6">
      <c r="A6261">
        <v>9700</v>
      </c>
      <c r="B6261" s="1">
        <v>45900</v>
      </c>
      <c r="C6261">
        <v>8</v>
      </c>
      <c r="D6261">
        <v>15</v>
      </c>
      <c r="E6261" t="s">
        <v>7</v>
      </c>
      <c r="F6261">
        <v>442418.92662101751</v>
      </c>
    </row>
    <row r="6262" spans="1:6">
      <c r="A6262">
        <v>9700</v>
      </c>
      <c r="B6262" s="1">
        <v>45930</v>
      </c>
      <c r="C6262">
        <v>8</v>
      </c>
      <c r="D6262">
        <v>15</v>
      </c>
      <c r="E6262" t="s">
        <v>7</v>
      </c>
      <c r="F6262">
        <v>421822.51794028381</v>
      </c>
    </row>
    <row r="6263" spans="1:6">
      <c r="A6263">
        <v>9700</v>
      </c>
      <c r="B6263" s="1">
        <v>45961</v>
      </c>
      <c r="C6263">
        <v>8</v>
      </c>
      <c r="D6263">
        <v>15</v>
      </c>
      <c r="E6263" t="s">
        <v>7</v>
      </c>
      <c r="F6263">
        <v>441801.69564043556</v>
      </c>
    </row>
    <row r="6264" spans="1:6">
      <c r="A6264">
        <v>9700</v>
      </c>
      <c r="B6264" s="1">
        <v>45991</v>
      </c>
      <c r="C6264">
        <v>8</v>
      </c>
      <c r="D6264">
        <v>15</v>
      </c>
      <c r="E6264" t="s">
        <v>7</v>
      </c>
      <c r="F6264">
        <v>458904.35565708904</v>
      </c>
    </row>
    <row r="6265" spans="1:6">
      <c r="A6265">
        <v>9700</v>
      </c>
      <c r="B6265" s="1">
        <v>46022</v>
      </c>
      <c r="C6265">
        <v>8</v>
      </c>
      <c r="D6265">
        <v>15</v>
      </c>
      <c r="E6265" t="s">
        <v>7</v>
      </c>
      <c r="F6265">
        <v>455690.24268900655</v>
      </c>
    </row>
    <row r="6266" spans="1:6">
      <c r="A6266">
        <v>9701</v>
      </c>
      <c r="B6266" s="1">
        <v>45900</v>
      </c>
      <c r="C6266">
        <v>8</v>
      </c>
      <c r="D6266">
        <v>15</v>
      </c>
      <c r="E6266" t="s">
        <v>7</v>
      </c>
      <c r="F6266">
        <v>5307.1047721941031</v>
      </c>
    </row>
    <row r="6267" spans="1:6">
      <c r="A6267">
        <v>9701</v>
      </c>
      <c r="B6267" s="1">
        <v>45930</v>
      </c>
      <c r="C6267">
        <v>8</v>
      </c>
      <c r="D6267">
        <v>15</v>
      </c>
      <c r="E6267" t="s">
        <v>7</v>
      </c>
      <c r="F6267">
        <v>5253.75</v>
      </c>
    </row>
    <row r="6268" spans="1:6">
      <c r="A6268">
        <v>9701</v>
      </c>
      <c r="B6268" s="1">
        <v>45961</v>
      </c>
      <c r="C6268">
        <v>8</v>
      </c>
      <c r="D6268">
        <v>15</v>
      </c>
      <c r="E6268" t="s">
        <v>7</v>
      </c>
      <c r="F6268">
        <v>5610.0567218948418</v>
      </c>
    </row>
    <row r="6269" spans="1:6">
      <c r="A6269">
        <v>9701</v>
      </c>
      <c r="B6269" s="1">
        <v>45991</v>
      </c>
      <c r="C6269">
        <v>8</v>
      </c>
      <c r="D6269">
        <v>15</v>
      </c>
      <c r="E6269" t="s">
        <v>7</v>
      </c>
      <c r="F6269">
        <v>5724.5588128847176</v>
      </c>
    </row>
    <row r="6270" spans="1:6">
      <c r="A6270">
        <v>9701</v>
      </c>
      <c r="B6270" s="1">
        <v>46022</v>
      </c>
      <c r="C6270">
        <v>8</v>
      </c>
      <c r="D6270">
        <v>15</v>
      </c>
      <c r="E6270" t="s">
        <v>7</v>
      </c>
      <c r="F6270">
        <v>5731.0044256797519</v>
      </c>
    </row>
    <row r="6271" spans="1:6">
      <c r="A6271">
        <v>9702</v>
      </c>
      <c r="B6271" s="1">
        <v>45900</v>
      </c>
      <c r="C6271">
        <v>8</v>
      </c>
      <c r="D6271">
        <v>15</v>
      </c>
      <c r="E6271" t="s">
        <v>7</v>
      </c>
      <c r="F6271">
        <v>1624.735048434211</v>
      </c>
    </row>
    <row r="6272" spans="1:6">
      <c r="A6272">
        <v>9702</v>
      </c>
      <c r="B6272" s="1">
        <v>45930</v>
      </c>
      <c r="C6272">
        <v>8</v>
      </c>
      <c r="D6272">
        <v>15</v>
      </c>
      <c r="E6272" t="s">
        <v>7</v>
      </c>
      <c r="F6272">
        <v>1582.0125621453205</v>
      </c>
    </row>
    <row r="6273" spans="1:6">
      <c r="A6273">
        <v>9702</v>
      </c>
      <c r="B6273" s="1">
        <v>45961</v>
      </c>
      <c r="C6273">
        <v>8</v>
      </c>
      <c r="D6273">
        <v>15</v>
      </c>
      <c r="E6273" t="s">
        <v>7</v>
      </c>
      <c r="F6273">
        <v>1726.5599674599362</v>
      </c>
    </row>
    <row r="6274" spans="1:6">
      <c r="A6274">
        <v>9702</v>
      </c>
      <c r="B6274" s="1">
        <v>45991</v>
      </c>
      <c r="C6274">
        <v>8</v>
      </c>
      <c r="D6274">
        <v>15</v>
      </c>
      <c r="E6274" t="s">
        <v>7</v>
      </c>
      <c r="F6274">
        <v>1767.0138466461663</v>
      </c>
    </row>
    <row r="6275" spans="1:6">
      <c r="A6275">
        <v>9702</v>
      </c>
      <c r="B6275" s="1">
        <v>46022</v>
      </c>
      <c r="C6275">
        <v>8</v>
      </c>
      <c r="D6275">
        <v>15</v>
      </c>
      <c r="E6275" t="s">
        <v>7</v>
      </c>
      <c r="F6275">
        <v>1791.1913911249264</v>
      </c>
    </row>
    <row r="6276" spans="1:6">
      <c r="A6276">
        <v>9768</v>
      </c>
      <c r="B6276" s="1">
        <v>45900</v>
      </c>
      <c r="C6276">
        <v>8</v>
      </c>
      <c r="D6276">
        <v>15</v>
      </c>
      <c r="E6276" t="s">
        <v>7</v>
      </c>
      <c r="F6276">
        <v>202500</v>
      </c>
    </row>
    <row r="6277" spans="1:6">
      <c r="A6277">
        <v>9768</v>
      </c>
      <c r="B6277" s="1">
        <v>45930</v>
      </c>
      <c r="C6277">
        <v>8</v>
      </c>
      <c r="D6277">
        <v>15</v>
      </c>
      <c r="E6277" t="s">
        <v>7</v>
      </c>
      <c r="F6277">
        <v>209250</v>
      </c>
    </row>
    <row r="6278" spans="1:6">
      <c r="A6278">
        <v>9768</v>
      </c>
      <c r="B6278" s="1">
        <v>45961</v>
      </c>
      <c r="C6278">
        <v>8</v>
      </c>
      <c r="D6278">
        <v>15</v>
      </c>
      <c r="E6278" t="s">
        <v>7</v>
      </c>
      <c r="F6278">
        <v>303750</v>
      </c>
    </row>
    <row r="6279" spans="1:6">
      <c r="A6279">
        <v>9768</v>
      </c>
      <c r="B6279" s="1">
        <v>45991</v>
      </c>
      <c r="C6279">
        <v>8</v>
      </c>
      <c r="D6279">
        <v>15</v>
      </c>
      <c r="E6279" t="s">
        <v>7</v>
      </c>
      <c r="F6279">
        <v>200250</v>
      </c>
    </row>
    <row r="6280" spans="1:6">
      <c r="A6280">
        <v>9768</v>
      </c>
      <c r="B6280" s="1">
        <v>46022</v>
      </c>
      <c r="C6280">
        <v>8</v>
      </c>
      <c r="D6280">
        <v>15</v>
      </c>
      <c r="E6280" t="s">
        <v>7</v>
      </c>
      <c r="F6280">
        <v>186750</v>
      </c>
    </row>
    <row r="6281" spans="1:6">
      <c r="A6281">
        <v>150</v>
      </c>
      <c r="B6281" s="1">
        <v>45900</v>
      </c>
      <c r="C6281">
        <v>8</v>
      </c>
      <c r="D6281">
        <v>42</v>
      </c>
      <c r="E6281" t="s">
        <v>7</v>
      </c>
      <c r="F6281">
        <v>145612.78224784791</v>
      </c>
    </row>
    <row r="6282" spans="1:6">
      <c r="A6282">
        <v>150</v>
      </c>
      <c r="B6282" s="1">
        <v>45930</v>
      </c>
      <c r="C6282">
        <v>8</v>
      </c>
      <c r="D6282">
        <v>42</v>
      </c>
      <c r="E6282" t="s">
        <v>7</v>
      </c>
      <c r="F6282">
        <v>145907.39679145149</v>
      </c>
    </row>
    <row r="6283" spans="1:6">
      <c r="A6283">
        <v>150</v>
      </c>
      <c r="B6283" s="1">
        <v>45961</v>
      </c>
      <c r="C6283">
        <v>8</v>
      </c>
      <c r="D6283">
        <v>42</v>
      </c>
      <c r="E6283" t="s">
        <v>7</v>
      </c>
      <c r="F6283">
        <v>146221.65230462863</v>
      </c>
    </row>
    <row r="6284" spans="1:6">
      <c r="A6284">
        <v>150</v>
      </c>
      <c r="B6284" s="1">
        <v>45991</v>
      </c>
      <c r="C6284">
        <v>8</v>
      </c>
      <c r="D6284">
        <v>42</v>
      </c>
      <c r="E6284" t="s">
        <v>7</v>
      </c>
      <c r="F6284">
        <v>146516.26684823222</v>
      </c>
    </row>
    <row r="6285" spans="1:6">
      <c r="A6285">
        <v>150</v>
      </c>
      <c r="B6285" s="1">
        <v>46022</v>
      </c>
      <c r="C6285">
        <v>8</v>
      </c>
      <c r="D6285">
        <v>42</v>
      </c>
      <c r="E6285" t="s">
        <v>7</v>
      </c>
      <c r="F6285">
        <v>146830.52236140936</v>
      </c>
    </row>
    <row r="6286" spans="1:6">
      <c r="A6286">
        <v>2370</v>
      </c>
      <c r="B6286" s="1">
        <v>45900</v>
      </c>
      <c r="C6286">
        <v>8</v>
      </c>
      <c r="D6286">
        <v>42</v>
      </c>
      <c r="E6286" t="s">
        <v>7</v>
      </c>
      <c r="F6286">
        <v>2764.6062499999998</v>
      </c>
    </row>
    <row r="6287" spans="1:6">
      <c r="A6287">
        <v>2370</v>
      </c>
      <c r="B6287" s="1">
        <v>45930</v>
      </c>
      <c r="C6287">
        <v>8</v>
      </c>
      <c r="D6287">
        <v>42</v>
      </c>
      <c r="E6287" t="s">
        <v>7</v>
      </c>
      <c r="F6287">
        <v>2806.0753437499993</v>
      </c>
    </row>
    <row r="6288" spans="1:6">
      <c r="A6288">
        <v>2370</v>
      </c>
      <c r="B6288" s="1">
        <v>45961</v>
      </c>
      <c r="C6288">
        <v>8</v>
      </c>
      <c r="D6288">
        <v>42</v>
      </c>
      <c r="E6288" t="s">
        <v>7</v>
      </c>
      <c r="F6288">
        <v>2848.1664739062489</v>
      </c>
    </row>
    <row r="6289" spans="1:6">
      <c r="A6289">
        <v>2370</v>
      </c>
      <c r="B6289" s="1">
        <v>45991</v>
      </c>
      <c r="C6289">
        <v>8</v>
      </c>
      <c r="D6289">
        <v>42</v>
      </c>
      <c r="E6289" t="s">
        <v>7</v>
      </c>
      <c r="F6289">
        <v>2890.8889710148424</v>
      </c>
    </row>
    <row r="6290" spans="1:6">
      <c r="A6290">
        <v>2370</v>
      </c>
      <c r="B6290" s="1">
        <v>46022</v>
      </c>
      <c r="C6290">
        <v>8</v>
      </c>
      <c r="D6290">
        <v>42</v>
      </c>
      <c r="E6290" t="s">
        <v>7</v>
      </c>
      <c r="F6290">
        <v>2934.2523055800648</v>
      </c>
    </row>
    <row r="6291" spans="1:6">
      <c r="A6291">
        <v>360</v>
      </c>
      <c r="B6291" s="1">
        <v>45900</v>
      </c>
      <c r="C6291">
        <v>8</v>
      </c>
      <c r="D6291">
        <v>42</v>
      </c>
      <c r="E6291" t="s">
        <v>7</v>
      </c>
      <c r="F6291">
        <v>10455.639927849628</v>
      </c>
    </row>
    <row r="6292" spans="1:6">
      <c r="A6292">
        <v>360</v>
      </c>
      <c r="B6292" s="1">
        <v>45930</v>
      </c>
      <c r="C6292">
        <v>8</v>
      </c>
      <c r="D6292">
        <v>42</v>
      </c>
      <c r="E6292" t="s">
        <v>7</v>
      </c>
      <c r="F6292">
        <v>13579.989691672527</v>
      </c>
    </row>
    <row r="6293" spans="1:6">
      <c r="A6293">
        <v>360</v>
      </c>
      <c r="B6293" s="1">
        <v>45961</v>
      </c>
      <c r="C6293">
        <v>8</v>
      </c>
      <c r="D6293">
        <v>42</v>
      </c>
      <c r="E6293" t="s">
        <v>7</v>
      </c>
      <c r="F6293">
        <v>12120.192404884299</v>
      </c>
    </row>
    <row r="6294" spans="1:6">
      <c r="A6294">
        <v>360</v>
      </c>
      <c r="B6294" s="1">
        <v>45991</v>
      </c>
      <c r="C6294">
        <v>8</v>
      </c>
      <c r="D6294">
        <v>42</v>
      </c>
      <c r="E6294" t="s">
        <v>7</v>
      </c>
      <c r="F6294">
        <v>11609.15712713396</v>
      </c>
    </row>
    <row r="6295" spans="1:6">
      <c r="A6295">
        <v>360</v>
      </c>
      <c r="B6295" s="1">
        <v>46022</v>
      </c>
      <c r="C6295">
        <v>8</v>
      </c>
      <c r="D6295">
        <v>42</v>
      </c>
      <c r="E6295" t="s">
        <v>7</v>
      </c>
      <c r="F6295">
        <v>15000</v>
      </c>
    </row>
    <row r="6296" spans="1:6">
      <c r="A6296">
        <v>9649</v>
      </c>
      <c r="B6296" s="1">
        <v>45900</v>
      </c>
      <c r="C6296">
        <v>8</v>
      </c>
      <c r="D6296">
        <v>42</v>
      </c>
      <c r="E6296" t="s">
        <v>7</v>
      </c>
      <c r="F6296">
        <v>2132.7016918740119</v>
      </c>
    </row>
    <row r="6297" spans="1:6">
      <c r="A6297">
        <v>9649</v>
      </c>
      <c r="B6297" s="1">
        <v>45930</v>
      </c>
      <c r="C6297">
        <v>8</v>
      </c>
      <c r="D6297">
        <v>42</v>
      </c>
      <c r="E6297" t="s">
        <v>7</v>
      </c>
      <c r="F6297">
        <v>2190.3072414475305</v>
      </c>
    </row>
    <row r="6298" spans="1:6">
      <c r="A6298">
        <v>9649</v>
      </c>
      <c r="B6298" s="1">
        <v>45961</v>
      </c>
      <c r="C6298">
        <v>8</v>
      </c>
      <c r="D6298">
        <v>42</v>
      </c>
      <c r="E6298" t="s">
        <v>7</v>
      </c>
      <c r="F6298">
        <v>2285.4149511237297</v>
      </c>
    </row>
    <row r="6299" spans="1:6">
      <c r="A6299">
        <v>9649</v>
      </c>
      <c r="B6299" s="1">
        <v>45991</v>
      </c>
      <c r="C6299">
        <v>8</v>
      </c>
      <c r="D6299">
        <v>42</v>
      </c>
      <c r="E6299" t="s">
        <v>7</v>
      </c>
      <c r="F6299">
        <v>2375</v>
      </c>
    </row>
    <row r="6300" spans="1:6">
      <c r="A6300">
        <v>9649</v>
      </c>
      <c r="B6300" s="1">
        <v>46022</v>
      </c>
      <c r="C6300">
        <v>8</v>
      </c>
      <c r="D6300">
        <v>42</v>
      </c>
      <c r="E6300" t="s">
        <v>7</v>
      </c>
      <c r="F6300">
        <v>2252.9603946356497</v>
      </c>
    </row>
    <row r="6301" spans="1:6">
      <c r="A6301">
        <v>9652</v>
      </c>
      <c r="B6301" s="1">
        <v>45900</v>
      </c>
      <c r="C6301">
        <v>8</v>
      </c>
      <c r="D6301">
        <v>42</v>
      </c>
      <c r="E6301" t="s">
        <v>7</v>
      </c>
      <c r="F6301">
        <v>14391.599999999999</v>
      </c>
    </row>
    <row r="6302" spans="1:6">
      <c r="A6302">
        <v>9652</v>
      </c>
      <c r="B6302" s="1">
        <v>45930</v>
      </c>
      <c r="C6302">
        <v>8</v>
      </c>
      <c r="D6302">
        <v>42</v>
      </c>
      <c r="E6302" t="s">
        <v>7</v>
      </c>
      <c r="F6302">
        <v>14463.557999999995</v>
      </c>
    </row>
    <row r="6303" spans="1:6">
      <c r="A6303">
        <v>9652</v>
      </c>
      <c r="B6303" s="1">
        <v>45961</v>
      </c>
      <c r="C6303">
        <v>8</v>
      </c>
      <c r="D6303">
        <v>42</v>
      </c>
      <c r="E6303" t="s">
        <v>7</v>
      </c>
      <c r="F6303">
        <v>14535.875789999993</v>
      </c>
    </row>
    <row r="6304" spans="1:6">
      <c r="A6304">
        <v>9652</v>
      </c>
      <c r="B6304" s="1">
        <v>45991</v>
      </c>
      <c r="C6304">
        <v>8</v>
      </c>
      <c r="D6304">
        <v>42</v>
      </c>
      <c r="E6304" t="s">
        <v>7</v>
      </c>
      <c r="F6304">
        <v>14608.555168949992</v>
      </c>
    </row>
    <row r="6305" spans="1:6">
      <c r="A6305">
        <v>9652</v>
      </c>
      <c r="B6305" s="1">
        <v>46022</v>
      </c>
      <c r="C6305">
        <v>8</v>
      </c>
      <c r="D6305">
        <v>42</v>
      </c>
      <c r="E6305" t="s">
        <v>7</v>
      </c>
      <c r="F6305">
        <v>14681.597944794741</v>
      </c>
    </row>
    <row r="6306" spans="1:6">
      <c r="A6306">
        <v>9656</v>
      </c>
      <c r="B6306" s="1">
        <v>45900</v>
      </c>
      <c r="C6306">
        <v>8</v>
      </c>
      <c r="D6306">
        <v>42</v>
      </c>
      <c r="E6306" t="s">
        <v>7</v>
      </c>
      <c r="F6306">
        <v>892849.0185667125</v>
      </c>
    </row>
    <row r="6307" spans="1:6">
      <c r="A6307">
        <v>9656</v>
      </c>
      <c r="B6307" s="1">
        <v>45930</v>
      </c>
      <c r="C6307">
        <v>8</v>
      </c>
      <c r="D6307">
        <v>42</v>
      </c>
      <c r="E6307" t="s">
        <v>7</v>
      </c>
      <c r="F6307">
        <v>947823.28067655792</v>
      </c>
    </row>
    <row r="6308" spans="1:6">
      <c r="A6308">
        <v>9656</v>
      </c>
      <c r="B6308" s="1">
        <v>45961</v>
      </c>
      <c r="C6308">
        <v>8</v>
      </c>
      <c r="D6308">
        <v>42</v>
      </c>
      <c r="E6308" t="s">
        <v>7</v>
      </c>
      <c r="F6308">
        <v>959360.92253250873</v>
      </c>
    </row>
    <row r="6309" spans="1:6">
      <c r="A6309">
        <v>9656</v>
      </c>
      <c r="B6309" s="1">
        <v>45991</v>
      </c>
      <c r="C6309">
        <v>8</v>
      </c>
      <c r="D6309">
        <v>42</v>
      </c>
      <c r="E6309" t="s">
        <v>7</v>
      </c>
      <c r="F6309">
        <v>933247.42429034482</v>
      </c>
    </row>
    <row r="6310" spans="1:6">
      <c r="A6310">
        <v>9656</v>
      </c>
      <c r="B6310" s="1">
        <v>46022</v>
      </c>
      <c r="C6310">
        <v>8</v>
      </c>
      <c r="D6310">
        <v>42</v>
      </c>
      <c r="E6310" t="s">
        <v>7</v>
      </c>
      <c r="F6310">
        <v>942565.23877742118</v>
      </c>
    </row>
    <row r="6311" spans="1:6">
      <c r="A6311">
        <v>9657</v>
      </c>
      <c r="B6311" s="1">
        <v>45900</v>
      </c>
      <c r="C6311">
        <v>8</v>
      </c>
      <c r="D6311">
        <v>42</v>
      </c>
      <c r="E6311" t="s">
        <v>7</v>
      </c>
      <c r="F6311">
        <v>6008.2607657552635</v>
      </c>
    </row>
    <row r="6312" spans="1:6">
      <c r="A6312">
        <v>9657</v>
      </c>
      <c r="B6312" s="1">
        <v>45930</v>
      </c>
      <c r="C6312">
        <v>8</v>
      </c>
      <c r="D6312">
        <v>42</v>
      </c>
      <c r="E6312" t="s">
        <v>7</v>
      </c>
      <c r="F6312">
        <v>6160.3837944415554</v>
      </c>
    </row>
    <row r="6313" spans="1:6">
      <c r="A6313">
        <v>9657</v>
      </c>
      <c r="B6313" s="1">
        <v>45961</v>
      </c>
      <c r="C6313">
        <v>8</v>
      </c>
      <c r="D6313">
        <v>42</v>
      </c>
      <c r="E6313" t="s">
        <v>7</v>
      </c>
      <c r="F6313">
        <v>6154.0176596774418</v>
      </c>
    </row>
    <row r="6314" spans="1:6">
      <c r="A6314">
        <v>9657</v>
      </c>
      <c r="B6314" s="1">
        <v>45991</v>
      </c>
      <c r="C6314">
        <v>8</v>
      </c>
      <c r="D6314">
        <v>42</v>
      </c>
      <c r="E6314" t="s">
        <v>7</v>
      </c>
      <c r="F6314">
        <v>5908.3554733445235</v>
      </c>
    </row>
    <row r="6315" spans="1:6">
      <c r="A6315">
        <v>9657</v>
      </c>
      <c r="B6315" s="1">
        <v>46022</v>
      </c>
      <c r="C6315">
        <v>8</v>
      </c>
      <c r="D6315">
        <v>42</v>
      </c>
      <c r="E6315" t="s">
        <v>7</v>
      </c>
      <c r="F6315">
        <v>6118.9947796624156</v>
      </c>
    </row>
    <row r="6316" spans="1:6">
      <c r="A6316">
        <v>9683</v>
      </c>
      <c r="B6316" s="1">
        <v>45900</v>
      </c>
      <c r="C6316">
        <v>8</v>
      </c>
      <c r="D6316">
        <v>42</v>
      </c>
      <c r="E6316" t="s">
        <v>7</v>
      </c>
      <c r="F6316">
        <v>3692624.7880122829</v>
      </c>
    </row>
    <row r="6317" spans="1:6">
      <c r="A6317">
        <v>9683</v>
      </c>
      <c r="B6317" s="1">
        <v>45930</v>
      </c>
      <c r="C6317">
        <v>8</v>
      </c>
      <c r="D6317">
        <v>42</v>
      </c>
      <c r="E6317" t="s">
        <v>7</v>
      </c>
      <c r="F6317">
        <v>3644207.7326558651</v>
      </c>
    </row>
    <row r="6318" spans="1:6">
      <c r="A6318">
        <v>9683</v>
      </c>
      <c r="B6318" s="1">
        <v>45961</v>
      </c>
      <c r="C6318">
        <v>8</v>
      </c>
      <c r="D6318">
        <v>42</v>
      </c>
      <c r="E6318" t="s">
        <v>7</v>
      </c>
      <c r="F6318">
        <v>3723246.1854761643</v>
      </c>
    </row>
    <row r="6319" spans="1:6">
      <c r="A6319">
        <v>9683</v>
      </c>
      <c r="B6319" s="1">
        <v>45991</v>
      </c>
      <c r="C6319">
        <v>8</v>
      </c>
      <c r="D6319">
        <v>42</v>
      </c>
      <c r="E6319" t="s">
        <v>7</v>
      </c>
      <c r="F6319">
        <v>3674829.1301197466</v>
      </c>
    </row>
    <row r="6320" spans="1:6">
      <c r="A6320">
        <v>9683</v>
      </c>
      <c r="B6320" s="1">
        <v>46022</v>
      </c>
      <c r="C6320">
        <v>8</v>
      </c>
      <c r="D6320">
        <v>42</v>
      </c>
      <c r="E6320" t="s">
        <v>7</v>
      </c>
      <c r="F6320">
        <v>3753867.5829400453</v>
      </c>
    </row>
    <row r="6321" spans="1:6">
      <c r="A6321">
        <v>9692</v>
      </c>
      <c r="B6321" s="1">
        <v>45900</v>
      </c>
      <c r="C6321">
        <v>8</v>
      </c>
      <c r="D6321">
        <v>42</v>
      </c>
      <c r="E6321" t="s">
        <v>7</v>
      </c>
      <c r="F6321">
        <v>775000</v>
      </c>
    </row>
    <row r="6322" spans="1:6">
      <c r="A6322">
        <v>9692</v>
      </c>
      <c r="B6322" s="1">
        <v>45930</v>
      </c>
      <c r="C6322">
        <v>8</v>
      </c>
      <c r="D6322">
        <v>42</v>
      </c>
      <c r="E6322" t="s">
        <v>7</v>
      </c>
      <c r="F6322">
        <v>768750</v>
      </c>
    </row>
    <row r="6323" spans="1:6">
      <c r="A6323">
        <v>9692</v>
      </c>
      <c r="B6323" s="1">
        <v>45961</v>
      </c>
      <c r="C6323">
        <v>8</v>
      </c>
      <c r="D6323">
        <v>42</v>
      </c>
      <c r="E6323" t="s">
        <v>7</v>
      </c>
      <c r="F6323">
        <v>837500</v>
      </c>
    </row>
    <row r="6324" spans="1:6">
      <c r="A6324">
        <v>9692</v>
      </c>
      <c r="B6324" s="1">
        <v>45991</v>
      </c>
      <c r="C6324">
        <v>8</v>
      </c>
      <c r="D6324">
        <v>42</v>
      </c>
      <c r="E6324" t="s">
        <v>7</v>
      </c>
      <c r="F6324">
        <v>789290.44703676808</v>
      </c>
    </row>
    <row r="6325" spans="1:6">
      <c r="A6325">
        <v>9692</v>
      </c>
      <c r="B6325" s="1">
        <v>46022</v>
      </c>
      <c r="C6325">
        <v>8</v>
      </c>
      <c r="D6325">
        <v>42</v>
      </c>
      <c r="E6325" t="s">
        <v>7</v>
      </c>
      <c r="F6325">
        <v>791219.32897257572</v>
      </c>
    </row>
    <row r="6326" spans="1:6">
      <c r="A6326">
        <v>9700</v>
      </c>
      <c r="B6326" s="1">
        <v>45900</v>
      </c>
      <c r="C6326">
        <v>8</v>
      </c>
      <c r="D6326">
        <v>42</v>
      </c>
      <c r="E6326" t="s">
        <v>7</v>
      </c>
      <c r="F6326">
        <v>1265156.4559423134</v>
      </c>
    </row>
    <row r="6327" spans="1:6">
      <c r="A6327">
        <v>9700</v>
      </c>
      <c r="B6327" s="1">
        <v>45930</v>
      </c>
      <c r="C6327">
        <v>8</v>
      </c>
      <c r="D6327">
        <v>42</v>
      </c>
      <c r="E6327" t="s">
        <v>7</v>
      </c>
      <c r="F6327">
        <v>1270545.7681445524</v>
      </c>
    </row>
    <row r="6328" spans="1:6">
      <c r="A6328">
        <v>9700</v>
      </c>
      <c r="B6328" s="1">
        <v>45961</v>
      </c>
      <c r="C6328">
        <v>8</v>
      </c>
      <c r="D6328">
        <v>42</v>
      </c>
      <c r="E6328" t="s">
        <v>7</v>
      </c>
      <c r="F6328">
        <v>1276294.3678269405</v>
      </c>
    </row>
    <row r="6329" spans="1:6">
      <c r="A6329">
        <v>9700</v>
      </c>
      <c r="B6329" s="1">
        <v>45991</v>
      </c>
      <c r="C6329">
        <v>8</v>
      </c>
      <c r="D6329">
        <v>42</v>
      </c>
      <c r="E6329" t="s">
        <v>7</v>
      </c>
      <c r="F6329">
        <v>1281683.6800291794</v>
      </c>
    </row>
    <row r="6330" spans="1:6">
      <c r="A6330">
        <v>9700</v>
      </c>
      <c r="B6330" s="1">
        <v>46022</v>
      </c>
      <c r="C6330">
        <v>8</v>
      </c>
      <c r="D6330">
        <v>42</v>
      </c>
      <c r="E6330" t="s">
        <v>7</v>
      </c>
      <c r="F6330">
        <v>1287432.2797115676</v>
      </c>
    </row>
    <row r="6331" spans="1:6">
      <c r="A6331">
        <v>9701</v>
      </c>
      <c r="B6331" s="1">
        <v>45900</v>
      </c>
      <c r="C6331">
        <v>8</v>
      </c>
      <c r="D6331">
        <v>42</v>
      </c>
      <c r="E6331" t="s">
        <v>7</v>
      </c>
      <c r="F6331">
        <v>7497.2846703889409</v>
      </c>
    </row>
    <row r="6332" spans="1:6">
      <c r="A6332">
        <v>9701</v>
      </c>
      <c r="B6332" s="1">
        <v>45930</v>
      </c>
      <c r="C6332">
        <v>8</v>
      </c>
      <c r="D6332">
        <v>42</v>
      </c>
      <c r="E6332" t="s">
        <v>7</v>
      </c>
      <c r="F6332">
        <v>7027.3444107310297</v>
      </c>
    </row>
    <row r="6333" spans="1:6">
      <c r="A6333">
        <v>9701</v>
      </c>
      <c r="B6333" s="1">
        <v>45961</v>
      </c>
      <c r="C6333">
        <v>8</v>
      </c>
      <c r="D6333">
        <v>42</v>
      </c>
      <c r="E6333" t="s">
        <v>7</v>
      </c>
      <c r="F6333">
        <v>7857.5630477016912</v>
      </c>
    </row>
    <row r="6334" spans="1:6">
      <c r="A6334">
        <v>9701</v>
      </c>
      <c r="B6334" s="1">
        <v>45991</v>
      </c>
      <c r="C6334">
        <v>8</v>
      </c>
      <c r="D6334">
        <v>42</v>
      </c>
      <c r="E6334" t="s">
        <v>7</v>
      </c>
      <c r="F6334">
        <v>7969.5729075634263</v>
      </c>
    </row>
    <row r="6335" spans="1:6">
      <c r="A6335">
        <v>9701</v>
      </c>
      <c r="B6335" s="1">
        <v>46022</v>
      </c>
      <c r="C6335">
        <v>8</v>
      </c>
      <c r="D6335">
        <v>42</v>
      </c>
      <c r="E6335" t="s">
        <v>7</v>
      </c>
      <c r="F6335">
        <v>8054.6649187425237</v>
      </c>
    </row>
    <row r="6336" spans="1:6">
      <c r="A6336">
        <v>9702</v>
      </c>
      <c r="B6336" s="1">
        <v>45900</v>
      </c>
      <c r="C6336">
        <v>8</v>
      </c>
      <c r="D6336">
        <v>42</v>
      </c>
      <c r="E6336" t="s">
        <v>7</v>
      </c>
      <c r="F6336">
        <v>5227.0253757803575</v>
      </c>
    </row>
    <row r="6337" spans="1:6">
      <c r="A6337">
        <v>9702</v>
      </c>
      <c r="B6337" s="1">
        <v>45930</v>
      </c>
      <c r="C6337">
        <v>8</v>
      </c>
      <c r="D6337">
        <v>42</v>
      </c>
      <c r="E6337" t="s">
        <v>7</v>
      </c>
      <c r="F6337">
        <v>5239.7540818205125</v>
      </c>
    </row>
    <row r="6338" spans="1:6">
      <c r="A6338">
        <v>9702</v>
      </c>
      <c r="B6338" s="1">
        <v>45961</v>
      </c>
      <c r="C6338">
        <v>8</v>
      </c>
      <c r="D6338">
        <v>42</v>
      </c>
      <c r="E6338" t="s">
        <v>7</v>
      </c>
      <c r="F6338">
        <v>5253.3313682633479</v>
      </c>
    </row>
    <row r="6339" spans="1:6">
      <c r="A6339">
        <v>9702</v>
      </c>
      <c r="B6339" s="1">
        <v>45991</v>
      </c>
      <c r="C6339">
        <v>8</v>
      </c>
      <c r="D6339">
        <v>42</v>
      </c>
      <c r="E6339" t="s">
        <v>7</v>
      </c>
      <c r="F6339">
        <v>5266.0600743035047</v>
      </c>
    </row>
    <row r="6340" spans="1:6">
      <c r="A6340">
        <v>9702</v>
      </c>
      <c r="B6340" s="1">
        <v>46022</v>
      </c>
      <c r="C6340">
        <v>8</v>
      </c>
      <c r="D6340">
        <v>42</v>
      </c>
      <c r="E6340" t="s">
        <v>7</v>
      </c>
      <c r="F6340">
        <v>5279.6373607463393</v>
      </c>
    </row>
    <row r="6341" spans="1:6">
      <c r="A6341">
        <v>9768</v>
      </c>
      <c r="B6341" s="1">
        <v>45900</v>
      </c>
      <c r="C6341">
        <v>8</v>
      </c>
      <c r="D6341">
        <v>42</v>
      </c>
      <c r="E6341" t="s">
        <v>7</v>
      </c>
      <c r="F6341">
        <v>443750</v>
      </c>
    </row>
    <row r="6342" spans="1:6">
      <c r="A6342">
        <v>9768</v>
      </c>
      <c r="B6342" s="1">
        <v>45930</v>
      </c>
      <c r="C6342">
        <v>8</v>
      </c>
      <c r="D6342">
        <v>42</v>
      </c>
      <c r="E6342" t="s">
        <v>7</v>
      </c>
      <c r="F6342">
        <v>431250</v>
      </c>
    </row>
    <row r="6343" spans="1:6">
      <c r="A6343">
        <v>9768</v>
      </c>
      <c r="B6343" s="1">
        <v>45961</v>
      </c>
      <c r="C6343">
        <v>8</v>
      </c>
      <c r="D6343">
        <v>42</v>
      </c>
      <c r="E6343" t="s">
        <v>7</v>
      </c>
      <c r="F6343">
        <v>562321.1127655356</v>
      </c>
    </row>
    <row r="6344" spans="1:6">
      <c r="A6344">
        <v>9768</v>
      </c>
      <c r="B6344" s="1">
        <v>45991</v>
      </c>
      <c r="C6344">
        <v>8</v>
      </c>
      <c r="D6344">
        <v>42</v>
      </c>
      <c r="E6344" t="s">
        <v>7</v>
      </c>
      <c r="F6344">
        <v>425000</v>
      </c>
    </row>
    <row r="6345" spans="1:6">
      <c r="A6345">
        <v>9768</v>
      </c>
      <c r="B6345" s="1">
        <v>46022</v>
      </c>
      <c r="C6345">
        <v>8</v>
      </c>
      <c r="D6345">
        <v>42</v>
      </c>
      <c r="E6345" t="s">
        <v>7</v>
      </c>
      <c r="F6345">
        <v>423125</v>
      </c>
    </row>
    <row r="6346" spans="1:6">
      <c r="A6346">
        <v>150</v>
      </c>
      <c r="B6346" s="1">
        <v>45930</v>
      </c>
      <c r="C6346">
        <v>9</v>
      </c>
      <c r="D6346">
        <v>1</v>
      </c>
      <c r="E6346" t="s">
        <v>7</v>
      </c>
      <c r="F6346">
        <v>244626.45838846071</v>
      </c>
    </row>
    <row r="6347" spans="1:6">
      <c r="A6347">
        <v>150</v>
      </c>
      <c r="B6347" s="1">
        <v>45961</v>
      </c>
      <c r="C6347">
        <v>9</v>
      </c>
      <c r="D6347">
        <v>1</v>
      </c>
      <c r="E6347" t="s">
        <v>7</v>
      </c>
      <c r="F6347">
        <v>245005.2</v>
      </c>
    </row>
    <row r="6348" spans="1:6">
      <c r="A6348">
        <v>150</v>
      </c>
      <c r="B6348" s="1">
        <v>45991</v>
      </c>
      <c r="C6348">
        <v>9</v>
      </c>
      <c r="D6348">
        <v>1</v>
      </c>
      <c r="E6348" t="s">
        <v>7</v>
      </c>
      <c r="F6348">
        <v>244825.2</v>
      </c>
    </row>
    <row r="6349" spans="1:6">
      <c r="A6349">
        <v>150</v>
      </c>
      <c r="B6349" s="1">
        <v>46022</v>
      </c>
      <c r="C6349">
        <v>9</v>
      </c>
      <c r="D6349">
        <v>1</v>
      </c>
      <c r="E6349" t="s">
        <v>7</v>
      </c>
      <c r="F6349">
        <v>244752.75</v>
      </c>
    </row>
    <row r="6350" spans="1:6">
      <c r="A6350">
        <v>2370</v>
      </c>
      <c r="B6350" s="1">
        <v>45930</v>
      </c>
      <c r="C6350">
        <v>9</v>
      </c>
      <c r="D6350">
        <v>1</v>
      </c>
      <c r="E6350" t="s">
        <v>7</v>
      </c>
      <c r="F6350">
        <v>15668.521366044104</v>
      </c>
    </row>
    <row r="6351" spans="1:6">
      <c r="A6351">
        <v>2370</v>
      </c>
      <c r="B6351" s="1">
        <v>45961</v>
      </c>
      <c r="C6351">
        <v>9</v>
      </c>
      <c r="D6351">
        <v>1</v>
      </c>
      <c r="E6351" t="s">
        <v>7</v>
      </c>
      <c r="F6351">
        <v>15700.197969677918</v>
      </c>
    </row>
    <row r="6352" spans="1:6">
      <c r="A6352">
        <v>2370</v>
      </c>
      <c r="B6352" s="1">
        <v>45991</v>
      </c>
      <c r="C6352">
        <v>9</v>
      </c>
      <c r="D6352">
        <v>1</v>
      </c>
      <c r="E6352" t="s">
        <v>7</v>
      </c>
      <c r="F6352">
        <v>15729.894785584613</v>
      </c>
    </row>
    <row r="6353" spans="1:6">
      <c r="A6353">
        <v>2370</v>
      </c>
      <c r="B6353" s="1">
        <v>46022</v>
      </c>
      <c r="C6353">
        <v>9</v>
      </c>
      <c r="D6353">
        <v>1</v>
      </c>
      <c r="E6353" t="s">
        <v>7</v>
      </c>
      <c r="F6353">
        <v>15761.571389218421</v>
      </c>
    </row>
    <row r="6354" spans="1:6">
      <c r="A6354">
        <v>360</v>
      </c>
      <c r="B6354" s="1">
        <v>45930</v>
      </c>
      <c r="C6354">
        <v>9</v>
      </c>
      <c r="D6354">
        <v>1</v>
      </c>
      <c r="E6354" t="s">
        <v>7</v>
      </c>
      <c r="F6354">
        <v>55753.296211531961</v>
      </c>
    </row>
    <row r="6355" spans="1:6">
      <c r="A6355">
        <v>360</v>
      </c>
      <c r="B6355" s="1">
        <v>45961</v>
      </c>
      <c r="C6355">
        <v>9</v>
      </c>
      <c r="D6355">
        <v>1</v>
      </c>
      <c r="E6355" t="s">
        <v>7</v>
      </c>
      <c r="F6355">
        <v>53550</v>
      </c>
    </row>
    <row r="6356" spans="1:6">
      <c r="A6356">
        <v>360</v>
      </c>
      <c r="B6356" s="1">
        <v>45991</v>
      </c>
      <c r="C6356">
        <v>9</v>
      </c>
      <c r="D6356">
        <v>1</v>
      </c>
      <c r="E6356" t="s">
        <v>7</v>
      </c>
      <c r="F6356">
        <v>53014.5</v>
      </c>
    </row>
    <row r="6357" spans="1:6">
      <c r="A6357">
        <v>360</v>
      </c>
      <c r="B6357" s="1">
        <v>46022</v>
      </c>
      <c r="C6357">
        <v>9</v>
      </c>
      <c r="D6357">
        <v>1</v>
      </c>
      <c r="E6357" t="s">
        <v>7</v>
      </c>
      <c r="F6357">
        <v>52484.354999999996</v>
      </c>
    </row>
    <row r="6358" spans="1:6">
      <c r="A6358">
        <v>9649</v>
      </c>
      <c r="B6358" s="1">
        <v>45930</v>
      </c>
      <c r="C6358">
        <v>9</v>
      </c>
      <c r="D6358">
        <v>1</v>
      </c>
      <c r="E6358" t="s">
        <v>7</v>
      </c>
      <c r="F6358">
        <v>2160</v>
      </c>
    </row>
    <row r="6359" spans="1:6">
      <c r="A6359">
        <v>9649</v>
      </c>
      <c r="B6359" s="1">
        <v>45961</v>
      </c>
      <c r="C6359">
        <v>9</v>
      </c>
      <c r="D6359">
        <v>1</v>
      </c>
      <c r="E6359" t="s">
        <v>7</v>
      </c>
      <c r="F6359">
        <v>2137.5</v>
      </c>
    </row>
    <row r="6360" spans="1:6">
      <c r="A6360">
        <v>9649</v>
      </c>
      <c r="B6360" s="1">
        <v>45991</v>
      </c>
      <c r="C6360">
        <v>9</v>
      </c>
      <c r="D6360">
        <v>1</v>
      </c>
      <c r="E6360" t="s">
        <v>7</v>
      </c>
      <c r="F6360">
        <v>2115</v>
      </c>
    </row>
    <row r="6361" spans="1:6">
      <c r="A6361">
        <v>9649</v>
      </c>
      <c r="B6361" s="1">
        <v>46022</v>
      </c>
      <c r="C6361">
        <v>9</v>
      </c>
      <c r="D6361">
        <v>1</v>
      </c>
      <c r="E6361" t="s">
        <v>7</v>
      </c>
      <c r="F6361">
        <v>2070</v>
      </c>
    </row>
    <row r="6362" spans="1:6">
      <c r="A6362">
        <v>9652</v>
      </c>
      <c r="B6362" s="1">
        <v>45930</v>
      </c>
      <c r="C6362">
        <v>9</v>
      </c>
      <c r="D6362">
        <v>1</v>
      </c>
      <c r="E6362" t="s">
        <v>7</v>
      </c>
      <c r="F6362">
        <v>62459.572499999995</v>
      </c>
    </row>
    <row r="6363" spans="1:6">
      <c r="A6363">
        <v>9652</v>
      </c>
      <c r="B6363" s="1">
        <v>45961</v>
      </c>
      <c r="C6363">
        <v>9</v>
      </c>
      <c r="D6363">
        <v>1</v>
      </c>
      <c r="E6363" t="s">
        <v>7</v>
      </c>
      <c r="F6363">
        <v>64145.980957499989</v>
      </c>
    </row>
    <row r="6364" spans="1:6">
      <c r="A6364">
        <v>9652</v>
      </c>
      <c r="B6364" s="1">
        <v>45991</v>
      </c>
      <c r="C6364">
        <v>9</v>
      </c>
      <c r="D6364">
        <v>1</v>
      </c>
      <c r="E6364" t="s">
        <v>7</v>
      </c>
      <c r="F6364">
        <v>65877.92244335248</v>
      </c>
    </row>
    <row r="6365" spans="1:6">
      <c r="A6365">
        <v>9652</v>
      </c>
      <c r="B6365" s="1">
        <v>46022</v>
      </c>
      <c r="C6365">
        <v>9</v>
      </c>
      <c r="D6365">
        <v>1</v>
      </c>
      <c r="E6365" t="s">
        <v>7</v>
      </c>
      <c r="F6365">
        <v>67656.626349322993</v>
      </c>
    </row>
    <row r="6366" spans="1:6">
      <c r="A6366">
        <v>9656</v>
      </c>
      <c r="B6366" s="1">
        <v>45930</v>
      </c>
      <c r="C6366">
        <v>9</v>
      </c>
      <c r="D6366">
        <v>1</v>
      </c>
      <c r="E6366" t="s">
        <v>7</v>
      </c>
      <c r="F6366">
        <v>932856.7969550601</v>
      </c>
    </row>
    <row r="6367" spans="1:6">
      <c r="A6367">
        <v>9656</v>
      </c>
      <c r="B6367" s="1">
        <v>45961</v>
      </c>
      <c r="C6367">
        <v>9</v>
      </c>
      <c r="D6367">
        <v>1</v>
      </c>
      <c r="E6367" t="s">
        <v>7</v>
      </c>
      <c r="F6367">
        <v>938951.40241057798</v>
      </c>
    </row>
    <row r="6368" spans="1:6">
      <c r="A6368">
        <v>9656</v>
      </c>
      <c r="B6368" s="1">
        <v>45991</v>
      </c>
      <c r="C6368">
        <v>9</v>
      </c>
      <c r="D6368">
        <v>1</v>
      </c>
      <c r="E6368" t="s">
        <v>7</v>
      </c>
      <c r="F6368">
        <v>944665.09502512577</v>
      </c>
    </row>
    <row r="6369" spans="1:6">
      <c r="A6369">
        <v>9656</v>
      </c>
      <c r="B6369" s="1">
        <v>46022</v>
      </c>
      <c r="C6369">
        <v>9</v>
      </c>
      <c r="D6369">
        <v>1</v>
      </c>
      <c r="E6369" t="s">
        <v>7</v>
      </c>
      <c r="F6369">
        <v>950759.70048064378</v>
      </c>
    </row>
    <row r="6370" spans="1:6">
      <c r="A6370">
        <v>9657</v>
      </c>
      <c r="B6370" s="1">
        <v>45930</v>
      </c>
      <c r="C6370">
        <v>9</v>
      </c>
      <c r="D6370">
        <v>1</v>
      </c>
      <c r="E6370" t="s">
        <v>7</v>
      </c>
      <c r="F6370">
        <v>5342.5381718079834</v>
      </c>
    </row>
    <row r="6371" spans="1:6">
      <c r="A6371">
        <v>9657</v>
      </c>
      <c r="B6371" s="1">
        <v>45961</v>
      </c>
      <c r="C6371">
        <v>9</v>
      </c>
      <c r="D6371">
        <v>1</v>
      </c>
      <c r="E6371" t="s">
        <v>7</v>
      </c>
      <c r="F6371">
        <v>6260.5816467975719</v>
      </c>
    </row>
    <row r="6372" spans="1:6">
      <c r="A6372">
        <v>9657</v>
      </c>
      <c r="B6372" s="1">
        <v>45991</v>
      </c>
      <c r="C6372">
        <v>9</v>
      </c>
      <c r="D6372">
        <v>1</v>
      </c>
      <c r="E6372" t="s">
        <v>7</v>
      </c>
      <c r="F6372">
        <v>5582.0345160736897</v>
      </c>
    </row>
    <row r="6373" spans="1:6">
      <c r="A6373">
        <v>9657</v>
      </c>
      <c r="B6373" s="1">
        <v>46022</v>
      </c>
      <c r="C6373">
        <v>9</v>
      </c>
      <c r="D6373">
        <v>1</v>
      </c>
      <c r="E6373" t="s">
        <v>7</v>
      </c>
      <c r="F6373">
        <v>5787.9601768360062</v>
      </c>
    </row>
    <row r="6374" spans="1:6">
      <c r="A6374">
        <v>9683</v>
      </c>
      <c r="B6374" s="1">
        <v>45930</v>
      </c>
      <c r="C6374">
        <v>9</v>
      </c>
      <c r="D6374">
        <v>1</v>
      </c>
      <c r="E6374" t="s">
        <v>7</v>
      </c>
      <c r="F6374">
        <v>3651813.6876690849</v>
      </c>
    </row>
    <row r="6375" spans="1:6">
      <c r="A6375">
        <v>9683</v>
      </c>
      <c r="B6375" s="1">
        <v>45961</v>
      </c>
      <c r="C6375">
        <v>9</v>
      </c>
      <c r="D6375">
        <v>1</v>
      </c>
      <c r="E6375" t="s">
        <v>7</v>
      </c>
      <c r="F6375">
        <v>3761261.8082024734</v>
      </c>
    </row>
    <row r="6376" spans="1:6">
      <c r="A6376">
        <v>9683</v>
      </c>
      <c r="B6376" s="1">
        <v>45991</v>
      </c>
      <c r="C6376">
        <v>9</v>
      </c>
      <c r="D6376">
        <v>1</v>
      </c>
      <c r="E6376" t="s">
        <v>7</v>
      </c>
      <c r="F6376">
        <v>3685668.6506513371</v>
      </c>
    </row>
    <row r="6377" spans="1:6">
      <c r="A6377">
        <v>9683</v>
      </c>
      <c r="B6377" s="1">
        <v>46022</v>
      </c>
      <c r="C6377">
        <v>9</v>
      </c>
      <c r="D6377">
        <v>1</v>
      </c>
      <c r="E6377" t="s">
        <v>7</v>
      </c>
      <c r="F6377">
        <v>3795116.7711847257</v>
      </c>
    </row>
    <row r="6378" spans="1:6">
      <c r="A6378">
        <v>9692</v>
      </c>
      <c r="B6378" s="1">
        <v>45930</v>
      </c>
      <c r="C6378">
        <v>9</v>
      </c>
      <c r="D6378">
        <v>1</v>
      </c>
      <c r="E6378" t="s">
        <v>7</v>
      </c>
      <c r="F6378">
        <v>849653.73525888822</v>
      </c>
    </row>
    <row r="6379" spans="1:6">
      <c r="A6379">
        <v>9692</v>
      </c>
      <c r="B6379" s="1">
        <v>45961</v>
      </c>
      <c r="C6379">
        <v>9</v>
      </c>
      <c r="D6379">
        <v>1</v>
      </c>
      <c r="E6379" t="s">
        <v>7</v>
      </c>
      <c r="F6379">
        <v>967500</v>
      </c>
    </row>
    <row r="6380" spans="1:6">
      <c r="A6380">
        <v>9692</v>
      </c>
      <c r="B6380" s="1">
        <v>45991</v>
      </c>
      <c r="C6380">
        <v>9</v>
      </c>
      <c r="D6380">
        <v>1</v>
      </c>
      <c r="E6380" t="s">
        <v>7</v>
      </c>
      <c r="F6380">
        <v>718767.50506803486</v>
      </c>
    </row>
    <row r="6381" spans="1:6">
      <c r="A6381">
        <v>9692</v>
      </c>
      <c r="B6381" s="1">
        <v>46022</v>
      </c>
      <c r="C6381">
        <v>9</v>
      </c>
      <c r="D6381">
        <v>1</v>
      </c>
      <c r="E6381" t="s">
        <v>7</v>
      </c>
      <c r="F6381">
        <v>755507.25</v>
      </c>
    </row>
    <row r="6382" spans="1:6">
      <c r="A6382">
        <v>9700</v>
      </c>
      <c r="B6382" s="1">
        <v>45930</v>
      </c>
      <c r="C6382">
        <v>9</v>
      </c>
      <c r="D6382">
        <v>1</v>
      </c>
      <c r="E6382" t="s">
        <v>7</v>
      </c>
      <c r="F6382">
        <v>1125816.6128171899</v>
      </c>
    </row>
    <row r="6383" spans="1:6">
      <c r="A6383">
        <v>9700</v>
      </c>
      <c r="B6383" s="1">
        <v>45961</v>
      </c>
      <c r="C6383">
        <v>9</v>
      </c>
      <c r="D6383">
        <v>1</v>
      </c>
      <c r="E6383" t="s">
        <v>7</v>
      </c>
      <c r="F6383">
        <v>1128219.3705358494</v>
      </c>
    </row>
    <row r="6384" spans="1:6">
      <c r="A6384">
        <v>9700</v>
      </c>
      <c r="B6384" s="1">
        <v>45991</v>
      </c>
      <c r="C6384">
        <v>9</v>
      </c>
      <c r="D6384">
        <v>1</v>
      </c>
      <c r="E6384" t="s">
        <v>7</v>
      </c>
      <c r="F6384">
        <v>1130471.9558970924</v>
      </c>
    </row>
    <row r="6385" spans="1:6">
      <c r="A6385">
        <v>9700</v>
      </c>
      <c r="B6385" s="1">
        <v>46022</v>
      </c>
      <c r="C6385">
        <v>9</v>
      </c>
      <c r="D6385">
        <v>1</v>
      </c>
      <c r="E6385" t="s">
        <v>7</v>
      </c>
      <c r="F6385">
        <v>1132874.7136157521</v>
      </c>
    </row>
    <row r="6386" spans="1:6">
      <c r="A6386">
        <v>9701</v>
      </c>
      <c r="B6386" s="1">
        <v>45930</v>
      </c>
      <c r="C6386">
        <v>9</v>
      </c>
      <c r="D6386">
        <v>1</v>
      </c>
      <c r="E6386" t="s">
        <v>7</v>
      </c>
      <c r="F6386">
        <v>24077.7</v>
      </c>
    </row>
    <row r="6387" spans="1:6">
      <c r="A6387">
        <v>9701</v>
      </c>
      <c r="B6387" s="1">
        <v>45961</v>
      </c>
      <c r="C6387">
        <v>9</v>
      </c>
      <c r="D6387">
        <v>1</v>
      </c>
      <c r="E6387" t="s">
        <v>7</v>
      </c>
      <c r="F6387">
        <v>24751.298472927512</v>
      </c>
    </row>
    <row r="6388" spans="1:6">
      <c r="A6388">
        <v>9701</v>
      </c>
      <c r="B6388" s="1">
        <v>45991</v>
      </c>
      <c r="C6388">
        <v>9</v>
      </c>
      <c r="D6388">
        <v>1</v>
      </c>
      <c r="E6388" t="s">
        <v>7</v>
      </c>
      <c r="F6388">
        <v>25375.173791102519</v>
      </c>
    </row>
    <row r="6389" spans="1:6">
      <c r="A6389">
        <v>9701</v>
      </c>
      <c r="B6389" s="1">
        <v>46022</v>
      </c>
      <c r="C6389">
        <v>9</v>
      </c>
      <c r="D6389">
        <v>1</v>
      </c>
      <c r="E6389" t="s">
        <v>7</v>
      </c>
      <c r="F6389">
        <v>25615.676778536174</v>
      </c>
    </row>
    <row r="6390" spans="1:6">
      <c r="A6390">
        <v>9702</v>
      </c>
      <c r="B6390" s="1">
        <v>45930</v>
      </c>
      <c r="C6390">
        <v>9</v>
      </c>
      <c r="D6390">
        <v>1</v>
      </c>
      <c r="E6390" t="s">
        <v>7</v>
      </c>
      <c r="F6390">
        <v>18695.673517855805</v>
      </c>
    </row>
    <row r="6391" spans="1:6">
      <c r="A6391">
        <v>9702</v>
      </c>
      <c r="B6391" s="1">
        <v>45961</v>
      </c>
      <c r="C6391">
        <v>9</v>
      </c>
      <c r="D6391">
        <v>1</v>
      </c>
      <c r="E6391" t="s">
        <v>7</v>
      </c>
      <c r="F6391">
        <v>18828.966449462834</v>
      </c>
    </row>
    <row r="6392" spans="1:6">
      <c r="A6392">
        <v>9702</v>
      </c>
      <c r="B6392" s="1">
        <v>45991</v>
      </c>
      <c r="C6392">
        <v>9</v>
      </c>
      <c r="D6392">
        <v>1</v>
      </c>
      <c r="E6392" t="s">
        <v>7</v>
      </c>
      <c r="F6392">
        <v>18953.928572844419</v>
      </c>
    </row>
    <row r="6393" spans="1:6">
      <c r="A6393">
        <v>9702</v>
      </c>
      <c r="B6393" s="1">
        <v>46022</v>
      </c>
      <c r="C6393">
        <v>9</v>
      </c>
      <c r="D6393">
        <v>1</v>
      </c>
      <c r="E6393" t="s">
        <v>7</v>
      </c>
      <c r="F6393">
        <v>19087.221504451449</v>
      </c>
    </row>
    <row r="6394" spans="1:6">
      <c r="A6394">
        <v>9768</v>
      </c>
      <c r="B6394" s="1">
        <v>45930</v>
      </c>
      <c r="C6394">
        <v>9</v>
      </c>
      <c r="D6394">
        <v>1</v>
      </c>
      <c r="E6394" t="s">
        <v>7</v>
      </c>
      <c r="F6394">
        <v>584609.04288321617</v>
      </c>
    </row>
    <row r="6395" spans="1:6">
      <c r="A6395">
        <v>9768</v>
      </c>
      <c r="B6395" s="1">
        <v>45961</v>
      </c>
      <c r="C6395">
        <v>9</v>
      </c>
      <c r="D6395">
        <v>1</v>
      </c>
      <c r="E6395" t="s">
        <v>7</v>
      </c>
      <c r="F6395">
        <v>741216.406824223</v>
      </c>
    </row>
    <row r="6396" spans="1:6">
      <c r="A6396">
        <v>9768</v>
      </c>
      <c r="B6396" s="1">
        <v>45991</v>
      </c>
      <c r="C6396">
        <v>9</v>
      </c>
      <c r="D6396">
        <v>1</v>
      </c>
      <c r="E6396" t="s">
        <v>7</v>
      </c>
      <c r="F6396">
        <v>588488.51750032452</v>
      </c>
    </row>
    <row r="6397" spans="1:6">
      <c r="A6397">
        <v>9768</v>
      </c>
      <c r="B6397" s="1">
        <v>46022</v>
      </c>
      <c r="C6397">
        <v>9</v>
      </c>
      <c r="D6397">
        <v>1</v>
      </c>
      <c r="E6397" t="s">
        <v>7</v>
      </c>
      <c r="F6397">
        <v>578250</v>
      </c>
    </row>
    <row r="6398" spans="1:6">
      <c r="A6398">
        <v>150</v>
      </c>
      <c r="B6398" s="1">
        <v>45930</v>
      </c>
      <c r="C6398">
        <v>9</v>
      </c>
      <c r="D6398">
        <v>51</v>
      </c>
      <c r="E6398" t="s">
        <v>7</v>
      </c>
      <c r="F6398">
        <v>274583.24624999997</v>
      </c>
    </row>
    <row r="6399" spans="1:6">
      <c r="A6399">
        <v>150</v>
      </c>
      <c r="B6399" s="1">
        <v>45961</v>
      </c>
      <c r="C6399">
        <v>9</v>
      </c>
      <c r="D6399">
        <v>51</v>
      </c>
      <c r="E6399" t="s">
        <v>7</v>
      </c>
      <c r="F6399">
        <v>275269.70436562493</v>
      </c>
    </row>
    <row r="6400" spans="1:6">
      <c r="A6400">
        <v>150</v>
      </c>
      <c r="B6400" s="1">
        <v>45991</v>
      </c>
      <c r="C6400">
        <v>9</v>
      </c>
      <c r="D6400">
        <v>51</v>
      </c>
      <c r="E6400" t="s">
        <v>7</v>
      </c>
      <c r="F6400">
        <v>275957.87862653896</v>
      </c>
    </row>
    <row r="6401" spans="1:6">
      <c r="A6401">
        <v>150</v>
      </c>
      <c r="B6401" s="1">
        <v>46022</v>
      </c>
      <c r="C6401">
        <v>9</v>
      </c>
      <c r="D6401">
        <v>51</v>
      </c>
      <c r="E6401" t="s">
        <v>7</v>
      </c>
      <c r="F6401">
        <v>276647.77332310536</v>
      </c>
    </row>
    <row r="6402" spans="1:6">
      <c r="A6402">
        <v>2370</v>
      </c>
      <c r="B6402" s="1">
        <v>45930</v>
      </c>
      <c r="C6402">
        <v>9</v>
      </c>
      <c r="D6402">
        <v>51</v>
      </c>
      <c r="E6402" t="s">
        <v>7</v>
      </c>
      <c r="F6402">
        <v>24900</v>
      </c>
    </row>
    <row r="6403" spans="1:6">
      <c r="A6403">
        <v>2370</v>
      </c>
      <c r="B6403" s="1">
        <v>45961</v>
      </c>
      <c r="C6403">
        <v>9</v>
      </c>
      <c r="D6403">
        <v>51</v>
      </c>
      <c r="E6403" t="s">
        <v>7</v>
      </c>
      <c r="F6403">
        <v>24526.5</v>
      </c>
    </row>
    <row r="6404" spans="1:6">
      <c r="A6404">
        <v>2370</v>
      </c>
      <c r="B6404" s="1">
        <v>45991</v>
      </c>
      <c r="C6404">
        <v>9</v>
      </c>
      <c r="D6404">
        <v>51</v>
      </c>
      <c r="E6404" t="s">
        <v>7</v>
      </c>
      <c r="F6404">
        <v>24158.602500000001</v>
      </c>
    </row>
    <row r="6405" spans="1:6">
      <c r="A6405">
        <v>2370</v>
      </c>
      <c r="B6405" s="1">
        <v>46022</v>
      </c>
      <c r="C6405">
        <v>9</v>
      </c>
      <c r="D6405">
        <v>51</v>
      </c>
      <c r="E6405" t="s">
        <v>7</v>
      </c>
      <c r="F6405">
        <v>23796.223462500002</v>
      </c>
    </row>
    <row r="6406" spans="1:6">
      <c r="A6406">
        <v>360</v>
      </c>
      <c r="B6406" s="1">
        <v>45930</v>
      </c>
      <c r="C6406">
        <v>9</v>
      </c>
      <c r="D6406">
        <v>51</v>
      </c>
      <c r="E6406" t="s">
        <v>7</v>
      </c>
      <c r="F6406">
        <v>50400</v>
      </c>
    </row>
    <row r="6407" spans="1:6">
      <c r="A6407">
        <v>360</v>
      </c>
      <c r="B6407" s="1">
        <v>45961</v>
      </c>
      <c r="C6407">
        <v>9</v>
      </c>
      <c r="D6407">
        <v>51</v>
      </c>
      <c r="E6407" t="s">
        <v>7</v>
      </c>
      <c r="F6407">
        <v>49644</v>
      </c>
    </row>
    <row r="6408" spans="1:6">
      <c r="A6408">
        <v>360</v>
      </c>
      <c r="B6408" s="1">
        <v>45991</v>
      </c>
      <c r="C6408">
        <v>9</v>
      </c>
      <c r="D6408">
        <v>51</v>
      </c>
      <c r="E6408" t="s">
        <v>7</v>
      </c>
      <c r="F6408">
        <v>48899.34</v>
      </c>
    </row>
    <row r="6409" spans="1:6">
      <c r="A6409">
        <v>360</v>
      </c>
      <c r="B6409" s="1">
        <v>46022</v>
      </c>
      <c r="C6409">
        <v>9</v>
      </c>
      <c r="D6409">
        <v>51</v>
      </c>
      <c r="E6409" t="s">
        <v>7</v>
      </c>
      <c r="F6409">
        <v>48165.849899999994</v>
      </c>
    </row>
    <row r="6410" spans="1:6">
      <c r="A6410">
        <v>9649</v>
      </c>
      <c r="B6410" s="1">
        <v>45930</v>
      </c>
      <c r="C6410">
        <v>9</v>
      </c>
      <c r="D6410">
        <v>51</v>
      </c>
      <c r="E6410" t="s">
        <v>7</v>
      </c>
      <c r="F6410">
        <v>2370</v>
      </c>
    </row>
    <row r="6411" spans="1:6">
      <c r="A6411">
        <v>9649</v>
      </c>
      <c r="B6411" s="1">
        <v>45961</v>
      </c>
      <c r="C6411">
        <v>9</v>
      </c>
      <c r="D6411">
        <v>51</v>
      </c>
      <c r="E6411" t="s">
        <v>7</v>
      </c>
      <c r="F6411">
        <v>2441.1</v>
      </c>
    </row>
    <row r="6412" spans="1:6">
      <c r="A6412">
        <v>9649</v>
      </c>
      <c r="B6412" s="1">
        <v>45991</v>
      </c>
      <c r="C6412">
        <v>9</v>
      </c>
      <c r="D6412">
        <v>51</v>
      </c>
      <c r="E6412" t="s">
        <v>7</v>
      </c>
      <c r="F6412">
        <v>2514.3330000000001</v>
      </c>
    </row>
    <row r="6413" spans="1:6">
      <c r="A6413">
        <v>9649</v>
      </c>
      <c r="B6413" s="1">
        <v>46022</v>
      </c>
      <c r="C6413">
        <v>9</v>
      </c>
      <c r="D6413">
        <v>51</v>
      </c>
      <c r="E6413" t="s">
        <v>7</v>
      </c>
      <c r="F6413">
        <v>2514.3330000000001</v>
      </c>
    </row>
    <row r="6414" spans="1:6">
      <c r="A6414">
        <v>9652</v>
      </c>
      <c r="B6414" s="1">
        <v>45930</v>
      </c>
      <c r="C6414">
        <v>9</v>
      </c>
      <c r="D6414">
        <v>51</v>
      </c>
      <c r="E6414" t="s">
        <v>7</v>
      </c>
      <c r="F6414">
        <v>67500</v>
      </c>
    </row>
    <row r="6415" spans="1:6">
      <c r="A6415">
        <v>9652</v>
      </c>
      <c r="B6415" s="1">
        <v>45961</v>
      </c>
      <c r="C6415">
        <v>9</v>
      </c>
      <c r="D6415">
        <v>51</v>
      </c>
      <c r="E6415" t="s">
        <v>7</v>
      </c>
      <c r="F6415">
        <v>68512.499999999985</v>
      </c>
    </row>
    <row r="6416" spans="1:6">
      <c r="A6416">
        <v>9652</v>
      </c>
      <c r="B6416" s="1">
        <v>45991</v>
      </c>
      <c r="C6416">
        <v>9</v>
      </c>
      <c r="D6416">
        <v>51</v>
      </c>
      <c r="E6416" t="s">
        <v>7</v>
      </c>
      <c r="F6416">
        <v>69540.187499999985</v>
      </c>
    </row>
    <row r="6417" spans="1:6">
      <c r="A6417">
        <v>9652</v>
      </c>
      <c r="B6417" s="1">
        <v>46022</v>
      </c>
      <c r="C6417">
        <v>9</v>
      </c>
      <c r="D6417">
        <v>51</v>
      </c>
      <c r="E6417" t="s">
        <v>7</v>
      </c>
      <c r="F6417">
        <v>70583.290312499972</v>
      </c>
    </row>
    <row r="6418" spans="1:6">
      <c r="A6418">
        <v>9656</v>
      </c>
      <c r="B6418" s="1">
        <v>45930</v>
      </c>
      <c r="C6418">
        <v>9</v>
      </c>
      <c r="D6418">
        <v>51</v>
      </c>
      <c r="E6418" t="s">
        <v>7</v>
      </c>
      <c r="F6418">
        <v>943905.46553152171</v>
      </c>
    </row>
    <row r="6419" spans="1:6">
      <c r="A6419">
        <v>9656</v>
      </c>
      <c r="B6419" s="1">
        <v>45961</v>
      </c>
      <c r="C6419">
        <v>9</v>
      </c>
      <c r="D6419">
        <v>51</v>
      </c>
      <c r="E6419" t="s">
        <v>7</v>
      </c>
      <c r="F6419">
        <v>961162.34756573802</v>
      </c>
    </row>
    <row r="6420" spans="1:6">
      <c r="A6420">
        <v>9656</v>
      </c>
      <c r="B6420" s="1">
        <v>45991</v>
      </c>
      <c r="C6420">
        <v>9</v>
      </c>
      <c r="D6420">
        <v>51</v>
      </c>
      <c r="E6420" t="s">
        <v>7</v>
      </c>
      <c r="F6420">
        <v>927393.35683753644</v>
      </c>
    </row>
    <row r="6421" spans="1:6">
      <c r="A6421">
        <v>9656</v>
      </c>
      <c r="B6421" s="1">
        <v>46022</v>
      </c>
      <c r="C6421">
        <v>9</v>
      </c>
      <c r="D6421">
        <v>51</v>
      </c>
      <c r="E6421" t="s">
        <v>7</v>
      </c>
      <c r="F6421">
        <v>966436.69298386364</v>
      </c>
    </row>
    <row r="6422" spans="1:6">
      <c r="A6422">
        <v>9657</v>
      </c>
      <c r="B6422" s="1">
        <v>45930</v>
      </c>
      <c r="C6422">
        <v>9</v>
      </c>
      <c r="D6422">
        <v>51</v>
      </c>
      <c r="E6422" t="s">
        <v>7</v>
      </c>
      <c r="F6422">
        <v>6111.1905537530047</v>
      </c>
    </row>
    <row r="6423" spans="1:6">
      <c r="A6423">
        <v>9657</v>
      </c>
      <c r="B6423" s="1">
        <v>45961</v>
      </c>
      <c r="C6423">
        <v>9</v>
      </c>
      <c r="D6423">
        <v>51</v>
      </c>
      <c r="E6423" t="s">
        <v>7</v>
      </c>
      <c r="F6423">
        <v>6036.3</v>
      </c>
    </row>
    <row r="6424" spans="1:6">
      <c r="A6424">
        <v>9657</v>
      </c>
      <c r="B6424" s="1">
        <v>45991</v>
      </c>
      <c r="C6424">
        <v>9</v>
      </c>
      <c r="D6424">
        <v>51</v>
      </c>
      <c r="E6424" t="s">
        <v>7</v>
      </c>
      <c r="F6424">
        <v>6135</v>
      </c>
    </row>
    <row r="6425" spans="1:6">
      <c r="A6425">
        <v>9657</v>
      </c>
      <c r="B6425" s="1">
        <v>46022</v>
      </c>
      <c r="C6425">
        <v>9</v>
      </c>
      <c r="D6425">
        <v>51</v>
      </c>
      <c r="E6425" t="s">
        <v>7</v>
      </c>
      <c r="F6425">
        <v>6195</v>
      </c>
    </row>
    <row r="6426" spans="1:6">
      <c r="A6426">
        <v>9683</v>
      </c>
      <c r="B6426" s="1">
        <v>45930</v>
      </c>
      <c r="C6426">
        <v>9</v>
      </c>
      <c r="D6426">
        <v>51</v>
      </c>
      <c r="E6426" t="s">
        <v>7</v>
      </c>
      <c r="F6426">
        <v>3494481.7141059199</v>
      </c>
    </row>
    <row r="6427" spans="1:6">
      <c r="A6427">
        <v>9683</v>
      </c>
      <c r="B6427" s="1">
        <v>45961</v>
      </c>
      <c r="C6427">
        <v>9</v>
      </c>
      <c r="D6427">
        <v>51</v>
      </c>
      <c r="E6427" t="s">
        <v>7</v>
      </c>
      <c r="F6427">
        <v>3490616.5782104931</v>
      </c>
    </row>
    <row r="6428" spans="1:6">
      <c r="A6428">
        <v>9683</v>
      </c>
      <c r="B6428" s="1">
        <v>45991</v>
      </c>
      <c r="C6428">
        <v>9</v>
      </c>
      <c r="D6428">
        <v>51</v>
      </c>
      <c r="E6428" t="s">
        <v>7</v>
      </c>
      <c r="F6428">
        <v>3515118.0133085302</v>
      </c>
    </row>
    <row r="6429" spans="1:6">
      <c r="A6429">
        <v>9683</v>
      </c>
      <c r="B6429" s="1">
        <v>46022</v>
      </c>
      <c r="C6429">
        <v>9</v>
      </c>
      <c r="D6429">
        <v>51</v>
      </c>
      <c r="E6429" t="s">
        <v>7</v>
      </c>
      <c r="F6429">
        <v>3541252.8774131038</v>
      </c>
    </row>
    <row r="6430" spans="1:6">
      <c r="A6430">
        <v>9692</v>
      </c>
      <c r="B6430" s="1">
        <v>45930</v>
      </c>
      <c r="C6430">
        <v>9</v>
      </c>
      <c r="D6430">
        <v>51</v>
      </c>
      <c r="E6430" t="s">
        <v>7</v>
      </c>
      <c r="F6430">
        <v>736571.27571903786</v>
      </c>
    </row>
    <row r="6431" spans="1:6">
      <c r="A6431">
        <v>9692</v>
      </c>
      <c r="B6431" s="1">
        <v>45961</v>
      </c>
      <c r="C6431">
        <v>9</v>
      </c>
      <c r="D6431">
        <v>51</v>
      </c>
      <c r="E6431" t="s">
        <v>7</v>
      </c>
      <c r="F6431">
        <v>1035000</v>
      </c>
    </row>
    <row r="6432" spans="1:6">
      <c r="A6432">
        <v>9692</v>
      </c>
      <c r="B6432" s="1">
        <v>45991</v>
      </c>
      <c r="C6432">
        <v>9</v>
      </c>
      <c r="D6432">
        <v>51</v>
      </c>
      <c r="E6432" t="s">
        <v>7</v>
      </c>
      <c r="F6432">
        <v>773122.66106092336</v>
      </c>
    </row>
    <row r="6433" spans="1:6">
      <c r="A6433">
        <v>9692</v>
      </c>
      <c r="B6433" s="1">
        <v>46022</v>
      </c>
      <c r="C6433">
        <v>9</v>
      </c>
      <c r="D6433">
        <v>51</v>
      </c>
      <c r="E6433" t="s">
        <v>7</v>
      </c>
      <c r="F6433">
        <v>755567.80645783828</v>
      </c>
    </row>
    <row r="6434" spans="1:6">
      <c r="A6434">
        <v>9700</v>
      </c>
      <c r="B6434" s="1">
        <v>45930</v>
      </c>
      <c r="C6434">
        <v>9</v>
      </c>
      <c r="D6434">
        <v>51</v>
      </c>
      <c r="E6434" t="s">
        <v>7</v>
      </c>
      <c r="F6434">
        <v>1242786.5978686207</v>
      </c>
    </row>
    <row r="6435" spans="1:6">
      <c r="A6435">
        <v>9700</v>
      </c>
      <c r="B6435" s="1">
        <v>45961</v>
      </c>
      <c r="C6435">
        <v>9</v>
      </c>
      <c r="D6435">
        <v>51</v>
      </c>
      <c r="E6435" t="s">
        <v>7</v>
      </c>
      <c r="F6435">
        <v>1252928.5032539244</v>
      </c>
    </row>
    <row r="6436" spans="1:6">
      <c r="A6436">
        <v>9700</v>
      </c>
      <c r="B6436" s="1">
        <v>45991</v>
      </c>
      <c r="C6436">
        <v>9</v>
      </c>
      <c r="D6436">
        <v>51</v>
      </c>
      <c r="E6436" t="s">
        <v>7</v>
      </c>
      <c r="F6436">
        <v>1262436.5395526469</v>
      </c>
    </row>
    <row r="6437" spans="1:6">
      <c r="A6437">
        <v>9700</v>
      </c>
      <c r="B6437" s="1">
        <v>46022</v>
      </c>
      <c r="C6437">
        <v>9</v>
      </c>
      <c r="D6437">
        <v>51</v>
      </c>
      <c r="E6437" t="s">
        <v>7</v>
      </c>
      <c r="F6437">
        <v>1272578.4449379507</v>
      </c>
    </row>
    <row r="6438" spans="1:6">
      <c r="A6438">
        <v>9701</v>
      </c>
      <c r="B6438" s="1">
        <v>45930</v>
      </c>
      <c r="C6438">
        <v>9</v>
      </c>
      <c r="D6438">
        <v>51</v>
      </c>
      <c r="E6438" t="s">
        <v>7</v>
      </c>
      <c r="F6438">
        <v>17283.768062600844</v>
      </c>
    </row>
    <row r="6439" spans="1:6">
      <c r="A6439">
        <v>9701</v>
      </c>
      <c r="B6439" s="1">
        <v>45961</v>
      </c>
      <c r="C6439">
        <v>9</v>
      </c>
      <c r="D6439">
        <v>51</v>
      </c>
      <c r="E6439" t="s">
        <v>7</v>
      </c>
      <c r="F6439">
        <v>17389.899586101375</v>
      </c>
    </row>
    <row r="6440" spans="1:6">
      <c r="A6440">
        <v>9701</v>
      </c>
      <c r="B6440" s="1">
        <v>45991</v>
      </c>
      <c r="C6440">
        <v>9</v>
      </c>
      <c r="D6440">
        <v>51</v>
      </c>
      <c r="E6440" t="s">
        <v>7</v>
      </c>
      <c r="F6440">
        <v>17489.397889383123</v>
      </c>
    </row>
    <row r="6441" spans="1:6">
      <c r="A6441">
        <v>9701</v>
      </c>
      <c r="B6441" s="1">
        <v>46022</v>
      </c>
      <c r="C6441">
        <v>9</v>
      </c>
      <c r="D6441">
        <v>51</v>
      </c>
      <c r="E6441" t="s">
        <v>7</v>
      </c>
      <c r="F6441">
        <v>17595.52941288365</v>
      </c>
    </row>
    <row r="6442" spans="1:6">
      <c r="A6442">
        <v>9702</v>
      </c>
      <c r="B6442" s="1">
        <v>45930</v>
      </c>
      <c r="C6442">
        <v>9</v>
      </c>
      <c r="D6442">
        <v>51</v>
      </c>
      <c r="E6442" t="s">
        <v>7</v>
      </c>
      <c r="F6442">
        <v>13179.493270364115</v>
      </c>
    </row>
    <row r="6443" spans="1:6">
      <c r="A6443">
        <v>9702</v>
      </c>
      <c r="B6443" s="1">
        <v>45961</v>
      </c>
      <c r="C6443">
        <v>9</v>
      </c>
      <c r="D6443">
        <v>51</v>
      </c>
      <c r="E6443" t="s">
        <v>7</v>
      </c>
      <c r="F6443">
        <v>13284.723228121404</v>
      </c>
    </row>
    <row r="6444" spans="1:6">
      <c r="A6444">
        <v>9702</v>
      </c>
      <c r="B6444" s="1">
        <v>45991</v>
      </c>
      <c r="C6444">
        <v>9</v>
      </c>
      <c r="D6444">
        <v>51</v>
      </c>
      <c r="E6444" t="s">
        <v>7</v>
      </c>
      <c r="F6444">
        <v>13383.376313518866</v>
      </c>
    </row>
    <row r="6445" spans="1:6">
      <c r="A6445">
        <v>9702</v>
      </c>
      <c r="B6445" s="1">
        <v>46022</v>
      </c>
      <c r="C6445">
        <v>9</v>
      </c>
      <c r="D6445">
        <v>51</v>
      </c>
      <c r="E6445" t="s">
        <v>7</v>
      </c>
      <c r="F6445">
        <v>13488.606271276154</v>
      </c>
    </row>
    <row r="6446" spans="1:6">
      <c r="A6446">
        <v>9768</v>
      </c>
      <c r="B6446" s="1">
        <v>45930</v>
      </c>
      <c r="C6446">
        <v>9</v>
      </c>
      <c r="D6446">
        <v>51</v>
      </c>
      <c r="E6446" t="s">
        <v>7</v>
      </c>
      <c r="F6446">
        <v>555294.84812405542</v>
      </c>
    </row>
    <row r="6447" spans="1:6">
      <c r="A6447">
        <v>9768</v>
      </c>
      <c r="B6447" s="1">
        <v>45961</v>
      </c>
      <c r="C6447">
        <v>9</v>
      </c>
      <c r="D6447">
        <v>51</v>
      </c>
      <c r="E6447" t="s">
        <v>7</v>
      </c>
      <c r="F6447">
        <v>741341.52662042866</v>
      </c>
    </row>
    <row r="6448" spans="1:6">
      <c r="A6448">
        <v>9768</v>
      </c>
      <c r="B6448" s="1">
        <v>45991</v>
      </c>
      <c r="C6448">
        <v>9</v>
      </c>
      <c r="D6448">
        <v>51</v>
      </c>
      <c r="E6448" t="s">
        <v>7</v>
      </c>
      <c r="F6448">
        <v>588020.55373436562</v>
      </c>
    </row>
    <row r="6449" spans="1:6">
      <c r="A6449">
        <v>9768</v>
      </c>
      <c r="B6449" s="1">
        <v>46022</v>
      </c>
      <c r="C6449">
        <v>9</v>
      </c>
      <c r="D6449">
        <v>51</v>
      </c>
      <c r="E6449" t="s">
        <v>7</v>
      </c>
      <c r="F6449">
        <v>599197.93590340728</v>
      </c>
    </row>
    <row r="6450" spans="1:6">
      <c r="A6450">
        <v>150</v>
      </c>
      <c r="B6450" s="1">
        <v>45930</v>
      </c>
      <c r="C6450">
        <v>9</v>
      </c>
      <c r="D6450">
        <v>24</v>
      </c>
      <c r="E6450" t="s">
        <v>7</v>
      </c>
      <c r="F6450">
        <v>333677.58681715885</v>
      </c>
    </row>
    <row r="6451" spans="1:6">
      <c r="A6451">
        <v>150</v>
      </c>
      <c r="B6451" s="1">
        <v>45961</v>
      </c>
      <c r="C6451">
        <v>9</v>
      </c>
      <c r="D6451">
        <v>24</v>
      </c>
      <c r="E6451" t="s">
        <v>7</v>
      </c>
      <c r="F6451">
        <v>333413.46608879493</v>
      </c>
    </row>
    <row r="6452" spans="1:6">
      <c r="A6452">
        <v>150</v>
      </c>
      <c r="B6452" s="1">
        <v>45991</v>
      </c>
      <c r="C6452">
        <v>9</v>
      </c>
      <c r="D6452">
        <v>24</v>
      </c>
      <c r="E6452" t="s">
        <v>7</v>
      </c>
      <c r="F6452">
        <v>333165.85290595377</v>
      </c>
    </row>
    <row r="6453" spans="1:6">
      <c r="A6453">
        <v>150</v>
      </c>
      <c r="B6453" s="1">
        <v>46022</v>
      </c>
      <c r="C6453">
        <v>9</v>
      </c>
      <c r="D6453">
        <v>24</v>
      </c>
      <c r="E6453" t="s">
        <v>7</v>
      </c>
      <c r="F6453">
        <v>332901.73217758985</v>
      </c>
    </row>
    <row r="6454" spans="1:6">
      <c r="A6454">
        <v>2370</v>
      </c>
      <c r="B6454" s="1">
        <v>45930</v>
      </c>
      <c r="C6454">
        <v>9</v>
      </c>
      <c r="D6454">
        <v>24</v>
      </c>
      <c r="E6454" t="s">
        <v>7</v>
      </c>
      <c r="F6454">
        <v>15229.044870239421</v>
      </c>
    </row>
    <row r="6455" spans="1:6">
      <c r="A6455">
        <v>2370</v>
      </c>
      <c r="B6455" s="1">
        <v>45961</v>
      </c>
      <c r="C6455">
        <v>9</v>
      </c>
      <c r="D6455">
        <v>24</v>
      </c>
      <c r="E6455" t="s">
        <v>7</v>
      </c>
      <c r="F6455">
        <v>14848.1775</v>
      </c>
    </row>
    <row r="6456" spans="1:6">
      <c r="A6456">
        <v>2370</v>
      </c>
      <c r="B6456" s="1">
        <v>45991</v>
      </c>
      <c r="C6456">
        <v>9</v>
      </c>
      <c r="D6456">
        <v>24</v>
      </c>
      <c r="E6456" t="s">
        <v>7</v>
      </c>
      <c r="F6456">
        <v>14625.454837499999</v>
      </c>
    </row>
    <row r="6457" spans="1:6">
      <c r="A6457">
        <v>2370</v>
      </c>
      <c r="B6457" s="1">
        <v>46022</v>
      </c>
      <c r="C6457">
        <v>9</v>
      </c>
      <c r="D6457">
        <v>24</v>
      </c>
      <c r="E6457" t="s">
        <v>7</v>
      </c>
      <c r="F6457">
        <v>14406.073014937499</v>
      </c>
    </row>
    <row r="6458" spans="1:6">
      <c r="A6458">
        <v>360</v>
      </c>
      <c r="B6458" s="1">
        <v>45930</v>
      </c>
      <c r="C6458">
        <v>9</v>
      </c>
      <c r="D6458">
        <v>24</v>
      </c>
      <c r="E6458" t="s">
        <v>7</v>
      </c>
      <c r="F6458">
        <v>51166.321711424454</v>
      </c>
    </row>
    <row r="6459" spans="1:6">
      <c r="A6459">
        <v>360</v>
      </c>
      <c r="B6459" s="1">
        <v>45961</v>
      </c>
      <c r="C6459">
        <v>9</v>
      </c>
      <c r="D6459">
        <v>24</v>
      </c>
      <c r="E6459" t="s">
        <v>7</v>
      </c>
      <c r="F6459">
        <v>51437.801650932422</v>
      </c>
    </row>
    <row r="6460" spans="1:6">
      <c r="A6460">
        <v>360</v>
      </c>
      <c r="B6460" s="1">
        <v>45991</v>
      </c>
      <c r="C6460">
        <v>9</v>
      </c>
      <c r="D6460">
        <v>24</v>
      </c>
      <c r="E6460" t="s">
        <v>7</v>
      </c>
      <c r="F6460">
        <v>51692.314094221249</v>
      </c>
    </row>
    <row r="6461" spans="1:6">
      <c r="A6461">
        <v>360</v>
      </c>
      <c r="B6461" s="1">
        <v>46022</v>
      </c>
      <c r="C6461">
        <v>9</v>
      </c>
      <c r="D6461">
        <v>24</v>
      </c>
      <c r="E6461" t="s">
        <v>7</v>
      </c>
      <c r="F6461">
        <v>51963.794033729217</v>
      </c>
    </row>
    <row r="6462" spans="1:6">
      <c r="A6462">
        <v>9649</v>
      </c>
      <c r="B6462" s="1">
        <v>45930</v>
      </c>
      <c r="C6462">
        <v>9</v>
      </c>
      <c r="D6462">
        <v>24</v>
      </c>
      <c r="E6462" t="s">
        <v>7</v>
      </c>
      <c r="F6462">
        <v>2938.5245418233194</v>
      </c>
    </row>
    <row r="6463" spans="1:6">
      <c r="A6463">
        <v>9649</v>
      </c>
      <c r="B6463" s="1">
        <v>45961</v>
      </c>
      <c r="C6463">
        <v>9</v>
      </c>
      <c r="D6463">
        <v>24</v>
      </c>
      <c r="E6463" t="s">
        <v>7</v>
      </c>
      <c r="F6463">
        <v>2886.3650436560138</v>
      </c>
    </row>
    <row r="6464" spans="1:6">
      <c r="A6464">
        <v>9649</v>
      </c>
      <c r="B6464" s="1">
        <v>45991</v>
      </c>
      <c r="C6464">
        <v>9</v>
      </c>
      <c r="D6464">
        <v>24</v>
      </c>
      <c r="E6464" t="s">
        <v>7</v>
      </c>
      <c r="F6464">
        <v>3359.3570629747219</v>
      </c>
    </row>
    <row r="6465" spans="1:6">
      <c r="A6465">
        <v>9649</v>
      </c>
      <c r="B6465" s="1">
        <v>46022</v>
      </c>
      <c r="C6465">
        <v>9</v>
      </c>
      <c r="D6465">
        <v>24</v>
      </c>
      <c r="E6465" t="s">
        <v>7</v>
      </c>
      <c r="F6465">
        <v>3162.3364372360711</v>
      </c>
    </row>
    <row r="6466" spans="1:6">
      <c r="A6466">
        <v>9652</v>
      </c>
      <c r="B6466" s="1">
        <v>45930</v>
      </c>
      <c r="C6466">
        <v>9</v>
      </c>
      <c r="D6466">
        <v>24</v>
      </c>
      <c r="E6466" t="s">
        <v>7</v>
      </c>
      <c r="F6466">
        <v>69991.035246192623</v>
      </c>
    </row>
    <row r="6467" spans="1:6">
      <c r="A6467">
        <v>9652</v>
      </c>
      <c r="B6467" s="1">
        <v>45961</v>
      </c>
      <c r="C6467">
        <v>9</v>
      </c>
      <c r="D6467">
        <v>24</v>
      </c>
      <c r="E6467" t="s">
        <v>7</v>
      </c>
      <c r="F6467">
        <v>71078.161999433811</v>
      </c>
    </row>
    <row r="6468" spans="1:6">
      <c r="A6468">
        <v>9652</v>
      </c>
      <c r="B6468" s="1">
        <v>45991</v>
      </c>
      <c r="C6468">
        <v>9</v>
      </c>
      <c r="D6468">
        <v>24</v>
      </c>
      <c r="E6468" t="s">
        <v>7</v>
      </c>
      <c r="F6468">
        <v>74413.009709495673</v>
      </c>
    </row>
    <row r="6469" spans="1:6">
      <c r="A6469">
        <v>9652</v>
      </c>
      <c r="B6469" s="1">
        <v>46022</v>
      </c>
      <c r="C6469">
        <v>9</v>
      </c>
      <c r="D6469">
        <v>24</v>
      </c>
      <c r="E6469" t="s">
        <v>7</v>
      </c>
      <c r="F6469">
        <v>77591.435718806417</v>
      </c>
    </row>
    <row r="6470" spans="1:6">
      <c r="A6470">
        <v>9656</v>
      </c>
      <c r="B6470" s="1">
        <v>45930</v>
      </c>
      <c r="C6470">
        <v>9</v>
      </c>
      <c r="D6470">
        <v>24</v>
      </c>
      <c r="E6470" t="s">
        <v>7</v>
      </c>
      <c r="F6470">
        <v>876587.98919088754</v>
      </c>
    </row>
    <row r="6471" spans="1:6">
      <c r="A6471">
        <v>9656</v>
      </c>
      <c r="B6471" s="1">
        <v>45961</v>
      </c>
      <c r="C6471">
        <v>9</v>
      </c>
      <c r="D6471">
        <v>24</v>
      </c>
      <c r="E6471" t="s">
        <v>7</v>
      </c>
      <c r="F6471">
        <v>872460.73929192196</v>
      </c>
    </row>
    <row r="6472" spans="1:6">
      <c r="A6472">
        <v>9656</v>
      </c>
      <c r="B6472" s="1">
        <v>45991</v>
      </c>
      <c r="C6472">
        <v>9</v>
      </c>
      <c r="D6472">
        <v>24</v>
      </c>
      <c r="E6472" t="s">
        <v>7</v>
      </c>
      <c r="F6472">
        <v>858624.73239413451</v>
      </c>
    </row>
    <row r="6473" spans="1:6">
      <c r="A6473">
        <v>9656</v>
      </c>
      <c r="B6473" s="1">
        <v>46022</v>
      </c>
      <c r="C6473">
        <v>9</v>
      </c>
      <c r="D6473">
        <v>24</v>
      </c>
      <c r="E6473" t="s">
        <v>7</v>
      </c>
      <c r="F6473">
        <v>891737.90339618956</v>
      </c>
    </row>
    <row r="6474" spans="1:6">
      <c r="A6474">
        <v>9657</v>
      </c>
      <c r="B6474" s="1">
        <v>45930</v>
      </c>
      <c r="C6474">
        <v>9</v>
      </c>
      <c r="D6474">
        <v>24</v>
      </c>
      <c r="E6474" t="s">
        <v>7</v>
      </c>
      <c r="F6474">
        <v>5995.1711236056735</v>
      </c>
    </row>
    <row r="6475" spans="1:6">
      <c r="A6475">
        <v>9657</v>
      </c>
      <c r="B6475" s="1">
        <v>45961</v>
      </c>
      <c r="C6475">
        <v>9</v>
      </c>
      <c r="D6475">
        <v>24</v>
      </c>
      <c r="E6475" t="s">
        <v>7</v>
      </c>
      <c r="F6475">
        <v>5597.7609360745855</v>
      </c>
    </row>
    <row r="6476" spans="1:6">
      <c r="A6476">
        <v>9657</v>
      </c>
      <c r="B6476" s="1">
        <v>45991</v>
      </c>
      <c r="C6476">
        <v>9</v>
      </c>
      <c r="D6476">
        <v>24</v>
      </c>
      <c r="E6476" t="s">
        <v>7</v>
      </c>
      <c r="F6476">
        <v>5903.1336247945292</v>
      </c>
    </row>
    <row r="6477" spans="1:6">
      <c r="A6477">
        <v>9657</v>
      </c>
      <c r="B6477" s="1">
        <v>46022</v>
      </c>
      <c r="C6477">
        <v>9</v>
      </c>
      <c r="D6477">
        <v>24</v>
      </c>
      <c r="E6477" t="s">
        <v>7</v>
      </c>
      <c r="F6477">
        <v>5751.7584827656783</v>
      </c>
    </row>
    <row r="6478" spans="1:6">
      <c r="A6478">
        <v>9683</v>
      </c>
      <c r="B6478" s="1">
        <v>45930</v>
      </c>
      <c r="C6478">
        <v>9</v>
      </c>
      <c r="D6478">
        <v>24</v>
      </c>
      <c r="E6478" t="s">
        <v>7</v>
      </c>
      <c r="F6478">
        <v>3445676.990700237</v>
      </c>
    </row>
    <row r="6479" spans="1:6">
      <c r="A6479">
        <v>9683</v>
      </c>
      <c r="B6479" s="1">
        <v>45961</v>
      </c>
      <c r="C6479">
        <v>9</v>
      </c>
      <c r="D6479">
        <v>24</v>
      </c>
      <c r="E6479" t="s">
        <v>7</v>
      </c>
      <c r="F6479">
        <v>3465886.5585461566</v>
      </c>
    </row>
    <row r="6480" spans="1:6">
      <c r="A6480">
        <v>9683</v>
      </c>
      <c r="B6480" s="1">
        <v>45991</v>
      </c>
      <c r="C6480">
        <v>9</v>
      </c>
      <c r="D6480">
        <v>24</v>
      </c>
      <c r="E6480" t="s">
        <v>7</v>
      </c>
      <c r="F6480">
        <v>3484833.0284017064</v>
      </c>
    </row>
    <row r="6481" spans="1:6">
      <c r="A6481">
        <v>9683</v>
      </c>
      <c r="B6481" s="1">
        <v>46022</v>
      </c>
      <c r="C6481">
        <v>9</v>
      </c>
      <c r="D6481">
        <v>24</v>
      </c>
      <c r="E6481" t="s">
        <v>7</v>
      </c>
      <c r="F6481">
        <v>3505042.5962476255</v>
      </c>
    </row>
    <row r="6482" spans="1:6">
      <c r="A6482">
        <v>9692</v>
      </c>
      <c r="B6482" s="1">
        <v>45930</v>
      </c>
      <c r="C6482">
        <v>9</v>
      </c>
      <c r="D6482">
        <v>24</v>
      </c>
      <c r="E6482" t="s">
        <v>7</v>
      </c>
      <c r="F6482">
        <v>508753.81073708553</v>
      </c>
    </row>
    <row r="6483" spans="1:6">
      <c r="A6483">
        <v>9692</v>
      </c>
      <c r="B6483" s="1">
        <v>45961</v>
      </c>
      <c r="C6483">
        <v>9</v>
      </c>
      <c r="D6483">
        <v>24</v>
      </c>
      <c r="E6483" t="s">
        <v>7</v>
      </c>
      <c r="F6483">
        <v>943700.19657059049</v>
      </c>
    </row>
    <row r="6484" spans="1:6">
      <c r="A6484">
        <v>9692</v>
      </c>
      <c r="B6484" s="1">
        <v>45991</v>
      </c>
      <c r="C6484">
        <v>9</v>
      </c>
      <c r="D6484">
        <v>24</v>
      </c>
      <c r="E6484" t="s">
        <v>7</v>
      </c>
      <c r="F6484">
        <v>626867.76979663048</v>
      </c>
    </row>
    <row r="6485" spans="1:6">
      <c r="A6485">
        <v>9692</v>
      </c>
      <c r="B6485" s="1">
        <v>46022</v>
      </c>
      <c r="C6485">
        <v>9</v>
      </c>
      <c r="D6485">
        <v>24</v>
      </c>
      <c r="E6485" t="s">
        <v>7</v>
      </c>
      <c r="F6485">
        <v>611316.9</v>
      </c>
    </row>
    <row r="6486" spans="1:6">
      <c r="A6486">
        <v>9700</v>
      </c>
      <c r="B6486" s="1">
        <v>45930</v>
      </c>
      <c r="C6486">
        <v>9</v>
      </c>
      <c r="D6486">
        <v>24</v>
      </c>
      <c r="E6486" t="s">
        <v>7</v>
      </c>
      <c r="F6486">
        <v>962099.05490539619</v>
      </c>
    </row>
    <row r="6487" spans="1:6">
      <c r="A6487">
        <v>9700</v>
      </c>
      <c r="B6487" s="1">
        <v>45961</v>
      </c>
      <c r="C6487">
        <v>9</v>
      </c>
      <c r="D6487">
        <v>24</v>
      </c>
      <c r="E6487" t="s">
        <v>7</v>
      </c>
      <c r="F6487">
        <v>965928.06890779629</v>
      </c>
    </row>
    <row r="6488" spans="1:6">
      <c r="A6488">
        <v>9700</v>
      </c>
      <c r="B6488" s="1">
        <v>45991</v>
      </c>
      <c r="C6488">
        <v>9</v>
      </c>
      <c r="D6488">
        <v>24</v>
      </c>
      <c r="E6488" t="s">
        <v>7</v>
      </c>
      <c r="F6488">
        <v>969517.76953504607</v>
      </c>
    </row>
    <row r="6489" spans="1:6">
      <c r="A6489">
        <v>9700</v>
      </c>
      <c r="B6489" s="1">
        <v>46022</v>
      </c>
      <c r="C6489">
        <v>9</v>
      </c>
      <c r="D6489">
        <v>24</v>
      </c>
      <c r="E6489" t="s">
        <v>7</v>
      </c>
      <c r="F6489">
        <v>973346.78353744629</v>
      </c>
    </row>
    <row r="6490" spans="1:6">
      <c r="A6490">
        <v>9701</v>
      </c>
      <c r="B6490" s="1">
        <v>45930</v>
      </c>
      <c r="C6490">
        <v>9</v>
      </c>
      <c r="D6490">
        <v>24</v>
      </c>
      <c r="E6490" t="s">
        <v>7</v>
      </c>
      <c r="F6490">
        <v>9956.6170015722437</v>
      </c>
    </row>
    <row r="6491" spans="1:6">
      <c r="A6491">
        <v>9701</v>
      </c>
      <c r="B6491" s="1">
        <v>45961</v>
      </c>
      <c r="C6491">
        <v>9</v>
      </c>
      <c r="D6491">
        <v>24</v>
      </c>
      <c r="E6491" t="s">
        <v>7</v>
      </c>
      <c r="F6491">
        <v>10010.820387321774</v>
      </c>
    </row>
    <row r="6492" spans="1:6">
      <c r="A6492">
        <v>9701</v>
      </c>
      <c r="B6492" s="1">
        <v>45991</v>
      </c>
      <c r="C6492">
        <v>9</v>
      </c>
      <c r="D6492">
        <v>24</v>
      </c>
      <c r="E6492" t="s">
        <v>7</v>
      </c>
      <c r="F6492">
        <v>10061.636061461957</v>
      </c>
    </row>
    <row r="6493" spans="1:6">
      <c r="A6493">
        <v>9701</v>
      </c>
      <c r="B6493" s="1">
        <v>46022</v>
      </c>
      <c r="C6493">
        <v>9</v>
      </c>
      <c r="D6493">
        <v>24</v>
      </c>
      <c r="E6493" t="s">
        <v>7</v>
      </c>
      <c r="F6493">
        <v>10115.839447211487</v>
      </c>
    </row>
    <row r="6494" spans="1:6">
      <c r="A6494">
        <v>9702</v>
      </c>
      <c r="B6494" s="1">
        <v>45930</v>
      </c>
      <c r="C6494">
        <v>9</v>
      </c>
      <c r="D6494">
        <v>24</v>
      </c>
      <c r="E6494" t="s">
        <v>7</v>
      </c>
      <c r="F6494">
        <v>5951.0924752233341</v>
      </c>
    </row>
    <row r="6495" spans="1:6">
      <c r="A6495">
        <v>9702</v>
      </c>
      <c r="B6495" s="1">
        <v>45961</v>
      </c>
      <c r="C6495">
        <v>9</v>
      </c>
      <c r="D6495">
        <v>24</v>
      </c>
      <c r="E6495" t="s">
        <v>7</v>
      </c>
      <c r="F6495">
        <v>5979.8144494469007</v>
      </c>
    </row>
    <row r="6496" spans="1:6">
      <c r="A6496">
        <v>9702</v>
      </c>
      <c r="B6496" s="1">
        <v>45991</v>
      </c>
      <c r="C6496">
        <v>9</v>
      </c>
      <c r="D6496">
        <v>24</v>
      </c>
      <c r="E6496" t="s">
        <v>7</v>
      </c>
      <c r="F6496">
        <v>6006.7413002814928</v>
      </c>
    </row>
    <row r="6497" spans="1:6">
      <c r="A6497">
        <v>9702</v>
      </c>
      <c r="B6497" s="1">
        <v>46022</v>
      </c>
      <c r="C6497">
        <v>9</v>
      </c>
      <c r="D6497">
        <v>24</v>
      </c>
      <c r="E6497" t="s">
        <v>7</v>
      </c>
      <c r="F6497">
        <v>6035.4632745050594</v>
      </c>
    </row>
    <row r="6498" spans="1:6">
      <c r="A6498">
        <v>9768</v>
      </c>
      <c r="B6498" s="1">
        <v>45930</v>
      </c>
      <c r="C6498">
        <v>9</v>
      </c>
      <c r="D6498">
        <v>24</v>
      </c>
      <c r="E6498" t="s">
        <v>7</v>
      </c>
      <c r="F6498">
        <v>382613.4</v>
      </c>
    </row>
    <row r="6499" spans="1:6">
      <c r="A6499">
        <v>9768</v>
      </c>
      <c r="B6499" s="1">
        <v>45961</v>
      </c>
      <c r="C6499">
        <v>9</v>
      </c>
      <c r="D6499">
        <v>24</v>
      </c>
      <c r="E6499" t="s">
        <v>7</v>
      </c>
      <c r="F6499">
        <v>731317.10989857628</v>
      </c>
    </row>
    <row r="6500" spans="1:6">
      <c r="A6500">
        <v>9768</v>
      </c>
      <c r="B6500" s="1">
        <v>45991</v>
      </c>
      <c r="C6500">
        <v>9</v>
      </c>
      <c r="D6500">
        <v>24</v>
      </c>
      <c r="E6500" t="s">
        <v>7</v>
      </c>
      <c r="F6500">
        <v>521171.94005852938</v>
      </c>
    </row>
    <row r="6501" spans="1:6">
      <c r="A6501">
        <v>9768</v>
      </c>
      <c r="B6501" s="1">
        <v>46022</v>
      </c>
      <c r="C6501">
        <v>9</v>
      </c>
      <c r="D6501">
        <v>24</v>
      </c>
      <c r="E6501" t="s">
        <v>7</v>
      </c>
      <c r="F6501">
        <v>421915.5</v>
      </c>
    </row>
    <row r="6502" spans="1:6">
      <c r="A6502">
        <v>150</v>
      </c>
      <c r="B6502" s="1">
        <v>45930</v>
      </c>
      <c r="C6502">
        <v>9</v>
      </c>
      <c r="D6502">
        <v>8</v>
      </c>
      <c r="E6502" t="s">
        <v>7</v>
      </c>
      <c r="F6502">
        <v>51586.846735298022</v>
      </c>
    </row>
    <row r="6503" spans="1:6">
      <c r="A6503">
        <v>150</v>
      </c>
      <c r="B6503" s="1">
        <v>45961</v>
      </c>
      <c r="C6503">
        <v>9</v>
      </c>
      <c r="D6503">
        <v>8</v>
      </c>
      <c r="E6503" t="s">
        <v>7</v>
      </c>
      <c r="F6503">
        <v>51256.581846030313</v>
      </c>
    </row>
    <row r="6504" spans="1:6">
      <c r="A6504">
        <v>150</v>
      </c>
      <c r="B6504" s="1">
        <v>45991</v>
      </c>
      <c r="C6504">
        <v>9</v>
      </c>
      <c r="D6504">
        <v>8</v>
      </c>
      <c r="E6504" t="s">
        <v>7</v>
      </c>
      <c r="F6504">
        <v>50946.958512341851</v>
      </c>
    </row>
    <row r="6505" spans="1:6">
      <c r="A6505">
        <v>150</v>
      </c>
      <c r="B6505" s="1">
        <v>46022</v>
      </c>
      <c r="C6505">
        <v>9</v>
      </c>
      <c r="D6505">
        <v>8</v>
      </c>
      <c r="E6505" t="s">
        <v>7</v>
      </c>
      <c r="F6505">
        <v>50616.693623074156</v>
      </c>
    </row>
    <row r="6506" spans="1:6">
      <c r="A6506">
        <v>2370</v>
      </c>
      <c r="B6506" s="1">
        <v>45930</v>
      </c>
      <c r="C6506">
        <v>9</v>
      </c>
      <c r="D6506">
        <v>8</v>
      </c>
      <c r="E6506" t="s">
        <v>7</v>
      </c>
      <c r="F6506">
        <v>648.84702993930284</v>
      </c>
    </row>
    <row r="6507" spans="1:6">
      <c r="A6507">
        <v>2370</v>
      </c>
      <c r="B6507" s="1">
        <v>45961</v>
      </c>
      <c r="C6507">
        <v>9</v>
      </c>
      <c r="D6507">
        <v>8</v>
      </c>
      <c r="E6507" t="s">
        <v>7</v>
      </c>
      <c r="F6507">
        <v>649.75052854122623</v>
      </c>
    </row>
    <row r="6508" spans="1:6">
      <c r="A6508">
        <v>2370</v>
      </c>
      <c r="B6508" s="1">
        <v>45991</v>
      </c>
      <c r="C6508">
        <v>9</v>
      </c>
      <c r="D6508">
        <v>8</v>
      </c>
      <c r="E6508" t="s">
        <v>7</v>
      </c>
      <c r="F6508">
        <v>650.59755848052907</v>
      </c>
    </row>
    <row r="6509" spans="1:6">
      <c r="A6509">
        <v>2370</v>
      </c>
      <c r="B6509" s="1">
        <v>46022</v>
      </c>
      <c r="C6509">
        <v>9</v>
      </c>
      <c r="D6509">
        <v>8</v>
      </c>
      <c r="E6509" t="s">
        <v>7</v>
      </c>
      <c r="F6509">
        <v>651.50105708245246</v>
      </c>
    </row>
    <row r="6510" spans="1:6">
      <c r="A6510">
        <v>360</v>
      </c>
      <c r="B6510" s="1">
        <v>45930</v>
      </c>
      <c r="C6510">
        <v>9</v>
      </c>
      <c r="D6510">
        <v>8</v>
      </c>
      <c r="E6510" t="s">
        <v>7</v>
      </c>
      <c r="F6510">
        <v>6001.2259986505396</v>
      </c>
    </row>
    <row r="6511" spans="1:6">
      <c r="A6511">
        <v>360</v>
      </c>
      <c r="B6511" s="1">
        <v>45961</v>
      </c>
      <c r="C6511">
        <v>9</v>
      </c>
      <c r="D6511">
        <v>8</v>
      </c>
      <c r="E6511" t="s">
        <v>7</v>
      </c>
      <c r="F6511">
        <v>6028.7174266162465</v>
      </c>
    </row>
    <row r="6512" spans="1:6">
      <c r="A6512">
        <v>360</v>
      </c>
      <c r="B6512" s="1">
        <v>45991</v>
      </c>
      <c r="C6512">
        <v>9</v>
      </c>
      <c r="D6512">
        <v>8</v>
      </c>
      <c r="E6512" t="s">
        <v>7</v>
      </c>
      <c r="F6512">
        <v>6054.4906403340974</v>
      </c>
    </row>
    <row r="6513" spans="1:6">
      <c r="A6513">
        <v>360</v>
      </c>
      <c r="B6513" s="1">
        <v>46022</v>
      </c>
      <c r="C6513">
        <v>9</v>
      </c>
      <c r="D6513">
        <v>8</v>
      </c>
      <c r="E6513" t="s">
        <v>7</v>
      </c>
      <c r="F6513">
        <v>6081.9820682998052</v>
      </c>
    </row>
    <row r="6514" spans="1:6">
      <c r="A6514">
        <v>9649</v>
      </c>
      <c r="B6514" s="1">
        <v>45930</v>
      </c>
      <c r="C6514">
        <v>9</v>
      </c>
      <c r="D6514">
        <v>8</v>
      </c>
      <c r="E6514" t="s">
        <v>7</v>
      </c>
      <c r="F6514">
        <v>887.86804847247299</v>
      </c>
    </row>
    <row r="6515" spans="1:6">
      <c r="A6515">
        <v>9649</v>
      </c>
      <c r="B6515" s="1">
        <v>45961</v>
      </c>
      <c r="C6515">
        <v>9</v>
      </c>
      <c r="D6515">
        <v>8</v>
      </c>
      <c r="E6515" t="s">
        <v>7</v>
      </c>
      <c r="F6515">
        <v>878.46296707831152</v>
      </c>
    </row>
    <row r="6516" spans="1:6">
      <c r="A6516">
        <v>9649</v>
      </c>
      <c r="B6516" s="1">
        <v>45991</v>
      </c>
      <c r="C6516">
        <v>9</v>
      </c>
      <c r="D6516">
        <v>8</v>
      </c>
      <c r="E6516" t="s">
        <v>7</v>
      </c>
      <c r="F6516">
        <v>787.67093834628338</v>
      </c>
    </row>
    <row r="6517" spans="1:6">
      <c r="A6517">
        <v>9649</v>
      </c>
      <c r="B6517" s="1">
        <v>46022</v>
      </c>
      <c r="C6517">
        <v>9</v>
      </c>
      <c r="D6517">
        <v>8</v>
      </c>
      <c r="E6517" t="s">
        <v>7</v>
      </c>
      <c r="F6517">
        <v>905.79279880956028</v>
      </c>
    </row>
    <row r="6518" spans="1:6">
      <c r="A6518">
        <v>9652</v>
      </c>
      <c r="B6518" s="1">
        <v>45930</v>
      </c>
      <c r="C6518">
        <v>9</v>
      </c>
      <c r="D6518">
        <v>8</v>
      </c>
      <c r="E6518" t="s">
        <v>7</v>
      </c>
      <c r="F6518">
        <v>6111.4682587838315</v>
      </c>
    </row>
    <row r="6519" spans="1:6">
      <c r="A6519">
        <v>9652</v>
      </c>
      <c r="B6519" s="1">
        <v>45961</v>
      </c>
      <c r="C6519">
        <v>9</v>
      </c>
      <c r="D6519">
        <v>8</v>
      </c>
      <c r="E6519" t="s">
        <v>7</v>
      </c>
      <c r="F6519">
        <v>6158.4735659096978</v>
      </c>
    </row>
    <row r="6520" spans="1:6">
      <c r="A6520">
        <v>9652</v>
      </c>
      <c r="B6520" s="1">
        <v>45991</v>
      </c>
      <c r="C6520">
        <v>9</v>
      </c>
      <c r="D6520">
        <v>8</v>
      </c>
      <c r="E6520" t="s">
        <v>7</v>
      </c>
      <c r="F6520">
        <v>6202.5410413401987</v>
      </c>
    </row>
    <row r="6521" spans="1:6">
      <c r="A6521">
        <v>9652</v>
      </c>
      <c r="B6521" s="1">
        <v>46022</v>
      </c>
      <c r="C6521">
        <v>9</v>
      </c>
      <c r="D6521">
        <v>8</v>
      </c>
      <c r="E6521" t="s">
        <v>7</v>
      </c>
      <c r="F6521">
        <v>6249.5463484660659</v>
      </c>
    </row>
    <row r="6522" spans="1:6">
      <c r="A6522">
        <v>9656</v>
      </c>
      <c r="B6522" s="1">
        <v>45930</v>
      </c>
      <c r="C6522">
        <v>9</v>
      </c>
      <c r="D6522">
        <v>8</v>
      </c>
      <c r="E6522" t="s">
        <v>7</v>
      </c>
      <c r="F6522">
        <v>446987.0491401616</v>
      </c>
    </row>
    <row r="6523" spans="1:6">
      <c r="A6523">
        <v>9656</v>
      </c>
      <c r="B6523" s="1">
        <v>45961</v>
      </c>
      <c r="C6523">
        <v>9</v>
      </c>
      <c r="D6523">
        <v>8</v>
      </c>
      <c r="E6523" t="s">
        <v>7</v>
      </c>
      <c r="F6523">
        <v>432456.96963527746</v>
      </c>
    </row>
    <row r="6524" spans="1:6">
      <c r="A6524">
        <v>9656</v>
      </c>
      <c r="B6524" s="1">
        <v>45991</v>
      </c>
      <c r="C6524">
        <v>9</v>
      </c>
      <c r="D6524">
        <v>8</v>
      </c>
      <c r="E6524" t="s">
        <v>7</v>
      </c>
      <c r="F6524">
        <v>430954.85784767754</v>
      </c>
    </row>
    <row r="6525" spans="1:6">
      <c r="A6525">
        <v>9656</v>
      </c>
      <c r="B6525" s="1">
        <v>46022</v>
      </c>
      <c r="C6525">
        <v>9</v>
      </c>
      <c r="D6525">
        <v>8</v>
      </c>
      <c r="E6525" t="s">
        <v>7</v>
      </c>
      <c r="F6525">
        <v>438290.17402698088</v>
      </c>
    </row>
    <row r="6526" spans="1:6">
      <c r="A6526">
        <v>9657</v>
      </c>
      <c r="B6526" s="1">
        <v>45930</v>
      </c>
      <c r="C6526">
        <v>9</v>
      </c>
      <c r="D6526">
        <v>8</v>
      </c>
      <c r="E6526" t="s">
        <v>7</v>
      </c>
      <c r="F6526">
        <v>2660.8074042685143</v>
      </c>
    </row>
    <row r="6527" spans="1:6">
      <c r="A6527">
        <v>9657</v>
      </c>
      <c r="B6527" s="1">
        <v>45961</v>
      </c>
      <c r="C6527">
        <v>9</v>
      </c>
      <c r="D6527">
        <v>8</v>
      </c>
      <c r="E6527" t="s">
        <v>7</v>
      </c>
      <c r="F6527">
        <v>2509.9996082679017</v>
      </c>
    </row>
    <row r="6528" spans="1:6">
      <c r="A6528">
        <v>9657</v>
      </c>
      <c r="B6528" s="1">
        <v>45991</v>
      </c>
      <c r="C6528">
        <v>9</v>
      </c>
      <c r="D6528">
        <v>8</v>
      </c>
      <c r="E6528" t="s">
        <v>7</v>
      </c>
      <c r="F6528">
        <v>2608.5370046973808</v>
      </c>
    </row>
    <row r="6529" spans="1:6">
      <c r="A6529">
        <v>9657</v>
      </c>
      <c r="B6529" s="1">
        <v>46022</v>
      </c>
      <c r="C6529">
        <v>9</v>
      </c>
      <c r="D6529">
        <v>8</v>
      </c>
      <c r="E6529" t="s">
        <v>7</v>
      </c>
      <c r="F6529">
        <v>2541.7736103902939</v>
      </c>
    </row>
    <row r="6530" spans="1:6">
      <c r="A6530">
        <v>9683</v>
      </c>
      <c r="B6530" s="1">
        <v>45930</v>
      </c>
      <c r="C6530">
        <v>9</v>
      </c>
      <c r="D6530">
        <v>8</v>
      </c>
      <c r="E6530" t="s">
        <v>7</v>
      </c>
      <c r="F6530">
        <v>1573223.7107805205</v>
      </c>
    </row>
    <row r="6531" spans="1:6">
      <c r="A6531">
        <v>9683</v>
      </c>
      <c r="B6531" s="1">
        <v>45961</v>
      </c>
      <c r="C6531">
        <v>9</v>
      </c>
      <c r="D6531">
        <v>8</v>
      </c>
      <c r="E6531" t="s">
        <v>7</v>
      </c>
      <c r="F6531">
        <v>1580680.7980105535</v>
      </c>
    </row>
    <row r="6532" spans="1:6">
      <c r="A6532">
        <v>9683</v>
      </c>
      <c r="B6532" s="1">
        <v>45991</v>
      </c>
      <c r="C6532">
        <v>9</v>
      </c>
      <c r="D6532">
        <v>8</v>
      </c>
      <c r="E6532" t="s">
        <v>7</v>
      </c>
      <c r="F6532">
        <v>1587671.8172887098</v>
      </c>
    </row>
    <row r="6533" spans="1:6">
      <c r="A6533">
        <v>9683</v>
      </c>
      <c r="B6533" s="1">
        <v>46022</v>
      </c>
      <c r="C6533">
        <v>9</v>
      </c>
      <c r="D6533">
        <v>8</v>
      </c>
      <c r="E6533" t="s">
        <v>7</v>
      </c>
      <c r="F6533">
        <v>1595128.904518743</v>
      </c>
    </row>
    <row r="6534" spans="1:6">
      <c r="A6534">
        <v>9692</v>
      </c>
      <c r="B6534" s="1">
        <v>45930</v>
      </c>
      <c r="C6534">
        <v>9</v>
      </c>
      <c r="D6534">
        <v>8</v>
      </c>
      <c r="E6534" t="s">
        <v>7</v>
      </c>
      <c r="F6534">
        <v>260440.15437732841</v>
      </c>
    </row>
    <row r="6535" spans="1:6">
      <c r="A6535">
        <v>9692</v>
      </c>
      <c r="B6535" s="1">
        <v>45961</v>
      </c>
      <c r="C6535">
        <v>9</v>
      </c>
      <c r="D6535">
        <v>8</v>
      </c>
      <c r="E6535" t="s">
        <v>7</v>
      </c>
      <c r="F6535">
        <v>390740.94733113516</v>
      </c>
    </row>
    <row r="6536" spans="1:6">
      <c r="A6536">
        <v>9692</v>
      </c>
      <c r="B6536" s="1">
        <v>45991</v>
      </c>
      <c r="C6536">
        <v>9</v>
      </c>
      <c r="D6536">
        <v>8</v>
      </c>
      <c r="E6536" t="s">
        <v>7</v>
      </c>
      <c r="F6536">
        <v>285400.74686250836</v>
      </c>
    </row>
    <row r="6537" spans="1:6">
      <c r="A6537">
        <v>9692</v>
      </c>
      <c r="B6537" s="1">
        <v>46022</v>
      </c>
      <c r="C6537">
        <v>9</v>
      </c>
      <c r="D6537">
        <v>8</v>
      </c>
      <c r="E6537" t="s">
        <v>7</v>
      </c>
      <c r="F6537">
        <v>273735</v>
      </c>
    </row>
    <row r="6538" spans="1:6">
      <c r="A6538">
        <v>9700</v>
      </c>
      <c r="B6538" s="1">
        <v>45930</v>
      </c>
      <c r="C6538">
        <v>9</v>
      </c>
      <c r="D6538">
        <v>8</v>
      </c>
      <c r="E6538" t="s">
        <v>7</v>
      </c>
      <c r="F6538">
        <v>457542.56757352198</v>
      </c>
    </row>
    <row r="6539" spans="1:6">
      <c r="A6539">
        <v>9700</v>
      </c>
      <c r="B6539" s="1">
        <v>45961</v>
      </c>
      <c r="C6539">
        <v>9</v>
      </c>
      <c r="D6539">
        <v>8</v>
      </c>
      <c r="E6539" t="s">
        <v>7</v>
      </c>
      <c r="F6539">
        <v>459049.26571731741</v>
      </c>
    </row>
    <row r="6540" spans="1:6">
      <c r="A6540">
        <v>9700</v>
      </c>
      <c r="B6540" s="1">
        <v>45991</v>
      </c>
      <c r="C6540">
        <v>9</v>
      </c>
      <c r="D6540">
        <v>8</v>
      </c>
      <c r="E6540" t="s">
        <v>7</v>
      </c>
      <c r="F6540">
        <v>460461.79522712564</v>
      </c>
    </row>
    <row r="6541" spans="1:6">
      <c r="A6541">
        <v>9700</v>
      </c>
      <c r="B6541" s="1">
        <v>46022</v>
      </c>
      <c r="C6541">
        <v>9</v>
      </c>
      <c r="D6541">
        <v>8</v>
      </c>
      <c r="E6541" t="s">
        <v>7</v>
      </c>
      <c r="F6541">
        <v>461968.49337092094</v>
      </c>
    </row>
    <row r="6542" spans="1:6">
      <c r="A6542">
        <v>9701</v>
      </c>
      <c r="B6542" s="1">
        <v>45930</v>
      </c>
      <c r="C6542">
        <v>9</v>
      </c>
      <c r="D6542">
        <v>8</v>
      </c>
      <c r="E6542" t="s">
        <v>7</v>
      </c>
      <c r="F6542">
        <v>3436.783023808649</v>
      </c>
    </row>
    <row r="6543" spans="1:6">
      <c r="A6543">
        <v>9701</v>
      </c>
      <c r="B6543" s="1">
        <v>45961</v>
      </c>
      <c r="C6543">
        <v>9</v>
      </c>
      <c r="D6543">
        <v>8</v>
      </c>
      <c r="E6543" t="s">
        <v>7</v>
      </c>
      <c r="F6543">
        <v>3410.7861705720884</v>
      </c>
    </row>
    <row r="6544" spans="1:6">
      <c r="A6544">
        <v>9701</v>
      </c>
      <c r="B6544" s="1">
        <v>45991</v>
      </c>
      <c r="C6544">
        <v>9</v>
      </c>
      <c r="D6544">
        <v>8</v>
      </c>
      <c r="E6544" t="s">
        <v>7</v>
      </c>
      <c r="F6544">
        <v>3386.4141206628137</v>
      </c>
    </row>
    <row r="6545" spans="1:6">
      <c r="A6545">
        <v>9701</v>
      </c>
      <c r="B6545" s="1">
        <v>46022</v>
      </c>
      <c r="C6545">
        <v>9</v>
      </c>
      <c r="D6545">
        <v>8</v>
      </c>
      <c r="E6545" t="s">
        <v>7</v>
      </c>
      <c r="F6545">
        <v>3360.4172674262536</v>
      </c>
    </row>
    <row r="6546" spans="1:6">
      <c r="A6546">
        <v>9702</v>
      </c>
      <c r="B6546" s="1">
        <v>45930</v>
      </c>
      <c r="C6546">
        <v>9</v>
      </c>
      <c r="D6546">
        <v>8</v>
      </c>
      <c r="E6546" t="s">
        <v>7</v>
      </c>
      <c r="F6546">
        <v>1341.7924026461164</v>
      </c>
    </row>
    <row r="6547" spans="1:6">
      <c r="A6547">
        <v>9702</v>
      </c>
      <c r="B6547" s="1">
        <v>45961</v>
      </c>
      <c r="C6547">
        <v>9</v>
      </c>
      <c r="D6547">
        <v>8</v>
      </c>
      <c r="E6547" t="s">
        <v>7</v>
      </c>
      <c r="F6547">
        <v>1342.6376321353068</v>
      </c>
    </row>
    <row r="6548" spans="1:6">
      <c r="A6548">
        <v>9702</v>
      </c>
      <c r="B6548" s="1">
        <v>45991</v>
      </c>
      <c r="C6548">
        <v>9</v>
      </c>
      <c r="D6548">
        <v>8</v>
      </c>
      <c r="E6548" t="s">
        <v>7</v>
      </c>
      <c r="F6548">
        <v>1343.4300347814228</v>
      </c>
    </row>
    <row r="6549" spans="1:6">
      <c r="A6549">
        <v>9702</v>
      </c>
      <c r="B6549" s="1">
        <v>46022</v>
      </c>
      <c r="C6549">
        <v>9</v>
      </c>
      <c r="D6549">
        <v>8</v>
      </c>
      <c r="E6549" t="s">
        <v>7</v>
      </c>
      <c r="F6549">
        <v>1344.2752642706132</v>
      </c>
    </row>
    <row r="6550" spans="1:6">
      <c r="A6550">
        <v>9768</v>
      </c>
      <c r="B6550" s="1">
        <v>45930</v>
      </c>
      <c r="C6550">
        <v>9</v>
      </c>
      <c r="D6550">
        <v>8</v>
      </c>
      <c r="E6550" t="s">
        <v>7</v>
      </c>
      <c r="F6550">
        <v>208102.68774325284</v>
      </c>
    </row>
    <row r="6551" spans="1:6">
      <c r="A6551">
        <v>9768</v>
      </c>
      <c r="B6551" s="1">
        <v>45961</v>
      </c>
      <c r="C6551">
        <v>9</v>
      </c>
      <c r="D6551">
        <v>8</v>
      </c>
      <c r="E6551" t="s">
        <v>7</v>
      </c>
      <c r="F6551">
        <v>327011.61368030973</v>
      </c>
    </row>
    <row r="6552" spans="1:6">
      <c r="A6552">
        <v>9768</v>
      </c>
      <c r="B6552" s="1">
        <v>45991</v>
      </c>
      <c r="C6552">
        <v>9</v>
      </c>
      <c r="D6552">
        <v>8</v>
      </c>
      <c r="E6552" t="s">
        <v>7</v>
      </c>
      <c r="F6552">
        <v>236059.40775776416</v>
      </c>
    </row>
    <row r="6553" spans="1:6">
      <c r="A6553">
        <v>9768</v>
      </c>
      <c r="B6553" s="1">
        <v>46022</v>
      </c>
      <c r="C6553">
        <v>9</v>
      </c>
      <c r="D6553">
        <v>8</v>
      </c>
      <c r="E6553" t="s">
        <v>7</v>
      </c>
      <c r="F6553">
        <v>222108.29142431734</v>
      </c>
    </row>
    <row r="6554" spans="1:6">
      <c r="A6554">
        <v>150</v>
      </c>
      <c r="B6554" s="1">
        <v>45930</v>
      </c>
      <c r="C6554">
        <v>9</v>
      </c>
      <c r="D6554">
        <v>9</v>
      </c>
      <c r="E6554" t="s">
        <v>7</v>
      </c>
      <c r="F6554">
        <v>124428.40783072077</v>
      </c>
    </row>
    <row r="6555" spans="1:6">
      <c r="A6555">
        <v>150</v>
      </c>
      <c r="B6555" s="1">
        <v>45961</v>
      </c>
      <c r="C6555">
        <v>9</v>
      </c>
      <c r="D6555">
        <v>9</v>
      </c>
      <c r="E6555" t="s">
        <v>7</v>
      </c>
      <c r="F6555">
        <v>124299.63980667903</v>
      </c>
    </row>
    <row r="6556" spans="1:6">
      <c r="A6556">
        <v>150</v>
      </c>
      <c r="B6556" s="1">
        <v>45991</v>
      </c>
      <c r="C6556">
        <v>9</v>
      </c>
      <c r="D6556">
        <v>9</v>
      </c>
      <c r="E6556" t="s">
        <v>7</v>
      </c>
      <c r="F6556">
        <v>124364.73158278706</v>
      </c>
    </row>
    <row r="6557" spans="1:6">
      <c r="A6557">
        <v>150</v>
      </c>
      <c r="B6557" s="1">
        <v>46022</v>
      </c>
      <c r="C6557">
        <v>9</v>
      </c>
      <c r="D6557">
        <v>9</v>
      </c>
      <c r="E6557" t="s">
        <v>7</v>
      </c>
      <c r="F6557">
        <v>124682.87888681321</v>
      </c>
    </row>
    <row r="6558" spans="1:6">
      <c r="A6558">
        <v>2370</v>
      </c>
      <c r="B6558" s="1">
        <v>45930</v>
      </c>
      <c r="C6558">
        <v>9</v>
      </c>
      <c r="D6558">
        <v>9</v>
      </c>
      <c r="E6558" t="s">
        <v>7</v>
      </c>
      <c r="F6558">
        <v>3158.145445748416</v>
      </c>
    </row>
    <row r="6559" spans="1:6">
      <c r="A6559">
        <v>2370</v>
      </c>
      <c r="B6559" s="1">
        <v>45961</v>
      </c>
      <c r="C6559">
        <v>9</v>
      </c>
      <c r="D6559">
        <v>9</v>
      </c>
      <c r="E6559" t="s">
        <v>7</v>
      </c>
      <c r="F6559">
        <v>2923.4289643749999</v>
      </c>
    </row>
    <row r="6560" spans="1:6">
      <c r="A6560">
        <v>2370</v>
      </c>
      <c r="B6560" s="1">
        <v>45991</v>
      </c>
      <c r="C6560">
        <v>9</v>
      </c>
      <c r="D6560">
        <v>9</v>
      </c>
      <c r="E6560" t="s">
        <v>7</v>
      </c>
      <c r="F6560">
        <v>2769.7086091968736</v>
      </c>
    </row>
    <row r="6561" spans="1:6">
      <c r="A6561">
        <v>2370</v>
      </c>
      <c r="B6561" s="1">
        <v>46022</v>
      </c>
      <c r="C6561">
        <v>9</v>
      </c>
      <c r="D6561">
        <v>9</v>
      </c>
      <c r="E6561" t="s">
        <v>7</v>
      </c>
      <c r="F6561">
        <v>2783.5571522428581</v>
      </c>
    </row>
    <row r="6562" spans="1:6">
      <c r="A6562">
        <v>360</v>
      </c>
      <c r="B6562" s="1">
        <v>45930</v>
      </c>
      <c r="C6562">
        <v>9</v>
      </c>
      <c r="D6562">
        <v>9</v>
      </c>
      <c r="E6562" t="s">
        <v>7</v>
      </c>
      <c r="F6562">
        <v>15375</v>
      </c>
    </row>
    <row r="6563" spans="1:6">
      <c r="A6563">
        <v>360</v>
      </c>
      <c r="B6563" s="1">
        <v>45961</v>
      </c>
      <c r="C6563">
        <v>9</v>
      </c>
      <c r="D6563">
        <v>9</v>
      </c>
      <c r="E6563" t="s">
        <v>7</v>
      </c>
      <c r="F6563">
        <v>13012.5</v>
      </c>
    </row>
    <row r="6564" spans="1:6">
      <c r="A6564">
        <v>360</v>
      </c>
      <c r="B6564" s="1">
        <v>45991</v>
      </c>
      <c r="C6564">
        <v>9</v>
      </c>
      <c r="D6564">
        <v>9</v>
      </c>
      <c r="E6564" t="s">
        <v>7</v>
      </c>
      <c r="F6564">
        <v>13485</v>
      </c>
    </row>
    <row r="6565" spans="1:6">
      <c r="A6565">
        <v>360</v>
      </c>
      <c r="B6565" s="1">
        <v>46022</v>
      </c>
      <c r="C6565">
        <v>9</v>
      </c>
      <c r="D6565">
        <v>9</v>
      </c>
      <c r="E6565" t="s">
        <v>7</v>
      </c>
      <c r="F6565">
        <v>13115</v>
      </c>
    </row>
    <row r="6566" spans="1:6">
      <c r="A6566">
        <v>9649</v>
      </c>
      <c r="B6566" s="1">
        <v>45930</v>
      </c>
      <c r="C6566">
        <v>9</v>
      </c>
      <c r="D6566">
        <v>9</v>
      </c>
      <c r="E6566" t="s">
        <v>7</v>
      </c>
      <c r="F6566">
        <v>2354.9250336395771</v>
      </c>
    </row>
    <row r="6567" spans="1:6">
      <c r="A6567">
        <v>9649</v>
      </c>
      <c r="B6567" s="1">
        <v>45961</v>
      </c>
      <c r="C6567">
        <v>9</v>
      </c>
      <c r="D6567">
        <v>9</v>
      </c>
      <c r="E6567" t="s">
        <v>7</v>
      </c>
      <c r="F6567">
        <v>2718.6252855085841</v>
      </c>
    </row>
    <row r="6568" spans="1:6">
      <c r="A6568">
        <v>9649</v>
      </c>
      <c r="B6568" s="1">
        <v>45991</v>
      </c>
      <c r="C6568">
        <v>9</v>
      </c>
      <c r="D6568">
        <v>9</v>
      </c>
      <c r="E6568" t="s">
        <v>7</v>
      </c>
      <c r="F6568">
        <v>2459.1983284411199</v>
      </c>
    </row>
    <row r="6569" spans="1:6">
      <c r="A6569">
        <v>9649</v>
      </c>
      <c r="B6569" s="1">
        <v>46022</v>
      </c>
      <c r="C6569">
        <v>9</v>
      </c>
      <c r="D6569">
        <v>9</v>
      </c>
      <c r="E6569" t="s">
        <v>7</v>
      </c>
      <c r="F6569">
        <v>2521.807687271757</v>
      </c>
    </row>
    <row r="6570" spans="1:6">
      <c r="A6570">
        <v>9652</v>
      </c>
      <c r="B6570" s="1">
        <v>45930</v>
      </c>
      <c r="C6570">
        <v>9</v>
      </c>
      <c r="D6570">
        <v>9</v>
      </c>
      <c r="E6570" t="s">
        <v>7</v>
      </c>
      <c r="F6570">
        <v>15254.535736206781</v>
      </c>
    </row>
    <row r="6571" spans="1:6">
      <c r="A6571">
        <v>9652</v>
      </c>
      <c r="B6571" s="1">
        <v>45961</v>
      </c>
      <c r="C6571">
        <v>9</v>
      </c>
      <c r="D6571">
        <v>9</v>
      </c>
      <c r="E6571" t="s">
        <v>7</v>
      </c>
      <c r="F6571">
        <v>15523.373854827341</v>
      </c>
    </row>
    <row r="6572" spans="1:6">
      <c r="A6572">
        <v>9652</v>
      </c>
      <c r="B6572" s="1">
        <v>45991</v>
      </c>
      <c r="C6572">
        <v>9</v>
      </c>
      <c r="D6572">
        <v>9</v>
      </c>
      <c r="E6572" t="s">
        <v>7</v>
      </c>
      <c r="F6572">
        <v>15775.409591034124</v>
      </c>
    </row>
    <row r="6573" spans="1:6">
      <c r="A6573">
        <v>9652</v>
      </c>
      <c r="B6573" s="1">
        <v>46022</v>
      </c>
      <c r="C6573">
        <v>9</v>
      </c>
      <c r="D6573">
        <v>9</v>
      </c>
      <c r="E6573" t="s">
        <v>7</v>
      </c>
      <c r="F6573">
        <v>16044.247709654685</v>
      </c>
    </row>
    <row r="6574" spans="1:6">
      <c r="A6574">
        <v>9656</v>
      </c>
      <c r="B6574" s="1">
        <v>45930</v>
      </c>
      <c r="C6574">
        <v>9</v>
      </c>
      <c r="D6574">
        <v>9</v>
      </c>
      <c r="E6574" t="s">
        <v>7</v>
      </c>
      <c r="F6574">
        <v>644796.35864237149</v>
      </c>
    </row>
    <row r="6575" spans="1:6">
      <c r="A6575">
        <v>9656</v>
      </c>
      <c r="B6575" s="1">
        <v>45961</v>
      </c>
      <c r="C6575">
        <v>9</v>
      </c>
      <c r="D6575">
        <v>9</v>
      </c>
      <c r="E6575" t="s">
        <v>7</v>
      </c>
      <c r="F6575">
        <v>638425.62913776736</v>
      </c>
    </row>
    <row r="6576" spans="1:6">
      <c r="A6576">
        <v>9656</v>
      </c>
      <c r="B6576" s="1">
        <v>45991</v>
      </c>
      <c r="C6576">
        <v>9</v>
      </c>
      <c r="D6576">
        <v>9</v>
      </c>
      <c r="E6576" t="s">
        <v>7</v>
      </c>
      <c r="F6576">
        <v>634474.0152579787</v>
      </c>
    </row>
    <row r="6577" spans="1:6">
      <c r="A6577">
        <v>9656</v>
      </c>
      <c r="B6577" s="1">
        <v>46022</v>
      </c>
      <c r="C6577">
        <v>9</v>
      </c>
      <c r="D6577">
        <v>9</v>
      </c>
      <c r="E6577" t="s">
        <v>7</v>
      </c>
      <c r="F6577">
        <v>657339.21729396039</v>
      </c>
    </row>
    <row r="6578" spans="1:6">
      <c r="A6578">
        <v>9657</v>
      </c>
      <c r="B6578" s="1">
        <v>45930</v>
      </c>
      <c r="C6578">
        <v>9</v>
      </c>
      <c r="D6578">
        <v>9</v>
      </c>
      <c r="E6578" t="s">
        <v>7</v>
      </c>
      <c r="F6578">
        <v>4431.9184822375737</v>
      </c>
    </row>
    <row r="6579" spans="1:6">
      <c r="A6579">
        <v>9657</v>
      </c>
      <c r="B6579" s="1">
        <v>45961</v>
      </c>
      <c r="C6579">
        <v>9</v>
      </c>
      <c r="D6579">
        <v>9</v>
      </c>
      <c r="E6579" t="s">
        <v>7</v>
      </c>
      <c r="F6579">
        <v>4209.5046184601215</v>
      </c>
    </row>
    <row r="6580" spans="1:6">
      <c r="A6580">
        <v>9657</v>
      </c>
      <c r="B6580" s="1">
        <v>45991</v>
      </c>
      <c r="C6580">
        <v>9</v>
      </c>
      <c r="D6580">
        <v>9</v>
      </c>
      <c r="E6580" t="s">
        <v>7</v>
      </c>
      <c r="F6580">
        <v>4414.9856578481003</v>
      </c>
    </row>
    <row r="6581" spans="1:6">
      <c r="A6581">
        <v>9657</v>
      </c>
      <c r="B6581" s="1">
        <v>46022</v>
      </c>
      <c r="C6581">
        <v>9</v>
      </c>
      <c r="D6581">
        <v>9</v>
      </c>
      <c r="E6581" t="s">
        <v>7</v>
      </c>
      <c r="F6581">
        <v>4353.2859108731882</v>
      </c>
    </row>
    <row r="6582" spans="1:6">
      <c r="A6582">
        <v>9683</v>
      </c>
      <c r="B6582" s="1">
        <v>45930</v>
      </c>
      <c r="C6582">
        <v>9</v>
      </c>
      <c r="D6582">
        <v>9</v>
      </c>
      <c r="E6582" t="s">
        <v>7</v>
      </c>
      <c r="F6582">
        <v>2463025.7743050708</v>
      </c>
    </row>
    <row r="6583" spans="1:6">
      <c r="A6583">
        <v>9683</v>
      </c>
      <c r="B6583" s="1">
        <v>45961</v>
      </c>
      <c r="C6583">
        <v>9</v>
      </c>
      <c r="D6583">
        <v>9</v>
      </c>
      <c r="E6583" t="s">
        <v>7</v>
      </c>
      <c r="F6583">
        <v>2484056.7323699989</v>
      </c>
    </row>
    <row r="6584" spans="1:6">
      <c r="A6584">
        <v>9683</v>
      </c>
      <c r="B6584" s="1">
        <v>45991</v>
      </c>
      <c r="C6584">
        <v>9</v>
      </c>
      <c r="D6584">
        <v>9</v>
      </c>
      <c r="E6584" t="s">
        <v>7</v>
      </c>
      <c r="F6584">
        <v>2503773.2555558691</v>
      </c>
    </row>
    <row r="6585" spans="1:6">
      <c r="A6585">
        <v>9683</v>
      </c>
      <c r="B6585" s="1">
        <v>46022</v>
      </c>
      <c r="C6585">
        <v>9</v>
      </c>
      <c r="D6585">
        <v>9</v>
      </c>
      <c r="E6585" t="s">
        <v>7</v>
      </c>
      <c r="F6585">
        <v>2524804.2136207973</v>
      </c>
    </row>
    <row r="6586" spans="1:6">
      <c r="A6586">
        <v>9692</v>
      </c>
      <c r="B6586" s="1">
        <v>45930</v>
      </c>
      <c r="C6586">
        <v>9</v>
      </c>
      <c r="D6586">
        <v>9</v>
      </c>
      <c r="E6586" t="s">
        <v>7</v>
      </c>
      <c r="F6586">
        <v>540618.11207752302</v>
      </c>
    </row>
    <row r="6587" spans="1:6">
      <c r="A6587">
        <v>9692</v>
      </c>
      <c r="B6587" s="1">
        <v>45961</v>
      </c>
      <c r="C6587">
        <v>9</v>
      </c>
      <c r="D6587">
        <v>9</v>
      </c>
      <c r="E6587" t="s">
        <v>7</v>
      </c>
      <c r="F6587">
        <v>632466.94771468861</v>
      </c>
    </row>
    <row r="6588" spans="1:6">
      <c r="A6588">
        <v>9692</v>
      </c>
      <c r="B6588" s="1">
        <v>45991</v>
      </c>
      <c r="C6588">
        <v>9</v>
      </c>
      <c r="D6588">
        <v>9</v>
      </c>
      <c r="E6588" t="s">
        <v>7</v>
      </c>
      <c r="F6588">
        <v>516293.91977648588</v>
      </c>
    </row>
    <row r="6589" spans="1:6">
      <c r="A6589">
        <v>9692</v>
      </c>
      <c r="B6589" s="1">
        <v>46022</v>
      </c>
      <c r="C6589">
        <v>9</v>
      </c>
      <c r="D6589">
        <v>9</v>
      </c>
      <c r="E6589" t="s">
        <v>7</v>
      </c>
      <c r="F6589">
        <v>547576.81299032457</v>
      </c>
    </row>
    <row r="6590" spans="1:6">
      <c r="A6590">
        <v>9700</v>
      </c>
      <c r="B6590" s="1">
        <v>45930</v>
      </c>
      <c r="C6590">
        <v>9</v>
      </c>
      <c r="D6590">
        <v>9</v>
      </c>
      <c r="E6590" t="s">
        <v>7</v>
      </c>
      <c r="F6590">
        <v>755121.59023371106</v>
      </c>
    </row>
    <row r="6591" spans="1:6">
      <c r="A6591">
        <v>9700</v>
      </c>
      <c r="B6591" s="1">
        <v>45961</v>
      </c>
      <c r="C6591">
        <v>9</v>
      </c>
      <c r="D6591">
        <v>9</v>
      </c>
      <c r="E6591" t="s">
        <v>7</v>
      </c>
      <c r="F6591">
        <v>761065.12581654964</v>
      </c>
    </row>
    <row r="6592" spans="1:6">
      <c r="A6592">
        <v>9700</v>
      </c>
      <c r="B6592" s="1">
        <v>45991</v>
      </c>
      <c r="C6592">
        <v>9</v>
      </c>
      <c r="D6592">
        <v>9</v>
      </c>
      <c r="E6592" t="s">
        <v>7</v>
      </c>
      <c r="F6592">
        <v>766637.19042546116</v>
      </c>
    </row>
    <row r="6593" spans="1:6">
      <c r="A6593">
        <v>9700</v>
      </c>
      <c r="B6593" s="1">
        <v>46022</v>
      </c>
      <c r="C6593">
        <v>9</v>
      </c>
      <c r="D6593">
        <v>9</v>
      </c>
      <c r="E6593" t="s">
        <v>7</v>
      </c>
      <c r="F6593">
        <v>772580.72600829997</v>
      </c>
    </row>
    <row r="6594" spans="1:6">
      <c r="A6594">
        <v>9701</v>
      </c>
      <c r="B6594" s="1">
        <v>45930</v>
      </c>
      <c r="C6594">
        <v>9</v>
      </c>
      <c r="D6594">
        <v>9</v>
      </c>
      <c r="E6594" t="s">
        <v>7</v>
      </c>
      <c r="F6594">
        <v>7682.5239285540738</v>
      </c>
    </row>
    <row r="6595" spans="1:6">
      <c r="A6595">
        <v>9701</v>
      </c>
      <c r="B6595" s="1">
        <v>45961</v>
      </c>
      <c r="C6595">
        <v>9</v>
      </c>
      <c r="D6595">
        <v>9</v>
      </c>
      <c r="E6595" t="s">
        <v>7</v>
      </c>
      <c r="F6595">
        <v>8297.0003210708819</v>
      </c>
    </row>
    <row r="6596" spans="1:6">
      <c r="A6596">
        <v>9701</v>
      </c>
      <c r="B6596" s="1">
        <v>45991</v>
      </c>
      <c r="C6596">
        <v>9</v>
      </c>
      <c r="D6596">
        <v>9</v>
      </c>
      <c r="E6596" t="s">
        <v>7</v>
      </c>
      <c r="F6596">
        <v>8225.9729982428835</v>
      </c>
    </row>
    <row r="6597" spans="1:6">
      <c r="A6597">
        <v>9701</v>
      </c>
      <c r="B6597" s="1">
        <v>46022</v>
      </c>
      <c r="C6597">
        <v>9</v>
      </c>
      <c r="D6597">
        <v>9</v>
      </c>
      <c r="E6597" t="s">
        <v>7</v>
      </c>
      <c r="F6597">
        <v>7973.9568081238231</v>
      </c>
    </row>
    <row r="6598" spans="1:6">
      <c r="A6598">
        <v>9702</v>
      </c>
      <c r="B6598" s="1">
        <v>45930</v>
      </c>
      <c r="C6598">
        <v>9</v>
      </c>
      <c r="D6598">
        <v>9</v>
      </c>
      <c r="E6598" t="s">
        <v>7</v>
      </c>
      <c r="F6598">
        <v>4117.6211388526317</v>
      </c>
    </row>
    <row r="6599" spans="1:6">
      <c r="A6599">
        <v>9702</v>
      </c>
      <c r="B6599" s="1">
        <v>45961</v>
      </c>
      <c r="C6599">
        <v>9</v>
      </c>
      <c r="D6599">
        <v>9</v>
      </c>
      <c r="E6599" t="s">
        <v>7</v>
      </c>
      <c r="F6599">
        <v>4509.3752501227382</v>
      </c>
    </row>
    <row r="6600" spans="1:6">
      <c r="A6600">
        <v>9702</v>
      </c>
      <c r="B6600" s="1">
        <v>45991</v>
      </c>
      <c r="C6600">
        <v>9</v>
      </c>
      <c r="D6600">
        <v>9</v>
      </c>
      <c r="E6600" t="s">
        <v>7</v>
      </c>
      <c r="F6600">
        <v>4368.4054938087456</v>
      </c>
    </row>
    <row r="6601" spans="1:6">
      <c r="A6601">
        <v>9702</v>
      </c>
      <c r="B6601" s="1">
        <v>46022</v>
      </c>
      <c r="C6601">
        <v>9</v>
      </c>
      <c r="D6601">
        <v>9</v>
      </c>
      <c r="E6601" t="s">
        <v>7</v>
      </c>
      <c r="F6601">
        <v>4554.3503459926242</v>
      </c>
    </row>
    <row r="6602" spans="1:6">
      <c r="A6602">
        <v>9768</v>
      </c>
      <c r="B6602" s="1">
        <v>45930</v>
      </c>
      <c r="C6602">
        <v>9</v>
      </c>
      <c r="D6602">
        <v>9</v>
      </c>
      <c r="E6602" t="s">
        <v>7</v>
      </c>
      <c r="F6602">
        <v>413290.441656254</v>
      </c>
    </row>
    <row r="6603" spans="1:6">
      <c r="A6603">
        <v>9768</v>
      </c>
      <c r="B6603" s="1">
        <v>45961</v>
      </c>
      <c r="C6603">
        <v>9</v>
      </c>
      <c r="D6603">
        <v>9</v>
      </c>
      <c r="E6603" t="s">
        <v>7</v>
      </c>
      <c r="F6603">
        <v>450967.38014638808</v>
      </c>
    </row>
    <row r="6604" spans="1:6">
      <c r="A6604">
        <v>9768</v>
      </c>
      <c r="B6604" s="1">
        <v>45991</v>
      </c>
      <c r="C6604">
        <v>9</v>
      </c>
      <c r="D6604">
        <v>9</v>
      </c>
      <c r="E6604" t="s">
        <v>7</v>
      </c>
      <c r="F6604">
        <v>387635.28329893388</v>
      </c>
    </row>
    <row r="6605" spans="1:6">
      <c r="A6605">
        <v>9768</v>
      </c>
      <c r="B6605" s="1">
        <v>46022</v>
      </c>
      <c r="C6605">
        <v>9</v>
      </c>
      <c r="D6605">
        <v>9</v>
      </c>
      <c r="E6605" t="s">
        <v>7</v>
      </c>
      <c r="F6605">
        <v>369492.82033085672</v>
      </c>
    </row>
    <row r="6606" spans="1:6">
      <c r="A6606">
        <v>150</v>
      </c>
      <c r="B6606" s="1">
        <v>45930</v>
      </c>
      <c r="C6606">
        <v>9</v>
      </c>
      <c r="D6606">
        <v>13</v>
      </c>
      <c r="E6606" t="s">
        <v>7</v>
      </c>
      <c r="F6606">
        <v>107270.80711216263</v>
      </c>
    </row>
    <row r="6607" spans="1:6">
      <c r="A6607">
        <v>150</v>
      </c>
      <c r="B6607" s="1">
        <v>45961</v>
      </c>
      <c r="C6607">
        <v>9</v>
      </c>
      <c r="D6607">
        <v>13</v>
      </c>
      <c r="E6607" t="s">
        <v>7</v>
      </c>
      <c r="F6607">
        <v>107536.20063644202</v>
      </c>
    </row>
    <row r="6608" spans="1:6">
      <c r="A6608">
        <v>150</v>
      </c>
      <c r="B6608" s="1">
        <v>45991</v>
      </c>
      <c r="C6608">
        <v>9</v>
      </c>
      <c r="D6608">
        <v>13</v>
      </c>
      <c r="E6608" t="s">
        <v>7</v>
      </c>
      <c r="F6608">
        <v>107785.00706545392</v>
      </c>
    </row>
    <row r="6609" spans="1:6">
      <c r="A6609">
        <v>150</v>
      </c>
      <c r="B6609" s="1">
        <v>46022</v>
      </c>
      <c r="C6609">
        <v>9</v>
      </c>
      <c r="D6609">
        <v>13</v>
      </c>
      <c r="E6609" t="s">
        <v>7</v>
      </c>
      <c r="F6609">
        <v>108050.4005897333</v>
      </c>
    </row>
    <row r="6610" spans="1:6">
      <c r="A6610">
        <v>2370</v>
      </c>
      <c r="B6610" s="1">
        <v>45930</v>
      </c>
      <c r="C6610">
        <v>9</v>
      </c>
      <c r="D6610">
        <v>13</v>
      </c>
      <c r="E6610" t="s">
        <v>7</v>
      </c>
      <c r="F6610">
        <v>1623.4707487189698</v>
      </c>
    </row>
    <row r="6611" spans="1:6">
      <c r="A6611">
        <v>2370</v>
      </c>
      <c r="B6611" s="1">
        <v>45961</v>
      </c>
      <c r="C6611">
        <v>9</v>
      </c>
      <c r="D6611">
        <v>13</v>
      </c>
      <c r="E6611" t="s">
        <v>7</v>
      </c>
      <c r="F6611">
        <v>1631.1149999999998</v>
      </c>
    </row>
    <row r="6612" spans="1:6">
      <c r="A6612">
        <v>2370</v>
      </c>
      <c r="B6612" s="1">
        <v>45991</v>
      </c>
      <c r="C6612">
        <v>9</v>
      </c>
      <c r="D6612">
        <v>13</v>
      </c>
      <c r="E6612" t="s">
        <v>7</v>
      </c>
      <c r="F6612">
        <v>1663.7372999999998</v>
      </c>
    </row>
    <row r="6613" spans="1:6">
      <c r="A6613">
        <v>2370</v>
      </c>
      <c r="B6613" s="1">
        <v>46022</v>
      </c>
      <c r="C6613">
        <v>9</v>
      </c>
      <c r="D6613">
        <v>13</v>
      </c>
      <c r="E6613" t="s">
        <v>7</v>
      </c>
      <c r="F6613">
        <v>1672.0559864999996</v>
      </c>
    </row>
    <row r="6614" spans="1:6">
      <c r="A6614">
        <v>360</v>
      </c>
      <c r="B6614" s="1">
        <v>45930</v>
      </c>
      <c r="C6614">
        <v>9</v>
      </c>
      <c r="D6614">
        <v>13</v>
      </c>
      <c r="E6614" t="s">
        <v>7</v>
      </c>
      <c r="F6614">
        <v>9150</v>
      </c>
    </row>
    <row r="6615" spans="1:6">
      <c r="A6615">
        <v>360</v>
      </c>
      <c r="B6615" s="1">
        <v>45961</v>
      </c>
      <c r="C6615">
        <v>9</v>
      </c>
      <c r="D6615">
        <v>13</v>
      </c>
      <c r="E6615" t="s">
        <v>7</v>
      </c>
      <c r="F6615">
        <v>8967</v>
      </c>
    </row>
    <row r="6616" spans="1:6">
      <c r="A6616">
        <v>360</v>
      </c>
      <c r="B6616" s="1">
        <v>45991</v>
      </c>
      <c r="C6616">
        <v>9</v>
      </c>
      <c r="D6616">
        <v>13</v>
      </c>
      <c r="E6616" t="s">
        <v>7</v>
      </c>
      <c r="F6616">
        <v>8787.66</v>
      </c>
    </row>
    <row r="6617" spans="1:6">
      <c r="A6617">
        <v>360</v>
      </c>
      <c r="B6617" s="1">
        <v>46022</v>
      </c>
      <c r="C6617">
        <v>9</v>
      </c>
      <c r="D6617">
        <v>13</v>
      </c>
      <c r="E6617" t="s">
        <v>7</v>
      </c>
      <c r="F6617">
        <v>8611.9067999999988</v>
      </c>
    </row>
    <row r="6618" spans="1:6">
      <c r="A6618">
        <v>9649</v>
      </c>
      <c r="B6618" s="1">
        <v>45930</v>
      </c>
      <c r="C6618">
        <v>9</v>
      </c>
      <c r="D6618">
        <v>13</v>
      </c>
      <c r="E6618" t="s">
        <v>7</v>
      </c>
      <c r="F6618">
        <v>1960.29809292703</v>
      </c>
    </row>
    <row r="6619" spans="1:6">
      <c r="A6619">
        <v>9649</v>
      </c>
      <c r="B6619" s="1">
        <v>45961</v>
      </c>
      <c r="C6619">
        <v>9</v>
      </c>
      <c r="D6619">
        <v>13</v>
      </c>
      <c r="E6619" t="s">
        <v>7</v>
      </c>
      <c r="F6619">
        <v>1980.105</v>
      </c>
    </row>
    <row r="6620" spans="1:6">
      <c r="A6620">
        <v>9649</v>
      </c>
      <c r="B6620" s="1">
        <v>45991</v>
      </c>
      <c r="C6620">
        <v>9</v>
      </c>
      <c r="D6620">
        <v>13</v>
      </c>
      <c r="E6620" t="s">
        <v>7</v>
      </c>
      <c r="F6620">
        <v>1999.9060500000001</v>
      </c>
    </row>
    <row r="6621" spans="1:6">
      <c r="A6621">
        <v>9649</v>
      </c>
      <c r="B6621" s="1">
        <v>46022</v>
      </c>
      <c r="C6621">
        <v>9</v>
      </c>
      <c r="D6621">
        <v>13</v>
      </c>
      <c r="E6621" t="s">
        <v>7</v>
      </c>
      <c r="F6621">
        <v>1680</v>
      </c>
    </row>
    <row r="6622" spans="1:6">
      <c r="A6622">
        <v>9652</v>
      </c>
      <c r="B6622" s="1">
        <v>45930</v>
      </c>
      <c r="C6622">
        <v>9</v>
      </c>
      <c r="D6622">
        <v>13</v>
      </c>
      <c r="E6622" t="s">
        <v>7</v>
      </c>
      <c r="F6622">
        <v>8707.5825817412569</v>
      </c>
    </row>
    <row r="6623" spans="1:6">
      <c r="A6623">
        <v>9652</v>
      </c>
      <c r="B6623" s="1">
        <v>45961</v>
      </c>
      <c r="C6623">
        <v>9</v>
      </c>
      <c r="D6623">
        <v>13</v>
      </c>
      <c r="E6623" t="s">
        <v>7</v>
      </c>
      <c r="F6623">
        <v>8775.6961168729231</v>
      </c>
    </row>
    <row r="6624" spans="1:6">
      <c r="A6624">
        <v>9652</v>
      </c>
      <c r="B6624" s="1">
        <v>45991</v>
      </c>
      <c r="C6624">
        <v>9</v>
      </c>
      <c r="D6624">
        <v>13</v>
      </c>
      <c r="E6624" t="s">
        <v>7</v>
      </c>
      <c r="F6624">
        <v>8848.3505543467018</v>
      </c>
    </row>
    <row r="6625" spans="1:6">
      <c r="A6625">
        <v>9652</v>
      </c>
      <c r="B6625" s="1">
        <v>46022</v>
      </c>
      <c r="C6625">
        <v>9</v>
      </c>
      <c r="D6625">
        <v>13</v>
      </c>
      <c r="E6625" t="s">
        <v>7</v>
      </c>
      <c r="F6625">
        <v>8916.4640894783697</v>
      </c>
    </row>
    <row r="6626" spans="1:6">
      <c r="A6626">
        <v>9656</v>
      </c>
      <c r="B6626" s="1">
        <v>45930</v>
      </c>
      <c r="C6626">
        <v>9</v>
      </c>
      <c r="D6626">
        <v>13</v>
      </c>
      <c r="E6626" t="s">
        <v>7</v>
      </c>
      <c r="F6626">
        <v>560987.64816149138</v>
      </c>
    </row>
    <row r="6627" spans="1:6">
      <c r="A6627">
        <v>9656</v>
      </c>
      <c r="B6627" s="1">
        <v>45961</v>
      </c>
      <c r="C6627">
        <v>9</v>
      </c>
      <c r="D6627">
        <v>13</v>
      </c>
      <c r="E6627" t="s">
        <v>7</v>
      </c>
      <c r="F6627">
        <v>553594.11115276092</v>
      </c>
    </row>
    <row r="6628" spans="1:6">
      <c r="A6628">
        <v>9656</v>
      </c>
      <c r="B6628" s="1">
        <v>45991</v>
      </c>
      <c r="C6628">
        <v>9</v>
      </c>
      <c r="D6628">
        <v>13</v>
      </c>
      <c r="E6628" t="s">
        <v>7</v>
      </c>
      <c r="F6628">
        <v>555147.37356008484</v>
      </c>
    </row>
    <row r="6629" spans="1:6">
      <c r="A6629">
        <v>9656</v>
      </c>
      <c r="B6629" s="1">
        <v>46022</v>
      </c>
      <c r="C6629">
        <v>9</v>
      </c>
      <c r="D6629">
        <v>13</v>
      </c>
      <c r="E6629" t="s">
        <v>7</v>
      </c>
      <c r="F6629">
        <v>570512.70935444906</v>
      </c>
    </row>
    <row r="6630" spans="1:6">
      <c r="A6630">
        <v>9657</v>
      </c>
      <c r="B6630" s="1">
        <v>45930</v>
      </c>
      <c r="C6630">
        <v>9</v>
      </c>
      <c r="D6630">
        <v>13</v>
      </c>
      <c r="E6630" t="s">
        <v>7</v>
      </c>
      <c r="F6630">
        <v>3672.7056307170574</v>
      </c>
    </row>
    <row r="6631" spans="1:6">
      <c r="A6631">
        <v>9657</v>
      </c>
      <c r="B6631" s="1">
        <v>45961</v>
      </c>
      <c r="C6631">
        <v>9</v>
      </c>
      <c r="D6631">
        <v>13</v>
      </c>
      <c r="E6631" t="s">
        <v>7</v>
      </c>
      <c r="F6631">
        <v>3508.9625676136639</v>
      </c>
    </row>
    <row r="6632" spans="1:6">
      <c r="A6632">
        <v>9657</v>
      </c>
      <c r="B6632" s="1">
        <v>45991</v>
      </c>
      <c r="C6632">
        <v>9</v>
      </c>
      <c r="D6632">
        <v>13</v>
      </c>
      <c r="E6632" t="s">
        <v>7</v>
      </c>
      <c r="F6632">
        <v>3675.5606793694424</v>
      </c>
    </row>
    <row r="6633" spans="1:6">
      <c r="A6633">
        <v>9657</v>
      </c>
      <c r="B6633" s="1">
        <v>46022</v>
      </c>
      <c r="C6633">
        <v>9</v>
      </c>
      <c r="D6633">
        <v>13</v>
      </c>
      <c r="E6633" t="s">
        <v>7</v>
      </c>
      <c r="F6633">
        <v>3577.7650031256226</v>
      </c>
    </row>
    <row r="6634" spans="1:6">
      <c r="A6634">
        <v>9683</v>
      </c>
      <c r="B6634" s="1">
        <v>45930</v>
      </c>
      <c r="C6634">
        <v>9</v>
      </c>
      <c r="D6634">
        <v>13</v>
      </c>
      <c r="E6634" t="s">
        <v>7</v>
      </c>
      <c r="F6634">
        <v>2003283.9327667945</v>
      </c>
    </row>
    <row r="6635" spans="1:6">
      <c r="A6635">
        <v>9683</v>
      </c>
      <c r="B6635" s="1">
        <v>45961</v>
      </c>
      <c r="C6635">
        <v>9</v>
      </c>
      <c r="D6635">
        <v>13</v>
      </c>
      <c r="E6635" t="s">
        <v>7</v>
      </c>
      <c r="F6635">
        <v>2018119.8952091546</v>
      </c>
    </row>
    <row r="6636" spans="1:6">
      <c r="A6636">
        <v>9683</v>
      </c>
      <c r="B6636" s="1">
        <v>45991</v>
      </c>
      <c r="C6636">
        <v>9</v>
      </c>
      <c r="D6636">
        <v>13</v>
      </c>
      <c r="E6636" t="s">
        <v>7</v>
      </c>
      <c r="F6636">
        <v>2032028.6099988669</v>
      </c>
    </row>
    <row r="6637" spans="1:6">
      <c r="A6637">
        <v>9683</v>
      </c>
      <c r="B6637" s="1">
        <v>46022</v>
      </c>
      <c r="C6637">
        <v>9</v>
      </c>
      <c r="D6637">
        <v>13</v>
      </c>
      <c r="E6637" t="s">
        <v>7</v>
      </c>
      <c r="F6637">
        <v>2046864.572441227</v>
      </c>
    </row>
    <row r="6638" spans="1:6">
      <c r="A6638">
        <v>9692</v>
      </c>
      <c r="B6638" s="1">
        <v>45930</v>
      </c>
      <c r="C6638">
        <v>9</v>
      </c>
      <c r="D6638">
        <v>13</v>
      </c>
      <c r="E6638" t="s">
        <v>7</v>
      </c>
      <c r="F6638">
        <v>337500</v>
      </c>
    </row>
    <row r="6639" spans="1:6">
      <c r="A6639">
        <v>9692</v>
      </c>
      <c r="B6639" s="1">
        <v>45961</v>
      </c>
      <c r="C6639">
        <v>9</v>
      </c>
      <c r="D6639">
        <v>13</v>
      </c>
      <c r="E6639" t="s">
        <v>7</v>
      </c>
      <c r="F6639">
        <v>513850.5</v>
      </c>
    </row>
    <row r="6640" spans="1:6">
      <c r="A6640">
        <v>9692</v>
      </c>
      <c r="B6640" s="1">
        <v>45991</v>
      </c>
      <c r="C6640">
        <v>9</v>
      </c>
      <c r="D6640">
        <v>13</v>
      </c>
      <c r="E6640" t="s">
        <v>7</v>
      </c>
      <c r="F6640">
        <v>381000</v>
      </c>
    </row>
    <row r="6641" spans="1:6">
      <c r="A6641">
        <v>9692</v>
      </c>
      <c r="B6641" s="1">
        <v>46022</v>
      </c>
      <c r="C6641">
        <v>9</v>
      </c>
      <c r="D6641">
        <v>13</v>
      </c>
      <c r="E6641" t="s">
        <v>7</v>
      </c>
      <c r="F6641">
        <v>348961.5</v>
      </c>
    </row>
    <row r="6642" spans="1:6">
      <c r="A6642">
        <v>9700</v>
      </c>
      <c r="B6642" s="1">
        <v>45930</v>
      </c>
      <c r="C6642">
        <v>9</v>
      </c>
      <c r="D6642">
        <v>13</v>
      </c>
      <c r="E6642" t="s">
        <v>7</v>
      </c>
      <c r="F6642">
        <v>567731.68877889146</v>
      </c>
    </row>
    <row r="6643" spans="1:6">
      <c r="A6643">
        <v>9700</v>
      </c>
      <c r="B6643" s="1">
        <v>45961</v>
      </c>
      <c r="C6643">
        <v>9</v>
      </c>
      <c r="D6643">
        <v>13</v>
      </c>
      <c r="E6643" t="s">
        <v>7</v>
      </c>
      <c r="F6643">
        <v>570375.26961262198</v>
      </c>
    </row>
    <row r="6644" spans="1:6">
      <c r="A6644">
        <v>9700</v>
      </c>
      <c r="B6644" s="1">
        <v>45991</v>
      </c>
      <c r="C6644">
        <v>9</v>
      </c>
      <c r="D6644">
        <v>13</v>
      </c>
      <c r="E6644" t="s">
        <v>7</v>
      </c>
      <c r="F6644">
        <v>572853.62664424442</v>
      </c>
    </row>
    <row r="6645" spans="1:6">
      <c r="A6645">
        <v>9700</v>
      </c>
      <c r="B6645" s="1">
        <v>46022</v>
      </c>
      <c r="C6645">
        <v>9</v>
      </c>
      <c r="D6645">
        <v>13</v>
      </c>
      <c r="E6645" t="s">
        <v>7</v>
      </c>
      <c r="F6645">
        <v>575497.20747797494</v>
      </c>
    </row>
    <row r="6646" spans="1:6">
      <c r="A6646">
        <v>9701</v>
      </c>
      <c r="B6646" s="1">
        <v>45930</v>
      </c>
      <c r="C6646">
        <v>9</v>
      </c>
      <c r="D6646">
        <v>13</v>
      </c>
      <c r="E6646" t="s">
        <v>7</v>
      </c>
      <c r="F6646">
        <v>2570.8427672028192</v>
      </c>
    </row>
    <row r="6647" spans="1:6">
      <c r="A6647">
        <v>9701</v>
      </c>
      <c r="B6647" s="1">
        <v>45961</v>
      </c>
      <c r="C6647">
        <v>9</v>
      </c>
      <c r="D6647">
        <v>13</v>
      </c>
      <c r="E6647" t="s">
        <v>7</v>
      </c>
      <c r="F6647">
        <v>2649.7871078329658</v>
      </c>
    </row>
    <row r="6648" spans="1:6">
      <c r="A6648">
        <v>9701</v>
      </c>
      <c r="B6648" s="1">
        <v>45991</v>
      </c>
      <c r="C6648">
        <v>9</v>
      </c>
      <c r="D6648">
        <v>13</v>
      </c>
      <c r="E6648" t="s">
        <v>7</v>
      </c>
      <c r="F6648">
        <v>2513.8886764340564</v>
      </c>
    </row>
    <row r="6649" spans="1:6">
      <c r="A6649">
        <v>9701</v>
      </c>
      <c r="B6649" s="1">
        <v>46022</v>
      </c>
      <c r="C6649">
        <v>9</v>
      </c>
      <c r="D6649">
        <v>13</v>
      </c>
      <c r="E6649" t="s">
        <v>7</v>
      </c>
      <c r="F6649">
        <v>2389.9409631394105</v>
      </c>
    </row>
    <row r="6650" spans="1:6">
      <c r="A6650">
        <v>9702</v>
      </c>
      <c r="B6650" s="1">
        <v>45930</v>
      </c>
      <c r="C6650">
        <v>9</v>
      </c>
      <c r="D6650">
        <v>13</v>
      </c>
      <c r="E6650" t="s">
        <v>7</v>
      </c>
      <c r="F6650">
        <v>1300.3174401398828</v>
      </c>
    </row>
    <row r="6651" spans="1:6">
      <c r="A6651">
        <v>9702</v>
      </c>
      <c r="B6651" s="1">
        <v>45961</v>
      </c>
      <c r="C6651">
        <v>9</v>
      </c>
      <c r="D6651">
        <v>13</v>
      </c>
      <c r="E6651" t="s">
        <v>7</v>
      </c>
      <c r="F6651">
        <v>1303.9212195905482</v>
      </c>
    </row>
    <row r="6652" spans="1:6">
      <c r="A6652">
        <v>9702</v>
      </c>
      <c r="B6652" s="1">
        <v>45991</v>
      </c>
      <c r="C6652">
        <v>9</v>
      </c>
      <c r="D6652">
        <v>13</v>
      </c>
      <c r="E6652" t="s">
        <v>7</v>
      </c>
      <c r="F6652">
        <v>1307.2997628255471</v>
      </c>
    </row>
    <row r="6653" spans="1:6">
      <c r="A6653">
        <v>9702</v>
      </c>
      <c r="B6653" s="1">
        <v>46022</v>
      </c>
      <c r="C6653">
        <v>9</v>
      </c>
      <c r="D6653">
        <v>13</v>
      </c>
      <c r="E6653" t="s">
        <v>7</v>
      </c>
      <c r="F6653">
        <v>1310.9035422762124</v>
      </c>
    </row>
    <row r="6654" spans="1:6">
      <c r="A6654">
        <v>9768</v>
      </c>
      <c r="B6654" s="1">
        <v>45930</v>
      </c>
      <c r="C6654">
        <v>9</v>
      </c>
      <c r="D6654">
        <v>13</v>
      </c>
      <c r="E6654" t="s">
        <v>7</v>
      </c>
      <c r="F6654">
        <v>222000</v>
      </c>
    </row>
    <row r="6655" spans="1:6">
      <c r="A6655">
        <v>9768</v>
      </c>
      <c r="B6655" s="1">
        <v>45961</v>
      </c>
      <c r="C6655">
        <v>9</v>
      </c>
      <c r="D6655">
        <v>13</v>
      </c>
      <c r="E6655" t="s">
        <v>7</v>
      </c>
      <c r="F6655">
        <v>352500</v>
      </c>
    </row>
    <row r="6656" spans="1:6">
      <c r="A6656">
        <v>9768</v>
      </c>
      <c r="B6656" s="1">
        <v>45991</v>
      </c>
      <c r="C6656">
        <v>9</v>
      </c>
      <c r="D6656">
        <v>13</v>
      </c>
      <c r="E6656" t="s">
        <v>7</v>
      </c>
      <c r="F6656">
        <v>262500</v>
      </c>
    </row>
    <row r="6657" spans="1:6">
      <c r="A6657">
        <v>9768</v>
      </c>
      <c r="B6657" s="1">
        <v>46022</v>
      </c>
      <c r="C6657">
        <v>9</v>
      </c>
      <c r="D6657">
        <v>13</v>
      </c>
      <c r="E6657" t="s">
        <v>7</v>
      </c>
      <c r="F6657">
        <v>247500</v>
      </c>
    </row>
    <row r="6658" spans="1:6">
      <c r="A6658">
        <v>150</v>
      </c>
      <c r="B6658" s="1">
        <v>45930</v>
      </c>
      <c r="C6658">
        <v>9</v>
      </c>
      <c r="D6658">
        <v>15</v>
      </c>
      <c r="E6658" t="s">
        <v>7</v>
      </c>
      <c r="F6658">
        <v>57811.690267373473</v>
      </c>
    </row>
    <row r="6659" spans="1:6">
      <c r="A6659">
        <v>150</v>
      </c>
      <c r="B6659" s="1">
        <v>45961</v>
      </c>
      <c r="C6659">
        <v>9</v>
      </c>
      <c r="D6659">
        <v>15</v>
      </c>
      <c r="E6659" t="s">
        <v>7</v>
      </c>
      <c r="F6659">
        <v>57872.087216418775</v>
      </c>
    </row>
    <row r="6660" spans="1:6">
      <c r="A6660">
        <v>150</v>
      </c>
      <c r="B6660" s="1">
        <v>45991</v>
      </c>
      <c r="C6660">
        <v>9</v>
      </c>
      <c r="D6660">
        <v>15</v>
      </c>
      <c r="E6660" t="s">
        <v>7</v>
      </c>
      <c r="F6660">
        <v>57928.709356148749</v>
      </c>
    </row>
    <row r="6661" spans="1:6">
      <c r="A6661">
        <v>150</v>
      </c>
      <c r="B6661" s="1">
        <v>46022</v>
      </c>
      <c r="C6661">
        <v>9</v>
      </c>
      <c r="D6661">
        <v>15</v>
      </c>
      <c r="E6661" t="s">
        <v>7</v>
      </c>
      <c r="F6661">
        <v>57989.106305194051</v>
      </c>
    </row>
    <row r="6662" spans="1:6">
      <c r="A6662">
        <v>2370</v>
      </c>
      <c r="B6662" s="1">
        <v>45930</v>
      </c>
      <c r="C6662">
        <v>9</v>
      </c>
      <c r="D6662">
        <v>15</v>
      </c>
      <c r="E6662" t="s">
        <v>7</v>
      </c>
      <c r="F6662">
        <v>1439.9843555985942</v>
      </c>
    </row>
    <row r="6663" spans="1:6">
      <c r="A6663">
        <v>2370</v>
      </c>
      <c r="B6663" s="1">
        <v>45961</v>
      </c>
      <c r="C6663">
        <v>9</v>
      </c>
      <c r="D6663">
        <v>15</v>
      </c>
      <c r="E6663" t="s">
        <v>7</v>
      </c>
      <c r="F6663">
        <v>1673.7225191283367</v>
      </c>
    </row>
    <row r="6664" spans="1:6">
      <c r="A6664">
        <v>2370</v>
      </c>
      <c r="B6664" s="1">
        <v>45991</v>
      </c>
      <c r="C6664">
        <v>9</v>
      </c>
      <c r="D6664">
        <v>15</v>
      </c>
      <c r="E6664" t="s">
        <v>7</v>
      </c>
      <c r="F6664">
        <v>1862.0712879579396</v>
      </c>
    </row>
    <row r="6665" spans="1:6">
      <c r="A6665">
        <v>2370</v>
      </c>
      <c r="B6665" s="1">
        <v>46022</v>
      </c>
      <c r="C6665">
        <v>9</v>
      </c>
      <c r="D6665">
        <v>15</v>
      </c>
      <c r="E6665" t="s">
        <v>7</v>
      </c>
      <c r="F6665">
        <v>1910.9977119985024</v>
      </c>
    </row>
    <row r="6666" spans="1:6">
      <c r="A6666">
        <v>360</v>
      </c>
      <c r="B6666" s="1">
        <v>45930</v>
      </c>
      <c r="C6666">
        <v>9</v>
      </c>
      <c r="D6666">
        <v>15</v>
      </c>
      <c r="E6666" t="s">
        <v>7</v>
      </c>
      <c r="F6666">
        <v>6750</v>
      </c>
    </row>
    <row r="6667" spans="1:6">
      <c r="A6667">
        <v>360</v>
      </c>
      <c r="B6667" s="1">
        <v>45961</v>
      </c>
      <c r="C6667">
        <v>9</v>
      </c>
      <c r="D6667">
        <v>15</v>
      </c>
      <c r="E6667" t="s">
        <v>7</v>
      </c>
      <c r="F6667">
        <v>6581.25</v>
      </c>
    </row>
    <row r="6668" spans="1:6">
      <c r="A6668">
        <v>360</v>
      </c>
      <c r="B6668" s="1">
        <v>45991</v>
      </c>
      <c r="C6668">
        <v>9</v>
      </c>
      <c r="D6668">
        <v>15</v>
      </c>
      <c r="E6668" t="s">
        <v>7</v>
      </c>
      <c r="F6668">
        <v>6416.71875</v>
      </c>
    </row>
    <row r="6669" spans="1:6">
      <c r="A6669">
        <v>360</v>
      </c>
      <c r="B6669" s="1">
        <v>46022</v>
      </c>
      <c r="C6669">
        <v>9</v>
      </c>
      <c r="D6669">
        <v>15</v>
      </c>
      <c r="E6669" t="s">
        <v>7</v>
      </c>
      <c r="F6669">
        <v>6256.30078125</v>
      </c>
    </row>
    <row r="6670" spans="1:6">
      <c r="A6670">
        <v>9649</v>
      </c>
      <c r="B6670" s="1">
        <v>45930</v>
      </c>
      <c r="C6670">
        <v>9</v>
      </c>
      <c r="D6670">
        <v>15</v>
      </c>
      <c r="E6670" t="s">
        <v>7</v>
      </c>
      <c r="F6670">
        <v>1164.6549534554777</v>
      </c>
    </row>
    <row r="6671" spans="1:6">
      <c r="A6671">
        <v>9649</v>
      </c>
      <c r="B6671" s="1">
        <v>45961</v>
      </c>
      <c r="C6671">
        <v>9</v>
      </c>
      <c r="D6671">
        <v>15</v>
      </c>
      <c r="E6671" t="s">
        <v>7</v>
      </c>
      <c r="F6671">
        <v>1162.190028047839</v>
      </c>
    </row>
    <row r="6672" spans="1:6">
      <c r="A6672">
        <v>9649</v>
      </c>
      <c r="B6672" s="1">
        <v>45991</v>
      </c>
      <c r="C6672">
        <v>9</v>
      </c>
      <c r="D6672">
        <v>15</v>
      </c>
      <c r="E6672" t="s">
        <v>7</v>
      </c>
      <c r="F6672">
        <v>1159.8791604781775</v>
      </c>
    </row>
    <row r="6673" spans="1:6">
      <c r="A6673">
        <v>9649</v>
      </c>
      <c r="B6673" s="1">
        <v>46022</v>
      </c>
      <c r="C6673">
        <v>9</v>
      </c>
      <c r="D6673">
        <v>15</v>
      </c>
      <c r="E6673" t="s">
        <v>7</v>
      </c>
      <c r="F6673">
        <v>1157.4142350705388</v>
      </c>
    </row>
    <row r="6674" spans="1:6">
      <c r="A6674">
        <v>9652</v>
      </c>
      <c r="B6674" s="1">
        <v>45930</v>
      </c>
      <c r="C6674">
        <v>9</v>
      </c>
      <c r="D6674">
        <v>15</v>
      </c>
      <c r="E6674" t="s">
        <v>7</v>
      </c>
      <c r="F6674">
        <v>7287.66848331049</v>
      </c>
    </row>
    <row r="6675" spans="1:6">
      <c r="A6675">
        <v>9652</v>
      </c>
      <c r="B6675" s="1">
        <v>45961</v>
      </c>
      <c r="C6675">
        <v>9</v>
      </c>
      <c r="D6675">
        <v>15</v>
      </c>
      <c r="E6675" t="s">
        <v>7</v>
      </c>
      <c r="F6675">
        <v>7793.8781557449129</v>
      </c>
    </row>
    <row r="6676" spans="1:6">
      <c r="A6676">
        <v>9652</v>
      </c>
      <c r="B6676" s="1">
        <v>45991</v>
      </c>
      <c r="C6676">
        <v>9</v>
      </c>
      <c r="D6676">
        <v>15</v>
      </c>
      <c r="E6676" t="s">
        <v>7</v>
      </c>
      <c r="F6676">
        <v>8017.96157102691</v>
      </c>
    </row>
    <row r="6677" spans="1:6">
      <c r="A6677">
        <v>9652</v>
      </c>
      <c r="B6677" s="1">
        <v>46022</v>
      </c>
      <c r="C6677">
        <v>9</v>
      </c>
      <c r="D6677">
        <v>15</v>
      </c>
      <c r="E6677" t="s">
        <v>7</v>
      </c>
      <c r="F6677">
        <v>8109</v>
      </c>
    </row>
    <row r="6678" spans="1:6">
      <c r="A6678">
        <v>9656</v>
      </c>
      <c r="B6678" s="1">
        <v>45930</v>
      </c>
      <c r="C6678">
        <v>9</v>
      </c>
      <c r="D6678">
        <v>15</v>
      </c>
      <c r="E6678" t="s">
        <v>7</v>
      </c>
      <c r="F6678">
        <v>336388.5</v>
      </c>
    </row>
    <row r="6679" spans="1:6">
      <c r="A6679">
        <v>9656</v>
      </c>
      <c r="B6679" s="1">
        <v>45961</v>
      </c>
      <c r="C6679">
        <v>9</v>
      </c>
      <c r="D6679">
        <v>15</v>
      </c>
      <c r="E6679" t="s">
        <v>7</v>
      </c>
      <c r="F6679">
        <v>331211.42127858661</v>
      </c>
    </row>
    <row r="6680" spans="1:6">
      <c r="A6680">
        <v>9656</v>
      </c>
      <c r="B6680" s="1">
        <v>45991</v>
      </c>
      <c r="C6680">
        <v>9</v>
      </c>
      <c r="D6680">
        <v>15</v>
      </c>
      <c r="E6680" t="s">
        <v>7</v>
      </c>
      <c r="F6680">
        <v>333494.80015992466</v>
      </c>
    </row>
    <row r="6681" spans="1:6">
      <c r="A6681">
        <v>9656</v>
      </c>
      <c r="B6681" s="1">
        <v>46022</v>
      </c>
      <c r="C6681">
        <v>9</v>
      </c>
      <c r="D6681">
        <v>15</v>
      </c>
      <c r="E6681" t="s">
        <v>7</v>
      </c>
      <c r="F6681">
        <v>343116.60555509094</v>
      </c>
    </row>
    <row r="6682" spans="1:6">
      <c r="A6682">
        <v>9657</v>
      </c>
      <c r="B6682" s="1">
        <v>45930</v>
      </c>
      <c r="C6682">
        <v>9</v>
      </c>
      <c r="D6682">
        <v>15</v>
      </c>
      <c r="E6682" t="s">
        <v>7</v>
      </c>
      <c r="F6682">
        <v>2453.405641324026</v>
      </c>
    </row>
    <row r="6683" spans="1:6">
      <c r="A6683">
        <v>9657</v>
      </c>
      <c r="B6683" s="1">
        <v>45961</v>
      </c>
      <c r="C6683">
        <v>9</v>
      </c>
      <c r="D6683">
        <v>15</v>
      </c>
      <c r="E6683" t="s">
        <v>7</v>
      </c>
      <c r="F6683">
        <v>2338.4752593903377</v>
      </c>
    </row>
    <row r="6684" spans="1:6">
      <c r="A6684">
        <v>9657</v>
      </c>
      <c r="B6684" s="1">
        <v>45991</v>
      </c>
      <c r="C6684">
        <v>9</v>
      </c>
      <c r="D6684">
        <v>15</v>
      </c>
      <c r="E6684" t="s">
        <v>7</v>
      </c>
      <c r="F6684">
        <v>2439.888431153614</v>
      </c>
    </row>
    <row r="6685" spans="1:6">
      <c r="A6685">
        <v>9657</v>
      </c>
      <c r="B6685" s="1">
        <v>46022</v>
      </c>
      <c r="C6685">
        <v>9</v>
      </c>
      <c r="D6685">
        <v>15</v>
      </c>
      <c r="E6685" t="s">
        <v>7</v>
      </c>
      <c r="F6685">
        <v>2405.2043072840852</v>
      </c>
    </row>
    <row r="6686" spans="1:6">
      <c r="A6686">
        <v>9683</v>
      </c>
      <c r="B6686" s="1">
        <v>45930</v>
      </c>
      <c r="C6686">
        <v>9</v>
      </c>
      <c r="D6686">
        <v>15</v>
      </c>
      <c r="E6686" t="s">
        <v>7</v>
      </c>
      <c r="F6686">
        <v>1566354.1728148446</v>
      </c>
    </row>
    <row r="6687" spans="1:6">
      <c r="A6687">
        <v>9683</v>
      </c>
      <c r="B6687" s="1">
        <v>45961</v>
      </c>
      <c r="C6687">
        <v>9</v>
      </c>
      <c r="D6687">
        <v>15</v>
      </c>
      <c r="E6687" t="s">
        <v>7</v>
      </c>
      <c r="F6687">
        <v>1577606.772896183</v>
      </c>
    </row>
    <row r="6688" spans="1:6">
      <c r="A6688">
        <v>9683</v>
      </c>
      <c r="B6688" s="1">
        <v>45991</v>
      </c>
      <c r="C6688">
        <v>9</v>
      </c>
      <c r="D6688">
        <v>15</v>
      </c>
      <c r="E6688" t="s">
        <v>7</v>
      </c>
      <c r="F6688">
        <v>1588156.0854724373</v>
      </c>
    </row>
    <row r="6689" spans="1:6">
      <c r="A6689">
        <v>9683</v>
      </c>
      <c r="B6689" s="1">
        <v>46022</v>
      </c>
      <c r="C6689">
        <v>9</v>
      </c>
      <c r="D6689">
        <v>15</v>
      </c>
      <c r="E6689" t="s">
        <v>7</v>
      </c>
      <c r="F6689">
        <v>1599408.6855537759</v>
      </c>
    </row>
    <row r="6690" spans="1:6">
      <c r="A6690">
        <v>9692</v>
      </c>
      <c r="B6690" s="1">
        <v>45930</v>
      </c>
      <c r="C6690">
        <v>9</v>
      </c>
      <c r="D6690">
        <v>15</v>
      </c>
      <c r="E6690" t="s">
        <v>7</v>
      </c>
      <c r="F6690">
        <v>253134.9419352836</v>
      </c>
    </row>
    <row r="6691" spans="1:6">
      <c r="A6691">
        <v>9692</v>
      </c>
      <c r="B6691" s="1">
        <v>45961</v>
      </c>
      <c r="C6691">
        <v>9</v>
      </c>
      <c r="D6691">
        <v>15</v>
      </c>
      <c r="E6691" t="s">
        <v>7</v>
      </c>
      <c r="F6691">
        <v>427588.74688412063</v>
      </c>
    </row>
    <row r="6692" spans="1:6">
      <c r="A6692">
        <v>9692</v>
      </c>
      <c r="B6692" s="1">
        <v>45991</v>
      </c>
      <c r="C6692">
        <v>9</v>
      </c>
      <c r="D6692">
        <v>15</v>
      </c>
      <c r="E6692" t="s">
        <v>7</v>
      </c>
      <c r="F6692">
        <v>260649.21722577797</v>
      </c>
    </row>
    <row r="6693" spans="1:6">
      <c r="A6693">
        <v>9692</v>
      </c>
      <c r="B6693" s="1">
        <v>46022</v>
      </c>
      <c r="C6693">
        <v>9</v>
      </c>
      <c r="D6693">
        <v>15</v>
      </c>
      <c r="E6693" t="s">
        <v>7</v>
      </c>
      <c r="F6693">
        <v>265820.56702894473</v>
      </c>
    </row>
    <row r="6694" spans="1:6">
      <c r="A6694">
        <v>9700</v>
      </c>
      <c r="B6694" s="1">
        <v>45930</v>
      </c>
      <c r="C6694">
        <v>9</v>
      </c>
      <c r="D6694">
        <v>15</v>
      </c>
      <c r="E6694" t="s">
        <v>7</v>
      </c>
      <c r="F6694">
        <v>444780.63186325342</v>
      </c>
    </row>
    <row r="6695" spans="1:6">
      <c r="A6695">
        <v>9700</v>
      </c>
      <c r="B6695" s="1">
        <v>45961</v>
      </c>
      <c r="C6695">
        <v>9</v>
      </c>
      <c r="D6695">
        <v>15</v>
      </c>
      <c r="E6695" t="s">
        <v>7</v>
      </c>
      <c r="F6695">
        <v>447299.83456700895</v>
      </c>
    </row>
    <row r="6696" spans="1:6">
      <c r="A6696">
        <v>9700</v>
      </c>
      <c r="B6696" s="1">
        <v>45991</v>
      </c>
      <c r="C6696">
        <v>9</v>
      </c>
      <c r="D6696">
        <v>15</v>
      </c>
      <c r="E6696" t="s">
        <v>7</v>
      </c>
      <c r="F6696">
        <v>449661.58710177976</v>
      </c>
    </row>
    <row r="6697" spans="1:6">
      <c r="A6697">
        <v>9700</v>
      </c>
      <c r="B6697" s="1">
        <v>46022</v>
      </c>
      <c r="C6697">
        <v>9</v>
      </c>
      <c r="D6697">
        <v>15</v>
      </c>
      <c r="E6697" t="s">
        <v>7</v>
      </c>
      <c r="F6697">
        <v>452180.78980553534</v>
      </c>
    </row>
    <row r="6698" spans="1:6">
      <c r="A6698">
        <v>9701</v>
      </c>
      <c r="B6698" s="1">
        <v>45930</v>
      </c>
      <c r="C6698">
        <v>9</v>
      </c>
      <c r="D6698">
        <v>15</v>
      </c>
      <c r="E6698" t="s">
        <v>7</v>
      </c>
      <c r="F6698">
        <v>5123.3488566492269</v>
      </c>
    </row>
    <row r="6699" spans="1:6">
      <c r="A6699">
        <v>9701</v>
      </c>
      <c r="B6699" s="1">
        <v>45961</v>
      </c>
      <c r="C6699">
        <v>9</v>
      </c>
      <c r="D6699">
        <v>15</v>
      </c>
      <c r="E6699" t="s">
        <v>7</v>
      </c>
      <c r="F6699">
        <v>5253.75</v>
      </c>
    </row>
    <row r="6700" spans="1:6">
      <c r="A6700">
        <v>9701</v>
      </c>
      <c r="B6700" s="1">
        <v>45991</v>
      </c>
      <c r="C6700">
        <v>9</v>
      </c>
      <c r="D6700">
        <v>15</v>
      </c>
      <c r="E6700" t="s">
        <v>7</v>
      </c>
      <c r="F6700">
        <v>5736.3710006384144</v>
      </c>
    </row>
    <row r="6701" spans="1:6">
      <c r="A6701">
        <v>9701</v>
      </c>
      <c r="B6701" s="1">
        <v>46022</v>
      </c>
      <c r="C6701">
        <v>9</v>
      </c>
      <c r="D6701">
        <v>15</v>
      </c>
      <c r="E6701" t="s">
        <v>7</v>
      </c>
      <c r="F6701">
        <v>5743.1009701457524</v>
      </c>
    </row>
    <row r="6702" spans="1:6">
      <c r="A6702">
        <v>9702</v>
      </c>
      <c r="B6702" s="1">
        <v>45930</v>
      </c>
      <c r="C6702">
        <v>9</v>
      </c>
      <c r="D6702">
        <v>15</v>
      </c>
      <c r="E6702" t="s">
        <v>7</v>
      </c>
      <c r="F6702">
        <v>1579.0748697248546</v>
      </c>
    </row>
    <row r="6703" spans="1:6">
      <c r="A6703">
        <v>9702</v>
      </c>
      <c r="B6703" s="1">
        <v>45961</v>
      </c>
      <c r="C6703">
        <v>9</v>
      </c>
      <c r="D6703">
        <v>15</v>
      </c>
      <c r="E6703" t="s">
        <v>7</v>
      </c>
      <c r="F6703">
        <v>1724.067434934431</v>
      </c>
    </row>
    <row r="6704" spans="1:6">
      <c r="A6704">
        <v>9702</v>
      </c>
      <c r="B6704" s="1">
        <v>45991</v>
      </c>
      <c r="C6704">
        <v>9</v>
      </c>
      <c r="D6704">
        <v>15</v>
      </c>
      <c r="E6704" t="s">
        <v>7</v>
      </c>
      <c r="F6704">
        <v>1764.4759338905865</v>
      </c>
    </row>
    <row r="6705" spans="1:6">
      <c r="A6705">
        <v>9702</v>
      </c>
      <c r="B6705" s="1">
        <v>46022</v>
      </c>
      <c r="C6705">
        <v>9</v>
      </c>
      <c r="D6705">
        <v>15</v>
      </c>
      <c r="E6705" t="s">
        <v>7</v>
      </c>
      <c r="F6705">
        <v>1788.6031615452653</v>
      </c>
    </row>
    <row r="6706" spans="1:6">
      <c r="A6706">
        <v>9768</v>
      </c>
      <c r="B6706" s="1">
        <v>45930</v>
      </c>
      <c r="C6706">
        <v>9</v>
      </c>
      <c r="D6706">
        <v>15</v>
      </c>
      <c r="E6706" t="s">
        <v>7</v>
      </c>
      <c r="F6706">
        <v>221653.87785883236</v>
      </c>
    </row>
    <row r="6707" spans="1:6">
      <c r="A6707">
        <v>9768</v>
      </c>
      <c r="B6707" s="1">
        <v>45961</v>
      </c>
      <c r="C6707">
        <v>9</v>
      </c>
      <c r="D6707">
        <v>15</v>
      </c>
      <c r="E6707" t="s">
        <v>7</v>
      </c>
      <c r="F6707">
        <v>344608.09460207919</v>
      </c>
    </row>
    <row r="6708" spans="1:6">
      <c r="A6708">
        <v>9768</v>
      </c>
      <c r="B6708" s="1">
        <v>45991</v>
      </c>
      <c r="C6708">
        <v>9</v>
      </c>
      <c r="D6708">
        <v>15</v>
      </c>
      <c r="E6708" t="s">
        <v>7</v>
      </c>
      <c r="F6708">
        <v>249131.89625366943</v>
      </c>
    </row>
    <row r="6709" spans="1:6">
      <c r="A6709">
        <v>9768</v>
      </c>
      <c r="B6709" s="1">
        <v>46022</v>
      </c>
      <c r="C6709">
        <v>9</v>
      </c>
      <c r="D6709">
        <v>15</v>
      </c>
      <c r="E6709" t="s">
        <v>7</v>
      </c>
      <c r="F6709">
        <v>218383.0002677516</v>
      </c>
    </row>
    <row r="6710" spans="1:6">
      <c r="A6710">
        <v>150</v>
      </c>
      <c r="B6710" s="1">
        <v>45930</v>
      </c>
      <c r="C6710">
        <v>9</v>
      </c>
      <c r="D6710">
        <v>42</v>
      </c>
      <c r="E6710" t="s">
        <v>7</v>
      </c>
      <c r="F6710">
        <v>146051.94221850915</v>
      </c>
    </row>
    <row r="6711" spans="1:6">
      <c r="A6711">
        <v>150</v>
      </c>
      <c r="B6711" s="1">
        <v>45961</v>
      </c>
      <c r="C6711">
        <v>9</v>
      </c>
      <c r="D6711">
        <v>42</v>
      </c>
      <c r="E6711" t="s">
        <v>7</v>
      </c>
      <c r="F6711">
        <v>146236.68058491897</v>
      </c>
    </row>
    <row r="6712" spans="1:6">
      <c r="A6712">
        <v>150</v>
      </c>
      <c r="B6712" s="1">
        <v>45991</v>
      </c>
      <c r="C6712">
        <v>9</v>
      </c>
      <c r="D6712">
        <v>42</v>
      </c>
      <c r="E6712" t="s">
        <v>7</v>
      </c>
      <c r="F6712">
        <v>146409.87280342812</v>
      </c>
    </row>
    <row r="6713" spans="1:6">
      <c r="A6713">
        <v>150</v>
      </c>
      <c r="B6713" s="1">
        <v>46022</v>
      </c>
      <c r="C6713">
        <v>9</v>
      </c>
      <c r="D6713">
        <v>42</v>
      </c>
      <c r="E6713" t="s">
        <v>7</v>
      </c>
      <c r="F6713">
        <v>146594.61116983791</v>
      </c>
    </row>
    <row r="6714" spans="1:6">
      <c r="A6714">
        <v>2370</v>
      </c>
      <c r="B6714" s="1">
        <v>45930</v>
      </c>
      <c r="C6714">
        <v>9</v>
      </c>
      <c r="D6714">
        <v>42</v>
      </c>
      <c r="E6714" t="s">
        <v>7</v>
      </c>
      <c r="F6714">
        <v>3406.25</v>
      </c>
    </row>
    <row r="6715" spans="1:6">
      <c r="A6715">
        <v>2370</v>
      </c>
      <c r="B6715" s="1">
        <v>45961</v>
      </c>
      <c r="C6715">
        <v>9</v>
      </c>
      <c r="D6715">
        <v>42</v>
      </c>
      <c r="E6715" t="s">
        <v>7</v>
      </c>
      <c r="F6715">
        <v>3457.3437499999995</v>
      </c>
    </row>
    <row r="6716" spans="1:6">
      <c r="A6716">
        <v>2370</v>
      </c>
      <c r="B6716" s="1">
        <v>45991</v>
      </c>
      <c r="C6716">
        <v>9</v>
      </c>
      <c r="D6716">
        <v>42</v>
      </c>
      <c r="E6716" t="s">
        <v>7</v>
      </c>
      <c r="F6716">
        <v>3509.2039062499994</v>
      </c>
    </row>
    <row r="6717" spans="1:6">
      <c r="A6717">
        <v>2370</v>
      </c>
      <c r="B6717" s="1">
        <v>46022</v>
      </c>
      <c r="C6717">
        <v>9</v>
      </c>
      <c r="D6717">
        <v>42</v>
      </c>
      <c r="E6717" t="s">
        <v>7</v>
      </c>
      <c r="F6717">
        <v>3561.8419648437484</v>
      </c>
    </row>
    <row r="6718" spans="1:6">
      <c r="A6718">
        <v>360</v>
      </c>
      <c r="B6718" s="1">
        <v>45930</v>
      </c>
      <c r="C6718">
        <v>9</v>
      </c>
      <c r="D6718">
        <v>42</v>
      </c>
      <c r="E6718" t="s">
        <v>7</v>
      </c>
      <c r="F6718">
        <v>14892.489691672527</v>
      </c>
    </row>
    <row r="6719" spans="1:6">
      <c r="A6719">
        <v>360</v>
      </c>
      <c r="B6719" s="1">
        <v>45961</v>
      </c>
      <c r="C6719">
        <v>9</v>
      </c>
      <c r="D6719">
        <v>42</v>
      </c>
      <c r="E6719" t="s">
        <v>7</v>
      </c>
      <c r="F6719">
        <v>13370.192404884299</v>
      </c>
    </row>
    <row r="6720" spans="1:6">
      <c r="A6720">
        <v>360</v>
      </c>
      <c r="B6720" s="1">
        <v>45991</v>
      </c>
      <c r="C6720">
        <v>9</v>
      </c>
      <c r="D6720">
        <v>42</v>
      </c>
      <c r="E6720" t="s">
        <v>7</v>
      </c>
      <c r="F6720">
        <v>12671.65712713396</v>
      </c>
    </row>
    <row r="6721" spans="1:6">
      <c r="A6721">
        <v>360</v>
      </c>
      <c r="B6721" s="1">
        <v>46022</v>
      </c>
      <c r="C6721">
        <v>9</v>
      </c>
      <c r="D6721">
        <v>42</v>
      </c>
      <c r="E6721" t="s">
        <v>7</v>
      </c>
      <c r="F6721">
        <v>16187.5</v>
      </c>
    </row>
    <row r="6722" spans="1:6">
      <c r="A6722">
        <v>9649</v>
      </c>
      <c r="B6722" s="1">
        <v>45930</v>
      </c>
      <c r="C6722">
        <v>9</v>
      </c>
      <c r="D6722">
        <v>42</v>
      </c>
      <c r="E6722" t="s">
        <v>7</v>
      </c>
      <c r="F6722">
        <v>2189.5883168142345</v>
      </c>
    </row>
    <row r="6723" spans="1:6">
      <c r="A6723">
        <v>9649</v>
      </c>
      <c r="B6723" s="1">
        <v>45961</v>
      </c>
      <c r="C6723">
        <v>9</v>
      </c>
      <c r="D6723">
        <v>42</v>
      </c>
      <c r="E6723" t="s">
        <v>7</v>
      </c>
      <c r="F6723">
        <v>2139.0594193882521</v>
      </c>
    </row>
    <row r="6724" spans="1:6">
      <c r="A6724">
        <v>9649</v>
      </c>
      <c r="B6724" s="1">
        <v>45991</v>
      </c>
      <c r="C6724">
        <v>9</v>
      </c>
      <c r="D6724">
        <v>42</v>
      </c>
      <c r="E6724" t="s">
        <v>7</v>
      </c>
      <c r="F6724">
        <v>2202.1078441156037</v>
      </c>
    </row>
    <row r="6725" spans="1:6">
      <c r="A6725">
        <v>9649</v>
      </c>
      <c r="B6725" s="1">
        <v>46022</v>
      </c>
      <c r="C6725">
        <v>9</v>
      </c>
      <c r="D6725">
        <v>42</v>
      </c>
      <c r="E6725" t="s">
        <v>7</v>
      </c>
      <c r="F6725">
        <v>2278.316365263855</v>
      </c>
    </row>
    <row r="6726" spans="1:6">
      <c r="A6726">
        <v>9652</v>
      </c>
      <c r="B6726" s="1">
        <v>45930</v>
      </c>
      <c r="C6726">
        <v>9</v>
      </c>
      <c r="D6726">
        <v>42</v>
      </c>
      <c r="E6726" t="s">
        <v>7</v>
      </c>
      <c r="F6726">
        <v>14592.850985631099</v>
      </c>
    </row>
    <row r="6727" spans="1:6">
      <c r="A6727">
        <v>9652</v>
      </c>
      <c r="B6727" s="1">
        <v>45961</v>
      </c>
      <c r="C6727">
        <v>9</v>
      </c>
      <c r="D6727">
        <v>42</v>
      </c>
      <c r="E6727" t="s">
        <v>7</v>
      </c>
      <c r="F6727">
        <v>14710.430779638582</v>
      </c>
    </row>
    <row r="6728" spans="1:6">
      <c r="A6728">
        <v>9652</v>
      </c>
      <c r="B6728" s="1">
        <v>45991</v>
      </c>
      <c r="C6728">
        <v>9</v>
      </c>
      <c r="D6728">
        <v>42</v>
      </c>
      <c r="E6728" t="s">
        <v>7</v>
      </c>
      <c r="F6728">
        <v>14820.661836520598</v>
      </c>
    </row>
    <row r="6729" spans="1:6">
      <c r="A6729">
        <v>9652</v>
      </c>
      <c r="B6729" s="1">
        <v>46022</v>
      </c>
      <c r="C6729">
        <v>9</v>
      </c>
      <c r="D6729">
        <v>42</v>
      </c>
      <c r="E6729" t="s">
        <v>7</v>
      </c>
      <c r="F6729">
        <v>14938.241630528084</v>
      </c>
    </row>
    <row r="6730" spans="1:6">
      <c r="A6730">
        <v>9656</v>
      </c>
      <c r="B6730" s="1">
        <v>45930</v>
      </c>
      <c r="C6730">
        <v>9</v>
      </c>
      <c r="D6730">
        <v>42</v>
      </c>
      <c r="E6730" t="s">
        <v>7</v>
      </c>
      <c r="F6730">
        <v>970273.80332868185</v>
      </c>
    </row>
    <row r="6731" spans="1:6">
      <c r="A6731">
        <v>9656</v>
      </c>
      <c r="B6731" s="1">
        <v>45961</v>
      </c>
      <c r="C6731">
        <v>9</v>
      </c>
      <c r="D6731">
        <v>42</v>
      </c>
      <c r="E6731" t="s">
        <v>7</v>
      </c>
      <c r="F6731">
        <v>969947.05222027702</v>
      </c>
    </row>
    <row r="6732" spans="1:6">
      <c r="A6732">
        <v>9656</v>
      </c>
      <c r="B6732" s="1">
        <v>45991</v>
      </c>
      <c r="C6732">
        <v>9</v>
      </c>
      <c r="D6732">
        <v>42</v>
      </c>
      <c r="E6732" t="s">
        <v>7</v>
      </c>
      <c r="F6732">
        <v>947509.41145948134</v>
      </c>
    </row>
    <row r="6733" spans="1:6">
      <c r="A6733">
        <v>9656</v>
      </c>
      <c r="B6733" s="1">
        <v>46022</v>
      </c>
      <c r="C6733">
        <v>9</v>
      </c>
      <c r="D6733">
        <v>42</v>
      </c>
      <c r="E6733" t="s">
        <v>7</v>
      </c>
      <c r="F6733">
        <v>963619.29724227393</v>
      </c>
    </row>
    <row r="6734" spans="1:6">
      <c r="A6734">
        <v>9657</v>
      </c>
      <c r="B6734" s="1">
        <v>45930</v>
      </c>
      <c r="C6734">
        <v>9</v>
      </c>
      <c r="D6734">
        <v>42</v>
      </c>
      <c r="E6734" t="s">
        <v>7</v>
      </c>
      <c r="F6734">
        <v>6431.502792555757</v>
      </c>
    </row>
    <row r="6735" spans="1:6">
      <c r="A6735">
        <v>9657</v>
      </c>
      <c r="B6735" s="1">
        <v>45961</v>
      </c>
      <c r="C6735">
        <v>9</v>
      </c>
      <c r="D6735">
        <v>42</v>
      </c>
      <c r="E6735" t="s">
        <v>7</v>
      </c>
      <c r="F6735">
        <v>6060.27902054887</v>
      </c>
    </row>
    <row r="6736" spans="1:6">
      <c r="A6736">
        <v>9657</v>
      </c>
      <c r="B6736" s="1">
        <v>45991</v>
      </c>
      <c r="C6736">
        <v>9</v>
      </c>
      <c r="D6736">
        <v>42</v>
      </c>
      <c r="E6736" t="s">
        <v>7</v>
      </c>
      <c r="F6736">
        <v>6326.534976936995</v>
      </c>
    </row>
    <row r="6737" spans="1:6">
      <c r="A6737">
        <v>9657</v>
      </c>
      <c r="B6737" s="1">
        <v>46022</v>
      </c>
      <c r="C6737">
        <v>9</v>
      </c>
      <c r="D6737">
        <v>42</v>
      </c>
      <c r="E6737" t="s">
        <v>7</v>
      </c>
      <c r="F6737">
        <v>6153.6868938023817</v>
      </c>
    </row>
    <row r="6738" spans="1:6">
      <c r="A6738">
        <v>9683</v>
      </c>
      <c r="B6738" s="1">
        <v>45930</v>
      </c>
      <c r="C6738">
        <v>9</v>
      </c>
      <c r="D6738">
        <v>42</v>
      </c>
      <c r="E6738" t="s">
        <v>7</v>
      </c>
      <c r="F6738">
        <v>3660873.6171817044</v>
      </c>
    </row>
    <row r="6739" spans="1:6">
      <c r="A6739">
        <v>9683</v>
      </c>
      <c r="B6739" s="1">
        <v>45961</v>
      </c>
      <c r="C6739">
        <v>9</v>
      </c>
      <c r="D6739">
        <v>42</v>
      </c>
      <c r="E6739" t="s">
        <v>7</v>
      </c>
      <c r="F6739">
        <v>3755143.1375858164</v>
      </c>
    </row>
    <row r="6740" spans="1:6">
      <c r="A6740">
        <v>9683</v>
      </c>
      <c r="B6740" s="1">
        <v>45991</v>
      </c>
      <c r="C6740">
        <v>9</v>
      </c>
      <c r="D6740">
        <v>42</v>
      </c>
      <c r="E6740" t="s">
        <v>7</v>
      </c>
      <c r="F6740">
        <v>3692009.9832034721</v>
      </c>
    </row>
    <row r="6741" spans="1:6">
      <c r="A6741">
        <v>9683</v>
      </c>
      <c r="B6741" s="1">
        <v>46022</v>
      </c>
      <c r="C6741">
        <v>9</v>
      </c>
      <c r="D6741">
        <v>42</v>
      </c>
      <c r="E6741" t="s">
        <v>7</v>
      </c>
      <c r="F6741">
        <v>3786279.5036075832</v>
      </c>
    </row>
    <row r="6742" spans="1:6">
      <c r="A6742">
        <v>9692</v>
      </c>
      <c r="B6742" s="1">
        <v>45930</v>
      </c>
      <c r="C6742">
        <v>9</v>
      </c>
      <c r="D6742">
        <v>42</v>
      </c>
      <c r="E6742" t="s">
        <v>7</v>
      </c>
      <c r="F6742">
        <v>731088.49887905689</v>
      </c>
    </row>
    <row r="6743" spans="1:6">
      <c r="A6743">
        <v>9692</v>
      </c>
      <c r="B6743" s="1">
        <v>45961</v>
      </c>
      <c r="C6743">
        <v>9</v>
      </c>
      <c r="D6743">
        <v>42</v>
      </c>
      <c r="E6743" t="s">
        <v>7</v>
      </c>
      <c r="F6743">
        <v>921929.71448824857</v>
      </c>
    </row>
    <row r="6744" spans="1:6">
      <c r="A6744">
        <v>9692</v>
      </c>
      <c r="B6744" s="1">
        <v>45991</v>
      </c>
      <c r="C6744">
        <v>9</v>
      </c>
      <c r="D6744">
        <v>42</v>
      </c>
      <c r="E6744" t="s">
        <v>7</v>
      </c>
      <c r="F6744">
        <v>598486.71194829361</v>
      </c>
    </row>
    <row r="6745" spans="1:6">
      <c r="A6745">
        <v>9692</v>
      </c>
      <c r="B6745" s="1">
        <v>46022</v>
      </c>
      <c r="C6745">
        <v>9</v>
      </c>
      <c r="D6745">
        <v>42</v>
      </c>
      <c r="E6745" t="s">
        <v>7</v>
      </c>
      <c r="F6745">
        <v>739957.19110453897</v>
      </c>
    </row>
    <row r="6746" spans="1:6">
      <c r="A6746">
        <v>9700</v>
      </c>
      <c r="B6746" s="1">
        <v>45930</v>
      </c>
      <c r="C6746">
        <v>9</v>
      </c>
      <c r="D6746">
        <v>42</v>
      </c>
      <c r="E6746" t="s">
        <v>7</v>
      </c>
      <c r="F6746">
        <v>1190945.2187478687</v>
      </c>
    </row>
    <row r="6747" spans="1:6">
      <c r="A6747">
        <v>9700</v>
      </c>
      <c r="B6747" s="1">
        <v>45961</v>
      </c>
      <c r="C6747">
        <v>9</v>
      </c>
      <c r="D6747">
        <v>42</v>
      </c>
      <c r="E6747" t="s">
        <v>7</v>
      </c>
      <c r="F6747">
        <v>1196664.1187455954</v>
      </c>
    </row>
    <row r="6748" spans="1:6">
      <c r="A6748">
        <v>9700</v>
      </c>
      <c r="B6748" s="1">
        <v>45991</v>
      </c>
      <c r="C6748">
        <v>9</v>
      </c>
      <c r="D6748">
        <v>42</v>
      </c>
      <c r="E6748" t="s">
        <v>7</v>
      </c>
      <c r="F6748">
        <v>1202025.5874934644</v>
      </c>
    </row>
    <row r="6749" spans="1:6">
      <c r="A6749">
        <v>9700</v>
      </c>
      <c r="B6749" s="1">
        <v>46022</v>
      </c>
      <c r="C6749">
        <v>9</v>
      </c>
      <c r="D6749">
        <v>42</v>
      </c>
      <c r="E6749" t="s">
        <v>7</v>
      </c>
      <c r="F6749">
        <v>1207744.4874911909</v>
      </c>
    </row>
    <row r="6750" spans="1:6">
      <c r="A6750">
        <v>9701</v>
      </c>
      <c r="B6750" s="1">
        <v>45930</v>
      </c>
      <c r="C6750">
        <v>9</v>
      </c>
      <c r="D6750">
        <v>42</v>
      </c>
      <c r="E6750" t="s">
        <v>7</v>
      </c>
      <c r="F6750">
        <v>7812.6290189583069</v>
      </c>
    </row>
    <row r="6751" spans="1:6">
      <c r="A6751">
        <v>9701</v>
      </c>
      <c r="B6751" s="1">
        <v>45961</v>
      </c>
      <c r="C6751">
        <v>9</v>
      </c>
      <c r="D6751">
        <v>42</v>
      </c>
      <c r="E6751" t="s">
        <v>7</v>
      </c>
      <c r="F6751">
        <v>8949.9206853610885</v>
      </c>
    </row>
    <row r="6752" spans="1:6">
      <c r="A6752">
        <v>9701</v>
      </c>
      <c r="B6752" s="1">
        <v>45991</v>
      </c>
      <c r="C6752">
        <v>9</v>
      </c>
      <c r="D6752">
        <v>42</v>
      </c>
      <c r="E6752" t="s">
        <v>7</v>
      </c>
      <c r="F6752">
        <v>8431.5641208718716</v>
      </c>
    </row>
    <row r="6753" spans="1:6">
      <c r="A6753">
        <v>9701</v>
      </c>
      <c r="B6753" s="1">
        <v>46022</v>
      </c>
      <c r="C6753">
        <v>9</v>
      </c>
      <c r="D6753">
        <v>42</v>
      </c>
      <c r="E6753" t="s">
        <v>7</v>
      </c>
      <c r="F6753">
        <v>8752.5707106028076</v>
      </c>
    </row>
    <row r="6754" spans="1:6">
      <c r="A6754">
        <v>9702</v>
      </c>
      <c r="B6754" s="1">
        <v>45930</v>
      </c>
      <c r="C6754">
        <v>9</v>
      </c>
      <c r="D6754">
        <v>42</v>
      </c>
      <c r="E6754" t="s">
        <v>7</v>
      </c>
      <c r="F6754">
        <v>5268.5461949005057</v>
      </c>
    </row>
    <row r="6755" spans="1:6">
      <c r="A6755">
        <v>9702</v>
      </c>
      <c r="B6755" s="1">
        <v>45961</v>
      </c>
      <c r="C6755">
        <v>9</v>
      </c>
      <c r="D6755">
        <v>42</v>
      </c>
      <c r="E6755" t="s">
        <v>7</v>
      </c>
      <c r="F6755">
        <v>5282.6329777264064</v>
      </c>
    </row>
    <row r="6756" spans="1:6">
      <c r="A6756">
        <v>9702</v>
      </c>
      <c r="B6756" s="1">
        <v>45991</v>
      </c>
      <c r="C6756">
        <v>9</v>
      </c>
      <c r="D6756">
        <v>42</v>
      </c>
      <c r="E6756" t="s">
        <v>7</v>
      </c>
      <c r="F6756">
        <v>5295.839336625686</v>
      </c>
    </row>
    <row r="6757" spans="1:6">
      <c r="A6757">
        <v>9702</v>
      </c>
      <c r="B6757" s="1">
        <v>46022</v>
      </c>
      <c r="C6757">
        <v>9</v>
      </c>
      <c r="D6757">
        <v>42</v>
      </c>
      <c r="E6757" t="s">
        <v>7</v>
      </c>
      <c r="F6757">
        <v>5309.9261194515857</v>
      </c>
    </row>
    <row r="6758" spans="1:6">
      <c r="A6758">
        <v>9768</v>
      </c>
      <c r="B6758" s="1">
        <v>45930</v>
      </c>
      <c r="C6758">
        <v>9</v>
      </c>
      <c r="D6758">
        <v>42</v>
      </c>
      <c r="E6758" t="s">
        <v>7</v>
      </c>
      <c r="F6758">
        <v>431250</v>
      </c>
    </row>
    <row r="6759" spans="1:6">
      <c r="A6759">
        <v>9768</v>
      </c>
      <c r="B6759" s="1">
        <v>45961</v>
      </c>
      <c r="C6759">
        <v>9</v>
      </c>
      <c r="D6759">
        <v>42</v>
      </c>
      <c r="E6759" t="s">
        <v>7</v>
      </c>
      <c r="F6759">
        <v>593750</v>
      </c>
    </row>
    <row r="6760" spans="1:6">
      <c r="A6760">
        <v>9768</v>
      </c>
      <c r="B6760" s="1">
        <v>45991</v>
      </c>
      <c r="C6760">
        <v>9</v>
      </c>
      <c r="D6760">
        <v>42</v>
      </c>
      <c r="E6760" t="s">
        <v>7</v>
      </c>
      <c r="F6760">
        <v>425000</v>
      </c>
    </row>
    <row r="6761" spans="1:6">
      <c r="A6761">
        <v>9768</v>
      </c>
      <c r="B6761" s="1">
        <v>46022</v>
      </c>
      <c r="C6761">
        <v>9</v>
      </c>
      <c r="D6761">
        <v>42</v>
      </c>
      <c r="E6761" t="s">
        <v>7</v>
      </c>
      <c r="F6761">
        <v>423125</v>
      </c>
    </row>
    <row r="6762" spans="1:6">
      <c r="A6762">
        <v>150</v>
      </c>
      <c r="B6762" s="1">
        <v>45961</v>
      </c>
      <c r="C6762">
        <v>10</v>
      </c>
      <c r="D6762">
        <v>1</v>
      </c>
      <c r="E6762" t="s">
        <v>7</v>
      </c>
      <c r="F6762">
        <v>245898.9</v>
      </c>
    </row>
    <row r="6763" spans="1:6">
      <c r="A6763">
        <v>150</v>
      </c>
      <c r="B6763" s="1">
        <v>45991</v>
      </c>
      <c r="C6763">
        <v>10</v>
      </c>
      <c r="D6763">
        <v>1</v>
      </c>
      <c r="E6763" t="s">
        <v>7</v>
      </c>
      <c r="F6763">
        <v>245898.9</v>
      </c>
    </row>
    <row r="6764" spans="1:6">
      <c r="A6764">
        <v>150</v>
      </c>
      <c r="B6764" s="1">
        <v>46022</v>
      </c>
      <c r="C6764">
        <v>10</v>
      </c>
      <c r="D6764">
        <v>1</v>
      </c>
      <c r="E6764" t="s">
        <v>7</v>
      </c>
      <c r="F6764">
        <v>245898.9</v>
      </c>
    </row>
    <row r="6765" spans="1:6">
      <c r="A6765">
        <v>2370</v>
      </c>
      <c r="B6765" s="1">
        <v>45961</v>
      </c>
      <c r="C6765">
        <v>10</v>
      </c>
      <c r="D6765">
        <v>1</v>
      </c>
      <c r="E6765" t="s">
        <v>7</v>
      </c>
      <c r="F6765">
        <v>17733.866999815269</v>
      </c>
    </row>
    <row r="6766" spans="1:6">
      <c r="A6766">
        <v>2370</v>
      </c>
      <c r="B6766" s="1">
        <v>45991</v>
      </c>
      <c r="C6766">
        <v>10</v>
      </c>
      <c r="D6766">
        <v>1</v>
      </c>
      <c r="E6766" t="s">
        <v>7</v>
      </c>
      <c r="F6766">
        <v>17772.611472948538</v>
      </c>
    </row>
    <row r="6767" spans="1:6">
      <c r="A6767">
        <v>2370</v>
      </c>
      <c r="B6767" s="1">
        <v>46022</v>
      </c>
      <c r="C6767">
        <v>10</v>
      </c>
      <c r="D6767">
        <v>1</v>
      </c>
      <c r="E6767" t="s">
        <v>7</v>
      </c>
      <c r="F6767">
        <v>17813.938910957353</v>
      </c>
    </row>
    <row r="6768" spans="1:6">
      <c r="A6768">
        <v>360</v>
      </c>
      <c r="B6768" s="1">
        <v>45961</v>
      </c>
      <c r="C6768">
        <v>10</v>
      </c>
      <c r="D6768">
        <v>1</v>
      </c>
      <c r="E6768" t="s">
        <v>7</v>
      </c>
      <c r="F6768">
        <v>50171.417165207517</v>
      </c>
    </row>
    <row r="6769" spans="1:6">
      <c r="A6769">
        <v>360</v>
      </c>
      <c r="B6769" s="1">
        <v>45991</v>
      </c>
      <c r="C6769">
        <v>10</v>
      </c>
      <c r="D6769">
        <v>1</v>
      </c>
      <c r="E6769" t="s">
        <v>7</v>
      </c>
      <c r="F6769">
        <v>50056.4924320805</v>
      </c>
    </row>
    <row r="6770" spans="1:6">
      <c r="A6770">
        <v>360</v>
      </c>
      <c r="B6770" s="1">
        <v>46022</v>
      </c>
      <c r="C6770">
        <v>10</v>
      </c>
      <c r="D6770">
        <v>1</v>
      </c>
      <c r="E6770" t="s">
        <v>7</v>
      </c>
      <c r="F6770">
        <v>49933.906050078331</v>
      </c>
    </row>
    <row r="6771" spans="1:6">
      <c r="A6771">
        <v>9649</v>
      </c>
      <c r="B6771" s="1">
        <v>45961</v>
      </c>
      <c r="C6771">
        <v>10</v>
      </c>
      <c r="D6771">
        <v>1</v>
      </c>
      <c r="E6771" t="s">
        <v>7</v>
      </c>
      <c r="F6771">
        <v>2160</v>
      </c>
    </row>
    <row r="6772" spans="1:6">
      <c r="A6772">
        <v>9649</v>
      </c>
      <c r="B6772" s="1">
        <v>45991</v>
      </c>
      <c r="C6772">
        <v>10</v>
      </c>
      <c r="D6772">
        <v>1</v>
      </c>
      <c r="E6772" t="s">
        <v>7</v>
      </c>
      <c r="F6772">
        <v>2137.5</v>
      </c>
    </row>
    <row r="6773" spans="1:6">
      <c r="A6773">
        <v>9649</v>
      </c>
      <c r="B6773" s="1">
        <v>46022</v>
      </c>
      <c r="C6773">
        <v>10</v>
      </c>
      <c r="D6773">
        <v>1</v>
      </c>
      <c r="E6773" t="s">
        <v>7</v>
      </c>
      <c r="F6773">
        <v>2115</v>
      </c>
    </row>
    <row r="6774" spans="1:6">
      <c r="A6774">
        <v>9652</v>
      </c>
      <c r="B6774" s="1">
        <v>45961</v>
      </c>
      <c r="C6774">
        <v>10</v>
      </c>
      <c r="D6774">
        <v>1</v>
      </c>
      <c r="E6774" t="s">
        <v>7</v>
      </c>
      <c r="F6774">
        <v>64064.378249999987</v>
      </c>
    </row>
    <row r="6775" spans="1:6">
      <c r="A6775">
        <v>9652</v>
      </c>
      <c r="B6775" s="1">
        <v>45991</v>
      </c>
      <c r="C6775">
        <v>10</v>
      </c>
      <c r="D6775">
        <v>1</v>
      </c>
      <c r="E6775" t="s">
        <v>7</v>
      </c>
      <c r="F6775">
        <v>64384.700141249981</v>
      </c>
    </row>
    <row r="6776" spans="1:6">
      <c r="A6776">
        <v>9652</v>
      </c>
      <c r="B6776" s="1">
        <v>46022</v>
      </c>
      <c r="C6776">
        <v>10</v>
      </c>
      <c r="D6776">
        <v>1</v>
      </c>
      <c r="E6776" t="s">
        <v>7</v>
      </c>
      <c r="F6776">
        <v>64706.623641956219</v>
      </c>
    </row>
    <row r="6777" spans="1:6">
      <c r="A6777">
        <v>9656</v>
      </c>
      <c r="B6777" s="1">
        <v>45961</v>
      </c>
      <c r="C6777">
        <v>10</v>
      </c>
      <c r="D6777">
        <v>1</v>
      </c>
      <c r="E6777" t="s">
        <v>7</v>
      </c>
      <c r="F6777">
        <v>888372.31274999992</v>
      </c>
    </row>
    <row r="6778" spans="1:6">
      <c r="A6778">
        <v>9656</v>
      </c>
      <c r="B6778" s="1">
        <v>45991</v>
      </c>
      <c r="C6778">
        <v>10</v>
      </c>
      <c r="D6778">
        <v>1</v>
      </c>
      <c r="E6778" t="s">
        <v>7</v>
      </c>
      <c r="F6778">
        <v>892814.17431374977</v>
      </c>
    </row>
    <row r="6779" spans="1:6">
      <c r="A6779">
        <v>9656</v>
      </c>
      <c r="B6779" s="1">
        <v>46022</v>
      </c>
      <c r="C6779">
        <v>10</v>
      </c>
      <c r="D6779">
        <v>1</v>
      </c>
      <c r="E6779" t="s">
        <v>7</v>
      </c>
      <c r="F6779">
        <v>897278.24518531852</v>
      </c>
    </row>
    <row r="6780" spans="1:6">
      <c r="A6780">
        <v>9657</v>
      </c>
      <c r="B6780" s="1">
        <v>45961</v>
      </c>
      <c r="C6780">
        <v>10</v>
      </c>
      <c r="D6780">
        <v>1</v>
      </c>
      <c r="E6780" t="s">
        <v>7</v>
      </c>
      <c r="F6780">
        <v>6368.451279048043</v>
      </c>
    </row>
    <row r="6781" spans="1:6">
      <c r="A6781">
        <v>9657</v>
      </c>
      <c r="B6781" s="1">
        <v>45991</v>
      </c>
      <c r="C6781">
        <v>10</v>
      </c>
      <c r="D6781">
        <v>1</v>
      </c>
      <c r="E6781" t="s">
        <v>7</v>
      </c>
      <c r="F6781">
        <v>5977.2003846332709</v>
      </c>
    </row>
    <row r="6782" spans="1:6">
      <c r="A6782">
        <v>9657</v>
      </c>
      <c r="B6782" s="1">
        <v>46022</v>
      </c>
      <c r="C6782">
        <v>10</v>
      </c>
      <c r="D6782">
        <v>1</v>
      </c>
      <c r="E6782" t="s">
        <v>7</v>
      </c>
      <c r="F6782">
        <v>6228.0425833582694</v>
      </c>
    </row>
    <row r="6783" spans="1:6">
      <c r="A6783">
        <v>9683</v>
      </c>
      <c r="B6783" s="1">
        <v>45961</v>
      </c>
      <c r="C6783">
        <v>10</v>
      </c>
      <c r="D6783">
        <v>1</v>
      </c>
      <c r="E6783" t="s">
        <v>7</v>
      </c>
      <c r="F6783">
        <v>3690753.7278443151</v>
      </c>
    </row>
    <row r="6784" spans="1:6">
      <c r="A6784">
        <v>9683</v>
      </c>
      <c r="B6784" s="1">
        <v>45991</v>
      </c>
      <c r="C6784">
        <v>10</v>
      </c>
      <c r="D6784">
        <v>1</v>
      </c>
      <c r="E6784" t="s">
        <v>7</v>
      </c>
      <c r="F6784">
        <v>3706584.6390990643</v>
      </c>
    </row>
    <row r="6785" spans="1:6">
      <c r="A6785">
        <v>9683</v>
      </c>
      <c r="B6785" s="1">
        <v>46022</v>
      </c>
      <c r="C6785">
        <v>10</v>
      </c>
      <c r="D6785">
        <v>1</v>
      </c>
      <c r="E6785" t="s">
        <v>7</v>
      </c>
      <c r="F6785">
        <v>3723470.9444374633</v>
      </c>
    </row>
    <row r="6786" spans="1:6">
      <c r="A6786">
        <v>9692</v>
      </c>
      <c r="B6786" s="1">
        <v>45961</v>
      </c>
      <c r="C6786">
        <v>10</v>
      </c>
      <c r="D6786">
        <v>1</v>
      </c>
      <c r="E6786" t="s">
        <v>7</v>
      </c>
      <c r="F6786">
        <v>1192224.8360521081</v>
      </c>
    </row>
    <row r="6787" spans="1:6">
      <c r="A6787">
        <v>9692</v>
      </c>
      <c r="B6787" s="1">
        <v>45991</v>
      </c>
      <c r="C6787">
        <v>10</v>
      </c>
      <c r="D6787">
        <v>1</v>
      </c>
      <c r="E6787" t="s">
        <v>7</v>
      </c>
      <c r="F6787">
        <v>723078.56623357511</v>
      </c>
    </row>
    <row r="6788" spans="1:6">
      <c r="A6788">
        <v>9692</v>
      </c>
      <c r="B6788" s="1">
        <v>46022</v>
      </c>
      <c r="C6788">
        <v>10</v>
      </c>
      <c r="D6788">
        <v>1</v>
      </c>
      <c r="E6788" t="s">
        <v>7</v>
      </c>
      <c r="F6788">
        <v>728832.96014754684</v>
      </c>
    </row>
    <row r="6789" spans="1:6">
      <c r="A6789">
        <v>9700</v>
      </c>
      <c r="B6789" s="1">
        <v>45961</v>
      </c>
      <c r="C6789">
        <v>10</v>
      </c>
      <c r="D6789">
        <v>1</v>
      </c>
      <c r="E6789" t="s">
        <v>7</v>
      </c>
      <c r="F6789">
        <v>1134558.7631299796</v>
      </c>
    </row>
    <row r="6790" spans="1:6">
      <c r="A6790">
        <v>9700</v>
      </c>
      <c r="B6790" s="1">
        <v>45991</v>
      </c>
      <c r="C6790">
        <v>10</v>
      </c>
      <c r="D6790">
        <v>1</v>
      </c>
      <c r="E6790" t="s">
        <v>7</v>
      </c>
      <c r="F6790">
        <v>1142556.3655005924</v>
      </c>
    </row>
    <row r="6791" spans="1:6">
      <c r="A6791">
        <v>9700</v>
      </c>
      <c r="B6791" s="1">
        <v>46022</v>
      </c>
      <c r="C6791">
        <v>10</v>
      </c>
      <c r="D6791">
        <v>1</v>
      </c>
      <c r="E6791" t="s">
        <v>7</v>
      </c>
      <c r="F6791">
        <v>1097868.1593731509</v>
      </c>
    </row>
    <row r="6792" spans="1:6">
      <c r="A6792">
        <v>9701</v>
      </c>
      <c r="B6792" s="1">
        <v>45961</v>
      </c>
      <c r="C6792">
        <v>10</v>
      </c>
      <c r="D6792">
        <v>1</v>
      </c>
      <c r="E6792" t="s">
        <v>7</v>
      </c>
      <c r="F6792">
        <v>24427.608297304454</v>
      </c>
    </row>
    <row r="6793" spans="1:6">
      <c r="A6793">
        <v>9701</v>
      </c>
      <c r="B6793" s="1">
        <v>45991</v>
      </c>
      <c r="C6793">
        <v>10</v>
      </c>
      <c r="D6793">
        <v>1</v>
      </c>
      <c r="E6793" t="s">
        <v>7</v>
      </c>
      <c r="F6793">
        <v>24573.415777105187</v>
      </c>
    </row>
    <row r="6794" spans="1:6">
      <c r="A6794">
        <v>9701</v>
      </c>
      <c r="B6794" s="1">
        <v>46022</v>
      </c>
      <c r="C6794">
        <v>10</v>
      </c>
      <c r="D6794">
        <v>1</v>
      </c>
      <c r="E6794" t="s">
        <v>7</v>
      </c>
      <c r="F6794">
        <v>24728.94375555931</v>
      </c>
    </row>
    <row r="6795" spans="1:6">
      <c r="A6795">
        <v>9702</v>
      </c>
      <c r="B6795" s="1">
        <v>45961</v>
      </c>
      <c r="C6795">
        <v>10</v>
      </c>
      <c r="D6795">
        <v>1</v>
      </c>
      <c r="E6795" t="s">
        <v>7</v>
      </c>
      <c r="F6795">
        <v>20093.930782084313</v>
      </c>
    </row>
    <row r="6796" spans="1:6">
      <c r="A6796">
        <v>9702</v>
      </c>
      <c r="B6796" s="1">
        <v>45991</v>
      </c>
      <c r="C6796">
        <v>10</v>
      </c>
      <c r="D6796">
        <v>1</v>
      </c>
      <c r="E6796" t="s">
        <v>7</v>
      </c>
      <c r="F6796">
        <v>20128.09164377199</v>
      </c>
    </row>
    <row r="6797" spans="1:6">
      <c r="A6797">
        <v>9702</v>
      </c>
      <c r="B6797" s="1">
        <v>46022</v>
      </c>
      <c r="C6797">
        <v>10</v>
      </c>
      <c r="D6797">
        <v>1</v>
      </c>
      <c r="E6797" t="s">
        <v>7</v>
      </c>
      <c r="F6797">
        <v>20164.529896238841</v>
      </c>
    </row>
    <row r="6798" spans="1:6">
      <c r="A6798">
        <v>9768</v>
      </c>
      <c r="B6798" s="1">
        <v>45961</v>
      </c>
      <c r="C6798">
        <v>10</v>
      </c>
      <c r="D6798">
        <v>1</v>
      </c>
      <c r="E6798" t="s">
        <v>7</v>
      </c>
      <c r="F6798">
        <v>741269.64355580811</v>
      </c>
    </row>
    <row r="6799" spans="1:6">
      <c r="A6799">
        <v>9768</v>
      </c>
      <c r="B6799" s="1">
        <v>45991</v>
      </c>
      <c r="C6799">
        <v>10</v>
      </c>
      <c r="D6799">
        <v>1</v>
      </c>
      <c r="E6799" t="s">
        <v>7</v>
      </c>
      <c r="F6799">
        <v>588751.65553810191</v>
      </c>
    </row>
    <row r="6800" spans="1:6">
      <c r="A6800">
        <v>9768</v>
      </c>
      <c r="B6800" s="1">
        <v>46022</v>
      </c>
      <c r="C6800">
        <v>10</v>
      </c>
      <c r="D6800">
        <v>1</v>
      </c>
      <c r="E6800" t="s">
        <v>7</v>
      </c>
      <c r="F6800">
        <v>588193.21016510786</v>
      </c>
    </row>
    <row r="6801" spans="1:6">
      <c r="A6801">
        <v>150</v>
      </c>
      <c r="B6801" s="1">
        <v>45961</v>
      </c>
      <c r="C6801">
        <v>10</v>
      </c>
      <c r="D6801">
        <v>51</v>
      </c>
      <c r="E6801" t="s">
        <v>7</v>
      </c>
      <c r="F6801">
        <v>276851.27631068695</v>
      </c>
    </row>
    <row r="6802" spans="1:6">
      <c r="A6802">
        <v>150</v>
      </c>
      <c r="B6802" s="1">
        <v>45991</v>
      </c>
      <c r="C6802">
        <v>10</v>
      </c>
      <c r="D6802">
        <v>51</v>
      </c>
      <c r="E6802" t="s">
        <v>7</v>
      </c>
      <c r="F6802">
        <v>278364.69806587632</v>
      </c>
    </row>
    <row r="6803" spans="1:6">
      <c r="A6803">
        <v>150</v>
      </c>
      <c r="B6803" s="1">
        <v>46022</v>
      </c>
      <c r="C6803">
        <v>10</v>
      </c>
      <c r="D6803">
        <v>51</v>
      </c>
      <c r="E6803" t="s">
        <v>7</v>
      </c>
      <c r="F6803">
        <v>279979.01460474497</v>
      </c>
    </row>
    <row r="6804" spans="1:6">
      <c r="A6804">
        <v>2370</v>
      </c>
      <c r="B6804" s="1">
        <v>45961</v>
      </c>
      <c r="C6804">
        <v>10</v>
      </c>
      <c r="D6804">
        <v>51</v>
      </c>
      <c r="E6804" t="s">
        <v>7</v>
      </c>
      <c r="F6804">
        <v>28645.678436822636</v>
      </c>
    </row>
    <row r="6805" spans="1:6">
      <c r="A6805">
        <v>2370</v>
      </c>
      <c r="B6805" s="1">
        <v>45991</v>
      </c>
      <c r="C6805">
        <v>10</v>
      </c>
      <c r="D6805">
        <v>51</v>
      </c>
      <c r="E6805" t="s">
        <v>7</v>
      </c>
      <c r="F6805">
        <v>28853.408221343874</v>
      </c>
    </row>
    <row r="6806" spans="1:6">
      <c r="A6806">
        <v>2370</v>
      </c>
      <c r="B6806" s="1">
        <v>46022</v>
      </c>
      <c r="C6806">
        <v>10</v>
      </c>
      <c r="D6806">
        <v>51</v>
      </c>
      <c r="E6806" t="s">
        <v>7</v>
      </c>
      <c r="F6806">
        <v>29074.986658166508</v>
      </c>
    </row>
    <row r="6807" spans="1:6">
      <c r="A6807">
        <v>360</v>
      </c>
      <c r="B6807" s="1">
        <v>45961</v>
      </c>
      <c r="C6807">
        <v>10</v>
      </c>
      <c r="D6807">
        <v>51</v>
      </c>
      <c r="E6807" t="s">
        <v>7</v>
      </c>
      <c r="F6807">
        <v>46067.210633699935</v>
      </c>
    </row>
    <row r="6808" spans="1:6">
      <c r="A6808">
        <v>360</v>
      </c>
      <c r="B6808" s="1">
        <v>45991</v>
      </c>
      <c r="C6808">
        <v>10</v>
      </c>
      <c r="D6808">
        <v>51</v>
      </c>
      <c r="E6808" t="s">
        <v>7</v>
      </c>
      <c r="F6808">
        <v>50535.6</v>
      </c>
    </row>
    <row r="6809" spans="1:6">
      <c r="A6809">
        <v>360</v>
      </c>
      <c r="B6809" s="1">
        <v>46022</v>
      </c>
      <c r="C6809">
        <v>10</v>
      </c>
      <c r="D6809">
        <v>51</v>
      </c>
      <c r="E6809" t="s">
        <v>7</v>
      </c>
      <c r="F6809">
        <v>52036.799999999996</v>
      </c>
    </row>
    <row r="6810" spans="1:6">
      <c r="A6810">
        <v>9649</v>
      </c>
      <c r="B6810" s="1">
        <v>45961</v>
      </c>
      <c r="C6810">
        <v>10</v>
      </c>
      <c r="D6810">
        <v>51</v>
      </c>
      <c r="E6810" t="s">
        <v>7</v>
      </c>
      <c r="F6810">
        <v>2546.6999999999998</v>
      </c>
    </row>
    <row r="6811" spans="1:6">
      <c r="A6811">
        <v>9649</v>
      </c>
      <c r="B6811" s="1">
        <v>45991</v>
      </c>
      <c r="C6811">
        <v>10</v>
      </c>
      <c r="D6811">
        <v>51</v>
      </c>
      <c r="E6811" t="s">
        <v>7</v>
      </c>
      <c r="F6811">
        <v>2572.1669999999999</v>
      </c>
    </row>
    <row r="6812" spans="1:6">
      <c r="A6812">
        <v>9649</v>
      </c>
      <c r="B6812" s="1">
        <v>46022</v>
      </c>
      <c r="C6812">
        <v>10</v>
      </c>
      <c r="D6812">
        <v>51</v>
      </c>
      <c r="E6812" t="s">
        <v>7</v>
      </c>
      <c r="F6812">
        <v>2597.8886699999998</v>
      </c>
    </row>
    <row r="6813" spans="1:6">
      <c r="A6813">
        <v>9652</v>
      </c>
      <c r="B6813" s="1">
        <v>45961</v>
      </c>
      <c r="C6813">
        <v>10</v>
      </c>
      <c r="D6813">
        <v>51</v>
      </c>
      <c r="E6813" t="s">
        <v>7</v>
      </c>
      <c r="F6813">
        <v>60803.615999999995</v>
      </c>
    </row>
    <row r="6814" spans="1:6">
      <c r="A6814">
        <v>9652</v>
      </c>
      <c r="B6814" s="1">
        <v>45991</v>
      </c>
      <c r="C6814">
        <v>10</v>
      </c>
      <c r="D6814">
        <v>51</v>
      </c>
      <c r="E6814" t="s">
        <v>7</v>
      </c>
      <c r="F6814">
        <v>61411.652159999998</v>
      </c>
    </row>
    <row r="6815" spans="1:6">
      <c r="A6815">
        <v>9652</v>
      </c>
      <c r="B6815" s="1">
        <v>46022</v>
      </c>
      <c r="C6815">
        <v>10</v>
      </c>
      <c r="D6815">
        <v>51</v>
      </c>
      <c r="E6815" t="s">
        <v>7</v>
      </c>
      <c r="F6815">
        <v>62025.768681599991</v>
      </c>
    </row>
    <row r="6816" spans="1:6">
      <c r="A6816">
        <v>9656</v>
      </c>
      <c r="B6816" s="1">
        <v>45961</v>
      </c>
      <c r="C6816">
        <v>10</v>
      </c>
      <c r="D6816">
        <v>51</v>
      </c>
      <c r="E6816" t="s">
        <v>7</v>
      </c>
      <c r="F6816">
        <v>914800.68847550487</v>
      </c>
    </row>
    <row r="6817" spans="1:6">
      <c r="A6817">
        <v>9656</v>
      </c>
      <c r="B6817" s="1">
        <v>45991</v>
      </c>
      <c r="C6817">
        <v>10</v>
      </c>
      <c r="D6817">
        <v>51</v>
      </c>
      <c r="E6817" t="s">
        <v>7</v>
      </c>
      <c r="F6817">
        <v>880823.24345079449</v>
      </c>
    </row>
    <row r="6818" spans="1:6">
      <c r="A6818">
        <v>9656</v>
      </c>
      <c r="B6818" s="1">
        <v>46022</v>
      </c>
      <c r="C6818">
        <v>10</v>
      </c>
      <c r="D6818">
        <v>51</v>
      </c>
      <c r="E6818" t="s">
        <v>7</v>
      </c>
      <c r="F6818">
        <v>921086.66020154115</v>
      </c>
    </row>
    <row r="6819" spans="1:6">
      <c r="A6819">
        <v>9657</v>
      </c>
      <c r="B6819" s="1">
        <v>45961</v>
      </c>
      <c r="C6819">
        <v>10</v>
      </c>
      <c r="D6819">
        <v>51</v>
      </c>
      <c r="E6819" t="s">
        <v>7</v>
      </c>
      <c r="F6819">
        <v>5872.2325403077775</v>
      </c>
    </row>
    <row r="6820" spans="1:6">
      <c r="A6820">
        <v>9657</v>
      </c>
      <c r="B6820" s="1">
        <v>45991</v>
      </c>
      <c r="C6820">
        <v>10</v>
      </c>
      <c r="D6820">
        <v>51</v>
      </c>
      <c r="E6820" t="s">
        <v>7</v>
      </c>
      <c r="F6820">
        <v>5914.111074240057</v>
      </c>
    </row>
    <row r="6821" spans="1:6">
      <c r="A6821">
        <v>9657</v>
      </c>
      <c r="B6821" s="1">
        <v>46022</v>
      </c>
      <c r="C6821">
        <v>10</v>
      </c>
      <c r="D6821">
        <v>51</v>
      </c>
      <c r="E6821" t="s">
        <v>7</v>
      </c>
      <c r="F6821">
        <v>5958.7815104344882</v>
      </c>
    </row>
    <row r="6822" spans="1:6">
      <c r="A6822">
        <v>9683</v>
      </c>
      <c r="B6822" s="1">
        <v>45961</v>
      </c>
      <c r="C6822">
        <v>10</v>
      </c>
      <c r="D6822">
        <v>51</v>
      </c>
      <c r="E6822" t="s">
        <v>7</v>
      </c>
      <c r="F6822">
        <v>3454739.9919126155</v>
      </c>
    </row>
    <row r="6823" spans="1:6">
      <c r="A6823">
        <v>9683</v>
      </c>
      <c r="B6823" s="1">
        <v>45991</v>
      </c>
      <c r="C6823">
        <v>10</v>
      </c>
      <c r="D6823">
        <v>51</v>
      </c>
      <c r="E6823" t="s">
        <v>7</v>
      </c>
      <c r="F6823">
        <v>3478322.6191103021</v>
      </c>
    </row>
    <row r="6824" spans="1:6">
      <c r="A6824">
        <v>9683</v>
      </c>
      <c r="B6824" s="1">
        <v>46022</v>
      </c>
      <c r="C6824">
        <v>10</v>
      </c>
      <c r="D6824">
        <v>51</v>
      </c>
      <c r="E6824" t="s">
        <v>7</v>
      </c>
      <c r="F6824">
        <v>3503477.4214545004</v>
      </c>
    </row>
    <row r="6825" spans="1:6">
      <c r="A6825">
        <v>9692</v>
      </c>
      <c r="B6825" s="1">
        <v>45961</v>
      </c>
      <c r="C6825">
        <v>10</v>
      </c>
      <c r="D6825">
        <v>51</v>
      </c>
      <c r="E6825" t="s">
        <v>7</v>
      </c>
      <c r="F6825">
        <v>1035000</v>
      </c>
    </row>
    <row r="6826" spans="1:6">
      <c r="A6826">
        <v>9692</v>
      </c>
      <c r="B6826" s="1">
        <v>45991</v>
      </c>
      <c r="C6826">
        <v>10</v>
      </c>
      <c r="D6826">
        <v>51</v>
      </c>
      <c r="E6826" t="s">
        <v>7</v>
      </c>
      <c r="F6826">
        <v>729377.84770668542</v>
      </c>
    </row>
    <row r="6827" spans="1:6">
      <c r="A6827">
        <v>9692</v>
      </c>
      <c r="B6827" s="1">
        <v>46022</v>
      </c>
      <c r="C6827">
        <v>10</v>
      </c>
      <c r="D6827">
        <v>51</v>
      </c>
      <c r="E6827" t="s">
        <v>7</v>
      </c>
      <c r="F6827">
        <v>735465.23019931756</v>
      </c>
    </row>
    <row r="6828" spans="1:6">
      <c r="A6828">
        <v>9700</v>
      </c>
      <c r="B6828" s="1">
        <v>45961</v>
      </c>
      <c r="C6828">
        <v>10</v>
      </c>
      <c r="D6828">
        <v>51</v>
      </c>
      <c r="E6828" t="s">
        <v>7</v>
      </c>
      <c r="F6828">
        <v>1187357.1365772423</v>
      </c>
    </row>
    <row r="6829" spans="1:6">
      <c r="A6829">
        <v>9700</v>
      </c>
      <c r="B6829" s="1">
        <v>45991</v>
      </c>
      <c r="C6829">
        <v>10</v>
      </c>
      <c r="D6829">
        <v>51</v>
      </c>
      <c r="E6829" t="s">
        <v>7</v>
      </c>
      <c r="F6829">
        <v>1196374.7953333587</v>
      </c>
    </row>
    <row r="6830" spans="1:6">
      <c r="A6830">
        <v>9700</v>
      </c>
      <c r="B6830" s="1">
        <v>46022</v>
      </c>
      <c r="C6830">
        <v>10</v>
      </c>
      <c r="D6830">
        <v>51</v>
      </c>
      <c r="E6830" t="s">
        <v>7</v>
      </c>
      <c r="F6830">
        <v>1205993.631339883</v>
      </c>
    </row>
    <row r="6831" spans="1:6">
      <c r="A6831">
        <v>9701</v>
      </c>
      <c r="B6831" s="1">
        <v>45961</v>
      </c>
      <c r="C6831">
        <v>10</v>
      </c>
      <c r="D6831">
        <v>51</v>
      </c>
      <c r="E6831" t="s">
        <v>7</v>
      </c>
      <c r="F6831">
        <v>17133.824269012955</v>
      </c>
    </row>
    <row r="6832" spans="1:6">
      <c r="A6832">
        <v>9701</v>
      </c>
      <c r="B6832" s="1">
        <v>45991</v>
      </c>
      <c r="C6832">
        <v>10</v>
      </c>
      <c r="D6832">
        <v>51</v>
      </c>
      <c r="E6832" t="s">
        <v>7</v>
      </c>
      <c r="F6832">
        <v>17226.948368298206</v>
      </c>
    </row>
    <row r="6833" spans="1:6">
      <c r="A6833">
        <v>9701</v>
      </c>
      <c r="B6833" s="1">
        <v>46022</v>
      </c>
      <c r="C6833">
        <v>10</v>
      </c>
      <c r="D6833">
        <v>51</v>
      </c>
      <c r="E6833" t="s">
        <v>7</v>
      </c>
      <c r="F6833">
        <v>17326.280740869137</v>
      </c>
    </row>
    <row r="6834" spans="1:6">
      <c r="A6834">
        <v>9702</v>
      </c>
      <c r="B6834" s="1">
        <v>45961</v>
      </c>
      <c r="C6834">
        <v>10</v>
      </c>
      <c r="D6834">
        <v>51</v>
      </c>
      <c r="E6834" t="s">
        <v>7</v>
      </c>
      <c r="F6834">
        <v>12014.904750733138</v>
      </c>
    </row>
    <row r="6835" spans="1:6">
      <c r="A6835">
        <v>9702</v>
      </c>
      <c r="B6835" s="1">
        <v>45991</v>
      </c>
      <c r="C6835">
        <v>10</v>
      </c>
      <c r="D6835">
        <v>51</v>
      </c>
      <c r="E6835" t="s">
        <v>7</v>
      </c>
      <c r="F6835">
        <v>12111.565454545454</v>
      </c>
    </row>
    <row r="6836" spans="1:6">
      <c r="A6836">
        <v>9702</v>
      </c>
      <c r="B6836" s="1">
        <v>46022</v>
      </c>
      <c r="C6836">
        <v>10</v>
      </c>
      <c r="D6836">
        <v>51</v>
      </c>
      <c r="E6836" t="s">
        <v>7</v>
      </c>
      <c r="F6836">
        <v>12214.670205278593</v>
      </c>
    </row>
    <row r="6837" spans="1:6">
      <c r="A6837">
        <v>9768</v>
      </c>
      <c r="B6837" s="1">
        <v>45961</v>
      </c>
      <c r="C6837">
        <v>10</v>
      </c>
      <c r="D6837">
        <v>51</v>
      </c>
      <c r="E6837" t="s">
        <v>7</v>
      </c>
      <c r="F6837">
        <v>724945.65180821135</v>
      </c>
    </row>
    <row r="6838" spans="1:6">
      <c r="A6838">
        <v>9768</v>
      </c>
      <c r="B6838" s="1">
        <v>45991</v>
      </c>
      <c r="C6838">
        <v>10</v>
      </c>
      <c r="D6838">
        <v>51</v>
      </c>
      <c r="E6838" t="s">
        <v>7</v>
      </c>
      <c r="F6838">
        <v>571514.10408771108</v>
      </c>
    </row>
    <row r="6839" spans="1:6">
      <c r="A6839">
        <v>9768</v>
      </c>
      <c r="B6839" s="1">
        <v>46022</v>
      </c>
      <c r="C6839">
        <v>10</v>
      </c>
      <c r="D6839">
        <v>51</v>
      </c>
      <c r="E6839" t="s">
        <v>7</v>
      </c>
      <c r="F6839">
        <v>570373.5</v>
      </c>
    </row>
    <row r="6840" spans="1:6">
      <c r="A6840">
        <v>150</v>
      </c>
      <c r="B6840" s="1">
        <v>45961</v>
      </c>
      <c r="C6840">
        <v>10</v>
      </c>
      <c r="D6840">
        <v>24</v>
      </c>
      <c r="E6840" t="s">
        <v>7</v>
      </c>
      <c r="F6840">
        <v>334875.83803391561</v>
      </c>
    </row>
    <row r="6841" spans="1:6">
      <c r="A6841">
        <v>150</v>
      </c>
      <c r="B6841" s="1">
        <v>45991</v>
      </c>
      <c r="C6841">
        <v>10</v>
      </c>
      <c r="D6841">
        <v>24</v>
      </c>
      <c r="E6841" t="s">
        <v>7</v>
      </c>
      <c r="F6841">
        <v>334586.65494071145</v>
      </c>
    </row>
    <row r="6842" spans="1:6">
      <c r="A6842">
        <v>150</v>
      </c>
      <c r="B6842" s="1">
        <v>46022</v>
      </c>
      <c r="C6842">
        <v>10</v>
      </c>
      <c r="D6842">
        <v>24</v>
      </c>
      <c r="E6842" t="s">
        <v>7</v>
      </c>
      <c r="F6842">
        <v>334278.19297462708</v>
      </c>
    </row>
    <row r="6843" spans="1:6">
      <c r="A6843">
        <v>2370</v>
      </c>
      <c r="B6843" s="1">
        <v>45961</v>
      </c>
      <c r="C6843">
        <v>10</v>
      </c>
      <c r="D6843">
        <v>24</v>
      </c>
      <c r="E6843" t="s">
        <v>7</v>
      </c>
      <c r="F6843">
        <v>14848.1775</v>
      </c>
    </row>
    <row r="6844" spans="1:6">
      <c r="A6844">
        <v>2370</v>
      </c>
      <c r="B6844" s="1">
        <v>45991</v>
      </c>
      <c r="C6844">
        <v>10</v>
      </c>
      <c r="D6844">
        <v>24</v>
      </c>
      <c r="E6844" t="s">
        <v>7</v>
      </c>
      <c r="F6844">
        <v>14625.454837499999</v>
      </c>
    </row>
    <row r="6845" spans="1:6">
      <c r="A6845">
        <v>2370</v>
      </c>
      <c r="B6845" s="1">
        <v>46022</v>
      </c>
      <c r="C6845">
        <v>10</v>
      </c>
      <c r="D6845">
        <v>24</v>
      </c>
      <c r="E6845" t="s">
        <v>7</v>
      </c>
      <c r="F6845">
        <v>14406.073014937499</v>
      </c>
    </row>
    <row r="6846" spans="1:6">
      <c r="A6846">
        <v>360</v>
      </c>
      <c r="B6846" s="1">
        <v>45961</v>
      </c>
      <c r="C6846">
        <v>10</v>
      </c>
      <c r="D6846">
        <v>24</v>
      </c>
      <c r="E6846" t="s">
        <v>7</v>
      </c>
      <c r="F6846">
        <v>49381.582352489197</v>
      </c>
    </row>
    <row r="6847" spans="1:6">
      <c r="A6847">
        <v>360</v>
      </c>
      <c r="B6847" s="1">
        <v>45991</v>
      </c>
      <c r="C6847">
        <v>10</v>
      </c>
      <c r="D6847">
        <v>24</v>
      </c>
      <c r="E6847" t="s">
        <v>7</v>
      </c>
      <c r="F6847">
        <v>49602.594518844082</v>
      </c>
    </row>
    <row r="6848" spans="1:6">
      <c r="A6848">
        <v>360</v>
      </c>
      <c r="B6848" s="1">
        <v>46022</v>
      </c>
      <c r="C6848">
        <v>10</v>
      </c>
      <c r="D6848">
        <v>24</v>
      </c>
      <c r="E6848" t="s">
        <v>7</v>
      </c>
      <c r="F6848">
        <v>49838.340829622517</v>
      </c>
    </row>
    <row r="6849" spans="1:6">
      <c r="A6849">
        <v>9649</v>
      </c>
      <c r="B6849" s="1">
        <v>45961</v>
      </c>
      <c r="C6849">
        <v>10</v>
      </c>
      <c r="D6849">
        <v>24</v>
      </c>
      <c r="E6849" t="s">
        <v>7</v>
      </c>
      <c r="F6849">
        <v>2886.3650436560138</v>
      </c>
    </row>
    <row r="6850" spans="1:6">
      <c r="A6850">
        <v>9649</v>
      </c>
      <c r="B6850" s="1">
        <v>45991</v>
      </c>
      <c r="C6850">
        <v>10</v>
      </c>
      <c r="D6850">
        <v>24</v>
      </c>
      <c r="E6850" t="s">
        <v>7</v>
      </c>
      <c r="F6850">
        <v>3359.3570629747219</v>
      </c>
    </row>
    <row r="6851" spans="1:6">
      <c r="A6851">
        <v>9649</v>
      </c>
      <c r="B6851" s="1">
        <v>46022</v>
      </c>
      <c r="C6851">
        <v>10</v>
      </c>
      <c r="D6851">
        <v>24</v>
      </c>
      <c r="E6851" t="s">
        <v>7</v>
      </c>
      <c r="F6851">
        <v>3162.3364372360711</v>
      </c>
    </row>
    <row r="6852" spans="1:6">
      <c r="A6852">
        <v>9652</v>
      </c>
      <c r="B6852" s="1">
        <v>45961</v>
      </c>
      <c r="C6852">
        <v>10</v>
      </c>
      <c r="D6852">
        <v>24</v>
      </c>
      <c r="E6852" t="s">
        <v>7</v>
      </c>
      <c r="F6852">
        <v>70718.637658942927</v>
      </c>
    </row>
    <row r="6853" spans="1:6">
      <c r="A6853">
        <v>9652</v>
      </c>
      <c r="B6853" s="1">
        <v>45991</v>
      </c>
      <c r="C6853">
        <v>10</v>
      </c>
      <c r="D6853">
        <v>24</v>
      </c>
      <c r="E6853" t="s">
        <v>7</v>
      </c>
      <c r="F6853">
        <v>74044.33565493401</v>
      </c>
    </row>
    <row r="6854" spans="1:6">
      <c r="A6854">
        <v>9652</v>
      </c>
      <c r="B6854" s="1">
        <v>46022</v>
      </c>
      <c r="C6854">
        <v>10</v>
      </c>
      <c r="D6854">
        <v>24</v>
      </c>
      <c r="E6854" t="s">
        <v>7</v>
      </c>
      <c r="F6854">
        <v>77119.412558925105</v>
      </c>
    </row>
    <row r="6855" spans="1:6">
      <c r="A6855">
        <v>9656</v>
      </c>
      <c r="B6855" s="1">
        <v>45961</v>
      </c>
      <c r="C6855">
        <v>10</v>
      </c>
      <c r="D6855">
        <v>24</v>
      </c>
      <c r="E6855" t="s">
        <v>7</v>
      </c>
      <c r="F6855">
        <v>801640.14992767584</v>
      </c>
    </row>
    <row r="6856" spans="1:6">
      <c r="A6856">
        <v>9656</v>
      </c>
      <c r="B6856" s="1">
        <v>45991</v>
      </c>
      <c r="C6856">
        <v>10</v>
      </c>
      <c r="D6856">
        <v>24</v>
      </c>
      <c r="E6856" t="s">
        <v>7</v>
      </c>
      <c r="F6856">
        <v>787572.74558408058</v>
      </c>
    </row>
    <row r="6857" spans="1:6">
      <c r="A6857">
        <v>9656</v>
      </c>
      <c r="B6857" s="1">
        <v>46022</v>
      </c>
      <c r="C6857">
        <v>10</v>
      </c>
      <c r="D6857">
        <v>24</v>
      </c>
      <c r="E6857" t="s">
        <v>7</v>
      </c>
      <c r="F6857">
        <v>820020.27807062026</v>
      </c>
    </row>
    <row r="6858" spans="1:6">
      <c r="A6858">
        <v>9657</v>
      </c>
      <c r="B6858" s="1">
        <v>45961</v>
      </c>
      <c r="C6858">
        <v>10</v>
      </c>
      <c r="D6858">
        <v>24</v>
      </c>
      <c r="E6858" t="s">
        <v>7</v>
      </c>
      <c r="F6858">
        <v>5574.3902639571816</v>
      </c>
    </row>
    <row r="6859" spans="1:6">
      <c r="A6859">
        <v>9657</v>
      </c>
      <c r="B6859" s="1">
        <v>45991</v>
      </c>
      <c r="C6859">
        <v>10</v>
      </c>
      <c r="D6859">
        <v>24</v>
      </c>
      <c r="E6859" t="s">
        <v>7</v>
      </c>
      <c r="F6859">
        <v>5879.4533485678794</v>
      </c>
    </row>
    <row r="6860" spans="1:6">
      <c r="A6860">
        <v>9657</v>
      </c>
      <c r="B6860" s="1">
        <v>46022</v>
      </c>
      <c r="C6860">
        <v>10</v>
      </c>
      <c r="D6860">
        <v>24</v>
      </c>
      <c r="E6860" t="s">
        <v>7</v>
      </c>
      <c r="F6860">
        <v>5719.5907446520241</v>
      </c>
    </row>
    <row r="6861" spans="1:6">
      <c r="A6861">
        <v>9683</v>
      </c>
      <c r="B6861" s="1">
        <v>45961</v>
      </c>
      <c r="C6861">
        <v>10</v>
      </c>
      <c r="D6861">
        <v>24</v>
      </c>
      <c r="E6861" t="s">
        <v>7</v>
      </c>
      <c r="F6861">
        <v>3432952.1119848005</v>
      </c>
    </row>
    <row r="6862" spans="1:6">
      <c r="A6862">
        <v>9683</v>
      </c>
      <c r="B6862" s="1">
        <v>45991</v>
      </c>
      <c r="C6862">
        <v>10</v>
      </c>
      <c r="D6862">
        <v>24</v>
      </c>
      <c r="E6862" t="s">
        <v>7</v>
      </c>
      <c r="F6862">
        <v>3451519.9813238392</v>
      </c>
    </row>
    <row r="6863" spans="1:6">
      <c r="A6863">
        <v>9683</v>
      </c>
      <c r="B6863" s="1">
        <v>46022</v>
      </c>
      <c r="C6863">
        <v>10</v>
      </c>
      <c r="D6863">
        <v>24</v>
      </c>
      <c r="E6863" t="s">
        <v>7</v>
      </c>
      <c r="F6863">
        <v>3471325.7086188141</v>
      </c>
    </row>
    <row r="6864" spans="1:6">
      <c r="A6864">
        <v>9692</v>
      </c>
      <c r="B6864" s="1">
        <v>45961</v>
      </c>
      <c r="C6864">
        <v>10</v>
      </c>
      <c r="D6864">
        <v>24</v>
      </c>
      <c r="E6864" t="s">
        <v>7</v>
      </c>
      <c r="F6864">
        <v>800984.22630993184</v>
      </c>
    </row>
    <row r="6865" spans="1:6">
      <c r="A6865">
        <v>9692</v>
      </c>
      <c r="B6865" s="1">
        <v>45991</v>
      </c>
      <c r="C6865">
        <v>10</v>
      </c>
      <c r="D6865">
        <v>24</v>
      </c>
      <c r="E6865" t="s">
        <v>7</v>
      </c>
      <c r="F6865">
        <v>570676.19549695763</v>
      </c>
    </row>
    <row r="6866" spans="1:6">
      <c r="A6866">
        <v>9692</v>
      </c>
      <c r="B6866" s="1">
        <v>46022</v>
      </c>
      <c r="C6866">
        <v>10</v>
      </c>
      <c r="D6866">
        <v>24</v>
      </c>
      <c r="E6866" t="s">
        <v>7</v>
      </c>
      <c r="F6866">
        <v>609315.95472651394</v>
      </c>
    </row>
    <row r="6867" spans="1:6">
      <c r="A6867">
        <v>9700</v>
      </c>
      <c r="B6867" s="1">
        <v>45961</v>
      </c>
      <c r="C6867">
        <v>10</v>
      </c>
      <c r="D6867">
        <v>24</v>
      </c>
      <c r="E6867" t="s">
        <v>7</v>
      </c>
      <c r="F6867">
        <v>968413.98774620995</v>
      </c>
    </row>
    <row r="6868" spans="1:6">
      <c r="A6868">
        <v>9700</v>
      </c>
      <c r="B6868" s="1">
        <v>45991</v>
      </c>
      <c r="C6868">
        <v>10</v>
      </c>
      <c r="D6868">
        <v>24</v>
      </c>
      <c r="E6868" t="s">
        <v>7</v>
      </c>
      <c r="F6868">
        <v>981439.70096908731</v>
      </c>
    </row>
    <row r="6869" spans="1:6">
      <c r="A6869">
        <v>9700</v>
      </c>
      <c r="B6869" s="1">
        <v>46022</v>
      </c>
      <c r="C6869">
        <v>10</v>
      </c>
      <c r="D6869">
        <v>24</v>
      </c>
      <c r="E6869" t="s">
        <v>7</v>
      </c>
      <c r="F6869">
        <v>946169.59654403233</v>
      </c>
    </row>
    <row r="6870" spans="1:6">
      <c r="A6870">
        <v>9701</v>
      </c>
      <c r="B6870" s="1">
        <v>45961</v>
      </c>
      <c r="C6870">
        <v>10</v>
      </c>
      <c r="D6870">
        <v>24</v>
      </c>
      <c r="E6870" t="s">
        <v>7</v>
      </c>
      <c r="F6870">
        <v>9405.2218336240767</v>
      </c>
    </row>
    <row r="6871" spans="1:6">
      <c r="A6871">
        <v>9701</v>
      </c>
      <c r="B6871" s="1">
        <v>45991</v>
      </c>
      <c r="C6871">
        <v>10</v>
      </c>
      <c r="D6871">
        <v>24</v>
      </c>
      <c r="E6871" t="s">
        <v>7</v>
      </c>
      <c r="F6871">
        <v>9461.5750553110702</v>
      </c>
    </row>
    <row r="6872" spans="1:6">
      <c r="A6872">
        <v>9701</v>
      </c>
      <c r="B6872" s="1">
        <v>46022</v>
      </c>
      <c r="C6872">
        <v>10</v>
      </c>
      <c r="D6872">
        <v>24</v>
      </c>
      <c r="E6872" t="s">
        <v>7</v>
      </c>
      <c r="F6872">
        <v>9521.6851584438609</v>
      </c>
    </row>
    <row r="6873" spans="1:6">
      <c r="A6873">
        <v>9702</v>
      </c>
      <c r="B6873" s="1">
        <v>45961</v>
      </c>
      <c r="C6873">
        <v>10</v>
      </c>
      <c r="D6873">
        <v>24</v>
      </c>
      <c r="E6873" t="s">
        <v>7</v>
      </c>
      <c r="F6873">
        <v>5890.1867552194681</v>
      </c>
    </row>
    <row r="6874" spans="1:6">
      <c r="A6874">
        <v>9702</v>
      </c>
      <c r="B6874" s="1">
        <v>45991</v>
      </c>
      <c r="C6874">
        <v>10</v>
      </c>
      <c r="D6874">
        <v>24</v>
      </c>
      <c r="E6874" t="s">
        <v>7</v>
      </c>
      <c r="F6874">
        <v>5914.9877316456214</v>
      </c>
    </row>
    <row r="6875" spans="1:6">
      <c r="A6875">
        <v>9702</v>
      </c>
      <c r="B6875" s="1">
        <v>46022</v>
      </c>
      <c r="C6875">
        <v>10</v>
      </c>
      <c r="D6875">
        <v>24</v>
      </c>
      <c r="E6875" t="s">
        <v>7</v>
      </c>
      <c r="F6875">
        <v>5941.4421065001852</v>
      </c>
    </row>
    <row r="6876" spans="1:6">
      <c r="A6876">
        <v>9768</v>
      </c>
      <c r="B6876" s="1">
        <v>45961</v>
      </c>
      <c r="C6876">
        <v>10</v>
      </c>
      <c r="D6876">
        <v>24</v>
      </c>
      <c r="E6876" t="s">
        <v>7</v>
      </c>
      <c r="F6876">
        <v>660007.62869741896</v>
      </c>
    </row>
    <row r="6877" spans="1:6">
      <c r="A6877">
        <v>9768</v>
      </c>
      <c r="B6877" s="1">
        <v>45991</v>
      </c>
      <c r="C6877">
        <v>10</v>
      </c>
      <c r="D6877">
        <v>24</v>
      </c>
      <c r="E6877" t="s">
        <v>7</v>
      </c>
      <c r="F6877">
        <v>456572.98327964742</v>
      </c>
    </row>
    <row r="6878" spans="1:6">
      <c r="A6878">
        <v>9768</v>
      </c>
      <c r="B6878" s="1">
        <v>46022</v>
      </c>
      <c r="C6878">
        <v>10</v>
      </c>
      <c r="D6878">
        <v>24</v>
      </c>
      <c r="E6878" t="s">
        <v>7</v>
      </c>
      <c r="F6878">
        <v>430177.54397744295</v>
      </c>
    </row>
    <row r="6879" spans="1:6">
      <c r="A6879">
        <v>150</v>
      </c>
      <c r="B6879" s="1">
        <v>45961</v>
      </c>
      <c r="C6879">
        <v>10</v>
      </c>
      <c r="D6879">
        <v>8</v>
      </c>
      <c r="E6879" t="s">
        <v>7</v>
      </c>
      <c r="F6879">
        <v>50319.019973816277</v>
      </c>
    </row>
    <row r="6880" spans="1:6">
      <c r="A6880">
        <v>150</v>
      </c>
      <c r="B6880" s="1">
        <v>45991</v>
      </c>
      <c r="C6880">
        <v>10</v>
      </c>
      <c r="D6880">
        <v>8</v>
      </c>
      <c r="E6880" t="s">
        <v>7</v>
      </c>
      <c r="F6880">
        <v>49746.69006331206</v>
      </c>
    </row>
    <row r="6881" spans="1:6">
      <c r="A6881">
        <v>150</v>
      </c>
      <c r="B6881" s="1">
        <v>46022</v>
      </c>
      <c r="C6881">
        <v>10</v>
      </c>
      <c r="D6881">
        <v>8</v>
      </c>
      <c r="E6881" t="s">
        <v>7</v>
      </c>
      <c r="F6881">
        <v>49136.20482544088</v>
      </c>
    </row>
    <row r="6882" spans="1:6">
      <c r="A6882">
        <v>2370</v>
      </c>
      <c r="B6882" s="1">
        <v>45961</v>
      </c>
      <c r="C6882">
        <v>10</v>
      </c>
      <c r="D6882">
        <v>8</v>
      </c>
      <c r="E6882" t="s">
        <v>7</v>
      </c>
      <c r="F6882">
        <v>705.40461444521702</v>
      </c>
    </row>
    <row r="6883" spans="1:6">
      <c r="A6883">
        <v>2370</v>
      </c>
      <c r="B6883" s="1">
        <v>45991</v>
      </c>
      <c r="C6883">
        <v>10</v>
      </c>
      <c r="D6883">
        <v>8</v>
      </c>
      <c r="E6883" t="s">
        <v>7</v>
      </c>
      <c r="F6883">
        <v>706.77492877776854</v>
      </c>
    </row>
    <row r="6884" spans="1:6">
      <c r="A6884">
        <v>2370</v>
      </c>
      <c r="B6884" s="1">
        <v>46022</v>
      </c>
      <c r="C6884">
        <v>10</v>
      </c>
      <c r="D6884">
        <v>8</v>
      </c>
      <c r="E6884" t="s">
        <v>7</v>
      </c>
      <c r="F6884">
        <v>708.23659739915706</v>
      </c>
    </row>
    <row r="6885" spans="1:6">
      <c r="A6885">
        <v>360</v>
      </c>
      <c r="B6885" s="1">
        <v>45961</v>
      </c>
      <c r="C6885">
        <v>10</v>
      </c>
      <c r="D6885">
        <v>8</v>
      </c>
      <c r="E6885" t="s">
        <v>7</v>
      </c>
      <c r="F6885">
        <v>7221.9685475930692</v>
      </c>
    </row>
    <row r="6886" spans="1:6">
      <c r="A6886">
        <v>360</v>
      </c>
      <c r="B6886" s="1">
        <v>45991</v>
      </c>
      <c r="C6886">
        <v>10</v>
      </c>
      <c r="D6886">
        <v>8</v>
      </c>
      <c r="E6886" t="s">
        <v>7</v>
      </c>
      <c r="F6886">
        <v>8129.9883680443309</v>
      </c>
    </row>
    <row r="6887" spans="1:6">
      <c r="A6887">
        <v>360</v>
      </c>
      <c r="B6887" s="1">
        <v>46022</v>
      </c>
      <c r="C6887">
        <v>10</v>
      </c>
      <c r="D6887">
        <v>8</v>
      </c>
      <c r="E6887" t="s">
        <v>7</v>
      </c>
      <c r="F6887">
        <v>7630.5496181393792</v>
      </c>
    </row>
    <row r="6888" spans="1:6">
      <c r="A6888">
        <v>9649</v>
      </c>
      <c r="B6888" s="1">
        <v>45961</v>
      </c>
      <c r="C6888">
        <v>10</v>
      </c>
      <c r="D6888">
        <v>8</v>
      </c>
      <c r="E6888" t="s">
        <v>7</v>
      </c>
      <c r="F6888">
        <v>878.46296707831152</v>
      </c>
    </row>
    <row r="6889" spans="1:6">
      <c r="A6889">
        <v>9649</v>
      </c>
      <c r="B6889" s="1">
        <v>45991</v>
      </c>
      <c r="C6889">
        <v>10</v>
      </c>
      <c r="D6889">
        <v>8</v>
      </c>
      <c r="E6889" t="s">
        <v>7</v>
      </c>
      <c r="F6889">
        <v>787.67093834628338</v>
      </c>
    </row>
    <row r="6890" spans="1:6">
      <c r="A6890">
        <v>9649</v>
      </c>
      <c r="B6890" s="1">
        <v>46022</v>
      </c>
      <c r="C6890">
        <v>10</v>
      </c>
      <c r="D6890">
        <v>8</v>
      </c>
      <c r="E6890" t="s">
        <v>7</v>
      </c>
      <c r="F6890">
        <v>852</v>
      </c>
    </row>
    <row r="6891" spans="1:6">
      <c r="A6891">
        <v>9652</v>
      </c>
      <c r="B6891" s="1">
        <v>45961</v>
      </c>
      <c r="C6891">
        <v>10</v>
      </c>
      <c r="D6891">
        <v>8</v>
      </c>
      <c r="E6891" t="s">
        <v>7</v>
      </c>
      <c r="F6891">
        <v>6126</v>
      </c>
    </row>
    <row r="6892" spans="1:6">
      <c r="A6892">
        <v>9652</v>
      </c>
      <c r="B6892" s="1">
        <v>45991</v>
      </c>
      <c r="C6892">
        <v>10</v>
      </c>
      <c r="D6892">
        <v>8</v>
      </c>
      <c r="E6892" t="s">
        <v>7</v>
      </c>
      <c r="F6892">
        <v>6126</v>
      </c>
    </row>
    <row r="6893" spans="1:6">
      <c r="A6893">
        <v>9652</v>
      </c>
      <c r="B6893" s="1">
        <v>46022</v>
      </c>
      <c r="C6893">
        <v>10</v>
      </c>
      <c r="D6893">
        <v>8</v>
      </c>
      <c r="E6893" t="s">
        <v>7</v>
      </c>
      <c r="F6893">
        <v>6126</v>
      </c>
    </row>
    <row r="6894" spans="1:6">
      <c r="A6894">
        <v>9656</v>
      </c>
      <c r="B6894" s="1">
        <v>45961</v>
      </c>
      <c r="C6894">
        <v>10</v>
      </c>
      <c r="D6894">
        <v>8</v>
      </c>
      <c r="E6894" t="s">
        <v>7</v>
      </c>
      <c r="F6894">
        <v>388756.72382482048</v>
      </c>
    </row>
    <row r="6895" spans="1:6">
      <c r="A6895">
        <v>9656</v>
      </c>
      <c r="B6895" s="1">
        <v>45991</v>
      </c>
      <c r="C6895">
        <v>10</v>
      </c>
      <c r="D6895">
        <v>8</v>
      </c>
      <c r="E6895" t="s">
        <v>7</v>
      </c>
      <c r="F6895">
        <v>394680</v>
      </c>
    </row>
    <row r="6896" spans="1:6">
      <c r="A6896">
        <v>9656</v>
      </c>
      <c r="B6896" s="1">
        <v>46022</v>
      </c>
      <c r="C6896">
        <v>10</v>
      </c>
      <c r="D6896">
        <v>8</v>
      </c>
      <c r="E6896" t="s">
        <v>7</v>
      </c>
      <c r="F6896">
        <v>396459</v>
      </c>
    </row>
    <row r="6897" spans="1:6">
      <c r="A6897">
        <v>9657</v>
      </c>
      <c r="B6897" s="1">
        <v>45961</v>
      </c>
      <c r="C6897">
        <v>10</v>
      </c>
      <c r="D6897">
        <v>8</v>
      </c>
      <c r="E6897" t="s">
        <v>7</v>
      </c>
      <c r="F6897">
        <v>2499.4995952921486</v>
      </c>
    </row>
    <row r="6898" spans="1:6">
      <c r="A6898">
        <v>9657</v>
      </c>
      <c r="B6898" s="1">
        <v>45991</v>
      </c>
      <c r="C6898">
        <v>10</v>
      </c>
      <c r="D6898">
        <v>8</v>
      </c>
      <c r="E6898" t="s">
        <v>7</v>
      </c>
      <c r="F6898">
        <v>2597.8977851252162</v>
      </c>
    </row>
    <row r="6899" spans="1:6">
      <c r="A6899">
        <v>9657</v>
      </c>
      <c r="B6899" s="1">
        <v>46022</v>
      </c>
      <c r="C6899">
        <v>10</v>
      </c>
      <c r="D6899">
        <v>8</v>
      </c>
      <c r="E6899" t="s">
        <v>7</v>
      </c>
      <c r="F6899">
        <v>2529.1008966788186</v>
      </c>
    </row>
    <row r="6900" spans="1:6">
      <c r="A6900">
        <v>9683</v>
      </c>
      <c r="B6900" s="1">
        <v>45961</v>
      </c>
      <c r="C6900">
        <v>10</v>
      </c>
      <c r="D6900">
        <v>8</v>
      </c>
      <c r="E6900" t="s">
        <v>7</v>
      </c>
      <c r="F6900">
        <v>1589905.4008682012</v>
      </c>
    </row>
    <row r="6901" spans="1:6">
      <c r="A6901">
        <v>9683</v>
      </c>
      <c r="B6901" s="1">
        <v>45991</v>
      </c>
      <c r="C6901">
        <v>10</v>
      </c>
      <c r="D6901">
        <v>8</v>
      </c>
      <c r="E6901" t="s">
        <v>7</v>
      </c>
      <c r="F6901">
        <v>1596934.3636521464</v>
      </c>
    </row>
    <row r="6902" spans="1:6">
      <c r="A6902">
        <v>9683</v>
      </c>
      <c r="B6902" s="1">
        <v>46022</v>
      </c>
      <c r="C6902">
        <v>10</v>
      </c>
      <c r="D6902">
        <v>8</v>
      </c>
      <c r="E6902" t="s">
        <v>7</v>
      </c>
      <c r="F6902">
        <v>1604431.9239550224</v>
      </c>
    </row>
    <row r="6903" spans="1:6">
      <c r="A6903">
        <v>9692</v>
      </c>
      <c r="B6903" s="1">
        <v>45961</v>
      </c>
      <c r="C6903">
        <v>10</v>
      </c>
      <c r="D6903">
        <v>8</v>
      </c>
      <c r="E6903" t="s">
        <v>7</v>
      </c>
      <c r="F6903">
        <v>397350</v>
      </c>
    </row>
    <row r="6904" spans="1:6">
      <c r="A6904">
        <v>9692</v>
      </c>
      <c r="B6904" s="1">
        <v>45991</v>
      </c>
      <c r="C6904">
        <v>10</v>
      </c>
      <c r="D6904">
        <v>8</v>
      </c>
      <c r="E6904" t="s">
        <v>7</v>
      </c>
      <c r="F6904">
        <v>255000</v>
      </c>
    </row>
    <row r="6905" spans="1:6">
      <c r="A6905">
        <v>9692</v>
      </c>
      <c r="B6905" s="1">
        <v>46022</v>
      </c>
      <c r="C6905">
        <v>10</v>
      </c>
      <c r="D6905">
        <v>8</v>
      </c>
      <c r="E6905" t="s">
        <v>7</v>
      </c>
      <c r="F6905">
        <v>273735</v>
      </c>
    </row>
    <row r="6906" spans="1:6">
      <c r="A6906">
        <v>9700</v>
      </c>
      <c r="B6906" s="1">
        <v>45961</v>
      </c>
      <c r="C6906">
        <v>10</v>
      </c>
      <c r="D6906">
        <v>8</v>
      </c>
      <c r="E6906" t="s">
        <v>7</v>
      </c>
      <c r="F6906">
        <v>459847.62295162561</v>
      </c>
    </row>
    <row r="6907" spans="1:6">
      <c r="A6907">
        <v>9700</v>
      </c>
      <c r="B6907" s="1">
        <v>45991</v>
      </c>
      <c r="C6907">
        <v>10</v>
      </c>
      <c r="D6907">
        <v>8</v>
      </c>
      <c r="E6907" t="s">
        <v>7</v>
      </c>
      <c r="F6907">
        <v>465575.83319631824</v>
      </c>
    </row>
    <row r="6908" spans="1:6">
      <c r="A6908">
        <v>9700</v>
      </c>
      <c r="B6908" s="1">
        <v>46022</v>
      </c>
      <c r="C6908">
        <v>10</v>
      </c>
      <c r="D6908">
        <v>8</v>
      </c>
      <c r="E6908" t="s">
        <v>7</v>
      </c>
      <c r="F6908">
        <v>451209.16293779574</v>
      </c>
    </row>
    <row r="6909" spans="1:6">
      <c r="A6909">
        <v>9701</v>
      </c>
      <c r="B6909" s="1">
        <v>45961</v>
      </c>
      <c r="C6909">
        <v>10</v>
      </c>
      <c r="D6909">
        <v>8</v>
      </c>
      <c r="E6909" t="s">
        <v>7</v>
      </c>
      <c r="F6909">
        <v>3207.210304558027</v>
      </c>
    </row>
    <row r="6910" spans="1:6">
      <c r="A6910">
        <v>9701</v>
      </c>
      <c r="B6910" s="1">
        <v>45991</v>
      </c>
      <c r="C6910">
        <v>10</v>
      </c>
      <c r="D6910">
        <v>8</v>
      </c>
      <c r="E6910" t="s">
        <v>7</v>
      </c>
      <c r="F6910">
        <v>3182.0385308294958</v>
      </c>
    </row>
    <row r="6911" spans="1:6">
      <c r="A6911">
        <v>9701</v>
      </c>
      <c r="B6911" s="1">
        <v>46022</v>
      </c>
      <c r="C6911">
        <v>10</v>
      </c>
      <c r="D6911">
        <v>8</v>
      </c>
      <c r="E6911" t="s">
        <v>7</v>
      </c>
      <c r="F6911">
        <v>3155.1886388523953</v>
      </c>
    </row>
    <row r="6912" spans="1:6">
      <c r="A6912">
        <v>9702</v>
      </c>
      <c r="B6912" s="1">
        <v>45961</v>
      </c>
      <c r="C6912">
        <v>10</v>
      </c>
      <c r="D6912">
        <v>8</v>
      </c>
      <c r="E6912" t="s">
        <v>7</v>
      </c>
      <c r="F6912">
        <v>1349.2210752997207</v>
      </c>
    </row>
    <row r="6913" spans="1:6">
      <c r="A6913">
        <v>9702</v>
      </c>
      <c r="B6913" s="1">
        <v>45991</v>
      </c>
      <c r="C6913">
        <v>10</v>
      </c>
      <c r="D6913">
        <v>8</v>
      </c>
      <c r="E6913" t="s">
        <v>7</v>
      </c>
      <c r="F6913">
        <v>1348.7340999292549</v>
      </c>
    </row>
    <row r="6914" spans="1:6">
      <c r="A6914">
        <v>9702</v>
      </c>
      <c r="B6914" s="1">
        <v>46022</v>
      </c>
      <c r="C6914">
        <v>10</v>
      </c>
      <c r="D6914">
        <v>8</v>
      </c>
      <c r="E6914" t="s">
        <v>7</v>
      </c>
      <c r="F6914">
        <v>1348.2146595340914</v>
      </c>
    </row>
    <row r="6915" spans="1:6">
      <c r="A6915">
        <v>9768</v>
      </c>
      <c r="B6915" s="1">
        <v>45961</v>
      </c>
      <c r="C6915">
        <v>10</v>
      </c>
      <c r="D6915">
        <v>8</v>
      </c>
      <c r="E6915" t="s">
        <v>7</v>
      </c>
      <c r="F6915">
        <v>326623.19716035156</v>
      </c>
    </row>
    <row r="6916" spans="1:6">
      <c r="A6916">
        <v>9768</v>
      </c>
      <c r="B6916" s="1">
        <v>45991</v>
      </c>
      <c r="C6916">
        <v>10</v>
      </c>
      <c r="D6916">
        <v>8</v>
      </c>
      <c r="E6916" t="s">
        <v>7</v>
      </c>
      <c r="F6916">
        <v>235712.89839854627</v>
      </c>
    </row>
    <row r="6917" spans="1:6">
      <c r="A6917">
        <v>9768</v>
      </c>
      <c r="B6917" s="1">
        <v>46022</v>
      </c>
      <c r="C6917">
        <v>10</v>
      </c>
      <c r="D6917">
        <v>8</v>
      </c>
      <c r="E6917" t="s">
        <v>7</v>
      </c>
      <c r="F6917">
        <v>235612.01376766776</v>
      </c>
    </row>
    <row r="6918" spans="1:6">
      <c r="A6918">
        <v>150</v>
      </c>
      <c r="B6918" s="1">
        <v>45961</v>
      </c>
      <c r="C6918">
        <v>10</v>
      </c>
      <c r="D6918">
        <v>9</v>
      </c>
      <c r="E6918" t="s">
        <v>7</v>
      </c>
      <c r="F6918">
        <v>124725</v>
      </c>
    </row>
    <row r="6919" spans="1:6">
      <c r="A6919">
        <v>150</v>
      </c>
      <c r="B6919" s="1">
        <v>45991</v>
      </c>
      <c r="C6919">
        <v>10</v>
      </c>
      <c r="D6919">
        <v>9</v>
      </c>
      <c r="E6919" t="s">
        <v>7</v>
      </c>
      <c r="F6919">
        <v>124780</v>
      </c>
    </row>
    <row r="6920" spans="1:6">
      <c r="A6920">
        <v>150</v>
      </c>
      <c r="B6920" s="1">
        <v>46022</v>
      </c>
      <c r="C6920">
        <v>10</v>
      </c>
      <c r="D6920">
        <v>9</v>
      </c>
      <c r="E6920" t="s">
        <v>7</v>
      </c>
      <c r="F6920">
        <v>125052.5</v>
      </c>
    </row>
    <row r="6921" spans="1:6">
      <c r="A6921">
        <v>2370</v>
      </c>
      <c r="B6921" s="1">
        <v>45961</v>
      </c>
      <c r="C6921">
        <v>10</v>
      </c>
      <c r="D6921">
        <v>9</v>
      </c>
      <c r="E6921" t="s">
        <v>7</v>
      </c>
      <c r="F6921">
        <v>2923.4289643749999</v>
      </c>
    </row>
    <row r="6922" spans="1:6">
      <c r="A6922">
        <v>2370</v>
      </c>
      <c r="B6922" s="1">
        <v>45991</v>
      </c>
      <c r="C6922">
        <v>10</v>
      </c>
      <c r="D6922">
        <v>9</v>
      </c>
      <c r="E6922" t="s">
        <v>7</v>
      </c>
      <c r="F6922">
        <v>2769.7086091968736</v>
      </c>
    </row>
    <row r="6923" spans="1:6">
      <c r="A6923">
        <v>2370</v>
      </c>
      <c r="B6923" s="1">
        <v>46022</v>
      </c>
      <c r="C6923">
        <v>10</v>
      </c>
      <c r="D6923">
        <v>9</v>
      </c>
      <c r="E6923" t="s">
        <v>7</v>
      </c>
      <c r="F6923">
        <v>2783.5571522428581</v>
      </c>
    </row>
    <row r="6924" spans="1:6">
      <c r="A6924">
        <v>360</v>
      </c>
      <c r="B6924" s="1">
        <v>45961</v>
      </c>
      <c r="C6924">
        <v>10</v>
      </c>
      <c r="D6924">
        <v>9</v>
      </c>
      <c r="E6924" t="s">
        <v>7</v>
      </c>
      <c r="F6924">
        <v>13012.5</v>
      </c>
    </row>
    <row r="6925" spans="1:6">
      <c r="A6925">
        <v>360</v>
      </c>
      <c r="B6925" s="1">
        <v>45991</v>
      </c>
      <c r="C6925">
        <v>10</v>
      </c>
      <c r="D6925">
        <v>9</v>
      </c>
      <c r="E6925" t="s">
        <v>7</v>
      </c>
      <c r="F6925">
        <v>13485</v>
      </c>
    </row>
    <row r="6926" spans="1:6">
      <c r="A6926">
        <v>360</v>
      </c>
      <c r="B6926" s="1">
        <v>46022</v>
      </c>
      <c r="C6926">
        <v>10</v>
      </c>
      <c r="D6926">
        <v>9</v>
      </c>
      <c r="E6926" t="s">
        <v>7</v>
      </c>
      <c r="F6926">
        <v>13115</v>
      </c>
    </row>
    <row r="6927" spans="1:6">
      <c r="A6927">
        <v>9649</v>
      </c>
      <c r="B6927" s="1">
        <v>45961</v>
      </c>
      <c r="C6927">
        <v>10</v>
      </c>
      <c r="D6927">
        <v>9</v>
      </c>
      <c r="E6927" t="s">
        <v>7</v>
      </c>
      <c r="F6927">
        <v>2964.048324463216</v>
      </c>
    </row>
    <row r="6928" spans="1:6">
      <c r="A6928">
        <v>9649</v>
      </c>
      <c r="B6928" s="1">
        <v>45991</v>
      </c>
      <c r="C6928">
        <v>10</v>
      </c>
      <c r="D6928">
        <v>9</v>
      </c>
      <c r="E6928" t="s">
        <v>7</v>
      </c>
      <c r="F6928">
        <v>2889.9580024179904</v>
      </c>
    </row>
    <row r="6929" spans="1:6">
      <c r="A6929">
        <v>9649</v>
      </c>
      <c r="B6929" s="1">
        <v>46022</v>
      </c>
      <c r="C6929">
        <v>10</v>
      </c>
      <c r="D6929">
        <v>9</v>
      </c>
      <c r="E6929" t="s">
        <v>7</v>
      </c>
      <c r="F6929">
        <v>2569.731706956406</v>
      </c>
    </row>
    <row r="6930" spans="1:6">
      <c r="A6930">
        <v>9652</v>
      </c>
      <c r="B6930" s="1">
        <v>45961</v>
      </c>
      <c r="C6930">
        <v>10</v>
      </c>
      <c r="D6930">
        <v>9</v>
      </c>
      <c r="E6930" t="s">
        <v>7</v>
      </c>
      <c r="F6930">
        <v>15523.373854827341</v>
      </c>
    </row>
    <row r="6931" spans="1:6">
      <c r="A6931">
        <v>9652</v>
      </c>
      <c r="B6931" s="1">
        <v>45991</v>
      </c>
      <c r="C6931">
        <v>10</v>
      </c>
      <c r="D6931">
        <v>9</v>
      </c>
      <c r="E6931" t="s">
        <v>7</v>
      </c>
      <c r="F6931">
        <v>15775.409591034124</v>
      </c>
    </row>
    <row r="6932" spans="1:6">
      <c r="A6932">
        <v>9652</v>
      </c>
      <c r="B6932" s="1">
        <v>46022</v>
      </c>
      <c r="C6932">
        <v>10</v>
      </c>
      <c r="D6932">
        <v>9</v>
      </c>
      <c r="E6932" t="s">
        <v>7</v>
      </c>
      <c r="F6932">
        <v>16044.247709654685</v>
      </c>
    </row>
    <row r="6933" spans="1:6">
      <c r="A6933">
        <v>9656</v>
      </c>
      <c r="B6933" s="1">
        <v>45961</v>
      </c>
      <c r="C6933">
        <v>10</v>
      </c>
      <c r="D6933">
        <v>9</v>
      </c>
      <c r="E6933" t="s">
        <v>7</v>
      </c>
      <c r="F6933">
        <v>594093.52551004756</v>
      </c>
    </row>
    <row r="6934" spans="1:6">
      <c r="A6934">
        <v>9656</v>
      </c>
      <c r="B6934" s="1">
        <v>45991</v>
      </c>
      <c r="C6934">
        <v>10</v>
      </c>
      <c r="D6934">
        <v>9</v>
      </c>
      <c r="E6934" t="s">
        <v>7</v>
      </c>
      <c r="F6934">
        <v>589973.81538944598</v>
      </c>
    </row>
    <row r="6935" spans="1:6">
      <c r="A6935">
        <v>9656</v>
      </c>
      <c r="B6935" s="1">
        <v>46022</v>
      </c>
      <c r="C6935">
        <v>10</v>
      </c>
      <c r="D6935">
        <v>9</v>
      </c>
      <c r="E6935" t="s">
        <v>7</v>
      </c>
      <c r="F6935">
        <v>612347.57121158543</v>
      </c>
    </row>
    <row r="6936" spans="1:6">
      <c r="A6936">
        <v>9657</v>
      </c>
      <c r="B6936" s="1">
        <v>45961</v>
      </c>
      <c r="C6936">
        <v>10</v>
      </c>
      <c r="D6936">
        <v>9</v>
      </c>
      <c r="E6936" t="s">
        <v>7</v>
      </c>
      <c r="F6936">
        <v>4154.5876234964417</v>
      </c>
    </row>
    <row r="6937" spans="1:6">
      <c r="A6937">
        <v>9657</v>
      </c>
      <c r="B6937" s="1">
        <v>45991</v>
      </c>
      <c r="C6937">
        <v>10</v>
      </c>
      <c r="D6937">
        <v>9</v>
      </c>
      <c r="E6937" t="s">
        <v>7</v>
      </c>
      <c r="F6937">
        <v>4365.7842700157298</v>
      </c>
    </row>
    <row r="6938" spans="1:6">
      <c r="A6938">
        <v>9657</v>
      </c>
      <c r="B6938" s="1">
        <v>46022</v>
      </c>
      <c r="C6938">
        <v>10</v>
      </c>
      <c r="D6938">
        <v>9</v>
      </c>
      <c r="E6938" t="s">
        <v>7</v>
      </c>
      <c r="F6938">
        <v>4230.3440314593508</v>
      </c>
    </row>
    <row r="6939" spans="1:6">
      <c r="A6939">
        <v>9683</v>
      </c>
      <c r="B6939" s="1">
        <v>45961</v>
      </c>
      <c r="C6939">
        <v>10</v>
      </c>
      <c r="D6939">
        <v>9</v>
      </c>
      <c r="E6939" t="s">
        <v>7</v>
      </c>
      <c r="F6939">
        <v>2408746.3125</v>
      </c>
    </row>
    <row r="6940" spans="1:6">
      <c r="A6940">
        <v>9683</v>
      </c>
      <c r="B6940" s="1">
        <v>45991</v>
      </c>
      <c r="C6940">
        <v>10</v>
      </c>
      <c r="D6940">
        <v>9</v>
      </c>
      <c r="E6940" t="s">
        <v>7</v>
      </c>
      <c r="F6940">
        <v>2420790.0440624994</v>
      </c>
    </row>
    <row r="6941" spans="1:6">
      <c r="A6941">
        <v>9683</v>
      </c>
      <c r="B6941" s="1">
        <v>46022</v>
      </c>
      <c r="C6941">
        <v>10</v>
      </c>
      <c r="D6941">
        <v>9</v>
      </c>
      <c r="E6941" t="s">
        <v>7</v>
      </c>
      <c r="F6941">
        <v>2432893.9942828114</v>
      </c>
    </row>
    <row r="6942" spans="1:6">
      <c r="A6942">
        <v>9692</v>
      </c>
      <c r="B6942" s="1">
        <v>45961</v>
      </c>
      <c r="C6942">
        <v>10</v>
      </c>
      <c r="D6942">
        <v>9</v>
      </c>
      <c r="E6942" t="s">
        <v>7</v>
      </c>
      <c r="F6942">
        <v>587222.5</v>
      </c>
    </row>
    <row r="6943" spans="1:6">
      <c r="A6943">
        <v>9692</v>
      </c>
      <c r="B6943" s="1">
        <v>45991</v>
      </c>
      <c r="C6943">
        <v>10</v>
      </c>
      <c r="D6943">
        <v>9</v>
      </c>
      <c r="E6943" t="s">
        <v>7</v>
      </c>
      <c r="F6943">
        <v>509614.27374999766</v>
      </c>
    </row>
    <row r="6944" spans="1:6">
      <c r="A6944">
        <v>9692</v>
      </c>
      <c r="B6944" s="1">
        <v>46022</v>
      </c>
      <c r="C6944">
        <v>10</v>
      </c>
      <c r="D6944">
        <v>9</v>
      </c>
      <c r="E6944" t="s">
        <v>7</v>
      </c>
      <c r="F6944">
        <v>521125</v>
      </c>
    </row>
    <row r="6945" spans="1:6">
      <c r="A6945">
        <v>9700</v>
      </c>
      <c r="B6945" s="1">
        <v>45961</v>
      </c>
      <c r="C6945">
        <v>10</v>
      </c>
      <c r="D6945">
        <v>9</v>
      </c>
      <c r="E6945" t="s">
        <v>7</v>
      </c>
      <c r="F6945">
        <v>766774.16881506518</v>
      </c>
    </row>
    <row r="6946" spans="1:6">
      <c r="A6946">
        <v>9700</v>
      </c>
      <c r="B6946" s="1">
        <v>45991</v>
      </c>
      <c r="C6946">
        <v>10</v>
      </c>
      <c r="D6946">
        <v>9</v>
      </c>
      <c r="E6946" t="s">
        <v>7</v>
      </c>
      <c r="F6946">
        <v>777847.40190284769</v>
      </c>
    </row>
    <row r="6947" spans="1:6">
      <c r="A6947">
        <v>9700</v>
      </c>
      <c r="B6947" s="1">
        <v>46022</v>
      </c>
      <c r="C6947">
        <v>10</v>
      </c>
      <c r="D6947">
        <v>9</v>
      </c>
      <c r="E6947" t="s">
        <v>7</v>
      </c>
      <c r="F6947">
        <v>739640.8733376551</v>
      </c>
    </row>
    <row r="6948" spans="1:6">
      <c r="A6948">
        <v>9701</v>
      </c>
      <c r="B6948" s="1">
        <v>45961</v>
      </c>
      <c r="C6948">
        <v>10</v>
      </c>
      <c r="D6948">
        <v>9</v>
      </c>
      <c r="E6948" t="s">
        <v>7</v>
      </c>
      <c r="F6948">
        <v>7646.0075426174726</v>
      </c>
    </row>
    <row r="6949" spans="1:6">
      <c r="A6949">
        <v>9701</v>
      </c>
      <c r="B6949" s="1">
        <v>45991</v>
      </c>
      <c r="C6949">
        <v>10</v>
      </c>
      <c r="D6949">
        <v>9</v>
      </c>
      <c r="E6949" t="s">
        <v>7</v>
      </c>
      <c r="F6949">
        <v>7581.5486483747318</v>
      </c>
    </row>
    <row r="6950" spans="1:6">
      <c r="A6950">
        <v>9701</v>
      </c>
      <c r="B6950" s="1">
        <v>46022</v>
      </c>
      <c r="C6950">
        <v>10</v>
      </c>
      <c r="D6950">
        <v>9</v>
      </c>
      <c r="E6950" t="s">
        <v>7</v>
      </c>
      <c r="F6950">
        <v>7308.2459718994887</v>
      </c>
    </row>
    <row r="6951" spans="1:6">
      <c r="A6951">
        <v>9702</v>
      </c>
      <c r="B6951" s="1">
        <v>45961</v>
      </c>
      <c r="C6951">
        <v>10</v>
      </c>
      <c r="D6951">
        <v>9</v>
      </c>
      <c r="E6951" t="s">
        <v>7</v>
      </c>
      <c r="F6951">
        <v>4425.5768974303146</v>
      </c>
    </row>
    <row r="6952" spans="1:6">
      <c r="A6952">
        <v>9702</v>
      </c>
      <c r="B6952" s="1">
        <v>45991</v>
      </c>
      <c r="C6952">
        <v>10</v>
      </c>
      <c r="D6952">
        <v>9</v>
      </c>
      <c r="E6952" t="s">
        <v>7</v>
      </c>
      <c r="F6952">
        <v>4283.5693105142391</v>
      </c>
    </row>
    <row r="6953" spans="1:6">
      <c r="A6953">
        <v>9702</v>
      </c>
      <c r="B6953" s="1">
        <v>46022</v>
      </c>
      <c r="C6953">
        <v>10</v>
      </c>
      <c r="D6953">
        <v>9</v>
      </c>
      <c r="E6953" t="s">
        <v>7</v>
      </c>
      <c r="F6953">
        <v>4470.7154444603902</v>
      </c>
    </row>
    <row r="6954" spans="1:6">
      <c r="A6954">
        <v>9768</v>
      </c>
      <c r="B6954" s="1">
        <v>45961</v>
      </c>
      <c r="C6954">
        <v>10</v>
      </c>
      <c r="D6954">
        <v>9</v>
      </c>
      <c r="E6954" t="s">
        <v>7</v>
      </c>
      <c r="F6954">
        <v>424783.66286331031</v>
      </c>
    </row>
    <row r="6955" spans="1:6">
      <c r="A6955">
        <v>9768</v>
      </c>
      <c r="B6955" s="1">
        <v>45991</v>
      </c>
      <c r="C6955">
        <v>10</v>
      </c>
      <c r="D6955">
        <v>9</v>
      </c>
      <c r="E6955" t="s">
        <v>7</v>
      </c>
      <c r="F6955">
        <v>372678.93395232898</v>
      </c>
    </row>
    <row r="6956" spans="1:6">
      <c r="A6956">
        <v>9768</v>
      </c>
      <c r="B6956" s="1">
        <v>46022</v>
      </c>
      <c r="C6956">
        <v>10</v>
      </c>
      <c r="D6956">
        <v>9</v>
      </c>
      <c r="E6956" t="s">
        <v>7</v>
      </c>
      <c r="F6956">
        <v>357943.50389239413</v>
      </c>
    </row>
    <row r="6957" spans="1:6">
      <c r="A6957">
        <v>150</v>
      </c>
      <c r="B6957" s="1">
        <v>45961</v>
      </c>
      <c r="C6957">
        <v>10</v>
      </c>
      <c r="D6957">
        <v>13</v>
      </c>
      <c r="E6957" t="s">
        <v>7</v>
      </c>
      <c r="F6957">
        <v>107807.03295240975</v>
      </c>
    </row>
    <row r="6958" spans="1:6">
      <c r="A6958">
        <v>150</v>
      </c>
      <c r="B6958" s="1">
        <v>45991</v>
      </c>
      <c r="C6958">
        <v>10</v>
      </c>
      <c r="D6958">
        <v>13</v>
      </c>
      <c r="E6958" t="s">
        <v>7</v>
      </c>
      <c r="F6958">
        <v>107868</v>
      </c>
    </row>
    <row r="6959" spans="1:6">
      <c r="A6959">
        <v>150</v>
      </c>
      <c r="B6959" s="1">
        <v>46022</v>
      </c>
      <c r="C6959">
        <v>10</v>
      </c>
      <c r="D6959">
        <v>13</v>
      </c>
      <c r="E6959" t="s">
        <v>7</v>
      </c>
      <c r="F6959">
        <v>107929.5</v>
      </c>
    </row>
    <row r="6960" spans="1:6">
      <c r="A6960">
        <v>2370</v>
      </c>
      <c r="B6960" s="1">
        <v>45961</v>
      </c>
      <c r="C6960">
        <v>10</v>
      </c>
      <c r="D6960">
        <v>13</v>
      </c>
      <c r="E6960" t="s">
        <v>7</v>
      </c>
      <c r="F6960">
        <v>1630.5</v>
      </c>
    </row>
    <row r="6961" spans="1:6">
      <c r="A6961">
        <v>2370</v>
      </c>
      <c r="B6961" s="1">
        <v>45991</v>
      </c>
      <c r="C6961">
        <v>10</v>
      </c>
      <c r="D6961">
        <v>13</v>
      </c>
      <c r="E6961" t="s">
        <v>7</v>
      </c>
      <c r="F6961">
        <v>1663.5</v>
      </c>
    </row>
    <row r="6962" spans="1:6">
      <c r="A6962">
        <v>2370</v>
      </c>
      <c r="B6962" s="1">
        <v>46022</v>
      </c>
      <c r="C6962">
        <v>10</v>
      </c>
      <c r="D6962">
        <v>13</v>
      </c>
      <c r="E6962" t="s">
        <v>7</v>
      </c>
      <c r="F6962">
        <v>1672.5</v>
      </c>
    </row>
    <row r="6963" spans="1:6">
      <c r="A6963">
        <v>360</v>
      </c>
      <c r="B6963" s="1">
        <v>45961</v>
      </c>
      <c r="C6963">
        <v>10</v>
      </c>
      <c r="D6963">
        <v>13</v>
      </c>
      <c r="E6963" t="s">
        <v>7</v>
      </c>
      <c r="F6963">
        <v>8927.8804288366628</v>
      </c>
    </row>
    <row r="6964" spans="1:6">
      <c r="A6964">
        <v>360</v>
      </c>
      <c r="B6964" s="1">
        <v>45991</v>
      </c>
      <c r="C6964">
        <v>10</v>
      </c>
      <c r="D6964">
        <v>13</v>
      </c>
      <c r="E6964" t="s">
        <v>7</v>
      </c>
      <c r="F6964">
        <v>8751</v>
      </c>
    </row>
    <row r="6965" spans="1:6">
      <c r="A6965">
        <v>360</v>
      </c>
      <c r="B6965" s="1">
        <v>46022</v>
      </c>
      <c r="C6965">
        <v>10</v>
      </c>
      <c r="D6965">
        <v>13</v>
      </c>
      <c r="E6965" t="s">
        <v>7</v>
      </c>
      <c r="F6965">
        <v>8872.5</v>
      </c>
    </row>
    <row r="6966" spans="1:6">
      <c r="A6966">
        <v>9649</v>
      </c>
      <c r="B6966" s="1">
        <v>45961</v>
      </c>
      <c r="C6966">
        <v>10</v>
      </c>
      <c r="D6966">
        <v>13</v>
      </c>
      <c r="E6966" t="s">
        <v>7</v>
      </c>
      <c r="F6966">
        <v>2043.2467991755991</v>
      </c>
    </row>
    <row r="6967" spans="1:6">
      <c r="A6967">
        <v>9649</v>
      </c>
      <c r="B6967" s="1">
        <v>45991</v>
      </c>
      <c r="C6967">
        <v>10</v>
      </c>
      <c r="D6967">
        <v>13</v>
      </c>
      <c r="E6967" t="s">
        <v>7</v>
      </c>
      <c r="F6967">
        <v>2127.2938982930214</v>
      </c>
    </row>
    <row r="6968" spans="1:6">
      <c r="A6968">
        <v>9649</v>
      </c>
      <c r="B6968" s="1">
        <v>46022</v>
      </c>
      <c r="C6968">
        <v>10</v>
      </c>
      <c r="D6968">
        <v>13</v>
      </c>
      <c r="E6968" t="s">
        <v>7</v>
      </c>
      <c r="F6968">
        <v>1861.4296778016592</v>
      </c>
    </row>
    <row r="6969" spans="1:6">
      <c r="A6969">
        <v>9652</v>
      </c>
      <c r="B6969" s="1">
        <v>45961</v>
      </c>
      <c r="C6969">
        <v>10</v>
      </c>
      <c r="D6969">
        <v>13</v>
      </c>
      <c r="E6969" t="s">
        <v>7</v>
      </c>
      <c r="F6969">
        <v>9926.0279387806222</v>
      </c>
    </row>
    <row r="6970" spans="1:6">
      <c r="A6970">
        <v>9652</v>
      </c>
      <c r="B6970" s="1">
        <v>45991</v>
      </c>
      <c r="C6970">
        <v>10</v>
      </c>
      <c r="D6970">
        <v>13</v>
      </c>
      <c r="E6970" t="s">
        <v>7</v>
      </c>
      <c r="F6970">
        <v>9994.7974158152829</v>
      </c>
    </row>
    <row r="6971" spans="1:6">
      <c r="A6971">
        <v>9652</v>
      </c>
      <c r="B6971" s="1">
        <v>46022</v>
      </c>
      <c r="C6971">
        <v>10</v>
      </c>
      <c r="D6971">
        <v>13</v>
      </c>
      <c r="E6971" t="s">
        <v>7</v>
      </c>
      <c r="F6971">
        <v>10068.151524652254</v>
      </c>
    </row>
    <row r="6972" spans="1:6">
      <c r="A6972">
        <v>9656</v>
      </c>
      <c r="B6972" s="1">
        <v>45961</v>
      </c>
      <c r="C6972">
        <v>10</v>
      </c>
      <c r="D6972">
        <v>13</v>
      </c>
      <c r="E6972" t="s">
        <v>7</v>
      </c>
      <c r="F6972">
        <v>545288.79773642216</v>
      </c>
    </row>
    <row r="6973" spans="1:6">
      <c r="A6973">
        <v>9656</v>
      </c>
      <c r="B6973" s="1">
        <v>45991</v>
      </c>
      <c r="C6973">
        <v>10</v>
      </c>
      <c r="D6973">
        <v>13</v>
      </c>
      <c r="E6973" t="s">
        <v>7</v>
      </c>
      <c r="F6973">
        <v>539050.06930696778</v>
      </c>
    </row>
    <row r="6974" spans="1:6">
      <c r="A6974">
        <v>9656</v>
      </c>
      <c r="B6974" s="1">
        <v>46022</v>
      </c>
      <c r="C6974">
        <v>10</v>
      </c>
      <c r="D6974">
        <v>13</v>
      </c>
      <c r="E6974" t="s">
        <v>7</v>
      </c>
      <c r="F6974">
        <v>554981.04042458627</v>
      </c>
    </row>
    <row r="6975" spans="1:6">
      <c r="A6975">
        <v>9657</v>
      </c>
      <c r="B6975" s="1">
        <v>45961</v>
      </c>
      <c r="C6975">
        <v>10</v>
      </c>
      <c r="D6975">
        <v>13</v>
      </c>
      <c r="E6975" t="s">
        <v>7</v>
      </c>
      <c r="F6975">
        <v>3447.3605226601958</v>
      </c>
    </row>
    <row r="6976" spans="1:6">
      <c r="A6976">
        <v>9657</v>
      </c>
      <c r="B6976" s="1">
        <v>45991</v>
      </c>
      <c r="C6976">
        <v>10</v>
      </c>
      <c r="D6976">
        <v>13</v>
      </c>
      <c r="E6976" t="s">
        <v>7</v>
      </c>
      <c r="F6976">
        <v>3613.1482442582715</v>
      </c>
    </row>
    <row r="6977" spans="1:6">
      <c r="A6977">
        <v>9657</v>
      </c>
      <c r="B6977" s="1">
        <v>46022</v>
      </c>
      <c r="C6977">
        <v>10</v>
      </c>
      <c r="D6977">
        <v>13</v>
      </c>
      <c r="E6977" t="s">
        <v>7</v>
      </c>
      <c r="F6977">
        <v>3510.5651500655404</v>
      </c>
    </row>
    <row r="6978" spans="1:6">
      <c r="A6978">
        <v>9683</v>
      </c>
      <c r="B6978" s="1">
        <v>45961</v>
      </c>
      <c r="C6978">
        <v>10</v>
      </c>
      <c r="D6978">
        <v>13</v>
      </c>
      <c r="E6978" t="s">
        <v>7</v>
      </c>
      <c r="F6978">
        <v>2003037.5427600471</v>
      </c>
    </row>
    <row r="6979" spans="1:6">
      <c r="A6979">
        <v>9683</v>
      </c>
      <c r="B6979" s="1">
        <v>45991</v>
      </c>
      <c r="C6979">
        <v>10</v>
      </c>
      <c r="D6979">
        <v>13</v>
      </c>
      <c r="E6979" t="s">
        <v>7</v>
      </c>
      <c r="F6979">
        <v>2016781.9218767695</v>
      </c>
    </row>
    <row r="6980" spans="1:6">
      <c r="A6980">
        <v>9683</v>
      </c>
      <c r="B6980" s="1">
        <v>46022</v>
      </c>
      <c r="C6980">
        <v>10</v>
      </c>
      <c r="D6980">
        <v>13</v>
      </c>
      <c r="E6980" t="s">
        <v>7</v>
      </c>
      <c r="F6980">
        <v>2031442.5929346075</v>
      </c>
    </row>
    <row r="6981" spans="1:6">
      <c r="A6981">
        <v>9692</v>
      </c>
      <c r="B6981" s="1">
        <v>45961</v>
      </c>
      <c r="C6981">
        <v>10</v>
      </c>
      <c r="D6981">
        <v>13</v>
      </c>
      <c r="E6981" t="s">
        <v>7</v>
      </c>
      <c r="F6981">
        <v>477036.2642482277</v>
      </c>
    </row>
    <row r="6982" spans="1:6">
      <c r="A6982">
        <v>9692</v>
      </c>
      <c r="B6982" s="1">
        <v>45991</v>
      </c>
      <c r="C6982">
        <v>10</v>
      </c>
      <c r="D6982">
        <v>13</v>
      </c>
      <c r="E6982" t="s">
        <v>7</v>
      </c>
      <c r="F6982">
        <v>273520.5</v>
      </c>
    </row>
    <row r="6983" spans="1:6">
      <c r="A6983">
        <v>9692</v>
      </c>
      <c r="B6983" s="1">
        <v>46022</v>
      </c>
      <c r="C6983">
        <v>10</v>
      </c>
      <c r="D6983">
        <v>13</v>
      </c>
      <c r="E6983" t="s">
        <v>7</v>
      </c>
      <c r="F6983">
        <v>336526.5</v>
      </c>
    </row>
    <row r="6984" spans="1:6">
      <c r="A6984">
        <v>9700</v>
      </c>
      <c r="B6984" s="1">
        <v>45961</v>
      </c>
      <c r="C6984">
        <v>10</v>
      </c>
      <c r="D6984">
        <v>13</v>
      </c>
      <c r="E6984" t="s">
        <v>7</v>
      </c>
      <c r="F6984">
        <v>557175.2818813409</v>
      </c>
    </row>
    <row r="6985" spans="1:6">
      <c r="A6985">
        <v>9700</v>
      </c>
      <c r="B6985" s="1">
        <v>45991</v>
      </c>
      <c r="C6985">
        <v>10</v>
      </c>
      <c r="D6985">
        <v>13</v>
      </c>
      <c r="E6985" t="s">
        <v>7</v>
      </c>
      <c r="F6985">
        <v>559001.51270180882</v>
      </c>
    </row>
    <row r="6986" spans="1:6">
      <c r="A6986">
        <v>9700</v>
      </c>
      <c r="B6986" s="1">
        <v>46022</v>
      </c>
      <c r="C6986">
        <v>10</v>
      </c>
      <c r="D6986">
        <v>13</v>
      </c>
      <c r="E6986" t="s">
        <v>7</v>
      </c>
      <c r="F6986">
        <v>560949.49224364117</v>
      </c>
    </row>
    <row r="6987" spans="1:6">
      <c r="A6987">
        <v>9701</v>
      </c>
      <c r="B6987" s="1">
        <v>45961</v>
      </c>
      <c r="C6987">
        <v>10</v>
      </c>
      <c r="D6987">
        <v>13</v>
      </c>
      <c r="E6987" t="s">
        <v>7</v>
      </c>
      <c r="F6987">
        <v>2638.8898917323449</v>
      </c>
    </row>
    <row r="6988" spans="1:6">
      <c r="A6988">
        <v>9701</v>
      </c>
      <c r="B6988" s="1">
        <v>45991</v>
      </c>
      <c r="C6988">
        <v>10</v>
      </c>
      <c r="D6988">
        <v>13</v>
      </c>
      <c r="E6988" t="s">
        <v>7</v>
      </c>
      <c r="F6988">
        <v>2503.0231426570513</v>
      </c>
    </row>
    <row r="6989" spans="1:6">
      <c r="A6989">
        <v>9701</v>
      </c>
      <c r="B6989" s="1">
        <v>46022</v>
      </c>
      <c r="C6989">
        <v>10</v>
      </c>
      <c r="D6989">
        <v>13</v>
      </c>
      <c r="E6989" t="s">
        <v>7</v>
      </c>
      <c r="F6989">
        <v>2381.343456407611</v>
      </c>
    </row>
    <row r="6990" spans="1:6">
      <c r="A6990">
        <v>9702</v>
      </c>
      <c r="B6990" s="1">
        <v>45961</v>
      </c>
      <c r="C6990">
        <v>10</v>
      </c>
      <c r="D6990">
        <v>13</v>
      </c>
      <c r="E6990" t="s">
        <v>7</v>
      </c>
      <c r="F6990">
        <v>1296.9123454938447</v>
      </c>
    </row>
    <row r="6991" spans="1:6">
      <c r="A6991">
        <v>9702</v>
      </c>
      <c r="B6991" s="1">
        <v>45991</v>
      </c>
      <c r="C6991">
        <v>10</v>
      </c>
      <c r="D6991">
        <v>13</v>
      </c>
      <c r="E6991" t="s">
        <v>7</v>
      </c>
      <c r="F6991">
        <v>1285.1354815568855</v>
      </c>
    </row>
    <row r="6992" spans="1:6">
      <c r="A6992">
        <v>9702</v>
      </c>
      <c r="B6992" s="1">
        <v>46022</v>
      </c>
      <c r="C6992">
        <v>10</v>
      </c>
      <c r="D6992">
        <v>13</v>
      </c>
      <c r="E6992" t="s">
        <v>7</v>
      </c>
      <c r="F6992">
        <v>1215.0540751621388</v>
      </c>
    </row>
    <row r="6993" spans="1:6">
      <c r="A6993">
        <v>9768</v>
      </c>
      <c r="B6993" s="1">
        <v>45961</v>
      </c>
      <c r="C6993">
        <v>10</v>
      </c>
      <c r="D6993">
        <v>13</v>
      </c>
      <c r="E6993" t="s">
        <v>7</v>
      </c>
      <c r="F6993">
        <v>352500</v>
      </c>
    </row>
    <row r="6994" spans="1:6">
      <c r="A6994">
        <v>9768</v>
      </c>
      <c r="B6994" s="1">
        <v>45991</v>
      </c>
      <c r="C6994">
        <v>10</v>
      </c>
      <c r="D6994">
        <v>13</v>
      </c>
      <c r="E6994" t="s">
        <v>7</v>
      </c>
      <c r="F6994">
        <v>262500</v>
      </c>
    </row>
    <row r="6995" spans="1:6">
      <c r="A6995">
        <v>9768</v>
      </c>
      <c r="B6995" s="1">
        <v>46022</v>
      </c>
      <c r="C6995">
        <v>10</v>
      </c>
      <c r="D6995">
        <v>13</v>
      </c>
      <c r="E6995" t="s">
        <v>7</v>
      </c>
      <c r="F6995">
        <v>247500</v>
      </c>
    </row>
    <row r="6996" spans="1:6">
      <c r="A6996">
        <v>150</v>
      </c>
      <c r="B6996" s="1">
        <v>45961</v>
      </c>
      <c r="C6996">
        <v>10</v>
      </c>
      <c r="D6996">
        <v>15</v>
      </c>
      <c r="E6996" t="s">
        <v>7</v>
      </c>
      <c r="F6996">
        <v>57951.849583598858</v>
      </c>
    </row>
    <row r="6997" spans="1:6">
      <c r="A6997">
        <v>150</v>
      </c>
      <c r="B6997" s="1">
        <v>45991</v>
      </c>
      <c r="C6997">
        <v>10</v>
      </c>
      <c r="D6997">
        <v>15</v>
      </c>
      <c r="E6997" t="s">
        <v>7</v>
      </c>
      <c r="F6997">
        <v>58009.131322869762</v>
      </c>
    </row>
    <row r="6998" spans="1:6">
      <c r="A6998">
        <v>150</v>
      </c>
      <c r="B6998" s="1">
        <v>46022</v>
      </c>
      <c r="C6998">
        <v>10</v>
      </c>
      <c r="D6998">
        <v>15</v>
      </c>
      <c r="E6998" t="s">
        <v>7</v>
      </c>
      <c r="F6998">
        <v>58070.231844758724</v>
      </c>
    </row>
    <row r="6999" spans="1:6">
      <c r="A6999">
        <v>2370</v>
      </c>
      <c r="B6999" s="1">
        <v>45961</v>
      </c>
      <c r="C6999">
        <v>10</v>
      </c>
      <c r="D6999">
        <v>15</v>
      </c>
      <c r="E6999" t="s">
        <v>7</v>
      </c>
      <c r="F6999">
        <v>1833.4340427684942</v>
      </c>
    </row>
    <row r="7000" spans="1:6">
      <c r="A7000">
        <v>2370</v>
      </c>
      <c r="B7000" s="1">
        <v>45991</v>
      </c>
      <c r="C7000">
        <v>10</v>
      </c>
      <c r="D7000">
        <v>15</v>
      </c>
      <c r="E7000" t="s">
        <v>7</v>
      </c>
      <c r="F7000">
        <v>1896.75</v>
      </c>
    </row>
    <row r="7001" spans="1:6">
      <c r="A7001">
        <v>2370</v>
      </c>
      <c r="B7001" s="1">
        <v>46022</v>
      </c>
      <c r="C7001">
        <v>10</v>
      </c>
      <c r="D7001">
        <v>15</v>
      </c>
      <c r="E7001" t="s">
        <v>7</v>
      </c>
      <c r="F7001">
        <v>1977.75</v>
      </c>
    </row>
    <row r="7002" spans="1:6">
      <c r="A7002">
        <v>360</v>
      </c>
      <c r="B7002" s="1">
        <v>45961</v>
      </c>
      <c r="C7002">
        <v>10</v>
      </c>
      <c r="D7002">
        <v>15</v>
      </c>
      <c r="E7002" t="s">
        <v>7</v>
      </c>
      <c r="F7002">
        <v>5604.75</v>
      </c>
    </row>
    <row r="7003" spans="1:6">
      <c r="A7003">
        <v>360</v>
      </c>
      <c r="B7003" s="1">
        <v>45991</v>
      </c>
      <c r="C7003">
        <v>10</v>
      </c>
      <c r="D7003">
        <v>15</v>
      </c>
      <c r="E7003" t="s">
        <v>7</v>
      </c>
      <c r="F7003">
        <v>5604.75</v>
      </c>
    </row>
    <row r="7004" spans="1:6">
      <c r="A7004">
        <v>360</v>
      </c>
      <c r="B7004" s="1">
        <v>46022</v>
      </c>
      <c r="C7004">
        <v>10</v>
      </c>
      <c r="D7004">
        <v>15</v>
      </c>
      <c r="E7004" t="s">
        <v>7</v>
      </c>
      <c r="F7004">
        <v>5604.75</v>
      </c>
    </row>
    <row r="7005" spans="1:6">
      <c r="A7005">
        <v>9649</v>
      </c>
      <c r="B7005" s="1">
        <v>45961</v>
      </c>
      <c r="C7005">
        <v>10</v>
      </c>
      <c r="D7005">
        <v>15</v>
      </c>
      <c r="E7005" t="s">
        <v>7</v>
      </c>
      <c r="F7005">
        <v>1176.8705936807378</v>
      </c>
    </row>
    <row r="7006" spans="1:6">
      <c r="A7006">
        <v>9649</v>
      </c>
      <c r="B7006" s="1">
        <v>45991</v>
      </c>
      <c r="C7006">
        <v>10</v>
      </c>
      <c r="D7006">
        <v>15</v>
      </c>
      <c r="E7006" t="s">
        <v>7</v>
      </c>
      <c r="F7006">
        <v>1174.9077692880503</v>
      </c>
    </row>
    <row r="7007" spans="1:6">
      <c r="A7007">
        <v>9649</v>
      </c>
      <c r="B7007" s="1">
        <v>46022</v>
      </c>
      <c r="C7007">
        <v>10</v>
      </c>
      <c r="D7007">
        <v>15</v>
      </c>
      <c r="E7007" t="s">
        <v>7</v>
      </c>
      <c r="F7007">
        <v>1172.81408993585</v>
      </c>
    </row>
    <row r="7008" spans="1:6">
      <c r="A7008">
        <v>9652</v>
      </c>
      <c r="B7008" s="1">
        <v>45961</v>
      </c>
      <c r="C7008">
        <v>10</v>
      </c>
      <c r="D7008">
        <v>15</v>
      </c>
      <c r="E7008" t="s">
        <v>7</v>
      </c>
      <c r="F7008">
        <v>7685.8347960396131</v>
      </c>
    </row>
    <row r="7009" spans="1:6">
      <c r="A7009">
        <v>9652</v>
      </c>
      <c r="B7009" s="1">
        <v>45991</v>
      </c>
      <c r="C7009">
        <v>10</v>
      </c>
      <c r="D7009">
        <v>15</v>
      </c>
      <c r="E7009" t="s">
        <v>7</v>
      </c>
      <c r="F7009">
        <v>7910.4026178851991</v>
      </c>
    </row>
    <row r="7010" spans="1:6">
      <c r="A7010">
        <v>9652</v>
      </c>
      <c r="B7010" s="1">
        <v>46022</v>
      </c>
      <c r="C7010">
        <v>10</v>
      </c>
      <c r="D7010">
        <v>15</v>
      </c>
      <c r="E7010" t="s">
        <v>7</v>
      </c>
      <c r="F7010">
        <v>7888.5</v>
      </c>
    </row>
    <row r="7011" spans="1:6">
      <c r="A7011">
        <v>9656</v>
      </c>
      <c r="B7011" s="1">
        <v>45961</v>
      </c>
      <c r="C7011">
        <v>10</v>
      </c>
      <c r="D7011">
        <v>15</v>
      </c>
      <c r="E7011" t="s">
        <v>7</v>
      </c>
      <c r="F7011">
        <v>313010.93517499667</v>
      </c>
    </row>
    <row r="7012" spans="1:6">
      <c r="A7012">
        <v>9656</v>
      </c>
      <c r="B7012" s="1">
        <v>45991</v>
      </c>
      <c r="C7012">
        <v>10</v>
      </c>
      <c r="D7012">
        <v>15</v>
      </c>
      <c r="E7012" t="s">
        <v>7</v>
      </c>
      <c r="F7012">
        <v>315191.95080155204</v>
      </c>
    </row>
    <row r="7013" spans="1:6">
      <c r="A7013">
        <v>9656</v>
      </c>
      <c r="B7013" s="1">
        <v>46022</v>
      </c>
      <c r="C7013">
        <v>10</v>
      </c>
      <c r="D7013">
        <v>15</v>
      </c>
      <c r="E7013" t="s">
        <v>7</v>
      </c>
      <c r="F7013">
        <v>324322.18785978132</v>
      </c>
    </row>
    <row r="7014" spans="1:6">
      <c r="A7014">
        <v>9657</v>
      </c>
      <c r="B7014" s="1">
        <v>45961</v>
      </c>
      <c r="C7014">
        <v>10</v>
      </c>
      <c r="D7014">
        <v>15</v>
      </c>
      <c r="E7014" t="s">
        <v>7</v>
      </c>
      <c r="F7014">
        <v>2297.8739671475914</v>
      </c>
    </row>
    <row r="7015" spans="1:6">
      <c r="A7015">
        <v>9657</v>
      </c>
      <c r="B7015" s="1">
        <v>45991</v>
      </c>
      <c r="C7015">
        <v>10</v>
      </c>
      <c r="D7015">
        <v>15</v>
      </c>
      <c r="E7015" t="s">
        <v>7</v>
      </c>
      <c r="F7015">
        <v>2398.6280559424786</v>
      </c>
    </row>
    <row r="7016" spans="1:6">
      <c r="A7016">
        <v>9657</v>
      </c>
      <c r="B7016" s="1">
        <v>46022</v>
      </c>
      <c r="C7016">
        <v>10</v>
      </c>
      <c r="D7016">
        <v>15</v>
      </c>
      <c r="E7016" t="s">
        <v>7</v>
      </c>
      <c r="F7016">
        <v>2361.5811047304805</v>
      </c>
    </row>
    <row r="7017" spans="1:6">
      <c r="A7017">
        <v>9683</v>
      </c>
      <c r="B7017" s="1">
        <v>45961</v>
      </c>
      <c r="C7017">
        <v>10</v>
      </c>
      <c r="D7017">
        <v>15</v>
      </c>
      <c r="E7017" t="s">
        <v>7</v>
      </c>
      <c r="F7017">
        <v>1552744.2940284237</v>
      </c>
    </row>
    <row r="7018" spans="1:6">
      <c r="A7018">
        <v>9683</v>
      </c>
      <c r="B7018" s="1">
        <v>45991</v>
      </c>
      <c r="C7018">
        <v>10</v>
      </c>
      <c r="D7018">
        <v>15</v>
      </c>
      <c r="E7018" t="s">
        <v>7</v>
      </c>
      <c r="F7018">
        <v>1563198.2393786213</v>
      </c>
    </row>
    <row r="7019" spans="1:6">
      <c r="A7019">
        <v>9683</v>
      </c>
      <c r="B7019" s="1">
        <v>46022</v>
      </c>
      <c r="C7019">
        <v>10</v>
      </c>
      <c r="D7019">
        <v>15</v>
      </c>
      <c r="E7019" t="s">
        <v>7</v>
      </c>
      <c r="F7019">
        <v>1574349.1144188321</v>
      </c>
    </row>
    <row r="7020" spans="1:6">
      <c r="A7020">
        <v>9692</v>
      </c>
      <c r="B7020" s="1">
        <v>45961</v>
      </c>
      <c r="C7020">
        <v>10</v>
      </c>
      <c r="D7020">
        <v>15</v>
      </c>
      <c r="E7020" t="s">
        <v>7</v>
      </c>
      <c r="F7020">
        <v>427824.2629395423</v>
      </c>
    </row>
    <row r="7021" spans="1:6">
      <c r="A7021">
        <v>9692</v>
      </c>
      <c r="B7021" s="1">
        <v>45991</v>
      </c>
      <c r="C7021">
        <v>10</v>
      </c>
      <c r="D7021">
        <v>15</v>
      </c>
      <c r="E7021" t="s">
        <v>7</v>
      </c>
      <c r="F7021">
        <v>260914.10441337273</v>
      </c>
    </row>
    <row r="7022" spans="1:6">
      <c r="A7022">
        <v>9692</v>
      </c>
      <c r="B7022" s="1">
        <v>46022</v>
      </c>
      <c r="C7022">
        <v>10</v>
      </c>
      <c r="D7022">
        <v>15</v>
      </c>
      <c r="E7022" t="s">
        <v>7</v>
      </c>
      <c r="F7022">
        <v>287550.87934845197</v>
      </c>
    </row>
    <row r="7023" spans="1:6">
      <c r="A7023">
        <v>9700</v>
      </c>
      <c r="B7023" s="1">
        <v>45961</v>
      </c>
      <c r="C7023">
        <v>10</v>
      </c>
      <c r="D7023">
        <v>15</v>
      </c>
      <c r="E7023" t="s">
        <v>7</v>
      </c>
      <c r="F7023">
        <v>447485.73963835451</v>
      </c>
    </row>
    <row r="7024" spans="1:6">
      <c r="A7024">
        <v>9700</v>
      </c>
      <c r="B7024" s="1">
        <v>45991</v>
      </c>
      <c r="C7024">
        <v>10</v>
      </c>
      <c r="D7024">
        <v>15</v>
      </c>
      <c r="E7024" t="s">
        <v>7</v>
      </c>
      <c r="F7024">
        <v>456587.18521256157</v>
      </c>
    </row>
    <row r="7025" spans="1:6">
      <c r="A7025">
        <v>9700</v>
      </c>
      <c r="B7025" s="1">
        <v>46022</v>
      </c>
      <c r="C7025">
        <v>10</v>
      </c>
      <c r="D7025">
        <v>15</v>
      </c>
      <c r="E7025" t="s">
        <v>7</v>
      </c>
      <c r="F7025">
        <v>435280.96896844252</v>
      </c>
    </row>
    <row r="7026" spans="1:6">
      <c r="A7026">
        <v>9701</v>
      </c>
      <c r="B7026" s="1">
        <v>45961</v>
      </c>
      <c r="C7026">
        <v>10</v>
      </c>
      <c r="D7026">
        <v>15</v>
      </c>
      <c r="E7026" t="s">
        <v>7</v>
      </c>
      <c r="F7026">
        <v>5636.6657933069127</v>
      </c>
    </row>
    <row r="7027" spans="1:6">
      <c r="A7027">
        <v>9701</v>
      </c>
      <c r="B7027" s="1">
        <v>45991</v>
      </c>
      <c r="C7027">
        <v>10</v>
      </c>
      <c r="D7027">
        <v>15</v>
      </c>
      <c r="E7027" t="s">
        <v>7</v>
      </c>
      <c r="F7027">
        <v>5634.4623757425834</v>
      </c>
    </row>
    <row r="7028" spans="1:6">
      <c r="A7028">
        <v>9701</v>
      </c>
      <c r="B7028" s="1">
        <v>46022</v>
      </c>
      <c r="C7028">
        <v>10</v>
      </c>
      <c r="D7028">
        <v>15</v>
      </c>
      <c r="E7028" t="s">
        <v>7</v>
      </c>
      <c r="F7028">
        <v>5735.0144436412284</v>
      </c>
    </row>
    <row r="7029" spans="1:6">
      <c r="A7029">
        <v>9702</v>
      </c>
      <c r="B7029" s="1">
        <v>45961</v>
      </c>
      <c r="C7029">
        <v>10</v>
      </c>
      <c r="D7029">
        <v>15</v>
      </c>
      <c r="E7029" t="s">
        <v>7</v>
      </c>
      <c r="F7029">
        <v>1718.1129762788403</v>
      </c>
    </row>
    <row r="7030" spans="1:6">
      <c r="A7030">
        <v>9702</v>
      </c>
      <c r="B7030" s="1">
        <v>45991</v>
      </c>
      <c r="C7030">
        <v>10</v>
      </c>
      <c r="D7030">
        <v>15</v>
      </c>
      <c r="E7030" t="s">
        <v>7</v>
      </c>
      <c r="F7030">
        <v>1758.4812405748987</v>
      </c>
    </row>
    <row r="7031" spans="1:6">
      <c r="A7031">
        <v>9702</v>
      </c>
      <c r="B7031" s="1">
        <v>46022</v>
      </c>
      <c r="C7031">
        <v>10</v>
      </c>
      <c r="D7031">
        <v>15</v>
      </c>
      <c r="E7031" t="s">
        <v>7</v>
      </c>
      <c r="F7031">
        <v>1780.0112215170582</v>
      </c>
    </row>
    <row r="7032" spans="1:6">
      <c r="A7032">
        <v>9768</v>
      </c>
      <c r="B7032" s="1">
        <v>45961</v>
      </c>
      <c r="C7032">
        <v>10</v>
      </c>
      <c r="D7032">
        <v>15</v>
      </c>
      <c r="E7032" t="s">
        <v>7</v>
      </c>
      <c r="F7032">
        <v>342443.73443630722</v>
      </c>
    </row>
    <row r="7033" spans="1:6">
      <c r="A7033">
        <v>9768</v>
      </c>
      <c r="B7033" s="1">
        <v>45991</v>
      </c>
      <c r="C7033">
        <v>10</v>
      </c>
      <c r="D7033">
        <v>15</v>
      </c>
      <c r="E7033" t="s">
        <v>7</v>
      </c>
      <c r="F7033">
        <v>246952.065271106</v>
      </c>
    </row>
    <row r="7034" spans="1:6">
      <c r="A7034">
        <v>9768</v>
      </c>
      <c r="B7034" s="1">
        <v>46022</v>
      </c>
      <c r="C7034">
        <v>10</v>
      </c>
      <c r="D7034">
        <v>15</v>
      </c>
      <c r="E7034" t="s">
        <v>7</v>
      </c>
      <c r="F7034">
        <v>234081.00788273005</v>
      </c>
    </row>
    <row r="7035" spans="1:6">
      <c r="A7035">
        <v>150</v>
      </c>
      <c r="B7035" s="1">
        <v>45961</v>
      </c>
      <c r="C7035">
        <v>10</v>
      </c>
      <c r="D7035">
        <v>42</v>
      </c>
      <c r="E7035" t="s">
        <v>7</v>
      </c>
      <c r="F7035">
        <v>146386.25</v>
      </c>
    </row>
    <row r="7036" spans="1:6">
      <c r="A7036">
        <v>150</v>
      </c>
      <c r="B7036" s="1">
        <v>45991</v>
      </c>
      <c r="C7036">
        <v>10</v>
      </c>
      <c r="D7036">
        <v>42</v>
      </c>
      <c r="E7036" t="s">
        <v>7</v>
      </c>
      <c r="F7036">
        <v>146361.25</v>
      </c>
    </row>
    <row r="7037" spans="1:6">
      <c r="A7037">
        <v>150</v>
      </c>
      <c r="B7037" s="1">
        <v>46022</v>
      </c>
      <c r="C7037">
        <v>10</v>
      </c>
      <c r="D7037">
        <v>42</v>
      </c>
      <c r="E7037" t="s">
        <v>7</v>
      </c>
      <c r="F7037">
        <v>146956.25</v>
      </c>
    </row>
    <row r="7038" spans="1:6">
      <c r="A7038">
        <v>2370</v>
      </c>
      <c r="B7038" s="1">
        <v>45961</v>
      </c>
      <c r="C7038">
        <v>10</v>
      </c>
      <c r="D7038">
        <v>42</v>
      </c>
      <c r="E7038" t="s">
        <v>7</v>
      </c>
      <c r="F7038">
        <v>4133.3064787074827</v>
      </c>
    </row>
    <row r="7039" spans="1:6">
      <c r="A7039">
        <v>2370</v>
      </c>
      <c r="B7039" s="1">
        <v>45991</v>
      </c>
      <c r="C7039">
        <v>10</v>
      </c>
      <c r="D7039">
        <v>42</v>
      </c>
      <c r="E7039" t="s">
        <v>7</v>
      </c>
      <c r="F7039">
        <v>4012.5</v>
      </c>
    </row>
    <row r="7040" spans="1:6">
      <c r="A7040">
        <v>2370</v>
      </c>
      <c r="B7040" s="1">
        <v>46022</v>
      </c>
      <c r="C7040">
        <v>10</v>
      </c>
      <c r="D7040">
        <v>42</v>
      </c>
      <c r="E7040" t="s">
        <v>7</v>
      </c>
      <c r="F7040">
        <v>4012.5</v>
      </c>
    </row>
    <row r="7041" spans="1:6">
      <c r="A7041">
        <v>360</v>
      </c>
      <c r="B7041" s="1">
        <v>45961</v>
      </c>
      <c r="C7041">
        <v>10</v>
      </c>
      <c r="D7041">
        <v>42</v>
      </c>
      <c r="E7041" t="s">
        <v>7</v>
      </c>
      <c r="F7041">
        <v>17749.624902231702</v>
      </c>
    </row>
    <row r="7042" spans="1:6">
      <c r="A7042">
        <v>360</v>
      </c>
      <c r="B7042" s="1">
        <v>45991</v>
      </c>
      <c r="C7042">
        <v>10</v>
      </c>
      <c r="D7042">
        <v>42</v>
      </c>
      <c r="E7042" t="s">
        <v>7</v>
      </c>
      <c r="F7042">
        <v>17888.122024087421</v>
      </c>
    </row>
    <row r="7043" spans="1:6">
      <c r="A7043">
        <v>360</v>
      </c>
      <c r="B7043" s="1">
        <v>46022</v>
      </c>
      <c r="C7043">
        <v>10</v>
      </c>
      <c r="D7043">
        <v>42</v>
      </c>
      <c r="E7043" t="s">
        <v>7</v>
      </c>
      <c r="F7043">
        <v>31355.867638006763</v>
      </c>
    </row>
    <row r="7044" spans="1:6">
      <c r="A7044">
        <v>9649</v>
      </c>
      <c r="B7044" s="1">
        <v>45961</v>
      </c>
      <c r="C7044">
        <v>10</v>
      </c>
      <c r="D7044">
        <v>42</v>
      </c>
      <c r="E7044" t="s">
        <v>7</v>
      </c>
      <c r="F7044">
        <v>2198.1124373736839</v>
      </c>
    </row>
    <row r="7045" spans="1:6">
      <c r="A7045">
        <v>9649</v>
      </c>
      <c r="B7045" s="1">
        <v>45991</v>
      </c>
      <c r="C7045">
        <v>10</v>
      </c>
      <c r="D7045">
        <v>42</v>
      </c>
      <c r="E7045" t="s">
        <v>7</v>
      </c>
      <c r="F7045">
        <v>2263.4748680782714</v>
      </c>
    </row>
    <row r="7046" spans="1:6">
      <c r="A7046">
        <v>9649</v>
      </c>
      <c r="B7046" s="1">
        <v>46022</v>
      </c>
      <c r="C7046">
        <v>10</v>
      </c>
      <c r="D7046">
        <v>42</v>
      </c>
      <c r="E7046" t="s">
        <v>7</v>
      </c>
      <c r="F7046">
        <v>2248.75</v>
      </c>
    </row>
    <row r="7047" spans="1:6">
      <c r="A7047">
        <v>9652</v>
      </c>
      <c r="B7047" s="1">
        <v>45961</v>
      </c>
      <c r="C7047">
        <v>10</v>
      </c>
      <c r="D7047">
        <v>42</v>
      </c>
      <c r="E7047" t="s">
        <v>7</v>
      </c>
      <c r="F7047">
        <v>15187.787401200014</v>
      </c>
    </row>
    <row r="7048" spans="1:6">
      <c r="A7048">
        <v>9652</v>
      </c>
      <c r="B7048" s="1">
        <v>45991</v>
      </c>
      <c r="C7048">
        <v>10</v>
      </c>
      <c r="D7048">
        <v>42</v>
      </c>
      <c r="E7048" t="s">
        <v>7</v>
      </c>
      <c r="F7048">
        <v>15308.098078200454</v>
      </c>
    </row>
    <row r="7049" spans="1:6">
      <c r="A7049">
        <v>9652</v>
      </c>
      <c r="B7049" s="1">
        <v>46022</v>
      </c>
      <c r="C7049">
        <v>10</v>
      </c>
      <c r="D7049">
        <v>42</v>
      </c>
      <c r="E7049" t="s">
        <v>7</v>
      </c>
      <c r="F7049">
        <v>15436.429467000922</v>
      </c>
    </row>
    <row r="7050" spans="1:6">
      <c r="A7050">
        <v>9656</v>
      </c>
      <c r="B7050" s="1">
        <v>45961</v>
      </c>
      <c r="C7050">
        <v>10</v>
      </c>
      <c r="D7050">
        <v>42</v>
      </c>
      <c r="E7050" t="s">
        <v>7</v>
      </c>
      <c r="F7050">
        <v>902802.50525220158</v>
      </c>
    </row>
    <row r="7051" spans="1:6">
      <c r="A7051">
        <v>9656</v>
      </c>
      <c r="B7051" s="1">
        <v>45991</v>
      </c>
      <c r="C7051">
        <v>10</v>
      </c>
      <c r="D7051">
        <v>42</v>
      </c>
      <c r="E7051" t="s">
        <v>7</v>
      </c>
      <c r="F7051">
        <v>875631.87669310812</v>
      </c>
    </row>
    <row r="7052" spans="1:6">
      <c r="A7052">
        <v>9656</v>
      </c>
      <c r="B7052" s="1">
        <v>46022</v>
      </c>
      <c r="C7052">
        <v>10</v>
      </c>
      <c r="D7052">
        <v>42</v>
      </c>
      <c r="E7052" t="s">
        <v>7</v>
      </c>
      <c r="F7052">
        <v>889427.96187133284</v>
      </c>
    </row>
    <row r="7053" spans="1:6">
      <c r="A7053">
        <v>9657</v>
      </c>
      <c r="B7053" s="1">
        <v>45961</v>
      </c>
      <c r="C7053">
        <v>10</v>
      </c>
      <c r="D7053">
        <v>42</v>
      </c>
      <c r="E7053" t="s">
        <v>7</v>
      </c>
      <c r="F7053">
        <v>5997.1256498096227</v>
      </c>
    </row>
    <row r="7054" spans="1:6">
      <c r="A7054">
        <v>9657</v>
      </c>
      <c r="B7054" s="1">
        <v>45991</v>
      </c>
      <c r="C7054">
        <v>10</v>
      </c>
      <c r="D7054">
        <v>42</v>
      </c>
      <c r="E7054" t="s">
        <v>7</v>
      </c>
      <c r="F7054">
        <v>6254.3682151061339</v>
      </c>
    </row>
    <row r="7055" spans="1:6">
      <c r="A7055">
        <v>9657</v>
      </c>
      <c r="B7055" s="1">
        <v>46022</v>
      </c>
      <c r="C7055">
        <v>10</v>
      </c>
      <c r="D7055">
        <v>42</v>
      </c>
      <c r="E7055" t="s">
        <v>7</v>
      </c>
      <c r="F7055">
        <v>5998.4259864003661</v>
      </c>
    </row>
    <row r="7056" spans="1:6">
      <c r="A7056">
        <v>9683</v>
      </c>
      <c r="B7056" s="1">
        <v>45961</v>
      </c>
      <c r="C7056">
        <v>10</v>
      </c>
      <c r="D7056">
        <v>42</v>
      </c>
      <c r="E7056" t="s">
        <v>7</v>
      </c>
      <c r="F7056">
        <v>3664245.7522521657</v>
      </c>
    </row>
    <row r="7057" spans="1:6">
      <c r="A7057">
        <v>9683</v>
      </c>
      <c r="B7057" s="1">
        <v>45991</v>
      </c>
      <c r="C7057">
        <v>10</v>
      </c>
      <c r="D7057">
        <v>42</v>
      </c>
      <c r="E7057" t="s">
        <v>7</v>
      </c>
      <c r="F7057">
        <v>3679103.1806628276</v>
      </c>
    </row>
    <row r="7058" spans="1:6">
      <c r="A7058">
        <v>9683</v>
      </c>
      <c r="B7058" s="1">
        <v>46022</v>
      </c>
      <c r="C7058">
        <v>10</v>
      </c>
      <c r="D7058">
        <v>42</v>
      </c>
      <c r="E7058" t="s">
        <v>7</v>
      </c>
      <c r="F7058">
        <v>3694951.1043008668</v>
      </c>
    </row>
    <row r="7059" spans="1:6">
      <c r="A7059">
        <v>9692</v>
      </c>
      <c r="B7059" s="1">
        <v>45961</v>
      </c>
      <c r="C7059">
        <v>10</v>
      </c>
      <c r="D7059">
        <v>42</v>
      </c>
      <c r="E7059" t="s">
        <v>7</v>
      </c>
      <c r="F7059">
        <v>855369.77321942197</v>
      </c>
    </row>
    <row r="7060" spans="1:6">
      <c r="A7060">
        <v>9692</v>
      </c>
      <c r="B7060" s="1">
        <v>45991</v>
      </c>
      <c r="C7060">
        <v>10</v>
      </c>
      <c r="D7060">
        <v>42</v>
      </c>
      <c r="E7060" t="s">
        <v>7</v>
      </c>
      <c r="F7060">
        <v>586226.77608262072</v>
      </c>
    </row>
    <row r="7061" spans="1:6">
      <c r="A7061">
        <v>9692</v>
      </c>
      <c r="B7061" s="1">
        <v>46022</v>
      </c>
      <c r="C7061">
        <v>10</v>
      </c>
      <c r="D7061">
        <v>42</v>
      </c>
      <c r="E7061" t="s">
        <v>7</v>
      </c>
      <c r="F7061">
        <v>627190.08510688506</v>
      </c>
    </row>
    <row r="7062" spans="1:6">
      <c r="A7062">
        <v>9700</v>
      </c>
      <c r="B7062" s="1">
        <v>45961</v>
      </c>
      <c r="C7062">
        <v>10</v>
      </c>
      <c r="D7062">
        <v>42</v>
      </c>
      <c r="E7062" t="s">
        <v>7</v>
      </c>
      <c r="F7062">
        <v>1213939.1404557975</v>
      </c>
    </row>
    <row r="7063" spans="1:6">
      <c r="A7063">
        <v>9700</v>
      </c>
      <c r="B7063" s="1">
        <v>45991</v>
      </c>
      <c r="C7063">
        <v>10</v>
      </c>
      <c r="D7063">
        <v>42</v>
      </c>
      <c r="E7063" t="s">
        <v>7</v>
      </c>
      <c r="F7063">
        <v>1234566.7489346301</v>
      </c>
    </row>
    <row r="7064" spans="1:6">
      <c r="A7064">
        <v>9700</v>
      </c>
      <c r="B7064" s="1">
        <v>46022</v>
      </c>
      <c r="C7064">
        <v>10</v>
      </c>
      <c r="D7064">
        <v>42</v>
      </c>
      <c r="E7064" t="s">
        <v>7</v>
      </c>
      <c r="F7064">
        <v>1172438.2693938531</v>
      </c>
    </row>
    <row r="7065" spans="1:6">
      <c r="A7065">
        <v>9701</v>
      </c>
      <c r="B7065" s="1">
        <v>45961</v>
      </c>
      <c r="C7065">
        <v>10</v>
      </c>
      <c r="D7065">
        <v>42</v>
      </c>
      <c r="E7065" t="s">
        <v>7</v>
      </c>
      <c r="F7065">
        <v>8071.7977470751721</v>
      </c>
    </row>
    <row r="7066" spans="1:6">
      <c r="A7066">
        <v>9701</v>
      </c>
      <c r="B7066" s="1">
        <v>45991</v>
      </c>
      <c r="C7066">
        <v>10</v>
      </c>
      <c r="D7066">
        <v>42</v>
      </c>
      <c r="E7066" t="s">
        <v>7</v>
      </c>
      <c r="F7066">
        <v>8122.7810550451286</v>
      </c>
    </row>
    <row r="7067" spans="1:6">
      <c r="A7067">
        <v>9701</v>
      </c>
      <c r="B7067" s="1">
        <v>46022</v>
      </c>
      <c r="C7067">
        <v>10</v>
      </c>
      <c r="D7067">
        <v>42</v>
      </c>
      <c r="E7067" t="s">
        <v>7</v>
      </c>
      <c r="F7067">
        <v>8177.1632502130851</v>
      </c>
    </row>
    <row r="7068" spans="1:6">
      <c r="A7068">
        <v>9702</v>
      </c>
      <c r="B7068" s="1">
        <v>45961</v>
      </c>
      <c r="C7068">
        <v>10</v>
      </c>
      <c r="D7068">
        <v>42</v>
      </c>
      <c r="E7068" t="s">
        <v>7</v>
      </c>
      <c r="F7068">
        <v>5245.9444772871211</v>
      </c>
    </row>
    <row r="7069" spans="1:6">
      <c r="A7069">
        <v>9702</v>
      </c>
      <c r="B7069" s="1">
        <v>45991</v>
      </c>
      <c r="C7069">
        <v>10</v>
      </c>
      <c r="D7069">
        <v>42</v>
      </c>
      <c r="E7069" t="s">
        <v>7</v>
      </c>
      <c r="F7069">
        <v>5258.5207617186243</v>
      </c>
    </row>
    <row r="7070" spans="1:6">
      <c r="A7070">
        <v>9702</v>
      </c>
      <c r="B7070" s="1">
        <v>46022</v>
      </c>
      <c r="C7070">
        <v>10</v>
      </c>
      <c r="D7070">
        <v>42</v>
      </c>
      <c r="E7070" t="s">
        <v>7</v>
      </c>
      <c r="F7070">
        <v>5271.9354651122285</v>
      </c>
    </row>
    <row r="7071" spans="1:6">
      <c r="A7071">
        <v>9768</v>
      </c>
      <c r="B7071" s="1">
        <v>45961</v>
      </c>
      <c r="C7071">
        <v>10</v>
      </c>
      <c r="D7071">
        <v>42</v>
      </c>
      <c r="E7071" t="s">
        <v>7</v>
      </c>
      <c r="F7071">
        <v>613060.25554827065</v>
      </c>
    </row>
    <row r="7072" spans="1:6">
      <c r="A7072">
        <v>9768</v>
      </c>
      <c r="B7072" s="1">
        <v>45991</v>
      </c>
      <c r="C7072">
        <v>10</v>
      </c>
      <c r="D7072">
        <v>42</v>
      </c>
      <c r="E7072" t="s">
        <v>7</v>
      </c>
      <c r="F7072">
        <v>481123.72195937758</v>
      </c>
    </row>
    <row r="7073" spans="1:6">
      <c r="A7073">
        <v>9768</v>
      </c>
      <c r="B7073" s="1">
        <v>46022</v>
      </c>
      <c r="C7073">
        <v>10</v>
      </c>
      <c r="D7073">
        <v>42</v>
      </c>
      <c r="E7073" t="s">
        <v>7</v>
      </c>
      <c r="F7073">
        <v>413289.85201359703</v>
      </c>
    </row>
    <row r="7074" spans="1:6">
      <c r="A7074">
        <v>150</v>
      </c>
      <c r="B7074" s="1">
        <v>45991</v>
      </c>
      <c r="C7074">
        <v>11</v>
      </c>
      <c r="D7074">
        <v>1</v>
      </c>
      <c r="E7074" t="s">
        <v>7</v>
      </c>
      <c r="F7074">
        <v>247121.26374623258</v>
      </c>
    </row>
    <row r="7075" spans="1:6">
      <c r="A7075">
        <v>150</v>
      </c>
      <c r="B7075" s="1">
        <v>46022</v>
      </c>
      <c r="C7075">
        <v>11</v>
      </c>
      <c r="D7075">
        <v>1</v>
      </c>
      <c r="E7075" t="s">
        <v>7</v>
      </c>
      <c r="F7075">
        <v>246397.59840888067</v>
      </c>
    </row>
    <row r="7076" spans="1:6">
      <c r="A7076">
        <v>2370</v>
      </c>
      <c r="B7076" s="1">
        <v>45991</v>
      </c>
      <c r="C7076">
        <v>11</v>
      </c>
      <c r="D7076">
        <v>1</v>
      </c>
      <c r="E7076" t="s">
        <v>7</v>
      </c>
      <c r="F7076">
        <v>18645.75</v>
      </c>
    </row>
    <row r="7077" spans="1:6">
      <c r="A7077">
        <v>2370</v>
      </c>
      <c r="B7077" s="1">
        <v>46022</v>
      </c>
      <c r="C7077">
        <v>11</v>
      </c>
      <c r="D7077">
        <v>1</v>
      </c>
      <c r="E7077" t="s">
        <v>7</v>
      </c>
      <c r="F7077">
        <v>18442.8</v>
      </c>
    </row>
    <row r="7078" spans="1:6">
      <c r="A7078">
        <v>360</v>
      </c>
      <c r="B7078" s="1">
        <v>45991</v>
      </c>
      <c r="C7078">
        <v>11</v>
      </c>
      <c r="D7078">
        <v>1</v>
      </c>
      <c r="E7078" t="s">
        <v>7</v>
      </c>
      <c r="F7078">
        <v>52926.585613804193</v>
      </c>
    </row>
    <row r="7079" spans="1:6">
      <c r="A7079">
        <v>360</v>
      </c>
      <c r="B7079" s="1">
        <v>46022</v>
      </c>
      <c r="C7079">
        <v>11</v>
      </c>
      <c r="D7079">
        <v>1</v>
      </c>
      <c r="E7079" t="s">
        <v>7</v>
      </c>
      <c r="F7079">
        <v>52822.181241752434</v>
      </c>
    </row>
    <row r="7080" spans="1:6">
      <c r="A7080">
        <v>9649</v>
      </c>
      <c r="B7080" s="1">
        <v>45991</v>
      </c>
      <c r="C7080">
        <v>11</v>
      </c>
      <c r="D7080">
        <v>1</v>
      </c>
      <c r="E7080" t="s">
        <v>7</v>
      </c>
      <c r="F7080">
        <v>2157.8637644508849</v>
      </c>
    </row>
    <row r="7081" spans="1:6">
      <c r="A7081">
        <v>9649</v>
      </c>
      <c r="B7081" s="1">
        <v>46022</v>
      </c>
      <c r="C7081">
        <v>11</v>
      </c>
      <c r="D7081">
        <v>1</v>
      </c>
      <c r="E7081" t="s">
        <v>7</v>
      </c>
      <c r="F7081">
        <v>2124.9167264371226</v>
      </c>
    </row>
    <row r="7082" spans="1:6">
      <c r="A7082">
        <v>9652</v>
      </c>
      <c r="B7082" s="1">
        <v>45991</v>
      </c>
      <c r="C7082">
        <v>11</v>
      </c>
      <c r="D7082">
        <v>1</v>
      </c>
      <c r="E7082" t="s">
        <v>7</v>
      </c>
      <c r="F7082">
        <v>63246.36417850513</v>
      </c>
    </row>
    <row r="7083" spans="1:6">
      <c r="A7083">
        <v>9652</v>
      </c>
      <c r="B7083" s="1">
        <v>46022</v>
      </c>
      <c r="C7083">
        <v>11</v>
      </c>
      <c r="D7083">
        <v>1</v>
      </c>
      <c r="E7083" t="s">
        <v>7</v>
      </c>
      <c r="F7083">
        <v>63189.48078672844</v>
      </c>
    </row>
    <row r="7084" spans="1:6">
      <c r="A7084">
        <v>9656</v>
      </c>
      <c r="B7084" s="1">
        <v>45991</v>
      </c>
      <c r="C7084">
        <v>11</v>
      </c>
      <c r="D7084">
        <v>1</v>
      </c>
      <c r="E7084" t="s">
        <v>7</v>
      </c>
      <c r="F7084">
        <v>908847.72880929185</v>
      </c>
    </row>
    <row r="7085" spans="1:6">
      <c r="A7085">
        <v>9656</v>
      </c>
      <c r="B7085" s="1">
        <v>46022</v>
      </c>
      <c r="C7085">
        <v>11</v>
      </c>
      <c r="D7085">
        <v>1</v>
      </c>
      <c r="E7085" t="s">
        <v>7</v>
      </c>
      <c r="F7085">
        <v>877784.21704172029</v>
      </c>
    </row>
    <row r="7086" spans="1:6">
      <c r="A7086">
        <v>9657</v>
      </c>
      <c r="B7086" s="1">
        <v>45991</v>
      </c>
      <c r="C7086">
        <v>11</v>
      </c>
      <c r="D7086">
        <v>1</v>
      </c>
      <c r="E7086" t="s">
        <v>7</v>
      </c>
      <c r="F7086">
        <v>5873.1005679376567</v>
      </c>
    </row>
    <row r="7087" spans="1:6">
      <c r="A7087">
        <v>9657</v>
      </c>
      <c r="B7087" s="1">
        <v>46022</v>
      </c>
      <c r="C7087">
        <v>11</v>
      </c>
      <c r="D7087">
        <v>1</v>
      </c>
      <c r="E7087" t="s">
        <v>7</v>
      </c>
      <c r="F7087">
        <v>5833.8</v>
      </c>
    </row>
    <row r="7088" spans="1:6">
      <c r="A7088">
        <v>9683</v>
      </c>
      <c r="B7088" s="1">
        <v>45991</v>
      </c>
      <c r="C7088">
        <v>11</v>
      </c>
      <c r="D7088">
        <v>1</v>
      </c>
      <c r="E7088" t="s">
        <v>7</v>
      </c>
      <c r="F7088">
        <v>3642294.9870794676</v>
      </c>
    </row>
    <row r="7089" spans="1:6">
      <c r="A7089">
        <v>9683</v>
      </c>
      <c r="B7089" s="1">
        <v>46022</v>
      </c>
      <c r="C7089">
        <v>11</v>
      </c>
      <c r="D7089">
        <v>1</v>
      </c>
      <c r="E7089" t="s">
        <v>7</v>
      </c>
      <c r="F7089">
        <v>3790079.9332728246</v>
      </c>
    </row>
    <row r="7090" spans="1:6">
      <c r="A7090">
        <v>9692</v>
      </c>
      <c r="B7090" s="1">
        <v>45991</v>
      </c>
      <c r="C7090">
        <v>11</v>
      </c>
      <c r="D7090">
        <v>1</v>
      </c>
      <c r="E7090" t="s">
        <v>7</v>
      </c>
      <c r="F7090">
        <v>723078.45000000007</v>
      </c>
    </row>
    <row r="7091" spans="1:6">
      <c r="A7091">
        <v>9692</v>
      </c>
      <c r="B7091" s="1">
        <v>46022</v>
      </c>
      <c r="C7091">
        <v>11</v>
      </c>
      <c r="D7091">
        <v>1</v>
      </c>
      <c r="E7091" t="s">
        <v>7</v>
      </c>
      <c r="F7091">
        <v>735985.8</v>
      </c>
    </row>
    <row r="7092" spans="1:6">
      <c r="A7092">
        <v>9700</v>
      </c>
      <c r="B7092" s="1">
        <v>45991</v>
      </c>
      <c r="C7092">
        <v>11</v>
      </c>
      <c r="D7092">
        <v>1</v>
      </c>
      <c r="E7092" t="s">
        <v>7</v>
      </c>
      <c r="F7092">
        <v>1123939.0791655239</v>
      </c>
    </row>
    <row r="7093" spans="1:6">
      <c r="A7093">
        <v>9700</v>
      </c>
      <c r="B7093" s="1">
        <v>46022</v>
      </c>
      <c r="C7093">
        <v>11</v>
      </c>
      <c r="D7093">
        <v>1</v>
      </c>
      <c r="E7093" t="s">
        <v>7</v>
      </c>
      <c r="F7093">
        <v>1126167.8334378789</v>
      </c>
    </row>
    <row r="7094" spans="1:6">
      <c r="A7094">
        <v>9701</v>
      </c>
      <c r="B7094" s="1">
        <v>45991</v>
      </c>
      <c r="C7094">
        <v>11</v>
      </c>
      <c r="D7094">
        <v>1</v>
      </c>
      <c r="E7094" t="s">
        <v>7</v>
      </c>
      <c r="F7094">
        <v>24610.555333146262</v>
      </c>
    </row>
    <row r="7095" spans="1:6">
      <c r="A7095">
        <v>9701</v>
      </c>
      <c r="B7095" s="1">
        <v>46022</v>
      </c>
      <c r="C7095">
        <v>11</v>
      </c>
      <c r="D7095">
        <v>1</v>
      </c>
      <c r="E7095" t="s">
        <v>7</v>
      </c>
      <c r="F7095">
        <v>24766.75868872548</v>
      </c>
    </row>
    <row r="7096" spans="1:6">
      <c r="A7096">
        <v>9702</v>
      </c>
      <c r="B7096" s="1">
        <v>45991</v>
      </c>
      <c r="C7096">
        <v>11</v>
      </c>
      <c r="D7096">
        <v>1</v>
      </c>
      <c r="E7096" t="s">
        <v>7</v>
      </c>
      <c r="F7096">
        <v>18830.7</v>
      </c>
    </row>
    <row r="7097" spans="1:6">
      <c r="A7097">
        <v>9702</v>
      </c>
      <c r="B7097" s="1">
        <v>46022</v>
      </c>
      <c r="C7097">
        <v>11</v>
      </c>
      <c r="D7097">
        <v>1</v>
      </c>
      <c r="E7097" t="s">
        <v>7</v>
      </c>
      <c r="F7097">
        <v>19775.25</v>
      </c>
    </row>
    <row r="7098" spans="1:6">
      <c r="A7098">
        <v>9768</v>
      </c>
      <c r="B7098" s="1">
        <v>45991</v>
      </c>
      <c r="C7098">
        <v>11</v>
      </c>
      <c r="D7098">
        <v>1</v>
      </c>
      <c r="E7098" t="s">
        <v>7</v>
      </c>
      <c r="F7098">
        <v>588751.65553810191</v>
      </c>
    </row>
    <row r="7099" spans="1:6">
      <c r="A7099">
        <v>9768</v>
      </c>
      <c r="B7099" s="1">
        <v>46022</v>
      </c>
      <c r="C7099">
        <v>11</v>
      </c>
      <c r="D7099">
        <v>1</v>
      </c>
      <c r="E7099" t="s">
        <v>7</v>
      </c>
      <c r="F7099">
        <v>588193.21016510786</v>
      </c>
    </row>
    <row r="7100" spans="1:6">
      <c r="A7100">
        <v>150</v>
      </c>
      <c r="B7100" s="1">
        <v>45991</v>
      </c>
      <c r="C7100">
        <v>11</v>
      </c>
      <c r="D7100">
        <v>51</v>
      </c>
      <c r="E7100" t="s">
        <v>7</v>
      </c>
      <c r="F7100">
        <v>276671.79539999994</v>
      </c>
    </row>
    <row r="7101" spans="1:6">
      <c r="A7101">
        <v>150</v>
      </c>
      <c r="B7101" s="1">
        <v>46022</v>
      </c>
      <c r="C7101">
        <v>11</v>
      </c>
      <c r="D7101">
        <v>51</v>
      </c>
      <c r="E7101" t="s">
        <v>7</v>
      </c>
      <c r="F7101">
        <v>276948.46719539992</v>
      </c>
    </row>
    <row r="7102" spans="1:6">
      <c r="A7102">
        <v>2370</v>
      </c>
      <c r="B7102" s="1">
        <v>45991</v>
      </c>
      <c r="C7102">
        <v>11</v>
      </c>
      <c r="D7102">
        <v>51</v>
      </c>
      <c r="E7102" t="s">
        <v>7</v>
      </c>
      <c r="F7102">
        <v>28565.154403031858</v>
      </c>
    </row>
    <row r="7103" spans="1:6">
      <c r="A7103">
        <v>2370</v>
      </c>
      <c r="B7103" s="1">
        <v>46022</v>
      </c>
      <c r="C7103">
        <v>11</v>
      </c>
      <c r="D7103">
        <v>51</v>
      </c>
      <c r="E7103" t="s">
        <v>7</v>
      </c>
      <c r="F7103">
        <v>28770.972432932467</v>
      </c>
    </row>
    <row r="7104" spans="1:6">
      <c r="A7104">
        <v>360</v>
      </c>
      <c r="B7104" s="1">
        <v>45991</v>
      </c>
      <c r="C7104">
        <v>11</v>
      </c>
      <c r="D7104">
        <v>51</v>
      </c>
      <c r="E7104" t="s">
        <v>7</v>
      </c>
      <c r="F7104">
        <v>50535.6</v>
      </c>
    </row>
    <row r="7105" spans="1:6">
      <c r="A7105">
        <v>360</v>
      </c>
      <c r="B7105" s="1">
        <v>46022</v>
      </c>
      <c r="C7105">
        <v>11</v>
      </c>
      <c r="D7105">
        <v>51</v>
      </c>
      <c r="E7105" t="s">
        <v>7</v>
      </c>
      <c r="F7105">
        <v>52036.799999999996</v>
      </c>
    </row>
    <row r="7106" spans="1:6">
      <c r="A7106">
        <v>9649</v>
      </c>
      <c r="B7106" s="1">
        <v>45991</v>
      </c>
      <c r="C7106">
        <v>11</v>
      </c>
      <c r="D7106">
        <v>51</v>
      </c>
      <c r="E7106" t="s">
        <v>7</v>
      </c>
      <c r="F7106">
        <v>2667.6441517521894</v>
      </c>
    </row>
    <row r="7107" spans="1:6">
      <c r="A7107">
        <v>9649</v>
      </c>
      <c r="B7107" s="1">
        <v>46022</v>
      </c>
      <c r="C7107">
        <v>11</v>
      </c>
      <c r="D7107">
        <v>51</v>
      </c>
      <c r="E7107" t="s">
        <v>7</v>
      </c>
      <c r="F7107">
        <v>2682.6408306714243</v>
      </c>
    </row>
    <row r="7108" spans="1:6">
      <c r="A7108">
        <v>9652</v>
      </c>
      <c r="B7108" s="1">
        <v>45991</v>
      </c>
      <c r="C7108">
        <v>11</v>
      </c>
      <c r="D7108">
        <v>51</v>
      </c>
      <c r="E7108" t="s">
        <v>7</v>
      </c>
      <c r="F7108">
        <v>62611.799999999996</v>
      </c>
    </row>
    <row r="7109" spans="1:6">
      <c r="A7109">
        <v>9652</v>
      </c>
      <c r="B7109" s="1">
        <v>46022</v>
      </c>
      <c r="C7109">
        <v>11</v>
      </c>
      <c r="D7109">
        <v>51</v>
      </c>
      <c r="E7109" t="s">
        <v>7</v>
      </c>
      <c r="F7109">
        <v>63313.5</v>
      </c>
    </row>
    <row r="7110" spans="1:6">
      <c r="A7110">
        <v>9656</v>
      </c>
      <c r="B7110" s="1">
        <v>45991</v>
      </c>
      <c r="C7110">
        <v>11</v>
      </c>
      <c r="D7110">
        <v>51</v>
      </c>
      <c r="E7110" t="s">
        <v>7</v>
      </c>
      <c r="F7110">
        <v>917736.88697506802</v>
      </c>
    </row>
    <row r="7111" spans="1:6">
      <c r="A7111">
        <v>9656</v>
      </c>
      <c r="B7111" s="1">
        <v>46022</v>
      </c>
      <c r="C7111">
        <v>11</v>
      </c>
      <c r="D7111">
        <v>51</v>
      </c>
      <c r="E7111" t="s">
        <v>7</v>
      </c>
      <c r="F7111">
        <v>957020.74559768848</v>
      </c>
    </row>
    <row r="7112" spans="1:6">
      <c r="A7112">
        <v>9657</v>
      </c>
      <c r="B7112" s="1">
        <v>45991</v>
      </c>
      <c r="C7112">
        <v>11</v>
      </c>
      <c r="D7112">
        <v>51</v>
      </c>
      <c r="E7112" t="s">
        <v>7</v>
      </c>
      <c r="F7112">
        <v>5970.686507745253</v>
      </c>
    </row>
    <row r="7113" spans="1:6">
      <c r="A7113">
        <v>9657</v>
      </c>
      <c r="B7113" s="1">
        <v>46022</v>
      </c>
      <c r="C7113">
        <v>11</v>
      </c>
      <c r="D7113">
        <v>51</v>
      </c>
      <c r="E7113" t="s">
        <v>7</v>
      </c>
      <c r="F7113">
        <v>6015.5692347091526</v>
      </c>
    </row>
    <row r="7114" spans="1:6">
      <c r="A7114">
        <v>9683</v>
      </c>
      <c r="B7114" s="1">
        <v>45991</v>
      </c>
      <c r="C7114">
        <v>11</v>
      </c>
      <c r="D7114">
        <v>51</v>
      </c>
      <c r="E7114" t="s">
        <v>7</v>
      </c>
      <c r="F7114">
        <v>3517723.2063177344</v>
      </c>
    </row>
    <row r="7115" spans="1:6">
      <c r="A7115">
        <v>9683</v>
      </c>
      <c r="B7115" s="1">
        <v>46022</v>
      </c>
      <c r="C7115">
        <v>11</v>
      </c>
      <c r="D7115">
        <v>51</v>
      </c>
      <c r="E7115" t="s">
        <v>7</v>
      </c>
      <c r="F7115">
        <v>3542899.6315891724</v>
      </c>
    </row>
    <row r="7116" spans="1:6">
      <c r="A7116">
        <v>9692</v>
      </c>
      <c r="B7116" s="1">
        <v>45991</v>
      </c>
      <c r="C7116">
        <v>11</v>
      </c>
      <c r="D7116">
        <v>51</v>
      </c>
      <c r="E7116" t="s">
        <v>7</v>
      </c>
      <c r="F7116">
        <v>730644</v>
      </c>
    </row>
    <row r="7117" spans="1:6">
      <c r="A7117">
        <v>9692</v>
      </c>
      <c r="B7117" s="1">
        <v>46022</v>
      </c>
      <c r="C7117">
        <v>11</v>
      </c>
      <c r="D7117">
        <v>51</v>
      </c>
      <c r="E7117" t="s">
        <v>7</v>
      </c>
      <c r="F7117">
        <v>759000</v>
      </c>
    </row>
    <row r="7118" spans="1:6">
      <c r="A7118">
        <v>9700</v>
      </c>
      <c r="B7118" s="1">
        <v>45991</v>
      </c>
      <c r="C7118">
        <v>11</v>
      </c>
      <c r="D7118">
        <v>51</v>
      </c>
      <c r="E7118" t="s">
        <v>7</v>
      </c>
      <c r="F7118">
        <v>1240110.2761201698</v>
      </c>
    </row>
    <row r="7119" spans="1:6">
      <c r="A7119">
        <v>9700</v>
      </c>
      <c r="B7119" s="1">
        <v>46022</v>
      </c>
      <c r="C7119">
        <v>11</v>
      </c>
      <c r="D7119">
        <v>51</v>
      </c>
      <c r="E7119" t="s">
        <v>7</v>
      </c>
      <c r="F7119">
        <v>1249878.3018282168</v>
      </c>
    </row>
    <row r="7120" spans="1:6">
      <c r="A7120">
        <v>9701</v>
      </c>
      <c r="B7120" s="1">
        <v>45991</v>
      </c>
      <c r="C7120">
        <v>11</v>
      </c>
      <c r="D7120">
        <v>51</v>
      </c>
      <c r="E7120" t="s">
        <v>7</v>
      </c>
      <c r="F7120">
        <v>17323.112062328441</v>
      </c>
    </row>
    <row r="7121" spans="1:6">
      <c r="A7121">
        <v>9701</v>
      </c>
      <c r="B7121" s="1">
        <v>46022</v>
      </c>
      <c r="C7121">
        <v>11</v>
      </c>
      <c r="D7121">
        <v>51</v>
      </c>
      <c r="E7121" t="s">
        <v>7</v>
      </c>
      <c r="F7121">
        <v>17415.541453696078</v>
      </c>
    </row>
    <row r="7122" spans="1:6">
      <c r="A7122">
        <v>9702</v>
      </c>
      <c r="B7122" s="1">
        <v>45991</v>
      </c>
      <c r="C7122">
        <v>11</v>
      </c>
      <c r="D7122">
        <v>51</v>
      </c>
      <c r="E7122" t="s">
        <v>7</v>
      </c>
      <c r="F7122">
        <v>13204.934517024261</v>
      </c>
    </row>
    <row r="7123" spans="1:6">
      <c r="A7123">
        <v>9702</v>
      </c>
      <c r="B7123" s="1">
        <v>46022</v>
      </c>
      <c r="C7123">
        <v>11</v>
      </c>
      <c r="D7123">
        <v>51</v>
      </c>
      <c r="E7123" t="s">
        <v>7</v>
      </c>
      <c r="F7123">
        <v>13307.478001850137</v>
      </c>
    </row>
    <row r="7124" spans="1:6">
      <c r="A7124">
        <v>9768</v>
      </c>
      <c r="B7124" s="1">
        <v>45991</v>
      </c>
      <c r="C7124">
        <v>11</v>
      </c>
      <c r="D7124">
        <v>51</v>
      </c>
      <c r="E7124" t="s">
        <v>7</v>
      </c>
      <c r="F7124">
        <v>617073</v>
      </c>
    </row>
    <row r="7125" spans="1:6">
      <c r="A7125">
        <v>9768</v>
      </c>
      <c r="B7125" s="1">
        <v>46022</v>
      </c>
      <c r="C7125">
        <v>11</v>
      </c>
      <c r="D7125">
        <v>51</v>
      </c>
      <c r="E7125" t="s">
        <v>7</v>
      </c>
      <c r="F7125">
        <v>570373.5</v>
      </c>
    </row>
    <row r="7126" spans="1:6">
      <c r="A7126">
        <v>150</v>
      </c>
      <c r="B7126" s="1">
        <v>45991</v>
      </c>
      <c r="C7126">
        <v>11</v>
      </c>
      <c r="D7126">
        <v>24</v>
      </c>
      <c r="E7126" t="s">
        <v>7</v>
      </c>
      <c r="F7126">
        <v>336373.4399789974</v>
      </c>
    </row>
    <row r="7127" spans="1:6">
      <c r="A7127">
        <v>150</v>
      </c>
      <c r="B7127" s="1">
        <v>46022</v>
      </c>
      <c r="C7127">
        <v>11</v>
      </c>
      <c r="D7127">
        <v>24</v>
      </c>
      <c r="E7127" t="s">
        <v>7</v>
      </c>
      <c r="F7127">
        <v>336055.21550342353</v>
      </c>
    </row>
    <row r="7128" spans="1:6">
      <c r="A7128">
        <v>2370</v>
      </c>
      <c r="B7128" s="1">
        <v>45991</v>
      </c>
      <c r="C7128">
        <v>11</v>
      </c>
      <c r="D7128">
        <v>24</v>
      </c>
      <c r="E7128" t="s">
        <v>7</v>
      </c>
      <c r="F7128">
        <v>17637.428276210332</v>
      </c>
    </row>
    <row r="7129" spans="1:6">
      <c r="A7129">
        <v>2370</v>
      </c>
      <c r="B7129" s="1">
        <v>46022</v>
      </c>
      <c r="C7129">
        <v>11</v>
      </c>
      <c r="D7129">
        <v>24</v>
      </c>
      <c r="E7129" t="s">
        <v>7</v>
      </c>
      <c r="F7129">
        <v>15525</v>
      </c>
    </row>
    <row r="7130" spans="1:6">
      <c r="A7130">
        <v>360</v>
      </c>
      <c r="B7130" s="1">
        <v>45991</v>
      </c>
      <c r="C7130">
        <v>11</v>
      </c>
      <c r="D7130">
        <v>24</v>
      </c>
      <c r="E7130" t="s">
        <v>7</v>
      </c>
      <c r="F7130">
        <v>48322.935444604838</v>
      </c>
    </row>
    <row r="7131" spans="1:6">
      <c r="A7131">
        <v>360</v>
      </c>
      <c r="B7131" s="1">
        <v>46022</v>
      </c>
      <c r="C7131">
        <v>11</v>
      </c>
      <c r="D7131">
        <v>24</v>
      </c>
      <c r="E7131" t="s">
        <v>7</v>
      </c>
      <c r="F7131">
        <v>48537.488517259611</v>
      </c>
    </row>
    <row r="7132" spans="1:6">
      <c r="A7132">
        <v>9649</v>
      </c>
      <c r="B7132" s="1">
        <v>45991</v>
      </c>
      <c r="C7132">
        <v>11</v>
      </c>
      <c r="D7132">
        <v>24</v>
      </c>
      <c r="E7132" t="s">
        <v>7</v>
      </c>
      <c r="F7132">
        <v>2655</v>
      </c>
    </row>
    <row r="7133" spans="1:6">
      <c r="A7133">
        <v>9649</v>
      </c>
      <c r="B7133" s="1">
        <v>46022</v>
      </c>
      <c r="C7133">
        <v>11</v>
      </c>
      <c r="D7133">
        <v>24</v>
      </c>
      <c r="E7133" t="s">
        <v>7</v>
      </c>
      <c r="F7133">
        <v>3008.8751913865262</v>
      </c>
    </row>
    <row r="7134" spans="1:6">
      <c r="A7134">
        <v>9652</v>
      </c>
      <c r="B7134" s="1">
        <v>45991</v>
      </c>
      <c r="C7134">
        <v>11</v>
      </c>
      <c r="D7134">
        <v>24</v>
      </c>
      <c r="E7134" t="s">
        <v>7</v>
      </c>
      <c r="F7134">
        <v>63227.700000000004</v>
      </c>
    </row>
    <row r="7135" spans="1:6">
      <c r="A7135">
        <v>9652</v>
      </c>
      <c r="B7135" s="1">
        <v>46022</v>
      </c>
      <c r="C7135">
        <v>11</v>
      </c>
      <c r="D7135">
        <v>24</v>
      </c>
      <c r="E7135" t="s">
        <v>7</v>
      </c>
      <c r="F7135">
        <v>65893.5</v>
      </c>
    </row>
    <row r="7136" spans="1:6">
      <c r="A7136">
        <v>9656</v>
      </c>
      <c r="B7136" s="1">
        <v>45991</v>
      </c>
      <c r="C7136">
        <v>11</v>
      </c>
      <c r="D7136">
        <v>24</v>
      </c>
      <c r="E7136" t="s">
        <v>7</v>
      </c>
      <c r="F7136">
        <v>861213.21026235772</v>
      </c>
    </row>
    <row r="7137" spans="1:6">
      <c r="A7137">
        <v>9656</v>
      </c>
      <c r="B7137" s="1">
        <v>46022</v>
      </c>
      <c r="C7137">
        <v>11</v>
      </c>
      <c r="D7137">
        <v>24</v>
      </c>
      <c r="E7137" t="s">
        <v>7</v>
      </c>
      <c r="F7137">
        <v>893072.99877121637</v>
      </c>
    </row>
    <row r="7138" spans="1:6">
      <c r="A7138">
        <v>9657</v>
      </c>
      <c r="B7138" s="1">
        <v>45991</v>
      </c>
      <c r="C7138">
        <v>11</v>
      </c>
      <c r="D7138">
        <v>24</v>
      </c>
      <c r="E7138" t="s">
        <v>7</v>
      </c>
      <c r="F7138">
        <v>5898.8793451324527</v>
      </c>
    </row>
    <row r="7139" spans="1:6">
      <c r="A7139">
        <v>9657</v>
      </c>
      <c r="B7139" s="1">
        <v>46022</v>
      </c>
      <c r="C7139">
        <v>11</v>
      </c>
      <c r="D7139">
        <v>24</v>
      </c>
      <c r="E7139" t="s">
        <v>7</v>
      </c>
      <c r="F7139">
        <v>5744.165703663929</v>
      </c>
    </row>
    <row r="7140" spans="1:6">
      <c r="A7140">
        <v>9683</v>
      </c>
      <c r="B7140" s="1">
        <v>45991</v>
      </c>
      <c r="C7140">
        <v>11</v>
      </c>
      <c r="D7140">
        <v>24</v>
      </c>
      <c r="E7140" t="s">
        <v>7</v>
      </c>
      <c r="F7140">
        <v>3458315.9855579743</v>
      </c>
    </row>
    <row r="7141" spans="1:6">
      <c r="A7141">
        <v>9683</v>
      </c>
      <c r="B7141" s="1">
        <v>46022</v>
      </c>
      <c r="C7141">
        <v>11</v>
      </c>
      <c r="D7141">
        <v>24</v>
      </c>
      <c r="E7141" t="s">
        <v>7</v>
      </c>
      <c r="F7141">
        <v>3477948.7968327533</v>
      </c>
    </row>
    <row r="7142" spans="1:6">
      <c r="A7142">
        <v>9692</v>
      </c>
      <c r="B7142" s="1">
        <v>45991</v>
      </c>
      <c r="C7142">
        <v>11</v>
      </c>
      <c r="D7142">
        <v>24</v>
      </c>
      <c r="E7142" t="s">
        <v>7</v>
      </c>
      <c r="F7142">
        <v>615876.30000000005</v>
      </c>
    </row>
    <row r="7143" spans="1:6">
      <c r="A7143">
        <v>9692</v>
      </c>
      <c r="B7143" s="1">
        <v>46022</v>
      </c>
      <c r="C7143">
        <v>11</v>
      </c>
      <c r="D7143">
        <v>24</v>
      </c>
      <c r="E7143" t="s">
        <v>7</v>
      </c>
      <c r="F7143">
        <v>631223.1</v>
      </c>
    </row>
    <row r="7144" spans="1:6">
      <c r="A7144">
        <v>9700</v>
      </c>
      <c r="B7144" s="1">
        <v>45991</v>
      </c>
      <c r="C7144">
        <v>11</v>
      </c>
      <c r="D7144">
        <v>24</v>
      </c>
      <c r="E7144" t="s">
        <v>7</v>
      </c>
      <c r="F7144">
        <v>965139.63407360495</v>
      </c>
    </row>
    <row r="7145" spans="1:6">
      <c r="A7145">
        <v>9700</v>
      </c>
      <c r="B7145" s="1">
        <v>46022</v>
      </c>
      <c r="C7145">
        <v>11</v>
      </c>
      <c r="D7145">
        <v>24</v>
      </c>
      <c r="E7145" t="s">
        <v>7</v>
      </c>
      <c r="F7145">
        <v>968853.20718724304</v>
      </c>
    </row>
    <row r="7146" spans="1:6">
      <c r="A7146">
        <v>9701</v>
      </c>
      <c r="B7146" s="1">
        <v>45991</v>
      </c>
      <c r="C7146">
        <v>11</v>
      </c>
      <c r="D7146">
        <v>24</v>
      </c>
      <c r="E7146" t="s">
        <v>7</v>
      </c>
      <c r="F7146">
        <v>9487.6467825054278</v>
      </c>
    </row>
    <row r="7147" spans="1:6">
      <c r="A7147">
        <v>9701</v>
      </c>
      <c r="B7147" s="1">
        <v>46022</v>
      </c>
      <c r="C7147">
        <v>11</v>
      </c>
      <c r="D7147">
        <v>24</v>
      </c>
      <c r="E7147" t="s">
        <v>7</v>
      </c>
      <c r="F7147">
        <v>9548.4685153210849</v>
      </c>
    </row>
    <row r="7148" spans="1:6">
      <c r="A7148">
        <v>9702</v>
      </c>
      <c r="B7148" s="1">
        <v>45991</v>
      </c>
      <c r="C7148">
        <v>11</v>
      </c>
      <c r="D7148">
        <v>24</v>
      </c>
      <c r="E7148" t="s">
        <v>7</v>
      </c>
      <c r="F7148">
        <v>5941.6515745485467</v>
      </c>
    </row>
    <row r="7149" spans="1:6">
      <c r="A7149">
        <v>9702</v>
      </c>
      <c r="B7149" s="1">
        <v>46022</v>
      </c>
      <c r="C7149">
        <v>11</v>
      </c>
      <c r="D7149">
        <v>24</v>
      </c>
      <c r="E7149" t="s">
        <v>7</v>
      </c>
      <c r="F7149">
        <v>5968.7505379248578</v>
      </c>
    </row>
    <row r="7150" spans="1:6">
      <c r="A7150">
        <v>9768</v>
      </c>
      <c r="B7150" s="1">
        <v>45991</v>
      </c>
      <c r="C7150">
        <v>11</v>
      </c>
      <c r="D7150">
        <v>24</v>
      </c>
      <c r="E7150" t="s">
        <v>7</v>
      </c>
      <c r="F7150">
        <v>521143.29816275905</v>
      </c>
    </row>
    <row r="7151" spans="1:6">
      <c r="A7151">
        <v>9768</v>
      </c>
      <c r="B7151" s="1">
        <v>46022</v>
      </c>
      <c r="C7151">
        <v>11</v>
      </c>
      <c r="D7151">
        <v>24</v>
      </c>
      <c r="E7151" t="s">
        <v>7</v>
      </c>
      <c r="F7151">
        <v>517270.59508299048</v>
      </c>
    </row>
    <row r="7152" spans="1:6">
      <c r="A7152">
        <v>150</v>
      </c>
      <c r="B7152" s="1">
        <v>45991</v>
      </c>
      <c r="C7152">
        <v>11</v>
      </c>
      <c r="D7152">
        <v>8</v>
      </c>
      <c r="E7152" t="s">
        <v>7</v>
      </c>
      <c r="F7152">
        <v>50227.829395531873</v>
      </c>
    </row>
    <row r="7153" spans="1:6">
      <c r="A7153">
        <v>150</v>
      </c>
      <c r="B7153" s="1">
        <v>46022</v>
      </c>
      <c r="C7153">
        <v>11</v>
      </c>
      <c r="D7153">
        <v>8</v>
      </c>
      <c r="E7153" t="s">
        <v>7</v>
      </c>
      <c r="F7153">
        <v>49836.287321688273</v>
      </c>
    </row>
    <row r="7154" spans="1:6">
      <c r="A7154">
        <v>2370</v>
      </c>
      <c r="B7154" s="1">
        <v>45991</v>
      </c>
      <c r="C7154">
        <v>11</v>
      </c>
      <c r="D7154">
        <v>8</v>
      </c>
      <c r="E7154" t="s">
        <v>7</v>
      </c>
      <c r="F7154">
        <v>633.14310549033951</v>
      </c>
    </row>
    <row r="7155" spans="1:6">
      <c r="A7155">
        <v>2370</v>
      </c>
      <c r="B7155" s="1">
        <v>46022</v>
      </c>
      <c r="C7155">
        <v>11</v>
      </c>
      <c r="D7155">
        <v>8</v>
      </c>
      <c r="E7155" t="s">
        <v>7</v>
      </c>
      <c r="F7155">
        <v>644.37109796611162</v>
      </c>
    </row>
    <row r="7156" spans="1:6">
      <c r="A7156">
        <v>360</v>
      </c>
      <c r="B7156" s="1">
        <v>45991</v>
      </c>
      <c r="C7156">
        <v>11</v>
      </c>
      <c r="D7156">
        <v>8</v>
      </c>
      <c r="E7156" t="s">
        <v>7</v>
      </c>
      <c r="F7156">
        <v>6759</v>
      </c>
    </row>
    <row r="7157" spans="1:6">
      <c r="A7157">
        <v>360</v>
      </c>
      <c r="B7157" s="1">
        <v>46022</v>
      </c>
      <c r="C7157">
        <v>11</v>
      </c>
      <c r="D7157">
        <v>8</v>
      </c>
      <c r="E7157" t="s">
        <v>7</v>
      </c>
      <c r="F7157">
        <v>7035</v>
      </c>
    </row>
    <row r="7158" spans="1:6">
      <c r="A7158">
        <v>9649</v>
      </c>
      <c r="B7158" s="1">
        <v>45991</v>
      </c>
      <c r="C7158">
        <v>11</v>
      </c>
      <c r="D7158">
        <v>8</v>
      </c>
      <c r="E7158" t="s">
        <v>7</v>
      </c>
      <c r="F7158">
        <v>690.20794839500149</v>
      </c>
    </row>
    <row r="7159" spans="1:6">
      <c r="A7159">
        <v>9649</v>
      </c>
      <c r="B7159" s="1">
        <v>46022</v>
      </c>
      <c r="C7159">
        <v>11</v>
      </c>
      <c r="D7159">
        <v>8</v>
      </c>
      <c r="E7159" t="s">
        <v>7</v>
      </c>
      <c r="F7159">
        <v>807.97853066635423</v>
      </c>
    </row>
    <row r="7160" spans="1:6">
      <c r="A7160">
        <v>9652</v>
      </c>
      <c r="B7160" s="1">
        <v>45991</v>
      </c>
      <c r="C7160">
        <v>11</v>
      </c>
      <c r="D7160">
        <v>8</v>
      </c>
      <c r="E7160" t="s">
        <v>7</v>
      </c>
      <c r="F7160">
        <v>6203.9354889140723</v>
      </c>
    </row>
    <row r="7161" spans="1:6">
      <c r="A7161">
        <v>9652</v>
      </c>
      <c r="B7161" s="1">
        <v>46022</v>
      </c>
      <c r="C7161">
        <v>11</v>
      </c>
      <c r="D7161">
        <v>8</v>
      </c>
      <c r="E7161" t="s">
        <v>7</v>
      </c>
      <c r="F7161">
        <v>6251.0222297403052</v>
      </c>
    </row>
    <row r="7162" spans="1:6">
      <c r="A7162">
        <v>9656</v>
      </c>
      <c r="B7162" s="1">
        <v>45991</v>
      </c>
      <c r="C7162">
        <v>11</v>
      </c>
      <c r="D7162">
        <v>8</v>
      </c>
      <c r="E7162" t="s">
        <v>7</v>
      </c>
      <c r="F7162">
        <v>419118.10403056291</v>
      </c>
    </row>
    <row r="7163" spans="1:6">
      <c r="A7163">
        <v>9656</v>
      </c>
      <c r="B7163" s="1">
        <v>46022</v>
      </c>
      <c r="C7163">
        <v>11</v>
      </c>
      <c r="D7163">
        <v>8</v>
      </c>
      <c r="E7163" t="s">
        <v>7</v>
      </c>
      <c r="F7163">
        <v>426410.01161735732</v>
      </c>
    </row>
    <row r="7164" spans="1:6">
      <c r="A7164">
        <v>9657</v>
      </c>
      <c r="B7164" s="1">
        <v>45991</v>
      </c>
      <c r="C7164">
        <v>11</v>
      </c>
      <c r="D7164">
        <v>8</v>
      </c>
      <c r="E7164" t="s">
        <v>7</v>
      </c>
      <c r="F7164">
        <v>2607.7107290100157</v>
      </c>
    </row>
    <row r="7165" spans="1:6">
      <c r="A7165">
        <v>9657</v>
      </c>
      <c r="B7165" s="1">
        <v>46022</v>
      </c>
      <c r="C7165">
        <v>11</v>
      </c>
      <c r="D7165">
        <v>8</v>
      </c>
      <c r="E7165" t="s">
        <v>7</v>
      </c>
      <c r="F7165">
        <v>2539.4631834917855</v>
      </c>
    </row>
    <row r="7166" spans="1:6">
      <c r="A7166">
        <v>9683</v>
      </c>
      <c r="B7166" s="1">
        <v>45991</v>
      </c>
      <c r="C7166">
        <v>11</v>
      </c>
      <c r="D7166">
        <v>8</v>
      </c>
      <c r="E7166" t="s">
        <v>7</v>
      </c>
      <c r="F7166">
        <v>1582901.8783187559</v>
      </c>
    </row>
    <row r="7167" spans="1:6">
      <c r="A7167">
        <v>9683</v>
      </c>
      <c r="B7167" s="1">
        <v>46022</v>
      </c>
      <c r="C7167">
        <v>11</v>
      </c>
      <c r="D7167">
        <v>8</v>
      </c>
      <c r="E7167" t="s">
        <v>7</v>
      </c>
      <c r="F7167">
        <v>1620243.1546337705</v>
      </c>
    </row>
    <row r="7168" spans="1:6">
      <c r="A7168">
        <v>9692</v>
      </c>
      <c r="B7168" s="1">
        <v>45991</v>
      </c>
      <c r="C7168">
        <v>11</v>
      </c>
      <c r="D7168">
        <v>8</v>
      </c>
      <c r="E7168" t="s">
        <v>7</v>
      </c>
      <c r="F7168">
        <v>270705</v>
      </c>
    </row>
    <row r="7169" spans="1:6">
      <c r="A7169">
        <v>9692</v>
      </c>
      <c r="B7169" s="1">
        <v>46022</v>
      </c>
      <c r="C7169">
        <v>11</v>
      </c>
      <c r="D7169">
        <v>8</v>
      </c>
      <c r="E7169" t="s">
        <v>7</v>
      </c>
      <c r="F7169">
        <v>285378</v>
      </c>
    </row>
    <row r="7170" spans="1:6">
      <c r="A7170">
        <v>9700</v>
      </c>
      <c r="B7170" s="1">
        <v>45991</v>
      </c>
      <c r="C7170">
        <v>11</v>
      </c>
      <c r="D7170">
        <v>8</v>
      </c>
      <c r="E7170" t="s">
        <v>7</v>
      </c>
      <c r="F7170">
        <v>458750.49408553669</v>
      </c>
    </row>
    <row r="7171" spans="1:6">
      <c r="A7171">
        <v>9700</v>
      </c>
      <c r="B7171" s="1">
        <v>46022</v>
      </c>
      <c r="C7171">
        <v>11</v>
      </c>
      <c r="D7171">
        <v>8</v>
      </c>
      <c r="E7171" t="s">
        <v>7</v>
      </c>
      <c r="F7171">
        <v>460210.68324293697</v>
      </c>
    </row>
    <row r="7172" spans="1:6">
      <c r="A7172">
        <v>9701</v>
      </c>
      <c r="B7172" s="1">
        <v>45991</v>
      </c>
      <c r="C7172">
        <v>11</v>
      </c>
      <c r="D7172">
        <v>8</v>
      </c>
      <c r="E7172" t="s">
        <v>7</v>
      </c>
      <c r="F7172">
        <v>3373.8870617222083</v>
      </c>
    </row>
    <row r="7173" spans="1:6">
      <c r="A7173">
        <v>9701</v>
      </c>
      <c r="B7173" s="1">
        <v>46022</v>
      </c>
      <c r="C7173">
        <v>11</v>
      </c>
      <c r="D7173">
        <v>8</v>
      </c>
      <c r="E7173" t="s">
        <v>7</v>
      </c>
      <c r="F7173">
        <v>3348.5619838007851</v>
      </c>
    </row>
    <row r="7174" spans="1:6">
      <c r="A7174">
        <v>9702</v>
      </c>
      <c r="B7174" s="1">
        <v>45991</v>
      </c>
      <c r="C7174">
        <v>11</v>
      </c>
      <c r="D7174">
        <v>8</v>
      </c>
      <c r="E7174" t="s">
        <v>7</v>
      </c>
      <c r="F7174">
        <v>1353.3051021272317</v>
      </c>
    </row>
    <row r="7175" spans="1:6">
      <c r="A7175">
        <v>9702</v>
      </c>
      <c r="B7175" s="1">
        <v>46022</v>
      </c>
      <c r="C7175">
        <v>11</v>
      </c>
      <c r="D7175">
        <v>8</v>
      </c>
      <c r="E7175" t="s">
        <v>7</v>
      </c>
      <c r="F7175">
        <v>1352.7654415253746</v>
      </c>
    </row>
    <row r="7176" spans="1:6">
      <c r="A7176">
        <v>9768</v>
      </c>
      <c r="B7176" s="1">
        <v>45991</v>
      </c>
      <c r="C7176">
        <v>11</v>
      </c>
      <c r="D7176">
        <v>8</v>
      </c>
      <c r="E7176" t="s">
        <v>7</v>
      </c>
      <c r="F7176">
        <v>275503.07974294992</v>
      </c>
    </row>
    <row r="7177" spans="1:6">
      <c r="A7177">
        <v>9768</v>
      </c>
      <c r="B7177" s="1">
        <v>46022</v>
      </c>
      <c r="C7177">
        <v>11</v>
      </c>
      <c r="D7177">
        <v>8</v>
      </c>
      <c r="E7177" t="s">
        <v>7</v>
      </c>
      <c r="F7177">
        <v>273873.93775808479</v>
      </c>
    </row>
    <row r="7178" spans="1:6">
      <c r="A7178">
        <v>150</v>
      </c>
      <c r="B7178" s="1">
        <v>45991</v>
      </c>
      <c r="C7178">
        <v>11</v>
      </c>
      <c r="D7178">
        <v>9</v>
      </c>
      <c r="E7178" t="s">
        <v>7</v>
      </c>
      <c r="F7178">
        <v>125311.04874627886</v>
      </c>
    </row>
    <row r="7179" spans="1:6">
      <c r="A7179">
        <v>150</v>
      </c>
      <c r="B7179" s="1">
        <v>46022</v>
      </c>
      <c r="C7179">
        <v>11</v>
      </c>
      <c r="D7179">
        <v>9</v>
      </c>
      <c r="E7179" t="s">
        <v>7</v>
      </c>
      <c r="F7179">
        <v>125577.03876762056</v>
      </c>
    </row>
    <row r="7180" spans="1:6">
      <c r="A7180">
        <v>2370</v>
      </c>
      <c r="B7180" s="1">
        <v>45991</v>
      </c>
      <c r="C7180">
        <v>11</v>
      </c>
      <c r="D7180">
        <v>9</v>
      </c>
      <c r="E7180" t="s">
        <v>7</v>
      </c>
      <c r="F7180">
        <v>3435</v>
      </c>
    </row>
    <row r="7181" spans="1:6">
      <c r="A7181">
        <v>2370</v>
      </c>
      <c r="B7181" s="1">
        <v>46022</v>
      </c>
      <c r="C7181">
        <v>11</v>
      </c>
      <c r="D7181">
        <v>9</v>
      </c>
      <c r="E7181" t="s">
        <v>7</v>
      </c>
      <c r="F7181">
        <v>3700</v>
      </c>
    </row>
    <row r="7182" spans="1:6">
      <c r="A7182">
        <v>360</v>
      </c>
      <c r="B7182" s="1">
        <v>45991</v>
      </c>
      <c r="C7182">
        <v>11</v>
      </c>
      <c r="D7182">
        <v>9</v>
      </c>
      <c r="E7182" t="s">
        <v>7</v>
      </c>
      <c r="F7182">
        <v>13312.5</v>
      </c>
    </row>
    <row r="7183" spans="1:6">
      <c r="A7183">
        <v>360</v>
      </c>
      <c r="B7183" s="1">
        <v>46022</v>
      </c>
      <c r="C7183">
        <v>11</v>
      </c>
      <c r="D7183">
        <v>9</v>
      </c>
      <c r="E7183" t="s">
        <v>7</v>
      </c>
      <c r="F7183">
        <v>13550</v>
      </c>
    </row>
    <row r="7184" spans="1:6">
      <c r="A7184">
        <v>9649</v>
      </c>
      <c r="B7184" s="1">
        <v>45991</v>
      </c>
      <c r="C7184">
        <v>11</v>
      </c>
      <c r="D7184">
        <v>9</v>
      </c>
      <c r="E7184" t="s">
        <v>7</v>
      </c>
      <c r="F7184">
        <v>2262.5</v>
      </c>
    </row>
    <row r="7185" spans="1:6">
      <c r="A7185">
        <v>9649</v>
      </c>
      <c r="B7185" s="1">
        <v>46022</v>
      </c>
      <c r="C7185">
        <v>11</v>
      </c>
      <c r="D7185">
        <v>9</v>
      </c>
      <c r="E7185" t="s">
        <v>7</v>
      </c>
      <c r="F7185">
        <v>2532.5</v>
      </c>
    </row>
    <row r="7186" spans="1:6">
      <c r="A7186">
        <v>9652</v>
      </c>
      <c r="B7186" s="1">
        <v>45991</v>
      </c>
      <c r="C7186">
        <v>11</v>
      </c>
      <c r="D7186">
        <v>9</v>
      </c>
      <c r="E7186" t="s">
        <v>7</v>
      </c>
      <c r="F7186">
        <v>15523.373854827341</v>
      </c>
    </row>
    <row r="7187" spans="1:6">
      <c r="A7187">
        <v>9652</v>
      </c>
      <c r="B7187" s="1">
        <v>46022</v>
      </c>
      <c r="C7187">
        <v>11</v>
      </c>
      <c r="D7187">
        <v>9</v>
      </c>
      <c r="E7187" t="s">
        <v>7</v>
      </c>
      <c r="F7187">
        <v>16044.247709654685</v>
      </c>
    </row>
    <row r="7188" spans="1:6">
      <c r="A7188">
        <v>9656</v>
      </c>
      <c r="B7188" s="1">
        <v>45991</v>
      </c>
      <c r="C7188">
        <v>11</v>
      </c>
      <c r="D7188">
        <v>9</v>
      </c>
      <c r="E7188" t="s">
        <v>7</v>
      </c>
      <c r="F7188">
        <v>642737.21433787304</v>
      </c>
    </row>
    <row r="7189" spans="1:6">
      <c r="A7189">
        <v>9656</v>
      </c>
      <c r="B7189" s="1">
        <v>46022</v>
      </c>
      <c r="C7189">
        <v>11</v>
      </c>
      <c r="D7189">
        <v>9</v>
      </c>
      <c r="E7189" t="s">
        <v>7</v>
      </c>
      <c r="F7189">
        <v>655885</v>
      </c>
    </row>
    <row r="7190" spans="1:6">
      <c r="A7190">
        <v>9657</v>
      </c>
      <c r="B7190" s="1">
        <v>45991</v>
      </c>
      <c r="C7190">
        <v>11</v>
      </c>
      <c r="D7190">
        <v>9</v>
      </c>
      <c r="E7190" t="s">
        <v>7</v>
      </c>
      <c r="F7190">
        <v>4359.5687031269954</v>
      </c>
    </row>
    <row r="7191" spans="1:6">
      <c r="A7191">
        <v>9657</v>
      </c>
      <c r="B7191" s="1">
        <v>46022</v>
      </c>
      <c r="C7191">
        <v>11</v>
      </c>
      <c r="D7191">
        <v>9</v>
      </c>
      <c r="E7191" t="s">
        <v>7</v>
      </c>
      <c r="F7191">
        <v>4298.1201767942812</v>
      </c>
    </row>
    <row r="7192" spans="1:6">
      <c r="A7192">
        <v>9683</v>
      </c>
      <c r="B7192" s="1">
        <v>45991</v>
      </c>
      <c r="C7192">
        <v>11</v>
      </c>
      <c r="D7192">
        <v>9</v>
      </c>
      <c r="E7192" t="s">
        <v>7</v>
      </c>
      <c r="F7192">
        <v>2503556.9591049533</v>
      </c>
    </row>
    <row r="7193" spans="1:6">
      <c r="A7193">
        <v>9683</v>
      </c>
      <c r="B7193" s="1">
        <v>46022</v>
      </c>
      <c r="C7193">
        <v>11</v>
      </c>
      <c r="D7193">
        <v>9</v>
      </c>
      <c r="E7193" t="s">
        <v>7</v>
      </c>
      <c r="F7193">
        <v>2524834.7058603968</v>
      </c>
    </row>
    <row r="7194" spans="1:6">
      <c r="A7194">
        <v>9692</v>
      </c>
      <c r="B7194" s="1">
        <v>45991</v>
      </c>
      <c r="C7194">
        <v>11</v>
      </c>
      <c r="D7194">
        <v>9</v>
      </c>
      <c r="E7194" t="s">
        <v>7</v>
      </c>
      <c r="F7194">
        <v>480037.5</v>
      </c>
    </row>
    <row r="7195" spans="1:6">
      <c r="A7195">
        <v>9692</v>
      </c>
      <c r="B7195" s="1">
        <v>46022</v>
      </c>
      <c r="C7195">
        <v>11</v>
      </c>
      <c r="D7195">
        <v>9</v>
      </c>
      <c r="E7195" t="s">
        <v>7</v>
      </c>
      <c r="F7195">
        <v>521125</v>
      </c>
    </row>
    <row r="7196" spans="1:6">
      <c r="A7196">
        <v>9700</v>
      </c>
      <c r="B7196" s="1">
        <v>45991</v>
      </c>
      <c r="C7196">
        <v>11</v>
      </c>
      <c r="D7196">
        <v>9</v>
      </c>
      <c r="E7196" t="s">
        <v>7</v>
      </c>
      <c r="F7196">
        <v>761531.70607194467</v>
      </c>
    </row>
    <row r="7197" spans="1:6">
      <c r="A7197">
        <v>9700</v>
      </c>
      <c r="B7197" s="1">
        <v>46022</v>
      </c>
      <c r="C7197">
        <v>11</v>
      </c>
      <c r="D7197">
        <v>9</v>
      </c>
      <c r="E7197" t="s">
        <v>7</v>
      </c>
      <c r="F7197">
        <v>767355.24196167011</v>
      </c>
    </row>
    <row r="7198" spans="1:6">
      <c r="A7198">
        <v>9701</v>
      </c>
      <c r="B7198" s="1">
        <v>45991</v>
      </c>
      <c r="C7198">
        <v>11</v>
      </c>
      <c r="D7198">
        <v>9</v>
      </c>
      <c r="E7198" t="s">
        <v>7</v>
      </c>
      <c r="F7198">
        <v>7810.3466690143832</v>
      </c>
    </row>
    <row r="7199" spans="1:6">
      <c r="A7199">
        <v>9701</v>
      </c>
      <c r="B7199" s="1">
        <v>46022</v>
      </c>
      <c r="C7199">
        <v>11</v>
      </c>
      <c r="D7199">
        <v>9</v>
      </c>
      <c r="E7199" t="s">
        <v>7</v>
      </c>
      <c r="F7199">
        <v>7570.9227581401783</v>
      </c>
    </row>
    <row r="7200" spans="1:6">
      <c r="A7200">
        <v>9702</v>
      </c>
      <c r="B7200" s="1">
        <v>45991</v>
      </c>
      <c r="C7200">
        <v>11</v>
      </c>
      <c r="D7200">
        <v>9</v>
      </c>
      <c r="E7200" t="s">
        <v>7</v>
      </c>
      <c r="F7200">
        <v>4284.3667519404289</v>
      </c>
    </row>
    <row r="7201" spans="1:6">
      <c r="A7201">
        <v>9702</v>
      </c>
      <c r="B7201" s="1">
        <v>46022</v>
      </c>
      <c r="C7201">
        <v>11</v>
      </c>
      <c r="D7201">
        <v>9</v>
      </c>
      <c r="E7201" t="s">
        <v>7</v>
      </c>
      <c r="F7201">
        <v>4316.4847383644046</v>
      </c>
    </row>
    <row r="7202" spans="1:6">
      <c r="A7202">
        <v>9768</v>
      </c>
      <c r="B7202" s="1">
        <v>45991</v>
      </c>
      <c r="C7202">
        <v>11</v>
      </c>
      <c r="D7202">
        <v>9</v>
      </c>
      <c r="E7202" t="s">
        <v>7</v>
      </c>
      <c r="F7202">
        <v>391898.78039199364</v>
      </c>
    </row>
    <row r="7203" spans="1:6">
      <c r="A7203">
        <v>9768</v>
      </c>
      <c r="B7203" s="1">
        <v>46022</v>
      </c>
      <c r="C7203">
        <v>11</v>
      </c>
      <c r="D7203">
        <v>9</v>
      </c>
      <c r="E7203" t="s">
        <v>7</v>
      </c>
      <c r="F7203">
        <v>392687.90858356073</v>
      </c>
    </row>
    <row r="7204" spans="1:6">
      <c r="A7204">
        <v>150</v>
      </c>
      <c r="B7204" s="1">
        <v>45991</v>
      </c>
      <c r="C7204">
        <v>11</v>
      </c>
      <c r="D7204">
        <v>13</v>
      </c>
      <c r="E7204" t="s">
        <v>7</v>
      </c>
      <c r="F7204">
        <v>108897.287079549</v>
      </c>
    </row>
    <row r="7205" spans="1:6">
      <c r="A7205">
        <v>150</v>
      </c>
      <c r="B7205" s="1">
        <v>46022</v>
      </c>
      <c r="C7205">
        <v>11</v>
      </c>
      <c r="D7205">
        <v>13</v>
      </c>
      <c r="E7205" t="s">
        <v>7</v>
      </c>
      <c r="F7205">
        <v>109036.72211500864</v>
      </c>
    </row>
    <row r="7206" spans="1:6">
      <c r="A7206">
        <v>2370</v>
      </c>
      <c r="B7206" s="1">
        <v>45991</v>
      </c>
      <c r="C7206">
        <v>11</v>
      </c>
      <c r="D7206">
        <v>13</v>
      </c>
      <c r="E7206" t="s">
        <v>7</v>
      </c>
      <c r="F7206">
        <v>1663.5</v>
      </c>
    </row>
    <row r="7207" spans="1:6">
      <c r="A7207">
        <v>2370</v>
      </c>
      <c r="B7207" s="1">
        <v>46022</v>
      </c>
      <c r="C7207">
        <v>11</v>
      </c>
      <c r="D7207">
        <v>13</v>
      </c>
      <c r="E7207" t="s">
        <v>7</v>
      </c>
      <c r="F7207">
        <v>1672.5</v>
      </c>
    </row>
    <row r="7208" spans="1:6">
      <c r="A7208">
        <v>360</v>
      </c>
      <c r="B7208" s="1">
        <v>45991</v>
      </c>
      <c r="C7208">
        <v>11</v>
      </c>
      <c r="D7208">
        <v>13</v>
      </c>
      <c r="E7208" t="s">
        <v>7</v>
      </c>
      <c r="F7208">
        <v>9229.5</v>
      </c>
    </row>
    <row r="7209" spans="1:6">
      <c r="A7209">
        <v>360</v>
      </c>
      <c r="B7209" s="1">
        <v>46022</v>
      </c>
      <c r="C7209">
        <v>11</v>
      </c>
      <c r="D7209">
        <v>13</v>
      </c>
      <c r="E7209" t="s">
        <v>7</v>
      </c>
      <c r="F7209">
        <v>9255</v>
      </c>
    </row>
    <row r="7210" spans="1:6">
      <c r="A7210">
        <v>9649</v>
      </c>
      <c r="B7210" s="1">
        <v>45991</v>
      </c>
      <c r="C7210">
        <v>11</v>
      </c>
      <c r="D7210">
        <v>13</v>
      </c>
      <c r="E7210" t="s">
        <v>7</v>
      </c>
      <c r="F7210">
        <v>2260.246341575411</v>
      </c>
    </row>
    <row r="7211" spans="1:6">
      <c r="A7211">
        <v>9649</v>
      </c>
      <c r="B7211" s="1">
        <v>46022</v>
      </c>
      <c r="C7211">
        <v>11</v>
      </c>
      <c r="D7211">
        <v>13</v>
      </c>
      <c r="E7211" t="s">
        <v>7</v>
      </c>
      <c r="F7211">
        <v>1995.1998521736141</v>
      </c>
    </row>
    <row r="7212" spans="1:6">
      <c r="A7212">
        <v>9652</v>
      </c>
      <c r="B7212" s="1">
        <v>45991</v>
      </c>
      <c r="C7212">
        <v>11</v>
      </c>
      <c r="D7212">
        <v>13</v>
      </c>
      <c r="E7212" t="s">
        <v>7</v>
      </c>
      <c r="F7212">
        <v>10426.701788886034</v>
      </c>
    </row>
    <row r="7213" spans="1:6">
      <c r="A7213">
        <v>9652</v>
      </c>
      <c r="B7213" s="1">
        <v>46022</v>
      </c>
      <c r="C7213">
        <v>11</v>
      </c>
      <c r="D7213">
        <v>13</v>
      </c>
      <c r="E7213" t="s">
        <v>7</v>
      </c>
      <c r="F7213">
        <v>10506.62175109109</v>
      </c>
    </row>
    <row r="7214" spans="1:6">
      <c r="A7214">
        <v>9656</v>
      </c>
      <c r="B7214" s="1">
        <v>45991</v>
      </c>
      <c r="C7214">
        <v>11</v>
      </c>
      <c r="D7214">
        <v>13</v>
      </c>
      <c r="E7214" t="s">
        <v>7</v>
      </c>
      <c r="F7214">
        <v>580868.38333175366</v>
      </c>
    </row>
    <row r="7215" spans="1:6">
      <c r="A7215">
        <v>9656</v>
      </c>
      <c r="B7215" s="1">
        <v>46022</v>
      </c>
      <c r="C7215">
        <v>11</v>
      </c>
      <c r="D7215">
        <v>13</v>
      </c>
      <c r="E7215" t="s">
        <v>7</v>
      </c>
      <c r="F7215">
        <v>596285.52346048586</v>
      </c>
    </row>
    <row r="7216" spans="1:6">
      <c r="A7216">
        <v>9657</v>
      </c>
      <c r="B7216" s="1">
        <v>45991</v>
      </c>
      <c r="C7216">
        <v>11</v>
      </c>
      <c r="D7216">
        <v>13</v>
      </c>
      <c r="E7216" t="s">
        <v>7</v>
      </c>
      <c r="F7216">
        <v>3615.7233718356747</v>
      </c>
    </row>
    <row r="7217" spans="1:6">
      <c r="A7217">
        <v>9657</v>
      </c>
      <c r="B7217" s="1">
        <v>46022</v>
      </c>
      <c r="C7217">
        <v>11</v>
      </c>
      <c r="D7217">
        <v>13</v>
      </c>
      <c r="E7217" t="s">
        <v>7</v>
      </c>
      <c r="F7217">
        <v>3518.561348721867</v>
      </c>
    </row>
    <row r="7218" spans="1:6">
      <c r="A7218">
        <v>9683</v>
      </c>
      <c r="B7218" s="1">
        <v>45991</v>
      </c>
      <c r="C7218">
        <v>11</v>
      </c>
      <c r="D7218">
        <v>13</v>
      </c>
      <c r="E7218" t="s">
        <v>7</v>
      </c>
      <c r="F7218">
        <v>1997373.289103325</v>
      </c>
    </row>
    <row r="7219" spans="1:6">
      <c r="A7219">
        <v>9683</v>
      </c>
      <c r="B7219" s="1">
        <v>46022</v>
      </c>
      <c r="C7219">
        <v>11</v>
      </c>
      <c r="D7219">
        <v>13</v>
      </c>
      <c r="E7219" t="s">
        <v>7</v>
      </c>
      <c r="F7219">
        <v>2065061.3232140583</v>
      </c>
    </row>
    <row r="7220" spans="1:6">
      <c r="A7220">
        <v>9692</v>
      </c>
      <c r="B7220" s="1">
        <v>45991</v>
      </c>
      <c r="C7220">
        <v>11</v>
      </c>
      <c r="D7220">
        <v>13</v>
      </c>
      <c r="E7220" t="s">
        <v>7</v>
      </c>
      <c r="F7220">
        <v>304734</v>
      </c>
    </row>
    <row r="7221" spans="1:6">
      <c r="A7221">
        <v>9692</v>
      </c>
      <c r="B7221" s="1">
        <v>46022</v>
      </c>
      <c r="C7221">
        <v>11</v>
      </c>
      <c r="D7221">
        <v>13</v>
      </c>
      <c r="E7221" t="s">
        <v>7</v>
      </c>
      <c r="F7221">
        <v>336526.5</v>
      </c>
    </row>
    <row r="7222" spans="1:6">
      <c r="A7222">
        <v>9700</v>
      </c>
      <c r="B7222" s="1">
        <v>45991</v>
      </c>
      <c r="C7222">
        <v>11</v>
      </c>
      <c r="D7222">
        <v>13</v>
      </c>
      <c r="E7222" t="s">
        <v>7</v>
      </c>
      <c r="F7222">
        <v>567880.717470748</v>
      </c>
    </row>
    <row r="7223" spans="1:6">
      <c r="A7223">
        <v>9700</v>
      </c>
      <c r="B7223" s="1">
        <v>46022</v>
      </c>
      <c r="C7223">
        <v>11</v>
      </c>
      <c r="D7223">
        <v>13</v>
      </c>
      <c r="E7223" t="s">
        <v>7</v>
      </c>
      <c r="F7223">
        <v>569963.49968405836</v>
      </c>
    </row>
    <row r="7224" spans="1:6">
      <c r="A7224">
        <v>9701</v>
      </c>
      <c r="B7224" s="1">
        <v>45991</v>
      </c>
      <c r="C7224">
        <v>11</v>
      </c>
      <c r="D7224">
        <v>13</v>
      </c>
      <c r="E7224" t="s">
        <v>7</v>
      </c>
      <c r="F7224">
        <v>2414.4942509356042</v>
      </c>
    </row>
    <row r="7225" spans="1:6">
      <c r="A7225">
        <v>9701</v>
      </c>
      <c r="B7225" s="1">
        <v>46022</v>
      </c>
      <c r="C7225">
        <v>11</v>
      </c>
      <c r="D7225">
        <v>13</v>
      </c>
      <c r="E7225" t="s">
        <v>7</v>
      </c>
      <c r="F7225">
        <v>2426.7755649969795</v>
      </c>
    </row>
    <row r="7226" spans="1:6">
      <c r="A7226">
        <v>9702</v>
      </c>
      <c r="B7226" s="1">
        <v>45991</v>
      </c>
      <c r="C7226">
        <v>11</v>
      </c>
      <c r="D7226">
        <v>13</v>
      </c>
      <c r="E7226" t="s">
        <v>7</v>
      </c>
      <c r="F7226">
        <v>1295.0315589082168</v>
      </c>
    </row>
    <row r="7227" spans="1:6">
      <c r="A7227">
        <v>9702</v>
      </c>
      <c r="B7227" s="1">
        <v>46022</v>
      </c>
      <c r="C7227">
        <v>11</v>
      </c>
      <c r="D7227">
        <v>13</v>
      </c>
      <c r="E7227" t="s">
        <v>7</v>
      </c>
      <c r="F7227">
        <v>1298.5989219278058</v>
      </c>
    </row>
    <row r="7228" spans="1:6">
      <c r="A7228">
        <v>9768</v>
      </c>
      <c r="B7228" s="1">
        <v>45991</v>
      </c>
      <c r="C7228">
        <v>11</v>
      </c>
      <c r="D7228">
        <v>13</v>
      </c>
      <c r="E7228" t="s">
        <v>7</v>
      </c>
      <c r="F7228">
        <v>267092.32769204484</v>
      </c>
    </row>
    <row r="7229" spans="1:6">
      <c r="A7229">
        <v>9768</v>
      </c>
      <c r="B7229" s="1">
        <v>46022</v>
      </c>
      <c r="C7229">
        <v>11</v>
      </c>
      <c r="D7229">
        <v>13</v>
      </c>
      <c r="E7229" t="s">
        <v>7</v>
      </c>
      <c r="F7229">
        <v>262190.25121238391</v>
      </c>
    </row>
    <row r="7230" spans="1:6">
      <c r="A7230">
        <v>150</v>
      </c>
      <c r="B7230" s="1">
        <v>45991</v>
      </c>
      <c r="C7230">
        <v>11</v>
      </c>
      <c r="D7230">
        <v>15</v>
      </c>
      <c r="E7230" t="s">
        <v>7</v>
      </c>
      <c r="F7230">
        <v>58177.504439826524</v>
      </c>
    </row>
    <row r="7231" spans="1:6">
      <c r="A7231">
        <v>150</v>
      </c>
      <c r="B7231" s="1">
        <v>46022</v>
      </c>
      <c r="C7231">
        <v>11</v>
      </c>
      <c r="D7231">
        <v>15</v>
      </c>
      <c r="E7231" t="s">
        <v>7</v>
      </c>
      <c r="F7231">
        <v>58239.824333259945</v>
      </c>
    </row>
    <row r="7232" spans="1:6">
      <c r="A7232">
        <v>2370</v>
      </c>
      <c r="B7232" s="1">
        <v>45991</v>
      </c>
      <c r="C7232">
        <v>11</v>
      </c>
      <c r="D7232">
        <v>15</v>
      </c>
      <c r="E7232" t="s">
        <v>7</v>
      </c>
      <c r="F7232">
        <v>1896.75</v>
      </c>
    </row>
    <row r="7233" spans="1:6">
      <c r="A7233">
        <v>2370</v>
      </c>
      <c r="B7233" s="1">
        <v>46022</v>
      </c>
      <c r="C7233">
        <v>11</v>
      </c>
      <c r="D7233">
        <v>15</v>
      </c>
      <c r="E7233" t="s">
        <v>7</v>
      </c>
      <c r="F7233">
        <v>1932.75</v>
      </c>
    </row>
    <row r="7234" spans="1:6">
      <c r="A7234">
        <v>360</v>
      </c>
      <c r="B7234" s="1">
        <v>45991</v>
      </c>
      <c r="C7234">
        <v>11</v>
      </c>
      <c r="D7234">
        <v>15</v>
      </c>
      <c r="E7234" t="s">
        <v>7</v>
      </c>
      <c r="F7234">
        <v>6525</v>
      </c>
    </row>
    <row r="7235" spans="1:6">
      <c r="A7235">
        <v>360</v>
      </c>
      <c r="B7235" s="1">
        <v>46022</v>
      </c>
      <c r="C7235">
        <v>11</v>
      </c>
      <c r="D7235">
        <v>15</v>
      </c>
      <c r="E7235" t="s">
        <v>7</v>
      </c>
      <c r="F7235">
        <v>6500.25</v>
      </c>
    </row>
    <row r="7236" spans="1:6">
      <c r="A7236">
        <v>9649</v>
      </c>
      <c r="B7236" s="1">
        <v>45991</v>
      </c>
      <c r="C7236">
        <v>11</v>
      </c>
      <c r="D7236">
        <v>15</v>
      </c>
      <c r="E7236" t="s">
        <v>7</v>
      </c>
      <c r="F7236">
        <v>1185.4401491667975</v>
      </c>
    </row>
    <row r="7237" spans="1:6">
      <c r="A7237">
        <v>9649</v>
      </c>
      <c r="B7237" s="1">
        <v>46022</v>
      </c>
      <c r="C7237">
        <v>11</v>
      </c>
      <c r="D7237">
        <v>15</v>
      </c>
      <c r="E7237" t="s">
        <v>7</v>
      </c>
      <c r="F7237">
        <v>1183.6103487176431</v>
      </c>
    </row>
    <row r="7238" spans="1:6">
      <c r="A7238">
        <v>9652</v>
      </c>
      <c r="B7238" s="1">
        <v>45991</v>
      </c>
      <c r="C7238">
        <v>11</v>
      </c>
      <c r="D7238">
        <v>15</v>
      </c>
      <c r="E7238" t="s">
        <v>7</v>
      </c>
      <c r="F7238">
        <v>7020</v>
      </c>
    </row>
    <row r="7239" spans="1:6">
      <c r="A7239">
        <v>9652</v>
      </c>
      <c r="B7239" s="1">
        <v>46022</v>
      </c>
      <c r="C7239">
        <v>11</v>
      </c>
      <c r="D7239">
        <v>15</v>
      </c>
      <c r="E7239" t="s">
        <v>7</v>
      </c>
      <c r="F7239">
        <v>7175.25</v>
      </c>
    </row>
    <row r="7240" spans="1:6">
      <c r="A7240">
        <v>9656</v>
      </c>
      <c r="B7240" s="1">
        <v>45991</v>
      </c>
      <c r="C7240">
        <v>11</v>
      </c>
      <c r="D7240">
        <v>15</v>
      </c>
      <c r="E7240" t="s">
        <v>7</v>
      </c>
      <c r="F7240">
        <v>326585.01963832008</v>
      </c>
    </row>
    <row r="7241" spans="1:6">
      <c r="A7241">
        <v>9656</v>
      </c>
      <c r="B7241" s="1">
        <v>46022</v>
      </c>
      <c r="C7241">
        <v>11</v>
      </c>
      <c r="D7241">
        <v>15</v>
      </c>
      <c r="E7241" t="s">
        <v>7</v>
      </c>
      <c r="F7241">
        <v>336189.90889946243</v>
      </c>
    </row>
    <row r="7242" spans="1:6">
      <c r="A7242">
        <v>9657</v>
      </c>
      <c r="B7242" s="1">
        <v>45991</v>
      </c>
      <c r="C7242">
        <v>11</v>
      </c>
      <c r="D7242">
        <v>15</v>
      </c>
      <c r="E7242" t="s">
        <v>7</v>
      </c>
      <c r="F7242">
        <v>2408.823410120493</v>
      </c>
    </row>
    <row r="7243" spans="1:6">
      <c r="A7243">
        <v>9657</v>
      </c>
      <c r="B7243" s="1">
        <v>46022</v>
      </c>
      <c r="C7243">
        <v>11</v>
      </c>
      <c r="D7243">
        <v>15</v>
      </c>
      <c r="E7243" t="s">
        <v>7</v>
      </c>
      <c r="F7243">
        <v>2374.074324235401</v>
      </c>
    </row>
    <row r="7244" spans="1:6">
      <c r="A7244">
        <v>9683</v>
      </c>
      <c r="B7244" s="1">
        <v>45991</v>
      </c>
      <c r="C7244">
        <v>11</v>
      </c>
      <c r="D7244">
        <v>15</v>
      </c>
      <c r="E7244" t="s">
        <v>7</v>
      </c>
      <c r="F7244">
        <v>1575788.7437739337</v>
      </c>
    </row>
    <row r="7245" spans="1:6">
      <c r="A7245">
        <v>9683</v>
      </c>
      <c r="B7245" s="1">
        <v>46022</v>
      </c>
      <c r="C7245">
        <v>11</v>
      </c>
      <c r="D7245">
        <v>15</v>
      </c>
      <c r="E7245" t="s">
        <v>7</v>
      </c>
      <c r="F7245">
        <v>1586976.3986581822</v>
      </c>
    </row>
    <row r="7246" spans="1:6">
      <c r="A7246">
        <v>9692</v>
      </c>
      <c r="B7246" s="1">
        <v>45991</v>
      </c>
      <c r="C7246">
        <v>11</v>
      </c>
      <c r="D7246">
        <v>15</v>
      </c>
      <c r="E7246" t="s">
        <v>7</v>
      </c>
      <c r="F7246">
        <v>277818.75</v>
      </c>
    </row>
    <row r="7247" spans="1:6">
      <c r="A7247">
        <v>9692</v>
      </c>
      <c r="B7247" s="1">
        <v>46022</v>
      </c>
      <c r="C7247">
        <v>11</v>
      </c>
      <c r="D7247">
        <v>15</v>
      </c>
      <c r="E7247" t="s">
        <v>7</v>
      </c>
      <c r="F7247">
        <v>279895.5</v>
      </c>
    </row>
    <row r="7248" spans="1:6">
      <c r="A7248">
        <v>9700</v>
      </c>
      <c r="B7248" s="1">
        <v>45991</v>
      </c>
      <c r="C7248">
        <v>11</v>
      </c>
      <c r="D7248">
        <v>15</v>
      </c>
      <c r="E7248" t="s">
        <v>7</v>
      </c>
      <c r="F7248">
        <v>447226.89425252343</v>
      </c>
    </row>
    <row r="7249" spans="1:6">
      <c r="A7249">
        <v>9700</v>
      </c>
      <c r="B7249" s="1">
        <v>46022</v>
      </c>
      <c r="C7249">
        <v>11</v>
      </c>
      <c r="D7249">
        <v>15</v>
      </c>
      <c r="E7249" t="s">
        <v>7</v>
      </c>
      <c r="F7249">
        <v>449690.3098736172</v>
      </c>
    </row>
    <row r="7250" spans="1:6">
      <c r="A7250">
        <v>9701</v>
      </c>
      <c r="B7250" s="1">
        <v>45991</v>
      </c>
      <c r="C7250">
        <v>11</v>
      </c>
      <c r="D7250">
        <v>15</v>
      </c>
      <c r="E7250" t="s">
        <v>7</v>
      </c>
      <c r="F7250">
        <v>5541.6602773361992</v>
      </c>
    </row>
    <row r="7251" spans="1:6">
      <c r="A7251">
        <v>9701</v>
      </c>
      <c r="B7251" s="1">
        <v>46022</v>
      </c>
      <c r="C7251">
        <v>11</v>
      </c>
      <c r="D7251">
        <v>15</v>
      </c>
      <c r="E7251" t="s">
        <v>7</v>
      </c>
      <c r="F7251">
        <v>5564.5744272504689</v>
      </c>
    </row>
    <row r="7252" spans="1:6">
      <c r="A7252">
        <v>9702</v>
      </c>
      <c r="B7252" s="1">
        <v>45991</v>
      </c>
      <c r="C7252">
        <v>11</v>
      </c>
      <c r="D7252">
        <v>15</v>
      </c>
      <c r="E7252" t="s">
        <v>7</v>
      </c>
      <c r="F7252">
        <v>1620.3009804115518</v>
      </c>
    </row>
    <row r="7253" spans="1:6">
      <c r="A7253">
        <v>9702</v>
      </c>
      <c r="B7253" s="1">
        <v>46022</v>
      </c>
      <c r="C7253">
        <v>11</v>
      </c>
      <c r="D7253">
        <v>15</v>
      </c>
      <c r="E7253" t="s">
        <v>7</v>
      </c>
      <c r="F7253">
        <v>1579.6809126006833</v>
      </c>
    </row>
    <row r="7254" spans="1:6">
      <c r="A7254">
        <v>9768</v>
      </c>
      <c r="B7254" s="1">
        <v>45991</v>
      </c>
      <c r="C7254">
        <v>11</v>
      </c>
      <c r="D7254">
        <v>15</v>
      </c>
      <c r="E7254" t="s">
        <v>7</v>
      </c>
      <c r="F7254">
        <v>252465.821909224</v>
      </c>
    </row>
    <row r="7255" spans="1:6">
      <c r="A7255">
        <v>9768</v>
      </c>
      <c r="B7255" s="1">
        <v>46022</v>
      </c>
      <c r="C7255">
        <v>11</v>
      </c>
      <c r="D7255">
        <v>15</v>
      </c>
      <c r="E7255" t="s">
        <v>7</v>
      </c>
      <c r="F7255">
        <v>253173.89861239595</v>
      </c>
    </row>
    <row r="7256" spans="1:6">
      <c r="A7256">
        <v>150</v>
      </c>
      <c r="B7256" s="1">
        <v>45991</v>
      </c>
      <c r="C7256">
        <v>11</v>
      </c>
      <c r="D7256">
        <v>42</v>
      </c>
      <c r="E7256" t="s">
        <v>7</v>
      </c>
      <c r="F7256">
        <v>148635.98749999999</v>
      </c>
    </row>
    <row r="7257" spans="1:6">
      <c r="A7257">
        <v>150</v>
      </c>
      <c r="B7257" s="1">
        <v>46022</v>
      </c>
      <c r="C7257">
        <v>11</v>
      </c>
      <c r="D7257">
        <v>42</v>
      </c>
      <c r="E7257" t="s">
        <v>7</v>
      </c>
      <c r="F7257">
        <v>148784.62348749998</v>
      </c>
    </row>
    <row r="7258" spans="1:6">
      <c r="A7258">
        <v>2370</v>
      </c>
      <c r="B7258" s="1">
        <v>45991</v>
      </c>
      <c r="C7258">
        <v>11</v>
      </c>
      <c r="D7258">
        <v>42</v>
      </c>
      <c r="E7258" t="s">
        <v>7</v>
      </c>
      <c r="F7258">
        <v>4181.25</v>
      </c>
    </row>
    <row r="7259" spans="1:6">
      <c r="A7259">
        <v>2370</v>
      </c>
      <c r="B7259" s="1">
        <v>46022</v>
      </c>
      <c r="C7259">
        <v>11</v>
      </c>
      <c r="D7259">
        <v>42</v>
      </c>
      <c r="E7259" t="s">
        <v>7</v>
      </c>
      <c r="F7259">
        <v>4012.5</v>
      </c>
    </row>
    <row r="7260" spans="1:6">
      <c r="A7260">
        <v>360</v>
      </c>
      <c r="B7260" s="1">
        <v>45991</v>
      </c>
      <c r="C7260">
        <v>11</v>
      </c>
      <c r="D7260">
        <v>42</v>
      </c>
      <c r="E7260" t="s">
        <v>7</v>
      </c>
      <c r="F7260">
        <v>15881.107162636372</v>
      </c>
    </row>
    <row r="7261" spans="1:6">
      <c r="A7261">
        <v>360</v>
      </c>
      <c r="B7261" s="1">
        <v>46022</v>
      </c>
      <c r="C7261">
        <v>11</v>
      </c>
      <c r="D7261">
        <v>42</v>
      </c>
      <c r="E7261" t="s">
        <v>7</v>
      </c>
      <c r="F7261">
        <v>39056.25</v>
      </c>
    </row>
    <row r="7262" spans="1:6">
      <c r="A7262">
        <v>9649</v>
      </c>
      <c r="B7262" s="1">
        <v>45991</v>
      </c>
      <c r="C7262">
        <v>11</v>
      </c>
      <c r="D7262">
        <v>42</v>
      </c>
      <c r="E7262" t="s">
        <v>7</v>
      </c>
      <c r="F7262">
        <v>2303.75</v>
      </c>
    </row>
    <row r="7263" spans="1:6">
      <c r="A7263">
        <v>9649</v>
      </c>
      <c r="B7263" s="1">
        <v>46022</v>
      </c>
      <c r="C7263">
        <v>11</v>
      </c>
      <c r="D7263">
        <v>42</v>
      </c>
      <c r="E7263" t="s">
        <v>7</v>
      </c>
      <c r="F7263">
        <v>2401.25</v>
      </c>
    </row>
    <row r="7264" spans="1:6">
      <c r="A7264">
        <v>9652</v>
      </c>
      <c r="B7264" s="1">
        <v>45991</v>
      </c>
      <c r="C7264">
        <v>11</v>
      </c>
      <c r="D7264">
        <v>42</v>
      </c>
      <c r="E7264" t="s">
        <v>7</v>
      </c>
      <c r="F7264">
        <v>16302.710456464807</v>
      </c>
    </row>
    <row r="7265" spans="1:6">
      <c r="A7265">
        <v>9652</v>
      </c>
      <c r="B7265" s="1">
        <v>46022</v>
      </c>
      <c r="C7265">
        <v>11</v>
      </c>
      <c r="D7265">
        <v>42</v>
      </c>
      <c r="E7265" t="s">
        <v>7</v>
      </c>
      <c r="F7265">
        <v>16643.787693988736</v>
      </c>
    </row>
    <row r="7266" spans="1:6">
      <c r="A7266">
        <v>9656</v>
      </c>
      <c r="B7266" s="1">
        <v>45991</v>
      </c>
      <c r="C7266">
        <v>11</v>
      </c>
      <c r="D7266">
        <v>42</v>
      </c>
      <c r="E7266" t="s">
        <v>7</v>
      </c>
      <c r="F7266">
        <v>945471.80337031814</v>
      </c>
    </row>
    <row r="7267" spans="1:6">
      <c r="A7267">
        <v>9656</v>
      </c>
      <c r="B7267" s="1">
        <v>46022</v>
      </c>
      <c r="C7267">
        <v>11</v>
      </c>
      <c r="D7267">
        <v>42</v>
      </c>
      <c r="E7267" t="s">
        <v>7</v>
      </c>
      <c r="F7267">
        <v>960251.21968349791</v>
      </c>
    </row>
    <row r="7268" spans="1:6">
      <c r="A7268">
        <v>9657</v>
      </c>
      <c r="B7268" s="1">
        <v>45991</v>
      </c>
      <c r="C7268">
        <v>11</v>
      </c>
      <c r="D7268">
        <v>42</v>
      </c>
      <c r="E7268" t="s">
        <v>7</v>
      </c>
      <c r="F7268">
        <v>6272.3297727863146</v>
      </c>
    </row>
    <row r="7269" spans="1:6">
      <c r="A7269">
        <v>9657</v>
      </c>
      <c r="B7269" s="1">
        <v>46022</v>
      </c>
      <c r="C7269">
        <v>11</v>
      </c>
      <c r="D7269">
        <v>42</v>
      </c>
      <c r="E7269" t="s">
        <v>7</v>
      </c>
      <c r="F7269">
        <v>6010.9621621186197</v>
      </c>
    </row>
    <row r="7270" spans="1:6">
      <c r="A7270">
        <v>9683</v>
      </c>
      <c r="B7270" s="1">
        <v>45991</v>
      </c>
      <c r="C7270">
        <v>11</v>
      </c>
      <c r="D7270">
        <v>42</v>
      </c>
      <c r="E7270" t="s">
        <v>7</v>
      </c>
      <c r="F7270">
        <v>3621694.2166058281</v>
      </c>
    </row>
    <row r="7271" spans="1:6">
      <c r="A7271">
        <v>9683</v>
      </c>
      <c r="B7271" s="1">
        <v>46022</v>
      </c>
      <c r="C7271">
        <v>11</v>
      </c>
      <c r="D7271">
        <v>42</v>
      </c>
      <c r="E7271" t="s">
        <v>7</v>
      </c>
      <c r="F7271">
        <v>3767420.81317341</v>
      </c>
    </row>
    <row r="7272" spans="1:6">
      <c r="A7272">
        <v>9692</v>
      </c>
      <c r="B7272" s="1">
        <v>45991</v>
      </c>
      <c r="C7272">
        <v>11</v>
      </c>
      <c r="D7272">
        <v>42</v>
      </c>
      <c r="E7272" t="s">
        <v>7</v>
      </c>
      <c r="F7272">
        <v>595641.25</v>
      </c>
    </row>
    <row r="7273" spans="1:6">
      <c r="A7273">
        <v>9692</v>
      </c>
      <c r="B7273" s="1">
        <v>46022</v>
      </c>
      <c r="C7273">
        <v>11</v>
      </c>
      <c r="D7273">
        <v>42</v>
      </c>
      <c r="E7273" t="s">
        <v>7</v>
      </c>
      <c r="F7273">
        <v>607026.25</v>
      </c>
    </row>
    <row r="7274" spans="1:6">
      <c r="A7274">
        <v>9700</v>
      </c>
      <c r="B7274" s="1">
        <v>45991</v>
      </c>
      <c r="C7274">
        <v>11</v>
      </c>
      <c r="D7274">
        <v>42</v>
      </c>
      <c r="E7274" t="s">
        <v>7</v>
      </c>
      <c r="F7274">
        <v>1215701.099031938</v>
      </c>
    </row>
    <row r="7275" spans="1:6">
      <c r="A7275">
        <v>9700</v>
      </c>
      <c r="B7275" s="1">
        <v>46022</v>
      </c>
      <c r="C7275">
        <v>11</v>
      </c>
      <c r="D7275">
        <v>42</v>
      </c>
      <c r="E7275" t="s">
        <v>7</v>
      </c>
      <c r="F7275">
        <v>1221149.2776332123</v>
      </c>
    </row>
    <row r="7276" spans="1:6">
      <c r="A7276">
        <v>9701</v>
      </c>
      <c r="B7276" s="1">
        <v>45991</v>
      </c>
      <c r="C7276">
        <v>11</v>
      </c>
      <c r="D7276">
        <v>42</v>
      </c>
      <c r="E7276" t="s">
        <v>7</v>
      </c>
      <c r="F7276">
        <v>8079.3353500902649</v>
      </c>
    </row>
    <row r="7277" spans="1:6">
      <c r="A7277">
        <v>9701</v>
      </c>
      <c r="B7277" s="1">
        <v>46022</v>
      </c>
      <c r="C7277">
        <v>11</v>
      </c>
      <c r="D7277">
        <v>42</v>
      </c>
      <c r="E7277" t="s">
        <v>7</v>
      </c>
      <c r="F7277">
        <v>8132.9820379522644</v>
      </c>
    </row>
    <row r="7278" spans="1:6">
      <c r="A7278">
        <v>9702</v>
      </c>
      <c r="B7278" s="1">
        <v>45991</v>
      </c>
      <c r="C7278">
        <v>11</v>
      </c>
      <c r="D7278">
        <v>42</v>
      </c>
      <c r="E7278" t="s">
        <v>7</v>
      </c>
      <c r="F7278">
        <v>5252.6865697182548</v>
      </c>
    </row>
    <row r="7279" spans="1:6">
      <c r="A7279">
        <v>9702</v>
      </c>
      <c r="B7279" s="1">
        <v>46022</v>
      </c>
      <c r="C7279">
        <v>11</v>
      </c>
      <c r="D7279">
        <v>42</v>
      </c>
      <c r="E7279" t="s">
        <v>7</v>
      </c>
      <c r="F7279">
        <v>5265.9955323917966</v>
      </c>
    </row>
    <row r="7280" spans="1:6">
      <c r="A7280">
        <v>9768</v>
      </c>
      <c r="B7280" s="1">
        <v>45991</v>
      </c>
      <c r="C7280">
        <v>11</v>
      </c>
      <c r="D7280">
        <v>42</v>
      </c>
      <c r="E7280" t="s">
        <v>7</v>
      </c>
      <c r="F7280">
        <v>531908.43520400906</v>
      </c>
    </row>
    <row r="7281" spans="1:6">
      <c r="A7281">
        <v>9768</v>
      </c>
      <c r="B7281" s="1">
        <v>46022</v>
      </c>
      <c r="C7281">
        <v>11</v>
      </c>
      <c r="D7281">
        <v>42</v>
      </c>
      <c r="E7281" t="s">
        <v>7</v>
      </c>
      <c r="F7281">
        <v>529287.88395144057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9699F-CAE5-4B86-8A2A-96C86FCB45CA}">
  <dimension ref="A1:C14"/>
  <sheetViews>
    <sheetView workbookViewId="0">
      <selection activeCell="C14" sqref="A1:C14"/>
    </sheetView>
  </sheetViews>
  <sheetFormatPr defaultRowHeight="15"/>
  <cols>
    <col min="1" max="1" width="12.28515625" bestFit="1" customWidth="1"/>
    <col min="2" max="2" width="21.42578125" customWidth="1"/>
    <col min="3" max="3" width="45.85546875" customWidth="1"/>
  </cols>
  <sheetData>
    <row r="1" spans="1:3">
      <c r="A1" s="10" t="s">
        <v>19</v>
      </c>
      <c r="B1" s="10" t="s">
        <v>20</v>
      </c>
      <c r="C1" s="10" t="s">
        <v>21</v>
      </c>
    </row>
    <row r="2" spans="1:3">
      <c r="A2" s="11">
        <v>150</v>
      </c>
      <c r="B2" s="11" t="s">
        <v>22</v>
      </c>
      <c r="C2" s="11" t="s">
        <v>23</v>
      </c>
    </row>
    <row r="3" spans="1:3" ht="30">
      <c r="A3" s="11">
        <v>360</v>
      </c>
      <c r="B3" s="11" t="s">
        <v>24</v>
      </c>
      <c r="C3" s="11" t="s">
        <v>25</v>
      </c>
    </row>
    <row r="4" spans="1:3" ht="30">
      <c r="A4" s="11">
        <v>2370</v>
      </c>
      <c r="B4" s="11" t="s">
        <v>26</v>
      </c>
      <c r="C4" s="11" t="s">
        <v>27</v>
      </c>
    </row>
    <row r="5" spans="1:3">
      <c r="A5" s="11">
        <v>9649</v>
      </c>
      <c r="B5" s="11" t="s">
        <v>28</v>
      </c>
      <c r="C5" s="11" t="s">
        <v>29</v>
      </c>
    </row>
    <row r="6" spans="1:3" ht="30">
      <c r="A6" s="11">
        <v>9652</v>
      </c>
      <c r="B6" s="11" t="s">
        <v>30</v>
      </c>
      <c r="C6" s="11" t="s">
        <v>31</v>
      </c>
    </row>
    <row r="7" spans="1:3" ht="30">
      <c r="A7" s="11">
        <v>9656</v>
      </c>
      <c r="B7" s="11" t="s">
        <v>32</v>
      </c>
      <c r="C7" s="11" t="s">
        <v>33</v>
      </c>
    </row>
    <row r="8" spans="1:3">
      <c r="A8" s="11">
        <v>9657</v>
      </c>
      <c r="B8" s="11" t="s">
        <v>34</v>
      </c>
      <c r="C8" s="11" t="s">
        <v>35</v>
      </c>
    </row>
    <row r="9" spans="1:3" ht="30">
      <c r="A9" s="11">
        <v>9683</v>
      </c>
      <c r="B9" s="11" t="s">
        <v>36</v>
      </c>
      <c r="C9" s="11" t="s">
        <v>37</v>
      </c>
    </row>
    <row r="10" spans="1:3">
      <c r="A10" s="11">
        <v>9692</v>
      </c>
      <c r="B10" s="11" t="s">
        <v>38</v>
      </c>
      <c r="C10" s="11" t="s">
        <v>39</v>
      </c>
    </row>
    <row r="11" spans="1:3">
      <c r="A11" s="11">
        <v>9700</v>
      </c>
      <c r="B11" s="11" t="s">
        <v>40</v>
      </c>
      <c r="C11" s="11" t="s">
        <v>41</v>
      </c>
    </row>
    <row r="12" spans="1:3" ht="30">
      <c r="A12" s="11">
        <v>9701</v>
      </c>
      <c r="B12" s="11" t="s">
        <v>42</v>
      </c>
      <c r="C12" s="11" t="s">
        <v>43</v>
      </c>
    </row>
    <row r="13" spans="1:3">
      <c r="A13" s="11">
        <v>9702</v>
      </c>
      <c r="B13" s="11" t="s">
        <v>44</v>
      </c>
      <c r="C13" s="11" t="s">
        <v>45</v>
      </c>
    </row>
    <row r="14" spans="1:3">
      <c r="A14" s="11">
        <v>9768</v>
      </c>
      <c r="B14" s="11" t="s">
        <v>46</v>
      </c>
      <c r="C14" s="11" t="s">
        <v>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4B0A52-7143-46F2-B6BE-9AC54FC21A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2025 DEC Forecast</vt:lpstr>
      <vt:lpstr>Forecast method comparsion</vt:lpstr>
      <vt:lpstr>December_Forecast_Plan</vt:lpstr>
      <vt:lpstr>Stabiliity of forecast model</vt:lpstr>
      <vt:lpstr>Accumulation</vt:lpstr>
      <vt:lpstr>Accuracy calculation</vt:lpstr>
      <vt:lpstr>Forecasts</vt:lpstr>
      <vt:lpstr>Actuals</vt:lpstr>
      <vt:lpstr>Case1 - Data</vt:lpstr>
      <vt:lpstr>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Ruyi Zhong</dc:creator>
  <cp:lastModifiedBy>Ruyi Zhong</cp:lastModifiedBy>
  <dcterms:created xsi:type="dcterms:W3CDTF">2026-06-13T06:35:22Z</dcterms:created>
  <dcterms:modified xsi:type="dcterms:W3CDTF">2026-06-14T22:25:50Z</dcterms:modified>
</cp:coreProperties>
</file>